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theme/themeOverride2.xml" ContentType="application/vnd.openxmlformats-officedocument.themeOverride+xml"/>
  <Override PartName="/xl/charts/chart4.xml" ContentType="application/vnd.openxmlformats-officedocument.drawingml.chart+xml"/>
  <Override PartName="/xl/theme/themeOverride3.xml" ContentType="application/vnd.openxmlformats-officedocument.themeOverride+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charts/chart8.xml" ContentType="application/vnd.openxmlformats-officedocument.drawingml.chart+xml"/>
  <Override PartName="/xl/theme/themeOverride6.xml" ContentType="application/vnd.openxmlformats-officedocument.themeOverride+xml"/>
  <Override PartName="/xl/charts/chart9.xml" ContentType="application/vnd.openxmlformats-officedocument.drawingml.chart+xml"/>
  <Override PartName="/xl/theme/themeOverride7.xml" ContentType="application/vnd.openxmlformats-officedocument.themeOverride+xml"/>
  <Override PartName="/xl/charts/chart10.xml" ContentType="application/vnd.openxmlformats-officedocument.drawingml.chart+xml"/>
  <Override PartName="/xl/theme/themeOverride8.xml" ContentType="application/vnd.openxmlformats-officedocument.themeOverride+xml"/>
  <Override PartName="/xl/charts/chart11.xml" ContentType="application/vnd.openxmlformats-officedocument.drawingml.chart+xml"/>
  <Override PartName="/xl/theme/themeOverride9.xml" ContentType="application/vnd.openxmlformats-officedocument.themeOverride+xml"/>
  <Override PartName="/xl/charts/chart12.xml" ContentType="application/vnd.openxmlformats-officedocument.drawingml.chart+xml"/>
  <Override PartName="/xl/theme/themeOverride10.xml" ContentType="application/vnd.openxmlformats-officedocument.themeOverride+xml"/>
  <Override PartName="/xl/charts/chart13.xml" ContentType="application/vnd.openxmlformats-officedocument.drawingml.chart+xml"/>
  <Override PartName="/xl/theme/themeOverride11.xml" ContentType="application/vnd.openxmlformats-officedocument.themeOverride+xml"/>
  <Override PartName="/xl/charts/chart14.xml" ContentType="application/vnd.openxmlformats-officedocument.drawingml.chart+xml"/>
  <Override PartName="/xl/theme/themeOverride12.xml" ContentType="application/vnd.openxmlformats-officedocument.themeOverride+xml"/>
  <Override PartName="/xl/drawings/drawing3.xml" ContentType="application/vnd.openxmlformats-officedocument.drawing+xml"/>
  <Override PartName="/xl/charts/chart15.xml" ContentType="application/vnd.openxmlformats-officedocument.drawingml.chart+xml"/>
  <Override PartName="/xl/drawings/drawing4.xml" ContentType="application/vnd.openxmlformats-officedocument.drawingml.chartshapes+xml"/>
  <Override PartName="/xl/charts/chart16.xml" ContentType="application/vnd.openxmlformats-officedocument.drawingml.chart+xml"/>
  <Override PartName="/xl/drawings/drawing5.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style2.xml" ContentType="application/vnd.ms-office.chartstyle+xml"/>
  <Override PartName="/xl/charts/colors2.xml" ContentType="application/vnd.ms-office.chartcolorstyle+xml"/>
  <Override PartName="/xl/charts/chart20.xml" ContentType="application/vnd.openxmlformats-officedocument.drawingml.chart+xml"/>
  <Override PartName="/xl/charts/chart21.xml" ContentType="application/vnd.openxmlformats-officedocument.drawingml.chart+xml"/>
  <Override PartName="/xl/drawings/drawing6.xml" ContentType="application/vnd.openxmlformats-officedocument.drawingml.chartshapes+xml"/>
  <Override PartName="/xl/charts/chart22.xml" ContentType="application/vnd.openxmlformats-officedocument.drawingml.chart+xml"/>
  <Override PartName="/xl/drawings/drawing7.xml" ContentType="application/vnd.openxmlformats-officedocument.drawingml.chartshapes+xml"/>
  <Override PartName="/xl/charts/chart23.xml" ContentType="application/vnd.openxmlformats-officedocument.drawingml.chart+xml"/>
  <Override PartName="/xl/drawings/drawing8.xml" ContentType="application/vnd.openxmlformats-officedocument.drawingml.chartshapes+xml"/>
  <Override PartName="/xl/charts/chart2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25.xml" ContentType="application/vnd.openxmlformats-officedocument.drawingml.chart+xml"/>
  <Override PartName="/xl/drawings/drawing11.xml" ContentType="application/vnd.openxmlformats-officedocument.drawingml.chartshapes+xml"/>
  <Override PartName="/xl/charts/chart26.xml" ContentType="application/vnd.openxmlformats-officedocument.drawingml.chart+xml"/>
  <Override PartName="/xl/drawings/drawing12.xml" ContentType="application/vnd.openxmlformats-officedocument.drawingml.chartshapes+xml"/>
  <Override PartName="/xl/charts/chart27.xml" ContentType="application/vnd.openxmlformats-officedocument.drawingml.chart+xml"/>
  <Override PartName="/xl/drawings/drawing13.xml" ContentType="application/vnd.openxmlformats-officedocument.drawingml.chartshapes+xml"/>
  <Override PartName="/xl/charts/chart28.xml" ContentType="application/vnd.openxmlformats-officedocument.drawingml.chart+xml"/>
  <Override PartName="/xl/drawings/drawing14.xml" ContentType="application/vnd.openxmlformats-officedocument.drawingml.chartshapes+xml"/>
  <Override PartName="/xl/charts/chart29.xml" ContentType="application/vnd.openxmlformats-officedocument.drawingml.chart+xml"/>
  <Override PartName="/xl/charts/chart30.xml" ContentType="application/vnd.openxmlformats-officedocument.drawingml.chart+xml"/>
  <Override PartName="/xl/charts/style3.xml" ContentType="application/vnd.ms-office.chartstyle+xml"/>
  <Override PartName="/xl/charts/colors3.xml" ContentType="application/vnd.ms-office.chartcolorstyle+xml"/>
  <Override PartName="/xl/charts/chart31.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5.xml" ContentType="application/vnd.openxmlformats-officedocument.drawingml.chartshapes+xml"/>
  <Override PartName="/xl/charts/chart3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33.xml" ContentType="application/vnd.openxmlformats-officedocument.drawingml.chart+xml"/>
  <Override PartName="/xl/theme/themeOverride13.xml" ContentType="application/vnd.openxmlformats-officedocument.themeOverride+xml"/>
  <Override PartName="/xl/charts/chart34.xml" ContentType="application/vnd.openxmlformats-officedocument.drawingml.chart+xml"/>
  <Override PartName="/xl/drawings/drawing18.xml" ContentType="application/vnd.openxmlformats-officedocument.drawingml.chartshapes+xml"/>
  <Override PartName="/xl/charts/chart35.xml" ContentType="application/vnd.openxmlformats-officedocument.drawingml.chart+xml"/>
  <Override PartName="/xl/theme/themeOverride14.xml" ContentType="application/vnd.openxmlformats-officedocument.themeOverride+xml"/>
  <Override PartName="/xl/drawings/drawing19.xml" ContentType="application/vnd.openxmlformats-officedocument.drawingml.chartshapes+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style6.xml" ContentType="application/vnd.ms-office.chartstyle+xml"/>
  <Override PartName="/xl/charts/colors6.xml" ContentType="application/vnd.ms-office.chartcolorstyle+xml"/>
  <Override PartName="/xl/charts/chart3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40.xml" ContentType="application/vnd.openxmlformats-officedocument.drawingml.chart+xml"/>
  <Override PartName="/xl/theme/themeOverride15.xml" ContentType="application/vnd.openxmlformats-officedocument.themeOverride+xml"/>
  <Override PartName="/xl/drawings/drawing22.xml" ContentType="application/vnd.openxmlformats-officedocument.drawingml.chartshapes+xml"/>
  <Override PartName="/xl/charts/chart41.xml" ContentType="application/vnd.openxmlformats-officedocument.drawingml.chart+xml"/>
  <Override PartName="/xl/drawings/drawing23.xml" ContentType="application/vnd.openxmlformats-officedocument.drawingml.chartshapes+xml"/>
  <Override PartName="/xl/charts/chart42.xml" ContentType="application/vnd.openxmlformats-officedocument.drawingml.chart+xml"/>
  <Override PartName="/xl/theme/themeOverride16.xml" ContentType="application/vnd.openxmlformats-officedocument.themeOverride+xml"/>
  <Override PartName="/xl/drawings/drawing24.xml" ContentType="application/vnd.openxmlformats-officedocument.drawingml.chartshapes+xml"/>
  <Override PartName="/xl/charts/chart43.xml" ContentType="application/vnd.openxmlformats-officedocument.drawingml.chart+xml"/>
  <Override PartName="/xl/charts/chart44.xml" ContentType="application/vnd.openxmlformats-officedocument.drawingml.chart+xml"/>
  <Override PartName="/xl/charts/style8.xml" ContentType="application/vnd.ms-office.chartstyle+xml"/>
  <Override PartName="/xl/charts/colors8.xml" ContentType="application/vnd.ms-office.chartcolorstyle+xml"/>
  <Override PartName="/xl/charts/chart4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5.xml" ContentType="application/vnd.openxmlformats-officedocument.drawingml.chartshapes+xml"/>
  <Override PartName="/xl/charts/chart4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8_{8A30378F-C878-427B-A1F3-891F5395D827}" xr6:coauthVersionLast="47" xr6:coauthVersionMax="47" xr10:uidLastSave="{00000000-0000-0000-0000-000000000000}"/>
  <bookViews>
    <workbookView xWindow="-27030" yWindow="2715" windowWidth="24825" windowHeight="12615" tabRatio="761" xr2:uid="{8C04EC19-6B7D-45DE-948D-EC51088975CD}"/>
  </bookViews>
  <sheets>
    <sheet name="目次" sheetId="139" r:id="rId1"/>
    <sheet name="①CO2排出量の現状把握" sheetId="150" r:id="rId2"/>
    <sheet name="②活動量の現状把握" sheetId="158" r:id="rId3"/>
    <sheet name="③特定事業所の現状把握" sheetId="161" r:id="rId4"/>
    <sheet name="④再エネ導入量・ポテンシャルの現状把握" sheetId="159" r:id="rId5"/>
    <sheet name="排出量比較シート" sheetId="147" r:id="rId6"/>
    <sheet name="再エネ比較シート" sheetId="160" r:id="rId7"/>
    <sheet name="特定事業所集計表シート" sheetId="85" r:id="rId8"/>
    <sheet name="別紙" sheetId="20" r:id="rId9"/>
    <sheet name="データシート1" sheetId="70" r:id="rId10"/>
    <sheet name="データシート2" sheetId="86" r:id="rId11"/>
    <sheet name="データシート3" sheetId="96" r:id="rId12"/>
    <sheet name="比較地域マスタ" sheetId="78" state="hidden" r:id="rId13"/>
    <sheet name="年度マスタ" sheetId="82" state="hidden" r:id="rId14"/>
  </sheets>
  <externalReferences>
    <externalReference r:id="rId15"/>
    <externalReference r:id="rId16"/>
  </externalReferences>
  <definedNames>
    <definedName name="_xlnm._FilterDatabase" localSheetId="9" hidden="1">データシート1!$A$7:$BU$899</definedName>
    <definedName name="_xlnm._FilterDatabase" localSheetId="10" hidden="1">データシート2!$A$7:$SI$824</definedName>
    <definedName name="_xlnm._FilterDatabase" localSheetId="11" hidden="1">データシート3!$A$7:$AK$161</definedName>
    <definedName name="_xlnm._FilterDatabase" localSheetId="7" hidden="1">特定事業所集計表シート!$B$6:$AD$138</definedName>
    <definedName name="_xlnm._FilterDatabase" localSheetId="0" hidden="1">目次!$B$4:$E$68</definedName>
    <definedName name="_Order1" hidden="1">255</definedName>
    <definedName name="_Sort" hidden="1">[1]家計調査!$1:$4110</definedName>
    <definedName name="a">#REF!</definedName>
    <definedName name="d">#REF!</definedName>
    <definedName name="Data_Area">#REF!</definedName>
    <definedName name="Data_Line">#REF!</definedName>
    <definedName name="DBコピー先">#REF!</definedName>
    <definedName name="DH_し尿3">#REF!</definedName>
    <definedName name="DH_し尿31">#REF!</definedName>
    <definedName name="DH_し尿33">#REF!</definedName>
    <definedName name="DTP表1">#REF!</definedName>
    <definedName name="DTP表2">#REF!</definedName>
    <definedName name="End_Row">#REF!</definedName>
    <definedName name="fgg">#REF!</definedName>
    <definedName name="Kouwan_Line">'[2]2-1'!$B$5:$V$5,'[2]2-1'!$X$5:$Z$5</definedName>
    <definedName name="M_ごみ処理">#REF!</definedName>
    <definedName name="M_し尿関係">#REF!</definedName>
    <definedName name="M_市総括">#REF!</definedName>
    <definedName name="M_組総括">#REF!</definedName>
    <definedName name="M_組総括2">#REF!</definedName>
    <definedName name="_xlnm.Print_Area" localSheetId="1">①CO2排出量の現状把握!$A$1:$AM$68</definedName>
    <definedName name="_xlnm.Print_Area" localSheetId="2">②活動量の現状把握!$A$1:$AB$51</definedName>
    <definedName name="_xlnm.Print_Area" localSheetId="3">③特定事業所の現状把握!$A$1:$AR$68</definedName>
    <definedName name="_xlnm.Print_Area" localSheetId="4">④再エネ導入量・ポテンシャルの現状把握!$A$1:$AG$56</definedName>
    <definedName name="_xlnm.Print_Area" localSheetId="6">再エネ比較シート!$A$1:$AU$156</definedName>
    <definedName name="_xlnm.Print_Area" localSheetId="7">特定事業所集計表シート!$A$1:$AC$153</definedName>
    <definedName name="_xlnm.Print_Area" localSheetId="5">排出量比較シート!$A$1:$AU$130</definedName>
    <definedName name="_xlnm.Print_Area" localSheetId="0">目次!$A$1:$F$69</definedName>
    <definedName name="_xlnm.Print_Area">#REF!</definedName>
    <definedName name="_xlnm.Print_Titles">#REF!,#REF!</definedName>
    <definedName name="tblDOUTAIwk_T">#REF!</definedName>
    <definedName name="あ">#REF!</definedName>
    <definedName name="出力ＤＩＲ">#REF!</definedName>
    <definedName name="入力ＤＩＲ">#REF!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23" i="161" l="1"/>
  <c r="BH23" i="161"/>
  <c r="BJ23" i="161" l="1"/>
  <c r="O48" i="150"/>
  <c r="E24" i="82"/>
  <c r="K9" i="82"/>
  <c r="AZ9" i="160" l="1"/>
  <c r="AY9" i="160"/>
  <c r="AX9" i="160"/>
  <c r="L4" i="82"/>
  <c r="BE251" i="160" l="1"/>
  <c r="BF251" i="160"/>
  <c r="BG251" i="160"/>
  <c r="BH251" i="160"/>
  <c r="AY73" i="160"/>
  <c r="AY74" i="160"/>
  <c r="AY75" i="160"/>
  <c r="AY76" i="160"/>
  <c r="AY77" i="160"/>
  <c r="AY78" i="160"/>
  <c r="AY79" i="160"/>
  <c r="AY80" i="160"/>
  <c r="AY81" i="160"/>
  <c r="AY82" i="160"/>
  <c r="AY83" i="160"/>
  <c r="AY84" i="160"/>
  <c r="AY85" i="160"/>
  <c r="AY86" i="160"/>
  <c r="AY87" i="160"/>
  <c r="AY88" i="160"/>
  <c r="AY89" i="160"/>
  <c r="AY90" i="160"/>
  <c r="AY91" i="160"/>
  <c r="AY92" i="160"/>
  <c r="AY93" i="160"/>
  <c r="AY94" i="160"/>
  <c r="AY95" i="160"/>
  <c r="AY96" i="160"/>
  <c r="AY97" i="160"/>
  <c r="AY98" i="160"/>
  <c r="AY99" i="160"/>
  <c r="AY100" i="160"/>
  <c r="AY101" i="160"/>
  <c r="AY102" i="160"/>
  <c r="AY103" i="160"/>
  <c r="AY104" i="160"/>
  <c r="AY105" i="160"/>
  <c r="AY106" i="160"/>
  <c r="AY107" i="160"/>
  <c r="AY108" i="160"/>
  <c r="AY109" i="160"/>
  <c r="AY110" i="160"/>
  <c r="AY111" i="160"/>
  <c r="AY112" i="160"/>
  <c r="AY113" i="160"/>
  <c r="AY114" i="160"/>
  <c r="AY115" i="160"/>
  <c r="AY116" i="160"/>
  <c r="AY117" i="160"/>
  <c r="AY118" i="160"/>
  <c r="AY119" i="160"/>
  <c r="AY120" i="160"/>
  <c r="AY121" i="160"/>
  <c r="AY122" i="160"/>
  <c r="AY123" i="160"/>
  <c r="AY124" i="160"/>
  <c r="AY125" i="160"/>
  <c r="AY126" i="160"/>
  <c r="AY127" i="160"/>
  <c r="AY128" i="160"/>
  <c r="AY129" i="160"/>
  <c r="AY130" i="160"/>
  <c r="AY131" i="160"/>
  <c r="AY132" i="160"/>
  <c r="AY133" i="160"/>
  <c r="AY134" i="160"/>
  <c r="AY135" i="160"/>
  <c r="AY136" i="160"/>
  <c r="AY137" i="160"/>
  <c r="AY138" i="160"/>
  <c r="AY139" i="160"/>
  <c r="AY140" i="160"/>
  <c r="AY141" i="160"/>
  <c r="AY142" i="160"/>
  <c r="AY143" i="160"/>
  <c r="AY144" i="160"/>
  <c r="AY145" i="160"/>
  <c r="AY146" i="160"/>
  <c r="AY147" i="160"/>
  <c r="AY148" i="160"/>
  <c r="AY149" i="160"/>
  <c r="AY150" i="160"/>
  <c r="AY151" i="160"/>
  <c r="AY152" i="160"/>
  <c r="AY153" i="160"/>
  <c r="AY154" i="160"/>
  <c r="AY155" i="160"/>
  <c r="AY156" i="160"/>
  <c r="AY157" i="160"/>
  <c r="AY158" i="160"/>
  <c r="AY159" i="160"/>
  <c r="AY160" i="160"/>
  <c r="AY161" i="160"/>
  <c r="AY162" i="160"/>
  <c r="AY163" i="160"/>
  <c r="AY164" i="160"/>
  <c r="AY165" i="160"/>
  <c r="AY166" i="160"/>
  <c r="AY167" i="160"/>
  <c r="AY168" i="160"/>
  <c r="AY169" i="160"/>
  <c r="AY170" i="160"/>
  <c r="AY171" i="160"/>
  <c r="AY172" i="160"/>
  <c r="AY173" i="160"/>
  <c r="AY174" i="160"/>
  <c r="AY175" i="160"/>
  <c r="AY176" i="160"/>
  <c r="AY177" i="160"/>
  <c r="AY178" i="160"/>
  <c r="AY179" i="160"/>
  <c r="AY180" i="160"/>
  <c r="AY181" i="160"/>
  <c r="AY182" i="160"/>
  <c r="AY183" i="160"/>
  <c r="AY184" i="160"/>
  <c r="AY185" i="160"/>
  <c r="AY186" i="160"/>
  <c r="AY187" i="160"/>
  <c r="AY188" i="160"/>
  <c r="AY189" i="160"/>
  <c r="AY190" i="160"/>
  <c r="AY191" i="160"/>
  <c r="AY192" i="160"/>
  <c r="AY193" i="160"/>
  <c r="AY194" i="160"/>
  <c r="AY195" i="160"/>
  <c r="AY196" i="160"/>
  <c r="AY197" i="160"/>
  <c r="AY198" i="160"/>
  <c r="AY199" i="160"/>
  <c r="AY200" i="160"/>
  <c r="AY201" i="160"/>
  <c r="AY202" i="160"/>
  <c r="AY203" i="160"/>
  <c r="AY204" i="160"/>
  <c r="AY205" i="160"/>
  <c r="AY206" i="160"/>
  <c r="AY207" i="160"/>
  <c r="AY208" i="160"/>
  <c r="AY209" i="160"/>
  <c r="AY210" i="160"/>
  <c r="AY211" i="160"/>
  <c r="AY212" i="160"/>
  <c r="AY213" i="160"/>
  <c r="AY214" i="160"/>
  <c r="AY215" i="160"/>
  <c r="AY216" i="160"/>
  <c r="AY217" i="160"/>
  <c r="AY218" i="160"/>
  <c r="AY219" i="160"/>
  <c r="AY220" i="160"/>
  <c r="AY221" i="160"/>
  <c r="AY222" i="160"/>
  <c r="AY223" i="160"/>
  <c r="AY224" i="160"/>
  <c r="AY225" i="160"/>
  <c r="AY226" i="160"/>
  <c r="AY227" i="160"/>
  <c r="AY228" i="160"/>
  <c r="AY229" i="160"/>
  <c r="AY230" i="160"/>
  <c r="AY231" i="160"/>
  <c r="AY232" i="160"/>
  <c r="AY233" i="160"/>
  <c r="AY234" i="160"/>
  <c r="AY235" i="160"/>
  <c r="AY236" i="160"/>
  <c r="AY237" i="160"/>
  <c r="AY238" i="160"/>
  <c r="AY239" i="160"/>
  <c r="AY240" i="160"/>
  <c r="AY241" i="160"/>
  <c r="AY242" i="160"/>
  <c r="AY243" i="160"/>
  <c r="AY244" i="160"/>
  <c r="AY245" i="160"/>
  <c r="AY246" i="160"/>
  <c r="AY247" i="160"/>
  <c r="AY248" i="160"/>
  <c r="AY249" i="160"/>
  <c r="AY250" i="160"/>
  <c r="AY251" i="160"/>
  <c r="AX73" i="160"/>
  <c r="AX74" i="160"/>
  <c r="AX75" i="160"/>
  <c r="AX76" i="160"/>
  <c r="AX77" i="160"/>
  <c r="AX78" i="160"/>
  <c r="AX79" i="160"/>
  <c r="AX80" i="160"/>
  <c r="AX81" i="160"/>
  <c r="AX82" i="160"/>
  <c r="AX83" i="160"/>
  <c r="AX84" i="160"/>
  <c r="AX85" i="160"/>
  <c r="AX86" i="160"/>
  <c r="AX87" i="160"/>
  <c r="AX88" i="160"/>
  <c r="AX89" i="160"/>
  <c r="AX90" i="160"/>
  <c r="AX91" i="160"/>
  <c r="AX92" i="160"/>
  <c r="AX93" i="160"/>
  <c r="AX94" i="160"/>
  <c r="AX95" i="160"/>
  <c r="AX96" i="160"/>
  <c r="AX97" i="160"/>
  <c r="AX98" i="160"/>
  <c r="AX99" i="160"/>
  <c r="AX100" i="160"/>
  <c r="AX101" i="160"/>
  <c r="AX102" i="160"/>
  <c r="AX103" i="160"/>
  <c r="AX104" i="160"/>
  <c r="AX105" i="160"/>
  <c r="AX106" i="160"/>
  <c r="AX107" i="160"/>
  <c r="AX108" i="160"/>
  <c r="AX109" i="160"/>
  <c r="AX110" i="160"/>
  <c r="AX111" i="160"/>
  <c r="AX112" i="160"/>
  <c r="AX113" i="160"/>
  <c r="AX114" i="160"/>
  <c r="AX115" i="160"/>
  <c r="AX116" i="160"/>
  <c r="AX117" i="160"/>
  <c r="AX118" i="160"/>
  <c r="AX119" i="160"/>
  <c r="AX120" i="160"/>
  <c r="AX121" i="160"/>
  <c r="AX122" i="160"/>
  <c r="AX123" i="160"/>
  <c r="AX124" i="160"/>
  <c r="AX125" i="160"/>
  <c r="AX126" i="160"/>
  <c r="AX127" i="160"/>
  <c r="AX128" i="160"/>
  <c r="AX129" i="160"/>
  <c r="AX130" i="160"/>
  <c r="AX131" i="160"/>
  <c r="AX132" i="160"/>
  <c r="AX133" i="160"/>
  <c r="AX134" i="160"/>
  <c r="AX135" i="160"/>
  <c r="AX136" i="160"/>
  <c r="AX137" i="160"/>
  <c r="AX138" i="160"/>
  <c r="AX139" i="160"/>
  <c r="AX140" i="160"/>
  <c r="AX141" i="160"/>
  <c r="AX142" i="160"/>
  <c r="AX143" i="160"/>
  <c r="AX144" i="160"/>
  <c r="AX145" i="160"/>
  <c r="AX146" i="160"/>
  <c r="AX147" i="160"/>
  <c r="AX148" i="160"/>
  <c r="AX149" i="160"/>
  <c r="AX150" i="160"/>
  <c r="AX151" i="160"/>
  <c r="AX152" i="160"/>
  <c r="AX153" i="160"/>
  <c r="AX154" i="160"/>
  <c r="AX155" i="160"/>
  <c r="AX156" i="160"/>
  <c r="AX157" i="160"/>
  <c r="AX158" i="160"/>
  <c r="AX159" i="160"/>
  <c r="AX160" i="160"/>
  <c r="AX161" i="160"/>
  <c r="AX162" i="160"/>
  <c r="AX163" i="160"/>
  <c r="AX164" i="160"/>
  <c r="AX165" i="160"/>
  <c r="AX166" i="160"/>
  <c r="AX167" i="160"/>
  <c r="AX168" i="160"/>
  <c r="AX169" i="160"/>
  <c r="AX170" i="160"/>
  <c r="AX171" i="160"/>
  <c r="AX172" i="160"/>
  <c r="AX173" i="160"/>
  <c r="AX174" i="160"/>
  <c r="AX175" i="160"/>
  <c r="AX176" i="160"/>
  <c r="AX177" i="160"/>
  <c r="AX178" i="160"/>
  <c r="AX179" i="160"/>
  <c r="AX180" i="160"/>
  <c r="AX181" i="160"/>
  <c r="AX182" i="160"/>
  <c r="AX183" i="160"/>
  <c r="AX184" i="160"/>
  <c r="AX185" i="160"/>
  <c r="AX186" i="160"/>
  <c r="AX187" i="160"/>
  <c r="AX188" i="160"/>
  <c r="AX189" i="160"/>
  <c r="AX190" i="160"/>
  <c r="AX191" i="160"/>
  <c r="AX192" i="160"/>
  <c r="AX193" i="160"/>
  <c r="AX194" i="160"/>
  <c r="AX195" i="160"/>
  <c r="AX196" i="160"/>
  <c r="AX197" i="160"/>
  <c r="AX198" i="160"/>
  <c r="AX199" i="160"/>
  <c r="AX200" i="160"/>
  <c r="AX201" i="160"/>
  <c r="AX202" i="160"/>
  <c r="AX203" i="160"/>
  <c r="AX204" i="160"/>
  <c r="AX205" i="160"/>
  <c r="AX206" i="160"/>
  <c r="AX207" i="160"/>
  <c r="AX208" i="160"/>
  <c r="AX209" i="160"/>
  <c r="AX210" i="160"/>
  <c r="AX211" i="160"/>
  <c r="AX212" i="160"/>
  <c r="AX213" i="160"/>
  <c r="AX214" i="160"/>
  <c r="AX215" i="160"/>
  <c r="AX216" i="160"/>
  <c r="AX217" i="160"/>
  <c r="AX218" i="160"/>
  <c r="AX219" i="160"/>
  <c r="AX220" i="160"/>
  <c r="AX221" i="160"/>
  <c r="AX222" i="160"/>
  <c r="AX223" i="160"/>
  <c r="AX224" i="160"/>
  <c r="AX225" i="160"/>
  <c r="AX226" i="160"/>
  <c r="AX227" i="160"/>
  <c r="AX228" i="160"/>
  <c r="AX229" i="160"/>
  <c r="AX230" i="160"/>
  <c r="AX231" i="160"/>
  <c r="AX232" i="160"/>
  <c r="AX233" i="160"/>
  <c r="AX234" i="160"/>
  <c r="AX235" i="160"/>
  <c r="AX236" i="160"/>
  <c r="AX237" i="160"/>
  <c r="AX238" i="160"/>
  <c r="AX239" i="160"/>
  <c r="AX240" i="160"/>
  <c r="AX241" i="160"/>
  <c r="AX242" i="160"/>
  <c r="AX243" i="160"/>
  <c r="AX244" i="160"/>
  <c r="AX245" i="160"/>
  <c r="AX246" i="160"/>
  <c r="AX247" i="160"/>
  <c r="AX248" i="160"/>
  <c r="AX249" i="160"/>
  <c r="AX250" i="160"/>
  <c r="AX251" i="160"/>
  <c r="AY72" i="160"/>
  <c r="AX72" i="160"/>
  <c r="B36" i="161" l="1"/>
  <c r="AY13" i="160" l="1"/>
  <c r="BX13" i="160" s="1"/>
  <c r="CL13" i="160" l="1"/>
  <c r="AW22" i="161"/>
  <c r="AV22" i="161" s="1"/>
  <c r="AW27" i="161" l="1"/>
  <c r="AV27" i="161" s="1"/>
  <c r="AW28" i="161"/>
  <c r="AV28" i="161" s="1"/>
  <c r="AW29" i="161"/>
  <c r="AV29" i="161" s="1"/>
  <c r="AW30" i="161"/>
  <c r="AV30" i="161" s="1"/>
  <c r="AW31" i="161"/>
  <c r="AV31" i="161" s="1"/>
  <c r="AW26" i="161"/>
  <c r="AV26" i="161" s="1"/>
  <c r="AW25" i="161"/>
  <c r="AV25" i="161" s="1"/>
  <c r="AW24" i="161"/>
  <c r="AV24" i="161" s="1"/>
  <c r="AW23" i="161"/>
  <c r="AV23" i="161" s="1"/>
  <c r="C61" i="161"/>
  <c r="C62" i="161"/>
  <c r="C63" i="161"/>
  <c r="C64" i="161"/>
  <c r="C65" i="161"/>
  <c r="C60" i="161"/>
  <c r="C56" i="161"/>
  <c r="AW9" i="161" l="1"/>
  <c r="AV9" i="161"/>
  <c r="B66" i="161"/>
  <c r="B64" i="161"/>
  <c r="B63" i="161"/>
  <c r="B62" i="161"/>
  <c r="B61" i="161"/>
  <c r="B35" i="161"/>
  <c r="BC119" i="160" l="1"/>
  <c r="BD181" i="160"/>
  <c r="BD182" i="160"/>
  <c r="BD183" i="160"/>
  <c r="BD184" i="160"/>
  <c r="BD185" i="160"/>
  <c r="BD186" i="160"/>
  <c r="BD187" i="160"/>
  <c r="BD188" i="160"/>
  <c r="BD189" i="160"/>
  <c r="BD190" i="160"/>
  <c r="BD191" i="160"/>
  <c r="BD192" i="160"/>
  <c r="BD193" i="160"/>
  <c r="BD194" i="160"/>
  <c r="BD195" i="160"/>
  <c r="BD196" i="160"/>
  <c r="BD197" i="160"/>
  <c r="BD198" i="160"/>
  <c r="BD199" i="160"/>
  <c r="BD200" i="160"/>
  <c r="BD201" i="160"/>
  <c r="BD202" i="160"/>
  <c r="BD203" i="160"/>
  <c r="BD204" i="160"/>
  <c r="BD205" i="160"/>
  <c r="BD206" i="160"/>
  <c r="BD207" i="160"/>
  <c r="BD208" i="160"/>
  <c r="BD209" i="160"/>
  <c r="BD210" i="160"/>
  <c r="BD211" i="160"/>
  <c r="BD212" i="160"/>
  <c r="BD213" i="160"/>
  <c r="BD214" i="160"/>
  <c r="BD215" i="160"/>
  <c r="BD216" i="160"/>
  <c r="BD217" i="160"/>
  <c r="BD218" i="160"/>
  <c r="BD219" i="160"/>
  <c r="BD220" i="160"/>
  <c r="BD221" i="160"/>
  <c r="BD222" i="160"/>
  <c r="BD223" i="160"/>
  <c r="BD224" i="160"/>
  <c r="BD225" i="160"/>
  <c r="BD226" i="160"/>
  <c r="BD227" i="160"/>
  <c r="BD228" i="160"/>
  <c r="BD229" i="160"/>
  <c r="BD230" i="160"/>
  <c r="BD231" i="160"/>
  <c r="BD232" i="160"/>
  <c r="BD233" i="160"/>
  <c r="BD234" i="160"/>
  <c r="BD235" i="160"/>
  <c r="BD236" i="160"/>
  <c r="BD237" i="160"/>
  <c r="BD238" i="160"/>
  <c r="BD239" i="160"/>
  <c r="BD240" i="160"/>
  <c r="BD241" i="160"/>
  <c r="BD242" i="160"/>
  <c r="BD243" i="160"/>
  <c r="BD244" i="160"/>
  <c r="BD245" i="160"/>
  <c r="BD246" i="160"/>
  <c r="BD247" i="160"/>
  <c r="BD248" i="160"/>
  <c r="BD249" i="160"/>
  <c r="BD250" i="160"/>
  <c r="BD251" i="160"/>
  <c r="BD73" i="160"/>
  <c r="BD74" i="160"/>
  <c r="BD75" i="160"/>
  <c r="BD76" i="160"/>
  <c r="BD77" i="160"/>
  <c r="BD78" i="160"/>
  <c r="BD79" i="160"/>
  <c r="BD80" i="160"/>
  <c r="BD81" i="160"/>
  <c r="BD82" i="160"/>
  <c r="BD83" i="160"/>
  <c r="BD84" i="160"/>
  <c r="BD85" i="160"/>
  <c r="BD86" i="160"/>
  <c r="BD87" i="160"/>
  <c r="BD88" i="160"/>
  <c r="BD89" i="160"/>
  <c r="BD90" i="160"/>
  <c r="BD91" i="160"/>
  <c r="BD92" i="160"/>
  <c r="BD93" i="160"/>
  <c r="BD94" i="160"/>
  <c r="BD95" i="160"/>
  <c r="BD96" i="160"/>
  <c r="BD97" i="160"/>
  <c r="BD98" i="160"/>
  <c r="BD99" i="160"/>
  <c r="BD100" i="160"/>
  <c r="BD101" i="160"/>
  <c r="BD102" i="160"/>
  <c r="BD103" i="160"/>
  <c r="BD104" i="160"/>
  <c r="BD105" i="160"/>
  <c r="BD106" i="160"/>
  <c r="BD107" i="160"/>
  <c r="BD108" i="160"/>
  <c r="BD109" i="160"/>
  <c r="BD110" i="160"/>
  <c r="BD111" i="160"/>
  <c r="BD112" i="160"/>
  <c r="BD113" i="160"/>
  <c r="BD114" i="160"/>
  <c r="BD115" i="160"/>
  <c r="BD116" i="160"/>
  <c r="BD117" i="160"/>
  <c r="BD118" i="160"/>
  <c r="BD119" i="160"/>
  <c r="BD120" i="160"/>
  <c r="BD121" i="160"/>
  <c r="BD122" i="160"/>
  <c r="BD123" i="160"/>
  <c r="BD124" i="160"/>
  <c r="BD125" i="160"/>
  <c r="BD126" i="160"/>
  <c r="BD127" i="160"/>
  <c r="BD128" i="160"/>
  <c r="BD129" i="160"/>
  <c r="BD130" i="160"/>
  <c r="BD131" i="160"/>
  <c r="BD132" i="160"/>
  <c r="BD133" i="160"/>
  <c r="BD134" i="160"/>
  <c r="BD135" i="160"/>
  <c r="BD136" i="160"/>
  <c r="BD137" i="160"/>
  <c r="BD138" i="160"/>
  <c r="BD139" i="160"/>
  <c r="BD140" i="160"/>
  <c r="BD141" i="160"/>
  <c r="BD142" i="160"/>
  <c r="BD143" i="160"/>
  <c r="BD144" i="160"/>
  <c r="BD145" i="160"/>
  <c r="BD146" i="160"/>
  <c r="BD147" i="160"/>
  <c r="BD148" i="160"/>
  <c r="BD149" i="160"/>
  <c r="BD150" i="160"/>
  <c r="BD151" i="160"/>
  <c r="BD152" i="160"/>
  <c r="BD153" i="160"/>
  <c r="BD154" i="160"/>
  <c r="BD155" i="160"/>
  <c r="BD156" i="160"/>
  <c r="BD157" i="160"/>
  <c r="BD158" i="160"/>
  <c r="BD159" i="160"/>
  <c r="BD160" i="160"/>
  <c r="BD161" i="160"/>
  <c r="BD162" i="160"/>
  <c r="BD163" i="160"/>
  <c r="BD164" i="160"/>
  <c r="BD165" i="160"/>
  <c r="BD166" i="160"/>
  <c r="BD167" i="160"/>
  <c r="BD168" i="160"/>
  <c r="BD169" i="160"/>
  <c r="BD170" i="160"/>
  <c r="BD171" i="160"/>
  <c r="BD172" i="160"/>
  <c r="BD173" i="160"/>
  <c r="BD174" i="160"/>
  <c r="BD175" i="160"/>
  <c r="BD176" i="160"/>
  <c r="BD177" i="160"/>
  <c r="BD178" i="160"/>
  <c r="BD179" i="160"/>
  <c r="BD180" i="160"/>
  <c r="BD72" i="160"/>
  <c r="BC181" i="160"/>
  <c r="BC182" i="160"/>
  <c r="BC183" i="160"/>
  <c r="BC184" i="160"/>
  <c r="BC185" i="160"/>
  <c r="BC186" i="160"/>
  <c r="BC187" i="160"/>
  <c r="BC188" i="160"/>
  <c r="BC189" i="160"/>
  <c r="BC190" i="160"/>
  <c r="BC191" i="160"/>
  <c r="BC192" i="160"/>
  <c r="BC193" i="160"/>
  <c r="BC194" i="160"/>
  <c r="BC195" i="160"/>
  <c r="BC196" i="160"/>
  <c r="BC197" i="160"/>
  <c r="BC198" i="160"/>
  <c r="BC199" i="160"/>
  <c r="BC200" i="160"/>
  <c r="BC201" i="160"/>
  <c r="BC202" i="160"/>
  <c r="BC203" i="160"/>
  <c r="BC204" i="160"/>
  <c r="BC205" i="160"/>
  <c r="BC206" i="160"/>
  <c r="BC207" i="160"/>
  <c r="BC208" i="160"/>
  <c r="BC209" i="160"/>
  <c r="BC210" i="160"/>
  <c r="BC211" i="160"/>
  <c r="BC212" i="160"/>
  <c r="BC213" i="160"/>
  <c r="BC214" i="160"/>
  <c r="BC215" i="160"/>
  <c r="BC216" i="160"/>
  <c r="BC217" i="160"/>
  <c r="BC218" i="160"/>
  <c r="BC219" i="160"/>
  <c r="BC220" i="160"/>
  <c r="BC221" i="160"/>
  <c r="BC222" i="160"/>
  <c r="BC223" i="160"/>
  <c r="BC224" i="160"/>
  <c r="BC225" i="160"/>
  <c r="BC226" i="160"/>
  <c r="BC227" i="160"/>
  <c r="BC228" i="160"/>
  <c r="BC229" i="160"/>
  <c r="BC230" i="160"/>
  <c r="BC231" i="160"/>
  <c r="BC232" i="160"/>
  <c r="BC233" i="160"/>
  <c r="BC234" i="160"/>
  <c r="BC235" i="160"/>
  <c r="BC236" i="160"/>
  <c r="BC237" i="160"/>
  <c r="BC238" i="160"/>
  <c r="BC239" i="160"/>
  <c r="BC240" i="160"/>
  <c r="BC241" i="160"/>
  <c r="BC242" i="160"/>
  <c r="BC243" i="160"/>
  <c r="BC244" i="160"/>
  <c r="BC245" i="160"/>
  <c r="BC246" i="160"/>
  <c r="BC247" i="160"/>
  <c r="BC248" i="160"/>
  <c r="BC249" i="160"/>
  <c r="BC250" i="160"/>
  <c r="BC251" i="160"/>
  <c r="BC73" i="160"/>
  <c r="BC74" i="160"/>
  <c r="BC75" i="160"/>
  <c r="BC76" i="160"/>
  <c r="BC77" i="160"/>
  <c r="BC78" i="160"/>
  <c r="BC79" i="160"/>
  <c r="BC80" i="160"/>
  <c r="BC81" i="160"/>
  <c r="BC82" i="160"/>
  <c r="BC83" i="160"/>
  <c r="BC84" i="160"/>
  <c r="BC85" i="160"/>
  <c r="BC86" i="160"/>
  <c r="BC87" i="160"/>
  <c r="BC88" i="160"/>
  <c r="BC89" i="160"/>
  <c r="BC90" i="160"/>
  <c r="BC91" i="160"/>
  <c r="BC92" i="160"/>
  <c r="BC93" i="160"/>
  <c r="BC94" i="160"/>
  <c r="BC95" i="160"/>
  <c r="BC96" i="160"/>
  <c r="BC97" i="160"/>
  <c r="BC98" i="160"/>
  <c r="BC99" i="160"/>
  <c r="BC100" i="160"/>
  <c r="BC101" i="160"/>
  <c r="BC102" i="160"/>
  <c r="BC103" i="160"/>
  <c r="BC104" i="160"/>
  <c r="BC105" i="160"/>
  <c r="BC106" i="160"/>
  <c r="BC107" i="160"/>
  <c r="BC108" i="160"/>
  <c r="BC109" i="160"/>
  <c r="BC110" i="160"/>
  <c r="BC111" i="160"/>
  <c r="BC112" i="160"/>
  <c r="BC113" i="160"/>
  <c r="BC114" i="160"/>
  <c r="BC115" i="160"/>
  <c r="BC116" i="160"/>
  <c r="BC117" i="160"/>
  <c r="BC118" i="160"/>
  <c r="BC120" i="160"/>
  <c r="BC121" i="160"/>
  <c r="BC122" i="160"/>
  <c r="BC123" i="160"/>
  <c r="BC124" i="160"/>
  <c r="BC125" i="160"/>
  <c r="BC126" i="160"/>
  <c r="BC127" i="160"/>
  <c r="BC128" i="160"/>
  <c r="BC129" i="160"/>
  <c r="BC130" i="160"/>
  <c r="BC131" i="160"/>
  <c r="BC132" i="160"/>
  <c r="BC133" i="160"/>
  <c r="BC134" i="160"/>
  <c r="BC135" i="160"/>
  <c r="BC136" i="160"/>
  <c r="BC137" i="160"/>
  <c r="BC138" i="160"/>
  <c r="BC139" i="160"/>
  <c r="BC140" i="160"/>
  <c r="BC141" i="160"/>
  <c r="BC142" i="160"/>
  <c r="BC143" i="160"/>
  <c r="BC144" i="160"/>
  <c r="BC145" i="160"/>
  <c r="BC146" i="160"/>
  <c r="BC147" i="160"/>
  <c r="BC148" i="160"/>
  <c r="BC149" i="160"/>
  <c r="BC150" i="160"/>
  <c r="BC151" i="160"/>
  <c r="BC152" i="160"/>
  <c r="BC153" i="160"/>
  <c r="BC154" i="160"/>
  <c r="BC155" i="160"/>
  <c r="BC156" i="160"/>
  <c r="BC157" i="160"/>
  <c r="BC158" i="160"/>
  <c r="BC159" i="160"/>
  <c r="BC160" i="160"/>
  <c r="BC161" i="160"/>
  <c r="BC162" i="160"/>
  <c r="BC163" i="160"/>
  <c r="BC164" i="160"/>
  <c r="BC165" i="160"/>
  <c r="BC166" i="160"/>
  <c r="BC167" i="160"/>
  <c r="BC168" i="160"/>
  <c r="BC169" i="160"/>
  <c r="BC170" i="160"/>
  <c r="BC171" i="160"/>
  <c r="BC172" i="160"/>
  <c r="BC173" i="160"/>
  <c r="BC174" i="160"/>
  <c r="BC175" i="160"/>
  <c r="BC176" i="160"/>
  <c r="BC177" i="160"/>
  <c r="BC178" i="160"/>
  <c r="BC179" i="160"/>
  <c r="BC180" i="160"/>
  <c r="BC72" i="160"/>
  <c r="AX60" i="160"/>
  <c r="AY60" i="160"/>
  <c r="AY59" i="160"/>
  <c r="AX59" i="160"/>
  <c r="AY58" i="160"/>
  <c r="AX58" i="160"/>
  <c r="AY57" i="160"/>
  <c r="AX57" i="160"/>
  <c r="AY56" i="160"/>
  <c r="AX56" i="160"/>
  <c r="AY55" i="160"/>
  <c r="AX55" i="160"/>
  <c r="AY54" i="160"/>
  <c r="AX54" i="160"/>
  <c r="AY53" i="160"/>
  <c r="AX53" i="160"/>
  <c r="AY52" i="160"/>
  <c r="AX52" i="160"/>
  <c r="AY51" i="160"/>
  <c r="AX51" i="160"/>
  <c r="AY50" i="160"/>
  <c r="AX50" i="160"/>
  <c r="AY49" i="160"/>
  <c r="AX49" i="160"/>
  <c r="AY48" i="160"/>
  <c r="AX48" i="160"/>
  <c r="AY47" i="160"/>
  <c r="AX47" i="160"/>
  <c r="AY46" i="160"/>
  <c r="AX46" i="160"/>
  <c r="AY45" i="160"/>
  <c r="AX45" i="160"/>
  <c r="AY44" i="160"/>
  <c r="AX44" i="160"/>
  <c r="AY43" i="160"/>
  <c r="AX43" i="160"/>
  <c r="AY42" i="160"/>
  <c r="AX42" i="160"/>
  <c r="AY41" i="160"/>
  <c r="AX41" i="160"/>
  <c r="AY40" i="160"/>
  <c r="AX40" i="160"/>
  <c r="AY39" i="160"/>
  <c r="AX39" i="160"/>
  <c r="AY38" i="160"/>
  <c r="AX38" i="160"/>
  <c r="AY37" i="160"/>
  <c r="AX37" i="160"/>
  <c r="AY36" i="160"/>
  <c r="AX36" i="160"/>
  <c r="AY35" i="160"/>
  <c r="AX35" i="160"/>
  <c r="AY34" i="160"/>
  <c r="AX34" i="160"/>
  <c r="AY33" i="160"/>
  <c r="AX33" i="160"/>
  <c r="AY32" i="160"/>
  <c r="AX32" i="160"/>
  <c r="AY31" i="160"/>
  <c r="AX31" i="160"/>
  <c r="AY30" i="160"/>
  <c r="AX30" i="160"/>
  <c r="AY29" i="160"/>
  <c r="AX29" i="160"/>
  <c r="AY28" i="160"/>
  <c r="AX28" i="160"/>
  <c r="AY27" i="160"/>
  <c r="AX27" i="160"/>
  <c r="AY26" i="160"/>
  <c r="AX26" i="160"/>
  <c r="AY25" i="160"/>
  <c r="AX25" i="160"/>
  <c r="AY24" i="160"/>
  <c r="AX24" i="160"/>
  <c r="AY23" i="160"/>
  <c r="AX23" i="160"/>
  <c r="AY22" i="160"/>
  <c r="AX22" i="160"/>
  <c r="AY21" i="160"/>
  <c r="AX21" i="160"/>
  <c r="AY20" i="160"/>
  <c r="AX20" i="160"/>
  <c r="AY19" i="160"/>
  <c r="AX19" i="160"/>
  <c r="AY18" i="160"/>
  <c r="AX18" i="160"/>
  <c r="AY17" i="160"/>
  <c r="AX17" i="160"/>
  <c r="AY16" i="160"/>
  <c r="AX16" i="160"/>
  <c r="AY15" i="160"/>
  <c r="AX15" i="160"/>
  <c r="AY14" i="160"/>
  <c r="AX14" i="160"/>
  <c r="CB13" i="160"/>
  <c r="AX13" i="160"/>
  <c r="AY8" i="160"/>
  <c r="AX8" i="160"/>
  <c r="AY7" i="160"/>
  <c r="AX7" i="160"/>
  <c r="AY6" i="160"/>
  <c r="AX6" i="160"/>
  <c r="AY5" i="160"/>
  <c r="AX5" i="160"/>
  <c r="BG157" i="160" l="1"/>
  <c r="BE157" i="160"/>
  <c r="BI157" i="160" s="1"/>
  <c r="BF157" i="160"/>
  <c r="BH157" i="160"/>
  <c r="BE96" i="160"/>
  <c r="BF96" i="160"/>
  <c r="BG96" i="160"/>
  <c r="BH96" i="160"/>
  <c r="BH215" i="160"/>
  <c r="BF215" i="160"/>
  <c r="BE215" i="160"/>
  <c r="BI215" i="160" s="1"/>
  <c r="BG215" i="160"/>
  <c r="BG180" i="160"/>
  <c r="BH180" i="160"/>
  <c r="BE180" i="160"/>
  <c r="BF180" i="160"/>
  <c r="BE168" i="160"/>
  <c r="BF168" i="160"/>
  <c r="BG168" i="160"/>
  <c r="BH168" i="160"/>
  <c r="BE156" i="160"/>
  <c r="BI156" i="160" s="1"/>
  <c r="BF156" i="160"/>
  <c r="BG156" i="160"/>
  <c r="BH156" i="160"/>
  <c r="BE144" i="160"/>
  <c r="BF144" i="160"/>
  <c r="BG144" i="160"/>
  <c r="BH144" i="160"/>
  <c r="BE132" i="160"/>
  <c r="BF132" i="160"/>
  <c r="BG132" i="160"/>
  <c r="BH132" i="160"/>
  <c r="BE120" i="160"/>
  <c r="BF120" i="160"/>
  <c r="BG120" i="160"/>
  <c r="BH120" i="160"/>
  <c r="BF107" i="160"/>
  <c r="BG107" i="160"/>
  <c r="BH107" i="160"/>
  <c r="BE107" i="160"/>
  <c r="BH95" i="160"/>
  <c r="BF95" i="160"/>
  <c r="BG95" i="160"/>
  <c r="BE95" i="160"/>
  <c r="BG83" i="160"/>
  <c r="BH83" i="160"/>
  <c r="BF83" i="160"/>
  <c r="BE83" i="160"/>
  <c r="BE250" i="160"/>
  <c r="BF250" i="160"/>
  <c r="BG250" i="160"/>
  <c r="BH250" i="160"/>
  <c r="BH238" i="160"/>
  <c r="BG238" i="160"/>
  <c r="BE238" i="160"/>
  <c r="BF238" i="160"/>
  <c r="BE226" i="160"/>
  <c r="BF226" i="160"/>
  <c r="BH226" i="160"/>
  <c r="BG226" i="160"/>
  <c r="BE214" i="160"/>
  <c r="BI214" i="160" s="1"/>
  <c r="BF214" i="160"/>
  <c r="BH214" i="160"/>
  <c r="BG214" i="160"/>
  <c r="BH202" i="160"/>
  <c r="BG202" i="160"/>
  <c r="BE202" i="160"/>
  <c r="BF202" i="160"/>
  <c r="BG190" i="160"/>
  <c r="BE190" i="160"/>
  <c r="BI190" i="160" s="1"/>
  <c r="BF190" i="160"/>
  <c r="BH190" i="160"/>
  <c r="BG108" i="160"/>
  <c r="BH108" i="160"/>
  <c r="BE108" i="160"/>
  <c r="BF108" i="160"/>
  <c r="BF179" i="160"/>
  <c r="BH179" i="160"/>
  <c r="BE179" i="160"/>
  <c r="BI179" i="160" s="1"/>
  <c r="BG179" i="160"/>
  <c r="BH167" i="160"/>
  <c r="BE167" i="160"/>
  <c r="BI167" i="160" s="1"/>
  <c r="BG167" i="160"/>
  <c r="BF167" i="160"/>
  <c r="BE155" i="160"/>
  <c r="BI155" i="160" s="1"/>
  <c r="BG155" i="160"/>
  <c r="BH155" i="160"/>
  <c r="BF155" i="160"/>
  <c r="BH143" i="160"/>
  <c r="BE143" i="160"/>
  <c r="BF143" i="160"/>
  <c r="BG143" i="160"/>
  <c r="BH131" i="160"/>
  <c r="BF131" i="160"/>
  <c r="BE131" i="160"/>
  <c r="BG131" i="160"/>
  <c r="BF118" i="160"/>
  <c r="BG118" i="160"/>
  <c r="BH118" i="160"/>
  <c r="BE118" i="160"/>
  <c r="BE106" i="160"/>
  <c r="BF106" i="160"/>
  <c r="BH106" i="160"/>
  <c r="BG106" i="160"/>
  <c r="BH94" i="160"/>
  <c r="BE94" i="160"/>
  <c r="BG94" i="160"/>
  <c r="BF94" i="160"/>
  <c r="BE82" i="160"/>
  <c r="BG82" i="160"/>
  <c r="BF82" i="160"/>
  <c r="BH82" i="160"/>
  <c r="BE249" i="160"/>
  <c r="BI249" i="160" s="1"/>
  <c r="BF249" i="160"/>
  <c r="BG249" i="160"/>
  <c r="BH249" i="160"/>
  <c r="BF237" i="160"/>
  <c r="BG237" i="160"/>
  <c r="BE237" i="160"/>
  <c r="BI237" i="160" s="1"/>
  <c r="BH237" i="160"/>
  <c r="BE225" i="160"/>
  <c r="BI225" i="160" s="1"/>
  <c r="BF225" i="160"/>
  <c r="BG225" i="160"/>
  <c r="BH225" i="160"/>
  <c r="BE213" i="160"/>
  <c r="BI213" i="160" s="1"/>
  <c r="BF213" i="160"/>
  <c r="BG213" i="160"/>
  <c r="BH213" i="160"/>
  <c r="BE201" i="160"/>
  <c r="BI201" i="160" s="1"/>
  <c r="BH201" i="160"/>
  <c r="BF201" i="160"/>
  <c r="BG201" i="160"/>
  <c r="BE189" i="160"/>
  <c r="BI189" i="160" s="1"/>
  <c r="BF189" i="160"/>
  <c r="BG189" i="160"/>
  <c r="BH189" i="160"/>
  <c r="BG178" i="160"/>
  <c r="BE178" i="160"/>
  <c r="BI178" i="160" s="1"/>
  <c r="BF178" i="160"/>
  <c r="BH178" i="160"/>
  <c r="BH166" i="160"/>
  <c r="BG166" i="160"/>
  <c r="BE166" i="160"/>
  <c r="BI166" i="160" s="1"/>
  <c r="BF166" i="160"/>
  <c r="BG154" i="160"/>
  <c r="BE154" i="160"/>
  <c r="BI154" i="160" s="1"/>
  <c r="BF154" i="160"/>
  <c r="BH154" i="160"/>
  <c r="BE142" i="160"/>
  <c r="BF142" i="160"/>
  <c r="BH142" i="160"/>
  <c r="BG142" i="160"/>
  <c r="BH130" i="160"/>
  <c r="BG130" i="160"/>
  <c r="BE130" i="160"/>
  <c r="BF130" i="160"/>
  <c r="BE117" i="160"/>
  <c r="BF117" i="160"/>
  <c r="BG117" i="160"/>
  <c r="BH117" i="160"/>
  <c r="BE105" i="160"/>
  <c r="BF105" i="160"/>
  <c r="BG105" i="160"/>
  <c r="BH105" i="160"/>
  <c r="BH93" i="160"/>
  <c r="BE93" i="160"/>
  <c r="BF93" i="160"/>
  <c r="BG93" i="160"/>
  <c r="BE81" i="160"/>
  <c r="BF81" i="160"/>
  <c r="BG81" i="160"/>
  <c r="BH81" i="160"/>
  <c r="BH248" i="160"/>
  <c r="BF248" i="160"/>
  <c r="BE248" i="160"/>
  <c r="BI248" i="160" s="1"/>
  <c r="BG248" i="160"/>
  <c r="BG236" i="160"/>
  <c r="BH236" i="160"/>
  <c r="BF236" i="160"/>
  <c r="BE236" i="160"/>
  <c r="BI236" i="160" s="1"/>
  <c r="BG224" i="160"/>
  <c r="BH224" i="160"/>
  <c r="BF224" i="160"/>
  <c r="BE224" i="160"/>
  <c r="BI224" i="160" s="1"/>
  <c r="BH212" i="160"/>
  <c r="BF212" i="160"/>
  <c r="BE212" i="160"/>
  <c r="BI212" i="160" s="1"/>
  <c r="BG212" i="160"/>
  <c r="BG200" i="160"/>
  <c r="BH200" i="160"/>
  <c r="BF200" i="160"/>
  <c r="BE200" i="160"/>
  <c r="BI200" i="160" s="1"/>
  <c r="BG188" i="160"/>
  <c r="BH188" i="160"/>
  <c r="BF188" i="160"/>
  <c r="BE188" i="160"/>
  <c r="BI188" i="160" s="1"/>
  <c r="BE121" i="160"/>
  <c r="BF121" i="160"/>
  <c r="BG121" i="160"/>
  <c r="BH121" i="160"/>
  <c r="BE177" i="160"/>
  <c r="BI177" i="160" s="1"/>
  <c r="BF177" i="160"/>
  <c r="BG177" i="160"/>
  <c r="BH177" i="160"/>
  <c r="BF165" i="160"/>
  <c r="BE165" i="160"/>
  <c r="BI165" i="160" s="1"/>
  <c r="BG165" i="160"/>
  <c r="BH165" i="160"/>
  <c r="BE153" i="160"/>
  <c r="BI153" i="160" s="1"/>
  <c r="BF153" i="160"/>
  <c r="BG153" i="160"/>
  <c r="BH153" i="160"/>
  <c r="BE141" i="160"/>
  <c r="BF141" i="160"/>
  <c r="BG141" i="160"/>
  <c r="BH141" i="160"/>
  <c r="BF129" i="160"/>
  <c r="BG129" i="160"/>
  <c r="BE129" i="160"/>
  <c r="BH129" i="160"/>
  <c r="BE116" i="160"/>
  <c r="BG116" i="160"/>
  <c r="BF116" i="160"/>
  <c r="BH116" i="160"/>
  <c r="BH104" i="160"/>
  <c r="BF104" i="160"/>
  <c r="BG104" i="160"/>
  <c r="BE104" i="160"/>
  <c r="BF92" i="160"/>
  <c r="BG92" i="160"/>
  <c r="BH92" i="160"/>
  <c r="BE92" i="160"/>
  <c r="BG80" i="160"/>
  <c r="BE80" i="160"/>
  <c r="BF80" i="160"/>
  <c r="BH80" i="160"/>
  <c r="BE247" i="160"/>
  <c r="BI247" i="160" s="1"/>
  <c r="BF247" i="160"/>
  <c r="BG247" i="160"/>
  <c r="BH247" i="160"/>
  <c r="BH235" i="160"/>
  <c r="BG235" i="160"/>
  <c r="BE235" i="160"/>
  <c r="BI235" i="160" s="1"/>
  <c r="BF235" i="160"/>
  <c r="BG223" i="160"/>
  <c r="BE223" i="160"/>
  <c r="BI223" i="160" s="1"/>
  <c r="BF223" i="160"/>
  <c r="BH223" i="160"/>
  <c r="BG211" i="160"/>
  <c r="BE211" i="160"/>
  <c r="BI211" i="160" s="1"/>
  <c r="BF211" i="160"/>
  <c r="BH211" i="160"/>
  <c r="BH199" i="160"/>
  <c r="BG199" i="160"/>
  <c r="BE199" i="160"/>
  <c r="BI199" i="160" s="1"/>
  <c r="BF199" i="160"/>
  <c r="BG187" i="160"/>
  <c r="BE187" i="160"/>
  <c r="BI187" i="160" s="1"/>
  <c r="BF187" i="160"/>
  <c r="BH187" i="160"/>
  <c r="BE145" i="160"/>
  <c r="BF145" i="160"/>
  <c r="BH145" i="160"/>
  <c r="BG145" i="160"/>
  <c r="BE203" i="160"/>
  <c r="BI203" i="160" s="1"/>
  <c r="BG203" i="160"/>
  <c r="BH203" i="160"/>
  <c r="BF203" i="160"/>
  <c r="BE176" i="160"/>
  <c r="BI176" i="160" s="1"/>
  <c r="BF176" i="160"/>
  <c r="BH176" i="160"/>
  <c r="BG176" i="160"/>
  <c r="BH164" i="160"/>
  <c r="BG164" i="160"/>
  <c r="BE164" i="160"/>
  <c r="BI164" i="160" s="1"/>
  <c r="BF164" i="160"/>
  <c r="BG152" i="160"/>
  <c r="BH152" i="160"/>
  <c r="BE152" i="160"/>
  <c r="BI152" i="160" s="1"/>
  <c r="BF152" i="160"/>
  <c r="BH140" i="160"/>
  <c r="BE140" i="160"/>
  <c r="BF140" i="160"/>
  <c r="BG140" i="160"/>
  <c r="BE128" i="160"/>
  <c r="BG128" i="160"/>
  <c r="BH128" i="160"/>
  <c r="BF128" i="160"/>
  <c r="BG115" i="160"/>
  <c r="BF115" i="160"/>
  <c r="BE115" i="160"/>
  <c r="BH115" i="160"/>
  <c r="BF103" i="160"/>
  <c r="BH103" i="160"/>
  <c r="BE103" i="160"/>
  <c r="BG103" i="160"/>
  <c r="BH91" i="160"/>
  <c r="BG91" i="160"/>
  <c r="BE91" i="160"/>
  <c r="BF91" i="160"/>
  <c r="BG79" i="160"/>
  <c r="BE79" i="160"/>
  <c r="BF79" i="160"/>
  <c r="BH79" i="160"/>
  <c r="BE246" i="160"/>
  <c r="BI246" i="160" s="1"/>
  <c r="BF246" i="160"/>
  <c r="BG246" i="160"/>
  <c r="BH246" i="160"/>
  <c r="BE234" i="160"/>
  <c r="BI234" i="160" s="1"/>
  <c r="BF234" i="160"/>
  <c r="BG234" i="160"/>
  <c r="BH234" i="160"/>
  <c r="BF222" i="160"/>
  <c r="BG222" i="160"/>
  <c r="BH222" i="160"/>
  <c r="BE222" i="160"/>
  <c r="BI222" i="160" s="1"/>
  <c r="BE210" i="160"/>
  <c r="BI210" i="160" s="1"/>
  <c r="BF210" i="160"/>
  <c r="BG210" i="160"/>
  <c r="BH210" i="160"/>
  <c r="BE198" i="160"/>
  <c r="BI198" i="160" s="1"/>
  <c r="BF198" i="160"/>
  <c r="BG198" i="160"/>
  <c r="BH198" i="160"/>
  <c r="BG186" i="160"/>
  <c r="BH186" i="160"/>
  <c r="BE186" i="160"/>
  <c r="BI186" i="160" s="1"/>
  <c r="BF186" i="160"/>
  <c r="BG175" i="160"/>
  <c r="BE175" i="160"/>
  <c r="BI175" i="160" s="1"/>
  <c r="BF175" i="160"/>
  <c r="BH175" i="160"/>
  <c r="BG163" i="160"/>
  <c r="BH163" i="160"/>
  <c r="BE163" i="160"/>
  <c r="BI163" i="160" s="1"/>
  <c r="BF163" i="160"/>
  <c r="BG151" i="160"/>
  <c r="BE151" i="160"/>
  <c r="BI151" i="160" s="1"/>
  <c r="BF151" i="160"/>
  <c r="BH151" i="160"/>
  <c r="BG139" i="160"/>
  <c r="BE139" i="160"/>
  <c r="BF139" i="160"/>
  <c r="BH139" i="160"/>
  <c r="BH127" i="160"/>
  <c r="BG127" i="160"/>
  <c r="BE127" i="160"/>
  <c r="BF127" i="160"/>
  <c r="BE114" i="160"/>
  <c r="BF114" i="160"/>
  <c r="BG114" i="160"/>
  <c r="BH114" i="160"/>
  <c r="BE102" i="160"/>
  <c r="BF102" i="160"/>
  <c r="BG102" i="160"/>
  <c r="BH102" i="160"/>
  <c r="BE90" i="160"/>
  <c r="BF90" i="160"/>
  <c r="BG90" i="160"/>
  <c r="BH90" i="160"/>
  <c r="BE78" i="160"/>
  <c r="BF78" i="160"/>
  <c r="BG78" i="160"/>
  <c r="BH78" i="160"/>
  <c r="BH245" i="160"/>
  <c r="BF245" i="160"/>
  <c r="BE245" i="160"/>
  <c r="BI245" i="160" s="1"/>
  <c r="BG245" i="160"/>
  <c r="BH233" i="160"/>
  <c r="BF233" i="160"/>
  <c r="BE233" i="160"/>
  <c r="BI233" i="160" s="1"/>
  <c r="BG233" i="160"/>
  <c r="BH221" i="160"/>
  <c r="BF221" i="160"/>
  <c r="BE221" i="160"/>
  <c r="BI221" i="160" s="1"/>
  <c r="BG221" i="160"/>
  <c r="BH209" i="160"/>
  <c r="BF209" i="160"/>
  <c r="BE209" i="160"/>
  <c r="BI209" i="160" s="1"/>
  <c r="BG209" i="160"/>
  <c r="BH197" i="160"/>
  <c r="BF197" i="160"/>
  <c r="BE197" i="160"/>
  <c r="BI197" i="160" s="1"/>
  <c r="BG197" i="160"/>
  <c r="BH185" i="160"/>
  <c r="BF185" i="160"/>
  <c r="BE185" i="160"/>
  <c r="BI185" i="160" s="1"/>
  <c r="BG185" i="160"/>
  <c r="BE169" i="160"/>
  <c r="BI169" i="160" s="1"/>
  <c r="BF169" i="160"/>
  <c r="BG169" i="160"/>
  <c r="BH169" i="160"/>
  <c r="BE174" i="160"/>
  <c r="BI174" i="160" s="1"/>
  <c r="BF174" i="160"/>
  <c r="BG174" i="160"/>
  <c r="BH174" i="160"/>
  <c r="BE162" i="160"/>
  <c r="BI162" i="160" s="1"/>
  <c r="BF162" i="160"/>
  <c r="BG162" i="160"/>
  <c r="BH162" i="160"/>
  <c r="BH150" i="160"/>
  <c r="BE150" i="160"/>
  <c r="BI150" i="160" s="1"/>
  <c r="BF150" i="160"/>
  <c r="BG150" i="160"/>
  <c r="BE138" i="160"/>
  <c r="BF138" i="160"/>
  <c r="BG138" i="160"/>
  <c r="BH138" i="160"/>
  <c r="BE126" i="160"/>
  <c r="BF126" i="160"/>
  <c r="BG126" i="160"/>
  <c r="BH126" i="160"/>
  <c r="BH113" i="160"/>
  <c r="BF113" i="160"/>
  <c r="BE113" i="160"/>
  <c r="BG113" i="160"/>
  <c r="BE101" i="160"/>
  <c r="BH101" i="160"/>
  <c r="BF101" i="160"/>
  <c r="BG101" i="160"/>
  <c r="BE89" i="160"/>
  <c r="BF89" i="160"/>
  <c r="BH89" i="160"/>
  <c r="BG89" i="160"/>
  <c r="BH77" i="160"/>
  <c r="BF77" i="160"/>
  <c r="BE77" i="160"/>
  <c r="BG77" i="160"/>
  <c r="BE244" i="160"/>
  <c r="BI244" i="160" s="1"/>
  <c r="BF244" i="160"/>
  <c r="BH244" i="160"/>
  <c r="BG244" i="160"/>
  <c r="BG232" i="160"/>
  <c r="BE232" i="160"/>
  <c r="BI232" i="160" s="1"/>
  <c r="BF232" i="160"/>
  <c r="BH232" i="160"/>
  <c r="BG220" i="160"/>
  <c r="BE220" i="160"/>
  <c r="BI220" i="160" s="1"/>
  <c r="BF220" i="160"/>
  <c r="BH220" i="160"/>
  <c r="BG208" i="160"/>
  <c r="BE208" i="160"/>
  <c r="BI208" i="160" s="1"/>
  <c r="BF208" i="160"/>
  <c r="BH208" i="160"/>
  <c r="BG196" i="160"/>
  <c r="BE196" i="160"/>
  <c r="BI196" i="160" s="1"/>
  <c r="BF196" i="160"/>
  <c r="BH196" i="160"/>
  <c r="BG184" i="160"/>
  <c r="BE184" i="160"/>
  <c r="BI184" i="160" s="1"/>
  <c r="BF184" i="160"/>
  <c r="BH184" i="160"/>
  <c r="BE239" i="160"/>
  <c r="BI239" i="160" s="1"/>
  <c r="BG239" i="160"/>
  <c r="BH239" i="160"/>
  <c r="BF239" i="160"/>
  <c r="BF173" i="160"/>
  <c r="BE173" i="160"/>
  <c r="BI173" i="160" s="1"/>
  <c r="BG173" i="160"/>
  <c r="BH173" i="160"/>
  <c r="BE161" i="160"/>
  <c r="BI161" i="160" s="1"/>
  <c r="BF161" i="160"/>
  <c r="BH161" i="160"/>
  <c r="BG161" i="160"/>
  <c r="BE149" i="160"/>
  <c r="BI149" i="160" s="1"/>
  <c r="BH149" i="160"/>
  <c r="BF149" i="160"/>
  <c r="BG149" i="160"/>
  <c r="BF137" i="160"/>
  <c r="BH137" i="160"/>
  <c r="BG137" i="160"/>
  <c r="BE137" i="160"/>
  <c r="BE125" i="160"/>
  <c r="BH125" i="160"/>
  <c r="BF125" i="160"/>
  <c r="BG125" i="160"/>
  <c r="BF112" i="160"/>
  <c r="BH112" i="160"/>
  <c r="BE112" i="160"/>
  <c r="BG112" i="160"/>
  <c r="BF100" i="160"/>
  <c r="BH100" i="160"/>
  <c r="BG100" i="160"/>
  <c r="BE100" i="160"/>
  <c r="BE88" i="160"/>
  <c r="BG88" i="160"/>
  <c r="BF88" i="160"/>
  <c r="BH88" i="160"/>
  <c r="BF76" i="160"/>
  <c r="BG76" i="160"/>
  <c r="BE76" i="160"/>
  <c r="BH76" i="160"/>
  <c r="BF243" i="160"/>
  <c r="BG243" i="160"/>
  <c r="BH243" i="160"/>
  <c r="BE243" i="160"/>
  <c r="BI243" i="160" s="1"/>
  <c r="BE231" i="160"/>
  <c r="BI231" i="160" s="1"/>
  <c r="BF231" i="160"/>
  <c r="BG231" i="160"/>
  <c r="BH231" i="160"/>
  <c r="BF219" i="160"/>
  <c r="BG219" i="160"/>
  <c r="BH219" i="160"/>
  <c r="BE219" i="160"/>
  <c r="BI219" i="160" s="1"/>
  <c r="BG207" i="160"/>
  <c r="BH207" i="160"/>
  <c r="BE207" i="160"/>
  <c r="BI207" i="160" s="1"/>
  <c r="BF207" i="160"/>
  <c r="BE195" i="160"/>
  <c r="BI195" i="160" s="1"/>
  <c r="BF195" i="160"/>
  <c r="BG195" i="160"/>
  <c r="BH195" i="160"/>
  <c r="BG183" i="160"/>
  <c r="BH183" i="160"/>
  <c r="BE183" i="160"/>
  <c r="BI183" i="160" s="1"/>
  <c r="BF183" i="160"/>
  <c r="BE172" i="160"/>
  <c r="BI172" i="160" s="1"/>
  <c r="BF172" i="160"/>
  <c r="BH172" i="160"/>
  <c r="BG172" i="160"/>
  <c r="BG160" i="160"/>
  <c r="BE160" i="160"/>
  <c r="BI160" i="160" s="1"/>
  <c r="BF160" i="160"/>
  <c r="BH160" i="160"/>
  <c r="BG148" i="160"/>
  <c r="BE148" i="160"/>
  <c r="BF148" i="160"/>
  <c r="BH148" i="160"/>
  <c r="BE136" i="160"/>
  <c r="BF136" i="160"/>
  <c r="BH136" i="160"/>
  <c r="BG136" i="160"/>
  <c r="BG124" i="160"/>
  <c r="BE124" i="160"/>
  <c r="BF124" i="160"/>
  <c r="BH124" i="160"/>
  <c r="BE111" i="160"/>
  <c r="BF111" i="160"/>
  <c r="BG111" i="160"/>
  <c r="BH111" i="160"/>
  <c r="BF99" i="160"/>
  <c r="BG99" i="160"/>
  <c r="BH99" i="160"/>
  <c r="BE99" i="160"/>
  <c r="BE87" i="160"/>
  <c r="BF87" i="160"/>
  <c r="BG87" i="160"/>
  <c r="BH87" i="160"/>
  <c r="BF75" i="160"/>
  <c r="BG75" i="160"/>
  <c r="BH75" i="160"/>
  <c r="BE75" i="160"/>
  <c r="BF242" i="160"/>
  <c r="BE242" i="160"/>
  <c r="BI242" i="160" s="1"/>
  <c r="BG242" i="160"/>
  <c r="BH242" i="160"/>
  <c r="BG230" i="160"/>
  <c r="BH230" i="160"/>
  <c r="BF230" i="160"/>
  <c r="BE230" i="160"/>
  <c r="BI230" i="160" s="1"/>
  <c r="BF218" i="160"/>
  <c r="BE218" i="160"/>
  <c r="BI218" i="160" s="1"/>
  <c r="BG218" i="160"/>
  <c r="BH218" i="160"/>
  <c r="BF206" i="160"/>
  <c r="BE206" i="160"/>
  <c r="BI206" i="160" s="1"/>
  <c r="BG206" i="160"/>
  <c r="BH206" i="160"/>
  <c r="BG194" i="160"/>
  <c r="BH194" i="160"/>
  <c r="BF194" i="160"/>
  <c r="BE194" i="160"/>
  <c r="BI194" i="160" s="1"/>
  <c r="BF182" i="160"/>
  <c r="BH182" i="160"/>
  <c r="BE182" i="160"/>
  <c r="BI182" i="160" s="1"/>
  <c r="BG182" i="160"/>
  <c r="BE133" i="160"/>
  <c r="BF133" i="160"/>
  <c r="BH133" i="160"/>
  <c r="BG133" i="160"/>
  <c r="BH171" i="160"/>
  <c r="BE171" i="160"/>
  <c r="BI171" i="160" s="1"/>
  <c r="BF171" i="160"/>
  <c r="BG171" i="160"/>
  <c r="BE159" i="160"/>
  <c r="BI159" i="160" s="1"/>
  <c r="BF159" i="160"/>
  <c r="BG159" i="160"/>
  <c r="BH159" i="160"/>
  <c r="BH147" i="160"/>
  <c r="BE147" i="160"/>
  <c r="BF147" i="160"/>
  <c r="BG147" i="160"/>
  <c r="BE135" i="160"/>
  <c r="BF135" i="160"/>
  <c r="BG135" i="160"/>
  <c r="BH135" i="160"/>
  <c r="BE123" i="160"/>
  <c r="BF123" i="160"/>
  <c r="BG123" i="160"/>
  <c r="BH123" i="160"/>
  <c r="BE110" i="160"/>
  <c r="BH110" i="160"/>
  <c r="BF110" i="160"/>
  <c r="BG110" i="160"/>
  <c r="BF98" i="160"/>
  <c r="BG98" i="160"/>
  <c r="BH98" i="160"/>
  <c r="BE98" i="160"/>
  <c r="BE86" i="160"/>
  <c r="BG86" i="160"/>
  <c r="BF86" i="160"/>
  <c r="BH86" i="160"/>
  <c r="BF74" i="160"/>
  <c r="BE74" i="160"/>
  <c r="BH74" i="160"/>
  <c r="BG74" i="160"/>
  <c r="BE241" i="160"/>
  <c r="BI241" i="160" s="1"/>
  <c r="BF241" i="160"/>
  <c r="BH241" i="160"/>
  <c r="BG241" i="160"/>
  <c r="BG229" i="160"/>
  <c r="BE229" i="160"/>
  <c r="BI229" i="160" s="1"/>
  <c r="BF229" i="160"/>
  <c r="BH229" i="160"/>
  <c r="BE217" i="160"/>
  <c r="BI217" i="160" s="1"/>
  <c r="BF217" i="160"/>
  <c r="BH217" i="160"/>
  <c r="BG217" i="160"/>
  <c r="BG205" i="160"/>
  <c r="BE205" i="160"/>
  <c r="BI205" i="160" s="1"/>
  <c r="BF205" i="160"/>
  <c r="BH205" i="160"/>
  <c r="BG193" i="160"/>
  <c r="BE193" i="160"/>
  <c r="BI193" i="160" s="1"/>
  <c r="BF193" i="160"/>
  <c r="BH193" i="160"/>
  <c r="BG181" i="160"/>
  <c r="BE181" i="160"/>
  <c r="BI181" i="160" s="1"/>
  <c r="BF181" i="160"/>
  <c r="BH181" i="160"/>
  <c r="BE72" i="160"/>
  <c r="BF72" i="160"/>
  <c r="BH72" i="160"/>
  <c r="BG72" i="160"/>
  <c r="BE84" i="160"/>
  <c r="BF84" i="160"/>
  <c r="BG84" i="160"/>
  <c r="BH84" i="160"/>
  <c r="BG227" i="160"/>
  <c r="BH227" i="160"/>
  <c r="BF227" i="160"/>
  <c r="BE227" i="160"/>
  <c r="BI227" i="160" s="1"/>
  <c r="BG191" i="160"/>
  <c r="BF191" i="160"/>
  <c r="BE191" i="160"/>
  <c r="BI191" i="160" s="1"/>
  <c r="BH191" i="160"/>
  <c r="BF170" i="160"/>
  <c r="BE170" i="160"/>
  <c r="BI170" i="160" s="1"/>
  <c r="BH170" i="160"/>
  <c r="BG170" i="160"/>
  <c r="BE158" i="160"/>
  <c r="BI158" i="160" s="1"/>
  <c r="BG158" i="160"/>
  <c r="BF158" i="160"/>
  <c r="BH158" i="160"/>
  <c r="BE146" i="160"/>
  <c r="BH146" i="160"/>
  <c r="BF146" i="160"/>
  <c r="BG146" i="160"/>
  <c r="BH134" i="160"/>
  <c r="BF134" i="160"/>
  <c r="BG134" i="160"/>
  <c r="BE134" i="160"/>
  <c r="BG122" i="160"/>
  <c r="BF122" i="160"/>
  <c r="BE122" i="160"/>
  <c r="BH122" i="160"/>
  <c r="BF109" i="160"/>
  <c r="BH109" i="160"/>
  <c r="BG109" i="160"/>
  <c r="BE109" i="160"/>
  <c r="BE97" i="160"/>
  <c r="BG97" i="160"/>
  <c r="BF97" i="160"/>
  <c r="BH97" i="160"/>
  <c r="BG85" i="160"/>
  <c r="BE85" i="160"/>
  <c r="BF85" i="160"/>
  <c r="BH85" i="160"/>
  <c r="BE73" i="160"/>
  <c r="BF73" i="160"/>
  <c r="BG73" i="160"/>
  <c r="BH73" i="160"/>
  <c r="BE240" i="160"/>
  <c r="BI240" i="160" s="1"/>
  <c r="BF240" i="160"/>
  <c r="BG240" i="160"/>
  <c r="BH240" i="160"/>
  <c r="BE228" i="160"/>
  <c r="BI228" i="160" s="1"/>
  <c r="BF228" i="160"/>
  <c r="BG228" i="160"/>
  <c r="BH228" i="160"/>
  <c r="BE216" i="160"/>
  <c r="BI216" i="160" s="1"/>
  <c r="BF216" i="160"/>
  <c r="BG216" i="160"/>
  <c r="BH216" i="160"/>
  <c r="BE204" i="160"/>
  <c r="BI204" i="160" s="1"/>
  <c r="BF204" i="160"/>
  <c r="BG204" i="160"/>
  <c r="BH204" i="160"/>
  <c r="BE192" i="160"/>
  <c r="BI192" i="160" s="1"/>
  <c r="BF192" i="160"/>
  <c r="BG192" i="160"/>
  <c r="BH192" i="160"/>
  <c r="BE119" i="160"/>
  <c r="BH119" i="160"/>
  <c r="BG119" i="160"/>
  <c r="BF119" i="160"/>
  <c r="BI250" i="160"/>
  <c r="BI238" i="160"/>
  <c r="BI226" i="160"/>
  <c r="BI202" i="160"/>
  <c r="BM20" i="160"/>
  <c r="BW20" i="160"/>
  <c r="CK20" i="160"/>
  <c r="BC24" i="160"/>
  <c r="BW24" i="160"/>
  <c r="CK24" i="160"/>
  <c r="BM28" i="160"/>
  <c r="BW28" i="160"/>
  <c r="CK28" i="160"/>
  <c r="BM36" i="160"/>
  <c r="BW36" i="160"/>
  <c r="CK36" i="160"/>
  <c r="BM40" i="160"/>
  <c r="BW40" i="160"/>
  <c r="CK40" i="160"/>
  <c r="BC44" i="160"/>
  <c r="BW44" i="160"/>
  <c r="CK44" i="160"/>
  <c r="BC48" i="160"/>
  <c r="BW48" i="160"/>
  <c r="CK48" i="160"/>
  <c r="BC52" i="160"/>
  <c r="BW52" i="160"/>
  <c r="CK52" i="160"/>
  <c r="BM56" i="160"/>
  <c r="BW56" i="160"/>
  <c r="CK56" i="160"/>
  <c r="BN60" i="160"/>
  <c r="BX60" i="160"/>
  <c r="CL60" i="160"/>
  <c r="BN17" i="160"/>
  <c r="BX17" i="160"/>
  <c r="CL17" i="160"/>
  <c r="BD21" i="160"/>
  <c r="BX21" i="160"/>
  <c r="CL21" i="160"/>
  <c r="BN25" i="160"/>
  <c r="BX25" i="160"/>
  <c r="CL25" i="160"/>
  <c r="CB29" i="160"/>
  <c r="BX29" i="160"/>
  <c r="CL29" i="160"/>
  <c r="BN33" i="160"/>
  <c r="BX33" i="160"/>
  <c r="CL33" i="160"/>
  <c r="CB37" i="160"/>
  <c r="BX37" i="160"/>
  <c r="CL37" i="160"/>
  <c r="BN41" i="160"/>
  <c r="BX41" i="160"/>
  <c r="CL41" i="160"/>
  <c r="CB45" i="160"/>
  <c r="BX45" i="160"/>
  <c r="CL45" i="160"/>
  <c r="BN49" i="160"/>
  <c r="BX49" i="160"/>
  <c r="CL49" i="160"/>
  <c r="CB53" i="160"/>
  <c r="BX53" i="160"/>
  <c r="CL53" i="160"/>
  <c r="BN57" i="160"/>
  <c r="BX57" i="160"/>
  <c r="CL57" i="160"/>
  <c r="BN20" i="160"/>
  <c r="BX20" i="160"/>
  <c r="CL20" i="160"/>
  <c r="BN24" i="160"/>
  <c r="BX24" i="160"/>
  <c r="CL24" i="160"/>
  <c r="BN28" i="160"/>
  <c r="BX28" i="160"/>
  <c r="CL28" i="160"/>
  <c r="BN36" i="160"/>
  <c r="BX36" i="160"/>
  <c r="CL36" i="160"/>
  <c r="BN40" i="160"/>
  <c r="BX40" i="160"/>
  <c r="CL40" i="160"/>
  <c r="BN44" i="160"/>
  <c r="BX44" i="160"/>
  <c r="CL44" i="160"/>
  <c r="BN48" i="160"/>
  <c r="BX48" i="160"/>
  <c r="CL48" i="160"/>
  <c r="BN52" i="160"/>
  <c r="BX52" i="160"/>
  <c r="CL52" i="160"/>
  <c r="BN56" i="160"/>
  <c r="BX56" i="160"/>
  <c r="CL56" i="160"/>
  <c r="BC60" i="160"/>
  <c r="BW60" i="160"/>
  <c r="CK60" i="160"/>
  <c r="BC13" i="160"/>
  <c r="BW13" i="160"/>
  <c r="CK13" i="160"/>
  <c r="BC29" i="160"/>
  <c r="BW29" i="160"/>
  <c r="CK29" i="160"/>
  <c r="BN16" i="160"/>
  <c r="BX16" i="160"/>
  <c r="CL16" i="160"/>
  <c r="BN32" i="160"/>
  <c r="BX32" i="160"/>
  <c r="CL32" i="160"/>
  <c r="BN14" i="160"/>
  <c r="BX14" i="160"/>
  <c r="CL14" i="160"/>
  <c r="BN18" i="160"/>
  <c r="BX18" i="160"/>
  <c r="CL18" i="160"/>
  <c r="BN22" i="160"/>
  <c r="BX22" i="160"/>
  <c r="CL22" i="160"/>
  <c r="BN26" i="160"/>
  <c r="BX26" i="160"/>
  <c r="CL26" i="160"/>
  <c r="BN30" i="160"/>
  <c r="BX30" i="160"/>
  <c r="CL30" i="160"/>
  <c r="BN34" i="160"/>
  <c r="BX34" i="160"/>
  <c r="CL34" i="160"/>
  <c r="BN38" i="160"/>
  <c r="BX38" i="160"/>
  <c r="CL38" i="160"/>
  <c r="BN42" i="160"/>
  <c r="BX42" i="160"/>
  <c r="CL42" i="160"/>
  <c r="BN46" i="160"/>
  <c r="BX46" i="160"/>
  <c r="CL46" i="160"/>
  <c r="BN50" i="160"/>
  <c r="BX50" i="160"/>
  <c r="CL50" i="160"/>
  <c r="BN54" i="160"/>
  <c r="BX54" i="160"/>
  <c r="CL54" i="160"/>
  <c r="BN58" i="160"/>
  <c r="BX58" i="160"/>
  <c r="CL58" i="160"/>
  <c r="BC17" i="160"/>
  <c r="BW17" i="160"/>
  <c r="CK17" i="160"/>
  <c r="BC21" i="160"/>
  <c r="BW21" i="160"/>
  <c r="CK21" i="160"/>
  <c r="BC25" i="160"/>
  <c r="BW25" i="160"/>
  <c r="CK25" i="160"/>
  <c r="BC33" i="160"/>
  <c r="BW33" i="160"/>
  <c r="CK33" i="160"/>
  <c r="BC37" i="160"/>
  <c r="BW37" i="160"/>
  <c r="CK37" i="160"/>
  <c r="BC41" i="160"/>
  <c r="BW41" i="160"/>
  <c r="CK41" i="160"/>
  <c r="BM45" i="160"/>
  <c r="BW45" i="160"/>
  <c r="CK45" i="160"/>
  <c r="BM49" i="160"/>
  <c r="BW49" i="160"/>
  <c r="CK49" i="160"/>
  <c r="BC53" i="160"/>
  <c r="BW53" i="160"/>
  <c r="CK53" i="160"/>
  <c r="CA57" i="160"/>
  <c r="BW57" i="160"/>
  <c r="CK57" i="160"/>
  <c r="BM14" i="160"/>
  <c r="BW14" i="160"/>
  <c r="CK14" i="160"/>
  <c r="BC18" i="160"/>
  <c r="BW18" i="160"/>
  <c r="CK18" i="160"/>
  <c r="BM22" i="160"/>
  <c r="BW22" i="160"/>
  <c r="CK22" i="160"/>
  <c r="BM26" i="160"/>
  <c r="BW26" i="160"/>
  <c r="CK26" i="160"/>
  <c r="BC30" i="160"/>
  <c r="BW30" i="160"/>
  <c r="CK30" i="160"/>
  <c r="BM34" i="160"/>
  <c r="BW34" i="160"/>
  <c r="CK34" i="160"/>
  <c r="BM38" i="160"/>
  <c r="BW38" i="160"/>
  <c r="CK38" i="160"/>
  <c r="BC42" i="160"/>
  <c r="BW42" i="160"/>
  <c r="CK42" i="160"/>
  <c r="BM46" i="160"/>
  <c r="BW46" i="160"/>
  <c r="CK46" i="160"/>
  <c r="BM50" i="160"/>
  <c r="BW50" i="160"/>
  <c r="CK50" i="160"/>
  <c r="BM54" i="160"/>
  <c r="BW54" i="160"/>
  <c r="CK54" i="160"/>
  <c r="BM58" i="160"/>
  <c r="BW58" i="160"/>
  <c r="CK58" i="160"/>
  <c r="BM15" i="160"/>
  <c r="BW15" i="160"/>
  <c r="CK15" i="160"/>
  <c r="BM19" i="160"/>
  <c r="BW19" i="160"/>
  <c r="CK19" i="160"/>
  <c r="BM23" i="160"/>
  <c r="BW23" i="160"/>
  <c r="CK23" i="160"/>
  <c r="BM27" i="160"/>
  <c r="BW27" i="160"/>
  <c r="CK27" i="160"/>
  <c r="BM31" i="160"/>
  <c r="BW31" i="160"/>
  <c r="CK31" i="160"/>
  <c r="BM35" i="160"/>
  <c r="BW35" i="160"/>
  <c r="CK35" i="160"/>
  <c r="BM39" i="160"/>
  <c r="BW39" i="160"/>
  <c r="CK39" i="160"/>
  <c r="CA43" i="160"/>
  <c r="BW43" i="160"/>
  <c r="CK43" i="160"/>
  <c r="BC47" i="160"/>
  <c r="BW47" i="160"/>
  <c r="CK47" i="160"/>
  <c r="BC51" i="160"/>
  <c r="BW51" i="160"/>
  <c r="CK51" i="160"/>
  <c r="CA55" i="160"/>
  <c r="BW55" i="160"/>
  <c r="CK55" i="160"/>
  <c r="BM59" i="160"/>
  <c r="BW59" i="160"/>
  <c r="CK59" i="160"/>
  <c r="BI251" i="160"/>
  <c r="CB15" i="160"/>
  <c r="BX15" i="160"/>
  <c r="CL15" i="160"/>
  <c r="CB19" i="160"/>
  <c r="BX19" i="160"/>
  <c r="CL19" i="160"/>
  <c r="CB23" i="160"/>
  <c r="BX23" i="160"/>
  <c r="CL23" i="160"/>
  <c r="CB27" i="160"/>
  <c r="BX27" i="160"/>
  <c r="CL27" i="160"/>
  <c r="CB31" i="160"/>
  <c r="BX31" i="160"/>
  <c r="CL31" i="160"/>
  <c r="CB35" i="160"/>
  <c r="BX35" i="160"/>
  <c r="CL35" i="160"/>
  <c r="CB39" i="160"/>
  <c r="BX39" i="160"/>
  <c r="CL39" i="160"/>
  <c r="CB43" i="160"/>
  <c r="BX43" i="160"/>
  <c r="CL43" i="160"/>
  <c r="CB47" i="160"/>
  <c r="BX47" i="160"/>
  <c r="CL47" i="160"/>
  <c r="CB51" i="160"/>
  <c r="BX51" i="160"/>
  <c r="CL51" i="160"/>
  <c r="CB55" i="160"/>
  <c r="BX55" i="160"/>
  <c r="CL55" i="160"/>
  <c r="CB59" i="160"/>
  <c r="BX59" i="160"/>
  <c r="CL59" i="160"/>
  <c r="BM16" i="160"/>
  <c r="BW16" i="160"/>
  <c r="CK16" i="160"/>
  <c r="BC32" i="160"/>
  <c r="BW32" i="160"/>
  <c r="CK32" i="160"/>
  <c r="BI180" i="160"/>
  <c r="BI168" i="160"/>
  <c r="CA32" i="160"/>
  <c r="BN37" i="160"/>
  <c r="BN29" i="160"/>
  <c r="CA35" i="160"/>
  <c r="BD45" i="160"/>
  <c r="CB16" i="160"/>
  <c r="BN13" i="160"/>
  <c r="CA40" i="160"/>
  <c r="CB56" i="160"/>
  <c r="CB32" i="160"/>
  <c r="BM60" i="160"/>
  <c r="CA59" i="160"/>
  <c r="CA27" i="160"/>
  <c r="CB48" i="160"/>
  <c r="BM55" i="160"/>
  <c r="CA56" i="160"/>
  <c r="CA24" i="160"/>
  <c r="CB24" i="160"/>
  <c r="CA51" i="160"/>
  <c r="CA19" i="160"/>
  <c r="BD53" i="160"/>
  <c r="CA48" i="160"/>
  <c r="CA16" i="160"/>
  <c r="CB40" i="160"/>
  <c r="BM17" i="160"/>
  <c r="BN53" i="160"/>
  <c r="CA58" i="160"/>
  <c r="CA50" i="160"/>
  <c r="CA42" i="160"/>
  <c r="CA34" i="160"/>
  <c r="CA26" i="160"/>
  <c r="CA18" i="160"/>
  <c r="CB58" i="160"/>
  <c r="CB50" i="160"/>
  <c r="CB42" i="160"/>
  <c r="CB34" i="160"/>
  <c r="CB26" i="160"/>
  <c r="CB18" i="160"/>
  <c r="BM57" i="160"/>
  <c r="BD13" i="160"/>
  <c r="BN45" i="160"/>
  <c r="CA49" i="160"/>
  <c r="CA41" i="160"/>
  <c r="CA33" i="160"/>
  <c r="CA25" i="160"/>
  <c r="CA17" i="160"/>
  <c r="CB57" i="160"/>
  <c r="CB49" i="160"/>
  <c r="CB41" i="160"/>
  <c r="CB33" i="160"/>
  <c r="CB25" i="160"/>
  <c r="CB17" i="160"/>
  <c r="CA47" i="160"/>
  <c r="CA39" i="160"/>
  <c r="CA31" i="160"/>
  <c r="CA23" i="160"/>
  <c r="CA15" i="160"/>
  <c r="BM41" i="160"/>
  <c r="BD37" i="160"/>
  <c r="BN21" i="160"/>
  <c r="CA54" i="160"/>
  <c r="CA46" i="160"/>
  <c r="CA38" i="160"/>
  <c r="CA30" i="160"/>
  <c r="CA22" i="160"/>
  <c r="CA14" i="160"/>
  <c r="CB54" i="160"/>
  <c r="CB46" i="160"/>
  <c r="CB38" i="160"/>
  <c r="CB30" i="160"/>
  <c r="CB22" i="160"/>
  <c r="CB14" i="160"/>
  <c r="BM33" i="160"/>
  <c r="BD29" i="160"/>
  <c r="CA13" i="160"/>
  <c r="CA53" i="160"/>
  <c r="CA45" i="160"/>
  <c r="CA37" i="160"/>
  <c r="CA29" i="160"/>
  <c r="CA21" i="160"/>
  <c r="CB21" i="160"/>
  <c r="BM25" i="160"/>
  <c r="CA60" i="160"/>
  <c r="CA52" i="160"/>
  <c r="CA44" i="160"/>
  <c r="CA36" i="160"/>
  <c r="CA28" i="160"/>
  <c r="CA20" i="160"/>
  <c r="CB60" i="160"/>
  <c r="CB52" i="160"/>
  <c r="CB44" i="160"/>
  <c r="CB36" i="160"/>
  <c r="CB28" i="160"/>
  <c r="CB20" i="160"/>
  <c r="BN15" i="160"/>
  <c r="BD15" i="160"/>
  <c r="BN19" i="160"/>
  <c r="BD19" i="160"/>
  <c r="BN23" i="160"/>
  <c r="BD23" i="160"/>
  <c r="BN27" i="160"/>
  <c r="BD27" i="160"/>
  <c r="BN31" i="160"/>
  <c r="BD31" i="160"/>
  <c r="BN35" i="160"/>
  <c r="BD35" i="160"/>
  <c r="BN39" i="160"/>
  <c r="BD39" i="160"/>
  <c r="BN43" i="160"/>
  <c r="BD43" i="160"/>
  <c r="BN47" i="160"/>
  <c r="BD47" i="160"/>
  <c r="BN51" i="160"/>
  <c r="BD51" i="160"/>
  <c r="BN55" i="160"/>
  <c r="BD55" i="160"/>
  <c r="BN59" i="160"/>
  <c r="BD59" i="160"/>
  <c r="BC43" i="160"/>
  <c r="BM43" i="160"/>
  <c r="BM48" i="160"/>
  <c r="BM32" i="160"/>
  <c r="BM24" i="160"/>
  <c r="BD60" i="160"/>
  <c r="BD52" i="160"/>
  <c r="BD44" i="160"/>
  <c r="BD36" i="160"/>
  <c r="BD28" i="160"/>
  <c r="BD20" i="160"/>
  <c r="BM47" i="160"/>
  <c r="BM30" i="160"/>
  <c r="BD58" i="160"/>
  <c r="BD50" i="160"/>
  <c r="BD42" i="160"/>
  <c r="BD34" i="160"/>
  <c r="BD26" i="160"/>
  <c r="BD18" i="160"/>
  <c r="BM13" i="160"/>
  <c r="BM53" i="160"/>
  <c r="BM37" i="160"/>
  <c r="BM29" i="160"/>
  <c r="BM21" i="160"/>
  <c r="BD57" i="160"/>
  <c r="BD49" i="160"/>
  <c r="BD41" i="160"/>
  <c r="BD33" i="160"/>
  <c r="BD25" i="160"/>
  <c r="BD17" i="160"/>
  <c r="BM52" i="160"/>
  <c r="BM44" i="160"/>
  <c r="BD56" i="160"/>
  <c r="BD48" i="160"/>
  <c r="BD40" i="160"/>
  <c r="BD32" i="160"/>
  <c r="BD24" i="160"/>
  <c r="BD16" i="160"/>
  <c r="BM51" i="160"/>
  <c r="BM42" i="160"/>
  <c r="BM18" i="160"/>
  <c r="BD54" i="160"/>
  <c r="BD46" i="160"/>
  <c r="BD38" i="160"/>
  <c r="BD30" i="160"/>
  <c r="BD22" i="160"/>
  <c r="BD14" i="160"/>
  <c r="BC14" i="160"/>
  <c r="BC19" i="160"/>
  <c r="BC20" i="160"/>
  <c r="BC23" i="160"/>
  <c r="BC22" i="160"/>
  <c r="BC16" i="160"/>
  <c r="BC15" i="160"/>
  <c r="BC28" i="160"/>
  <c r="BC35" i="160"/>
  <c r="BC36" i="160"/>
  <c r="BC26" i="160"/>
  <c r="BC34" i="160"/>
  <c r="BC27" i="160"/>
  <c r="BC40" i="160"/>
  <c r="BC31" i="160"/>
  <c r="BC38" i="160"/>
  <c r="BC39" i="160"/>
  <c r="BC46" i="160"/>
  <c r="BC49" i="160"/>
  <c r="BC50" i="160"/>
  <c r="BC45" i="160"/>
  <c r="BC57" i="160"/>
  <c r="BC58" i="160"/>
  <c r="BC56" i="160"/>
  <c r="BC59" i="160"/>
  <c r="BC54" i="160"/>
  <c r="BC55" i="160"/>
  <c r="AF13" i="159"/>
  <c r="BI147" i="160" l="1"/>
  <c r="BI137" i="160"/>
  <c r="BI142" i="160"/>
  <c r="BI146" i="160"/>
  <c r="BI148" i="160"/>
  <c r="BI136" i="160"/>
  <c r="BI140" i="160"/>
  <c r="BI143" i="160"/>
  <c r="BI139" i="160"/>
  <c r="BI144" i="160"/>
  <c r="BI145" i="160"/>
  <c r="BI138" i="160"/>
  <c r="BI141" i="160"/>
  <c r="BI135" i="160"/>
  <c r="BI134" i="160"/>
  <c r="BI131" i="160"/>
  <c r="BI132" i="160"/>
  <c r="BI133" i="160"/>
  <c r="BI130" i="160"/>
  <c r="BI125" i="160"/>
  <c r="BI127" i="160"/>
  <c r="BI128" i="160"/>
  <c r="BI129" i="160"/>
  <c r="BI126" i="160"/>
  <c r="BI124" i="160"/>
  <c r="BI123" i="160"/>
  <c r="BI72" i="160"/>
  <c r="BI121" i="160"/>
  <c r="BI122" i="160"/>
  <c r="BI120" i="160"/>
  <c r="BI119" i="160"/>
  <c r="BI78" i="160"/>
  <c r="BI99" i="160"/>
  <c r="BI110" i="160"/>
  <c r="BI75" i="160"/>
  <c r="BI83" i="160"/>
  <c r="BI111" i="160"/>
  <c r="BI96" i="160"/>
  <c r="BI86" i="160"/>
  <c r="BI118" i="160"/>
  <c r="BI90" i="160"/>
  <c r="BI95" i="160"/>
  <c r="BI100" i="160"/>
  <c r="BI89" i="160"/>
  <c r="BI107" i="160"/>
  <c r="BI88" i="160"/>
  <c r="BI73" i="160"/>
  <c r="BI81" i="160"/>
  <c r="BI92" i="160"/>
  <c r="BI82" i="160"/>
  <c r="BI77" i="160"/>
  <c r="BI109" i="160"/>
  <c r="BI104" i="160"/>
  <c r="BI105" i="160"/>
  <c r="BI94" i="160"/>
  <c r="BI74" i="160"/>
  <c r="BI103" i="160"/>
  <c r="BI85" i="160"/>
  <c r="BI117" i="160"/>
  <c r="BI87" i="160"/>
  <c r="BI80" i="160"/>
  <c r="BI112" i="160"/>
  <c r="BI102" i="160"/>
  <c r="BI115" i="160"/>
  <c r="BI106" i="160"/>
  <c r="BI113" i="160"/>
  <c r="BI91" i="160"/>
  <c r="BI79" i="160"/>
  <c r="BI76" i="160"/>
  <c r="BI108" i="160"/>
  <c r="BI93" i="160"/>
  <c r="BI114" i="160"/>
  <c r="BI97" i="160"/>
  <c r="BI98" i="160"/>
  <c r="BI84" i="160"/>
  <c r="BI116" i="160"/>
  <c r="BI101" i="160"/>
  <c r="L35" i="158" l="1"/>
  <c r="D35" i="158"/>
  <c r="T21" i="158"/>
  <c r="L21" i="158"/>
  <c r="D21" i="158"/>
  <c r="T7" i="158"/>
  <c r="L7" i="158"/>
  <c r="D7" i="158"/>
  <c r="AW43" i="150"/>
  <c r="AY33" i="150"/>
  <c r="H4" i="82" l="1"/>
  <c r="AW38" i="150" s="1"/>
  <c r="AY68" i="147" l="1"/>
  <c r="CK68" i="147" s="1"/>
  <c r="AX68" i="147"/>
  <c r="AY67" i="147"/>
  <c r="BC67" i="147" s="1"/>
  <c r="AX67" i="147"/>
  <c r="AY66" i="147"/>
  <c r="AX66" i="147"/>
  <c r="AY65" i="147"/>
  <c r="CK65" i="147" s="1"/>
  <c r="AX65" i="147"/>
  <c r="AY64" i="147"/>
  <c r="CK64" i="147" s="1"/>
  <c r="AX64" i="147"/>
  <c r="BB64" i="147" s="1"/>
  <c r="AY63" i="147"/>
  <c r="CK63" i="147" s="1"/>
  <c r="AX63" i="147"/>
  <c r="AY62" i="147"/>
  <c r="BT62" i="147" s="1"/>
  <c r="AX62" i="147"/>
  <c r="AY61" i="147"/>
  <c r="BC61" i="147" s="1"/>
  <c r="AX61" i="147"/>
  <c r="AY60" i="147"/>
  <c r="AX60" i="147"/>
  <c r="AY59" i="147"/>
  <c r="BT59" i="147" s="1"/>
  <c r="AX59" i="147"/>
  <c r="AY58" i="147"/>
  <c r="CK58" i="147" s="1"/>
  <c r="AX58" i="147"/>
  <c r="AY57" i="147"/>
  <c r="CK57" i="147" s="1"/>
  <c r="AX57" i="147"/>
  <c r="AY56" i="147"/>
  <c r="AX56" i="147"/>
  <c r="AY55" i="147"/>
  <c r="CK55" i="147" s="1"/>
  <c r="AX55" i="147"/>
  <c r="AY54" i="147"/>
  <c r="BT54" i="147" s="1"/>
  <c r="AX54" i="147"/>
  <c r="AY53" i="147"/>
  <c r="CK53" i="147" s="1"/>
  <c r="AX53" i="147"/>
  <c r="BB53" i="147" s="1"/>
  <c r="AY52" i="147"/>
  <c r="CK52" i="147" s="1"/>
  <c r="AX52" i="147"/>
  <c r="AY51" i="147"/>
  <c r="BC51" i="147" s="1"/>
  <c r="AX51" i="147"/>
  <c r="BB51" i="147" s="1"/>
  <c r="AY50" i="147"/>
  <c r="AX50" i="147"/>
  <c r="BB50" i="147" s="1"/>
  <c r="AY49" i="147"/>
  <c r="BT49" i="147" s="1"/>
  <c r="AX49" i="147"/>
  <c r="AY48" i="147"/>
  <c r="CK48" i="147" s="1"/>
  <c r="AX48" i="147"/>
  <c r="AY47" i="147"/>
  <c r="CK47" i="147" s="1"/>
  <c r="AX47" i="147"/>
  <c r="BB47" i="147" s="1"/>
  <c r="AY46" i="147"/>
  <c r="CK46" i="147" s="1"/>
  <c r="AX46" i="147"/>
  <c r="AY45" i="147"/>
  <c r="BT45" i="147" s="1"/>
  <c r="AX45" i="147"/>
  <c r="AY44" i="147"/>
  <c r="BC44" i="147" s="1"/>
  <c r="AX44" i="147"/>
  <c r="AY43" i="147"/>
  <c r="CK43" i="147" s="1"/>
  <c r="AX43" i="147"/>
  <c r="AY42" i="147"/>
  <c r="CK42" i="147" s="1"/>
  <c r="AX42" i="147"/>
  <c r="BB42" i="147" s="1"/>
  <c r="AY41" i="147"/>
  <c r="CK41" i="147" s="1"/>
  <c r="AX41" i="147"/>
  <c r="AY40" i="147"/>
  <c r="AX40" i="147"/>
  <c r="AY39" i="147"/>
  <c r="BC39" i="147" s="1"/>
  <c r="AX39" i="147"/>
  <c r="AY38" i="147"/>
  <c r="AX38" i="147"/>
  <c r="AY37" i="147"/>
  <c r="CK37" i="147" s="1"/>
  <c r="AX37" i="147"/>
  <c r="AY36" i="147"/>
  <c r="CK36" i="147" s="1"/>
  <c r="AX36" i="147"/>
  <c r="AY35" i="147"/>
  <c r="CK35" i="147" s="1"/>
  <c r="AX35" i="147"/>
  <c r="AY34" i="147"/>
  <c r="BT34" i="147" s="1"/>
  <c r="AX34" i="147"/>
  <c r="AY33" i="147"/>
  <c r="CK33" i="147" s="1"/>
  <c r="AX33" i="147"/>
  <c r="AY32" i="147"/>
  <c r="AX32" i="147"/>
  <c r="AY31" i="147"/>
  <c r="BT31" i="147" s="1"/>
  <c r="AX31" i="147"/>
  <c r="AY30" i="147"/>
  <c r="CK30" i="147" s="1"/>
  <c r="AX30" i="147"/>
  <c r="AY29" i="147"/>
  <c r="AX29" i="147"/>
  <c r="AY28" i="147"/>
  <c r="CK28" i="147" s="1"/>
  <c r="AX28" i="147"/>
  <c r="AY27" i="147"/>
  <c r="CK27" i="147" s="1"/>
  <c r="AX27" i="147"/>
  <c r="AY26" i="147"/>
  <c r="BC26" i="147" s="1"/>
  <c r="AX26" i="147"/>
  <c r="AY25" i="147"/>
  <c r="CK25" i="147" s="1"/>
  <c r="AX25" i="147"/>
  <c r="AY24" i="147"/>
  <c r="CK24" i="147" s="1"/>
  <c r="AX24" i="147"/>
  <c r="AY23" i="147"/>
  <c r="CK23" i="147" s="1"/>
  <c r="AX23" i="147"/>
  <c r="AY22" i="147"/>
  <c r="BC22" i="147" s="1"/>
  <c r="AX22" i="147"/>
  <c r="AY21" i="147"/>
  <c r="CK21" i="147" s="1"/>
  <c r="AX21" i="147"/>
  <c r="AY16" i="147"/>
  <c r="AX16" i="147"/>
  <c r="AY15" i="147"/>
  <c r="AX15" i="147"/>
  <c r="AY14" i="147"/>
  <c r="AX14" i="147"/>
  <c r="AY13" i="147"/>
  <c r="AX13" i="147"/>
  <c r="CK67" i="147"/>
  <c r="BT67" i="147"/>
  <c r="CK54" i="147"/>
  <c r="CK31" i="147" l="1"/>
  <c r="BC31" i="147"/>
  <c r="CK39" i="147"/>
  <c r="BC54" i="147"/>
  <c r="CK62" i="147"/>
  <c r="CK61" i="147"/>
  <c r="BT61" i="147"/>
  <c r="CK49" i="147"/>
  <c r="BC49" i="147"/>
  <c r="BC53" i="147"/>
  <c r="CK45" i="147"/>
  <c r="BC42" i="147"/>
  <c r="BT58" i="147"/>
  <c r="BC47" i="147"/>
  <c r="BT22" i="147"/>
  <c r="BT52" i="147"/>
  <c r="BT27" i="147"/>
  <c r="CK51" i="147"/>
  <c r="BT35" i="147"/>
  <c r="BC52" i="147"/>
  <c r="BB57" i="147"/>
  <c r="BC34" i="147"/>
  <c r="BC62" i="147"/>
  <c r="CK34" i="147"/>
  <c r="BC58" i="147"/>
  <c r="CK22" i="147"/>
  <c r="BC27" i="147"/>
  <c r="BT68" i="147"/>
  <c r="BC68" i="147"/>
  <c r="BC35" i="147"/>
  <c r="BT44" i="147"/>
  <c r="CK44" i="147"/>
  <c r="BT47" i="147"/>
  <c r="BC57" i="147"/>
  <c r="BT53" i="147"/>
  <c r="BT57" i="147"/>
  <c r="BB45" i="147"/>
  <c r="BC48" i="147"/>
  <c r="CK26" i="147"/>
  <c r="BT42" i="147"/>
  <c r="BC45" i="147"/>
  <c r="BT48" i="147"/>
  <c r="BB38" i="147"/>
  <c r="BB22" i="147"/>
  <c r="BB26" i="147"/>
  <c r="BB30" i="147"/>
  <c r="BB34" i="147"/>
  <c r="BC15" i="147"/>
  <c r="BB37" i="147"/>
  <c r="BB39" i="147"/>
  <c r="BB25" i="147"/>
  <c r="BB52" i="147"/>
  <c r="BB65" i="147"/>
  <c r="BB40" i="147"/>
  <c r="BB56" i="147"/>
  <c r="BB61" i="147"/>
  <c r="BB63" i="147"/>
  <c r="BC25" i="147"/>
  <c r="BT25" i="147"/>
  <c r="BB28" i="147"/>
  <c r="BB23" i="147"/>
  <c r="BC28" i="147"/>
  <c r="BT28" i="147"/>
  <c r="BC23" i="147"/>
  <c r="BT23" i="147"/>
  <c r="CK29" i="147"/>
  <c r="BT29" i="147"/>
  <c r="BB21" i="147"/>
  <c r="BT26" i="147"/>
  <c r="BB29" i="147"/>
  <c r="BC21" i="147"/>
  <c r="BT21" i="147"/>
  <c r="BB24" i="147"/>
  <c r="BC29" i="147"/>
  <c r="BC24" i="147"/>
  <c r="BT24" i="147"/>
  <c r="BB27" i="147"/>
  <c r="BB35" i="147"/>
  <c r="CK32" i="147"/>
  <c r="BT32" i="147"/>
  <c r="BC32" i="147"/>
  <c r="BB32" i="147"/>
  <c r="BC37" i="147"/>
  <c r="BT37" i="147"/>
  <c r="CK38" i="147"/>
  <c r="BT38" i="147"/>
  <c r="BB43" i="147"/>
  <c r="CK40" i="147"/>
  <c r="BT40" i="147"/>
  <c r="BC40" i="147"/>
  <c r="BC30" i="147"/>
  <c r="BT30" i="147"/>
  <c r="BB33" i="147"/>
  <c r="BC38" i="147"/>
  <c r="BC33" i="147"/>
  <c r="BT33" i="147"/>
  <c r="BB36" i="147"/>
  <c r="BB31" i="147"/>
  <c r="BC36" i="147"/>
  <c r="BT36" i="147"/>
  <c r="CK50" i="147"/>
  <c r="BT50" i="147"/>
  <c r="BC50" i="147"/>
  <c r="BT39" i="147"/>
  <c r="BB48" i="147"/>
  <c r="BC43" i="147"/>
  <c r="BT43" i="147"/>
  <c r="BB46" i="147"/>
  <c r="BB49" i="147"/>
  <c r="BB41" i="147"/>
  <c r="BC46" i="147"/>
  <c r="BT46" i="147"/>
  <c r="BC41" i="147"/>
  <c r="BT41" i="147"/>
  <c r="BB44" i="147"/>
  <c r="BB55" i="147"/>
  <c r="CK60" i="147"/>
  <c r="BC60" i="147"/>
  <c r="BT60" i="147"/>
  <c r="BB62" i="147"/>
  <c r="BB54" i="147"/>
  <c r="CK56" i="147"/>
  <c r="BT56" i="147"/>
  <c r="BC56" i="147"/>
  <c r="BB59" i="147"/>
  <c r="BT51" i="147"/>
  <c r="CK66" i="147"/>
  <c r="BT66" i="147"/>
  <c r="BC66" i="147"/>
  <c r="BC59" i="147"/>
  <c r="CK59" i="147"/>
  <c r="BB60" i="147"/>
  <c r="BC55" i="147"/>
  <c r="BT55" i="147"/>
  <c r="BB58" i="147"/>
  <c r="BC63" i="147"/>
  <c r="BT63" i="147"/>
  <c r="BB66" i="147"/>
  <c r="BC64" i="147"/>
  <c r="BT64" i="147"/>
  <c r="BB67" i="147"/>
  <c r="BC65" i="147"/>
  <c r="BT65" i="147"/>
  <c r="BB68" i="147"/>
  <c r="K6" i="82" l="1"/>
  <c r="AW8" i="161" l="1"/>
  <c r="BI52" i="161" s="1"/>
  <c r="AV8" i="161"/>
  <c r="AZ6" i="160"/>
  <c r="AZ14" i="147"/>
  <c r="K5" i="82"/>
  <c r="K4" i="82"/>
  <c r="J4" i="82"/>
  <c r="I4" i="82"/>
  <c r="O39" i="150" l="1"/>
  <c r="O33" i="150"/>
  <c r="BC7" i="150" s="1"/>
  <c r="O32" i="150"/>
  <c r="BC6" i="150" s="1"/>
  <c r="O43" i="150"/>
  <c r="BC15" i="150" s="1"/>
  <c r="BD15" i="150" s="1"/>
  <c r="O42" i="150"/>
  <c r="BC14" i="150" s="1"/>
  <c r="O41" i="150"/>
  <c r="BC13" i="150" s="1"/>
  <c r="O34" i="150"/>
  <c r="BC8" i="150" s="1"/>
  <c r="O36" i="150"/>
  <c r="BC10" i="150" s="1"/>
  <c r="BD10" i="150" s="1"/>
  <c r="O35" i="150"/>
  <c r="BC9" i="150" s="1"/>
  <c r="BD9" i="150" s="1"/>
  <c r="O40" i="150"/>
  <c r="AR54" i="159"/>
  <c r="AM54" i="159"/>
  <c r="AJ54" i="159"/>
  <c r="AO54" i="159"/>
  <c r="AP54" i="159"/>
  <c r="AK54" i="159"/>
  <c r="AL54" i="159"/>
  <c r="AN54" i="159"/>
  <c r="AQ54" i="159"/>
  <c r="J26" i="159"/>
  <c r="P56" i="161"/>
  <c r="P24" i="161"/>
  <c r="L26" i="159"/>
  <c r="K26" i="159"/>
  <c r="O26" i="159"/>
  <c r="N26" i="159"/>
  <c r="P26" i="159"/>
  <c r="Q26" i="159"/>
  <c r="M26" i="159"/>
  <c r="AE18" i="159"/>
  <c r="AC9" i="159"/>
  <c r="AD11" i="159"/>
  <c r="AD15" i="159"/>
  <c r="AE15" i="159" s="1"/>
  <c r="AC11" i="159"/>
  <c r="AD7" i="159"/>
  <c r="AC14" i="159"/>
  <c r="AD8" i="159"/>
  <c r="AE8" i="159" s="1"/>
  <c r="AD14" i="159"/>
  <c r="AE17" i="159"/>
  <c r="AD12" i="159"/>
  <c r="AE12" i="159" s="1"/>
  <c r="AD9" i="159"/>
  <c r="AC12" i="159"/>
  <c r="F23" i="161"/>
  <c r="AD16" i="159"/>
  <c r="AE16" i="159" s="1"/>
  <c r="X37" i="150"/>
  <c r="AC7" i="159"/>
  <c r="X36" i="150"/>
  <c r="AC16" i="159"/>
  <c r="AC8" i="159"/>
  <c r="AC15" i="159"/>
  <c r="BH52" i="161"/>
  <c r="BJ52" i="161" s="1"/>
  <c r="BC14" i="147"/>
  <c r="BG22" i="147" s="1"/>
  <c r="BF3" i="150"/>
  <c r="BB1" i="150"/>
  <c r="C47" i="150" s="1"/>
  <c r="AK51" i="150"/>
  <c r="AC2" i="147"/>
  <c r="AQ12" i="158"/>
  <c r="O56" i="161"/>
  <c r="AQ11" i="158"/>
  <c r="M56" i="161"/>
  <c r="F56" i="161"/>
  <c r="G56" i="161"/>
  <c r="H56" i="161"/>
  <c r="J56" i="161"/>
  <c r="K56" i="161"/>
  <c r="N56" i="161"/>
  <c r="I56" i="161"/>
  <c r="L56" i="161"/>
  <c r="AE1" i="159"/>
  <c r="Z1" i="158"/>
  <c r="AP2" i="161"/>
  <c r="AY4" i="160"/>
  <c r="AT1" i="160" s="1"/>
  <c r="AK1" i="150"/>
  <c r="AW48" i="150"/>
  <c r="AW45" i="150" s="1"/>
  <c r="J11" i="159"/>
  <c r="J24" i="159" s="1"/>
  <c r="AL20" i="158"/>
  <c r="AP19" i="158"/>
  <c r="AM20" i="158"/>
  <c r="AP20" i="158"/>
  <c r="AN20" i="158"/>
  <c r="AO20" i="158"/>
  <c r="AK20" i="158"/>
  <c r="AH16" i="158"/>
  <c r="AH20" i="158"/>
  <c r="AQ20" i="158"/>
  <c r="AJ20" i="158"/>
  <c r="AH19" i="158"/>
  <c r="AI20" i="158"/>
  <c r="AI19" i="158"/>
  <c r="R6" i="159"/>
  <c r="R11" i="159"/>
  <c r="R24" i="159" s="1"/>
  <c r="R7" i="159"/>
  <c r="R20" i="159" s="1"/>
  <c r="R9" i="159"/>
  <c r="R22" i="159" s="1"/>
  <c r="AD54" i="159" s="1"/>
  <c r="R8" i="159"/>
  <c r="R21" i="159" s="1"/>
  <c r="AD53" i="159" s="1"/>
  <c r="R10" i="159"/>
  <c r="R23" i="159" s="1"/>
  <c r="AD55" i="159" s="1"/>
  <c r="L58" i="161"/>
  <c r="P27" i="161"/>
  <c r="P58" i="161"/>
  <c r="K58" i="161"/>
  <c r="M58" i="161"/>
  <c r="P23" i="161"/>
  <c r="J58" i="161"/>
  <c r="N58" i="161"/>
  <c r="P25" i="161"/>
  <c r="I58" i="161"/>
  <c r="G58" i="161"/>
  <c r="O58" i="161"/>
  <c r="P59" i="161"/>
  <c r="AX25" i="161" s="1"/>
  <c r="P26" i="161"/>
  <c r="H58" i="161"/>
  <c r="P28" i="161"/>
  <c r="AX19" i="161" s="1"/>
  <c r="AY19" i="161" s="1"/>
  <c r="M59" i="161"/>
  <c r="I59" i="161"/>
  <c r="L59" i="161"/>
  <c r="F59" i="161"/>
  <c r="N59" i="161"/>
  <c r="O59" i="161"/>
  <c r="G59" i="161"/>
  <c r="H59" i="161"/>
  <c r="F58" i="161"/>
  <c r="K59" i="161"/>
  <c r="J59" i="161"/>
  <c r="L63" i="161"/>
  <c r="P64" i="161"/>
  <c r="AX30" i="161" s="1"/>
  <c r="AY30" i="161" s="1"/>
  <c r="M62" i="161"/>
  <c r="F60" i="161"/>
  <c r="I65" i="161"/>
  <c r="F65" i="161"/>
  <c r="O63" i="161"/>
  <c r="M64" i="161"/>
  <c r="M63" i="161"/>
  <c r="I28" i="161"/>
  <c r="F27" i="161"/>
  <c r="M27" i="161"/>
  <c r="L26" i="161"/>
  <c r="J23" i="161"/>
  <c r="I24" i="161"/>
  <c r="H25" i="161"/>
  <c r="F24" i="161"/>
  <c r="L61" i="161"/>
  <c r="L60" i="161"/>
  <c r="L27" i="161"/>
  <c r="P63" i="161"/>
  <c r="AX29" i="161" s="1"/>
  <c r="AY29" i="161" s="1"/>
  <c r="H60" i="161"/>
  <c r="O60" i="161"/>
  <c r="H65" i="161"/>
  <c r="G63" i="161"/>
  <c r="N63" i="161"/>
  <c r="O62" i="161"/>
  <c r="J28" i="161"/>
  <c r="F26" i="161"/>
  <c r="N27" i="161"/>
  <c r="M26" i="161"/>
  <c r="K23" i="161"/>
  <c r="J24" i="161"/>
  <c r="I25" i="161"/>
  <c r="K63" i="161"/>
  <c r="O25" i="161"/>
  <c r="F62" i="161"/>
  <c r="O61" i="161"/>
  <c r="I64" i="161"/>
  <c r="G60" i="161"/>
  <c r="N60" i="161"/>
  <c r="I60" i="161"/>
  <c r="I62" i="161"/>
  <c r="F63" i="161"/>
  <c r="G62" i="161"/>
  <c r="K28" i="161"/>
  <c r="G27" i="161"/>
  <c r="O27" i="161"/>
  <c r="N26" i="161"/>
  <c r="L23" i="161"/>
  <c r="K24" i="161"/>
  <c r="J25" i="161"/>
  <c r="G25" i="161"/>
  <c r="P62" i="161"/>
  <c r="AX28" i="161" s="1"/>
  <c r="AY28" i="161" s="1"/>
  <c r="H61" i="161"/>
  <c r="J63" i="161"/>
  <c r="H64" i="161"/>
  <c r="O64" i="161"/>
  <c r="J64" i="161"/>
  <c r="K61" i="161"/>
  <c r="H62" i="161"/>
  <c r="I61" i="161"/>
  <c r="L28" i="161"/>
  <c r="H27" i="161"/>
  <c r="G26" i="161"/>
  <c r="O26" i="161"/>
  <c r="M23" i="161"/>
  <c r="L24" i="161"/>
  <c r="K25" i="161"/>
  <c r="M25" i="161"/>
  <c r="F64" i="161"/>
  <c r="F28" i="161"/>
  <c r="P61" i="161"/>
  <c r="AX27" i="161" s="1"/>
  <c r="AY27" i="161" s="1"/>
  <c r="G61" i="161"/>
  <c r="L62" i="161"/>
  <c r="I63" i="161"/>
  <c r="G64" i="161"/>
  <c r="O65" i="161"/>
  <c r="J61" i="161"/>
  <c r="M65" i="161"/>
  <c r="M28" i="161"/>
  <c r="I27" i="161"/>
  <c r="H26" i="161"/>
  <c r="F25" i="161"/>
  <c r="N23" i="161"/>
  <c r="M24" i="161"/>
  <c r="L25" i="161"/>
  <c r="N24" i="161"/>
  <c r="N64" i="161"/>
  <c r="H28" i="161"/>
  <c r="K26" i="161"/>
  <c r="L65" i="161"/>
  <c r="J60" i="161"/>
  <c r="N61" i="161"/>
  <c r="K62" i="161"/>
  <c r="H63" i="161"/>
  <c r="G65" i="161"/>
  <c r="N65" i="161"/>
  <c r="N62" i="161"/>
  <c r="N28" i="161"/>
  <c r="J27" i="161"/>
  <c r="I26" i="161"/>
  <c r="G23" i="161"/>
  <c r="O23" i="161"/>
  <c r="J65" i="161"/>
  <c r="L64" i="161"/>
  <c r="I23" i="161"/>
  <c r="P65" i="161"/>
  <c r="AX31" i="161" s="1"/>
  <c r="AY31" i="161" s="1"/>
  <c r="P60" i="161"/>
  <c r="AX26" i="161" s="1"/>
  <c r="AY26" i="161" s="1"/>
  <c r="K65" i="161"/>
  <c r="F61" i="161"/>
  <c r="M61" i="161"/>
  <c r="J62" i="161"/>
  <c r="M60" i="161"/>
  <c r="K60" i="161"/>
  <c r="G28" i="161"/>
  <c r="O28" i="161"/>
  <c r="K27" i="161"/>
  <c r="J26" i="161"/>
  <c r="H23" i="161"/>
  <c r="G24" i="161"/>
  <c r="O24" i="161"/>
  <c r="N25" i="161"/>
  <c r="K64" i="161"/>
  <c r="H24" i="161"/>
  <c r="O21" i="150"/>
  <c r="O11" i="150"/>
  <c r="O19" i="150"/>
  <c r="O13" i="150"/>
  <c r="O22" i="150"/>
  <c r="O20" i="150"/>
  <c r="X43" i="150"/>
  <c r="O12" i="150"/>
  <c r="O15" i="150"/>
  <c r="O18" i="150"/>
  <c r="O14" i="150"/>
  <c r="Q8" i="159"/>
  <c r="Q21" i="159" s="1"/>
  <c r="BK13" i="161"/>
  <c r="BG13" i="161"/>
  <c r="BF13" i="161"/>
  <c r="BF23" i="161" s="1"/>
  <c r="BE13" i="161"/>
  <c r="AZ4" i="160"/>
  <c r="Q11" i="159"/>
  <c r="Q24" i="159" s="1"/>
  <c r="P9" i="159"/>
  <c r="P22" i="159" s="1"/>
  <c r="P7" i="159"/>
  <c r="P20" i="159" s="1"/>
  <c r="N9" i="159"/>
  <c r="N22" i="159" s="1"/>
  <c r="N6" i="159"/>
  <c r="M11" i="159"/>
  <c r="M24" i="159" s="1"/>
  <c r="L8" i="159"/>
  <c r="L21" i="159" s="1"/>
  <c r="P11" i="159"/>
  <c r="P24" i="159" s="1"/>
  <c r="O10" i="159"/>
  <c r="O23" i="159" s="1"/>
  <c r="O9" i="159"/>
  <c r="O22" i="159" s="1"/>
  <c r="O8" i="159"/>
  <c r="O21" i="159" s="1"/>
  <c r="O7" i="159"/>
  <c r="O20" i="159" s="1"/>
  <c r="O6" i="159"/>
  <c r="N10" i="159"/>
  <c r="N23" i="159" s="1"/>
  <c r="N7" i="159"/>
  <c r="N20" i="159" s="1"/>
  <c r="L7" i="159"/>
  <c r="L20" i="159" s="1"/>
  <c r="L10" i="159"/>
  <c r="L23" i="159" s="1"/>
  <c r="N11" i="159"/>
  <c r="N24" i="159" s="1"/>
  <c r="M10" i="159"/>
  <c r="M23" i="159" s="1"/>
  <c r="M9" i="159"/>
  <c r="M22" i="159" s="1"/>
  <c r="M8" i="159"/>
  <c r="M21" i="159" s="1"/>
  <c r="M7" i="159"/>
  <c r="M20" i="159" s="1"/>
  <c r="M6" i="159"/>
  <c r="L11" i="159"/>
  <c r="L24" i="159" s="1"/>
  <c r="K10" i="159"/>
  <c r="K23" i="159" s="1"/>
  <c r="K9" i="159"/>
  <c r="K22" i="159" s="1"/>
  <c r="K8" i="159"/>
  <c r="K21" i="159" s="1"/>
  <c r="K7" i="159"/>
  <c r="K20" i="159" s="1"/>
  <c r="K6" i="159"/>
  <c r="K11" i="159"/>
  <c r="K24" i="159" s="1"/>
  <c r="J10" i="159"/>
  <c r="J23" i="159" s="1"/>
  <c r="J9" i="159"/>
  <c r="J22" i="159" s="1"/>
  <c r="J7" i="159"/>
  <c r="J20" i="159" s="1"/>
  <c r="J6" i="159"/>
  <c r="L9" i="159"/>
  <c r="L22" i="159" s="1"/>
  <c r="J8" i="159"/>
  <c r="J21" i="159" s="1"/>
  <c r="L6" i="159"/>
  <c r="Q10" i="159"/>
  <c r="Q23" i="159" s="1"/>
  <c r="Q9" i="159"/>
  <c r="Q22" i="159" s="1"/>
  <c r="Q7" i="159"/>
  <c r="Q20" i="159" s="1"/>
  <c r="Q6" i="159"/>
  <c r="P10" i="159"/>
  <c r="P23" i="159" s="1"/>
  <c r="P8" i="159"/>
  <c r="P21" i="159" s="1"/>
  <c r="P6" i="159"/>
  <c r="O11" i="159"/>
  <c r="O24" i="159" s="1"/>
  <c r="N8" i="159"/>
  <c r="N21" i="159" s="1"/>
  <c r="Y47" i="150"/>
  <c r="AZ26" i="150" s="1"/>
  <c r="AG47" i="150"/>
  <c r="BH26" i="150" s="1"/>
  <c r="AA45" i="150"/>
  <c r="AI45" i="150"/>
  <c r="AD46" i="150"/>
  <c r="X46" i="150"/>
  <c r="AE43" i="150"/>
  <c r="Z44" i="150"/>
  <c r="AH44" i="150"/>
  <c r="AB39" i="150"/>
  <c r="AH29" i="161" s="1"/>
  <c r="AJ39" i="150"/>
  <c r="AP29" i="161" s="1"/>
  <c r="AE40" i="150"/>
  <c r="BF24" i="150" s="1"/>
  <c r="X39" i="150"/>
  <c r="AY23" i="150" s="1"/>
  <c r="AC36" i="150"/>
  <c r="AI26" i="161" s="1"/>
  <c r="Y37" i="150"/>
  <c r="AG37" i="150"/>
  <c r="AM27" i="161" s="1"/>
  <c r="AC38" i="150"/>
  <c r="AI28" i="161" s="1"/>
  <c r="Z38" i="150"/>
  <c r="AF28" i="161" s="1"/>
  <c r="AI38" i="150"/>
  <c r="AO28" i="161" s="1"/>
  <c r="AD43" i="150"/>
  <c r="AA39" i="150"/>
  <c r="AG29" i="161" s="1"/>
  <c r="Z47" i="150"/>
  <c r="BA26" i="150" s="1"/>
  <c r="AH47" i="150"/>
  <c r="BI26" i="150" s="1"/>
  <c r="AB45" i="150"/>
  <c r="AJ45" i="150"/>
  <c r="AE46" i="150"/>
  <c r="X45" i="150"/>
  <c r="AF43" i="150"/>
  <c r="AA44" i="150"/>
  <c r="AI44" i="150"/>
  <c r="AC39" i="150"/>
  <c r="AI29" i="161" s="1"/>
  <c r="AK39" i="150"/>
  <c r="AF40" i="150"/>
  <c r="BG24" i="150" s="1"/>
  <c r="AK36" i="150"/>
  <c r="AD36" i="150"/>
  <c r="AJ26" i="161" s="1"/>
  <c r="Z37" i="150"/>
  <c r="AF27" i="161" s="1"/>
  <c r="AH37" i="150"/>
  <c r="AN27" i="161" s="1"/>
  <c r="AD38" i="150"/>
  <c r="AJ28" i="161" s="1"/>
  <c r="X38" i="150"/>
  <c r="AD37" i="150"/>
  <c r="AJ27" i="161" s="1"/>
  <c r="AA38" i="150"/>
  <c r="AG28" i="161" s="1"/>
  <c r="AH45" i="150"/>
  <c r="AF37" i="150"/>
  <c r="AL27" i="161" s="1"/>
  <c r="AA47" i="150"/>
  <c r="BB26" i="150" s="1"/>
  <c r="AI47" i="150"/>
  <c r="BJ26" i="150" s="1"/>
  <c r="AC45" i="150"/>
  <c r="AK45" i="150"/>
  <c r="AF46" i="150"/>
  <c r="Y43" i="150"/>
  <c r="AG43" i="150"/>
  <c r="AB44" i="150"/>
  <c r="AJ44" i="150"/>
  <c r="AD39" i="150"/>
  <c r="AJ29" i="161" s="1"/>
  <c r="Y40" i="150"/>
  <c r="AZ24" i="150" s="1"/>
  <c r="AG40" i="150"/>
  <c r="BH24" i="150" s="1"/>
  <c r="AK37" i="150"/>
  <c r="AE36" i="150"/>
  <c r="AK26" i="161" s="1"/>
  <c r="AA37" i="150"/>
  <c r="AG27" i="161" s="1"/>
  <c r="AI37" i="150"/>
  <c r="AO27" i="161" s="1"/>
  <c r="AE38" i="150"/>
  <c r="AK28" i="161" s="1"/>
  <c r="AG38" i="150"/>
  <c r="AM28" i="161" s="1"/>
  <c r="AI36" i="150"/>
  <c r="AO26" i="161" s="1"/>
  <c r="AC46" i="150"/>
  <c r="AD40" i="150"/>
  <c r="BE24" i="150" s="1"/>
  <c r="AB38" i="150"/>
  <c r="AH28" i="161" s="1"/>
  <c r="AB47" i="150"/>
  <c r="BC26" i="150" s="1"/>
  <c r="AJ47" i="150"/>
  <c r="BK26" i="150" s="1"/>
  <c r="AD45" i="150"/>
  <c r="Y46" i="150"/>
  <c r="AG46" i="150"/>
  <c r="Z43" i="150"/>
  <c r="AH43" i="150"/>
  <c r="AC44" i="150"/>
  <c r="AK44" i="150"/>
  <c r="O61" i="150" s="1"/>
  <c r="AE39" i="150"/>
  <c r="AK29" i="161" s="1"/>
  <c r="Z40" i="150"/>
  <c r="BA24" i="150" s="1"/>
  <c r="AH40" i="150"/>
  <c r="BI24" i="150" s="1"/>
  <c r="AK38" i="150"/>
  <c r="AF36" i="150"/>
  <c r="AL26" i="161" s="1"/>
  <c r="AB37" i="150"/>
  <c r="AH27" i="161" s="1"/>
  <c r="AJ37" i="150"/>
  <c r="AP27" i="161" s="1"/>
  <c r="AF38" i="150"/>
  <c r="AL28" i="161" s="1"/>
  <c r="Y38" i="150"/>
  <c r="AK40" i="150"/>
  <c r="AK46" i="150"/>
  <c r="AI39" i="150"/>
  <c r="AO29" i="161" s="1"/>
  <c r="AJ38" i="150"/>
  <c r="AP28" i="161" s="1"/>
  <c r="AC47" i="150"/>
  <c r="AK47" i="150"/>
  <c r="AE45" i="150"/>
  <c r="Z46" i="150"/>
  <c r="AH46" i="150"/>
  <c r="AA43" i="150"/>
  <c r="AI43" i="150"/>
  <c r="AD44" i="150"/>
  <c r="X44" i="150"/>
  <c r="AF39" i="150"/>
  <c r="AL29" i="161" s="1"/>
  <c r="AA40" i="150"/>
  <c r="BB24" i="150" s="1"/>
  <c r="AI40" i="150"/>
  <c r="BJ24" i="150" s="1"/>
  <c r="Y36" i="150"/>
  <c r="AG36" i="150"/>
  <c r="AM26" i="161" s="1"/>
  <c r="AC37" i="150"/>
  <c r="AI27" i="161" s="1"/>
  <c r="AE37" i="150"/>
  <c r="AK27" i="161" s="1"/>
  <c r="Z45" i="150"/>
  <c r="X40" i="150"/>
  <c r="AY24" i="150" s="1"/>
  <c r="AD47" i="150"/>
  <c r="BE26" i="150" s="1"/>
  <c r="X47" i="150"/>
  <c r="AY26" i="150" s="1"/>
  <c r="AF45" i="150"/>
  <c r="AA46" i="150"/>
  <c r="AI46" i="150"/>
  <c r="AB43" i="150"/>
  <c r="AJ43" i="150"/>
  <c r="AE44" i="150"/>
  <c r="Y39" i="150"/>
  <c r="AZ23" i="150" s="1"/>
  <c r="AG39" i="150"/>
  <c r="AM29" i="161" s="1"/>
  <c r="AB40" i="150"/>
  <c r="BC24" i="150" s="1"/>
  <c r="AJ40" i="150"/>
  <c r="BK24" i="150" s="1"/>
  <c r="Z36" i="150"/>
  <c r="AF26" i="161" s="1"/>
  <c r="AH36" i="150"/>
  <c r="AN26" i="161" s="1"/>
  <c r="AH38" i="150"/>
  <c r="AN28" i="161" s="1"/>
  <c r="AF47" i="150"/>
  <c r="BG26" i="150" s="1"/>
  <c r="AB36" i="150"/>
  <c r="AH26" i="161" s="1"/>
  <c r="AE47" i="150"/>
  <c r="BF26" i="150" s="1"/>
  <c r="Y45" i="150"/>
  <c r="AG45" i="150"/>
  <c r="AB46" i="150"/>
  <c r="AJ46" i="150"/>
  <c r="AC43" i="150"/>
  <c r="AK43" i="150"/>
  <c r="AF44" i="150"/>
  <c r="Z39" i="150"/>
  <c r="AF29" i="161" s="1"/>
  <c r="AH39" i="150"/>
  <c r="AN29" i="161" s="1"/>
  <c r="AC40" i="150"/>
  <c r="AA36" i="150"/>
  <c r="AG26" i="161" s="1"/>
  <c r="Y44" i="150"/>
  <c r="AG44" i="150"/>
  <c r="AJ36" i="150"/>
  <c r="AP26" i="161" s="1"/>
  <c r="AK19" i="158"/>
  <c r="AK18" i="158"/>
  <c r="AP17" i="158"/>
  <c r="AH17" i="158"/>
  <c r="AJ16" i="158"/>
  <c r="AK15" i="158"/>
  <c r="AM14" i="158"/>
  <c r="AO13" i="158"/>
  <c r="AI12" i="158"/>
  <c r="AK11" i="158"/>
  <c r="AM10" i="158"/>
  <c r="AO9" i="158"/>
  <c r="AQ8" i="158"/>
  <c r="AI8" i="158"/>
  <c r="AK7" i="158"/>
  <c r="AM17" i="158"/>
  <c r="AJ14" i="158"/>
  <c r="AN12" i="158"/>
  <c r="AJ10" i="158"/>
  <c r="AP7" i="158"/>
  <c r="AL18" i="158"/>
  <c r="AL15" i="158"/>
  <c r="AJ12" i="158"/>
  <c r="AH9" i="158"/>
  <c r="AJ19" i="158"/>
  <c r="AJ18" i="158"/>
  <c r="AO17" i="158"/>
  <c r="AQ16" i="158"/>
  <c r="AI16" i="158"/>
  <c r="AJ15" i="158"/>
  <c r="AL14" i="158"/>
  <c r="AN13" i="158"/>
  <c r="AP12" i="158"/>
  <c r="AH12" i="158"/>
  <c r="AJ11" i="158"/>
  <c r="AL10" i="158"/>
  <c r="AN9" i="158"/>
  <c r="AP8" i="158"/>
  <c r="AH8" i="158"/>
  <c r="AJ7" i="158"/>
  <c r="AW39" i="150"/>
  <c r="AH18" i="158"/>
  <c r="AH15" i="158"/>
  <c r="AP11" i="158"/>
  <c r="AL9" i="158"/>
  <c r="AI17" i="158"/>
  <c r="AH13" i="158"/>
  <c r="AJ8" i="158"/>
  <c r="AQ18" i="158"/>
  <c r="AI18" i="158"/>
  <c r="AN17" i="158"/>
  <c r="AP16" i="158"/>
  <c r="AQ15" i="158"/>
  <c r="AI15" i="158"/>
  <c r="AK14" i="158"/>
  <c r="AM13" i="158"/>
  <c r="AO12" i="158"/>
  <c r="AI11" i="158"/>
  <c r="AK10" i="158"/>
  <c r="AM9" i="158"/>
  <c r="AO8" i="158"/>
  <c r="AQ7" i="158"/>
  <c r="AI7" i="158"/>
  <c r="AQ19" i="158"/>
  <c r="AP18" i="158"/>
  <c r="AO16" i="158"/>
  <c r="AP15" i="158"/>
  <c r="AL13" i="158"/>
  <c r="AH11" i="158"/>
  <c r="AN8" i="158"/>
  <c r="AH7" i="158"/>
  <c r="AK16" i="158"/>
  <c r="AN10" i="158"/>
  <c r="AO19" i="158"/>
  <c r="AO18" i="158"/>
  <c r="AL17" i="158"/>
  <c r="AN16" i="158"/>
  <c r="AO15" i="158"/>
  <c r="AQ14" i="158"/>
  <c r="AI14" i="158"/>
  <c r="AK13" i="158"/>
  <c r="AM12" i="158"/>
  <c r="AO11" i="158"/>
  <c r="AQ10" i="158"/>
  <c r="AI10" i="158"/>
  <c r="AK9" i="158"/>
  <c r="AM8" i="158"/>
  <c r="AO7" i="158"/>
  <c r="AM18" i="158"/>
  <c r="AL16" i="158"/>
  <c r="AM15" i="158"/>
  <c r="AI13" i="158"/>
  <c r="AM11" i="158"/>
  <c r="AO10" i="158"/>
  <c r="AI9" i="158"/>
  <c r="AM7" i="158"/>
  <c r="AL19" i="158"/>
  <c r="AP13" i="158"/>
  <c r="AP9" i="158"/>
  <c r="AL7" i="158"/>
  <c r="AN19" i="158"/>
  <c r="AN18" i="158"/>
  <c r="AK17" i="158"/>
  <c r="AM16" i="158"/>
  <c r="AN15" i="158"/>
  <c r="AP14" i="158"/>
  <c r="AH14" i="158"/>
  <c r="AJ13" i="158"/>
  <c r="AL12" i="158"/>
  <c r="AN11" i="158"/>
  <c r="AP10" i="158"/>
  <c r="AH10" i="158"/>
  <c r="AJ9" i="158"/>
  <c r="AL8" i="158"/>
  <c r="AN7" i="158"/>
  <c r="AM19" i="158"/>
  <c r="AJ17" i="158"/>
  <c r="AO14" i="158"/>
  <c r="AQ13" i="158"/>
  <c r="AK12" i="158"/>
  <c r="AQ9" i="158"/>
  <c r="AK8" i="158"/>
  <c r="AQ17" i="158"/>
  <c r="AN14" i="158"/>
  <c r="AL11" i="158"/>
  <c r="AX12" i="147"/>
  <c r="DF14" i="147" s="1"/>
  <c r="AX4" i="160"/>
  <c r="AW47" i="150"/>
  <c r="AW44" i="150" s="1"/>
  <c r="AZ5" i="160"/>
  <c r="AY34" i="150"/>
  <c r="AZ13" i="147"/>
  <c r="BN57" i="147"/>
  <c r="BN32" i="147"/>
  <c r="BH22" i="147"/>
  <c r="BQ23" i="147"/>
  <c r="BI27" i="147"/>
  <c r="BJ29" i="147"/>
  <c r="BM31" i="147"/>
  <c r="BN37" i="147"/>
  <c r="BP67" i="147"/>
  <c r="BN40" i="147"/>
  <c r="BF65" i="147"/>
  <c r="BI43" i="147"/>
  <c r="BM48" i="147"/>
  <c r="BO59" i="147"/>
  <c r="BG42" i="147"/>
  <c r="BQ46" i="147"/>
  <c r="BF64" i="147"/>
  <c r="BP66" i="147"/>
  <c r="BG68" i="147"/>
  <c r="BQ61" i="147"/>
  <c r="BO43" i="147"/>
  <c r="BN49" i="147"/>
  <c r="BQ22" i="147"/>
  <c r="BI24" i="147"/>
  <c r="BJ26" i="147"/>
  <c r="BM38" i="147"/>
  <c r="BO38" i="147"/>
  <c r="BP21" i="147"/>
  <c r="BG23" i="147"/>
  <c r="BQ25" i="147"/>
  <c r="BN23" i="147"/>
  <c r="BM65" i="147"/>
  <c r="BO65" i="147"/>
  <c r="BH43" i="147"/>
  <c r="BJ41" i="147"/>
  <c r="BJ44" i="147"/>
  <c r="BJ48" i="147"/>
  <c r="BJ59" i="147"/>
  <c r="BP42" i="147"/>
  <c r="BG46" i="147"/>
  <c r="BF66" i="147"/>
  <c r="BG61" i="147"/>
  <c r="BO47" i="147"/>
  <c r="BG56" i="147"/>
  <c r="BN68" i="147"/>
  <c r="BN63" i="147"/>
  <c r="BN53" i="147"/>
  <c r="BN36" i="147"/>
  <c r="BH24" i="147"/>
  <c r="BI26" i="147"/>
  <c r="BJ38" i="147"/>
  <c r="BP23" i="147"/>
  <c r="BG25" i="147"/>
  <c r="BQ27" i="147"/>
  <c r="BH29" i="147"/>
  <c r="BI31" i="147"/>
  <c r="BN25" i="147"/>
  <c r="BM67" i="147"/>
  <c r="BO67" i="147"/>
  <c r="BJ65" i="147"/>
  <c r="BQ43" i="147"/>
  <c r="BH47" i="147"/>
  <c r="BI51" i="147"/>
  <c r="BI44" i="147"/>
  <c r="BI48" i="147"/>
  <c r="BI59" i="147"/>
  <c r="BH40" i="147"/>
  <c r="BF42" i="147"/>
  <c r="BP46" i="147"/>
  <c r="BG50" i="147"/>
  <c r="BM66" i="147"/>
  <c r="BO66" i="147"/>
  <c r="BF68" i="147"/>
  <c r="BP61" i="147"/>
  <c r="BO51" i="147"/>
  <c r="BP56" i="147"/>
  <c r="BJ45" i="147"/>
  <c r="BO44" i="147"/>
  <c r="BN22" i="147"/>
  <c r="BN38" i="147"/>
  <c r="BP22" i="147"/>
  <c r="BQ24" i="147"/>
  <c r="BH26" i="147"/>
  <c r="BJ28" i="147"/>
  <c r="BI38" i="147"/>
  <c r="BM21" i="147"/>
  <c r="BO21" i="147"/>
  <c r="BF23" i="147"/>
  <c r="BP25" i="147"/>
  <c r="BG27" i="147"/>
  <c r="BQ29" i="147"/>
  <c r="BP39" i="147"/>
  <c r="BN27" i="147"/>
  <c r="BJ67" i="147"/>
  <c r="BO40" i="147"/>
  <c r="BI65" i="147"/>
  <c r="BG43" i="147"/>
  <c r="BQ47" i="147"/>
  <c r="BH41" i="147"/>
  <c r="BH44" i="147"/>
  <c r="BH48" i="147"/>
  <c r="BH59" i="147"/>
  <c r="BM42" i="147"/>
  <c r="BN43" i="147"/>
  <c r="BF46" i="147"/>
  <c r="BI64" i="147"/>
  <c r="BJ66" i="147"/>
  <c r="BM68" i="147"/>
  <c r="BO68" i="147"/>
  <c r="BF61" i="147"/>
  <c r="BO55" i="147"/>
  <c r="BF56" i="147"/>
  <c r="BO41" i="147"/>
  <c r="BO48" i="147"/>
  <c r="BN55" i="147"/>
  <c r="BN45" i="147"/>
  <c r="BN24" i="147"/>
  <c r="BF22" i="147"/>
  <c r="BG24" i="147"/>
  <c r="BQ36" i="147"/>
  <c r="BH38" i="147"/>
  <c r="BJ21" i="147"/>
  <c r="BM23" i="147"/>
  <c r="BO23" i="147"/>
  <c r="BF25" i="147"/>
  <c r="BP27" i="147"/>
  <c r="BF39" i="147"/>
  <c r="BN29" i="147"/>
  <c r="BI67" i="147"/>
  <c r="BO45" i="147"/>
  <c r="BH65" i="147"/>
  <c r="BF40" i="147"/>
  <c r="BP43" i="147"/>
  <c r="BF63" i="147"/>
  <c r="BP41" i="147"/>
  <c r="BQ44" i="147"/>
  <c r="BQ48" i="147"/>
  <c r="BQ59" i="147"/>
  <c r="BJ42" i="147"/>
  <c r="BM46" i="147"/>
  <c r="BQ62" i="147"/>
  <c r="BH64" i="147"/>
  <c r="BI66" i="147"/>
  <c r="BJ68" i="147"/>
  <c r="BM61" i="147"/>
  <c r="BO61" i="147"/>
  <c r="BM56" i="147"/>
  <c r="BO42" i="147"/>
  <c r="BN52" i="147"/>
  <c r="BN26" i="147"/>
  <c r="BM22" i="147"/>
  <c r="BO22" i="147"/>
  <c r="BP24" i="147"/>
  <c r="BG26" i="147"/>
  <c r="BG36" i="147"/>
  <c r="BQ38" i="147"/>
  <c r="BI21" i="147"/>
  <c r="BJ23" i="147"/>
  <c r="BM25" i="147"/>
  <c r="BO25" i="147"/>
  <c r="BF27" i="147"/>
  <c r="BM39" i="147"/>
  <c r="BN31" i="147"/>
  <c r="BH67" i="147"/>
  <c r="BO49" i="147"/>
  <c r="BQ65" i="147"/>
  <c r="BP40" i="147"/>
  <c r="BF43" i="147"/>
  <c r="BO63" i="147"/>
  <c r="BF41" i="147"/>
  <c r="BG44" i="147"/>
  <c r="BG48" i="147"/>
  <c r="BG59" i="147"/>
  <c r="BI42" i="147"/>
  <c r="BJ46" i="147"/>
  <c r="BG62" i="147"/>
  <c r="BQ64" i="147"/>
  <c r="BH66" i="147"/>
  <c r="BI68" i="147"/>
  <c r="BJ61" i="147"/>
  <c r="BJ56" i="147"/>
  <c r="BQ45" i="147"/>
  <c r="BN28" i="147"/>
  <c r="BJ22" i="147"/>
  <c r="BF24" i="147"/>
  <c r="BP26" i="147"/>
  <c r="BQ28" i="147"/>
  <c r="BH30" i="147"/>
  <c r="BJ32" i="147"/>
  <c r="BI23" i="147"/>
  <c r="BJ25" i="147"/>
  <c r="BM27" i="147"/>
  <c r="BO27" i="147"/>
  <c r="BF29" i="147"/>
  <c r="BP31" i="147"/>
  <c r="BG33" i="147"/>
  <c r="BQ67" i="147"/>
  <c r="BO53" i="147"/>
  <c r="BG65" i="147"/>
  <c r="BM43" i="147"/>
  <c r="BN44" i="147"/>
  <c r="BF47" i="147"/>
  <c r="BP51" i="147"/>
  <c r="BP44" i="147"/>
  <c r="BP48" i="147"/>
  <c r="BP59" i="147"/>
  <c r="BH42" i="147"/>
  <c r="BI46" i="147"/>
  <c r="BJ50" i="147"/>
  <c r="BM54" i="147"/>
  <c r="BQ66" i="147"/>
  <c r="BH68" i="147"/>
  <c r="BI61" i="147"/>
  <c r="BI40" i="147"/>
  <c r="BI56" i="147"/>
  <c r="BJ40" i="147"/>
  <c r="BG45" i="147"/>
  <c r="BN30" i="147"/>
  <c r="BI22" i="147"/>
  <c r="BM24" i="147"/>
  <c r="BO24" i="147"/>
  <c r="BF26" i="147"/>
  <c r="BG28" i="147"/>
  <c r="BQ30" i="147"/>
  <c r="BQ21" i="147"/>
  <c r="BH23" i="147"/>
  <c r="BI25" i="147"/>
  <c r="BJ27" i="147"/>
  <c r="BM29" i="147"/>
  <c r="BO29" i="147"/>
  <c r="BF31" i="147"/>
  <c r="BN35" i="147"/>
  <c r="BG67" i="147"/>
  <c r="BO57" i="147"/>
  <c r="BP65" i="147"/>
  <c r="BJ43" i="147"/>
  <c r="BM47" i="147"/>
  <c r="BN48" i="147"/>
  <c r="BO56" i="147"/>
  <c r="BF44" i="147"/>
  <c r="BF48" i="147"/>
  <c r="BF59" i="147"/>
  <c r="BQ42" i="147"/>
  <c r="BH46" i="147"/>
  <c r="BI50" i="147"/>
  <c r="BP64" i="147"/>
  <c r="BG66" i="147"/>
  <c r="BQ68" i="147"/>
  <c r="BH61" i="147"/>
  <c r="BG41" i="147"/>
  <c r="BH56" i="147"/>
  <c r="BN41" i="147"/>
  <c r="BO54" i="147"/>
  <c r="BH16" i="161"/>
  <c r="BH40" i="161"/>
  <c r="BH35" i="161"/>
  <c r="BH45" i="161"/>
  <c r="BH26" i="161"/>
  <c r="BH25" i="161"/>
  <c r="BH53" i="161"/>
  <c r="BH48" i="161"/>
  <c r="BH39" i="161"/>
  <c r="BH36" i="161"/>
  <c r="BH58" i="161"/>
  <c r="BH38" i="161"/>
  <c r="BH19" i="161"/>
  <c r="BH27" i="161"/>
  <c r="BH51" i="161"/>
  <c r="BH34" i="161"/>
  <c r="BH33" i="161"/>
  <c r="BH60" i="161"/>
  <c r="BH20" i="161"/>
  <c r="BH17" i="161"/>
  <c r="BH59" i="161"/>
  <c r="BH44" i="161"/>
  <c r="BH62" i="161"/>
  <c r="BH56" i="161" s="1"/>
  <c r="BH47" i="161"/>
  <c r="BH31" i="161"/>
  <c r="BH28" i="161"/>
  <c r="BH43" i="161"/>
  <c r="BH24" i="161"/>
  <c r="BH61" i="161"/>
  <c r="BH42" i="161"/>
  <c r="BH49" i="161"/>
  <c r="BH46" i="161"/>
  <c r="BH41" i="161"/>
  <c r="BH22" i="161"/>
  <c r="BH21" i="161"/>
  <c r="BH37" i="161"/>
  <c r="BH18" i="161"/>
  <c r="BH29" i="161"/>
  <c r="BH63" i="161"/>
  <c r="BH57" i="161" s="1"/>
  <c r="BH50" i="161"/>
  <c r="BH30" i="161"/>
  <c r="BH32" i="161"/>
  <c r="BI43" i="161"/>
  <c r="BI61" i="161"/>
  <c r="BI34" i="161"/>
  <c r="BI31" i="161"/>
  <c r="BI33" i="161"/>
  <c r="BI44" i="161"/>
  <c r="BI46" i="161"/>
  <c r="BI35" i="161"/>
  <c r="BI62" i="161"/>
  <c r="BI38" i="161"/>
  <c r="BI50" i="161"/>
  <c r="BI29" i="161"/>
  <c r="BI63" i="161"/>
  <c r="BI28" i="161"/>
  <c r="BI58" i="161"/>
  <c r="BI60" i="161"/>
  <c r="BI40" i="161"/>
  <c r="BI16" i="161"/>
  <c r="BI51" i="161"/>
  <c r="BI42" i="161"/>
  <c r="BI39" i="161"/>
  <c r="BI41" i="161"/>
  <c r="BI21" i="161"/>
  <c r="BI30" i="161"/>
  <c r="BI18" i="161"/>
  <c r="BI37" i="161"/>
  <c r="BI36" i="161"/>
  <c r="BI45" i="161"/>
  <c r="BI24" i="161"/>
  <c r="BI19" i="161"/>
  <c r="BI53" i="161"/>
  <c r="BI25" i="161"/>
  <c r="BI27" i="161"/>
  <c r="BI49" i="161"/>
  <c r="BI47" i="161"/>
  <c r="BI32" i="161"/>
  <c r="BI17" i="161"/>
  <c r="BI48" i="161"/>
  <c r="BI26" i="161"/>
  <c r="BI22" i="161"/>
  <c r="BI59" i="161"/>
  <c r="BI20" i="161"/>
  <c r="D2" i="85"/>
  <c r="D3" i="85"/>
  <c r="AY12" i="147"/>
  <c r="AT1" i="147" s="1"/>
  <c r="AZ12" i="147"/>
  <c r="E2" i="139"/>
  <c r="BE58" i="161" l="1"/>
  <c r="BE23" i="161"/>
  <c r="BD23" i="161" s="1"/>
  <c r="BD5" i="150"/>
  <c r="O37" i="150"/>
  <c r="O38" i="150"/>
  <c r="BC12" i="150" s="1"/>
  <c r="BD11" i="150" s="1"/>
  <c r="AD6" i="159"/>
  <c r="R26" i="159"/>
  <c r="W49" i="85"/>
  <c r="Q15" i="85"/>
  <c r="Q14" i="85"/>
  <c r="BH27" i="147"/>
  <c r="BE27" i="147" s="1"/>
  <c r="BQ56" i="147"/>
  <c r="BJ47" i="147"/>
  <c r="BM26" i="147"/>
  <c r="BL26" i="147" s="1"/>
  <c r="B71" i="147"/>
  <c r="BJ24" i="147"/>
  <c r="B2" i="147"/>
  <c r="BF21" i="147"/>
  <c r="BP68" i="147"/>
  <c r="BF67" i="147"/>
  <c r="BE67" i="147" s="1"/>
  <c r="BN34" i="147"/>
  <c r="BM59" i="147"/>
  <c r="BL59" i="147" s="1"/>
  <c r="BH25" i="147"/>
  <c r="BE25" i="147" s="1"/>
  <c r="BM28" i="147"/>
  <c r="BL28" i="147" s="1"/>
  <c r="BO64" i="147"/>
  <c r="BQ39" i="147"/>
  <c r="BQ41" i="147"/>
  <c r="BM44" i="147"/>
  <c r="BL44" i="147" s="1"/>
  <c r="BG21" i="147"/>
  <c r="CP21" i="147" s="1"/>
  <c r="BF62" i="147"/>
  <c r="CN62" i="147" s="1"/>
  <c r="BO39" i="147"/>
  <c r="BO50" i="147"/>
  <c r="BO52" i="147"/>
  <c r="BH21" i="147"/>
  <c r="BO46" i="147"/>
  <c r="BP60" i="147"/>
  <c r="BM63" i="147"/>
  <c r="BL63" i="147" s="1"/>
  <c r="BJ37" i="147"/>
  <c r="BP34" i="147"/>
  <c r="BN58" i="147"/>
  <c r="BG60" i="147"/>
  <c r="CP60" i="147" s="1"/>
  <c r="BO37" i="147"/>
  <c r="BF57" i="147"/>
  <c r="BE57" i="147" s="1"/>
  <c r="BH62" i="147"/>
  <c r="CR62" i="147" s="1"/>
  <c r="BP63" i="147"/>
  <c r="BF37" i="147"/>
  <c r="CN37" i="147" s="1"/>
  <c r="BH36" i="147"/>
  <c r="CR36" i="147" s="1"/>
  <c r="BM40" i="147"/>
  <c r="BL40" i="147" s="1"/>
  <c r="BJ64" i="147"/>
  <c r="BI41" i="147"/>
  <c r="CT41" i="147" s="1"/>
  <c r="BG39" i="147"/>
  <c r="CP39" i="147" s="1"/>
  <c r="BI36" i="147"/>
  <c r="CT36" i="147" s="1"/>
  <c r="BG57" i="147"/>
  <c r="CP57" i="147" s="1"/>
  <c r="BJ62" i="147"/>
  <c r="BQ52" i="147"/>
  <c r="BF35" i="147"/>
  <c r="CN35" i="147" s="1"/>
  <c r="BI34" i="147"/>
  <c r="CT34" i="147" s="1"/>
  <c r="BQ57" i="147"/>
  <c r="BM62" i="147"/>
  <c r="BL62" i="147" s="1"/>
  <c r="BH63" i="147"/>
  <c r="CR63" i="147" s="1"/>
  <c r="BH39" i="147"/>
  <c r="CR39" i="147" s="1"/>
  <c r="BO36" i="147"/>
  <c r="BH57" i="147"/>
  <c r="CR57" i="147" s="1"/>
  <c r="BO60" i="147"/>
  <c r="BI63" i="147"/>
  <c r="CT63" i="147" s="1"/>
  <c r="BI39" i="147"/>
  <c r="CT39" i="147" s="1"/>
  <c r="BF36" i="147"/>
  <c r="CN36" i="147" s="1"/>
  <c r="BN62" i="147"/>
  <c r="BP62" i="147"/>
  <c r="BG40" i="147"/>
  <c r="BE40" i="147" s="1"/>
  <c r="BN39" i="147"/>
  <c r="BL39" i="147" s="1"/>
  <c r="BG38" i="147"/>
  <c r="CP38" i="147" s="1"/>
  <c r="BN60" i="147"/>
  <c r="BF58" i="147"/>
  <c r="BE58" i="147" s="1"/>
  <c r="BM52" i="147"/>
  <c r="BL52" i="147" s="1"/>
  <c r="BH35" i="147"/>
  <c r="CR35" i="147" s="1"/>
  <c r="BO32" i="147"/>
  <c r="BM57" i="147"/>
  <c r="BL57" i="147" s="1"/>
  <c r="BP58" i="147"/>
  <c r="BN67" i="147"/>
  <c r="BI35" i="147"/>
  <c r="CT35" i="147" s="1"/>
  <c r="BF32" i="147"/>
  <c r="CN32" i="147" s="1"/>
  <c r="BN54" i="147"/>
  <c r="BQ60" i="147"/>
  <c r="BP52" i="147"/>
  <c r="BM37" i="147"/>
  <c r="BL37" i="147" s="1"/>
  <c r="BQ34" i="147"/>
  <c r="BP57" i="147"/>
  <c r="BI62" i="147"/>
  <c r="CT62" i="147" s="1"/>
  <c r="BG63" i="147"/>
  <c r="CP63" i="147" s="1"/>
  <c r="BP37" i="147"/>
  <c r="BH34" i="147"/>
  <c r="BP53" i="147"/>
  <c r="BI60" i="147"/>
  <c r="CT60" i="147" s="1"/>
  <c r="BN59" i="147"/>
  <c r="BO33" i="147"/>
  <c r="BQ32" i="147"/>
  <c r="BG53" i="147"/>
  <c r="CP53" i="147" s="1"/>
  <c r="BJ60" i="147"/>
  <c r="BH52" i="147"/>
  <c r="CR52" i="147" s="1"/>
  <c r="BQ37" i="147"/>
  <c r="BM36" i="147"/>
  <c r="BL36" i="147" s="1"/>
  <c r="BQ53" i="147"/>
  <c r="BM60" i="147"/>
  <c r="BL60" i="147" s="1"/>
  <c r="BI52" i="147"/>
  <c r="CT52" i="147" s="1"/>
  <c r="BH37" i="147"/>
  <c r="CR37" i="147" s="1"/>
  <c r="BO34" i="147"/>
  <c r="BI57" i="147"/>
  <c r="CT57" i="147" s="1"/>
  <c r="BF60" i="147"/>
  <c r="BE60" i="147" s="1"/>
  <c r="BJ63" i="147"/>
  <c r="BJ39" i="147"/>
  <c r="BP36" i="147"/>
  <c r="BJ57" i="147"/>
  <c r="BF54" i="147"/>
  <c r="BE54" i="147" s="1"/>
  <c r="BG55" i="147"/>
  <c r="CP55" i="147" s="1"/>
  <c r="BQ33" i="147"/>
  <c r="BM32" i="147"/>
  <c r="BL32" i="147" s="1"/>
  <c r="BJ53" i="147"/>
  <c r="BP54" i="147"/>
  <c r="BQ55" i="147"/>
  <c r="BH33" i="147"/>
  <c r="CR33" i="147" s="1"/>
  <c r="BJ30" i="147"/>
  <c r="BM53" i="147"/>
  <c r="BL53" i="147" s="1"/>
  <c r="BG58" i="147"/>
  <c r="CP58" i="147" s="1"/>
  <c r="BN65" i="147"/>
  <c r="BJ35" i="147"/>
  <c r="BP32" i="147"/>
  <c r="BF53" i="147"/>
  <c r="CN53" i="147" s="1"/>
  <c r="BH60" i="147"/>
  <c r="CR60" i="147" s="1"/>
  <c r="BG52" i="147"/>
  <c r="CP52" i="147" s="1"/>
  <c r="BO35" i="147"/>
  <c r="BG32" i="147"/>
  <c r="CP32" i="147" s="1"/>
  <c r="BF49" i="147"/>
  <c r="CN49" i="147" s="1"/>
  <c r="BH58" i="147"/>
  <c r="CR58" i="147" s="1"/>
  <c r="BJ55" i="147"/>
  <c r="BM33" i="147"/>
  <c r="BP30" i="147"/>
  <c r="BP49" i="147"/>
  <c r="BI58" i="147"/>
  <c r="CT58" i="147" s="1"/>
  <c r="BN56" i="147"/>
  <c r="BP35" i="147"/>
  <c r="BH32" i="147"/>
  <c r="CR32" i="147" s="1"/>
  <c r="BM64" i="147"/>
  <c r="BL64" i="147" s="1"/>
  <c r="BQ63" i="147"/>
  <c r="BG37" i="147"/>
  <c r="CP37" i="147" s="1"/>
  <c r="BJ36" i="147"/>
  <c r="BN66" i="147"/>
  <c r="BO62" i="147"/>
  <c r="BM41" i="147"/>
  <c r="BL41" i="147" s="1"/>
  <c r="BN21" i="147"/>
  <c r="BL21" i="147" s="1"/>
  <c r="BF38" i="147"/>
  <c r="BG64" i="147"/>
  <c r="CP64" i="147" s="1"/>
  <c r="BF52" i="147"/>
  <c r="BE52" i="147" s="1"/>
  <c r="BG49" i="147"/>
  <c r="CP49" i="147" s="1"/>
  <c r="BJ58" i="147"/>
  <c r="BF55" i="147"/>
  <c r="BE55" i="147" s="1"/>
  <c r="BG35" i="147"/>
  <c r="CP35" i="147" s="1"/>
  <c r="BJ34" i="147"/>
  <c r="BH53" i="147"/>
  <c r="CR53" i="147" s="1"/>
  <c r="BO58" i="147"/>
  <c r="BJ52" i="147"/>
  <c r="BI37" i="147"/>
  <c r="CT37" i="147" s="1"/>
  <c r="BF34" i="147"/>
  <c r="BI53" i="147"/>
  <c r="CT53" i="147" s="1"/>
  <c r="BN51" i="147"/>
  <c r="BG51" i="147"/>
  <c r="CP51" i="147" s="1"/>
  <c r="BG31" i="147"/>
  <c r="CP31" i="147" s="1"/>
  <c r="BI30" i="147"/>
  <c r="CT30" i="147" s="1"/>
  <c r="BI49" i="147"/>
  <c r="CT49" i="147" s="1"/>
  <c r="BF50" i="147"/>
  <c r="BQ51" i="147"/>
  <c r="BQ31" i="147"/>
  <c r="BI28" i="147"/>
  <c r="CT28" i="147" s="1"/>
  <c r="BJ49" i="147"/>
  <c r="BG54" i="147"/>
  <c r="CP54" i="147" s="1"/>
  <c r="BH55" i="147"/>
  <c r="CR55" i="147" s="1"/>
  <c r="BI33" i="147"/>
  <c r="CT33" i="147" s="1"/>
  <c r="BO30" i="147"/>
  <c r="BN50" i="147"/>
  <c r="BQ58" i="147"/>
  <c r="BN61" i="147"/>
  <c r="BM35" i="147"/>
  <c r="BL35" i="147" s="1"/>
  <c r="BF30" i="147"/>
  <c r="BN46" i="147"/>
  <c r="BL46" i="147" s="1"/>
  <c r="BH54" i="147"/>
  <c r="CR54" i="147" s="1"/>
  <c r="BJ51" i="147"/>
  <c r="BJ31" i="147"/>
  <c r="BF28" i="147"/>
  <c r="CN28" i="147" s="1"/>
  <c r="BF45" i="147"/>
  <c r="CN45" i="147" s="1"/>
  <c r="BI54" i="147"/>
  <c r="CT54" i="147" s="1"/>
  <c r="BM55" i="147"/>
  <c r="BL55" i="147" s="1"/>
  <c r="BF33" i="147"/>
  <c r="CN33" i="147" s="1"/>
  <c r="BG30" i="147"/>
  <c r="CP30" i="147" s="1"/>
  <c r="BN64" i="147"/>
  <c r="BQ40" i="147"/>
  <c r="BP38" i="147"/>
  <c r="BN33" i="147"/>
  <c r="BG34" i="147"/>
  <c r="CP34" i="147" s="1"/>
  <c r="BP45" i="147"/>
  <c r="BJ54" i="147"/>
  <c r="BF51" i="147"/>
  <c r="CN51" i="147" s="1"/>
  <c r="BP33" i="147"/>
  <c r="BI32" i="147"/>
  <c r="CT32" i="147" s="1"/>
  <c r="BQ49" i="147"/>
  <c r="BM58" i="147"/>
  <c r="BL58" i="147" s="1"/>
  <c r="BP55" i="147"/>
  <c r="BQ35" i="147"/>
  <c r="BM34" i="147"/>
  <c r="BH49" i="147"/>
  <c r="CR49" i="147" s="1"/>
  <c r="BM50" i="147"/>
  <c r="BP47" i="147"/>
  <c r="BP29" i="147"/>
  <c r="BH28" i="147"/>
  <c r="CR28" i="147" s="1"/>
  <c r="BH45" i="147"/>
  <c r="CR45" i="147" s="1"/>
  <c r="BN47" i="147"/>
  <c r="BL47" i="147" s="1"/>
  <c r="BG47" i="147"/>
  <c r="BE47" i="147" s="1"/>
  <c r="BG29" i="147"/>
  <c r="CP29" i="147" s="1"/>
  <c r="BQ26" i="147"/>
  <c r="BI45" i="147"/>
  <c r="CT45" i="147" s="1"/>
  <c r="BP50" i="147"/>
  <c r="BH51" i="147"/>
  <c r="CR51" i="147" s="1"/>
  <c r="BH31" i="147"/>
  <c r="CR31" i="147" s="1"/>
  <c r="BM30" i="147"/>
  <c r="BL30" i="147" s="1"/>
  <c r="BM49" i="147"/>
  <c r="BL49" i="147" s="1"/>
  <c r="BQ54" i="147"/>
  <c r="BI55" i="147"/>
  <c r="CT55" i="147" s="1"/>
  <c r="BJ33" i="147"/>
  <c r="BO28" i="147"/>
  <c r="BM45" i="147"/>
  <c r="BL45" i="147" s="1"/>
  <c r="BQ50" i="147"/>
  <c r="BI47" i="147"/>
  <c r="CT47" i="147" s="1"/>
  <c r="BI29" i="147"/>
  <c r="CT29" i="147" s="1"/>
  <c r="BO26" i="147"/>
  <c r="BN42" i="147"/>
  <c r="BL42" i="147" s="1"/>
  <c r="BH50" i="147"/>
  <c r="CR50" i="147" s="1"/>
  <c r="BM51" i="147"/>
  <c r="BL51" i="147" s="1"/>
  <c r="BO31" i="147"/>
  <c r="BP28" i="147"/>
  <c r="CW14" i="147"/>
  <c r="CY22" i="147" s="1"/>
  <c r="BE16" i="161"/>
  <c r="BD16" i="161" s="1"/>
  <c r="AY38" i="150"/>
  <c r="AY37" i="150"/>
  <c r="CN52" i="160"/>
  <c r="CN28" i="160"/>
  <c r="CN47" i="160"/>
  <c r="CN20" i="160"/>
  <c r="CN31" i="160"/>
  <c r="CN46" i="160"/>
  <c r="CN59" i="160"/>
  <c r="CN50" i="160"/>
  <c r="CN43" i="160"/>
  <c r="CN25" i="160"/>
  <c r="CN58" i="160"/>
  <c r="CN35" i="160"/>
  <c r="CN29" i="160"/>
  <c r="CN16" i="160"/>
  <c r="CN36" i="160"/>
  <c r="CN17" i="160"/>
  <c r="CN18" i="160"/>
  <c r="CN13" i="160"/>
  <c r="CN55" i="160"/>
  <c r="CN30" i="160"/>
  <c r="CN45" i="160"/>
  <c r="CN56" i="160"/>
  <c r="CN42" i="160"/>
  <c r="CN54" i="160"/>
  <c r="CN51" i="160"/>
  <c r="CN34" i="160"/>
  <c r="CN15" i="160"/>
  <c r="CN27" i="160"/>
  <c r="CN44" i="160"/>
  <c r="CN39" i="160"/>
  <c r="CN14" i="160"/>
  <c r="CN33" i="160"/>
  <c r="CN26" i="160"/>
  <c r="CN38" i="160"/>
  <c r="CN19" i="160"/>
  <c r="CN40" i="160"/>
  <c r="CN57" i="160"/>
  <c r="CN23" i="160"/>
  <c r="CN22" i="160"/>
  <c r="CN49" i="160"/>
  <c r="CN53" i="160"/>
  <c r="CN41" i="160"/>
  <c r="CN60" i="160"/>
  <c r="CN48" i="160"/>
  <c r="CN32" i="160"/>
  <c r="CN24" i="160"/>
  <c r="CN21" i="160"/>
  <c r="CN37" i="160"/>
  <c r="R12" i="159"/>
  <c r="BE63" i="161"/>
  <c r="BE57" i="161" s="1"/>
  <c r="BD57" i="161" s="1"/>
  <c r="BE52" i="161"/>
  <c r="BD52" i="161" s="1"/>
  <c r="BF51" i="161"/>
  <c r="BF52" i="161"/>
  <c r="AM36" i="161"/>
  <c r="AX17" i="161"/>
  <c r="AY17" i="161" s="1"/>
  <c r="AK36" i="161"/>
  <c r="AJ35" i="161"/>
  <c r="AL35" i="161"/>
  <c r="AX18" i="161"/>
  <c r="AY18" i="161" s="1"/>
  <c r="AH35" i="161"/>
  <c r="AG36" i="161"/>
  <c r="AF35" i="161"/>
  <c r="AX16" i="161"/>
  <c r="AP36" i="161"/>
  <c r="AN35" i="161"/>
  <c r="AJ36" i="161"/>
  <c r="AH36" i="161"/>
  <c r="AN36" i="161"/>
  <c r="AL36" i="161"/>
  <c r="AK35" i="161"/>
  <c r="AO35" i="161"/>
  <c r="AM35" i="161"/>
  <c r="AG35" i="161"/>
  <c r="AX15" i="161"/>
  <c r="AP35" i="161"/>
  <c r="AF36" i="161"/>
  <c r="AO36" i="161"/>
  <c r="F57" i="161"/>
  <c r="F55" i="161" s="1"/>
  <c r="Q8" i="85"/>
  <c r="U34" i="85"/>
  <c r="J57" i="161"/>
  <c r="J55" i="161" s="1"/>
  <c r="M57" i="161"/>
  <c r="M55" i="161" s="1"/>
  <c r="BE22" i="161"/>
  <c r="BD22" i="161" s="1"/>
  <c r="H57" i="161"/>
  <c r="H55" i="161" s="1"/>
  <c r="BE36" i="161"/>
  <c r="BD36" i="161" s="1"/>
  <c r="BE53" i="161"/>
  <c r="BD53" i="161" s="1"/>
  <c r="BE29" i="161"/>
  <c r="BD29" i="161" s="1"/>
  <c r="BE28" i="161"/>
  <c r="BD28" i="161" s="1"/>
  <c r="BE41" i="161"/>
  <c r="BD41" i="161" s="1"/>
  <c r="BE18" i="161"/>
  <c r="BD18" i="161" s="1"/>
  <c r="AB42" i="150"/>
  <c r="AB41" i="150" s="1"/>
  <c r="BC25" i="150" s="1"/>
  <c r="BE24" i="161"/>
  <c r="BD24" i="161" s="1"/>
  <c r="BE48" i="161"/>
  <c r="BD48" i="161" s="1"/>
  <c r="BE38" i="161"/>
  <c r="BD38" i="161" s="1"/>
  <c r="BE62" i="161"/>
  <c r="BE56" i="161" s="1"/>
  <c r="BD56" i="161" s="1"/>
  <c r="BE31" i="161"/>
  <c r="BD31" i="161" s="1"/>
  <c r="BE30" i="161"/>
  <c r="BD30" i="161" s="1"/>
  <c r="BE59" i="161"/>
  <c r="BE54" i="161" s="1"/>
  <c r="BD54" i="161" s="1"/>
  <c r="BE20" i="161"/>
  <c r="BD20" i="161" s="1"/>
  <c r="BE45" i="161"/>
  <c r="BD45" i="161" s="1"/>
  <c r="BE61" i="161"/>
  <c r="BE60" i="161"/>
  <c r="BE46" i="161"/>
  <c r="BD46" i="161" s="1"/>
  <c r="BE17" i="161"/>
  <c r="BD17" i="161" s="1"/>
  <c r="BE39" i="161"/>
  <c r="BD39" i="161" s="1"/>
  <c r="BE21" i="161"/>
  <c r="BD21" i="161" s="1"/>
  <c r="BE32" i="161"/>
  <c r="BD32" i="161" s="1"/>
  <c r="BE44" i="161"/>
  <c r="BD44" i="161" s="1"/>
  <c r="BE35" i="161"/>
  <c r="BD35" i="161" s="1"/>
  <c r="BE43" i="161"/>
  <c r="BD43" i="161" s="1"/>
  <c r="BE42" i="161"/>
  <c r="BD42" i="161" s="1"/>
  <c r="BE49" i="161"/>
  <c r="BD49" i="161" s="1"/>
  <c r="BE27" i="161"/>
  <c r="BD27" i="161" s="1"/>
  <c r="BE34" i="161"/>
  <c r="BD34" i="161" s="1"/>
  <c r="BE33" i="161"/>
  <c r="BD33" i="161" s="1"/>
  <c r="BE37" i="161"/>
  <c r="BD37" i="161" s="1"/>
  <c r="BE40" i="161"/>
  <c r="BD40" i="161" s="1"/>
  <c r="BE26" i="161"/>
  <c r="BD26" i="161" s="1"/>
  <c r="BE25" i="161"/>
  <c r="BD25" i="161" s="1"/>
  <c r="BE51" i="161"/>
  <c r="BD51" i="161" s="1"/>
  <c r="BE19" i="161"/>
  <c r="BD19" i="161" s="1"/>
  <c r="BE47" i="161"/>
  <c r="BD47" i="161" s="1"/>
  <c r="BE50" i="161"/>
  <c r="BD50" i="161" s="1"/>
  <c r="I22" i="161"/>
  <c r="BF42" i="161"/>
  <c r="BF29" i="161"/>
  <c r="BJ49" i="161"/>
  <c r="BF38" i="161"/>
  <c r="BF50" i="161"/>
  <c r="BJ61" i="161"/>
  <c r="BF17" i="161"/>
  <c r="BF36" i="161"/>
  <c r="BF47" i="161"/>
  <c r="BF33" i="161"/>
  <c r="BF28" i="161"/>
  <c r="BJ32" i="161"/>
  <c r="BJ28" i="161"/>
  <c r="BJ33" i="161"/>
  <c r="O57" i="161"/>
  <c r="O55" i="161" s="1"/>
  <c r="AH42" i="150"/>
  <c r="AH41" i="150" s="1"/>
  <c r="BI25" i="150" s="1"/>
  <c r="BJ24" i="161"/>
  <c r="BJ38" i="161"/>
  <c r="BJ16" i="161"/>
  <c r="BF59" i="161"/>
  <c r="BF20" i="161"/>
  <c r="BF62" i="161"/>
  <c r="BF56" i="161" s="1"/>
  <c r="BF41" i="161"/>
  <c r="BF37" i="161"/>
  <c r="BF43" i="161"/>
  <c r="BF58" i="161"/>
  <c r="BG58" i="161" s="1"/>
  <c r="BJ48" i="161"/>
  <c r="Z42" i="150"/>
  <c r="Z41" i="150" s="1"/>
  <c r="BA25" i="150" s="1"/>
  <c r="BJ45" i="161"/>
  <c r="BF25" i="161"/>
  <c r="BF35" i="161"/>
  <c r="BF32" i="161"/>
  <c r="BF48" i="161"/>
  <c r="BF22" i="161"/>
  <c r="BF26" i="161"/>
  <c r="BF24" i="161"/>
  <c r="BF45" i="161"/>
  <c r="BF63" i="161"/>
  <c r="BF57" i="161" s="1"/>
  <c r="BF61" i="161"/>
  <c r="BF39" i="161"/>
  <c r="BF44" i="161"/>
  <c r="BJ51" i="161"/>
  <c r="DF15" i="147"/>
  <c r="BF27" i="161"/>
  <c r="BF21" i="161"/>
  <c r="BF40" i="161"/>
  <c r="BJ18" i="161"/>
  <c r="BJ29" i="161"/>
  <c r="BF60" i="161"/>
  <c r="CW15" i="147"/>
  <c r="BF31" i="161"/>
  <c r="BF19" i="161"/>
  <c r="BF49" i="161"/>
  <c r="BF16" i="161"/>
  <c r="BJ20" i="161"/>
  <c r="BJ31" i="161"/>
  <c r="BJ26" i="161"/>
  <c r="BJ44" i="161"/>
  <c r="AI42" i="150"/>
  <c r="AI41" i="150" s="1"/>
  <c r="BJ25" i="150" s="1"/>
  <c r="I57" i="161"/>
  <c r="I55" i="161" s="1"/>
  <c r="BJ40" i="161"/>
  <c r="BJ19" i="161"/>
  <c r="BJ34" i="161"/>
  <c r="BJ43" i="161"/>
  <c r="BJ36" i="161"/>
  <c r="AA42" i="150"/>
  <c r="AA41" i="150" s="1"/>
  <c r="BB25" i="150" s="1"/>
  <c r="X42" i="150"/>
  <c r="X41" i="150" s="1"/>
  <c r="AY25" i="150" s="1"/>
  <c r="G22" i="161"/>
  <c r="BF30" i="161"/>
  <c r="BF18" i="161"/>
  <c r="BF34" i="161"/>
  <c r="BF46" i="161"/>
  <c r="BF53" i="161"/>
  <c r="G57" i="161"/>
  <c r="G55" i="161" s="1"/>
  <c r="AC10" i="159"/>
  <c r="AC6" i="159"/>
  <c r="Y35" i="150"/>
  <c r="AZ22" i="150" s="1"/>
  <c r="AF42" i="150"/>
  <c r="AF41" i="150" s="1"/>
  <c r="BG25" i="150" s="1"/>
  <c r="AP34" i="161"/>
  <c r="AJ35" i="150"/>
  <c r="AP25" i="161" s="1"/>
  <c r="AP24" i="161" s="1"/>
  <c r="O60" i="150"/>
  <c r="AK42" i="150"/>
  <c r="BG23" i="150"/>
  <c r="AL37" i="161"/>
  <c r="O64" i="150"/>
  <c r="BL26" i="150"/>
  <c r="BG15" i="150"/>
  <c r="BF15" i="150"/>
  <c r="AK34" i="161"/>
  <c r="AE35" i="150"/>
  <c r="AK25" i="161" s="1"/>
  <c r="AK24" i="161" s="1"/>
  <c r="Y42" i="150"/>
  <c r="Y41" i="150" s="1"/>
  <c r="AZ25" i="150" s="1"/>
  <c r="BC23" i="150"/>
  <c r="AH37" i="161"/>
  <c r="AE7" i="159"/>
  <c r="AE6" i="159"/>
  <c r="AE9" i="159"/>
  <c r="AC53" i="159"/>
  <c r="AE53" i="159" s="1"/>
  <c r="K19" i="159"/>
  <c r="K25" i="159" s="1"/>
  <c r="K27" i="159" s="1"/>
  <c r="K12" i="159"/>
  <c r="O16" i="150"/>
  <c r="O17" i="150"/>
  <c r="AZ6" i="150"/>
  <c r="O10" i="150"/>
  <c r="O22" i="161"/>
  <c r="M22" i="161"/>
  <c r="AX22" i="161"/>
  <c r="AY22" i="161" s="1"/>
  <c r="P22" i="161"/>
  <c r="AX14" i="161"/>
  <c r="AC42" i="150"/>
  <c r="AJ42" i="150"/>
  <c r="AJ41" i="150" s="1"/>
  <c r="BK25" i="150" s="1"/>
  <c r="BD26" i="150"/>
  <c r="BF7" i="150"/>
  <c r="O54" i="150"/>
  <c r="BL23" i="150"/>
  <c r="BG9" i="150"/>
  <c r="BF9" i="150"/>
  <c r="O56" i="150"/>
  <c r="AI36" i="161"/>
  <c r="AC13" i="159"/>
  <c r="J19" i="159"/>
  <c r="J25" i="159" s="1"/>
  <c r="J27" i="159" s="1"/>
  <c r="J12" i="159"/>
  <c r="N19" i="159"/>
  <c r="N25" i="159" s="1"/>
  <c r="N27" i="159" s="1"/>
  <c r="N12" i="159"/>
  <c r="AZ10" i="150"/>
  <c r="BA10" i="150" s="1"/>
  <c r="AZ14" i="150"/>
  <c r="AN34" i="161"/>
  <c r="AH35" i="150"/>
  <c r="AN25" i="161" s="1"/>
  <c r="AN24" i="161" s="1"/>
  <c r="AL34" i="161"/>
  <c r="AF35" i="150"/>
  <c r="AL25" i="161" s="1"/>
  <c r="AL24" i="161" s="1"/>
  <c r="BF13" i="150"/>
  <c r="O62" i="150"/>
  <c r="BD23" i="150"/>
  <c r="AI37" i="161"/>
  <c r="M19" i="159"/>
  <c r="M25" i="159" s="1"/>
  <c r="M27" i="159" s="1"/>
  <c r="M12" i="159"/>
  <c r="AZ7" i="150"/>
  <c r="AG34" i="161"/>
  <c r="AA35" i="150"/>
  <c r="AG25" i="161" s="1"/>
  <c r="AG24" i="161" s="1"/>
  <c r="AF34" i="161"/>
  <c r="Z35" i="150"/>
  <c r="AF25" i="161" s="1"/>
  <c r="AI35" i="161"/>
  <c r="BJ23" i="150"/>
  <c r="AO37" i="161"/>
  <c r="BF8" i="150"/>
  <c r="O55" i="150"/>
  <c r="AI35" i="150"/>
  <c r="AO25" i="161" s="1"/>
  <c r="AO24" i="161" s="1"/>
  <c r="AO34" i="161"/>
  <c r="AE42" i="150"/>
  <c r="AE41" i="150" s="1"/>
  <c r="BF25" i="150" s="1"/>
  <c r="Q12" i="159"/>
  <c r="Q19" i="159"/>
  <c r="Q25" i="159" s="1"/>
  <c r="Q27" i="159" s="1"/>
  <c r="L19" i="159"/>
  <c r="L25" i="159" s="1"/>
  <c r="L27" i="159" s="1"/>
  <c r="L12" i="159"/>
  <c r="AE11" i="159"/>
  <c r="AD10" i="159"/>
  <c r="AE10" i="159" s="1"/>
  <c r="L22" i="161"/>
  <c r="J22" i="161"/>
  <c r="BD24" i="150"/>
  <c r="AM34" i="161"/>
  <c r="AG35" i="150"/>
  <c r="AM25" i="161" s="1"/>
  <c r="AM24" i="161" s="1"/>
  <c r="BF14" i="150"/>
  <c r="O63" i="150"/>
  <c r="BE23" i="150"/>
  <c r="AJ37" i="161"/>
  <c r="BB23" i="150"/>
  <c r="AG37" i="161"/>
  <c r="AI34" i="161"/>
  <c r="AC35" i="150"/>
  <c r="AI25" i="161" s="1"/>
  <c r="AI24" i="161" s="1"/>
  <c r="O19" i="159"/>
  <c r="O25" i="159" s="1"/>
  <c r="O27" i="159" s="1"/>
  <c r="O12" i="159"/>
  <c r="AZ13" i="150"/>
  <c r="F22" i="161"/>
  <c r="K57" i="161"/>
  <c r="K55" i="161" s="1"/>
  <c r="BI23" i="150"/>
  <c r="AN37" i="161"/>
  <c r="BL24" i="150"/>
  <c r="BG10" i="150"/>
  <c r="BF10" i="150"/>
  <c r="O57" i="150"/>
  <c r="AD42" i="150"/>
  <c r="AD41" i="150" s="1"/>
  <c r="BE25" i="150" s="1"/>
  <c r="P19" i="159"/>
  <c r="P25" i="159" s="1"/>
  <c r="P27" i="159" s="1"/>
  <c r="P12" i="159"/>
  <c r="X35" i="150"/>
  <c r="AZ15" i="150"/>
  <c r="BA15" i="150" s="1"/>
  <c r="N22" i="161"/>
  <c r="P57" i="161"/>
  <c r="AY23" i="161" s="1"/>
  <c r="AX24" i="161"/>
  <c r="R19" i="159"/>
  <c r="BG14" i="161"/>
  <c r="BE14" i="161"/>
  <c r="BK14" i="161"/>
  <c r="BF14" i="161"/>
  <c r="BA23" i="150"/>
  <c r="AF37" i="161"/>
  <c r="BH23" i="150"/>
  <c r="AM37" i="161"/>
  <c r="BF23" i="150"/>
  <c r="AK37" i="161"/>
  <c r="AJ34" i="161"/>
  <c r="AD35" i="150"/>
  <c r="AJ25" i="161" s="1"/>
  <c r="AJ24" i="161" s="1"/>
  <c r="AZ8" i="150"/>
  <c r="K22" i="161"/>
  <c r="N57" i="161"/>
  <c r="N55" i="161" s="1"/>
  <c r="AH34" i="161"/>
  <c r="AB35" i="150"/>
  <c r="AH25" i="161" s="1"/>
  <c r="AH24" i="161" s="1"/>
  <c r="AG42" i="150"/>
  <c r="AG41" i="150" s="1"/>
  <c r="BH25" i="150" s="1"/>
  <c r="AK35" i="150"/>
  <c r="BF6" i="150"/>
  <c r="O53" i="150"/>
  <c r="BK23" i="150"/>
  <c r="AP37" i="161"/>
  <c r="AD13" i="159"/>
  <c r="AE14" i="159"/>
  <c r="AZ9" i="150"/>
  <c r="BA9" i="150" s="1"/>
  <c r="H22" i="161"/>
  <c r="L57" i="161"/>
  <c r="L55" i="161" s="1"/>
  <c r="BJ46" i="161"/>
  <c r="BJ30" i="161"/>
  <c r="BJ39" i="161"/>
  <c r="BJ27" i="161"/>
  <c r="BJ53" i="161"/>
  <c r="BJ50" i="161"/>
  <c r="BJ41" i="161"/>
  <c r="BJ17" i="161"/>
  <c r="BJ59" i="161"/>
  <c r="BG39" i="150"/>
  <c r="BC39" i="150"/>
  <c r="AZ48" i="150" s="1"/>
  <c r="BA38" i="150"/>
  <c r="BE37" i="150"/>
  <c r="AY39" i="150"/>
  <c r="AZ38" i="150"/>
  <c r="BG38" i="150"/>
  <c r="BB37" i="150"/>
  <c r="AY46" i="150" s="1"/>
  <c r="BB39" i="150"/>
  <c r="AY48" i="150" s="1"/>
  <c r="BC37" i="150"/>
  <c r="AZ46" i="150" s="1"/>
  <c r="BA39" i="150"/>
  <c r="BC38" i="150"/>
  <c r="AZ47" i="150" s="1"/>
  <c r="BG37" i="150"/>
  <c r="BE39" i="150"/>
  <c r="AZ39" i="150"/>
  <c r="BD38" i="150"/>
  <c r="BH37" i="150"/>
  <c r="BB46" i="150" s="1"/>
  <c r="BF38" i="150"/>
  <c r="BD39" i="150"/>
  <c r="BD37" i="150"/>
  <c r="BB38" i="150"/>
  <c r="AY47" i="150" s="1"/>
  <c r="BF37" i="150"/>
  <c r="BH38" i="150"/>
  <c r="BB47" i="150" s="1"/>
  <c r="AZ37" i="150"/>
  <c r="BE38" i="150"/>
  <c r="BF39" i="150"/>
  <c r="BA37" i="150"/>
  <c r="BH39" i="150"/>
  <c r="BB48" i="150" s="1"/>
  <c r="CR42" i="147"/>
  <c r="CR61" i="147"/>
  <c r="BJ58" i="161"/>
  <c r="BI54" i="161"/>
  <c r="BJ63" i="161"/>
  <c r="BI57" i="161"/>
  <c r="BJ57" i="161" s="1"/>
  <c r="BJ42" i="161"/>
  <c r="BJ21" i="161"/>
  <c r="BL22" i="147"/>
  <c r="BL23" i="147"/>
  <c r="CP61" i="147"/>
  <c r="BJ25" i="161"/>
  <c r="CT50" i="147"/>
  <c r="CP45" i="147"/>
  <c r="BL27" i="147"/>
  <c r="CR67" i="147"/>
  <c r="BL56" i="147"/>
  <c r="CN46" i="147"/>
  <c r="BE46" i="147"/>
  <c r="CT59" i="147"/>
  <c r="CT51" i="147"/>
  <c r="CT68" i="147"/>
  <c r="CR40" i="147"/>
  <c r="CP25" i="147"/>
  <c r="BL65" i="147"/>
  <c r="CT27" i="147"/>
  <c r="BJ62" i="161"/>
  <c r="BI56" i="161"/>
  <c r="BJ56" i="161" s="1"/>
  <c r="CN31" i="147"/>
  <c r="BL24" i="147"/>
  <c r="CR66" i="147"/>
  <c r="CN27" i="147"/>
  <c r="CP24" i="147"/>
  <c r="BL68" i="147"/>
  <c r="BJ22" i="161"/>
  <c r="BJ37" i="161"/>
  <c r="BJ60" i="161"/>
  <c r="BI55" i="161"/>
  <c r="BJ35" i="161"/>
  <c r="BJ47" i="161"/>
  <c r="CP66" i="147"/>
  <c r="CR46" i="147"/>
  <c r="CP67" i="147"/>
  <c r="CT22" i="147"/>
  <c r="CN47" i="147"/>
  <c r="CR30" i="147"/>
  <c r="CT42" i="147"/>
  <c r="CN40" i="147"/>
  <c r="CR38" i="147"/>
  <c r="CN22" i="147"/>
  <c r="BE22" i="147"/>
  <c r="CP27" i="147"/>
  <c r="CT48" i="147"/>
  <c r="CR47" i="147"/>
  <c r="CN21" i="147"/>
  <c r="CT26" i="147"/>
  <c r="CN66" i="147"/>
  <c r="BE66" i="147"/>
  <c r="CP46" i="147"/>
  <c r="BL48" i="147"/>
  <c r="BH54" i="161"/>
  <c r="BL29" i="147"/>
  <c r="CT56" i="147"/>
  <c r="CT23" i="147"/>
  <c r="CP62" i="147"/>
  <c r="CP59" i="147"/>
  <c r="BL25" i="147"/>
  <c r="BL61" i="147"/>
  <c r="CN63" i="147"/>
  <c r="BE63" i="147"/>
  <c r="CR65" i="147"/>
  <c r="CT64" i="147"/>
  <c r="CT44" i="147"/>
  <c r="CR24" i="147"/>
  <c r="CT43" i="147"/>
  <c r="CN59" i="147"/>
  <c r="BE59" i="147"/>
  <c r="CT40" i="147"/>
  <c r="BL43" i="147"/>
  <c r="CP48" i="147"/>
  <c r="CR59" i="147"/>
  <c r="CN23" i="147"/>
  <c r="BE23" i="147"/>
  <c r="CP22" i="147"/>
  <c r="CP23" i="147"/>
  <c r="CN65" i="147"/>
  <c r="BE65" i="147"/>
  <c r="CR22" i="147"/>
  <c r="BH55" i="161"/>
  <c r="CN48" i="147"/>
  <c r="BE48" i="147"/>
  <c r="CT25" i="147"/>
  <c r="CT61" i="147"/>
  <c r="BL54" i="147"/>
  <c r="CP65" i="147"/>
  <c r="CP33" i="147"/>
  <c r="BE24" i="147"/>
  <c r="CN24" i="147"/>
  <c r="CP44" i="147"/>
  <c r="BE43" i="147"/>
  <c r="CN43" i="147"/>
  <c r="CT21" i="147"/>
  <c r="CP26" i="147"/>
  <c r="CT66" i="147"/>
  <c r="CT67" i="147"/>
  <c r="BE56" i="147"/>
  <c r="CN56" i="147"/>
  <c r="CR48" i="147"/>
  <c r="CN68" i="147"/>
  <c r="BE68" i="147"/>
  <c r="CP50" i="147"/>
  <c r="CT31" i="147"/>
  <c r="CP68" i="147"/>
  <c r="CR56" i="147"/>
  <c r="CN44" i="147"/>
  <c r="BE44" i="147"/>
  <c r="CR23" i="147"/>
  <c r="CP28" i="147"/>
  <c r="CR68" i="147"/>
  <c r="BE41" i="147"/>
  <c r="CN41" i="147"/>
  <c r="CR64" i="147"/>
  <c r="CN25" i="147"/>
  <c r="CR44" i="147"/>
  <c r="CP43" i="147"/>
  <c r="CR26" i="147"/>
  <c r="BL67" i="147"/>
  <c r="CR29" i="147"/>
  <c r="CP56" i="147"/>
  <c r="CR43" i="147"/>
  <c r="BL31" i="147"/>
  <c r="CP41" i="147"/>
  <c r="CN26" i="147"/>
  <c r="BE26" i="147"/>
  <c r="CT46" i="147"/>
  <c r="CN29" i="147"/>
  <c r="CN34" i="147"/>
  <c r="CP36" i="147"/>
  <c r="CN39" i="147"/>
  <c r="CN61" i="147"/>
  <c r="BE61" i="147"/>
  <c r="CR41" i="147"/>
  <c r="CT65" i="147"/>
  <c r="CT38" i="147"/>
  <c r="BL66" i="147"/>
  <c r="CN42" i="147"/>
  <c r="BE42" i="147"/>
  <c r="BL38" i="147"/>
  <c r="CT24" i="147"/>
  <c r="CN64" i="147"/>
  <c r="BE64" i="147"/>
  <c r="CP42" i="147"/>
  <c r="DF22" i="147"/>
  <c r="DI26" i="147"/>
  <c r="DH28" i="147"/>
  <c r="DK32" i="147"/>
  <c r="DF36" i="147"/>
  <c r="DJ38" i="147"/>
  <c r="DI25" i="147"/>
  <c r="DI29" i="147"/>
  <c r="DI33" i="147"/>
  <c r="DH39" i="147"/>
  <c r="DF67" i="147"/>
  <c r="DI65" i="147"/>
  <c r="DK22" i="147"/>
  <c r="DJ24" i="147"/>
  <c r="DF26" i="147"/>
  <c r="DI30" i="147"/>
  <c r="DH32" i="147"/>
  <c r="DG34" i="147"/>
  <c r="DK36" i="147"/>
  <c r="DG38" i="147"/>
  <c r="DI21" i="147"/>
  <c r="DF21" i="147"/>
  <c r="DJ23" i="147"/>
  <c r="DF25" i="147"/>
  <c r="DJ27" i="147"/>
  <c r="DF29" i="147"/>
  <c r="DJ31" i="147"/>
  <c r="DF33" i="147"/>
  <c r="DJ35" i="147"/>
  <c r="DI37" i="147"/>
  <c r="DK67" i="147"/>
  <c r="DF65" i="147"/>
  <c r="DI43" i="147"/>
  <c r="DJ47" i="147"/>
  <c r="DK51" i="147"/>
  <c r="DI55" i="147"/>
  <c r="DI52" i="147"/>
  <c r="DG63" i="147"/>
  <c r="DI41" i="147"/>
  <c r="DI44" i="147"/>
  <c r="DG48" i="147"/>
  <c r="DJ42" i="147"/>
  <c r="DF46" i="147"/>
  <c r="DJ50" i="147"/>
  <c r="DH22" i="147"/>
  <c r="DG24" i="147"/>
  <c r="DK26" i="147"/>
  <c r="DJ28" i="147"/>
  <c r="DF30" i="147"/>
  <c r="DH36" i="147"/>
  <c r="DG23" i="147"/>
  <c r="DK25" i="147"/>
  <c r="DG27" i="147"/>
  <c r="DK29" i="147"/>
  <c r="DG31" i="147"/>
  <c r="DK33" i="147"/>
  <c r="DG35" i="147"/>
  <c r="DK37" i="147"/>
  <c r="DF37" i="147"/>
  <c r="DJ39" i="147"/>
  <c r="DH67" i="147"/>
  <c r="DH26" i="147"/>
  <c r="DG28" i="147"/>
  <c r="DK30" i="147"/>
  <c r="DJ32" i="147"/>
  <c r="DI34" i="147"/>
  <c r="DI38" i="147"/>
  <c r="DK21" i="147"/>
  <c r="DH25" i="147"/>
  <c r="DH29" i="147"/>
  <c r="DH33" i="147"/>
  <c r="DG39" i="147"/>
  <c r="DK40" i="147"/>
  <c r="DH65" i="147"/>
  <c r="DK43" i="147"/>
  <c r="DK55" i="147"/>
  <c r="DK52" i="147"/>
  <c r="DI63" i="147"/>
  <c r="DK41" i="147"/>
  <c r="DK44" i="147"/>
  <c r="DI48" i="147"/>
  <c r="DG59" i="147"/>
  <c r="DH46" i="147"/>
  <c r="DH54" i="147"/>
  <c r="DI58" i="147"/>
  <c r="DI62" i="147"/>
  <c r="DI66" i="147"/>
  <c r="DJ22" i="147"/>
  <c r="DI24" i="147"/>
  <c r="DH30" i="147"/>
  <c r="DG32" i="147"/>
  <c r="DK34" i="147"/>
  <c r="DF34" i="147"/>
  <c r="DJ36" i="147"/>
  <c r="DF38" i="147"/>
  <c r="DH21" i="147"/>
  <c r="DI23" i="147"/>
  <c r="DI27" i="147"/>
  <c r="DI31" i="147"/>
  <c r="DI35" i="147"/>
  <c r="DH37" i="147"/>
  <c r="DJ67" i="147"/>
  <c r="DJ40" i="147"/>
  <c r="DH43" i="147"/>
  <c r="DI47" i="147"/>
  <c r="DJ51" i="147"/>
  <c r="DH55" i="147"/>
  <c r="DH52" i="147"/>
  <c r="DF63" i="147"/>
  <c r="DH41" i="147"/>
  <c r="DH44" i="147"/>
  <c r="DF48" i="147"/>
  <c r="DI42" i="147"/>
  <c r="DI50" i="147"/>
  <c r="DF58" i="147"/>
  <c r="DJ60" i="147"/>
  <c r="DF62" i="147"/>
  <c r="DJ64" i="147"/>
  <c r="DF66" i="147"/>
  <c r="DJ68" i="147"/>
  <c r="DF61" i="147"/>
  <c r="DK56" i="147"/>
  <c r="DF45" i="147"/>
  <c r="DJ49" i="147"/>
  <c r="DF53" i="147"/>
  <c r="DJ57" i="147"/>
  <c r="DF27" i="147"/>
  <c r="DJ29" i="147"/>
  <c r="DF31" i="147"/>
  <c r="DJ33" i="147"/>
  <c r="DG22" i="147"/>
  <c r="DF24" i="147"/>
  <c r="DJ26" i="147"/>
  <c r="DI28" i="147"/>
  <c r="DG36" i="147"/>
  <c r="DK38" i="147"/>
  <c r="DF23" i="147"/>
  <c r="DJ25" i="147"/>
  <c r="DK24" i="147"/>
  <c r="DG26" i="147"/>
  <c r="DF28" i="147"/>
  <c r="DJ30" i="147"/>
  <c r="DI32" i="147"/>
  <c r="DH34" i="147"/>
  <c r="DH38" i="147"/>
  <c r="DJ21" i="147"/>
  <c r="DG21" i="147"/>
  <c r="DK23" i="147"/>
  <c r="DG25" i="147"/>
  <c r="DK27" i="147"/>
  <c r="DG29" i="147"/>
  <c r="DK31" i="147"/>
  <c r="DG33" i="147"/>
  <c r="DK35" i="147"/>
  <c r="DJ37" i="147"/>
  <c r="DF39" i="147"/>
  <c r="DF32" i="147"/>
  <c r="DK39" i="147"/>
  <c r="DG40" i="147"/>
  <c r="DK47" i="147"/>
  <c r="DH51" i="147"/>
  <c r="DG55" i="147"/>
  <c r="DH63" i="147"/>
  <c r="DH48" i="147"/>
  <c r="DI46" i="147"/>
  <c r="DF54" i="147"/>
  <c r="DJ62" i="147"/>
  <c r="DG64" i="147"/>
  <c r="DK68" i="147"/>
  <c r="DH68" i="147"/>
  <c r="DH56" i="147"/>
  <c r="DG57" i="147"/>
  <c r="DI45" i="147"/>
  <c r="DH27" i="147"/>
  <c r="DG37" i="147"/>
  <c r="DJ65" i="147"/>
  <c r="DG43" i="147"/>
  <c r="DJ55" i="147"/>
  <c r="DH42" i="147"/>
  <c r="DH50" i="147"/>
  <c r="DI54" i="147"/>
  <c r="DI60" i="147"/>
  <c r="DF60" i="147"/>
  <c r="DG66" i="147"/>
  <c r="DI61" i="147"/>
  <c r="DK49" i="147"/>
  <c r="DH49" i="147"/>
  <c r="DI53" i="147"/>
  <c r="DJ44" i="147"/>
  <c r="DJ46" i="147"/>
  <c r="DG54" i="147"/>
  <c r="DK62" i="147"/>
  <c r="DI68" i="147"/>
  <c r="DI56" i="147"/>
  <c r="DH57" i="147"/>
  <c r="DH24" i="147"/>
  <c r="DG30" i="147"/>
  <c r="DH35" i="147"/>
  <c r="DJ43" i="147"/>
  <c r="DG47" i="147"/>
  <c r="DG51" i="147"/>
  <c r="DK63" i="147"/>
  <c r="DK48" i="147"/>
  <c r="DJ59" i="147"/>
  <c r="DK42" i="147"/>
  <c r="DK50" i="147"/>
  <c r="DH58" i="147"/>
  <c r="DJ66" i="147"/>
  <c r="DJ56" i="147"/>
  <c r="DJ45" i="147"/>
  <c r="DG45" i="147"/>
  <c r="DI57" i="147"/>
  <c r="DG49" i="147"/>
  <c r="DI51" i="147"/>
  <c r="DJ52" i="147"/>
  <c r="DJ63" i="147"/>
  <c r="DG58" i="147"/>
  <c r="DK28" i="147"/>
  <c r="DI36" i="147"/>
  <c r="DI39" i="147"/>
  <c r="DI40" i="147"/>
  <c r="DF55" i="147"/>
  <c r="DF41" i="147"/>
  <c r="DF59" i="147"/>
  <c r="DK46" i="147"/>
  <c r="DG46" i="147"/>
  <c r="DK58" i="147"/>
  <c r="DI64" i="147"/>
  <c r="DF64" i="147"/>
  <c r="DG68" i="147"/>
  <c r="DK61" i="147"/>
  <c r="DH61" i="147"/>
  <c r="DG56" i="147"/>
  <c r="DK53" i="147"/>
  <c r="DH53" i="147"/>
  <c r="DF57" i="147"/>
  <c r="DF47" i="147"/>
  <c r="DF51" i="147"/>
  <c r="DJ48" i="147"/>
  <c r="DK57" i="147"/>
  <c r="DG62" i="147"/>
  <c r="DF49" i="147"/>
  <c r="DI67" i="147"/>
  <c r="DH40" i="147"/>
  <c r="DF43" i="147"/>
  <c r="DG52" i="147"/>
  <c r="DJ41" i="147"/>
  <c r="DG44" i="147"/>
  <c r="DI59" i="147"/>
  <c r="DG42" i="147"/>
  <c r="DG50" i="147"/>
  <c r="DK54" i="147"/>
  <c r="DK60" i="147"/>
  <c r="DH60" i="147"/>
  <c r="DH62" i="147"/>
  <c r="DI22" i="147"/>
  <c r="DJ34" i="147"/>
  <c r="DH23" i="147"/>
  <c r="DH31" i="147"/>
  <c r="DF40" i="147"/>
  <c r="DF35" i="147"/>
  <c r="DG65" i="147"/>
  <c r="DG41" i="147"/>
  <c r="DJ54" i="147"/>
  <c r="DJ58" i="147"/>
  <c r="DG60" i="147"/>
  <c r="DK64" i="147"/>
  <c r="DH64" i="147"/>
  <c r="DH66" i="147"/>
  <c r="DF68" i="147"/>
  <c r="DJ61" i="147"/>
  <c r="DG61" i="147"/>
  <c r="DF56" i="147"/>
  <c r="DI49" i="147"/>
  <c r="DJ53" i="147"/>
  <c r="DG53" i="147"/>
  <c r="DG67" i="147"/>
  <c r="DH47" i="147"/>
  <c r="DF52" i="147"/>
  <c r="DF44" i="147"/>
  <c r="DK59" i="147"/>
  <c r="DH59" i="147"/>
  <c r="DF42" i="147"/>
  <c r="DF50" i="147"/>
  <c r="DK66" i="147"/>
  <c r="DK45" i="147"/>
  <c r="DH45" i="147"/>
  <c r="DK65" i="147"/>
  <c r="BE62" i="147" l="1"/>
  <c r="CN54" i="147"/>
  <c r="BL50" i="147"/>
  <c r="BE50" i="147"/>
  <c r="BG23" i="161"/>
  <c r="BK23" i="161" s="1"/>
  <c r="CR25" i="147"/>
  <c r="BL33" i="147"/>
  <c r="BK33" i="147" s="1"/>
  <c r="BL34" i="147"/>
  <c r="BK34" i="147" s="1"/>
  <c r="BE51" i="147"/>
  <c r="CR27" i="147"/>
  <c r="CL27" i="147" s="1"/>
  <c r="BE21" i="147"/>
  <c r="CN52" i="147"/>
  <c r="CL52" i="147" s="1"/>
  <c r="CN60" i="147"/>
  <c r="CL60" i="147" s="1"/>
  <c r="CN58" i="147"/>
  <c r="CL58" i="147" s="1"/>
  <c r="BE38" i="147"/>
  <c r="BE45" i="147"/>
  <c r="BE34" i="147"/>
  <c r="CP40" i="147"/>
  <c r="CL40" i="147" s="1"/>
  <c r="CR21" i="147"/>
  <c r="CL21" i="147" s="1"/>
  <c r="BE37" i="147"/>
  <c r="AN33" i="161"/>
  <c r="AF33" i="161"/>
  <c r="BE30" i="147"/>
  <c r="CN57" i="147"/>
  <c r="CL57" i="147" s="1"/>
  <c r="BE35" i="147"/>
  <c r="CN38" i="147"/>
  <c r="CL38" i="147" s="1"/>
  <c r="BE32" i="147"/>
  <c r="BE53" i="147"/>
  <c r="CR34" i="147"/>
  <c r="CL34" i="147" s="1"/>
  <c r="BE28" i="147"/>
  <c r="CN67" i="147"/>
  <c r="CO67" i="147" s="1"/>
  <c r="BE36" i="147"/>
  <c r="BE29" i="147"/>
  <c r="CP47" i="147"/>
  <c r="CL47" i="147" s="1"/>
  <c r="CN50" i="147"/>
  <c r="CO50" i="147" s="1"/>
  <c r="BE39" i="147"/>
  <c r="BE33" i="147"/>
  <c r="CN55" i="147"/>
  <c r="CL55" i="147" s="1"/>
  <c r="CN30" i="147"/>
  <c r="CL30" i="147" s="1"/>
  <c r="BE49" i="147"/>
  <c r="BE31" i="147"/>
  <c r="BG57" i="161"/>
  <c r="BK57" i="161" s="1"/>
  <c r="AY13" i="161"/>
  <c r="BG52" i="161"/>
  <c r="BK52" i="161" s="1"/>
  <c r="G21" i="161"/>
  <c r="I21" i="161"/>
  <c r="O58" i="150"/>
  <c r="BG22" i="161"/>
  <c r="BK22" i="161" s="1"/>
  <c r="BG28" i="161"/>
  <c r="BK28" i="161" s="1"/>
  <c r="BG18" i="161"/>
  <c r="BK18" i="161" s="1"/>
  <c r="BG53" i="161"/>
  <c r="BK53" i="161" s="1"/>
  <c r="BG29" i="161"/>
  <c r="BK29" i="161" s="1"/>
  <c r="BG36" i="161"/>
  <c r="BK36" i="161" s="1"/>
  <c r="BG41" i="161"/>
  <c r="BK41" i="161" s="1"/>
  <c r="BG20" i="161"/>
  <c r="BK20" i="161" s="1"/>
  <c r="BG42" i="161"/>
  <c r="BK42" i="161" s="1"/>
  <c r="BG59" i="161"/>
  <c r="BK59" i="161" s="1"/>
  <c r="BG43" i="161"/>
  <c r="BK43" i="161" s="1"/>
  <c r="BG16" i="161"/>
  <c r="BK16" i="161" s="1"/>
  <c r="BG48" i="161"/>
  <c r="BK48" i="161" s="1"/>
  <c r="BG49" i="161"/>
  <c r="BK49" i="161" s="1"/>
  <c r="BG17" i="161"/>
  <c r="BK17" i="161" s="1"/>
  <c r="BG45" i="161"/>
  <c r="BK45" i="161" s="1"/>
  <c r="BG37" i="161"/>
  <c r="BK37" i="161" s="1"/>
  <c r="BG47" i="161"/>
  <c r="BK47" i="161" s="1"/>
  <c r="BG21" i="161"/>
  <c r="BK21" i="161" s="1"/>
  <c r="BG56" i="161"/>
  <c r="BK56" i="161" s="1"/>
  <c r="BG26" i="161"/>
  <c r="BK26" i="161" s="1"/>
  <c r="BG35" i="161"/>
  <c r="BK35" i="161" s="1"/>
  <c r="BG19" i="161"/>
  <c r="BK19" i="161" s="1"/>
  <c r="BG30" i="161"/>
  <c r="BK30" i="161" s="1"/>
  <c r="BG32" i="161"/>
  <c r="BK32" i="161" s="1"/>
  <c r="BG25" i="161"/>
  <c r="BK25" i="161" s="1"/>
  <c r="BG31" i="161"/>
  <c r="BK31" i="161" s="1"/>
  <c r="BG40" i="161"/>
  <c r="BK40" i="161" s="1"/>
  <c r="BG39" i="161"/>
  <c r="BK39" i="161" s="1"/>
  <c r="BG38" i="161"/>
  <c r="BK38" i="161" s="1"/>
  <c r="BE55" i="161"/>
  <c r="BD55" i="161" s="1"/>
  <c r="BG27" i="161"/>
  <c r="BK27" i="161" s="1"/>
  <c r="BG33" i="161"/>
  <c r="BK33" i="161" s="1"/>
  <c r="BG46" i="161"/>
  <c r="BK46" i="161" s="1"/>
  <c r="BG24" i="161"/>
  <c r="BK24" i="161" s="1"/>
  <c r="BG44" i="161"/>
  <c r="BK44" i="161" s="1"/>
  <c r="BG51" i="161"/>
  <c r="BK51" i="161" s="1"/>
  <c r="BG34" i="161"/>
  <c r="BK34" i="161" s="1"/>
  <c r="BG61" i="161"/>
  <c r="BK61" i="161" s="1"/>
  <c r="BG50" i="161"/>
  <c r="BK50" i="161" s="1"/>
  <c r="BG60" i="161"/>
  <c r="BK60" i="161" s="1"/>
  <c r="DB48" i="147"/>
  <c r="DB23" i="147"/>
  <c r="DB64" i="147"/>
  <c r="DB38" i="147"/>
  <c r="CX47" i="147"/>
  <c r="CO47" i="147" s="1"/>
  <c r="DC23" i="147"/>
  <c r="DC57" i="147"/>
  <c r="DB54" i="147"/>
  <c r="CY42" i="147"/>
  <c r="CQ42" i="147" s="1"/>
  <c r="DB42" i="147"/>
  <c r="BF54" i="161"/>
  <c r="BG54" i="161" s="1"/>
  <c r="CY68" i="147"/>
  <c r="CY58" i="147"/>
  <c r="BF55" i="161"/>
  <c r="BG63" i="161"/>
  <c r="BK63" i="161" s="1"/>
  <c r="DA24" i="147"/>
  <c r="CU24" i="147" s="1"/>
  <c r="DC65" i="147"/>
  <c r="CY47" i="147"/>
  <c r="CQ47" i="147" s="1"/>
  <c r="CY38" i="147"/>
  <c r="CQ38" i="147" s="1"/>
  <c r="CZ66" i="147"/>
  <c r="CS66" i="147" s="1"/>
  <c r="DA54" i="147"/>
  <c r="DB30" i="147"/>
  <c r="DA29" i="147"/>
  <c r="CU29" i="147" s="1"/>
  <c r="DC44" i="147"/>
  <c r="DB39" i="147"/>
  <c r="DA40" i="147"/>
  <c r="CU40" i="147" s="1"/>
  <c r="DA22" i="147"/>
  <c r="CU22" i="147" s="1"/>
  <c r="Y34" i="150"/>
  <c r="AZ27" i="150" s="1"/>
  <c r="BG62" i="161"/>
  <c r="BK62" i="161" s="1"/>
  <c r="CQ58" i="147"/>
  <c r="AC19" i="159"/>
  <c r="CZ60" i="147"/>
  <c r="CS60" i="147" s="1"/>
  <c r="CX57" i="147"/>
  <c r="DD57" i="147" s="1"/>
  <c r="DB41" i="147"/>
  <c r="CZ37" i="147"/>
  <c r="CS37" i="147" s="1"/>
  <c r="CZ45" i="147"/>
  <c r="CS45" i="147" s="1"/>
  <c r="CZ51" i="147"/>
  <c r="CS51" i="147" s="1"/>
  <c r="DB68" i="147"/>
  <c r="CX52" i="147"/>
  <c r="DD52" i="147" s="1"/>
  <c r="CX68" i="147"/>
  <c r="CW68" i="147" s="1"/>
  <c r="DA23" i="147"/>
  <c r="CU23" i="147" s="1"/>
  <c r="DA59" i="147"/>
  <c r="CU59" i="147" s="1"/>
  <c r="CZ25" i="147"/>
  <c r="CX30" i="147"/>
  <c r="DB43" i="147"/>
  <c r="CY63" i="147"/>
  <c r="DC25" i="147"/>
  <c r="DC64" i="147"/>
  <c r="DB27" i="147"/>
  <c r="CX21" i="147"/>
  <c r="DC32" i="147"/>
  <c r="DB65" i="147"/>
  <c r="CX28" i="147"/>
  <c r="CO28" i="147" s="1"/>
  <c r="DC31" i="147"/>
  <c r="DB61" i="147"/>
  <c r="CZ58" i="147"/>
  <c r="CS58" i="147" s="1"/>
  <c r="DA57" i="147"/>
  <c r="CU57" i="147" s="1"/>
  <c r="DC37" i="147"/>
  <c r="DC38" i="147"/>
  <c r="CZ56" i="147"/>
  <c r="CS56" i="147" s="1"/>
  <c r="CZ47" i="147"/>
  <c r="CS47" i="147" s="1"/>
  <c r="DC47" i="147"/>
  <c r="CZ55" i="147"/>
  <c r="CS55" i="147" s="1"/>
  <c r="DA68" i="147"/>
  <c r="CU68" i="147" s="1"/>
  <c r="CX34" i="147"/>
  <c r="CY44" i="147"/>
  <c r="CQ44" i="147" s="1"/>
  <c r="DA38" i="147"/>
  <c r="CU38" i="147" s="1"/>
  <c r="DC26" i="147"/>
  <c r="CY61" i="147"/>
  <c r="CQ61" i="147" s="1"/>
  <c r="DA52" i="147"/>
  <c r="CX25" i="147"/>
  <c r="CO25" i="147" s="1"/>
  <c r="CX64" i="147"/>
  <c r="CW64" i="147" s="1"/>
  <c r="CZ39" i="147"/>
  <c r="CS39" i="147" s="1"/>
  <c r="DB36" i="147"/>
  <c r="CX32" i="147"/>
  <c r="CO32" i="147" s="1"/>
  <c r="CZ63" i="147"/>
  <c r="CS63" i="147" s="1"/>
  <c r="CY26" i="147"/>
  <c r="CQ26" i="147" s="1"/>
  <c r="CX31" i="147"/>
  <c r="CO31" i="147" s="1"/>
  <c r="DB24" i="147"/>
  <c r="CZ54" i="147"/>
  <c r="CS54" i="147" s="1"/>
  <c r="CY56" i="147"/>
  <c r="CQ56" i="147" s="1"/>
  <c r="CX38" i="147"/>
  <c r="CO38" i="147" s="1"/>
  <c r="CZ53" i="147"/>
  <c r="CS53" i="147" s="1"/>
  <c r="DC61" i="147"/>
  <c r="CZ43" i="147"/>
  <c r="CS43" i="147" s="1"/>
  <c r="CX49" i="147"/>
  <c r="CZ65" i="147"/>
  <c r="CS65" i="147" s="1"/>
  <c r="CZ64" i="147"/>
  <c r="DB62" i="147"/>
  <c r="DC53" i="147"/>
  <c r="CY28" i="147"/>
  <c r="CQ28" i="147" s="1"/>
  <c r="CY24" i="147"/>
  <c r="CQ24" i="147" s="1"/>
  <c r="CY66" i="147"/>
  <c r="CQ66" i="147" s="1"/>
  <c r="DA55" i="147"/>
  <c r="CU55" i="147" s="1"/>
  <c r="DC21" i="147"/>
  <c r="DC60" i="147"/>
  <c r="DA37" i="147"/>
  <c r="CU37" i="147" s="1"/>
  <c r="DA67" i="147"/>
  <c r="CU67" i="147" s="1"/>
  <c r="CY30" i="147"/>
  <c r="CQ30" i="147" s="1"/>
  <c r="CY65" i="147"/>
  <c r="CQ65" i="147" s="1"/>
  <c r="DC50" i="147"/>
  <c r="DC27" i="147"/>
  <c r="DB49" i="147"/>
  <c r="CY50" i="147"/>
  <c r="DC52" i="147"/>
  <c r="CZ30" i="147"/>
  <c r="CS30" i="147" s="1"/>
  <c r="CY49" i="147"/>
  <c r="CQ49" i="147" s="1"/>
  <c r="CZ68" i="147"/>
  <c r="CS68" i="147" s="1"/>
  <c r="CY32" i="147"/>
  <c r="CQ32" i="147" s="1"/>
  <c r="DA49" i="147"/>
  <c r="CU49" i="147" s="1"/>
  <c r="CZ67" i="147"/>
  <c r="CS67" i="147" s="1"/>
  <c r="CZ62" i="147"/>
  <c r="CY40" i="147"/>
  <c r="CY52" i="147"/>
  <c r="CQ52" i="147" s="1"/>
  <c r="CZ26" i="147"/>
  <c r="CS26" i="147" s="1"/>
  <c r="CZ22" i="147"/>
  <c r="CS22" i="147" s="1"/>
  <c r="CY62" i="147"/>
  <c r="CQ62" i="147" s="1"/>
  <c r="DA43" i="147"/>
  <c r="CU43" i="147" s="1"/>
  <c r="DA21" i="147"/>
  <c r="CU21" i="147" s="1"/>
  <c r="CX60" i="147"/>
  <c r="DD60" i="147" s="1"/>
  <c r="DA33" i="147"/>
  <c r="CU33" i="147" s="1"/>
  <c r="DB25" i="147"/>
  <c r="CZ24" i="147"/>
  <c r="CS24" i="147" s="1"/>
  <c r="DB40" i="147"/>
  <c r="DB28" i="147"/>
  <c r="CX27" i="147"/>
  <c r="CO27" i="147" s="1"/>
  <c r="DB34" i="147"/>
  <c r="CY41" i="147"/>
  <c r="CQ41" i="147" s="1"/>
  <c r="DC66" i="147"/>
  <c r="DA35" i="147"/>
  <c r="CU35" i="147" s="1"/>
  <c r="DB55" i="147"/>
  <c r="CX58" i="147"/>
  <c r="CW58" i="147" s="1"/>
  <c r="DA64" i="147"/>
  <c r="CY60" i="147"/>
  <c r="DA60" i="147"/>
  <c r="CX40" i="147"/>
  <c r="DC43" i="147"/>
  <c r="DB35" i="147"/>
  <c r="DB53" i="147"/>
  <c r="DB22" i="147"/>
  <c r="DB56" i="147"/>
  <c r="CX65" i="147"/>
  <c r="DD65" i="147" s="1"/>
  <c r="CY34" i="147"/>
  <c r="CQ34" i="147" s="1"/>
  <c r="DA46" i="147"/>
  <c r="CU46" i="147" s="1"/>
  <c r="DA25" i="147"/>
  <c r="CU25" i="147" s="1"/>
  <c r="CY37" i="147"/>
  <c r="CQ37" i="147" s="1"/>
  <c r="DC54" i="147"/>
  <c r="CX39" i="147"/>
  <c r="CO39" i="147" s="1"/>
  <c r="DB45" i="147"/>
  <c r="CX23" i="147"/>
  <c r="CO23" i="147" s="1"/>
  <c r="DB50" i="147"/>
  <c r="DC63" i="147"/>
  <c r="DA62" i="147"/>
  <c r="DA27" i="147"/>
  <c r="CU27" i="147" s="1"/>
  <c r="DA53" i="147"/>
  <c r="CU53" i="147" s="1"/>
  <c r="DB52" i="147"/>
  <c r="CX62" i="147"/>
  <c r="CW62" i="147" s="1"/>
  <c r="DC58" i="147"/>
  <c r="CZ42" i="147"/>
  <c r="CS42" i="147" s="1"/>
  <c r="CX48" i="147"/>
  <c r="CZ57" i="147"/>
  <c r="CS57" i="147" s="1"/>
  <c r="CY35" i="147"/>
  <c r="CQ35" i="147" s="1"/>
  <c r="DC46" i="147"/>
  <c r="CY31" i="147"/>
  <c r="CQ31" i="147" s="1"/>
  <c r="CX54" i="147"/>
  <c r="CW54" i="147" s="1"/>
  <c r="DB29" i="147"/>
  <c r="CZ32" i="147"/>
  <c r="CS32" i="147" s="1"/>
  <c r="CZ59" i="147"/>
  <c r="DC36" i="147"/>
  <c r="CZ35" i="147"/>
  <c r="DB32" i="147"/>
  <c r="CY33" i="147"/>
  <c r="CY67" i="147"/>
  <c r="CQ67" i="147" s="1"/>
  <c r="CY36" i="147"/>
  <c r="CQ36" i="147" s="1"/>
  <c r="DB46" i="147"/>
  <c r="DB57" i="147"/>
  <c r="CZ46" i="147"/>
  <c r="CS46" i="147" s="1"/>
  <c r="DB59" i="147"/>
  <c r="CZ49" i="147"/>
  <c r="CS49" i="147" s="1"/>
  <c r="DA50" i="147"/>
  <c r="CU50" i="147" s="1"/>
  <c r="CZ50" i="147"/>
  <c r="CS50" i="147" s="1"/>
  <c r="CY54" i="147"/>
  <c r="CY59" i="147"/>
  <c r="CQ59" i="147" s="1"/>
  <c r="CX41" i="147"/>
  <c r="DB47" i="147"/>
  <c r="CZ21" i="147"/>
  <c r="DB26" i="147"/>
  <c r="CY27" i="147"/>
  <c r="CQ27" i="147" s="1"/>
  <c r="CX46" i="147"/>
  <c r="CO46" i="147" s="1"/>
  <c r="DC39" i="147"/>
  <c r="DA30" i="147"/>
  <c r="CU30" i="147" s="1"/>
  <c r="DC45" i="147"/>
  <c r="CX36" i="147"/>
  <c r="CZ31" i="147"/>
  <c r="CS31" i="147" s="1"/>
  <c r="CY46" i="147"/>
  <c r="CQ46" i="147" s="1"/>
  <c r="CY29" i="147"/>
  <c r="CQ29" i="147" s="1"/>
  <c r="DB37" i="147"/>
  <c r="CZ34" i="147"/>
  <c r="DC55" i="147"/>
  <c r="DC34" i="147"/>
  <c r="CX43" i="147"/>
  <c r="CO43" i="147" s="1"/>
  <c r="CZ44" i="147"/>
  <c r="CS44" i="147" s="1"/>
  <c r="CY64" i="147"/>
  <c r="CZ40" i="147"/>
  <c r="CS40" i="147" s="1"/>
  <c r="DA42" i="147"/>
  <c r="CU42" i="147" s="1"/>
  <c r="CY43" i="147"/>
  <c r="CQ43" i="147" s="1"/>
  <c r="CX50" i="147"/>
  <c r="CZ41" i="147"/>
  <c r="CS41" i="147" s="1"/>
  <c r="CX63" i="147"/>
  <c r="CW63" i="147" s="1"/>
  <c r="CX45" i="147"/>
  <c r="CO45" i="147" s="1"/>
  <c r="DB33" i="147"/>
  <c r="CY23" i="147"/>
  <c r="CQ23" i="147" s="1"/>
  <c r="DB60" i="147"/>
  <c r="CY48" i="147"/>
  <c r="CQ48" i="147" s="1"/>
  <c r="DC33" i="147"/>
  <c r="CX26" i="147"/>
  <c r="CO26" i="147" s="1"/>
  <c r="CX51" i="147"/>
  <c r="DD51" i="147" s="1"/>
  <c r="CZ28" i="147"/>
  <c r="CS28" i="147" s="1"/>
  <c r="CZ27" i="147"/>
  <c r="DB44" i="147"/>
  <c r="CY25" i="147"/>
  <c r="CQ25" i="147" s="1"/>
  <c r="DB21" i="147"/>
  <c r="DA28" i="147"/>
  <c r="CU28" i="147" s="1"/>
  <c r="DC56" i="147"/>
  <c r="DB31" i="147"/>
  <c r="CZ52" i="147"/>
  <c r="CS52" i="147" s="1"/>
  <c r="DC62" i="147"/>
  <c r="CX61" i="147"/>
  <c r="DD61" i="147" s="1"/>
  <c r="DA48" i="147"/>
  <c r="CU48" i="147" s="1"/>
  <c r="DC51" i="147"/>
  <c r="CX42" i="147"/>
  <c r="DB66" i="147"/>
  <c r="DA51" i="147"/>
  <c r="DA45" i="147"/>
  <c r="CU45" i="147" s="1"/>
  <c r="CY39" i="147"/>
  <c r="CQ39" i="147" s="1"/>
  <c r="CZ36" i="147"/>
  <c r="CS36" i="147" s="1"/>
  <c r="CY53" i="147"/>
  <c r="CQ53" i="147" s="1"/>
  <c r="DA44" i="147"/>
  <c r="CU44" i="147" s="1"/>
  <c r="CX33" i="147"/>
  <c r="CO33" i="147" s="1"/>
  <c r="DC41" i="147"/>
  <c r="DA65" i="147"/>
  <c r="CU65" i="147" s="1"/>
  <c r="DA26" i="147"/>
  <c r="CU26" i="147" s="1"/>
  <c r="CZ23" i="147"/>
  <c r="CS23" i="147" s="1"/>
  <c r="DC59" i="147"/>
  <c r="CZ38" i="147"/>
  <c r="CS38" i="147" s="1"/>
  <c r="DA39" i="147"/>
  <c r="CU39" i="147" s="1"/>
  <c r="DC24" i="147"/>
  <c r="CZ61" i="147"/>
  <c r="CS61" i="147" s="1"/>
  <c r="CX37" i="147"/>
  <c r="CO37" i="147" s="1"/>
  <c r="CX55" i="147"/>
  <c r="CW55" i="147" s="1"/>
  <c r="DA58" i="147"/>
  <c r="DA61" i="147"/>
  <c r="CU61" i="147" s="1"/>
  <c r="DB67" i="147"/>
  <c r="CX53" i="147"/>
  <c r="DD53" i="147" s="1"/>
  <c r="CX44" i="147"/>
  <c r="CX56" i="147"/>
  <c r="DD56" i="147" s="1"/>
  <c r="DA47" i="147"/>
  <c r="CU47" i="147" s="1"/>
  <c r="DA56" i="147"/>
  <c r="CZ33" i="147"/>
  <c r="CS33" i="147" s="1"/>
  <c r="DA34" i="147"/>
  <c r="CU34" i="147" s="1"/>
  <c r="DB51" i="147"/>
  <c r="DC49" i="147"/>
  <c r="DC29" i="147"/>
  <c r="DC40" i="147"/>
  <c r="DC67" i="147"/>
  <c r="DC22" i="147"/>
  <c r="CY21" i="147"/>
  <c r="CQ21" i="147" s="1"/>
  <c r="CX59" i="147"/>
  <c r="DD59" i="147" s="1"/>
  <c r="DA32" i="147"/>
  <c r="CU32" i="147" s="1"/>
  <c r="DC35" i="147"/>
  <c r="CX24" i="147"/>
  <c r="CO24" i="147" s="1"/>
  <c r="CX66" i="147"/>
  <c r="DD66" i="147" s="1"/>
  <c r="DB58" i="147"/>
  <c r="CY51" i="147"/>
  <c r="CQ51" i="147" s="1"/>
  <c r="CY55" i="147"/>
  <c r="CQ55" i="147" s="1"/>
  <c r="CY57" i="147"/>
  <c r="CQ57" i="147" s="1"/>
  <c r="DA63" i="147"/>
  <c r="DC48" i="147"/>
  <c r="DB63" i="147"/>
  <c r="DC68" i="147"/>
  <c r="DA31" i="147"/>
  <c r="CU31" i="147" s="1"/>
  <c r="DA66" i="147"/>
  <c r="CZ29" i="147"/>
  <c r="CS29" i="147" s="1"/>
  <c r="DC30" i="147"/>
  <c r="CY45" i="147"/>
  <c r="CQ45" i="147" s="1"/>
  <c r="DA41" i="147"/>
  <c r="CU41" i="147" s="1"/>
  <c r="CX29" i="147"/>
  <c r="DC42" i="147"/>
  <c r="CX67" i="147"/>
  <c r="CW67" i="147" s="1"/>
  <c r="CX22" i="147"/>
  <c r="DA36" i="147"/>
  <c r="CU36" i="147" s="1"/>
  <c r="CZ48" i="147"/>
  <c r="CS48" i="147" s="1"/>
  <c r="DC28" i="147"/>
  <c r="CX35" i="147"/>
  <c r="CO35" i="147" s="1"/>
  <c r="CQ60" i="147"/>
  <c r="CU51" i="147"/>
  <c r="CU66" i="147"/>
  <c r="CL64" i="147"/>
  <c r="CQ63" i="147"/>
  <c r="CU52" i="147"/>
  <c r="CS64" i="147"/>
  <c r="CS62" i="147"/>
  <c r="AX47" i="150"/>
  <c r="BA5" i="150"/>
  <c r="AD52" i="159"/>
  <c r="R25" i="159"/>
  <c r="R27" i="159" s="1"/>
  <c r="Z51" i="159" s="1"/>
  <c r="CQ54" i="147"/>
  <c r="CL68" i="147"/>
  <c r="H21" i="161"/>
  <c r="O52" i="150"/>
  <c r="O31" i="150"/>
  <c r="J21" i="161"/>
  <c r="AG33" i="161"/>
  <c r="BB22" i="150"/>
  <c r="AA34" i="150"/>
  <c r="BB27" i="150" s="1"/>
  <c r="P55" i="161"/>
  <c r="AZ12" i="150"/>
  <c r="BA11" i="150" s="1"/>
  <c r="CQ68" i="147"/>
  <c r="X34" i="150"/>
  <c r="AY27" i="150" s="1"/>
  <c r="AY22" i="150"/>
  <c r="M21" i="161"/>
  <c r="AD34" i="150"/>
  <c r="BE27" i="150" s="1"/>
  <c r="BE22" i="150"/>
  <c r="AJ32" i="161"/>
  <c r="CU60" i="147"/>
  <c r="BL22" i="150"/>
  <c r="BG5" i="150"/>
  <c r="BH22" i="150"/>
  <c r="AG34" i="150"/>
  <c r="BH27" i="150" s="1"/>
  <c r="AM32" i="161"/>
  <c r="L21" i="161"/>
  <c r="AF34" i="150"/>
  <c r="BG27" i="150" s="1"/>
  <c r="BG22" i="150"/>
  <c r="AL32" i="161"/>
  <c r="AD19" i="159"/>
  <c r="W53" i="159" s="1"/>
  <c r="AC52" i="159"/>
  <c r="CU62" i="147"/>
  <c r="K21" i="161"/>
  <c r="AC54" i="159"/>
  <c r="AE54" i="159" s="1"/>
  <c r="O21" i="161"/>
  <c r="AK32" i="161"/>
  <c r="AE34" i="150"/>
  <c r="BF27" i="150" s="1"/>
  <c r="BF22" i="150"/>
  <c r="CQ50" i="147"/>
  <c r="CQ22" i="147"/>
  <c r="N21" i="161"/>
  <c r="BI22" i="150"/>
  <c r="AH34" i="150"/>
  <c r="BI27" i="150" s="1"/>
  <c r="AN32" i="161"/>
  <c r="AC41" i="150"/>
  <c r="AC34" i="150" s="1"/>
  <c r="BD27" i="150" s="1"/>
  <c r="BF12" i="150"/>
  <c r="AK41" i="150"/>
  <c r="AK34" i="150" s="1"/>
  <c r="BL27" i="150" s="1"/>
  <c r="AF24" i="161"/>
  <c r="AF32" i="161" s="1"/>
  <c r="BA22" i="150"/>
  <c r="Z34" i="150"/>
  <c r="BA27" i="150" s="1"/>
  <c r="AE13" i="159"/>
  <c r="AC55" i="159"/>
  <c r="AE55" i="159" s="1"/>
  <c r="AH32" i="161"/>
  <c r="BC22" i="150"/>
  <c r="AB34" i="150"/>
  <c r="BC27" i="150" s="1"/>
  <c r="BJ22" i="150"/>
  <c r="AO32" i="161"/>
  <c r="AI34" i="150"/>
  <c r="BJ27" i="150" s="1"/>
  <c r="O9" i="150"/>
  <c r="P17" i="150" s="1"/>
  <c r="O59" i="150"/>
  <c r="AP32" i="161"/>
  <c r="AJ34" i="150"/>
  <c r="BK27" i="150" s="1"/>
  <c r="BK22" i="150"/>
  <c r="BD22" i="150"/>
  <c r="AI33" i="161"/>
  <c r="P21" i="161"/>
  <c r="F21" i="161"/>
  <c r="CL26" i="147"/>
  <c r="CL61" i="147"/>
  <c r="CL54" i="147"/>
  <c r="CL45" i="147"/>
  <c r="CL66" i="147"/>
  <c r="BJ55" i="161"/>
  <c r="BK58" i="161"/>
  <c r="CQ64" i="147"/>
  <c r="CU64" i="147"/>
  <c r="CL29" i="147"/>
  <c r="CL49" i="147"/>
  <c r="CU58" i="147"/>
  <c r="CL56" i="147"/>
  <c r="CL24" i="147"/>
  <c r="CL63" i="147"/>
  <c r="BA46" i="150"/>
  <c r="CU63" i="147"/>
  <c r="CL25" i="147"/>
  <c r="CU54" i="147"/>
  <c r="CL65" i="147"/>
  <c r="CL22" i="147"/>
  <c r="CU56" i="147"/>
  <c r="CS59" i="147"/>
  <c r="AX48" i="150"/>
  <c r="BA48" i="150"/>
  <c r="BA47" i="150"/>
  <c r="AX46" i="150"/>
  <c r="BK66" i="147"/>
  <c r="BD66" i="147" s="1"/>
  <c r="BK59" i="147"/>
  <c r="CL32" i="147"/>
  <c r="BK30" i="147"/>
  <c r="BK35" i="147"/>
  <c r="BK53" i="147"/>
  <c r="BK32" i="147"/>
  <c r="BK24" i="147"/>
  <c r="BD24" i="147" s="1"/>
  <c r="BK36" i="147"/>
  <c r="CL53" i="147"/>
  <c r="CL44" i="147"/>
  <c r="CL28" i="147"/>
  <c r="BK64" i="147"/>
  <c r="BD64" i="147" s="1"/>
  <c r="BK52" i="147"/>
  <c r="BK65" i="147"/>
  <c r="BD65" i="147" s="1"/>
  <c r="BK23" i="147"/>
  <c r="BD23" i="147" s="1"/>
  <c r="BK57" i="147"/>
  <c r="CL43" i="147"/>
  <c r="CL48" i="147"/>
  <c r="BK41" i="147"/>
  <c r="BD41" i="147" s="1"/>
  <c r="BK43" i="147"/>
  <c r="CL59" i="147"/>
  <c r="BK25" i="147"/>
  <c r="BD25" i="147" s="1"/>
  <c r="BK29" i="147"/>
  <c r="BK55" i="147"/>
  <c r="BD55" i="147" s="1"/>
  <c r="BK50" i="147"/>
  <c r="BD50" i="147" s="1"/>
  <c r="BK62" i="147"/>
  <c r="BD62" i="147" s="1"/>
  <c r="BK28" i="147"/>
  <c r="CL36" i="147"/>
  <c r="BK63" i="147"/>
  <c r="BK31" i="147"/>
  <c r="BK67" i="147"/>
  <c r="BD67" i="147" s="1"/>
  <c r="BK60" i="147"/>
  <c r="BD60" i="147" s="1"/>
  <c r="BK45" i="147"/>
  <c r="CL23" i="147"/>
  <c r="BK48" i="147"/>
  <c r="CL31" i="147"/>
  <c r="BK27" i="147"/>
  <c r="BD27" i="147" s="1"/>
  <c r="CL35" i="147"/>
  <c r="CL62" i="147"/>
  <c r="BK39" i="147"/>
  <c r="BK49" i="147"/>
  <c r="BK56" i="147"/>
  <c r="BD56" i="147" s="1"/>
  <c r="BK38" i="147"/>
  <c r="CL39" i="147"/>
  <c r="BK37" i="147"/>
  <c r="CL33" i="147"/>
  <c r="BK58" i="147"/>
  <c r="BD58" i="147" s="1"/>
  <c r="BK42" i="147"/>
  <c r="BD42" i="147" s="1"/>
  <c r="BK61" i="147"/>
  <c r="CL46" i="147"/>
  <c r="BJ54" i="161"/>
  <c r="CL42" i="147"/>
  <c r="BK21" i="147"/>
  <c r="BK47" i="147"/>
  <c r="BK46" i="147"/>
  <c r="BD46" i="147" s="1"/>
  <c r="BK54" i="147"/>
  <c r="BD54" i="147" s="1"/>
  <c r="BK40" i="147"/>
  <c r="CL37" i="147"/>
  <c r="CL51" i="147"/>
  <c r="BK44" i="147"/>
  <c r="BD44" i="147" s="1"/>
  <c r="BK26" i="147"/>
  <c r="BK51" i="147"/>
  <c r="CL41" i="147"/>
  <c r="BK68" i="147"/>
  <c r="BD68" i="147" s="1"/>
  <c r="BD57" i="147"/>
  <c r="BK22" i="147"/>
  <c r="BD22" i="147" s="1"/>
  <c r="DL35" i="147"/>
  <c r="DL52" i="147"/>
  <c r="DL60" i="147"/>
  <c r="DL27" i="147"/>
  <c r="DL51" i="147"/>
  <c r="DL68" i="147"/>
  <c r="DL55" i="147"/>
  <c r="DL38" i="147"/>
  <c r="DL56" i="147"/>
  <c r="DL42" i="147"/>
  <c r="DL66" i="147"/>
  <c r="DL46" i="147"/>
  <c r="DL54" i="147"/>
  <c r="DL64" i="147"/>
  <c r="DL28" i="147"/>
  <c r="DL53" i="147"/>
  <c r="DL62" i="147"/>
  <c r="DL34" i="147"/>
  <c r="DL36" i="147"/>
  <c r="CO61" i="147"/>
  <c r="CO65" i="147"/>
  <c r="DL41" i="147"/>
  <c r="DL67" i="147"/>
  <c r="DL43" i="147"/>
  <c r="DL47" i="147"/>
  <c r="DL32" i="147"/>
  <c r="DL50" i="147"/>
  <c r="DL40" i="147"/>
  <c r="DL57" i="147"/>
  <c r="DL39" i="147"/>
  <c r="DL26" i="147"/>
  <c r="DL24" i="147"/>
  <c r="DL33" i="147"/>
  <c r="CO53" i="147"/>
  <c r="CO56" i="147"/>
  <c r="CO59" i="147"/>
  <c r="DL48" i="147"/>
  <c r="DL45" i="147"/>
  <c r="DL58" i="147"/>
  <c r="DL37" i="147"/>
  <c r="CO66" i="147"/>
  <c r="DL49" i="147"/>
  <c r="DL63" i="147"/>
  <c r="DL21" i="147"/>
  <c r="DL29" i="147"/>
  <c r="CO68" i="147"/>
  <c r="CO63" i="147"/>
  <c r="CO51" i="147"/>
  <c r="DL23" i="147"/>
  <c r="DL31" i="147"/>
  <c r="DL61" i="147"/>
  <c r="DL30" i="147"/>
  <c r="DL22" i="147"/>
  <c r="CO64" i="147"/>
  <c r="DL44" i="147"/>
  <c r="DL59" i="147"/>
  <c r="DL65" i="147"/>
  <c r="DL25" i="147"/>
  <c r="CO62" i="147"/>
  <c r="CO54" i="147"/>
  <c r="CL67" i="147" l="1"/>
  <c r="CS25" i="147"/>
  <c r="BD51" i="147"/>
  <c r="BD39" i="147"/>
  <c r="BD30" i="147"/>
  <c r="CL50" i="147"/>
  <c r="CO55" i="147"/>
  <c r="CO52" i="147"/>
  <c r="CO60" i="147"/>
  <c r="CO57" i="147"/>
  <c r="CO58" i="147"/>
  <c r="CS27" i="147"/>
  <c r="CS34" i="147"/>
  <c r="CS21" i="147"/>
  <c r="CQ40" i="147"/>
  <c r="BD37" i="147"/>
  <c r="BU37" i="147" s="1"/>
  <c r="BD34" i="147"/>
  <c r="BU34" i="147" s="1"/>
  <c r="BD35" i="147"/>
  <c r="BU35" i="147" s="1"/>
  <c r="BD32" i="147"/>
  <c r="BU32" i="147" s="1"/>
  <c r="BD36" i="147"/>
  <c r="BU36" i="147" s="1"/>
  <c r="BD49" i="147"/>
  <c r="BR49" i="147" s="1"/>
  <c r="CB49" i="147" s="1"/>
  <c r="CO30" i="147"/>
  <c r="BD31" i="147"/>
  <c r="BR31" i="147" s="1"/>
  <c r="AP33" i="161"/>
  <c r="AL33" i="161"/>
  <c r="AJ33" i="161"/>
  <c r="AK33" i="161"/>
  <c r="AO33" i="161"/>
  <c r="AH33" i="161"/>
  <c r="AM33" i="161"/>
  <c r="AE52" i="159"/>
  <c r="DP59" i="147"/>
  <c r="DQ59" i="147"/>
  <c r="DR59" i="147"/>
  <c r="DS59" i="147"/>
  <c r="DO59" i="147"/>
  <c r="DN59" i="147"/>
  <c r="DP56" i="147"/>
  <c r="DS56" i="147"/>
  <c r="DQ56" i="147"/>
  <c r="DO56" i="147"/>
  <c r="DR56" i="147"/>
  <c r="DN56" i="147"/>
  <c r="DS52" i="147"/>
  <c r="DO52" i="147"/>
  <c r="DN52" i="147"/>
  <c r="DP52" i="147"/>
  <c r="DQ52" i="147"/>
  <c r="DR52" i="147"/>
  <c r="DS53" i="147"/>
  <c r="DO53" i="147"/>
  <c r="DN53" i="147"/>
  <c r="DP53" i="147"/>
  <c r="DQ53" i="147"/>
  <c r="DR53" i="147"/>
  <c r="DS51" i="147"/>
  <c r="DO51" i="147"/>
  <c r="DP51" i="147"/>
  <c r="DN51" i="147"/>
  <c r="DQ51" i="147"/>
  <c r="DR51" i="147"/>
  <c r="DQ66" i="147"/>
  <c r="DR66" i="147"/>
  <c r="DS66" i="147"/>
  <c r="DO66" i="147"/>
  <c r="DN66" i="147"/>
  <c r="DP66" i="147"/>
  <c r="DP61" i="147"/>
  <c r="DQ61" i="147"/>
  <c r="DR61" i="147"/>
  <c r="DN61" i="147"/>
  <c r="DS61" i="147"/>
  <c r="DO61" i="147"/>
  <c r="DP60" i="147"/>
  <c r="DQ60" i="147"/>
  <c r="DR60" i="147"/>
  <c r="DS60" i="147"/>
  <c r="DO60" i="147"/>
  <c r="DN60" i="147"/>
  <c r="DS65" i="147"/>
  <c r="DO65" i="147"/>
  <c r="DN65" i="147"/>
  <c r="DP65" i="147"/>
  <c r="DQ65" i="147"/>
  <c r="DR65" i="147"/>
  <c r="DS57" i="147"/>
  <c r="DO57" i="147"/>
  <c r="DP57" i="147"/>
  <c r="DN57" i="147"/>
  <c r="DQ57" i="147"/>
  <c r="DR57" i="147"/>
  <c r="CW50" i="147"/>
  <c r="CM50" i="147" s="1"/>
  <c r="BG55" i="161"/>
  <c r="BK55" i="161" s="1"/>
  <c r="CW42" i="147"/>
  <c r="CM42" i="147" s="1"/>
  <c r="DD55" i="147"/>
  <c r="CW65" i="147"/>
  <c r="DD64" i="147"/>
  <c r="CW60" i="147"/>
  <c r="DD58" i="147"/>
  <c r="CW44" i="147"/>
  <c r="CM44" i="147" s="1"/>
  <c r="BK54" i="161"/>
  <c r="CW29" i="147"/>
  <c r="CM29" i="147" s="1"/>
  <c r="CO44" i="147"/>
  <c r="BC47" i="150"/>
  <c r="BA44" i="150" s="1"/>
  <c r="CW66" i="147"/>
  <c r="CO29" i="147"/>
  <c r="CW22" i="147"/>
  <c r="CM22" i="147" s="1"/>
  <c r="CW35" i="147"/>
  <c r="CM35" i="147" s="1"/>
  <c r="DD49" i="147"/>
  <c r="DD21" i="147"/>
  <c r="DD30" i="147"/>
  <c r="DD34" i="147"/>
  <c r="CW36" i="147"/>
  <c r="CM36" i="147" s="1"/>
  <c r="CW37" i="147"/>
  <c r="CM37" i="147" s="1"/>
  <c r="CO21" i="147"/>
  <c r="CW21" i="147"/>
  <c r="CM21" i="147" s="1"/>
  <c r="CS35" i="147"/>
  <c r="CW31" i="147"/>
  <c r="CM31" i="147" s="1"/>
  <c r="DD26" i="147"/>
  <c r="CW48" i="147"/>
  <c r="CM48" i="147" s="1"/>
  <c r="CO49" i="147"/>
  <c r="CW51" i="147"/>
  <c r="DD35" i="147"/>
  <c r="CW45" i="147"/>
  <c r="CM45" i="147" s="1"/>
  <c r="CW57" i="147"/>
  <c r="DD54" i="147"/>
  <c r="CO36" i="147"/>
  <c r="CW47" i="147"/>
  <c r="CM47" i="147" s="1"/>
  <c r="DD67" i="147"/>
  <c r="CW43" i="147"/>
  <c r="CM43" i="147" s="1"/>
  <c r="CW34" i="147"/>
  <c r="CM34" i="147" s="1"/>
  <c r="DD44" i="147"/>
  <c r="DD41" i="147"/>
  <c r="DD33" i="147"/>
  <c r="CW40" i="147"/>
  <c r="CM40" i="147" s="1"/>
  <c r="DD62" i="147"/>
  <c r="DD32" i="147"/>
  <c r="CW49" i="147"/>
  <c r="CM49" i="147" s="1"/>
  <c r="CM68" i="147"/>
  <c r="CM66" i="147"/>
  <c r="DD39" i="147"/>
  <c r="CW61" i="147"/>
  <c r="CW39" i="147"/>
  <c r="CM39" i="147" s="1"/>
  <c r="CO22" i="147"/>
  <c r="CW53" i="147"/>
  <c r="DD22" i="147"/>
  <c r="DD37" i="147"/>
  <c r="DD45" i="147"/>
  <c r="DD43" i="147"/>
  <c r="DD42" i="147"/>
  <c r="DD28" i="147"/>
  <c r="CW52" i="147"/>
  <c r="DD38" i="147"/>
  <c r="CW30" i="147"/>
  <c r="CM30" i="147" s="1"/>
  <c r="CW56" i="147"/>
  <c r="CM56" i="147" s="1"/>
  <c r="DD23" i="147"/>
  <c r="CW28" i="147"/>
  <c r="CM28" i="147" s="1"/>
  <c r="CQ33" i="147"/>
  <c r="CW38" i="147"/>
  <c r="CM38" i="147" s="1"/>
  <c r="CO34" i="147"/>
  <c r="CW33" i="147"/>
  <c r="CM33" i="147" s="1"/>
  <c r="CW59" i="147"/>
  <c r="DD68" i="147"/>
  <c r="DD47" i="147"/>
  <c r="CW26" i="147"/>
  <c r="CM26" i="147" s="1"/>
  <c r="CO40" i="147"/>
  <c r="DD40" i="147"/>
  <c r="CO42" i="147"/>
  <c r="CO41" i="147"/>
  <c r="CW32" i="147"/>
  <c r="CM32" i="147" s="1"/>
  <c r="DD27" i="147"/>
  <c r="CW41" i="147"/>
  <c r="CM41" i="147" s="1"/>
  <c r="CO48" i="147"/>
  <c r="CM60" i="147"/>
  <c r="DD48" i="147"/>
  <c r="DD63" i="147"/>
  <c r="DD50" i="147"/>
  <c r="CW46" i="147"/>
  <c r="CM46" i="147" s="1"/>
  <c r="DD25" i="147"/>
  <c r="DD46" i="147"/>
  <c r="DD29" i="147"/>
  <c r="DD24" i="147"/>
  <c r="CW25" i="147"/>
  <c r="CM25" i="147" s="1"/>
  <c r="CW24" i="147"/>
  <c r="CM24" i="147" s="1"/>
  <c r="DD31" i="147"/>
  <c r="DD36" i="147"/>
  <c r="CW27" i="147"/>
  <c r="CM27" i="147" s="1"/>
  <c r="CW23" i="147"/>
  <c r="CM23" i="147" s="1"/>
  <c r="CM63" i="147"/>
  <c r="CM65" i="147"/>
  <c r="CM64" i="147"/>
  <c r="CM54" i="147"/>
  <c r="CM58" i="147"/>
  <c r="P10" i="150"/>
  <c r="CM55" i="147"/>
  <c r="AI32" i="161"/>
  <c r="P18" i="150"/>
  <c r="P22" i="150"/>
  <c r="P11" i="150"/>
  <c r="P12" i="150"/>
  <c r="P13" i="150"/>
  <c r="P15" i="150"/>
  <c r="P14" i="150"/>
  <c r="P21" i="150"/>
  <c r="P20" i="150"/>
  <c r="P19" i="150"/>
  <c r="P16" i="150"/>
  <c r="O30" i="150"/>
  <c r="P31" i="150" s="1"/>
  <c r="AG32" i="161"/>
  <c r="BL25" i="150"/>
  <c r="BG11" i="150"/>
  <c r="AE19" i="159"/>
  <c r="BD25" i="150"/>
  <c r="Z52" i="159"/>
  <c r="Y53" i="159"/>
  <c r="CM51" i="147"/>
  <c r="CM61" i="147"/>
  <c r="CM52" i="147"/>
  <c r="CM67" i="147"/>
  <c r="CM59" i="147"/>
  <c r="CM62" i="147"/>
  <c r="CM53" i="147"/>
  <c r="BC46" i="150"/>
  <c r="BC48" i="150"/>
  <c r="AX45" i="150" s="1"/>
  <c r="BR55" i="147"/>
  <c r="CB55" i="147" s="1"/>
  <c r="BU55" i="147"/>
  <c r="BU42" i="147"/>
  <c r="BR42" i="147"/>
  <c r="BU56" i="147"/>
  <c r="BR56" i="147"/>
  <c r="CB56" i="147" s="1"/>
  <c r="BD29" i="147"/>
  <c r="BD63" i="147"/>
  <c r="BR51" i="147"/>
  <c r="BU51" i="147"/>
  <c r="BD26" i="147"/>
  <c r="BD40" i="147"/>
  <c r="BD45" i="147"/>
  <c r="BU23" i="147"/>
  <c r="BR23" i="147"/>
  <c r="BU50" i="147"/>
  <c r="BR50" i="147"/>
  <c r="BD43" i="147"/>
  <c r="BR39" i="147"/>
  <c r="BU39" i="147"/>
  <c r="BU60" i="147"/>
  <c r="BR60" i="147"/>
  <c r="CB60" i="147" s="1"/>
  <c r="BR25" i="147"/>
  <c r="BU25" i="147"/>
  <c r="BU64" i="147"/>
  <c r="BR64" i="147"/>
  <c r="BD59" i="147"/>
  <c r="CM57" i="147"/>
  <c r="BR54" i="147"/>
  <c r="BU54" i="147"/>
  <c r="BD28" i="147"/>
  <c r="BU41" i="147"/>
  <c r="BR41" i="147"/>
  <c r="BU68" i="147"/>
  <c r="BR68" i="147"/>
  <c r="BR44" i="147"/>
  <c r="BU44" i="147"/>
  <c r="BD61" i="147"/>
  <c r="BD48" i="147"/>
  <c r="BR67" i="147"/>
  <c r="BU67" i="147"/>
  <c r="BR65" i="147"/>
  <c r="BU65" i="147"/>
  <c r="BU24" i="147"/>
  <c r="BR24" i="147"/>
  <c r="BR30" i="147"/>
  <c r="CB30" i="147" s="1"/>
  <c r="BU30" i="147"/>
  <c r="BU57" i="147"/>
  <c r="BR57" i="147"/>
  <c r="BU27" i="147"/>
  <c r="BR27" i="147"/>
  <c r="CB27" i="147" s="1"/>
  <c r="BU46" i="147"/>
  <c r="BR46" i="147"/>
  <c r="BD21" i="147"/>
  <c r="BD33" i="147"/>
  <c r="BD38" i="147"/>
  <c r="BD53" i="147"/>
  <c r="BU22" i="147"/>
  <c r="BR22" i="147"/>
  <c r="BD47" i="147"/>
  <c r="BR58" i="147"/>
  <c r="BU58" i="147"/>
  <c r="BR62" i="147"/>
  <c r="BU62" i="147"/>
  <c r="BD52" i="147"/>
  <c r="BU66" i="147"/>
  <c r="BR66" i="147"/>
  <c r="BR37" i="147" l="1"/>
  <c r="CC37" i="147" s="1"/>
  <c r="BR34" i="147"/>
  <c r="CB34" i="147" s="1"/>
  <c r="BU31" i="147"/>
  <c r="BR36" i="147"/>
  <c r="CB36" i="147" s="1"/>
  <c r="BR35" i="147"/>
  <c r="BW35" i="147" s="1"/>
  <c r="BR32" i="147"/>
  <c r="CB32" i="147" s="1"/>
  <c r="BU49" i="147"/>
  <c r="DS40" i="147"/>
  <c r="DO40" i="147"/>
  <c r="DN40" i="147"/>
  <c r="DP40" i="147"/>
  <c r="DQ40" i="147"/>
  <c r="DR40" i="147"/>
  <c r="DP44" i="147"/>
  <c r="DS44" i="147"/>
  <c r="DQ44" i="147"/>
  <c r="DO44" i="147"/>
  <c r="DN44" i="147"/>
  <c r="DR44" i="147"/>
  <c r="DS63" i="147"/>
  <c r="DO63" i="147"/>
  <c r="DP63" i="147"/>
  <c r="DQ63" i="147"/>
  <c r="DR63" i="147"/>
  <c r="DN63" i="147"/>
  <c r="DP55" i="147"/>
  <c r="DQ55" i="147"/>
  <c r="DR55" i="147"/>
  <c r="DS55" i="147"/>
  <c r="DO55" i="147"/>
  <c r="DN55" i="147"/>
  <c r="DP68" i="147"/>
  <c r="DQ68" i="147"/>
  <c r="DR68" i="147"/>
  <c r="DS68" i="147"/>
  <c r="DO68" i="147"/>
  <c r="DN68" i="147"/>
  <c r="DP31" i="147"/>
  <c r="DQ31" i="147"/>
  <c r="DR31" i="147"/>
  <c r="DS31" i="147"/>
  <c r="DO31" i="147"/>
  <c r="DN31" i="147"/>
  <c r="DP43" i="147"/>
  <c r="DQ43" i="147"/>
  <c r="DR43" i="147"/>
  <c r="DS43" i="147"/>
  <c r="DO43" i="147"/>
  <c r="DN43" i="147"/>
  <c r="DQ54" i="147"/>
  <c r="DR54" i="147"/>
  <c r="DS54" i="147"/>
  <c r="DO54" i="147"/>
  <c r="DN54" i="147"/>
  <c r="DP54" i="147"/>
  <c r="DO45" i="147"/>
  <c r="DS45" i="147"/>
  <c r="DP45" i="147"/>
  <c r="DN45" i="147"/>
  <c r="DQ45" i="147"/>
  <c r="DR45" i="147"/>
  <c r="DP32" i="147"/>
  <c r="DS32" i="147"/>
  <c r="DQ32" i="147"/>
  <c r="DO32" i="147"/>
  <c r="DR32" i="147"/>
  <c r="DN32" i="147"/>
  <c r="DP35" i="147"/>
  <c r="DQ35" i="147"/>
  <c r="DR35" i="147"/>
  <c r="DS35" i="147"/>
  <c r="DO35" i="147"/>
  <c r="DN35" i="147"/>
  <c r="DN25" i="147"/>
  <c r="DP25" i="147"/>
  <c r="DQ25" i="147"/>
  <c r="DR25" i="147"/>
  <c r="DS25" i="147"/>
  <c r="DO25" i="147"/>
  <c r="DS64" i="147"/>
  <c r="DO64" i="147"/>
  <c r="DN64" i="147"/>
  <c r="DP64" i="147"/>
  <c r="DQ64" i="147"/>
  <c r="DR64" i="147"/>
  <c r="DS29" i="147"/>
  <c r="DO29" i="147"/>
  <c r="DN29" i="147"/>
  <c r="DP29" i="147"/>
  <c r="DQ29" i="147"/>
  <c r="DR29" i="147"/>
  <c r="DS33" i="147"/>
  <c r="DO33" i="147"/>
  <c r="DP33" i="147"/>
  <c r="DN33" i="147"/>
  <c r="DQ33" i="147"/>
  <c r="DR33" i="147"/>
  <c r="DQ46" i="147"/>
  <c r="DR46" i="147"/>
  <c r="DS46" i="147"/>
  <c r="DO46" i="147"/>
  <c r="DN46" i="147"/>
  <c r="DP46" i="147"/>
  <c r="DS41" i="147"/>
  <c r="DO41" i="147"/>
  <c r="DN41" i="147"/>
  <c r="DP41" i="147"/>
  <c r="DQ41" i="147"/>
  <c r="DR41" i="147"/>
  <c r="DQ58" i="147"/>
  <c r="DR58" i="147"/>
  <c r="DS58" i="147"/>
  <c r="DO58" i="147"/>
  <c r="DN58" i="147"/>
  <c r="DP58" i="147"/>
  <c r="DS50" i="147"/>
  <c r="DQ50" i="147"/>
  <c r="DO50" i="147"/>
  <c r="DR50" i="147"/>
  <c r="DN50" i="147"/>
  <c r="DP50" i="147"/>
  <c r="DS38" i="147"/>
  <c r="DQ38" i="147"/>
  <c r="DO38" i="147"/>
  <c r="DR38" i="147"/>
  <c r="DN38" i="147"/>
  <c r="DP38" i="147"/>
  <c r="DS26" i="147"/>
  <c r="DQ26" i="147"/>
  <c r="DO26" i="147"/>
  <c r="DR26" i="147"/>
  <c r="DN26" i="147"/>
  <c r="DP26" i="147"/>
  <c r="DP47" i="147"/>
  <c r="DQ47" i="147"/>
  <c r="DR47" i="147"/>
  <c r="DS47" i="147"/>
  <c r="DO47" i="147"/>
  <c r="DN47" i="147"/>
  <c r="DP67" i="147"/>
  <c r="DQ67" i="147"/>
  <c r="DR67" i="147"/>
  <c r="DO67" i="147"/>
  <c r="DS67" i="147"/>
  <c r="DN67" i="147"/>
  <c r="DP48" i="147"/>
  <c r="DQ48" i="147"/>
  <c r="DR48" i="147"/>
  <c r="DS48" i="147"/>
  <c r="DO48" i="147"/>
  <c r="DN48" i="147"/>
  <c r="DS28" i="147"/>
  <c r="DO28" i="147"/>
  <c r="DN28" i="147"/>
  <c r="DP28" i="147"/>
  <c r="DQ28" i="147"/>
  <c r="DR28" i="147"/>
  <c r="DP36" i="147"/>
  <c r="DQ36" i="147"/>
  <c r="DR36" i="147"/>
  <c r="DS36" i="147"/>
  <c r="DO36" i="147"/>
  <c r="DN36" i="147"/>
  <c r="DQ42" i="147"/>
  <c r="DR42" i="147"/>
  <c r="DS42" i="147"/>
  <c r="DO42" i="147"/>
  <c r="DN42" i="147"/>
  <c r="DP42" i="147"/>
  <c r="DS27" i="147"/>
  <c r="DO27" i="147"/>
  <c r="DP27" i="147"/>
  <c r="DN27" i="147"/>
  <c r="DQ27" i="147"/>
  <c r="DR27" i="147"/>
  <c r="DN37" i="147"/>
  <c r="DP37" i="147"/>
  <c r="DQ37" i="147"/>
  <c r="DR37" i="147"/>
  <c r="DS37" i="147"/>
  <c r="DO37" i="147"/>
  <c r="DS62" i="147"/>
  <c r="DQ62" i="147"/>
  <c r="DO62" i="147"/>
  <c r="DR62" i="147"/>
  <c r="DN62" i="147"/>
  <c r="DP62" i="147"/>
  <c r="DP24" i="147"/>
  <c r="DQ24" i="147"/>
  <c r="DR24" i="147"/>
  <c r="DS24" i="147"/>
  <c r="DO24" i="147"/>
  <c r="DN24" i="147"/>
  <c r="DQ22" i="147"/>
  <c r="DR22" i="147"/>
  <c r="DN22" i="147"/>
  <c r="DS22" i="147"/>
  <c r="DO22" i="147"/>
  <c r="DP22" i="147"/>
  <c r="DQ34" i="147"/>
  <c r="DR34" i="147"/>
  <c r="DS34" i="147"/>
  <c r="DO34" i="147"/>
  <c r="DN34" i="147"/>
  <c r="DP34" i="147"/>
  <c r="DQ30" i="147"/>
  <c r="DR30" i="147"/>
  <c r="DS30" i="147"/>
  <c r="DO30" i="147"/>
  <c r="DN30" i="147"/>
  <c r="DP30" i="147"/>
  <c r="DP23" i="147"/>
  <c r="DQ23" i="147"/>
  <c r="DR23" i="147"/>
  <c r="DS23" i="147"/>
  <c r="DO23" i="147"/>
  <c r="DN23" i="147"/>
  <c r="DO21" i="147"/>
  <c r="DS21" i="147"/>
  <c r="DP21" i="147"/>
  <c r="DN21" i="147"/>
  <c r="DQ21" i="147"/>
  <c r="DR21" i="147"/>
  <c r="DP49" i="147"/>
  <c r="DQ49" i="147"/>
  <c r="DR49" i="147"/>
  <c r="DN49" i="147"/>
  <c r="DS49" i="147"/>
  <c r="DO49" i="147"/>
  <c r="DS39" i="147"/>
  <c r="DO39" i="147"/>
  <c r="DP39" i="147"/>
  <c r="DN39" i="147"/>
  <c r="DQ39" i="147"/>
  <c r="DR39" i="147"/>
  <c r="AZ44" i="150"/>
  <c r="AY44" i="150"/>
  <c r="AX44" i="150"/>
  <c r="BB44" i="150"/>
  <c r="P9" i="150"/>
  <c r="BA45" i="150"/>
  <c r="P40" i="150"/>
  <c r="P35" i="150"/>
  <c r="P42" i="150"/>
  <c r="P41" i="150"/>
  <c r="P43" i="150"/>
  <c r="P36" i="150"/>
  <c r="P33" i="150"/>
  <c r="P32" i="150"/>
  <c r="P39" i="150"/>
  <c r="P34" i="150"/>
  <c r="P37" i="150"/>
  <c r="P38" i="150"/>
  <c r="O51" i="150"/>
  <c r="P58" i="150" s="1"/>
  <c r="AY43" i="150"/>
  <c r="AZ43" i="150"/>
  <c r="BB43" i="150"/>
  <c r="BA43" i="150"/>
  <c r="AY45" i="150"/>
  <c r="BB45" i="150"/>
  <c r="AZ45" i="150"/>
  <c r="AX43" i="150"/>
  <c r="BU47" i="147"/>
  <c r="BR47" i="147"/>
  <c r="CI30" i="147"/>
  <c r="CE30" i="147"/>
  <c r="BZ30" i="147"/>
  <c r="CF30" i="147"/>
  <c r="CD30" i="147"/>
  <c r="BW30" i="147"/>
  <c r="BX30" i="147"/>
  <c r="CG30" i="147"/>
  <c r="CH30" i="147"/>
  <c r="BY30" i="147"/>
  <c r="CA30" i="147"/>
  <c r="CC30" i="147"/>
  <c r="BV30" i="147"/>
  <c r="BU48" i="147"/>
  <c r="BR48" i="147"/>
  <c r="CB54" i="147"/>
  <c r="CI54" i="147"/>
  <c r="CE54" i="147"/>
  <c r="CF54" i="147"/>
  <c r="CD54" i="147"/>
  <c r="CG54" i="147"/>
  <c r="CA54" i="147"/>
  <c r="CH54" i="147"/>
  <c r="BZ54" i="147"/>
  <c r="BX54" i="147"/>
  <c r="BY54" i="147"/>
  <c r="BW54" i="147"/>
  <c r="BV54" i="147"/>
  <c r="CC54" i="147"/>
  <c r="BR43" i="147"/>
  <c r="BU43" i="147"/>
  <c r="BU52" i="147"/>
  <c r="BR52" i="147"/>
  <c r="CB22" i="147"/>
  <c r="CI22" i="147"/>
  <c r="CE22" i="147"/>
  <c r="CD22" i="147"/>
  <c r="BY22" i="147"/>
  <c r="BZ22" i="147"/>
  <c r="CA22" i="147"/>
  <c r="CF22" i="147"/>
  <c r="BX22" i="147"/>
  <c r="CG22" i="147"/>
  <c r="BW22" i="147"/>
  <c r="CH22" i="147"/>
  <c r="BV22" i="147"/>
  <c r="CC22" i="147"/>
  <c r="CB24" i="147"/>
  <c r="CI24" i="147"/>
  <c r="CD24" i="147"/>
  <c r="CA24" i="147"/>
  <c r="BY24" i="147"/>
  <c r="BW24" i="147"/>
  <c r="CG24" i="147"/>
  <c r="CH24" i="147"/>
  <c r="BZ24" i="147"/>
  <c r="CE24" i="147"/>
  <c r="BX24" i="147"/>
  <c r="CF24" i="147"/>
  <c r="BV24" i="147"/>
  <c r="CC24" i="147"/>
  <c r="CB41" i="147"/>
  <c r="CI41" i="147"/>
  <c r="BW41" i="147"/>
  <c r="CE41" i="147"/>
  <c r="BX41" i="147"/>
  <c r="CG41" i="147"/>
  <c r="CH41" i="147"/>
  <c r="BZ41" i="147"/>
  <c r="CD41" i="147"/>
  <c r="BY41" i="147"/>
  <c r="CA41" i="147"/>
  <c r="CF41" i="147"/>
  <c r="BV41" i="147"/>
  <c r="CC41" i="147"/>
  <c r="BR59" i="147"/>
  <c r="BU59" i="147"/>
  <c r="CI60" i="147"/>
  <c r="BX60" i="147"/>
  <c r="BY60" i="147"/>
  <c r="CA60" i="147"/>
  <c r="CF60" i="147"/>
  <c r="CG60" i="147"/>
  <c r="CD60" i="147"/>
  <c r="CE60" i="147"/>
  <c r="BW60" i="147"/>
  <c r="CH60" i="147"/>
  <c r="BZ60" i="147"/>
  <c r="CC60" i="147"/>
  <c r="BV60" i="147"/>
  <c r="CB50" i="147"/>
  <c r="CI50" i="147"/>
  <c r="CH50" i="147"/>
  <c r="BZ50" i="147"/>
  <c r="BX50" i="147"/>
  <c r="BY50" i="147"/>
  <c r="CA50" i="147"/>
  <c r="CD50" i="147"/>
  <c r="BW50" i="147"/>
  <c r="CE50" i="147"/>
  <c r="CG50" i="147"/>
  <c r="CF50" i="147"/>
  <c r="CC50" i="147"/>
  <c r="BV50" i="147"/>
  <c r="BU29" i="147"/>
  <c r="BR29" i="147"/>
  <c r="CI55" i="147"/>
  <c r="CG55" i="147"/>
  <c r="BZ55" i="147"/>
  <c r="CA55" i="147"/>
  <c r="CF55" i="147"/>
  <c r="CE55" i="147"/>
  <c r="CH55" i="147"/>
  <c r="BW55" i="147"/>
  <c r="BX55" i="147"/>
  <c r="BY55" i="147"/>
  <c r="CD55" i="147"/>
  <c r="BV55" i="147"/>
  <c r="CC55" i="147"/>
  <c r="CI42" i="147"/>
  <c r="CH42" i="147"/>
  <c r="CG42" i="147"/>
  <c r="BY42" i="147"/>
  <c r="CF42" i="147"/>
  <c r="CA42" i="147"/>
  <c r="BZ42" i="147"/>
  <c r="CD42" i="147"/>
  <c r="BW42" i="147"/>
  <c r="BX42" i="147"/>
  <c r="CE42" i="147"/>
  <c r="BV42" i="147"/>
  <c r="CC42" i="147"/>
  <c r="BU33" i="147"/>
  <c r="BR33" i="147"/>
  <c r="BU63" i="147"/>
  <c r="BR63" i="147"/>
  <c r="BR21" i="147"/>
  <c r="BU21" i="147"/>
  <c r="BU61" i="147"/>
  <c r="BR61" i="147"/>
  <c r="BR40" i="147"/>
  <c r="BU40" i="147"/>
  <c r="CB62" i="147"/>
  <c r="CI62" i="147"/>
  <c r="CG62" i="147"/>
  <c r="CF62" i="147"/>
  <c r="BW62" i="147"/>
  <c r="BY62" i="147"/>
  <c r="CD62" i="147"/>
  <c r="BZ62" i="147"/>
  <c r="BX62" i="147"/>
  <c r="CE62" i="147"/>
  <c r="CA62" i="147"/>
  <c r="CH62" i="147"/>
  <c r="CC62" i="147"/>
  <c r="BV62" i="147"/>
  <c r="CB46" i="147"/>
  <c r="CI46" i="147"/>
  <c r="CH46" i="147"/>
  <c r="CG46" i="147"/>
  <c r="BZ46" i="147"/>
  <c r="BY46" i="147"/>
  <c r="CD46" i="147"/>
  <c r="BX46" i="147"/>
  <c r="CF46" i="147"/>
  <c r="BW46" i="147"/>
  <c r="CE46" i="147"/>
  <c r="CA46" i="147"/>
  <c r="BV46" i="147"/>
  <c r="CC46" i="147"/>
  <c r="CI57" i="147"/>
  <c r="BX57" i="147"/>
  <c r="CE57" i="147"/>
  <c r="BY57" i="147"/>
  <c r="BW57" i="147"/>
  <c r="BZ57" i="147"/>
  <c r="CF57" i="147"/>
  <c r="CD57" i="147"/>
  <c r="CG57" i="147"/>
  <c r="CH57" i="147"/>
  <c r="CA57" i="147"/>
  <c r="BV57" i="147"/>
  <c r="CC57" i="147"/>
  <c r="CB64" i="147"/>
  <c r="CI64" i="147"/>
  <c r="BX64" i="147"/>
  <c r="CH64" i="147"/>
  <c r="BY64" i="147"/>
  <c r="BZ64" i="147"/>
  <c r="BW64" i="147"/>
  <c r="CE64" i="147"/>
  <c r="CD64" i="147"/>
  <c r="CA64" i="147"/>
  <c r="CG64" i="147"/>
  <c r="CF64" i="147"/>
  <c r="BV64" i="147"/>
  <c r="CC64" i="147"/>
  <c r="CB23" i="147"/>
  <c r="CI23" i="147"/>
  <c r="CH23" i="147"/>
  <c r="BZ23" i="147"/>
  <c r="CA23" i="147"/>
  <c r="CF23" i="147"/>
  <c r="CE23" i="147"/>
  <c r="BX23" i="147"/>
  <c r="BW23" i="147"/>
  <c r="BY23" i="147"/>
  <c r="CD23" i="147"/>
  <c r="CG23" i="147"/>
  <c r="CC23" i="147"/>
  <c r="BV23" i="147"/>
  <c r="CB67" i="147"/>
  <c r="CI67" i="147"/>
  <c r="BY67" i="147"/>
  <c r="CE67" i="147"/>
  <c r="CG67" i="147"/>
  <c r="CH67" i="147"/>
  <c r="CA67" i="147"/>
  <c r="BZ67" i="147"/>
  <c r="CD67" i="147"/>
  <c r="BW67" i="147"/>
  <c r="BX67" i="147"/>
  <c r="CF67" i="147"/>
  <c r="BV67" i="147"/>
  <c r="CC67" i="147"/>
  <c r="CB51" i="147"/>
  <c r="CI51" i="147"/>
  <c r="BY51" i="147"/>
  <c r="CH51" i="147"/>
  <c r="CA51" i="147"/>
  <c r="CD51" i="147"/>
  <c r="BX51" i="147"/>
  <c r="CF51" i="147"/>
  <c r="BW51" i="147"/>
  <c r="CG51" i="147"/>
  <c r="BZ51" i="147"/>
  <c r="CE51" i="147"/>
  <c r="BV51" i="147"/>
  <c r="CC51" i="147"/>
  <c r="BU45" i="147"/>
  <c r="BR45" i="147"/>
  <c r="CB66" i="147"/>
  <c r="CI66" i="147"/>
  <c r="BX66" i="147"/>
  <c r="BZ66" i="147"/>
  <c r="CF66" i="147"/>
  <c r="CD66" i="147"/>
  <c r="CA66" i="147"/>
  <c r="BW66" i="147"/>
  <c r="CE66" i="147"/>
  <c r="BY66" i="147"/>
  <c r="CG66" i="147"/>
  <c r="CH66" i="147"/>
  <c r="CC66" i="147"/>
  <c r="BV66" i="147"/>
  <c r="BU53" i="147"/>
  <c r="BR53" i="147"/>
  <c r="CB65" i="147"/>
  <c r="CI65" i="147"/>
  <c r="BZ65" i="147"/>
  <c r="BW65" i="147"/>
  <c r="CE65" i="147"/>
  <c r="BY65" i="147"/>
  <c r="CG65" i="147"/>
  <c r="BX65" i="147"/>
  <c r="CH65" i="147"/>
  <c r="CD65" i="147"/>
  <c r="CF65" i="147"/>
  <c r="CA65" i="147"/>
  <c r="BV65" i="147"/>
  <c r="CC65" i="147"/>
  <c r="CB44" i="147"/>
  <c r="CI44" i="147"/>
  <c r="BW44" i="147"/>
  <c r="CF44" i="147"/>
  <c r="CD44" i="147"/>
  <c r="BX44" i="147"/>
  <c r="CG44" i="147"/>
  <c r="CH44" i="147"/>
  <c r="CE44" i="147"/>
  <c r="BZ44" i="147"/>
  <c r="BY44" i="147"/>
  <c r="CA44" i="147"/>
  <c r="CC44" i="147"/>
  <c r="BV44" i="147"/>
  <c r="BR28" i="147"/>
  <c r="BU28" i="147"/>
  <c r="CB39" i="147"/>
  <c r="CI39" i="147"/>
  <c r="BX39" i="147"/>
  <c r="CE39" i="147"/>
  <c r="CH39" i="147"/>
  <c r="BZ39" i="147"/>
  <c r="CA39" i="147"/>
  <c r="CF39" i="147"/>
  <c r="BW39" i="147"/>
  <c r="BY39" i="147"/>
  <c r="CD39" i="147"/>
  <c r="CG39" i="147"/>
  <c r="BV39" i="147"/>
  <c r="CC39" i="147"/>
  <c r="BU26" i="147"/>
  <c r="BR26" i="147"/>
  <c r="CI56" i="147"/>
  <c r="CG56" i="147"/>
  <c r="CH56" i="147"/>
  <c r="BZ56" i="147"/>
  <c r="BY56" i="147"/>
  <c r="CA56" i="147"/>
  <c r="CD56" i="147"/>
  <c r="BX56" i="147"/>
  <c r="CE56" i="147"/>
  <c r="BW56" i="147"/>
  <c r="CF56" i="147"/>
  <c r="BV56" i="147"/>
  <c r="CC56" i="147"/>
  <c r="CB42" i="147"/>
  <c r="CB25" i="147"/>
  <c r="CI25" i="147"/>
  <c r="BX25" i="147"/>
  <c r="CH25" i="147"/>
  <c r="CA25" i="147"/>
  <c r="BZ25" i="147"/>
  <c r="CE25" i="147"/>
  <c r="BY25" i="147"/>
  <c r="CF25" i="147"/>
  <c r="CD25" i="147"/>
  <c r="BW25" i="147"/>
  <c r="CG25" i="147"/>
  <c r="BV25" i="147"/>
  <c r="CC25" i="147"/>
  <c r="CB58" i="147"/>
  <c r="CI58" i="147"/>
  <c r="BZ58" i="147"/>
  <c r="BW58" i="147"/>
  <c r="CF58" i="147"/>
  <c r="CH58" i="147"/>
  <c r="CD58" i="147"/>
  <c r="BX58" i="147"/>
  <c r="CG58" i="147"/>
  <c r="CA58" i="147"/>
  <c r="CE58" i="147"/>
  <c r="BY58" i="147"/>
  <c r="CC58" i="147"/>
  <c r="BV58" i="147"/>
  <c r="CB31" i="147"/>
  <c r="CI31" i="147"/>
  <c r="BZ31" i="147"/>
  <c r="CG31" i="147"/>
  <c r="BX31" i="147"/>
  <c r="CH31" i="147"/>
  <c r="BY31" i="147"/>
  <c r="CE31" i="147"/>
  <c r="CD31" i="147"/>
  <c r="CA31" i="147"/>
  <c r="BW31" i="147"/>
  <c r="CF31" i="147"/>
  <c r="CC31" i="147"/>
  <c r="BV31" i="147"/>
  <c r="BR38" i="147"/>
  <c r="BU38" i="147"/>
  <c r="CI27" i="147"/>
  <c r="BZ27" i="147"/>
  <c r="CF27" i="147"/>
  <c r="BW27" i="147"/>
  <c r="CE27" i="147"/>
  <c r="CA27" i="147"/>
  <c r="CD27" i="147"/>
  <c r="BX27" i="147"/>
  <c r="CG27" i="147"/>
  <c r="CH27" i="147"/>
  <c r="BY27" i="147"/>
  <c r="CC27" i="147"/>
  <c r="BV27" i="147"/>
  <c r="CB68" i="147"/>
  <c r="CI68" i="147"/>
  <c r="CH68" i="147"/>
  <c r="CG68" i="147"/>
  <c r="CD68" i="147"/>
  <c r="BW68" i="147"/>
  <c r="BX68" i="147"/>
  <c r="CE68" i="147"/>
  <c r="BZ68" i="147"/>
  <c r="BY68" i="147"/>
  <c r="CF68" i="147"/>
  <c r="CA68" i="147"/>
  <c r="CC68" i="147"/>
  <c r="BV68" i="147"/>
  <c r="CB57" i="147"/>
  <c r="CI49" i="147"/>
  <c r="CH49" i="147"/>
  <c r="CE49" i="147"/>
  <c r="CD49" i="147"/>
  <c r="BY49" i="147"/>
  <c r="BZ49" i="147"/>
  <c r="BX49" i="147"/>
  <c r="BW49" i="147"/>
  <c r="CG49" i="147"/>
  <c r="CA49" i="147"/>
  <c r="CF49" i="147"/>
  <c r="CC49" i="147"/>
  <c r="BV49" i="147"/>
  <c r="K7" i="82"/>
  <c r="K8" i="82"/>
  <c r="CE37" i="147" l="1"/>
  <c r="BX34" i="147"/>
  <c r="CD34" i="147"/>
  <c r="BY32" i="147"/>
  <c r="CE35" i="147"/>
  <c r="CC35" i="147"/>
  <c r="BX35" i="147"/>
  <c r="CA35" i="147"/>
  <c r="BZ37" i="147"/>
  <c r="CH37" i="147"/>
  <c r="BZ34" i="147"/>
  <c r="BY37" i="147"/>
  <c r="BW34" i="147"/>
  <c r="CB37" i="147"/>
  <c r="CF37" i="147"/>
  <c r="CF34" i="147"/>
  <c r="BX37" i="147"/>
  <c r="CG34" i="147"/>
  <c r="CG37" i="147"/>
  <c r="BV34" i="147"/>
  <c r="CI34" i="147"/>
  <c r="CD36" i="147"/>
  <c r="CD37" i="147"/>
  <c r="CC34" i="147"/>
  <c r="BW37" i="147"/>
  <c r="CA34" i="147"/>
  <c r="CA37" i="147"/>
  <c r="CH34" i="147"/>
  <c r="BV37" i="147"/>
  <c r="CI37" i="147"/>
  <c r="CE34" i="147"/>
  <c r="BY34" i="147"/>
  <c r="BW32" i="147"/>
  <c r="BW36" i="147"/>
  <c r="CH36" i="147"/>
  <c r="CE36" i="147"/>
  <c r="BY36" i="147"/>
  <c r="CG36" i="147"/>
  <c r="CD32" i="147"/>
  <c r="CC32" i="147"/>
  <c r="CI32" i="147"/>
  <c r="BX36" i="147"/>
  <c r="CD35" i="147"/>
  <c r="BY35" i="147"/>
  <c r="BV32" i="147"/>
  <c r="BZ36" i="147"/>
  <c r="CF35" i="147"/>
  <c r="CH32" i="147"/>
  <c r="CG32" i="147"/>
  <c r="CI35" i="147"/>
  <c r="BZ32" i="147"/>
  <c r="CB35" i="147"/>
  <c r="BV35" i="147"/>
  <c r="CA32" i="147"/>
  <c r="CF36" i="147"/>
  <c r="BZ35" i="147"/>
  <c r="CF32" i="147"/>
  <c r="CA36" i="147"/>
  <c r="CH35" i="147"/>
  <c r="BX32" i="147"/>
  <c r="CC36" i="147"/>
  <c r="CI36" i="147"/>
  <c r="CG35" i="147"/>
  <c r="CE32" i="147"/>
  <c r="BV36" i="147"/>
  <c r="BC44" i="150"/>
  <c r="BC43" i="150"/>
  <c r="BC45" i="150"/>
  <c r="P30" i="150"/>
  <c r="P61" i="150"/>
  <c r="P57" i="150"/>
  <c r="P55" i="150"/>
  <c r="P53" i="150"/>
  <c r="P62" i="150"/>
  <c r="P56" i="150"/>
  <c r="P63" i="150"/>
  <c r="P60" i="150"/>
  <c r="P64" i="150"/>
  <c r="P54" i="150"/>
  <c r="P59" i="150"/>
  <c r="P52" i="150"/>
  <c r="AZ16" i="147"/>
  <c r="AZ8" i="160"/>
  <c r="AZ15" i="147"/>
  <c r="AZ7" i="160"/>
  <c r="CI28" i="147"/>
  <c r="BW28" i="147"/>
  <c r="BX28" i="147"/>
  <c r="CF28" i="147"/>
  <c r="CH28" i="147"/>
  <c r="CE28" i="147"/>
  <c r="BY28" i="147"/>
  <c r="CA28" i="147"/>
  <c r="CD28" i="147"/>
  <c r="BZ28" i="147"/>
  <c r="CG28" i="147"/>
  <c r="BV28" i="147"/>
  <c r="CC28" i="147"/>
  <c r="CB28" i="147"/>
  <c r="CI48" i="147"/>
  <c r="CE48" i="147"/>
  <c r="BY48" i="147"/>
  <c r="CF48" i="147"/>
  <c r="CH48" i="147"/>
  <c r="BZ48" i="147"/>
  <c r="CD48" i="147"/>
  <c r="CA48" i="147"/>
  <c r="CG48" i="147"/>
  <c r="BX48" i="147"/>
  <c r="BW48" i="147"/>
  <c r="BV48" i="147"/>
  <c r="CC48" i="147"/>
  <c r="CB48" i="147"/>
  <c r="CI26" i="147"/>
  <c r="CD26" i="147"/>
  <c r="CG26" i="147"/>
  <c r="CE26" i="147"/>
  <c r="BX26" i="147"/>
  <c r="BY26" i="147"/>
  <c r="CA26" i="147"/>
  <c r="BW26" i="147"/>
  <c r="CH26" i="147"/>
  <c r="BZ26" i="147"/>
  <c r="CF26" i="147"/>
  <c r="CC26" i="147"/>
  <c r="BV26" i="147"/>
  <c r="CB26" i="147"/>
  <c r="CI38" i="147"/>
  <c r="CA38" i="147"/>
  <c r="BX38" i="147"/>
  <c r="BY38" i="147"/>
  <c r="CF38" i="147"/>
  <c r="CD38" i="147"/>
  <c r="CE38" i="147"/>
  <c r="CH38" i="147"/>
  <c r="BZ38" i="147"/>
  <c r="CG38" i="147"/>
  <c r="BW38" i="147"/>
  <c r="BV38" i="147"/>
  <c r="CC38" i="147"/>
  <c r="CB38" i="147"/>
  <c r="CI33" i="147"/>
  <c r="CE33" i="147"/>
  <c r="CA33" i="147"/>
  <c r="BX33" i="147"/>
  <c r="BY33" i="147"/>
  <c r="CD33" i="147"/>
  <c r="CF33" i="147"/>
  <c r="BZ33" i="147"/>
  <c r="CH33" i="147"/>
  <c r="BW33" i="147"/>
  <c r="CG33" i="147"/>
  <c r="BV33" i="147"/>
  <c r="CC33" i="147"/>
  <c r="CB33" i="147"/>
  <c r="CI43" i="147"/>
  <c r="BY43" i="147"/>
  <c r="CE43" i="147"/>
  <c r="BZ43" i="147"/>
  <c r="CG43" i="147"/>
  <c r="CH43" i="147"/>
  <c r="CF43" i="147"/>
  <c r="CD43" i="147"/>
  <c r="BW43" i="147"/>
  <c r="CA43" i="147"/>
  <c r="BX43" i="147"/>
  <c r="BV43" i="147"/>
  <c r="CC43" i="147"/>
  <c r="CB43" i="147"/>
  <c r="CI52" i="147"/>
  <c r="CE52" i="147"/>
  <c r="CG52" i="147"/>
  <c r="BW52" i="147"/>
  <c r="BY52" i="147"/>
  <c r="CA52" i="147"/>
  <c r="CH52" i="147"/>
  <c r="BX52" i="147"/>
  <c r="BZ52" i="147"/>
  <c r="CF52" i="147"/>
  <c r="CD52" i="147"/>
  <c r="CC52" i="147"/>
  <c r="BV52" i="147"/>
  <c r="CB52" i="147"/>
  <c r="CI63" i="147"/>
  <c r="BW63" i="147"/>
  <c r="CE63" i="147"/>
  <c r="CG63" i="147"/>
  <c r="BZ63" i="147"/>
  <c r="CH63" i="147"/>
  <c r="BX63" i="147"/>
  <c r="BY63" i="147"/>
  <c r="CF63" i="147"/>
  <c r="CD63" i="147"/>
  <c r="CA63" i="147"/>
  <c r="BV63" i="147"/>
  <c r="CC63" i="147"/>
  <c r="CB63" i="147"/>
  <c r="CI40" i="147"/>
  <c r="CF40" i="147"/>
  <c r="BZ40" i="147"/>
  <c r="CD40" i="147"/>
  <c r="CG40" i="147"/>
  <c r="CA40" i="147"/>
  <c r="BX40" i="147"/>
  <c r="CH40" i="147"/>
  <c r="BY40" i="147"/>
  <c r="CE40" i="147"/>
  <c r="BW40" i="147"/>
  <c r="CC40" i="147"/>
  <c r="BV40" i="147"/>
  <c r="CB40" i="147"/>
  <c r="CI59" i="147"/>
  <c r="CF59" i="147"/>
  <c r="CD59" i="147"/>
  <c r="BX59" i="147"/>
  <c r="CA59" i="147"/>
  <c r="BZ59" i="147"/>
  <c r="CG59" i="147"/>
  <c r="CE59" i="147"/>
  <c r="BY59" i="147"/>
  <c r="BW59" i="147"/>
  <c r="CH59" i="147"/>
  <c r="CC59" i="147"/>
  <c r="BV59" i="147"/>
  <c r="CB59" i="147"/>
  <c r="CI47" i="147"/>
  <c r="CG47" i="147"/>
  <c r="CH47" i="147"/>
  <c r="BZ47" i="147"/>
  <c r="BW47" i="147"/>
  <c r="CD47" i="147"/>
  <c r="CF47" i="147"/>
  <c r="BX47" i="147"/>
  <c r="CA47" i="147"/>
  <c r="CE47" i="147"/>
  <c r="BY47" i="147"/>
  <c r="CC47" i="147"/>
  <c r="BV47" i="147"/>
  <c r="CB47" i="147"/>
  <c r="CI21" i="147"/>
  <c r="CA21" i="147"/>
  <c r="CE21" i="147"/>
  <c r="BY21" i="147"/>
  <c r="CH21" i="147"/>
  <c r="BZ21" i="147"/>
  <c r="CD21" i="147"/>
  <c r="BW21" i="147"/>
  <c r="CF21" i="147"/>
  <c r="CG21" i="147"/>
  <c r="BX21" i="147"/>
  <c r="BV21" i="147"/>
  <c r="CC21" i="147"/>
  <c r="CB21" i="147"/>
  <c r="CI53" i="147"/>
  <c r="CD53" i="147"/>
  <c r="CE53" i="147"/>
  <c r="BZ53" i="147"/>
  <c r="CH53" i="147"/>
  <c r="CG53" i="147"/>
  <c r="CA53" i="147"/>
  <c r="BX53" i="147"/>
  <c r="BY53" i="147"/>
  <c r="CF53" i="147"/>
  <c r="BW53" i="147"/>
  <c r="BV53" i="147"/>
  <c r="CC53" i="147"/>
  <c r="CB53" i="147"/>
  <c r="CI45" i="147"/>
  <c r="CE45" i="147"/>
  <c r="BX45" i="147"/>
  <c r="CG45" i="147"/>
  <c r="BY45" i="147"/>
  <c r="BZ45" i="147"/>
  <c r="BW45" i="147"/>
  <c r="CF45" i="147"/>
  <c r="CD45" i="147"/>
  <c r="CH45" i="147"/>
  <c r="CA45" i="147"/>
  <c r="BV45" i="147"/>
  <c r="CC45" i="147"/>
  <c r="CB45" i="147"/>
  <c r="CI61" i="147"/>
  <c r="BZ61" i="147"/>
  <c r="CF61" i="147"/>
  <c r="CH61" i="147"/>
  <c r="BW61" i="147"/>
  <c r="CD61" i="147"/>
  <c r="CG61" i="147"/>
  <c r="CA61" i="147"/>
  <c r="BY61" i="147"/>
  <c r="BX61" i="147"/>
  <c r="CE61" i="147"/>
  <c r="BV61" i="147"/>
  <c r="CC61" i="147"/>
  <c r="CB61" i="147"/>
  <c r="CI29" i="147"/>
  <c r="BZ29" i="147"/>
  <c r="CH29" i="147"/>
  <c r="CE29" i="147"/>
  <c r="BX29" i="147"/>
  <c r="CD29" i="147"/>
  <c r="BW29" i="147"/>
  <c r="CA29" i="147"/>
  <c r="BY29" i="147"/>
  <c r="CG29" i="147"/>
  <c r="CF29" i="147"/>
  <c r="BV29" i="147"/>
  <c r="CC29" i="147"/>
  <c r="CB29" i="147"/>
  <c r="E5" i="82"/>
  <c r="E6" i="82"/>
  <c r="E7" i="82"/>
  <c r="E8" i="82"/>
  <c r="E9" i="82"/>
  <c r="E10" i="82"/>
  <c r="E11" i="82"/>
  <c r="E12" i="82"/>
  <c r="E13" i="82"/>
  <c r="E14" i="82"/>
  <c r="E15" i="82"/>
  <c r="E16" i="82"/>
  <c r="E17" i="82"/>
  <c r="E18" i="82"/>
  <c r="E19" i="82"/>
  <c r="E20" i="82"/>
  <c r="E21" i="82"/>
  <c r="E22" i="82"/>
  <c r="E23" i="82"/>
  <c r="E4" i="82"/>
  <c r="BJ251" i="160" l="1"/>
  <c r="BJ157" i="160"/>
  <c r="BK157" i="160" s="1"/>
  <c r="BJ250" i="160"/>
  <c r="BJ240" i="160"/>
  <c r="BK240" i="160" s="1"/>
  <c r="BJ229" i="160"/>
  <c r="BJ105" i="160"/>
  <c r="BK105" i="160" s="1"/>
  <c r="BJ187" i="160"/>
  <c r="BK187" i="160" s="1"/>
  <c r="BJ231" i="160"/>
  <c r="BK231" i="160" s="1"/>
  <c r="BJ135" i="160"/>
  <c r="BK135" i="160" s="1"/>
  <c r="BJ137" i="160"/>
  <c r="BK137" i="160" s="1"/>
  <c r="BJ74" i="160"/>
  <c r="BK74" i="160" s="1"/>
  <c r="BJ130" i="160"/>
  <c r="BK130" i="160" s="1"/>
  <c r="BJ127" i="160"/>
  <c r="BJ76" i="160"/>
  <c r="BJ156" i="160"/>
  <c r="BK156" i="160" s="1"/>
  <c r="BJ190" i="160"/>
  <c r="BK190" i="160" s="1"/>
  <c r="BJ237" i="160"/>
  <c r="BJ141" i="160"/>
  <c r="BK141" i="160" s="1"/>
  <c r="BJ234" i="160"/>
  <c r="BK234" i="160" s="1"/>
  <c r="BJ90" i="160"/>
  <c r="BK90" i="160" s="1"/>
  <c r="BJ75" i="160"/>
  <c r="BK75" i="160" s="1"/>
  <c r="BJ123" i="160"/>
  <c r="BK123" i="160" s="1"/>
  <c r="BJ84" i="160"/>
  <c r="BK84" i="160" s="1"/>
  <c r="BJ182" i="160"/>
  <c r="BK182" i="160" s="1"/>
  <c r="BJ246" i="160"/>
  <c r="BJ89" i="160"/>
  <c r="BK89" i="160" s="1"/>
  <c r="BJ158" i="160"/>
  <c r="BK158" i="160" s="1"/>
  <c r="BJ193" i="160"/>
  <c r="BK193" i="160" s="1"/>
  <c r="BJ97" i="160"/>
  <c r="BK97" i="160" s="1"/>
  <c r="BJ95" i="160"/>
  <c r="BK95" i="160" s="1"/>
  <c r="BJ143" i="160"/>
  <c r="BK143" i="160" s="1"/>
  <c r="BJ178" i="160"/>
  <c r="BK178" i="160" s="1"/>
  <c r="BJ212" i="160"/>
  <c r="BK212" i="160" s="1"/>
  <c r="BJ80" i="160"/>
  <c r="BK80" i="160" s="1"/>
  <c r="BJ140" i="160"/>
  <c r="BK140" i="160" s="1"/>
  <c r="BJ175" i="160"/>
  <c r="BK175" i="160" s="1"/>
  <c r="BJ209" i="160"/>
  <c r="BJ77" i="160"/>
  <c r="BJ125" i="160"/>
  <c r="BK125" i="160" s="1"/>
  <c r="BJ160" i="160"/>
  <c r="BK160" i="160" s="1"/>
  <c r="BJ194" i="160"/>
  <c r="BK194" i="160" s="1"/>
  <c r="BJ241" i="160"/>
  <c r="BK241" i="160" s="1"/>
  <c r="BJ146" i="160"/>
  <c r="BK146" i="160" s="1"/>
  <c r="BJ119" i="160"/>
  <c r="BK119" i="160" s="1"/>
  <c r="BJ82" i="160"/>
  <c r="BK82" i="160" s="1"/>
  <c r="BJ117" i="160"/>
  <c r="BK117" i="160" s="1"/>
  <c r="BJ165" i="160"/>
  <c r="BK165" i="160" s="1"/>
  <c r="BJ199" i="160"/>
  <c r="BK199" i="160" s="1"/>
  <c r="BJ79" i="160"/>
  <c r="BK79" i="160" s="1"/>
  <c r="BJ114" i="160"/>
  <c r="BK114" i="160" s="1"/>
  <c r="BJ162" i="160"/>
  <c r="BK162" i="160" s="1"/>
  <c r="BJ196" i="160"/>
  <c r="BK196" i="160" s="1"/>
  <c r="BJ243" i="160"/>
  <c r="BK243" i="160" s="1"/>
  <c r="BJ99" i="160"/>
  <c r="BK99" i="160" s="1"/>
  <c r="BJ147" i="160"/>
  <c r="BK147" i="160" s="1"/>
  <c r="BJ181" i="160"/>
  <c r="BK181" i="160" s="1"/>
  <c r="BJ85" i="160"/>
  <c r="BK85" i="160" s="1"/>
  <c r="BJ81" i="160"/>
  <c r="BK81" i="160" s="1"/>
  <c r="BJ203" i="160"/>
  <c r="BK203" i="160" s="1"/>
  <c r="BJ78" i="160"/>
  <c r="BK78" i="160" s="1"/>
  <c r="BJ126" i="160"/>
  <c r="BK126" i="160" s="1"/>
  <c r="BJ207" i="160"/>
  <c r="BK207" i="160" s="1"/>
  <c r="BJ242" i="160"/>
  <c r="BK242" i="160" s="1"/>
  <c r="BJ110" i="160"/>
  <c r="BK110" i="160" s="1"/>
  <c r="BJ166" i="160"/>
  <c r="BK166" i="160" s="1"/>
  <c r="BJ247" i="160"/>
  <c r="BK247" i="160" s="1"/>
  <c r="BJ128" i="160"/>
  <c r="BK128" i="160" s="1"/>
  <c r="BJ197" i="160"/>
  <c r="BK197" i="160" s="1"/>
  <c r="BJ244" i="160"/>
  <c r="BK244" i="160" s="1"/>
  <c r="BJ112" i="160"/>
  <c r="BK112" i="160" s="1"/>
  <c r="BJ153" i="160"/>
  <c r="BK153" i="160" s="1"/>
  <c r="BJ184" i="160"/>
  <c r="BK184" i="160" s="1"/>
  <c r="BJ73" i="160"/>
  <c r="BK73" i="160" s="1"/>
  <c r="BJ224" i="160"/>
  <c r="BK224" i="160" s="1"/>
  <c r="BJ152" i="160"/>
  <c r="BK152" i="160" s="1"/>
  <c r="BJ186" i="160"/>
  <c r="BK186" i="160" s="1"/>
  <c r="BJ172" i="160"/>
  <c r="BK172" i="160" s="1"/>
  <c r="BJ206" i="160"/>
  <c r="BK206" i="160" s="1"/>
  <c r="BJ192" i="160"/>
  <c r="BK192" i="160" s="1"/>
  <c r="BJ208" i="160"/>
  <c r="BK208" i="160" s="1"/>
  <c r="BJ180" i="160"/>
  <c r="BK180" i="160" s="1"/>
  <c r="BJ214" i="160"/>
  <c r="BK214" i="160" s="1"/>
  <c r="BJ120" i="160"/>
  <c r="BK120" i="160" s="1"/>
  <c r="BJ167" i="160"/>
  <c r="BK167" i="160" s="1"/>
  <c r="BJ201" i="160"/>
  <c r="BK201" i="160" s="1"/>
  <c r="BJ236" i="160"/>
  <c r="BK236" i="160" s="1"/>
  <c r="BJ104" i="160"/>
  <c r="BK104" i="160" s="1"/>
  <c r="BJ164" i="160"/>
  <c r="BK164" i="160" s="1"/>
  <c r="BJ198" i="160"/>
  <c r="BK198" i="160" s="1"/>
  <c r="BJ233" i="160"/>
  <c r="BK233" i="160" s="1"/>
  <c r="BJ101" i="160"/>
  <c r="BK101" i="160" s="1"/>
  <c r="BJ149" i="160"/>
  <c r="BK149" i="160" s="1"/>
  <c r="BJ183" i="160"/>
  <c r="BK183" i="160" s="1"/>
  <c r="BJ218" i="160"/>
  <c r="BK218" i="160" s="1"/>
  <c r="BJ86" i="160"/>
  <c r="BK86" i="160" s="1"/>
  <c r="BJ170" i="160"/>
  <c r="BK170" i="160" s="1"/>
  <c r="BJ204" i="160"/>
  <c r="BK204" i="160" s="1"/>
  <c r="BJ106" i="160"/>
  <c r="BK106" i="160" s="1"/>
  <c r="BJ142" i="160"/>
  <c r="BK142" i="160" s="1"/>
  <c r="BJ121" i="160"/>
  <c r="BK121" i="160" s="1"/>
  <c r="BJ223" i="160"/>
  <c r="BK223" i="160" s="1"/>
  <c r="BJ103" i="160"/>
  <c r="BK103" i="160" s="1"/>
  <c r="BJ139" i="160"/>
  <c r="BK139" i="160" s="1"/>
  <c r="BJ169" i="160"/>
  <c r="BK169" i="160" s="1"/>
  <c r="BJ220" i="160"/>
  <c r="BK220" i="160" s="1"/>
  <c r="BJ88" i="160"/>
  <c r="BK88" i="160" s="1"/>
  <c r="BJ124" i="160"/>
  <c r="BK124" i="160" s="1"/>
  <c r="BJ171" i="160"/>
  <c r="BK171" i="160" s="1"/>
  <c r="BJ205" i="160"/>
  <c r="BK205" i="160" s="1"/>
  <c r="BJ109" i="160"/>
  <c r="BK109" i="160" s="1"/>
  <c r="BJ225" i="160"/>
  <c r="BK225" i="160" s="1"/>
  <c r="BJ129" i="160"/>
  <c r="BK129" i="160" s="1"/>
  <c r="BJ222" i="160"/>
  <c r="BK222" i="160" s="1"/>
  <c r="BJ173" i="160"/>
  <c r="BK173" i="160" s="1"/>
  <c r="BJ227" i="160"/>
  <c r="BK227" i="160" s="1"/>
  <c r="BJ228" i="160"/>
  <c r="BK228" i="160" s="1"/>
  <c r="BJ200" i="160"/>
  <c r="BK200" i="160" s="1"/>
  <c r="BJ163" i="160"/>
  <c r="BK163" i="160" s="1"/>
  <c r="BJ148" i="160"/>
  <c r="BK148" i="160" s="1"/>
  <c r="BJ155" i="160"/>
  <c r="BK155" i="160" s="1"/>
  <c r="BJ174" i="160"/>
  <c r="BK174" i="160" s="1"/>
  <c r="BJ111" i="160"/>
  <c r="BK111" i="160" s="1"/>
  <c r="BJ96" i="160"/>
  <c r="BK96" i="160" s="1"/>
  <c r="BJ238" i="160"/>
  <c r="BK238" i="160" s="1"/>
  <c r="BJ144" i="160"/>
  <c r="BK144" i="160" s="1"/>
  <c r="BJ108" i="160"/>
  <c r="BK108" i="160" s="1"/>
  <c r="BJ83" i="160"/>
  <c r="BK83" i="160" s="1"/>
  <c r="BJ131" i="160"/>
  <c r="BK131" i="160" s="1"/>
  <c r="BJ168" i="160"/>
  <c r="BK168" i="160" s="1"/>
  <c r="BJ202" i="160"/>
  <c r="BK202" i="160" s="1"/>
  <c r="BJ107" i="160"/>
  <c r="BK107" i="160" s="1"/>
  <c r="BJ215" i="160"/>
  <c r="BK215" i="160" s="1"/>
  <c r="BJ226" i="160"/>
  <c r="BK226" i="160" s="1"/>
  <c r="BJ94" i="160"/>
  <c r="BK94" i="160" s="1"/>
  <c r="BJ132" i="160"/>
  <c r="BK132" i="160" s="1"/>
  <c r="BJ179" i="160"/>
  <c r="BK179" i="160" s="1"/>
  <c r="BJ213" i="160"/>
  <c r="BK213" i="160" s="1"/>
  <c r="BJ248" i="160"/>
  <c r="BK248" i="160" s="1"/>
  <c r="BJ116" i="160"/>
  <c r="BK116" i="160" s="1"/>
  <c r="BJ176" i="160"/>
  <c r="BK176" i="160" s="1"/>
  <c r="BJ210" i="160"/>
  <c r="BK210" i="160" s="1"/>
  <c r="BJ245" i="160"/>
  <c r="BK245" i="160" s="1"/>
  <c r="BJ113" i="160"/>
  <c r="BK113" i="160" s="1"/>
  <c r="BJ161" i="160"/>
  <c r="BK161" i="160" s="1"/>
  <c r="BJ195" i="160"/>
  <c r="BK195" i="160" s="1"/>
  <c r="BJ230" i="160"/>
  <c r="BK230" i="160" s="1"/>
  <c r="BJ98" i="160"/>
  <c r="BK98" i="160" s="1"/>
  <c r="BJ191" i="160"/>
  <c r="BK191" i="160" s="1"/>
  <c r="BJ216" i="160"/>
  <c r="BK216" i="160" s="1"/>
  <c r="BJ118" i="160"/>
  <c r="BK118" i="160" s="1"/>
  <c r="BJ154" i="160"/>
  <c r="BK154" i="160" s="1"/>
  <c r="BJ188" i="160"/>
  <c r="BK188" i="160" s="1"/>
  <c r="BJ235" i="160"/>
  <c r="BK235" i="160" s="1"/>
  <c r="BJ115" i="160"/>
  <c r="BK115" i="160" s="1"/>
  <c r="BJ151" i="160"/>
  <c r="BK151" i="160" s="1"/>
  <c r="BJ185" i="160"/>
  <c r="BK185" i="160" s="1"/>
  <c r="BJ232" i="160"/>
  <c r="BK232" i="160" s="1"/>
  <c r="BJ100" i="160"/>
  <c r="BK100" i="160" s="1"/>
  <c r="BJ136" i="160"/>
  <c r="BK136" i="160" s="1"/>
  <c r="BJ133" i="160"/>
  <c r="BK133" i="160" s="1"/>
  <c r="BJ217" i="160"/>
  <c r="BK217" i="160" s="1"/>
  <c r="BJ122" i="160"/>
  <c r="BK122" i="160" s="1"/>
  <c r="BJ93" i="160"/>
  <c r="BK93" i="160" s="1"/>
  <c r="BJ145" i="160"/>
  <c r="BK145" i="160" s="1"/>
  <c r="BJ138" i="160"/>
  <c r="BK138" i="160" s="1"/>
  <c r="BJ239" i="160"/>
  <c r="BK239" i="160" s="1"/>
  <c r="BJ219" i="160"/>
  <c r="BK219" i="160" s="1"/>
  <c r="BJ134" i="160"/>
  <c r="BK134" i="160" s="1"/>
  <c r="BJ249" i="160"/>
  <c r="BK249" i="160" s="1"/>
  <c r="BJ102" i="160"/>
  <c r="BK102" i="160" s="1"/>
  <c r="BJ150" i="160"/>
  <c r="BK150" i="160" s="1"/>
  <c r="BJ87" i="160"/>
  <c r="BK87" i="160" s="1"/>
  <c r="BJ72" i="160"/>
  <c r="BK72" i="160" s="1"/>
  <c r="BJ189" i="160"/>
  <c r="BK189" i="160" s="1"/>
  <c r="BJ92" i="160"/>
  <c r="BK92" i="160" s="1"/>
  <c r="BJ221" i="160"/>
  <c r="BK221" i="160" s="1"/>
  <c r="BJ177" i="160"/>
  <c r="BK177" i="160" s="1"/>
  <c r="BJ211" i="160"/>
  <c r="BK211" i="160" s="1"/>
  <c r="BJ91" i="160"/>
  <c r="BK91" i="160" s="1"/>
  <c r="BJ159" i="160"/>
  <c r="BK159" i="160" s="1"/>
  <c r="B2" i="160"/>
  <c r="CM21" i="160"/>
  <c r="CM37" i="160"/>
  <c r="CM46" i="160"/>
  <c r="CM59" i="160"/>
  <c r="CM16" i="160"/>
  <c r="CM36" i="160"/>
  <c r="CM17" i="160"/>
  <c r="CM20" i="160"/>
  <c r="CM30" i="160"/>
  <c r="CM43" i="160"/>
  <c r="CM27" i="160"/>
  <c r="CM35" i="160"/>
  <c r="CM18" i="160"/>
  <c r="CM49" i="160"/>
  <c r="CM50" i="160"/>
  <c r="CM15" i="160"/>
  <c r="CM38" i="160"/>
  <c r="BE18" i="160"/>
  <c r="BO18" i="160" s="1"/>
  <c r="CM58" i="160"/>
  <c r="CM31" i="160"/>
  <c r="CM14" i="160"/>
  <c r="CM29" i="160"/>
  <c r="CM44" i="160"/>
  <c r="CM42" i="160"/>
  <c r="CM54" i="160"/>
  <c r="CM51" i="160"/>
  <c r="CM34" i="160"/>
  <c r="CM45" i="160"/>
  <c r="CM55" i="160"/>
  <c r="CM13" i="160"/>
  <c r="CO13" i="160" s="1"/>
  <c r="CM26" i="160"/>
  <c r="CM39" i="160"/>
  <c r="CM25" i="160"/>
  <c r="CM56" i="160"/>
  <c r="CM57" i="160"/>
  <c r="CM23" i="160"/>
  <c r="CM22" i="160"/>
  <c r="CM19" i="160"/>
  <c r="CM41" i="160"/>
  <c r="CM60" i="160"/>
  <c r="CM48" i="160"/>
  <c r="CM53" i="160"/>
  <c r="CM33" i="160"/>
  <c r="CM24" i="160"/>
  <c r="CM40" i="160"/>
  <c r="CM52" i="160"/>
  <c r="CM28" i="160"/>
  <c r="CM47" i="160"/>
  <c r="CM32" i="160"/>
  <c r="BK76" i="160"/>
  <c r="BK229" i="160"/>
  <c r="BK77" i="160"/>
  <c r="BK246" i="160"/>
  <c r="BK127" i="160"/>
  <c r="BK237" i="160"/>
  <c r="BK250" i="160"/>
  <c r="BK209" i="160"/>
  <c r="BY24" i="160"/>
  <c r="BY26" i="160"/>
  <c r="BY13" i="160"/>
  <c r="BY60" i="160"/>
  <c r="BY25" i="160"/>
  <c r="BY16" i="160"/>
  <c r="BY42" i="160"/>
  <c r="BY41" i="160"/>
  <c r="BY32" i="160"/>
  <c r="BY43" i="160"/>
  <c r="BY29" i="160"/>
  <c r="BY52" i="160"/>
  <c r="BY58" i="160"/>
  <c r="BY55" i="160"/>
  <c r="BY36" i="160"/>
  <c r="BY48" i="160"/>
  <c r="BY57" i="160"/>
  <c r="BY39" i="160"/>
  <c r="BY51" i="160"/>
  <c r="BY28" i="160"/>
  <c r="BY21" i="160"/>
  <c r="BY23" i="160"/>
  <c r="BY35" i="160"/>
  <c r="BY47" i="160"/>
  <c r="BY56" i="160"/>
  <c r="BY54" i="160"/>
  <c r="BY19" i="160"/>
  <c r="BY31" i="160"/>
  <c r="BY40" i="160"/>
  <c r="BY38" i="160"/>
  <c r="BY50" i="160"/>
  <c r="BY15" i="160"/>
  <c r="BY20" i="160"/>
  <c r="BY22" i="160"/>
  <c r="BY34" i="160"/>
  <c r="BY46" i="160"/>
  <c r="BY44" i="160"/>
  <c r="BY53" i="160"/>
  <c r="BY18" i="160"/>
  <c r="BY30" i="160"/>
  <c r="BY59" i="160"/>
  <c r="BY37" i="160"/>
  <c r="BY49" i="160"/>
  <c r="BY14" i="160"/>
  <c r="BY27" i="160"/>
  <c r="BY17" i="160"/>
  <c r="BY33" i="160"/>
  <c r="BY45" i="160"/>
  <c r="P51" i="150"/>
  <c r="BK251" i="160"/>
  <c r="BH13" i="160"/>
  <c r="BR13" i="160" s="1"/>
  <c r="BH21" i="160"/>
  <c r="BR21" i="160" s="1"/>
  <c r="BI29" i="160"/>
  <c r="BS29" i="160" s="1"/>
  <c r="BJ41" i="160"/>
  <c r="BT41" i="160" s="1"/>
  <c r="BF60" i="160"/>
  <c r="BP60" i="160" s="1"/>
  <c r="BH44" i="160"/>
  <c r="BR44" i="160" s="1"/>
  <c r="BH18" i="160"/>
  <c r="BR18" i="160" s="1"/>
  <c r="BE25" i="160"/>
  <c r="BO25" i="160" s="1"/>
  <c r="BF47" i="160"/>
  <c r="BP47" i="160" s="1"/>
  <c r="BG25" i="160"/>
  <c r="BQ25" i="160" s="1"/>
  <c r="BE30" i="160"/>
  <c r="BO30" i="160" s="1"/>
  <c r="BG24" i="160"/>
  <c r="BQ24" i="160" s="1"/>
  <c r="BJ32" i="160"/>
  <c r="BT32" i="160" s="1"/>
  <c r="BF48" i="160"/>
  <c r="BP48" i="160" s="1"/>
  <c r="BH41" i="160"/>
  <c r="BR41" i="160" s="1"/>
  <c r="BE24" i="160"/>
  <c r="BO24" i="160" s="1"/>
  <c r="BH60" i="160"/>
  <c r="BR60" i="160" s="1"/>
  <c r="BI13" i="160"/>
  <c r="BS13" i="160" s="1"/>
  <c r="BI21" i="160"/>
  <c r="BS21" i="160" s="1"/>
  <c r="BJ33" i="160"/>
  <c r="BT33" i="160" s="1"/>
  <c r="BI41" i="160"/>
  <c r="BS41" i="160" s="1"/>
  <c r="BJ60" i="160"/>
  <c r="BT60" i="160" s="1"/>
  <c r="BJ21" i="160"/>
  <c r="BT21" i="160" s="1"/>
  <c r="BI30" i="160"/>
  <c r="BS30" i="160" s="1"/>
  <c r="BI60" i="160"/>
  <c r="BS60" i="160" s="1"/>
  <c r="BG47" i="160"/>
  <c r="BQ47" i="160" s="1"/>
  <c r="BI42" i="160"/>
  <c r="BS42" i="160" s="1"/>
  <c r="BH24" i="160"/>
  <c r="BR24" i="160" s="1"/>
  <c r="BF32" i="160"/>
  <c r="BP32" i="160" s="1"/>
  <c r="BF52" i="160"/>
  <c r="BP52" i="160" s="1"/>
  <c r="BF30" i="160"/>
  <c r="BP30" i="160" s="1"/>
  <c r="BE32" i="160"/>
  <c r="BO32" i="160" s="1"/>
  <c r="BE42" i="160"/>
  <c r="BO42" i="160" s="1"/>
  <c r="BJ17" i="160"/>
  <c r="BT17" i="160" s="1"/>
  <c r="BJ25" i="160"/>
  <c r="BT25" i="160" s="1"/>
  <c r="BH33" i="160"/>
  <c r="BR33" i="160" s="1"/>
  <c r="BF53" i="160"/>
  <c r="BP53" i="160" s="1"/>
  <c r="BJ30" i="160"/>
  <c r="BT30" i="160" s="1"/>
  <c r="BG33" i="160"/>
  <c r="BQ33" i="160" s="1"/>
  <c r="BH51" i="160"/>
  <c r="BR51" i="160" s="1"/>
  <c r="BJ37" i="160"/>
  <c r="BT37" i="160" s="1"/>
  <c r="BI24" i="160"/>
  <c r="BS24" i="160" s="1"/>
  <c r="BF44" i="160"/>
  <c r="BP44" i="160" s="1"/>
  <c r="BJ52" i="160"/>
  <c r="BT52" i="160" s="1"/>
  <c r="BG17" i="160"/>
  <c r="BQ17" i="160" s="1"/>
  <c r="BE60" i="160"/>
  <c r="BO60" i="160" s="1"/>
  <c r="BG44" i="160"/>
  <c r="BQ44" i="160" s="1"/>
  <c r="BE17" i="160"/>
  <c r="BO17" i="160" s="1"/>
  <c r="BH25" i="160"/>
  <c r="BR25" i="160" s="1"/>
  <c r="BI33" i="160"/>
  <c r="BS33" i="160" s="1"/>
  <c r="BG53" i="160"/>
  <c r="BQ53" i="160" s="1"/>
  <c r="BG30" i="160"/>
  <c r="BQ30" i="160" s="1"/>
  <c r="BI51" i="160"/>
  <c r="BS51" i="160" s="1"/>
  <c r="BE47" i="160"/>
  <c r="BO47" i="160" s="1"/>
  <c r="BF25" i="160"/>
  <c r="BP25" i="160" s="1"/>
  <c r="BJ24" i="160"/>
  <c r="BT24" i="160" s="1"/>
  <c r="BJ44" i="160"/>
  <c r="BT44" i="160" s="1"/>
  <c r="BE52" i="160"/>
  <c r="BO52" i="160" s="1"/>
  <c r="BG52" i="160"/>
  <c r="BQ52" i="160" s="1"/>
  <c r="BE48" i="160"/>
  <c r="BO48" i="160" s="1"/>
  <c r="BI47" i="160"/>
  <c r="BS47" i="160" s="1"/>
  <c r="BH17" i="160"/>
  <c r="BR17" i="160" s="1"/>
  <c r="BI25" i="160"/>
  <c r="BS25" i="160" s="1"/>
  <c r="BF37" i="160"/>
  <c r="BP37" i="160" s="1"/>
  <c r="BH53" i="160"/>
  <c r="BR53" i="160" s="1"/>
  <c r="BH30" i="160"/>
  <c r="BR30" i="160" s="1"/>
  <c r="BJ51" i="160"/>
  <c r="BT51" i="160" s="1"/>
  <c r="BG60" i="160"/>
  <c r="BQ60" i="160" s="1"/>
  <c r="BI18" i="160"/>
  <c r="BS18" i="160" s="1"/>
  <c r="BF24" i="160"/>
  <c r="BP24" i="160" s="1"/>
  <c r="BG48" i="160"/>
  <c r="BQ48" i="160" s="1"/>
  <c r="BE53" i="160"/>
  <c r="BO53" i="160" s="1"/>
  <c r="BE44" i="160"/>
  <c r="BO44" i="160" s="1"/>
  <c r="BJ18" i="160"/>
  <c r="BT18" i="160" s="1"/>
  <c r="BH52" i="160"/>
  <c r="BR52" i="160" s="1"/>
  <c r="BJ47" i="160"/>
  <c r="BT47" i="160" s="1"/>
  <c r="BI44" i="160"/>
  <c r="BS44" i="160" s="1"/>
  <c r="BI17" i="160"/>
  <c r="BS17" i="160" s="1"/>
  <c r="BF29" i="160"/>
  <c r="BP29" i="160" s="1"/>
  <c r="BG37" i="160"/>
  <c r="BQ37" i="160" s="1"/>
  <c r="BI53" i="160"/>
  <c r="BS53" i="160" s="1"/>
  <c r="BJ53" i="160"/>
  <c r="BT53" i="160" s="1"/>
  <c r="BF42" i="160"/>
  <c r="BP42" i="160" s="1"/>
  <c r="BG51" i="160"/>
  <c r="BQ51" i="160" s="1"/>
  <c r="BF51" i="160"/>
  <c r="BP51" i="160" s="1"/>
  <c r="BG32" i="160"/>
  <c r="BQ32" i="160" s="1"/>
  <c r="BH48" i="160"/>
  <c r="BR48" i="160" s="1"/>
  <c r="BE37" i="160"/>
  <c r="BO37" i="160" s="1"/>
  <c r="BG41" i="160"/>
  <c r="BQ41" i="160" s="1"/>
  <c r="BE51" i="160"/>
  <c r="BO51" i="160" s="1"/>
  <c r="BF13" i="160"/>
  <c r="BP13" i="160" s="1"/>
  <c r="BF21" i="160"/>
  <c r="BP21" i="160" s="1"/>
  <c r="BG29" i="160"/>
  <c r="BQ29" i="160" s="1"/>
  <c r="BH37" i="160"/>
  <c r="BR37" i="160" s="1"/>
  <c r="BF18" i="160"/>
  <c r="BP18" i="160" s="1"/>
  <c r="BG42" i="160"/>
  <c r="BQ42" i="160" s="1"/>
  <c r="BE41" i="160"/>
  <c r="BO41" i="160" s="1"/>
  <c r="BF33" i="160"/>
  <c r="BP33" i="160" s="1"/>
  <c r="BH47" i="160"/>
  <c r="BR47" i="160" s="1"/>
  <c r="BH32" i="160"/>
  <c r="BR32" i="160" s="1"/>
  <c r="BI48" i="160"/>
  <c r="BS48" i="160" s="1"/>
  <c r="BE29" i="160"/>
  <c r="BO29" i="160" s="1"/>
  <c r="BJ29" i="160"/>
  <c r="BT29" i="160" s="1"/>
  <c r="BE13" i="160"/>
  <c r="BO13" i="160" s="1"/>
  <c r="BG13" i="160"/>
  <c r="BQ13" i="160" s="1"/>
  <c r="BG21" i="160"/>
  <c r="BQ21" i="160" s="1"/>
  <c r="BH29" i="160"/>
  <c r="BR29" i="160" s="1"/>
  <c r="BI37" i="160"/>
  <c r="BS37" i="160" s="1"/>
  <c r="BF41" i="160"/>
  <c r="BP41" i="160" s="1"/>
  <c r="BI52" i="160"/>
  <c r="BS52" i="160" s="1"/>
  <c r="BG18" i="160"/>
  <c r="BQ18" i="160" s="1"/>
  <c r="BH42" i="160"/>
  <c r="BR42" i="160" s="1"/>
  <c r="BE33" i="160"/>
  <c r="BO33" i="160" s="1"/>
  <c r="BJ13" i="160"/>
  <c r="BT13" i="160" s="1"/>
  <c r="BJ42" i="160"/>
  <c r="BT42" i="160" s="1"/>
  <c r="BI32" i="160"/>
  <c r="BS32" i="160" s="1"/>
  <c r="BJ48" i="160"/>
  <c r="BT48" i="160" s="1"/>
  <c r="BE21" i="160"/>
  <c r="BO21" i="160" s="1"/>
  <c r="BF17" i="160"/>
  <c r="BP17" i="160" s="1"/>
  <c r="BJ54" i="160"/>
  <c r="BT54" i="160" s="1"/>
  <c r="BF46" i="160"/>
  <c r="BP46" i="160" s="1"/>
  <c r="BH36" i="160"/>
  <c r="BR36" i="160" s="1"/>
  <c r="BI59" i="160"/>
  <c r="BS59" i="160" s="1"/>
  <c r="BH39" i="160"/>
  <c r="BR39" i="160" s="1"/>
  <c r="BE35" i="160"/>
  <c r="BO35" i="160" s="1"/>
  <c r="BH55" i="160"/>
  <c r="BR55" i="160" s="1"/>
  <c r="BG49" i="160"/>
  <c r="BQ49" i="160" s="1"/>
  <c r="BF20" i="160"/>
  <c r="BP20" i="160" s="1"/>
  <c r="BI56" i="160"/>
  <c r="BS56" i="160" s="1"/>
  <c r="BJ43" i="160"/>
  <c r="BT43" i="160" s="1"/>
  <c r="BE38" i="160"/>
  <c r="BO38" i="160" s="1"/>
  <c r="BF58" i="160"/>
  <c r="BP58" i="160" s="1"/>
  <c r="BJ31" i="160"/>
  <c r="BT31" i="160" s="1"/>
  <c r="BH15" i="160"/>
  <c r="BR15" i="160" s="1"/>
  <c r="BG40" i="160"/>
  <c r="BQ40" i="160" s="1"/>
  <c r="BI16" i="160"/>
  <c r="BS16" i="160" s="1"/>
  <c r="BF34" i="160"/>
  <c r="BP34" i="160" s="1"/>
  <c r="BJ23" i="160"/>
  <c r="BT23" i="160" s="1"/>
  <c r="BJ45" i="160"/>
  <c r="BT45" i="160" s="1"/>
  <c r="BI22" i="160"/>
  <c r="BS22" i="160" s="1"/>
  <c r="BH54" i="160"/>
  <c r="BR54" i="160" s="1"/>
  <c r="BG46" i="160"/>
  <c r="BQ46" i="160" s="1"/>
  <c r="BH19" i="160"/>
  <c r="BR19" i="160" s="1"/>
  <c r="BJ59" i="160"/>
  <c r="BT59" i="160" s="1"/>
  <c r="BI39" i="160"/>
  <c r="BS39" i="160" s="1"/>
  <c r="BI14" i="160"/>
  <c r="BS14" i="160" s="1"/>
  <c r="BJ55" i="160"/>
  <c r="BT55" i="160" s="1"/>
  <c r="BF49" i="160"/>
  <c r="BP49" i="160" s="1"/>
  <c r="BI20" i="160"/>
  <c r="BS20" i="160" s="1"/>
  <c r="BJ56" i="160"/>
  <c r="BT56" i="160" s="1"/>
  <c r="BG43" i="160"/>
  <c r="BQ43" i="160" s="1"/>
  <c r="BF38" i="160"/>
  <c r="BP38" i="160" s="1"/>
  <c r="BG58" i="160"/>
  <c r="BQ58" i="160" s="1"/>
  <c r="BH31" i="160"/>
  <c r="BR31" i="160" s="1"/>
  <c r="BI15" i="160"/>
  <c r="BS15" i="160" s="1"/>
  <c r="BH40" i="160"/>
  <c r="BR40" i="160" s="1"/>
  <c r="BE16" i="160"/>
  <c r="BO16" i="160" s="1"/>
  <c r="BG34" i="160"/>
  <c r="BQ34" i="160" s="1"/>
  <c r="BH23" i="160"/>
  <c r="BR23" i="160" s="1"/>
  <c r="BE45" i="160"/>
  <c r="BO45" i="160" s="1"/>
  <c r="BJ22" i="160"/>
  <c r="BT22" i="160" s="1"/>
  <c r="BF54" i="160"/>
  <c r="BP54" i="160" s="1"/>
  <c r="BE46" i="160"/>
  <c r="BO46" i="160" s="1"/>
  <c r="BI19" i="160"/>
  <c r="BS19" i="160" s="1"/>
  <c r="BG59" i="160"/>
  <c r="BQ59" i="160" s="1"/>
  <c r="BJ39" i="160"/>
  <c r="BT39" i="160" s="1"/>
  <c r="BE14" i="160"/>
  <c r="BO14" i="160" s="1"/>
  <c r="BI55" i="160"/>
  <c r="BS55" i="160" s="1"/>
  <c r="BF26" i="160"/>
  <c r="BP26" i="160" s="1"/>
  <c r="BJ20" i="160"/>
  <c r="BT20" i="160" s="1"/>
  <c r="BF56" i="160"/>
  <c r="BP56" i="160" s="1"/>
  <c r="BF43" i="160"/>
  <c r="BP43" i="160" s="1"/>
  <c r="BF28" i="160"/>
  <c r="BP28" i="160" s="1"/>
  <c r="BH58" i="160"/>
  <c r="BR58" i="160" s="1"/>
  <c r="BI31" i="160"/>
  <c r="BS31" i="160" s="1"/>
  <c r="BJ57" i="160"/>
  <c r="BT57" i="160" s="1"/>
  <c r="BI40" i="160"/>
  <c r="BS40" i="160" s="1"/>
  <c r="BJ16" i="160"/>
  <c r="BT16" i="160" s="1"/>
  <c r="BF50" i="160"/>
  <c r="BP50" i="160" s="1"/>
  <c r="BH34" i="160"/>
  <c r="BR34" i="160" s="1"/>
  <c r="BI23" i="160"/>
  <c r="BS23" i="160" s="1"/>
  <c r="BH27" i="160"/>
  <c r="BR27" i="160" s="1"/>
  <c r="BG22" i="160"/>
  <c r="BQ22" i="160" s="1"/>
  <c r="BG54" i="160"/>
  <c r="BQ54" i="160" s="1"/>
  <c r="BF36" i="160"/>
  <c r="BP36" i="160" s="1"/>
  <c r="BJ19" i="160"/>
  <c r="BT19" i="160" s="1"/>
  <c r="BF59" i="160"/>
  <c r="BP59" i="160" s="1"/>
  <c r="BH35" i="160"/>
  <c r="BR35" i="160" s="1"/>
  <c r="BJ14" i="160"/>
  <c r="BT14" i="160" s="1"/>
  <c r="BE55" i="160"/>
  <c r="BO55" i="160" s="1"/>
  <c r="BG26" i="160"/>
  <c r="BQ26" i="160" s="1"/>
  <c r="BE20" i="160"/>
  <c r="BO20" i="160" s="1"/>
  <c r="BE56" i="160"/>
  <c r="BO56" i="160" s="1"/>
  <c r="BE43" i="160"/>
  <c r="BO43" i="160" s="1"/>
  <c r="BI28" i="160"/>
  <c r="BS28" i="160" s="1"/>
  <c r="BI58" i="160"/>
  <c r="BS58" i="160" s="1"/>
  <c r="BE31" i="160"/>
  <c r="BO31" i="160" s="1"/>
  <c r="BI57" i="160"/>
  <c r="BS57" i="160" s="1"/>
  <c r="BJ40" i="160"/>
  <c r="BT40" i="160" s="1"/>
  <c r="BF16" i="160"/>
  <c r="BP16" i="160" s="1"/>
  <c r="BG50" i="160"/>
  <c r="BQ50" i="160" s="1"/>
  <c r="BI34" i="160"/>
  <c r="BS34" i="160" s="1"/>
  <c r="BE23" i="160"/>
  <c r="BO23" i="160" s="1"/>
  <c r="BI27" i="160"/>
  <c r="BS27" i="160" s="1"/>
  <c r="BH22" i="160"/>
  <c r="BR22" i="160" s="1"/>
  <c r="BE54" i="160"/>
  <c r="BO54" i="160" s="1"/>
  <c r="BI36" i="160"/>
  <c r="BS36" i="160" s="1"/>
  <c r="BF19" i="160"/>
  <c r="BP19" i="160" s="1"/>
  <c r="BE59" i="160"/>
  <c r="BO59" i="160" s="1"/>
  <c r="BI35" i="160"/>
  <c r="BS35" i="160" s="1"/>
  <c r="BG14" i="160"/>
  <c r="BQ14" i="160" s="1"/>
  <c r="BJ49" i="160"/>
  <c r="BT49" i="160" s="1"/>
  <c r="BH26" i="160"/>
  <c r="BR26" i="160" s="1"/>
  <c r="BG20" i="160"/>
  <c r="BQ20" i="160" s="1"/>
  <c r="BI38" i="160"/>
  <c r="BS38" i="160" s="1"/>
  <c r="BJ28" i="160"/>
  <c r="BT28" i="160" s="1"/>
  <c r="BJ58" i="160"/>
  <c r="BT58" i="160" s="1"/>
  <c r="BE15" i="160"/>
  <c r="BO15" i="160" s="1"/>
  <c r="BF57" i="160"/>
  <c r="BP57" i="160" s="1"/>
  <c r="BF40" i="160"/>
  <c r="BP40" i="160" s="1"/>
  <c r="BH50" i="160"/>
  <c r="BR50" i="160" s="1"/>
  <c r="BE34" i="160"/>
  <c r="BO34" i="160" s="1"/>
  <c r="BF45" i="160"/>
  <c r="BP45" i="160" s="1"/>
  <c r="BJ27" i="160"/>
  <c r="BT27" i="160" s="1"/>
  <c r="BE22" i="160"/>
  <c r="BO22" i="160" s="1"/>
  <c r="BI46" i="160"/>
  <c r="BS46" i="160" s="1"/>
  <c r="BJ36" i="160"/>
  <c r="BT36" i="160" s="1"/>
  <c r="BG19" i="160"/>
  <c r="BQ19" i="160" s="1"/>
  <c r="BF39" i="160"/>
  <c r="BP39" i="160" s="1"/>
  <c r="BJ35" i="160"/>
  <c r="BT35" i="160" s="1"/>
  <c r="BH14" i="160"/>
  <c r="BR14" i="160" s="1"/>
  <c r="BI49" i="160"/>
  <c r="BS49" i="160" s="1"/>
  <c r="BI26" i="160"/>
  <c r="BS26" i="160" s="1"/>
  <c r="BH20" i="160"/>
  <c r="BR20" i="160" s="1"/>
  <c r="BJ38" i="160"/>
  <c r="BT38" i="160" s="1"/>
  <c r="BE28" i="160"/>
  <c r="BO28" i="160" s="1"/>
  <c r="BE58" i="160"/>
  <c r="BO58" i="160" s="1"/>
  <c r="BF15" i="160"/>
  <c r="BP15" i="160" s="1"/>
  <c r="BE57" i="160"/>
  <c r="BO57" i="160" s="1"/>
  <c r="BE40" i="160"/>
  <c r="BO40" i="160" s="1"/>
  <c r="BI50" i="160"/>
  <c r="BS50" i="160" s="1"/>
  <c r="BJ34" i="160"/>
  <c r="BT34" i="160" s="1"/>
  <c r="BG45" i="160"/>
  <c r="BQ45" i="160" s="1"/>
  <c r="BF27" i="160"/>
  <c r="BP27" i="160" s="1"/>
  <c r="BF22" i="160"/>
  <c r="BP22" i="160" s="1"/>
  <c r="BJ46" i="160"/>
  <c r="BT46" i="160" s="1"/>
  <c r="BG36" i="160"/>
  <c r="BQ36" i="160" s="1"/>
  <c r="BE19" i="160"/>
  <c r="BO19" i="160" s="1"/>
  <c r="BG39" i="160"/>
  <c r="BQ39" i="160" s="1"/>
  <c r="BF35" i="160"/>
  <c r="BP35" i="160" s="1"/>
  <c r="BF14" i="160"/>
  <c r="BP14" i="160" s="1"/>
  <c r="BF55" i="160"/>
  <c r="BP55" i="160" s="1"/>
  <c r="BH49" i="160"/>
  <c r="BR49" i="160" s="1"/>
  <c r="BJ26" i="160"/>
  <c r="BT26" i="160" s="1"/>
  <c r="BG56" i="160"/>
  <c r="BQ56" i="160" s="1"/>
  <c r="BH43" i="160"/>
  <c r="BR43" i="160" s="1"/>
  <c r="BG38" i="160"/>
  <c r="BQ38" i="160" s="1"/>
  <c r="BG28" i="160"/>
  <c r="BQ28" i="160" s="1"/>
  <c r="BF31" i="160"/>
  <c r="BP31" i="160" s="1"/>
  <c r="BG15" i="160"/>
  <c r="BQ15" i="160" s="1"/>
  <c r="BH57" i="160"/>
  <c r="BR57" i="160" s="1"/>
  <c r="BG16" i="160"/>
  <c r="BQ16" i="160" s="1"/>
  <c r="BJ50" i="160"/>
  <c r="BT50" i="160" s="1"/>
  <c r="BF23" i="160"/>
  <c r="BP23" i="160" s="1"/>
  <c r="BH45" i="160"/>
  <c r="BR45" i="160" s="1"/>
  <c r="BG27" i="160"/>
  <c r="BQ27" i="160" s="1"/>
  <c r="BI54" i="160"/>
  <c r="BS54" i="160" s="1"/>
  <c r="BH46" i="160"/>
  <c r="BR46" i="160" s="1"/>
  <c r="BE36" i="160"/>
  <c r="BO36" i="160" s="1"/>
  <c r="BH59" i="160"/>
  <c r="BR59" i="160" s="1"/>
  <c r="BE39" i="160"/>
  <c r="BO39" i="160" s="1"/>
  <c r="BG35" i="160"/>
  <c r="BQ35" i="160" s="1"/>
  <c r="BG55" i="160"/>
  <c r="BQ55" i="160" s="1"/>
  <c r="BE49" i="160"/>
  <c r="BO49" i="160" s="1"/>
  <c r="BE26" i="160"/>
  <c r="BO26" i="160" s="1"/>
  <c r="BH56" i="160"/>
  <c r="BR56" i="160" s="1"/>
  <c r="BI43" i="160"/>
  <c r="BS43" i="160" s="1"/>
  <c r="BH38" i="160"/>
  <c r="BR38" i="160" s="1"/>
  <c r="BH28" i="160"/>
  <c r="BR28" i="160" s="1"/>
  <c r="BG31" i="160"/>
  <c r="BQ31" i="160" s="1"/>
  <c r="BJ15" i="160"/>
  <c r="BT15" i="160" s="1"/>
  <c r="BG57" i="160"/>
  <c r="BQ57" i="160" s="1"/>
  <c r="BH16" i="160"/>
  <c r="BR16" i="160" s="1"/>
  <c r="BE50" i="160"/>
  <c r="BO50" i="160" s="1"/>
  <c r="BG23" i="160"/>
  <c r="BQ23" i="160" s="1"/>
  <c r="BI45" i="160"/>
  <c r="BS45" i="160" s="1"/>
  <c r="BE27" i="160"/>
  <c r="BO27" i="160" s="1"/>
  <c r="AC53" i="85"/>
  <c r="AC11" i="85" s="1"/>
  <c r="AC26" i="85"/>
  <c r="AC12" i="85"/>
  <c r="CC36" i="160" l="1"/>
  <c r="CG26" i="160"/>
  <c r="CE19" i="160"/>
  <c r="CF16" i="160"/>
  <c r="CC39" i="160"/>
  <c r="CE54" i="160"/>
  <c r="CG54" i="160"/>
  <c r="CH55" i="160"/>
  <c r="CD55" i="160"/>
  <c r="CG55" i="160"/>
  <c r="CF55" i="160"/>
  <c r="CE57" i="160"/>
  <c r="CG57" i="160"/>
  <c r="CD56" i="160"/>
  <c r="CE56" i="160"/>
  <c r="CF56" i="160"/>
  <c r="CH46" i="160"/>
  <c r="CF59" i="160"/>
  <c r="CD31" i="160"/>
  <c r="CC59" i="160"/>
  <c r="CG36" i="160"/>
  <c r="CH26" i="160"/>
  <c r="CC54" i="160"/>
  <c r="CF36" i="160"/>
  <c r="CH58" i="160"/>
  <c r="CC56" i="160"/>
  <c r="CD26" i="160"/>
  <c r="CD36" i="160"/>
  <c r="CG20" i="160"/>
  <c r="CD32" i="160"/>
  <c r="CD19" i="160"/>
  <c r="CG58" i="160"/>
  <c r="CF32" i="160"/>
  <c r="CF24" i="160"/>
  <c r="CC24" i="160"/>
  <c r="CH19" i="160"/>
  <c r="CF58" i="160"/>
  <c r="CD54" i="160"/>
  <c r="CH13" i="160"/>
  <c r="CG13" i="160"/>
  <c r="CF13" i="160"/>
  <c r="CH56" i="160"/>
  <c r="CG24" i="160"/>
  <c r="CE18" i="160"/>
  <c r="CH20" i="160"/>
  <c r="CE32" i="160"/>
  <c r="CH32" i="160"/>
  <c r="CC20" i="160"/>
  <c r="CD20" i="160"/>
  <c r="CG32" i="160"/>
  <c r="CD21" i="160"/>
  <c r="CF20" i="160"/>
  <c r="CE45" i="160"/>
  <c r="CF47" i="160"/>
  <c r="CF52" i="160"/>
  <c r="CF46" i="160"/>
  <c r="CG52" i="160"/>
  <c r="CF45" i="160"/>
  <c r="CD46" i="160"/>
  <c r="CC44" i="160"/>
  <c r="CG47" i="160"/>
  <c r="CD53" i="160"/>
  <c r="CC47" i="160"/>
  <c r="CC45" i="160"/>
  <c r="CF21" i="160"/>
  <c r="CD34" i="160"/>
  <c r="CC35" i="160"/>
  <c r="CC33" i="160"/>
  <c r="CE53" i="160"/>
  <c r="CG29" i="160"/>
  <c r="CH34" i="160"/>
  <c r="CH35" i="160"/>
  <c r="CE34" i="160"/>
  <c r="CD33" i="160"/>
  <c r="CH18" i="160"/>
  <c r="CF34" i="160"/>
  <c r="CF33" i="160"/>
  <c r="CE35" i="160"/>
  <c r="CF35" i="160"/>
  <c r="CH29" i="160"/>
  <c r="CD29" i="160"/>
  <c r="CC34" i="160"/>
  <c r="CG35" i="160"/>
  <c r="CC29" i="160"/>
  <c r="CD27" i="160"/>
  <c r="CF27" i="160"/>
  <c r="CG27" i="160"/>
  <c r="CH27" i="160"/>
  <c r="CE27" i="160"/>
  <c r="CH47" i="160"/>
  <c r="CG21" i="160"/>
  <c r="CD40" i="160"/>
  <c r="CD57" i="160"/>
  <c r="CE38" i="160"/>
  <c r="CD49" i="160"/>
  <c r="CG16" i="160"/>
  <c r="CF39" i="160"/>
  <c r="CF42" i="160"/>
  <c r="CC37" i="160"/>
  <c r="CD37" i="160"/>
  <c r="CF51" i="160"/>
  <c r="CG51" i="160"/>
  <c r="CE40" i="160"/>
  <c r="CG25" i="160"/>
  <c r="CE33" i="160"/>
  <c r="CG42" i="160"/>
  <c r="CC51" i="160"/>
  <c r="CG33" i="160"/>
  <c r="CF50" i="160"/>
  <c r="CH37" i="160"/>
  <c r="CG49" i="160"/>
  <c r="CF28" i="160"/>
  <c r="CF38" i="160"/>
  <c r="CD39" i="160"/>
  <c r="CC16" i="160"/>
  <c r="CG39" i="160"/>
  <c r="CD51" i="160"/>
  <c r="CE43" i="160"/>
  <c r="CE28" i="160"/>
  <c r="CH15" i="160"/>
  <c r="CD28" i="160"/>
  <c r="CE41" i="160"/>
  <c r="CG44" i="160"/>
  <c r="CH41" i="160"/>
  <c r="CF14" i="160"/>
  <c r="CG28" i="160"/>
  <c r="CF41" i="160"/>
  <c r="CC15" i="160"/>
  <c r="CG14" i="160"/>
  <c r="CF15" i="160"/>
  <c r="CG43" i="160"/>
  <c r="CF22" i="160"/>
  <c r="CG23" i="160"/>
  <c r="CD41" i="160"/>
  <c r="CC41" i="160"/>
  <c r="CD52" i="160"/>
  <c r="CF53" i="160"/>
  <c r="CE47" i="160"/>
  <c r="CG60" i="160"/>
  <c r="CD23" i="160"/>
  <c r="CC17" i="160"/>
  <c r="CC27" i="160"/>
  <c r="CC23" i="160"/>
  <c r="CD17" i="160"/>
  <c r="CH21" i="160"/>
  <c r="CE20" i="160"/>
  <c r="CC21" i="160"/>
  <c r="CE21" i="160"/>
  <c r="CE23" i="160"/>
  <c r="CC22" i="160"/>
  <c r="CE29" i="160"/>
  <c r="CE17" i="160"/>
  <c r="CH31" i="160"/>
  <c r="CG22" i="160"/>
  <c r="CC32" i="160"/>
  <c r="CH33" i="160"/>
  <c r="CH23" i="160"/>
  <c r="CG17" i="160"/>
  <c r="CF30" i="160"/>
  <c r="CF44" i="160"/>
  <c r="CD22" i="160"/>
  <c r="CC31" i="160"/>
  <c r="CH22" i="160"/>
  <c r="CG48" i="160"/>
  <c r="CF60" i="160"/>
  <c r="CD60" i="160"/>
  <c r="CD43" i="160"/>
  <c r="CE30" i="160"/>
  <c r="CF43" i="160"/>
  <c r="CE22" i="160"/>
  <c r="CF23" i="160"/>
  <c r="CF48" i="160"/>
  <c r="CE31" i="160"/>
  <c r="CC43" i="160"/>
  <c r="CF17" i="160"/>
  <c r="CH30" i="160"/>
  <c r="CD48" i="160"/>
  <c r="CG59" i="160"/>
  <c r="CC40" i="160"/>
  <c r="CE55" i="160"/>
  <c r="CC50" i="160"/>
  <c r="CE15" i="160"/>
  <c r="CC19" i="160"/>
  <c r="CC28" i="160"/>
  <c r="CH49" i="160"/>
  <c r="CD16" i="160"/>
  <c r="CH57" i="160"/>
  <c r="CG19" i="160"/>
  <c r="CD38" i="160"/>
  <c r="CC13" i="160"/>
  <c r="CE37" i="160"/>
  <c r="CE60" i="160"/>
  <c r="CH24" i="160"/>
  <c r="CH52" i="160"/>
  <c r="CC25" i="160"/>
  <c r="CE36" i="160"/>
  <c r="CH38" i="160"/>
  <c r="CD45" i="160"/>
  <c r="CE14" i="160"/>
  <c r="CH40" i="160"/>
  <c r="CD59" i="160"/>
  <c r="CG31" i="160"/>
  <c r="CC46" i="160"/>
  <c r="CH45" i="160"/>
  <c r="CE49" i="160"/>
  <c r="CH42" i="160"/>
  <c r="CD13" i="160"/>
  <c r="CH51" i="160"/>
  <c r="CD25" i="160"/>
  <c r="CD44" i="160"/>
  <c r="CD30" i="160"/>
  <c r="CF18" i="160"/>
  <c r="CC18" i="160"/>
  <c r="CF25" i="160"/>
  <c r="CF49" i="160"/>
  <c r="CH28" i="160"/>
  <c r="CG50" i="160"/>
  <c r="CF57" i="160"/>
  <c r="CE39" i="160"/>
  <c r="CC58" i="160"/>
  <c r="CF26" i="160"/>
  <c r="CE50" i="160"/>
  <c r="CH14" i="160"/>
  <c r="CG40" i="160"/>
  <c r="CE59" i="160"/>
  <c r="CE58" i="160"/>
  <c r="CF54" i="160"/>
  <c r="CG56" i="160"/>
  <c r="CH48" i="160"/>
  <c r="CE13" i="160"/>
  <c r="CG53" i="160"/>
  <c r="CG18" i="160"/>
  <c r="CH44" i="160"/>
  <c r="CC42" i="160"/>
  <c r="CG41" i="160"/>
  <c r="CD47" i="160"/>
  <c r="CF40" i="160"/>
  <c r="CH59" i="160"/>
  <c r="CD58" i="160"/>
  <c r="CH54" i="160"/>
  <c r="CG37" i="160"/>
  <c r="CE42" i="160"/>
  <c r="CE51" i="160"/>
  <c r="CC53" i="160"/>
  <c r="CC48" i="160"/>
  <c r="CG30" i="160"/>
  <c r="CE24" i="160"/>
  <c r="CC26" i="160"/>
  <c r="CH50" i="160"/>
  <c r="CD14" i="160"/>
  <c r="CC57" i="160"/>
  <c r="CH36" i="160"/>
  <c r="CG38" i="160"/>
  <c r="CE26" i="160"/>
  <c r="CD50" i="160"/>
  <c r="CC14" i="160"/>
  <c r="CG15" i="160"/>
  <c r="CF19" i="160"/>
  <c r="CC38" i="160"/>
  <c r="CF29" i="160"/>
  <c r="CD18" i="160"/>
  <c r="CD42" i="160"/>
  <c r="CE48" i="160"/>
  <c r="CE52" i="160"/>
  <c r="CE44" i="160"/>
  <c r="CH25" i="160"/>
  <c r="CC30" i="160"/>
  <c r="CG45" i="160"/>
  <c r="CC49" i="160"/>
  <c r="CE16" i="160"/>
  <c r="CD35" i="160"/>
  <c r="CD15" i="160"/>
  <c r="CG46" i="160"/>
  <c r="CG34" i="160"/>
  <c r="CC55" i="160"/>
  <c r="CH16" i="160"/>
  <c r="CH39" i="160"/>
  <c r="CF31" i="160"/>
  <c r="CE46" i="160"/>
  <c r="CH43" i="160"/>
  <c r="CF37" i="160"/>
  <c r="CH53" i="160"/>
  <c r="CD24" i="160"/>
  <c r="CC52" i="160"/>
  <c r="CC60" i="160"/>
  <c r="CH17" i="160"/>
  <c r="CH60" i="160"/>
  <c r="CE25" i="160"/>
  <c r="BL79" i="160"/>
  <c r="BM79" i="160"/>
  <c r="CO60" i="160"/>
  <c r="CO27" i="160"/>
  <c r="CO37" i="160"/>
  <c r="CO58" i="160"/>
  <c r="CO45" i="160"/>
  <c r="CO29" i="160"/>
  <c r="CO31" i="160"/>
  <c r="CO54" i="160"/>
  <c r="CO35" i="160"/>
  <c r="CO18" i="160"/>
  <c r="CO44" i="160"/>
  <c r="CO25" i="160"/>
  <c r="CO14" i="160"/>
  <c r="CO20" i="160"/>
  <c r="CO34" i="160"/>
  <c r="CO28" i="160"/>
  <c r="BM227" i="160"/>
  <c r="BL227" i="160"/>
  <c r="BM203" i="160"/>
  <c r="BL203" i="160"/>
  <c r="BM246" i="160"/>
  <c r="BL246" i="160"/>
  <c r="BM186" i="160"/>
  <c r="BL186" i="160"/>
  <c r="BL247" i="160"/>
  <c r="BM247" i="160"/>
  <c r="CO15" i="160"/>
  <c r="BL237" i="160"/>
  <c r="BM237" i="160"/>
  <c r="BL84" i="160"/>
  <c r="BM84" i="160"/>
  <c r="BM204" i="160"/>
  <c r="BL204" i="160"/>
  <c r="BM166" i="160"/>
  <c r="BL166" i="160"/>
  <c r="BM124" i="160"/>
  <c r="BL124" i="160"/>
  <c r="BL226" i="160"/>
  <c r="BM226" i="160"/>
  <c r="BM195" i="160"/>
  <c r="BL195" i="160"/>
  <c r="BM201" i="160"/>
  <c r="BL201" i="160"/>
  <c r="BL135" i="160"/>
  <c r="BM135" i="160"/>
  <c r="BM248" i="160"/>
  <c r="BL248" i="160"/>
  <c r="CO46" i="160"/>
  <c r="BL161" i="160"/>
  <c r="BM161" i="160"/>
  <c r="BL98" i="160"/>
  <c r="BM98" i="160"/>
  <c r="BL76" i="160"/>
  <c r="BM76" i="160"/>
  <c r="BL217" i="160"/>
  <c r="BM217" i="160"/>
  <c r="BM180" i="160"/>
  <c r="BL180" i="160"/>
  <c r="BM160" i="160"/>
  <c r="BL160" i="160"/>
  <c r="CO32" i="160"/>
  <c r="BL174" i="160"/>
  <c r="BM174" i="160"/>
  <c r="BL198" i="160"/>
  <c r="BM198" i="160"/>
  <c r="BM104" i="160"/>
  <c r="BL104" i="160"/>
  <c r="CO50" i="160"/>
  <c r="BL105" i="160"/>
  <c r="BM105" i="160"/>
  <c r="BM219" i="160"/>
  <c r="BL219" i="160"/>
  <c r="BM91" i="160"/>
  <c r="BL91" i="160"/>
  <c r="BL223" i="160"/>
  <c r="BM223" i="160"/>
  <c r="BM187" i="160"/>
  <c r="BL187" i="160"/>
  <c r="BL230" i="160"/>
  <c r="BM230" i="160"/>
  <c r="BL116" i="160"/>
  <c r="BM116" i="160"/>
  <c r="BM236" i="160"/>
  <c r="BL236" i="160"/>
  <c r="BM225" i="160"/>
  <c r="BL225" i="160"/>
  <c r="BL156" i="160"/>
  <c r="BM156" i="160"/>
  <c r="BM152" i="160"/>
  <c r="BL152" i="160"/>
  <c r="BL241" i="160"/>
  <c r="BM241" i="160"/>
  <c r="BM155" i="160"/>
  <c r="BL155" i="160"/>
  <c r="BL125" i="160"/>
  <c r="BM125" i="160"/>
  <c r="BM243" i="160"/>
  <c r="BL243" i="160"/>
  <c r="CO49" i="160"/>
  <c r="BL118" i="160"/>
  <c r="BM118" i="160"/>
  <c r="BM120" i="160"/>
  <c r="BL120" i="160"/>
  <c r="BL101" i="160"/>
  <c r="BM101" i="160"/>
  <c r="BL179" i="160"/>
  <c r="BM179" i="160"/>
  <c r="BM193" i="160"/>
  <c r="BL193" i="160"/>
  <c r="BM214" i="160"/>
  <c r="BL214" i="160"/>
  <c r="CO39" i="160"/>
  <c r="CO24" i="160"/>
  <c r="BL94" i="160"/>
  <c r="BM94" i="160"/>
  <c r="BM194" i="160"/>
  <c r="BL194" i="160"/>
  <c r="BL87" i="160"/>
  <c r="BM87" i="160"/>
  <c r="BM129" i="160"/>
  <c r="BL129" i="160"/>
  <c r="BM89" i="160"/>
  <c r="BL89" i="160"/>
  <c r="BM228" i="160"/>
  <c r="BL228" i="160"/>
  <c r="BM172" i="160"/>
  <c r="BL172" i="160"/>
  <c r="BM239" i="160"/>
  <c r="BL239" i="160"/>
  <c r="CO56" i="160"/>
  <c r="BL197" i="160"/>
  <c r="BM197" i="160"/>
  <c r="BL86" i="160"/>
  <c r="BM86" i="160"/>
  <c r="BM168" i="160"/>
  <c r="BL168" i="160"/>
  <c r="CO52" i="160"/>
  <c r="CO21" i="160"/>
  <c r="BM122" i="160"/>
  <c r="BL122" i="160"/>
  <c r="BM202" i="160"/>
  <c r="BL202" i="160"/>
  <c r="BL162" i="160"/>
  <c r="BM162" i="160"/>
  <c r="CO40" i="160"/>
  <c r="BL159" i="160"/>
  <c r="BM159" i="160"/>
  <c r="BM212" i="160"/>
  <c r="BL212" i="160"/>
  <c r="BM213" i="160"/>
  <c r="BL213" i="160"/>
  <c r="BM75" i="160"/>
  <c r="BL75" i="160"/>
  <c r="BM233" i="160"/>
  <c r="BL233" i="160"/>
  <c r="BM132" i="160"/>
  <c r="BL132" i="160"/>
  <c r="BM138" i="160"/>
  <c r="BL138" i="160"/>
  <c r="CO55" i="160"/>
  <c r="CO17" i="160"/>
  <c r="BL183" i="160"/>
  <c r="BM183" i="160"/>
  <c r="BL234" i="160"/>
  <c r="BM234" i="160"/>
  <c r="BL83" i="160"/>
  <c r="BM83" i="160"/>
  <c r="BL133" i="160"/>
  <c r="BM133" i="160"/>
  <c r="CO53" i="160"/>
  <c r="BM169" i="160"/>
  <c r="BL169" i="160"/>
  <c r="BL207" i="160"/>
  <c r="BM207" i="160"/>
  <c r="BL157" i="160"/>
  <c r="BM157" i="160"/>
  <c r="BM113" i="160"/>
  <c r="BL113" i="160"/>
  <c r="BM115" i="160"/>
  <c r="BL115" i="160"/>
  <c r="BL242" i="160"/>
  <c r="BM242" i="160"/>
  <c r="BM250" i="160"/>
  <c r="BL250" i="160"/>
  <c r="BM244" i="160"/>
  <c r="BL244" i="160"/>
  <c r="BL108" i="160"/>
  <c r="BM108" i="160"/>
  <c r="BM220" i="160"/>
  <c r="BL220" i="160"/>
  <c r="BM164" i="160"/>
  <c r="BL164" i="160"/>
  <c r="BM235" i="160"/>
  <c r="BL235" i="160"/>
  <c r="BM128" i="160"/>
  <c r="BL128" i="160"/>
  <c r="BM170" i="160"/>
  <c r="BL170" i="160"/>
  <c r="BL231" i="160"/>
  <c r="BM231" i="160"/>
  <c r="BL102" i="160"/>
  <c r="BM102" i="160"/>
  <c r="BM192" i="160"/>
  <c r="BL192" i="160"/>
  <c r="BL146" i="160"/>
  <c r="BM146" i="160"/>
  <c r="BM208" i="160"/>
  <c r="BL208" i="160"/>
  <c r="BM137" i="160"/>
  <c r="BL137" i="160"/>
  <c r="BM74" i="160"/>
  <c r="BL74" i="160"/>
  <c r="CO30" i="160"/>
  <c r="BM78" i="160"/>
  <c r="BL78" i="160"/>
  <c r="BM92" i="160"/>
  <c r="BL92" i="160"/>
  <c r="BL245" i="160"/>
  <c r="BM245" i="160"/>
  <c r="BM130" i="160"/>
  <c r="BL130" i="160"/>
  <c r="BM211" i="160"/>
  <c r="BL211" i="160"/>
  <c r="BM139" i="160"/>
  <c r="BL139" i="160"/>
  <c r="BL189" i="160"/>
  <c r="BM189" i="160"/>
  <c r="BM77" i="160"/>
  <c r="BL77" i="160"/>
  <c r="BL251" i="160"/>
  <c r="BM251" i="160"/>
  <c r="BL221" i="160"/>
  <c r="BM221" i="160"/>
  <c r="BL106" i="160"/>
  <c r="BM106" i="160"/>
  <c r="CO23" i="160"/>
  <c r="BM188" i="160"/>
  <c r="BL188" i="160"/>
  <c r="BM232" i="160"/>
  <c r="BL232" i="160"/>
  <c r="CO19" i="160"/>
  <c r="CO26" i="160"/>
  <c r="BM80" i="160"/>
  <c r="BL80" i="160"/>
  <c r="BL167" i="160"/>
  <c r="BM167" i="160"/>
  <c r="BM100" i="160"/>
  <c r="BL100" i="160"/>
  <c r="BM177" i="160"/>
  <c r="BL177" i="160"/>
  <c r="BM97" i="160"/>
  <c r="BL97" i="160"/>
  <c r="BM151" i="160"/>
  <c r="BL151" i="160"/>
  <c r="BL165" i="160"/>
  <c r="BM165" i="160"/>
  <c r="BL109" i="160"/>
  <c r="BM109" i="160"/>
  <c r="BM119" i="160"/>
  <c r="BL119" i="160"/>
  <c r="BM163" i="160"/>
  <c r="BL163" i="160"/>
  <c r="BL141" i="160"/>
  <c r="BM141" i="160"/>
  <c r="CO22" i="160"/>
  <c r="BL200" i="160"/>
  <c r="BM200" i="160"/>
  <c r="BM144" i="160"/>
  <c r="BL144" i="160"/>
  <c r="CO43" i="160"/>
  <c r="CO51" i="160"/>
  <c r="CO41" i="160"/>
  <c r="BL85" i="160"/>
  <c r="BM85" i="160"/>
  <c r="BM210" i="160"/>
  <c r="BL210" i="160"/>
  <c r="BM127" i="160"/>
  <c r="BL127" i="160"/>
  <c r="BL181" i="160"/>
  <c r="BM181" i="160"/>
  <c r="BL95" i="160"/>
  <c r="BM95" i="160"/>
  <c r="BL117" i="160"/>
  <c r="BM117" i="160"/>
  <c r="BM190" i="160"/>
  <c r="BL190" i="160"/>
  <c r="BM82" i="160"/>
  <c r="BL82" i="160"/>
  <c r="BL173" i="160"/>
  <c r="BM173" i="160"/>
  <c r="BL191" i="160"/>
  <c r="BM191" i="160"/>
  <c r="BM121" i="160"/>
  <c r="BL121" i="160"/>
  <c r="BL149" i="160"/>
  <c r="BM149" i="160"/>
  <c r="CO48" i="160"/>
  <c r="BM131" i="160"/>
  <c r="BL131" i="160"/>
  <c r="CO38" i="160"/>
  <c r="BM73" i="160"/>
  <c r="BL73" i="160"/>
  <c r="BL103" i="160"/>
  <c r="BM103" i="160"/>
  <c r="BM176" i="160"/>
  <c r="BL176" i="160"/>
  <c r="BM224" i="160"/>
  <c r="BL224" i="160"/>
  <c r="CO36" i="160"/>
  <c r="BM126" i="160"/>
  <c r="BL126" i="160"/>
  <c r="BM178" i="160"/>
  <c r="BL178" i="160"/>
  <c r="BM114" i="160"/>
  <c r="BL114" i="160"/>
  <c r="BM72" i="160"/>
  <c r="BL72" i="160"/>
  <c r="BL143" i="160"/>
  <c r="BM143" i="160"/>
  <c r="BM153" i="160"/>
  <c r="BL153" i="160"/>
  <c r="BL184" i="160"/>
  <c r="BM184" i="160"/>
  <c r="CO57" i="160"/>
  <c r="BM249" i="160"/>
  <c r="BL249" i="160"/>
  <c r="BL111" i="160"/>
  <c r="BM111" i="160"/>
  <c r="BM209" i="160"/>
  <c r="BL209" i="160"/>
  <c r="BL134" i="160"/>
  <c r="BM134" i="160"/>
  <c r="BM206" i="160"/>
  <c r="BL206" i="160"/>
  <c r="BL112" i="160"/>
  <c r="BM112" i="160"/>
  <c r="BM99" i="160"/>
  <c r="BL99" i="160"/>
  <c r="BM145" i="160"/>
  <c r="BL145" i="160"/>
  <c r="BL222" i="160"/>
  <c r="BM222" i="160"/>
  <c r="BL215" i="160"/>
  <c r="BM215" i="160"/>
  <c r="BM185" i="160"/>
  <c r="BL185" i="160"/>
  <c r="BL205" i="160"/>
  <c r="BM205" i="160"/>
  <c r="BM147" i="160"/>
  <c r="BL147" i="160"/>
  <c r="CO33" i="160"/>
  <c r="BL154" i="160"/>
  <c r="BM154" i="160"/>
  <c r="BL238" i="160"/>
  <c r="BM238" i="160"/>
  <c r="BM218" i="160"/>
  <c r="BL218" i="160"/>
  <c r="BM171" i="160"/>
  <c r="BL171" i="160"/>
  <c r="BM142" i="160"/>
  <c r="BL142" i="160"/>
  <c r="BM123" i="160"/>
  <c r="BL123" i="160"/>
  <c r="BL199" i="160"/>
  <c r="BM199" i="160"/>
  <c r="BL216" i="160"/>
  <c r="BM216" i="160"/>
  <c r="BL96" i="160"/>
  <c r="BM96" i="160"/>
  <c r="BL229" i="160"/>
  <c r="BM229" i="160"/>
  <c r="BL110" i="160"/>
  <c r="BM110" i="160"/>
  <c r="CO16" i="160"/>
  <c r="CO42" i="160"/>
  <c r="BL107" i="160"/>
  <c r="BM107" i="160"/>
  <c r="BL150" i="160"/>
  <c r="BM150" i="160"/>
  <c r="BM240" i="160"/>
  <c r="BL240" i="160"/>
  <c r="BM136" i="160"/>
  <c r="BL136" i="160"/>
  <c r="BM93" i="160"/>
  <c r="BL93" i="160"/>
  <c r="BM148" i="160"/>
  <c r="BL148" i="160"/>
  <c r="BL158" i="160"/>
  <c r="BM158" i="160"/>
  <c r="BL182" i="160"/>
  <c r="BM182" i="160"/>
  <c r="BL175" i="160"/>
  <c r="BM175" i="160"/>
  <c r="CO59" i="160"/>
  <c r="BM196" i="160"/>
  <c r="BL196" i="160"/>
  <c r="BL90" i="160"/>
  <c r="BM90" i="160"/>
  <c r="BM140" i="160"/>
  <c r="BL140" i="160"/>
  <c r="CO47" i="160"/>
  <c r="BM81" i="160"/>
  <c r="BL81" i="160"/>
  <c r="BL88" i="160"/>
  <c r="BM88" i="160"/>
  <c r="BK24" i="160"/>
  <c r="BK34" i="160"/>
  <c r="BK54" i="160"/>
  <c r="BK55" i="160"/>
  <c r="BK21" i="160"/>
  <c r="BK29" i="160"/>
  <c r="BK47" i="160"/>
  <c r="BK60" i="160"/>
  <c r="BK14" i="160"/>
  <c r="BK36" i="160"/>
  <c r="BK58" i="160"/>
  <c r="BK31" i="160"/>
  <c r="BK16" i="160"/>
  <c r="BK35" i="160"/>
  <c r="BK28" i="160"/>
  <c r="BK48" i="160"/>
  <c r="BK26" i="160"/>
  <c r="BK23" i="160"/>
  <c r="BK46" i="160"/>
  <c r="BK38" i="160"/>
  <c r="BK27" i="160"/>
  <c r="BK39" i="160"/>
  <c r="BK49" i="160"/>
  <c r="BK15" i="160"/>
  <c r="BK43" i="160"/>
  <c r="BK51" i="160"/>
  <c r="BK52" i="160"/>
  <c r="BK30" i="160"/>
  <c r="BK25" i="160"/>
  <c r="BK50" i="160"/>
  <c r="BK22" i="160"/>
  <c r="BK59" i="160"/>
  <c r="BK56" i="160"/>
  <c r="BK33" i="160"/>
  <c r="BK41" i="160"/>
  <c r="BK44" i="160"/>
  <c r="BK42" i="160"/>
  <c r="BK57" i="160"/>
  <c r="BK19" i="160"/>
  <c r="BK40" i="160"/>
  <c r="BK20" i="160"/>
  <c r="BK45" i="160"/>
  <c r="BK13" i="160"/>
  <c r="BK37" i="160"/>
  <c r="BK53" i="160"/>
  <c r="BK17" i="160"/>
  <c r="BK32" i="160"/>
  <c r="BK18" i="160"/>
  <c r="BU18" i="160" l="1"/>
  <c r="CI18" i="160" s="1"/>
  <c r="BU37" i="160"/>
  <c r="CI37" i="160" s="1"/>
  <c r="BU40" i="160"/>
  <c r="CI40" i="160" s="1"/>
  <c r="BU44" i="160"/>
  <c r="CI44" i="160" s="1"/>
  <c r="BU59" i="160"/>
  <c r="CI59" i="160" s="1"/>
  <c r="BU30" i="160"/>
  <c r="CI30" i="160" s="1"/>
  <c r="BU15" i="160"/>
  <c r="CI15" i="160" s="1"/>
  <c r="BU38" i="160"/>
  <c r="CI38" i="160" s="1"/>
  <c r="BU48" i="160"/>
  <c r="CI48" i="160" s="1"/>
  <c r="BU31" i="160"/>
  <c r="CI31" i="160" s="1"/>
  <c r="BU60" i="160"/>
  <c r="CI60" i="160" s="1"/>
  <c r="BU55" i="160"/>
  <c r="CI55" i="160" s="1"/>
  <c r="BU32" i="160"/>
  <c r="CI32" i="160" s="1"/>
  <c r="BU13" i="160"/>
  <c r="CI13" i="160" s="1"/>
  <c r="BU19" i="160"/>
  <c r="CI19" i="160" s="1"/>
  <c r="BU41" i="160"/>
  <c r="CI41" i="160" s="1"/>
  <c r="BU22" i="160"/>
  <c r="CI22" i="160" s="1"/>
  <c r="BU52" i="160"/>
  <c r="CI52" i="160" s="1"/>
  <c r="BU49" i="160"/>
  <c r="CI49" i="160" s="1"/>
  <c r="BU46" i="160"/>
  <c r="CI46" i="160" s="1"/>
  <c r="BU28" i="160"/>
  <c r="CI28" i="160" s="1"/>
  <c r="BU58" i="160"/>
  <c r="CI58" i="160" s="1"/>
  <c r="BU47" i="160"/>
  <c r="CI47" i="160" s="1"/>
  <c r="BU54" i="160"/>
  <c r="CI54" i="160" s="1"/>
  <c r="BU17" i="160"/>
  <c r="CI17" i="160" s="1"/>
  <c r="BU45" i="160"/>
  <c r="CI45" i="160" s="1"/>
  <c r="BU57" i="160"/>
  <c r="CI57" i="160" s="1"/>
  <c r="BU33" i="160"/>
  <c r="CI33" i="160" s="1"/>
  <c r="BU50" i="160"/>
  <c r="CI50" i="160" s="1"/>
  <c r="BU51" i="160"/>
  <c r="CI51" i="160" s="1"/>
  <c r="BU39" i="160"/>
  <c r="CI39" i="160" s="1"/>
  <c r="BU23" i="160"/>
  <c r="CI23" i="160" s="1"/>
  <c r="BU35" i="160"/>
  <c r="CI35" i="160" s="1"/>
  <c r="BU36" i="160"/>
  <c r="CI36" i="160" s="1"/>
  <c r="BU29" i="160"/>
  <c r="CI29" i="160" s="1"/>
  <c r="BU34" i="160"/>
  <c r="CI34" i="160" s="1"/>
  <c r="BU53" i="160"/>
  <c r="CI53" i="160" s="1"/>
  <c r="BU20" i="160"/>
  <c r="CI20" i="160" s="1"/>
  <c r="BU42" i="160"/>
  <c r="CI42" i="160" s="1"/>
  <c r="BU56" i="160"/>
  <c r="CI56" i="160" s="1"/>
  <c r="BU25" i="160"/>
  <c r="CI25" i="160" s="1"/>
  <c r="BU43" i="160"/>
  <c r="CI43" i="160" s="1"/>
  <c r="BU27" i="160"/>
  <c r="CI27" i="160" s="1"/>
  <c r="BU26" i="160"/>
  <c r="CI26" i="160" s="1"/>
  <c r="BU16" i="160"/>
  <c r="CI16" i="160" s="1"/>
  <c r="BU14" i="160"/>
  <c r="CI14" i="160" s="1"/>
  <c r="BU21" i="160"/>
  <c r="CI21" i="160" s="1"/>
  <c r="BU24" i="160"/>
  <c r="CI24" i="160" s="1"/>
  <c r="AA15" i="85" l="1"/>
  <c r="AA131" i="85"/>
  <c r="AA123" i="85"/>
  <c r="AA115" i="85"/>
  <c r="AA107" i="85"/>
  <c r="AA99" i="85"/>
  <c r="AA91" i="85"/>
  <c r="AA83" i="85"/>
  <c r="AA75" i="85"/>
  <c r="AA67" i="85"/>
  <c r="AA59" i="85"/>
  <c r="AA51" i="85"/>
  <c r="AA43" i="85"/>
  <c r="AA35" i="85"/>
  <c r="AA27" i="85"/>
  <c r="AA19" i="85"/>
  <c r="Q133" i="85"/>
  <c r="Q125" i="85"/>
  <c r="Q117" i="85"/>
  <c r="Q109" i="85"/>
  <c r="Q101" i="85"/>
  <c r="Q93" i="85"/>
  <c r="Q85" i="85"/>
  <c r="Q77" i="85"/>
  <c r="Q69" i="85"/>
  <c r="Q61" i="85"/>
  <c r="Q53" i="85"/>
  <c r="Q45" i="85"/>
  <c r="Q37" i="85"/>
  <c r="Q29" i="85"/>
  <c r="Q21" i="85"/>
  <c r="Q13" i="85"/>
  <c r="AA12" i="85"/>
  <c r="AA66" i="85"/>
  <c r="AA18" i="85"/>
  <c r="Q108" i="85"/>
  <c r="Q100" i="85"/>
  <c r="Q68" i="85"/>
  <c r="Q28" i="85"/>
  <c r="AA138" i="85"/>
  <c r="AA130" i="85"/>
  <c r="AA122" i="85"/>
  <c r="AA114" i="85"/>
  <c r="AA106" i="85"/>
  <c r="AA98" i="85"/>
  <c r="AA90" i="85"/>
  <c r="AA58" i="85"/>
  <c r="AA50" i="85"/>
  <c r="AA34" i="85"/>
  <c r="AA26" i="85"/>
  <c r="Q132" i="85"/>
  <c r="Q76" i="85"/>
  <c r="AA137" i="85"/>
  <c r="AA129" i="85"/>
  <c r="AA121" i="85"/>
  <c r="AA113" i="85"/>
  <c r="AA105" i="85"/>
  <c r="AA97" i="85"/>
  <c r="AA89" i="85"/>
  <c r="AA81" i="85"/>
  <c r="AA73" i="85"/>
  <c r="AA65" i="85"/>
  <c r="AA57" i="85"/>
  <c r="AA49" i="85"/>
  <c r="AA41" i="85"/>
  <c r="AA33" i="85"/>
  <c r="AA25" i="85"/>
  <c r="AA17" i="85"/>
  <c r="Q131" i="85"/>
  <c r="Q123" i="85"/>
  <c r="Q115" i="85"/>
  <c r="Q107" i="85"/>
  <c r="Q99" i="85"/>
  <c r="Q91" i="85"/>
  <c r="Q83" i="85"/>
  <c r="Q75" i="85"/>
  <c r="Q67" i="85"/>
  <c r="Q59" i="85"/>
  <c r="Q51" i="85"/>
  <c r="Q43" i="85"/>
  <c r="Q35" i="85"/>
  <c r="Q27" i="85"/>
  <c r="Q19" i="85"/>
  <c r="Q11" i="85"/>
  <c r="AA10" i="85"/>
  <c r="Q81" i="85"/>
  <c r="Q57" i="85"/>
  <c r="Q49" i="85"/>
  <c r="Q33" i="85"/>
  <c r="Q17" i="85"/>
  <c r="AA8" i="85"/>
  <c r="Q60" i="85"/>
  <c r="AA136" i="85"/>
  <c r="AA128" i="85"/>
  <c r="AA120" i="85"/>
  <c r="AA112" i="85"/>
  <c r="AA104" i="85"/>
  <c r="AA96" i="85"/>
  <c r="AA88" i="85"/>
  <c r="AA80" i="85"/>
  <c r="AA72" i="85"/>
  <c r="AA64" i="85"/>
  <c r="AA56" i="85"/>
  <c r="AA48" i="85"/>
  <c r="AA40" i="85"/>
  <c r="AA32" i="85"/>
  <c r="AA24" i="85"/>
  <c r="Q138" i="85"/>
  <c r="Q130" i="85"/>
  <c r="Q122" i="85"/>
  <c r="Q114" i="85"/>
  <c r="Q106" i="85"/>
  <c r="Q98" i="85"/>
  <c r="Q90" i="85"/>
  <c r="Q82" i="85"/>
  <c r="Q74" i="85"/>
  <c r="Q66" i="85"/>
  <c r="Q58" i="85"/>
  <c r="Q50" i="85"/>
  <c r="Q42" i="85"/>
  <c r="Q34" i="85"/>
  <c r="Q26" i="85"/>
  <c r="Q18" i="85"/>
  <c r="Q10" i="85"/>
  <c r="AA9" i="85"/>
  <c r="Q73" i="85"/>
  <c r="Q65" i="85"/>
  <c r="Q41" i="85"/>
  <c r="Q25" i="85"/>
  <c r="Q9" i="85"/>
  <c r="Q44" i="85"/>
  <c r="AA11" i="85"/>
  <c r="AA135" i="85"/>
  <c r="AA127" i="85"/>
  <c r="AA119" i="85"/>
  <c r="AA111" i="85"/>
  <c r="AA103" i="85"/>
  <c r="AA95" i="85"/>
  <c r="AA87" i="85"/>
  <c r="AA79" i="85"/>
  <c r="AA71" i="85"/>
  <c r="AA63" i="85"/>
  <c r="AA55" i="85"/>
  <c r="AA47" i="85"/>
  <c r="AA39" i="85"/>
  <c r="AA31" i="85"/>
  <c r="AA23" i="85"/>
  <c r="Q137" i="85"/>
  <c r="Q129" i="85"/>
  <c r="Q121" i="85"/>
  <c r="Q113" i="85"/>
  <c r="Q105" i="85"/>
  <c r="Q97" i="85"/>
  <c r="Q89" i="85"/>
  <c r="AA134" i="85"/>
  <c r="AA126" i="85"/>
  <c r="AA118" i="85"/>
  <c r="AA110" i="85"/>
  <c r="AA102" i="85"/>
  <c r="AA94" i="85"/>
  <c r="AA86" i="85"/>
  <c r="AA78" i="85"/>
  <c r="AA70" i="85"/>
  <c r="AA62" i="85"/>
  <c r="AA54" i="85"/>
  <c r="AA46" i="85"/>
  <c r="AA38" i="85"/>
  <c r="AA30" i="85"/>
  <c r="AA22" i="85"/>
  <c r="Q136" i="85"/>
  <c r="Q128" i="85"/>
  <c r="Q120" i="85"/>
  <c r="Q112" i="85"/>
  <c r="Q104" i="85"/>
  <c r="Q96" i="85"/>
  <c r="Q88" i="85"/>
  <c r="Q80" i="85"/>
  <c r="Q72" i="85"/>
  <c r="Q64" i="85"/>
  <c r="Q56" i="85"/>
  <c r="Q48" i="85"/>
  <c r="Q40" i="85"/>
  <c r="Q32" i="85"/>
  <c r="Q24" i="85"/>
  <c r="Q16" i="85"/>
  <c r="AA42" i="85"/>
  <c r="Q12" i="85"/>
  <c r="AA133" i="85"/>
  <c r="AA125" i="85"/>
  <c r="AA117" i="85"/>
  <c r="AA109" i="85"/>
  <c r="AA101" i="85"/>
  <c r="AA93" i="85"/>
  <c r="AA85" i="85"/>
  <c r="AA77" i="85"/>
  <c r="AA69" i="85"/>
  <c r="AA61" i="85"/>
  <c r="AA53" i="85"/>
  <c r="AA45" i="85"/>
  <c r="AA37" i="85"/>
  <c r="AA29" i="85"/>
  <c r="AA21" i="85"/>
  <c r="Q135" i="85"/>
  <c r="Q127" i="85"/>
  <c r="Q119" i="85"/>
  <c r="Q111" i="85"/>
  <c r="Q103" i="85"/>
  <c r="Q95" i="85"/>
  <c r="Q87" i="85"/>
  <c r="Q79" i="85"/>
  <c r="Q71" i="85"/>
  <c r="Q63" i="85"/>
  <c r="Q55" i="85"/>
  <c r="Q47" i="85"/>
  <c r="Q39" i="85"/>
  <c r="Q31" i="85"/>
  <c r="Q23" i="85"/>
  <c r="AA14" i="85"/>
  <c r="AA74" i="85"/>
  <c r="Q124" i="85"/>
  <c r="Q84" i="85"/>
  <c r="Q52" i="85"/>
  <c r="Q20" i="85"/>
  <c r="AA132" i="85"/>
  <c r="AA124" i="85"/>
  <c r="AA116" i="85"/>
  <c r="AA108" i="85"/>
  <c r="AA100" i="85"/>
  <c r="AA92" i="85"/>
  <c r="AA84" i="85"/>
  <c r="AA76" i="85"/>
  <c r="AA68" i="85"/>
  <c r="AA60" i="85"/>
  <c r="AA52" i="85"/>
  <c r="AA44" i="85"/>
  <c r="AA36" i="85"/>
  <c r="AA28" i="85"/>
  <c r="AA20" i="85"/>
  <c r="Q134" i="85"/>
  <c r="Q126" i="85"/>
  <c r="Q118" i="85"/>
  <c r="Q110" i="85"/>
  <c r="Q102" i="85"/>
  <c r="Q94" i="85"/>
  <c r="Q86" i="85"/>
  <c r="Q78" i="85"/>
  <c r="Q70" i="85"/>
  <c r="Q62" i="85"/>
  <c r="Q54" i="85"/>
  <c r="Q46" i="85"/>
  <c r="Q38" i="85"/>
  <c r="Q30" i="85"/>
  <c r="Q22" i="85"/>
  <c r="AA13" i="85"/>
  <c r="AA82" i="85"/>
  <c r="Q116" i="85"/>
  <c r="Q92" i="85"/>
  <c r="Q36" i="85"/>
  <c r="Z138" i="85"/>
  <c r="Z134" i="85"/>
  <c r="Z130" i="85"/>
  <c r="Z126" i="85"/>
  <c r="Z122" i="85"/>
  <c r="Z118" i="85"/>
  <c r="Z114" i="85"/>
  <c r="Z110" i="85"/>
  <c r="Z106" i="85"/>
  <c r="Z102" i="85"/>
  <c r="Z98" i="85"/>
  <c r="Z94" i="85"/>
  <c r="Z90" i="85"/>
  <c r="Z86" i="85"/>
  <c r="Z82" i="85"/>
  <c r="Z78" i="85"/>
  <c r="Z74" i="85"/>
  <c r="Z70" i="85"/>
  <c r="Z66" i="85"/>
  <c r="Z62" i="85"/>
  <c r="Z58" i="85"/>
  <c r="Z54" i="85"/>
  <c r="Z50" i="85"/>
  <c r="Z46" i="85"/>
  <c r="Z42" i="85"/>
  <c r="Z38" i="85"/>
  <c r="Z34" i="85"/>
  <c r="Z30" i="85"/>
  <c r="Z26" i="85"/>
  <c r="Z22" i="85"/>
  <c r="Z18" i="85"/>
  <c r="Z14" i="85"/>
  <c r="Z10" i="85"/>
  <c r="Z137" i="85"/>
  <c r="Z133" i="85"/>
  <c r="Z129" i="85"/>
  <c r="Z125" i="85"/>
  <c r="Z121" i="85"/>
  <c r="Z117" i="85"/>
  <c r="Z113" i="85"/>
  <c r="Z109" i="85"/>
  <c r="Z105" i="85"/>
  <c r="Z101" i="85"/>
  <c r="Z97" i="85"/>
  <c r="Z93" i="85"/>
  <c r="Z89" i="85"/>
  <c r="Z85" i="85"/>
  <c r="Z81" i="85"/>
  <c r="Z77" i="85"/>
  <c r="Z73" i="85"/>
  <c r="Z69" i="85"/>
  <c r="Z65" i="85"/>
  <c r="Z61" i="85"/>
  <c r="Z57" i="85"/>
  <c r="Z53" i="85"/>
  <c r="Z49" i="85"/>
  <c r="Z45" i="85"/>
  <c r="Z41" i="85"/>
  <c r="Z37" i="85"/>
  <c r="Z33" i="85"/>
  <c r="Z29" i="85"/>
  <c r="Z25" i="85"/>
  <c r="Z21" i="85"/>
  <c r="Z17" i="85"/>
  <c r="Z13" i="85"/>
  <c r="Z9" i="85"/>
  <c r="Z136" i="85"/>
  <c r="Z132" i="85"/>
  <c r="Z128" i="85"/>
  <c r="Z124" i="85"/>
  <c r="Z120" i="85"/>
  <c r="Z116" i="85"/>
  <c r="Z112" i="85"/>
  <c r="Z108" i="85"/>
  <c r="Z104" i="85"/>
  <c r="Z100" i="85"/>
  <c r="Z96" i="85"/>
  <c r="Z92" i="85"/>
  <c r="Z88" i="85"/>
  <c r="Z84" i="85"/>
  <c r="Z80" i="85"/>
  <c r="Z76" i="85"/>
  <c r="Z72" i="85"/>
  <c r="Z68" i="85"/>
  <c r="Z64" i="85"/>
  <c r="Z60" i="85"/>
  <c r="Z56" i="85"/>
  <c r="Z52" i="85"/>
  <c r="Z48" i="85"/>
  <c r="Z44" i="85"/>
  <c r="Z40" i="85"/>
  <c r="Z36" i="85"/>
  <c r="Z32" i="85"/>
  <c r="Z28" i="85"/>
  <c r="Z24" i="85"/>
  <c r="Z20" i="85"/>
  <c r="Z16" i="85"/>
  <c r="Z12" i="85"/>
  <c r="Z8" i="85"/>
  <c r="Z135" i="85"/>
  <c r="Z131" i="85"/>
  <c r="Z127" i="85"/>
  <c r="Z123" i="85"/>
  <c r="Z119" i="85"/>
  <c r="Z115" i="85"/>
  <c r="Z111" i="85"/>
  <c r="Z107" i="85"/>
  <c r="Z103" i="85"/>
  <c r="Z99" i="85"/>
  <c r="Z95" i="85"/>
  <c r="Z91" i="85"/>
  <c r="Z87" i="85"/>
  <c r="Z83" i="85"/>
  <c r="Z79" i="85"/>
  <c r="Z75" i="85"/>
  <c r="Z71" i="85"/>
  <c r="Z67" i="85"/>
  <c r="Z63" i="85"/>
  <c r="Z59" i="85"/>
  <c r="Z55" i="85"/>
  <c r="Z51" i="85"/>
  <c r="Z47" i="85"/>
  <c r="Z43" i="85"/>
  <c r="Z39" i="85"/>
  <c r="Z35" i="85"/>
  <c r="Z31" i="85"/>
  <c r="Z27" i="85"/>
  <c r="Z23" i="85"/>
  <c r="Z19" i="85"/>
  <c r="Z15" i="85"/>
  <c r="Z11" i="85"/>
  <c r="O138" i="85"/>
  <c r="O134" i="85"/>
  <c r="O130" i="85"/>
  <c r="O126" i="85"/>
  <c r="O122" i="85"/>
  <c r="O118" i="85"/>
  <c r="O114" i="85"/>
  <c r="O110" i="85"/>
  <c r="O106" i="85"/>
  <c r="O102" i="85"/>
  <c r="O98" i="85"/>
  <c r="O94" i="85"/>
  <c r="O90" i="85"/>
  <c r="O86" i="85"/>
  <c r="O82" i="85"/>
  <c r="O78" i="85"/>
  <c r="O74" i="85"/>
  <c r="O70" i="85"/>
  <c r="O66" i="85"/>
  <c r="O62" i="85"/>
  <c r="O58" i="85"/>
  <c r="O54" i="85"/>
  <c r="O50" i="85"/>
  <c r="O46" i="85"/>
  <c r="O42" i="85"/>
  <c r="O38" i="85"/>
  <c r="O34" i="85"/>
  <c r="O30" i="85"/>
  <c r="O26" i="85"/>
  <c r="O22" i="85"/>
  <c r="O18" i="85"/>
  <c r="O14" i="85"/>
  <c r="O10" i="85"/>
  <c r="O137" i="85"/>
  <c r="O133" i="85"/>
  <c r="O129" i="85"/>
  <c r="O125" i="85"/>
  <c r="O121" i="85"/>
  <c r="O117" i="85"/>
  <c r="O113" i="85"/>
  <c r="O109" i="85"/>
  <c r="O105" i="85"/>
  <c r="O101" i="85"/>
  <c r="O97" i="85"/>
  <c r="O93" i="85"/>
  <c r="O89" i="85"/>
  <c r="O85" i="85"/>
  <c r="O81" i="85"/>
  <c r="O77" i="85"/>
  <c r="O73" i="85"/>
  <c r="O69" i="85"/>
  <c r="O65" i="85"/>
  <c r="O61" i="85"/>
  <c r="O57" i="85"/>
  <c r="O53" i="85"/>
  <c r="O49" i="85"/>
  <c r="O45" i="85"/>
  <c r="O41" i="85"/>
  <c r="O37" i="85"/>
  <c r="O33" i="85"/>
  <c r="O29" i="85"/>
  <c r="O25" i="85"/>
  <c r="O21" i="85"/>
  <c r="O17" i="85"/>
  <c r="O13" i="85"/>
  <c r="O9" i="85"/>
  <c r="O136" i="85"/>
  <c r="O132" i="85"/>
  <c r="O128" i="85"/>
  <c r="O124" i="85"/>
  <c r="O120" i="85"/>
  <c r="O116" i="85"/>
  <c r="O112" i="85"/>
  <c r="O108" i="85"/>
  <c r="O104" i="85"/>
  <c r="O100" i="85"/>
  <c r="O96" i="85"/>
  <c r="O92" i="85"/>
  <c r="O88" i="85"/>
  <c r="O84" i="85"/>
  <c r="O80" i="85"/>
  <c r="O76" i="85"/>
  <c r="O72" i="85"/>
  <c r="O68" i="85"/>
  <c r="O64" i="85"/>
  <c r="O60" i="85"/>
  <c r="O56" i="85"/>
  <c r="O52" i="85"/>
  <c r="O48" i="85"/>
  <c r="O44" i="85"/>
  <c r="O40" i="85"/>
  <c r="O36" i="85"/>
  <c r="O32" i="85"/>
  <c r="O28" i="85"/>
  <c r="O24" i="85"/>
  <c r="O20" i="85"/>
  <c r="O16" i="85"/>
  <c r="O12" i="85"/>
  <c r="O8" i="85"/>
  <c r="O135" i="85"/>
  <c r="O131" i="85"/>
  <c r="O127" i="85"/>
  <c r="O123" i="85"/>
  <c r="O119" i="85"/>
  <c r="O115" i="85"/>
  <c r="O111" i="85"/>
  <c r="O107" i="85"/>
  <c r="O103" i="85"/>
  <c r="O99" i="85"/>
  <c r="O95" i="85"/>
  <c r="O91" i="85"/>
  <c r="O87" i="85"/>
  <c r="O83" i="85"/>
  <c r="O79" i="85"/>
  <c r="O75" i="85"/>
  <c r="O71" i="85"/>
  <c r="O67" i="85"/>
  <c r="O63" i="85"/>
  <c r="O59" i="85"/>
  <c r="O55" i="85"/>
  <c r="O51" i="85"/>
  <c r="O47" i="85"/>
  <c r="O43" i="85"/>
  <c r="O39" i="85"/>
  <c r="O35" i="85"/>
  <c r="O31" i="85"/>
  <c r="O27" i="85"/>
  <c r="O23" i="85"/>
  <c r="O19" i="85"/>
  <c r="O15" i="85"/>
  <c r="O11" i="85"/>
  <c r="Y13" i="85"/>
  <c r="U13" i="85"/>
  <c r="AB12" i="85"/>
  <c r="V12" i="85"/>
  <c r="R12" i="85"/>
  <c r="W11" i="85"/>
  <c r="S11" i="85"/>
  <c r="X10" i="85"/>
  <c r="T10" i="85"/>
  <c r="Y9" i="85"/>
  <c r="U9" i="85"/>
  <c r="AB8" i="85"/>
  <c r="V8" i="85"/>
  <c r="R8" i="85"/>
  <c r="L13" i="85"/>
  <c r="H13" i="85"/>
  <c r="M12" i="85"/>
  <c r="I12" i="85"/>
  <c r="N11" i="85"/>
  <c r="J11" i="85"/>
  <c r="P10" i="85"/>
  <c r="K10" i="85"/>
  <c r="G10" i="85"/>
  <c r="L9" i="85"/>
  <c r="H9" i="85"/>
  <c r="M8" i="85"/>
  <c r="I8" i="85"/>
  <c r="X13" i="85"/>
  <c r="T13" i="85"/>
  <c r="Y12" i="85"/>
  <c r="U12" i="85"/>
  <c r="AB11" i="85"/>
  <c r="V11" i="85"/>
  <c r="R11" i="85"/>
  <c r="W10" i="85"/>
  <c r="S10" i="85"/>
  <c r="X9" i="85"/>
  <c r="T9" i="85"/>
  <c r="Y8" i="85"/>
  <c r="U8" i="85"/>
  <c r="P13" i="85"/>
  <c r="K13" i="85"/>
  <c r="G13" i="85"/>
  <c r="L12" i="85"/>
  <c r="H12" i="85"/>
  <c r="M11" i="85"/>
  <c r="I11" i="85"/>
  <c r="N10" i="85"/>
  <c r="J10" i="85"/>
  <c r="P9" i="85"/>
  <c r="K9" i="85"/>
  <c r="G9" i="85"/>
  <c r="L8" i="85"/>
  <c r="H8" i="85"/>
  <c r="W13" i="85"/>
  <c r="S13" i="85"/>
  <c r="X12" i="85"/>
  <c r="T12" i="85"/>
  <c r="Y11" i="85"/>
  <c r="U11" i="85"/>
  <c r="AB10" i="85"/>
  <c r="V10" i="85"/>
  <c r="R10" i="85"/>
  <c r="W9" i="85"/>
  <c r="S9" i="85"/>
  <c r="X8" i="85"/>
  <c r="T8" i="85"/>
  <c r="N13" i="85"/>
  <c r="J13" i="85"/>
  <c r="P12" i="85"/>
  <c r="K12" i="85"/>
  <c r="G12" i="85"/>
  <c r="L11" i="85"/>
  <c r="H11" i="85"/>
  <c r="M10" i="85"/>
  <c r="I10" i="85"/>
  <c r="N9" i="85"/>
  <c r="J9" i="85"/>
  <c r="P8" i="85"/>
  <c r="K8" i="85"/>
  <c r="G8" i="85"/>
  <c r="AB13" i="85"/>
  <c r="V13" i="85"/>
  <c r="R13" i="85"/>
  <c r="W12" i="85"/>
  <c r="S12" i="85"/>
  <c r="X11" i="85"/>
  <c r="T11" i="85"/>
  <c r="Y10" i="85"/>
  <c r="U10" i="85"/>
  <c r="AB9" i="85"/>
  <c r="V9" i="85"/>
  <c r="R9" i="85"/>
  <c r="W8" i="85"/>
  <c r="S8" i="85"/>
  <c r="M13" i="85"/>
  <c r="I13" i="85"/>
  <c r="N12" i="85"/>
  <c r="J12" i="85"/>
  <c r="P11" i="85"/>
  <c r="K11" i="85"/>
  <c r="G11" i="85"/>
  <c r="L10" i="85"/>
  <c r="H10" i="85"/>
  <c r="M9" i="85"/>
  <c r="I9" i="85"/>
  <c r="N8" i="85"/>
  <c r="J8" i="85"/>
  <c r="N138" i="85"/>
  <c r="P137" i="85"/>
  <c r="V136" i="85"/>
  <c r="W135" i="85"/>
  <c r="X134" i="85"/>
  <c r="Y133" i="85"/>
  <c r="G133" i="85"/>
  <c r="L132" i="85"/>
  <c r="M131" i="85"/>
  <c r="N130" i="85"/>
  <c r="I138" i="85"/>
  <c r="U136" i="85"/>
  <c r="P135" i="85"/>
  <c r="I134" i="85"/>
  <c r="U132" i="85"/>
  <c r="P131" i="85"/>
  <c r="M138" i="85"/>
  <c r="M137" i="85"/>
  <c r="M136" i="85"/>
  <c r="N135" i="85"/>
  <c r="M134" i="85"/>
  <c r="M133" i="85"/>
  <c r="M132" i="85"/>
  <c r="N131" i="85"/>
  <c r="M130" i="85"/>
  <c r="M129" i="85"/>
  <c r="N128" i="85"/>
  <c r="P127" i="85"/>
  <c r="V126" i="85"/>
  <c r="W125" i="85"/>
  <c r="X124" i="85"/>
  <c r="Y123" i="85"/>
  <c r="G123" i="85"/>
  <c r="L122" i="85"/>
  <c r="M121" i="85"/>
  <c r="N120" i="85"/>
  <c r="P119" i="85"/>
  <c r="V118" i="85"/>
  <c r="W117" i="85"/>
  <c r="Y138" i="85"/>
  <c r="X137" i="85"/>
  <c r="S136" i="85"/>
  <c r="L135" i="85"/>
  <c r="K138" i="85"/>
  <c r="W136" i="85"/>
  <c r="J138" i="85"/>
  <c r="K137" i="85"/>
  <c r="R136" i="85"/>
  <c r="S135" i="85"/>
  <c r="T134" i="85"/>
  <c r="U133" i="85"/>
  <c r="AB132" i="85"/>
  <c r="H132" i="85"/>
  <c r="I131" i="85"/>
  <c r="J130" i="85"/>
  <c r="V137" i="85"/>
  <c r="N136" i="85"/>
  <c r="J135" i="85"/>
  <c r="V133" i="85"/>
  <c r="N132" i="85"/>
  <c r="J131" i="85"/>
  <c r="H138" i="85"/>
  <c r="H137" i="85"/>
  <c r="G136" i="85"/>
  <c r="H135" i="85"/>
  <c r="H134" i="85"/>
  <c r="H133" i="85"/>
  <c r="G132" i="85"/>
  <c r="H131" i="85"/>
  <c r="H130" i="85"/>
  <c r="I129" i="85"/>
  <c r="J128" i="85"/>
  <c r="K127" i="85"/>
  <c r="R126" i="85"/>
  <c r="S125" i="85"/>
  <c r="T124" i="85"/>
  <c r="U123" i="85"/>
  <c r="AB122" i="85"/>
  <c r="H122" i="85"/>
  <c r="I121" i="85"/>
  <c r="J120" i="85"/>
  <c r="K119" i="85"/>
  <c r="R118" i="85"/>
  <c r="S117" i="85"/>
  <c r="S138" i="85"/>
  <c r="S137" i="85"/>
  <c r="K136" i="85"/>
  <c r="G135" i="85"/>
  <c r="W137" i="85"/>
  <c r="P136" i="85"/>
  <c r="X138" i="85"/>
  <c r="Y137" i="85"/>
  <c r="G137" i="85"/>
  <c r="L136" i="85"/>
  <c r="M135" i="85"/>
  <c r="N134" i="85"/>
  <c r="P133" i="85"/>
  <c r="V132" i="85"/>
  <c r="W131" i="85"/>
  <c r="X130" i="85"/>
  <c r="V138" i="85"/>
  <c r="N137" i="85"/>
  <c r="I136" i="85"/>
  <c r="V134" i="85"/>
  <c r="N133" i="85"/>
  <c r="I132" i="85"/>
  <c r="AB138" i="85"/>
  <c r="AB137" i="85"/>
  <c r="Y136" i="85"/>
  <c r="AB135" i="85"/>
  <c r="AB134" i="85"/>
  <c r="AB133" i="85"/>
  <c r="Y132" i="85"/>
  <c r="AB131" i="85"/>
  <c r="AB130" i="85"/>
  <c r="W129" i="85"/>
  <c r="X128" i="85"/>
  <c r="Y127" i="85"/>
  <c r="G127" i="85"/>
  <c r="L126" i="85"/>
  <c r="M125" i="85"/>
  <c r="N124" i="85"/>
  <c r="P123" i="85"/>
  <c r="V122" i="85"/>
  <c r="W121" i="85"/>
  <c r="X120" i="85"/>
  <c r="Y119" i="85"/>
  <c r="G119" i="85"/>
  <c r="L118" i="85"/>
  <c r="M117" i="85"/>
  <c r="L138" i="85"/>
  <c r="L137" i="85"/>
  <c r="Y135" i="85"/>
  <c r="W138" i="85"/>
  <c r="R137" i="85"/>
  <c r="J136" i="85"/>
  <c r="R134" i="85"/>
  <c r="J132" i="85"/>
  <c r="P130" i="85"/>
  <c r="T138" i="85"/>
  <c r="U137" i="85"/>
  <c r="AB136" i="85"/>
  <c r="H136" i="85"/>
  <c r="I135" i="85"/>
  <c r="J134" i="85"/>
  <c r="K133" i="85"/>
  <c r="R132" i="85"/>
  <c r="S131" i="85"/>
  <c r="T130" i="85"/>
  <c r="P138" i="85"/>
  <c r="I137" i="85"/>
  <c r="V135" i="85"/>
  <c r="P134" i="85"/>
  <c r="I133" i="85"/>
  <c r="V131" i="85"/>
  <c r="U138" i="85"/>
  <c r="T137" i="85"/>
  <c r="T136" i="85"/>
  <c r="U135" i="85"/>
  <c r="U134" i="85"/>
  <c r="T133" i="85"/>
  <c r="T132" i="85"/>
  <c r="U131" i="85"/>
  <c r="U130" i="85"/>
  <c r="S129" i="85"/>
  <c r="T128" i="85"/>
  <c r="U127" i="85"/>
  <c r="AB126" i="85"/>
  <c r="H126" i="85"/>
  <c r="I125" i="85"/>
  <c r="J124" i="85"/>
  <c r="K123" i="85"/>
  <c r="R122" i="85"/>
  <c r="S121" i="85"/>
  <c r="T120" i="85"/>
  <c r="U119" i="85"/>
  <c r="AB118" i="85"/>
  <c r="H118" i="85"/>
  <c r="I117" i="85"/>
  <c r="G138" i="85"/>
  <c r="X136" i="85"/>
  <c r="T135" i="85"/>
  <c r="R138" i="85"/>
  <c r="J137" i="85"/>
  <c r="X135" i="85"/>
  <c r="X133" i="85"/>
  <c r="T131" i="85"/>
  <c r="L133" i="85"/>
  <c r="G130" i="85"/>
  <c r="V128" i="85"/>
  <c r="N127" i="85"/>
  <c r="I126" i="85"/>
  <c r="V124" i="85"/>
  <c r="N123" i="85"/>
  <c r="I122" i="85"/>
  <c r="V120" i="85"/>
  <c r="N119" i="85"/>
  <c r="I118" i="85"/>
  <c r="W116" i="85"/>
  <c r="L134" i="85"/>
  <c r="R131" i="85"/>
  <c r="U129" i="85"/>
  <c r="U128" i="85"/>
  <c r="T127" i="85"/>
  <c r="T126" i="85"/>
  <c r="U125" i="85"/>
  <c r="K134" i="85"/>
  <c r="G134" i="85"/>
  <c r="K130" i="85"/>
  <c r="R127" i="85"/>
  <c r="K125" i="85"/>
  <c r="R123" i="85"/>
  <c r="K132" i="85"/>
  <c r="Y129" i="85"/>
  <c r="L127" i="85"/>
  <c r="G125" i="85"/>
  <c r="W123" i="85"/>
  <c r="J122" i="85"/>
  <c r="M120" i="85"/>
  <c r="J119" i="85"/>
  <c r="S130" i="85"/>
  <c r="L128" i="85"/>
  <c r="R125" i="85"/>
  <c r="T123" i="85"/>
  <c r="G122" i="85"/>
  <c r="U120" i="85"/>
  <c r="H119" i="85"/>
  <c r="N117" i="85"/>
  <c r="L116" i="85"/>
  <c r="M115" i="85"/>
  <c r="N114" i="85"/>
  <c r="P113" i="85"/>
  <c r="R130" i="85"/>
  <c r="K128" i="85"/>
  <c r="R121" i="85"/>
  <c r="U117" i="85"/>
  <c r="Y115" i="85"/>
  <c r="Y114" i="85"/>
  <c r="X113" i="85"/>
  <c r="S112" i="85"/>
  <c r="T111" i="85"/>
  <c r="U110" i="85"/>
  <c r="AB109" i="85"/>
  <c r="H109" i="85"/>
  <c r="I108" i="85"/>
  <c r="J107" i="85"/>
  <c r="K106" i="85"/>
  <c r="R105" i="85"/>
  <c r="S104" i="85"/>
  <c r="T103" i="85"/>
  <c r="W124" i="85"/>
  <c r="L119" i="85"/>
  <c r="H117" i="85"/>
  <c r="X115" i="85"/>
  <c r="R114" i="85"/>
  <c r="J113" i="85"/>
  <c r="L112" i="85"/>
  <c r="M111" i="85"/>
  <c r="N110" i="85"/>
  <c r="P109" i="85"/>
  <c r="V108" i="85"/>
  <c r="W107" i="85"/>
  <c r="X106" i="85"/>
  <c r="Y105" i="85"/>
  <c r="G105" i="85"/>
  <c r="L104" i="85"/>
  <c r="M103" i="85"/>
  <c r="N102" i="85"/>
  <c r="P101" i="85"/>
  <c r="V100" i="85"/>
  <c r="W99" i="85"/>
  <c r="X98" i="85"/>
  <c r="W132" i="85"/>
  <c r="V129" i="85"/>
  <c r="P128" i="85"/>
  <c r="I127" i="85"/>
  <c r="V125" i="85"/>
  <c r="P124" i="85"/>
  <c r="I123" i="85"/>
  <c r="V121" i="85"/>
  <c r="P120" i="85"/>
  <c r="I119" i="85"/>
  <c r="V117" i="85"/>
  <c r="S116" i="85"/>
  <c r="W133" i="85"/>
  <c r="V130" i="85"/>
  <c r="N129" i="85"/>
  <c r="M128" i="85"/>
  <c r="M127" i="85"/>
  <c r="M126" i="85"/>
  <c r="N125" i="85"/>
  <c r="S133" i="85"/>
  <c r="R133" i="85"/>
  <c r="R129" i="85"/>
  <c r="X126" i="85"/>
  <c r="U124" i="85"/>
  <c r="H123" i="85"/>
  <c r="L131" i="85"/>
  <c r="L129" i="85"/>
  <c r="W126" i="85"/>
  <c r="AB124" i="85"/>
  <c r="M123" i="85"/>
  <c r="U121" i="85"/>
  <c r="G120" i="85"/>
  <c r="W118" i="85"/>
  <c r="X129" i="85"/>
  <c r="W127" i="85"/>
  <c r="Y124" i="85"/>
  <c r="L123" i="85"/>
  <c r="AB121" i="85"/>
  <c r="L120" i="85"/>
  <c r="T118" i="85"/>
  <c r="G117" i="85"/>
  <c r="H116" i="85"/>
  <c r="I115" i="85"/>
  <c r="J114" i="85"/>
  <c r="K113" i="85"/>
  <c r="T129" i="85"/>
  <c r="S127" i="85"/>
  <c r="S120" i="85"/>
  <c r="K117" i="85"/>
  <c r="T115" i="85"/>
  <c r="S114" i="85"/>
  <c r="S113" i="85"/>
  <c r="M112" i="85"/>
  <c r="N111" i="85"/>
  <c r="P110" i="85"/>
  <c r="V109" i="85"/>
  <c r="W108" i="85"/>
  <c r="X107" i="85"/>
  <c r="Y106" i="85"/>
  <c r="G106" i="85"/>
  <c r="L105" i="85"/>
  <c r="M104" i="85"/>
  <c r="N103" i="85"/>
  <c r="W122" i="85"/>
  <c r="Y118" i="85"/>
  <c r="AB116" i="85"/>
  <c r="R115" i="85"/>
  <c r="K114" i="85"/>
  <c r="AB112" i="85"/>
  <c r="H112" i="85"/>
  <c r="I111" i="85"/>
  <c r="J110" i="85"/>
  <c r="K109" i="85"/>
  <c r="R108" i="85"/>
  <c r="S107" i="85"/>
  <c r="T106" i="85"/>
  <c r="U105" i="85"/>
  <c r="AB104" i="85"/>
  <c r="R135" i="85"/>
  <c r="G131" i="85"/>
  <c r="P129" i="85"/>
  <c r="I128" i="85"/>
  <c r="U126" i="85"/>
  <c r="P125" i="85"/>
  <c r="I124" i="85"/>
  <c r="U122" i="85"/>
  <c r="P121" i="85"/>
  <c r="I120" i="85"/>
  <c r="U118" i="85"/>
  <c r="P117" i="85"/>
  <c r="M116" i="85"/>
  <c r="J133" i="85"/>
  <c r="L130" i="85"/>
  <c r="H129" i="85"/>
  <c r="H128" i="85"/>
  <c r="H127" i="85"/>
  <c r="G126" i="85"/>
  <c r="H125" i="85"/>
  <c r="P132" i="85"/>
  <c r="X132" i="85"/>
  <c r="S128" i="85"/>
  <c r="K126" i="85"/>
  <c r="L124" i="85"/>
  <c r="T122" i="85"/>
  <c r="Y130" i="85"/>
  <c r="R128" i="85"/>
  <c r="J126" i="85"/>
  <c r="S124" i="85"/>
  <c r="Y122" i="85"/>
  <c r="L121" i="85"/>
  <c r="AB119" i="85"/>
  <c r="M118" i="85"/>
  <c r="K129" i="85"/>
  <c r="J127" i="85"/>
  <c r="R124" i="85"/>
  <c r="X122" i="85"/>
  <c r="T121" i="85"/>
  <c r="X119" i="85"/>
  <c r="K118" i="85"/>
  <c r="Y116" i="85"/>
  <c r="W115" i="85"/>
  <c r="X114" i="85"/>
  <c r="Y113" i="85"/>
  <c r="G113" i="85"/>
  <c r="G129" i="85"/>
  <c r="Y125" i="85"/>
  <c r="M119" i="85"/>
  <c r="U116" i="85"/>
  <c r="L115" i="85"/>
  <c r="L114" i="85"/>
  <c r="L113" i="85"/>
  <c r="I112" i="85"/>
  <c r="J111" i="85"/>
  <c r="K110" i="85"/>
  <c r="R109" i="85"/>
  <c r="S108" i="85"/>
  <c r="T107" i="85"/>
  <c r="U106" i="85"/>
  <c r="AB105" i="85"/>
  <c r="H105" i="85"/>
  <c r="I104" i="85"/>
  <c r="J103" i="85"/>
  <c r="N121" i="85"/>
  <c r="J118" i="85"/>
  <c r="R116" i="85"/>
  <c r="K115" i="85"/>
  <c r="W113" i="85"/>
  <c r="V112" i="85"/>
  <c r="W111" i="85"/>
  <c r="X110" i="85"/>
  <c r="Y109" i="85"/>
  <c r="G109" i="85"/>
  <c r="L108" i="85"/>
  <c r="M107" i="85"/>
  <c r="N106" i="85"/>
  <c r="P105" i="85"/>
  <c r="V104" i="85"/>
  <c r="K135" i="85"/>
  <c r="W130" i="85"/>
  <c r="J129" i="85"/>
  <c r="V127" i="85"/>
  <c r="N126" i="85"/>
  <c r="J125" i="85"/>
  <c r="V123" i="85"/>
  <c r="N122" i="85"/>
  <c r="J121" i="85"/>
  <c r="V119" i="85"/>
  <c r="N118" i="85"/>
  <c r="J117" i="85"/>
  <c r="Y134" i="85"/>
  <c r="S132" i="85"/>
  <c r="AB129" i="85"/>
  <c r="AB128" i="85"/>
  <c r="AB127" i="85"/>
  <c r="Y126" i="85"/>
  <c r="AB125" i="85"/>
  <c r="W134" i="85"/>
  <c r="S134" i="85"/>
  <c r="X131" i="85"/>
  <c r="G128" i="85"/>
  <c r="X125" i="85"/>
  <c r="X123" i="85"/>
  <c r="K122" i="85"/>
  <c r="I130" i="85"/>
  <c r="X127" i="85"/>
  <c r="T125" i="85"/>
  <c r="K124" i="85"/>
  <c r="S122" i="85"/>
  <c r="W120" i="85"/>
  <c r="S119" i="85"/>
  <c r="K131" i="85"/>
  <c r="Y128" i="85"/>
  <c r="S126" i="85"/>
  <c r="H124" i="85"/>
  <c r="P122" i="85"/>
  <c r="K121" i="85"/>
  <c r="R119" i="85"/>
  <c r="X117" i="85"/>
  <c r="T116" i="85"/>
  <c r="S115" i="85"/>
  <c r="T114" i="85"/>
  <c r="U113" i="85"/>
  <c r="Y131" i="85"/>
  <c r="W128" i="85"/>
  <c r="J123" i="85"/>
  <c r="P118" i="85"/>
  <c r="K116" i="85"/>
  <c r="G115" i="85"/>
  <c r="G114" i="85"/>
  <c r="W112" i="85"/>
  <c r="X111" i="85"/>
  <c r="Y110" i="85"/>
  <c r="G110" i="85"/>
  <c r="L109" i="85"/>
  <c r="M108" i="85"/>
  <c r="N107" i="85"/>
  <c r="P106" i="85"/>
  <c r="V105" i="85"/>
  <c r="W104" i="85"/>
  <c r="X103" i="85"/>
  <c r="L125" i="85"/>
  <c r="R120" i="85"/>
  <c r="T117" i="85"/>
  <c r="J116" i="85"/>
  <c r="W114" i="85"/>
  <c r="R113" i="85"/>
  <c r="T110" i="85"/>
  <c r="I107" i="85"/>
  <c r="H104" i="85"/>
  <c r="X102" i="85"/>
  <c r="U101" i="85"/>
  <c r="R100" i="85"/>
  <c r="M99" i="85"/>
  <c r="J98" i="85"/>
  <c r="K97" i="85"/>
  <c r="R96" i="85"/>
  <c r="S95" i="85"/>
  <c r="T94" i="85"/>
  <c r="U93" i="85"/>
  <c r="AB92" i="85"/>
  <c r="H92" i="85"/>
  <c r="I91" i="85"/>
  <c r="J90" i="85"/>
  <c r="K89" i="85"/>
  <c r="R88" i="85"/>
  <c r="S87" i="85"/>
  <c r="T86" i="85"/>
  <c r="U85" i="85"/>
  <c r="AB84" i="85"/>
  <c r="H84" i="85"/>
  <c r="I83" i="85"/>
  <c r="J82" i="85"/>
  <c r="K81" i="85"/>
  <c r="R80" i="85"/>
  <c r="P126" i="85"/>
  <c r="Y121" i="85"/>
  <c r="W119" i="85"/>
  <c r="R117" i="85"/>
  <c r="V115" i="85"/>
  <c r="P114" i="85"/>
  <c r="I113" i="85"/>
  <c r="K112" i="85"/>
  <c r="X121" i="85"/>
  <c r="T119" i="85"/>
  <c r="V116" i="85"/>
  <c r="U114" i="85"/>
  <c r="R111" i="85"/>
  <c r="T109" i="85"/>
  <c r="AB107" i="85"/>
  <c r="M106" i="85"/>
  <c r="J104" i="85"/>
  <c r="AB102" i="85"/>
  <c r="N115" i="85"/>
  <c r="Y111" i="85"/>
  <c r="L110" i="85"/>
  <c r="P108" i="85"/>
  <c r="G107" i="85"/>
  <c r="I105" i="85"/>
  <c r="Y103" i="85"/>
  <c r="S102" i="85"/>
  <c r="S101" i="85"/>
  <c r="K100" i="85"/>
  <c r="G99" i="85"/>
  <c r="G98" i="85"/>
  <c r="X96" i="85"/>
  <c r="T95" i="85"/>
  <c r="S94" i="85"/>
  <c r="S93" i="85"/>
  <c r="K92" i="85"/>
  <c r="G91" i="85"/>
  <c r="X112" i="85"/>
  <c r="I110" i="85"/>
  <c r="N108" i="85"/>
  <c r="I106" i="85"/>
  <c r="N104" i="85"/>
  <c r="T112" i="85"/>
  <c r="R110" i="85"/>
  <c r="U108" i="85"/>
  <c r="AB106" i="85"/>
  <c r="M105" i="85"/>
  <c r="U109" i="85"/>
  <c r="J106" i="85"/>
  <c r="W103" i="85"/>
  <c r="T102" i="85"/>
  <c r="K101" i="85"/>
  <c r="L100" i="85"/>
  <c r="I99" i="85"/>
  <c r="Y97" i="85"/>
  <c r="G97" i="85"/>
  <c r="L96" i="85"/>
  <c r="M95" i="85"/>
  <c r="N94" i="85"/>
  <c r="P93" i="85"/>
  <c r="V92" i="85"/>
  <c r="W91" i="85"/>
  <c r="X90" i="85"/>
  <c r="Y89" i="85"/>
  <c r="G89" i="85"/>
  <c r="L88" i="85"/>
  <c r="M87" i="85"/>
  <c r="N86" i="85"/>
  <c r="P85" i="85"/>
  <c r="V84" i="85"/>
  <c r="W83" i="85"/>
  <c r="X82" i="85"/>
  <c r="Y81" i="85"/>
  <c r="G81" i="85"/>
  <c r="L80" i="85"/>
  <c r="M124" i="85"/>
  <c r="H121" i="85"/>
  <c r="X118" i="85"/>
  <c r="X116" i="85"/>
  <c r="P115" i="85"/>
  <c r="I114" i="85"/>
  <c r="Y112" i="85"/>
  <c r="G112" i="85"/>
  <c r="G121" i="85"/>
  <c r="S118" i="85"/>
  <c r="N116" i="85"/>
  <c r="H113" i="85"/>
  <c r="H111" i="85"/>
  <c r="J109" i="85"/>
  <c r="R107" i="85"/>
  <c r="T105" i="85"/>
  <c r="AB103" i="85"/>
  <c r="U102" i="85"/>
  <c r="M114" i="85"/>
  <c r="P111" i="85"/>
  <c r="S109" i="85"/>
  <c r="G108" i="85"/>
  <c r="V106" i="85"/>
  <c r="Y104" i="85"/>
  <c r="P103" i="85"/>
  <c r="L102" i="85"/>
  <c r="L101" i="85"/>
  <c r="Y99" i="85"/>
  <c r="Y98" i="85"/>
  <c r="X97" i="85"/>
  <c r="S96" i="85"/>
  <c r="L95" i="85"/>
  <c r="L94" i="85"/>
  <c r="L93" i="85"/>
  <c r="Y91" i="85"/>
  <c r="H115" i="85"/>
  <c r="V111" i="85"/>
  <c r="X109" i="85"/>
  <c r="V107" i="85"/>
  <c r="X105" i="85"/>
  <c r="AB115" i="85"/>
  <c r="U111" i="85"/>
  <c r="H110" i="85"/>
  <c r="K108" i="85"/>
  <c r="R106" i="85"/>
  <c r="U104" i="85"/>
  <c r="R112" i="85"/>
  <c r="AB108" i="85"/>
  <c r="K105" i="85"/>
  <c r="S103" i="85"/>
  <c r="J102" i="85"/>
  <c r="G101" i="85"/>
  <c r="H100" i="85"/>
  <c r="T98" i="85"/>
  <c r="U97" i="85"/>
  <c r="AB96" i="85"/>
  <c r="H96" i="85"/>
  <c r="I95" i="85"/>
  <c r="J94" i="85"/>
  <c r="K93" i="85"/>
  <c r="R92" i="85"/>
  <c r="S91" i="85"/>
  <c r="T90" i="85"/>
  <c r="U89" i="85"/>
  <c r="AB88" i="85"/>
  <c r="H88" i="85"/>
  <c r="I87" i="85"/>
  <c r="J86" i="85"/>
  <c r="K85" i="85"/>
  <c r="R84" i="85"/>
  <c r="S83" i="85"/>
  <c r="T82" i="85"/>
  <c r="U81" i="85"/>
  <c r="AB80" i="85"/>
  <c r="H80" i="85"/>
  <c r="AB123" i="85"/>
  <c r="AB120" i="85"/>
  <c r="G118" i="85"/>
  <c r="P116" i="85"/>
  <c r="J115" i="85"/>
  <c r="V113" i="85"/>
  <c r="U112" i="85"/>
  <c r="G124" i="85"/>
  <c r="Y120" i="85"/>
  <c r="Y117" i="85"/>
  <c r="G116" i="85"/>
  <c r="N112" i="85"/>
  <c r="W110" i="85"/>
  <c r="T108" i="85"/>
  <c r="H107" i="85"/>
  <c r="J105" i="85"/>
  <c r="R103" i="85"/>
  <c r="M102" i="85"/>
  <c r="AB113" i="85"/>
  <c r="G111" i="85"/>
  <c r="I109" i="85"/>
  <c r="Y107" i="85"/>
  <c r="L106" i="85"/>
  <c r="P104" i="85"/>
  <c r="G103" i="85"/>
  <c r="G102" i="85"/>
  <c r="X100" i="85"/>
  <c r="T99" i="85"/>
  <c r="S98" i="85"/>
  <c r="S97" i="85"/>
  <c r="K96" i="85"/>
  <c r="G95" i="85"/>
  <c r="G94" i="85"/>
  <c r="X92" i="85"/>
  <c r="T91" i="85"/>
  <c r="H114" i="85"/>
  <c r="L111" i="85"/>
  <c r="N109" i="85"/>
  <c r="L107" i="85"/>
  <c r="N105" i="85"/>
  <c r="AB114" i="85"/>
  <c r="K111" i="85"/>
  <c r="W109" i="85"/>
  <c r="U107" i="85"/>
  <c r="H106" i="85"/>
  <c r="K104" i="85"/>
  <c r="P102" i="85"/>
  <c r="I101" i="85"/>
  <c r="V99" i="85"/>
  <c r="P98" i="85"/>
  <c r="I97" i="85"/>
  <c r="V95" i="85"/>
  <c r="P94" i="85"/>
  <c r="W100" i="85"/>
  <c r="W98" i="85"/>
  <c r="P96" i="85"/>
  <c r="S111" i="85"/>
  <c r="H108" i="85"/>
  <c r="R104" i="85"/>
  <c r="I103" i="85"/>
  <c r="Y101" i="85"/>
  <c r="AB100" i="85"/>
  <c r="S99" i="85"/>
  <c r="N98" i="85"/>
  <c r="P97" i="85"/>
  <c r="V96" i="85"/>
  <c r="W95" i="85"/>
  <c r="X94" i="85"/>
  <c r="Y93" i="85"/>
  <c r="G93" i="85"/>
  <c r="L92" i="85"/>
  <c r="M91" i="85"/>
  <c r="N90" i="85"/>
  <c r="P89" i="85"/>
  <c r="V88" i="85"/>
  <c r="W87" i="85"/>
  <c r="X86" i="85"/>
  <c r="Y85" i="85"/>
  <c r="G85" i="85"/>
  <c r="L84" i="85"/>
  <c r="M83" i="85"/>
  <c r="N82" i="85"/>
  <c r="P81" i="85"/>
  <c r="V80" i="85"/>
  <c r="W79" i="85"/>
  <c r="M122" i="85"/>
  <c r="K120" i="85"/>
  <c r="AB117" i="85"/>
  <c r="I116" i="85"/>
  <c r="V114" i="85"/>
  <c r="N113" i="85"/>
  <c r="P112" i="85"/>
  <c r="S123" i="85"/>
  <c r="H120" i="85"/>
  <c r="L117" i="85"/>
  <c r="U115" i="85"/>
  <c r="AB111" i="85"/>
  <c r="M110" i="85"/>
  <c r="J108" i="85"/>
  <c r="W106" i="85"/>
  <c r="T104" i="85"/>
  <c r="H103" i="85"/>
  <c r="H102" i="85"/>
  <c r="J112" i="85"/>
  <c r="V110" i="85"/>
  <c r="Y108" i="85"/>
  <c r="P107" i="85"/>
  <c r="S105" i="85"/>
  <c r="G104" i="85"/>
  <c r="Y102" i="85"/>
  <c r="X101" i="85"/>
  <c r="S100" i="85"/>
  <c r="L99" i="85"/>
  <c r="L98" i="85"/>
  <c r="L97" i="85"/>
  <c r="Y95" i="85"/>
  <c r="Y94" i="85"/>
  <c r="X93" i="85"/>
  <c r="S92" i="85"/>
  <c r="L91" i="85"/>
  <c r="T113" i="85"/>
  <c r="S110" i="85"/>
  <c r="X108" i="85"/>
  <c r="S106" i="85"/>
  <c r="X104" i="85"/>
  <c r="M113" i="85"/>
  <c r="AB110" i="85"/>
  <c r="M109" i="85"/>
  <c r="K107" i="85"/>
  <c r="W105" i="85"/>
  <c r="U103" i="85"/>
  <c r="I102" i="85"/>
  <c r="U100" i="85"/>
  <c r="P99" i="85"/>
  <c r="I98" i="85"/>
  <c r="U96" i="85"/>
  <c r="P95" i="85"/>
  <c r="I94" i="85"/>
  <c r="J100" i="85"/>
  <c r="K98" i="85"/>
  <c r="V101" i="85"/>
  <c r="J99" i="85"/>
  <c r="N96" i="85"/>
  <c r="AB101" i="85"/>
  <c r="T97" i="85"/>
  <c r="R94" i="85"/>
  <c r="N92" i="85"/>
  <c r="J91" i="85"/>
  <c r="W89" i="85"/>
  <c r="P88" i="85"/>
  <c r="K87" i="85"/>
  <c r="J101" i="85"/>
  <c r="U98" i="85"/>
  <c r="M96" i="85"/>
  <c r="M94" i="85"/>
  <c r="M92" i="85"/>
  <c r="H101" i="85"/>
  <c r="R98" i="85"/>
  <c r="J96" i="85"/>
  <c r="K94" i="85"/>
  <c r="T92" i="85"/>
  <c r="AB90" i="85"/>
  <c r="AB89" i="85"/>
  <c r="Y88" i="85"/>
  <c r="AB87" i="85"/>
  <c r="AB86" i="85"/>
  <c r="AB85" i="85"/>
  <c r="Y84" i="85"/>
  <c r="AB83" i="85"/>
  <c r="AB82" i="85"/>
  <c r="AB81" i="85"/>
  <c r="Y80" i="85"/>
  <c r="AB79" i="85"/>
  <c r="G79" i="85"/>
  <c r="L78" i="85"/>
  <c r="M77" i="85"/>
  <c r="N76" i="85"/>
  <c r="P75" i="85"/>
  <c r="V74" i="85"/>
  <c r="W73" i="85"/>
  <c r="K102" i="85"/>
  <c r="X99" i="85"/>
  <c r="W97" i="85"/>
  <c r="K91" i="85"/>
  <c r="X88" i="85"/>
  <c r="W86" i="85"/>
  <c r="R85" i="85"/>
  <c r="V83" i="85"/>
  <c r="W81" i="85"/>
  <c r="I80" i="85"/>
  <c r="Y78" i="85"/>
  <c r="AB77" i="85"/>
  <c r="AB76" i="85"/>
  <c r="AB75" i="85"/>
  <c r="Y74" i="85"/>
  <c r="AB73" i="85"/>
  <c r="AB72" i="85"/>
  <c r="H72" i="85"/>
  <c r="I71" i="85"/>
  <c r="J70" i="85"/>
  <c r="K69" i="85"/>
  <c r="X91" i="85"/>
  <c r="N89" i="85"/>
  <c r="V86" i="85"/>
  <c r="X84" i="85"/>
  <c r="K83" i="85"/>
  <c r="L81" i="85"/>
  <c r="S79" i="85"/>
  <c r="K78" i="85"/>
  <c r="G77" i="85"/>
  <c r="G76" i="85"/>
  <c r="X74" i="85"/>
  <c r="T73" i="85"/>
  <c r="U72" i="85"/>
  <c r="AB71" i="85"/>
  <c r="H71" i="85"/>
  <c r="N101" i="85"/>
  <c r="V98" i="85"/>
  <c r="I96" i="85"/>
  <c r="M101" i="85"/>
  <c r="H97" i="85"/>
  <c r="V93" i="85"/>
  <c r="G92" i="85"/>
  <c r="W90" i="85"/>
  <c r="R89" i="85"/>
  <c r="J88" i="85"/>
  <c r="V103" i="85"/>
  <c r="T100" i="85"/>
  <c r="H98" i="85"/>
  <c r="X95" i="85"/>
  <c r="T93" i="85"/>
  <c r="L103" i="85"/>
  <c r="P100" i="85"/>
  <c r="AB97" i="85"/>
  <c r="U95" i="85"/>
  <c r="AB93" i="85"/>
  <c r="J92" i="85"/>
  <c r="U90" i="85"/>
  <c r="T89" i="85"/>
  <c r="T88" i="85"/>
  <c r="U87" i="85"/>
  <c r="U86" i="85"/>
  <c r="T85" i="85"/>
  <c r="T84" i="85"/>
  <c r="U83" i="85"/>
  <c r="U82" i="85"/>
  <c r="T81" i="85"/>
  <c r="T80" i="85"/>
  <c r="U79" i="85"/>
  <c r="AB78" i="85"/>
  <c r="H78" i="85"/>
  <c r="I77" i="85"/>
  <c r="J76" i="85"/>
  <c r="K75" i="85"/>
  <c r="R74" i="85"/>
  <c r="S73" i="85"/>
  <c r="R101" i="85"/>
  <c r="K99" i="85"/>
  <c r="J97" i="85"/>
  <c r="Y90" i="85"/>
  <c r="K88" i="85"/>
  <c r="P86" i="85"/>
  <c r="I85" i="85"/>
  <c r="L83" i="85"/>
  <c r="N81" i="85"/>
  <c r="T79" i="85"/>
  <c r="T78" i="85"/>
  <c r="U77" i="85"/>
  <c r="U76" i="85"/>
  <c r="T75" i="85"/>
  <c r="T74" i="85"/>
  <c r="U73" i="85"/>
  <c r="V72" i="85"/>
  <c r="W71" i="85"/>
  <c r="X70" i="85"/>
  <c r="Y69" i="85"/>
  <c r="G69" i="85"/>
  <c r="H91" i="85"/>
  <c r="U88" i="85"/>
  <c r="L86" i="85"/>
  <c r="P84" i="85"/>
  <c r="S82" i="85"/>
  <c r="W80" i="85"/>
  <c r="L79" i="85"/>
  <c r="Y77" i="85"/>
  <c r="Y76" i="85"/>
  <c r="X75" i="85"/>
  <c r="S74" i="85"/>
  <c r="L73" i="85"/>
  <c r="P72" i="85"/>
  <c r="V71" i="85"/>
  <c r="W70" i="85"/>
  <c r="X69" i="85"/>
  <c r="Y68" i="85"/>
  <c r="G68" i="85"/>
  <c r="L67" i="85"/>
  <c r="M66" i="85"/>
  <c r="N65" i="85"/>
  <c r="P64" i="85"/>
  <c r="V63" i="85"/>
  <c r="W62" i="85"/>
  <c r="K103" i="85"/>
  <c r="N100" i="85"/>
  <c r="V97" i="85"/>
  <c r="J95" i="85"/>
  <c r="U99" i="85"/>
  <c r="AB95" i="85"/>
  <c r="M93" i="85"/>
  <c r="AB91" i="85"/>
  <c r="R90" i="85"/>
  <c r="J89" i="85"/>
  <c r="X87" i="85"/>
  <c r="W102" i="85"/>
  <c r="G100" i="85"/>
  <c r="R97" i="85"/>
  <c r="K95" i="85"/>
  <c r="J93" i="85"/>
  <c r="R102" i="85"/>
  <c r="AB99" i="85"/>
  <c r="M97" i="85"/>
  <c r="H95" i="85"/>
  <c r="R93" i="85"/>
  <c r="V91" i="85"/>
  <c r="M90" i="85"/>
  <c r="M89" i="85"/>
  <c r="M88" i="85"/>
  <c r="N87" i="85"/>
  <c r="M86" i="85"/>
  <c r="M85" i="85"/>
  <c r="M84" i="85"/>
  <c r="N83" i="85"/>
  <c r="M82" i="85"/>
  <c r="M81" i="85"/>
  <c r="M80" i="85"/>
  <c r="P79" i="85"/>
  <c r="V78" i="85"/>
  <c r="W77" i="85"/>
  <c r="X76" i="85"/>
  <c r="Y75" i="85"/>
  <c r="G75" i="85"/>
  <c r="L74" i="85"/>
  <c r="M73" i="85"/>
  <c r="Y100" i="85"/>
  <c r="AB98" i="85"/>
  <c r="W93" i="85"/>
  <c r="L90" i="85"/>
  <c r="T87" i="85"/>
  <c r="G86" i="85"/>
  <c r="S84" i="85"/>
  <c r="V82" i="85"/>
  <c r="X80" i="85"/>
  <c r="M79" i="85"/>
  <c r="M78" i="85"/>
  <c r="N77" i="85"/>
  <c r="M76" i="85"/>
  <c r="M75" i="85"/>
  <c r="M74" i="85"/>
  <c r="N73" i="85"/>
  <c r="R72" i="85"/>
  <c r="S71" i="85"/>
  <c r="T70" i="85"/>
  <c r="U69" i="85"/>
  <c r="U94" i="85"/>
  <c r="V90" i="85"/>
  <c r="I88" i="85"/>
  <c r="W85" i="85"/>
  <c r="I84" i="85"/>
  <c r="K82" i="85"/>
  <c r="N80" i="85"/>
  <c r="X78" i="85"/>
  <c r="T77" i="85"/>
  <c r="S76" i="85"/>
  <c r="S75" i="85"/>
  <c r="K74" i="85"/>
  <c r="G73" i="85"/>
  <c r="K72" i="85"/>
  <c r="R71" i="85"/>
  <c r="V102" i="85"/>
  <c r="I100" i="85"/>
  <c r="N97" i="85"/>
  <c r="V94" i="85"/>
  <c r="H99" i="85"/>
  <c r="N95" i="85"/>
  <c r="W92" i="85"/>
  <c r="R91" i="85"/>
  <c r="K90" i="85"/>
  <c r="W88" i="85"/>
  <c r="R87" i="85"/>
  <c r="W101" i="85"/>
  <c r="R99" i="85"/>
  <c r="Y96" i="85"/>
  <c r="AB94" i="85"/>
  <c r="U92" i="85"/>
  <c r="T101" i="85"/>
  <c r="N99" i="85"/>
  <c r="W96" i="85"/>
  <c r="W94" i="85"/>
  <c r="I93" i="85"/>
  <c r="N91" i="85"/>
  <c r="H90" i="85"/>
  <c r="H89" i="85"/>
  <c r="G88" i="85"/>
  <c r="H87" i="85"/>
  <c r="H86" i="85"/>
  <c r="H85" i="85"/>
  <c r="G84" i="85"/>
  <c r="H83" i="85"/>
  <c r="H82" i="85"/>
  <c r="H81" i="85"/>
  <c r="G80" i="85"/>
  <c r="K79" i="85"/>
  <c r="R78" i="85"/>
  <c r="S77" i="85"/>
  <c r="T76" i="85"/>
  <c r="U75" i="85"/>
  <c r="AB74" i="85"/>
  <c r="H74" i="85"/>
  <c r="I73" i="85"/>
  <c r="M100" i="85"/>
  <c r="M98" i="85"/>
  <c r="I92" i="85"/>
  <c r="S89" i="85"/>
  <c r="G87" i="85"/>
  <c r="X85" i="85"/>
  <c r="J84" i="85"/>
  <c r="L82" i="85"/>
  <c r="P80" i="85"/>
  <c r="H79" i="85"/>
  <c r="G78" i="85"/>
  <c r="H77" i="85"/>
  <c r="H76" i="85"/>
  <c r="H75" i="85"/>
  <c r="G74" i="85"/>
  <c r="H73" i="85"/>
  <c r="L72" i="85"/>
  <c r="M71" i="85"/>
  <c r="N70" i="85"/>
  <c r="P69" i="85"/>
  <c r="N93" i="85"/>
  <c r="I90" i="85"/>
  <c r="P87" i="85"/>
  <c r="N85" i="85"/>
  <c r="T83" i="85"/>
  <c r="V81" i="85"/>
  <c r="Y79" i="85"/>
  <c r="L76" i="85"/>
  <c r="G72" i="85"/>
  <c r="I70" i="85"/>
  <c r="U68" i="85"/>
  <c r="V67" i="85"/>
  <c r="S66" i="85"/>
  <c r="J65" i="85"/>
  <c r="G64" i="85"/>
  <c r="H63" i="85"/>
  <c r="X61" i="85"/>
  <c r="Y60" i="85"/>
  <c r="G60" i="85"/>
  <c r="L59" i="85"/>
  <c r="M58" i="85"/>
  <c r="N57" i="85"/>
  <c r="P56" i="85"/>
  <c r="V55" i="85"/>
  <c r="W54" i="85"/>
  <c r="Y53" i="85"/>
  <c r="G53" i="85"/>
  <c r="L52" i="85"/>
  <c r="M51" i="85"/>
  <c r="N50" i="85"/>
  <c r="P49" i="85"/>
  <c r="V48" i="85"/>
  <c r="W47" i="85"/>
  <c r="X46" i="85"/>
  <c r="Y45" i="85"/>
  <c r="G45" i="85"/>
  <c r="L44" i="85"/>
  <c r="M43" i="85"/>
  <c r="N42" i="85"/>
  <c r="P41" i="85"/>
  <c r="V40" i="85"/>
  <c r="W39" i="85"/>
  <c r="X38" i="85"/>
  <c r="Y37" i="85"/>
  <c r="G37" i="85"/>
  <c r="L36" i="85"/>
  <c r="M35" i="85"/>
  <c r="N34" i="85"/>
  <c r="P33" i="85"/>
  <c r="V32" i="85"/>
  <c r="W31" i="85"/>
  <c r="T96" i="85"/>
  <c r="Y92" i="85"/>
  <c r="X89" i="85"/>
  <c r="L87" i="85"/>
  <c r="L85" i="85"/>
  <c r="R83" i="85"/>
  <c r="I82" i="85"/>
  <c r="K80" i="85"/>
  <c r="W78" i="85"/>
  <c r="R77" i="85"/>
  <c r="K76" i="85"/>
  <c r="W74" i="85"/>
  <c r="R73" i="85"/>
  <c r="N72" i="85"/>
  <c r="P71" i="85"/>
  <c r="P92" i="85"/>
  <c r="I89" i="85"/>
  <c r="Y86" i="85"/>
  <c r="J85" i="85"/>
  <c r="P83" i="85"/>
  <c r="G82" i="85"/>
  <c r="S80" i="85"/>
  <c r="I79" i="85"/>
  <c r="V77" i="85"/>
  <c r="P76" i="85"/>
  <c r="I75" i="85"/>
  <c r="V73" i="85"/>
  <c r="S72" i="85"/>
  <c r="T71" i="85"/>
  <c r="U70" i="85"/>
  <c r="AB69" i="85"/>
  <c r="H69" i="85"/>
  <c r="I68" i="85"/>
  <c r="J67" i="85"/>
  <c r="K66" i="85"/>
  <c r="R65" i="85"/>
  <c r="S64" i="85"/>
  <c r="T63" i="85"/>
  <c r="U62" i="85"/>
  <c r="AB61" i="85"/>
  <c r="H61" i="85"/>
  <c r="L68" i="85"/>
  <c r="R66" i="85"/>
  <c r="V64" i="85"/>
  <c r="T62" i="85"/>
  <c r="G61" i="85"/>
  <c r="X59" i="85"/>
  <c r="T58" i="85"/>
  <c r="S57" i="85"/>
  <c r="S56" i="85"/>
  <c r="K55" i="85"/>
  <c r="G54" i="85"/>
  <c r="H53" i="85"/>
  <c r="G52" i="85"/>
  <c r="H51" i="85"/>
  <c r="H50" i="85"/>
  <c r="H49" i="85"/>
  <c r="G48" i="85"/>
  <c r="H47" i="85"/>
  <c r="H46" i="85"/>
  <c r="H45" i="85"/>
  <c r="G44" i="85"/>
  <c r="H43" i="85"/>
  <c r="H42" i="85"/>
  <c r="H41" i="85"/>
  <c r="G40" i="85"/>
  <c r="H39" i="85"/>
  <c r="H38" i="85"/>
  <c r="H37" i="85"/>
  <c r="G36" i="85"/>
  <c r="T68" i="85"/>
  <c r="G67" i="85"/>
  <c r="K65" i="85"/>
  <c r="P63" i="85"/>
  <c r="H62" i="85"/>
  <c r="R60" i="85"/>
  <c r="J59" i="85"/>
  <c r="W57" i="85"/>
  <c r="R56" i="85"/>
  <c r="J55" i="85"/>
  <c r="X53" i="85"/>
  <c r="S52" i="85"/>
  <c r="L51" i="85"/>
  <c r="L50" i="85"/>
  <c r="L49" i="85"/>
  <c r="Y47" i="85"/>
  <c r="Y46" i="85"/>
  <c r="X45" i="85"/>
  <c r="S44" i="85"/>
  <c r="L43" i="85"/>
  <c r="L42" i="85"/>
  <c r="L41" i="85"/>
  <c r="Y39" i="85"/>
  <c r="Y38" i="85"/>
  <c r="X37" i="85"/>
  <c r="S36" i="85"/>
  <c r="L35" i="85"/>
  <c r="L34" i="85"/>
  <c r="L33" i="85"/>
  <c r="Y31" i="85"/>
  <c r="W30" i="85"/>
  <c r="X29" i="85"/>
  <c r="Y28" i="85"/>
  <c r="G28" i="85"/>
  <c r="L27" i="85"/>
  <c r="N26" i="85"/>
  <c r="P25" i="85"/>
  <c r="V24" i="85"/>
  <c r="W23" i="85"/>
  <c r="X22" i="85"/>
  <c r="Y21" i="85"/>
  <c r="G21" i="85"/>
  <c r="L20" i="85"/>
  <c r="M19" i="85"/>
  <c r="N18" i="85"/>
  <c r="P17" i="85"/>
  <c r="V16" i="85"/>
  <c r="W15" i="85"/>
  <c r="V70" i="85"/>
  <c r="H68" i="85"/>
  <c r="L66" i="85"/>
  <c r="R64" i="85"/>
  <c r="X62" i="85"/>
  <c r="V60" i="85"/>
  <c r="N59" i="85"/>
  <c r="J58" i="85"/>
  <c r="L75" i="85"/>
  <c r="L71" i="85"/>
  <c r="T69" i="85"/>
  <c r="P68" i="85"/>
  <c r="R67" i="85"/>
  <c r="I66" i="85"/>
  <c r="Y64" i="85"/>
  <c r="AB63" i="85"/>
  <c r="S62" i="85"/>
  <c r="T61" i="85"/>
  <c r="U60" i="85"/>
  <c r="AB59" i="85"/>
  <c r="H59" i="85"/>
  <c r="I58" i="85"/>
  <c r="J57" i="85"/>
  <c r="K56" i="85"/>
  <c r="R55" i="85"/>
  <c r="S54" i="85"/>
  <c r="U53" i="85"/>
  <c r="AB52" i="85"/>
  <c r="H52" i="85"/>
  <c r="I51" i="85"/>
  <c r="J50" i="85"/>
  <c r="K49" i="85"/>
  <c r="R48" i="85"/>
  <c r="S47" i="85"/>
  <c r="T46" i="85"/>
  <c r="U45" i="85"/>
  <c r="AB44" i="85"/>
  <c r="H44" i="85"/>
  <c r="I43" i="85"/>
  <c r="J42" i="85"/>
  <c r="K41" i="85"/>
  <c r="R40" i="85"/>
  <c r="S39" i="85"/>
  <c r="T38" i="85"/>
  <c r="U37" i="85"/>
  <c r="AB36" i="85"/>
  <c r="H36" i="85"/>
  <c r="I35" i="85"/>
  <c r="J34" i="85"/>
  <c r="K33" i="85"/>
  <c r="R32" i="85"/>
  <c r="S31" i="85"/>
  <c r="R95" i="85"/>
  <c r="U91" i="85"/>
  <c r="L89" i="85"/>
  <c r="S86" i="85"/>
  <c r="W84" i="85"/>
  <c r="J83" i="85"/>
  <c r="S81" i="85"/>
  <c r="X79" i="85"/>
  <c r="P78" i="85"/>
  <c r="K77" i="85"/>
  <c r="W75" i="85"/>
  <c r="P74" i="85"/>
  <c r="K73" i="85"/>
  <c r="J72" i="85"/>
  <c r="K71" i="85"/>
  <c r="P91" i="85"/>
  <c r="N88" i="85"/>
  <c r="R86" i="85"/>
  <c r="U84" i="85"/>
  <c r="G83" i="85"/>
  <c r="X81" i="85"/>
  <c r="J80" i="85"/>
  <c r="U78" i="85"/>
  <c r="P77" i="85"/>
  <c r="I76" i="85"/>
  <c r="U74" i="85"/>
  <c r="P73" i="85"/>
  <c r="M72" i="85"/>
  <c r="N71" i="85"/>
  <c r="P70" i="85"/>
  <c r="V69" i="85"/>
  <c r="W68" i="85"/>
  <c r="X67" i="85"/>
  <c r="Y66" i="85"/>
  <c r="G66" i="85"/>
  <c r="L65" i="85"/>
  <c r="M64" i="85"/>
  <c r="N63" i="85"/>
  <c r="P62" i="85"/>
  <c r="V61" i="85"/>
  <c r="L70" i="85"/>
  <c r="S67" i="85"/>
  <c r="H66" i="85"/>
  <c r="L64" i="85"/>
  <c r="J62" i="85"/>
  <c r="X60" i="85"/>
  <c r="S59" i="85"/>
  <c r="L58" i="85"/>
  <c r="L57" i="85"/>
  <c r="L56" i="85"/>
  <c r="Y54" i="85"/>
  <c r="AB53" i="85"/>
  <c r="Y52" i="85"/>
  <c r="AB51" i="85"/>
  <c r="AB50" i="85"/>
  <c r="AB49" i="85"/>
  <c r="Y48" i="85"/>
  <c r="AB47" i="85"/>
  <c r="AB46" i="85"/>
  <c r="AB45" i="85"/>
  <c r="Y44" i="85"/>
  <c r="AB43" i="85"/>
  <c r="AB42" i="85"/>
  <c r="AB41" i="85"/>
  <c r="Y40" i="85"/>
  <c r="AB39" i="85"/>
  <c r="AB38" i="85"/>
  <c r="AB37" i="85"/>
  <c r="Y36" i="85"/>
  <c r="AB70" i="85"/>
  <c r="J68" i="85"/>
  <c r="X66" i="85"/>
  <c r="T64" i="85"/>
  <c r="G63" i="85"/>
  <c r="W61" i="85"/>
  <c r="J60" i="85"/>
  <c r="X58" i="85"/>
  <c r="R57" i="85"/>
  <c r="J56" i="85"/>
  <c r="X54" i="85"/>
  <c r="S53" i="85"/>
  <c r="K52" i="85"/>
  <c r="G51" i="85"/>
  <c r="G50" i="85"/>
  <c r="X48" i="85"/>
  <c r="T47" i="85"/>
  <c r="S46" i="85"/>
  <c r="S45" i="85"/>
  <c r="K44" i="85"/>
  <c r="G43" i="85"/>
  <c r="G42" i="85"/>
  <c r="X40" i="85"/>
  <c r="T39" i="85"/>
  <c r="S38" i="85"/>
  <c r="S37" i="85"/>
  <c r="K36" i="85"/>
  <c r="G35" i="85"/>
  <c r="G34" i="85"/>
  <c r="X32" i="85"/>
  <c r="T31" i="85"/>
  <c r="S30" i="85"/>
  <c r="T29" i="85"/>
  <c r="U28" i="85"/>
  <c r="AB27" i="85"/>
  <c r="H27" i="85"/>
  <c r="J26" i="85"/>
  <c r="S78" i="85"/>
  <c r="Y73" i="85"/>
  <c r="S70" i="85"/>
  <c r="N69" i="85"/>
  <c r="K68" i="85"/>
  <c r="H67" i="85"/>
  <c r="X65" i="85"/>
  <c r="U64" i="85"/>
  <c r="R63" i="85"/>
  <c r="M62" i="85"/>
  <c r="N61" i="85"/>
  <c r="P60" i="85"/>
  <c r="V59" i="85"/>
  <c r="W58" i="85"/>
  <c r="X57" i="85"/>
  <c r="Y56" i="85"/>
  <c r="G56" i="85"/>
  <c r="L55" i="85"/>
  <c r="M54" i="85"/>
  <c r="P53" i="85"/>
  <c r="V52" i="85"/>
  <c r="W51" i="85"/>
  <c r="X50" i="85"/>
  <c r="Y49" i="85"/>
  <c r="G49" i="85"/>
  <c r="L48" i="85"/>
  <c r="M47" i="85"/>
  <c r="N46" i="85"/>
  <c r="P45" i="85"/>
  <c r="V44" i="85"/>
  <c r="W43" i="85"/>
  <c r="X42" i="85"/>
  <c r="Y41" i="85"/>
  <c r="G41" i="85"/>
  <c r="L40" i="85"/>
  <c r="M39" i="85"/>
  <c r="N38" i="85"/>
  <c r="P37" i="85"/>
  <c r="V36" i="85"/>
  <c r="W35" i="85"/>
  <c r="X34" i="85"/>
  <c r="Y33" i="85"/>
  <c r="G33" i="85"/>
  <c r="L32" i="85"/>
  <c r="M31" i="85"/>
  <c r="H94" i="85"/>
  <c r="S90" i="85"/>
  <c r="S88" i="85"/>
  <c r="K86" i="85"/>
  <c r="N84" i="85"/>
  <c r="Y82" i="85"/>
  <c r="J81" i="85"/>
  <c r="R79" i="85"/>
  <c r="J78" i="85"/>
  <c r="W76" i="85"/>
  <c r="R75" i="85"/>
  <c r="J74" i="85"/>
  <c r="X72" i="85"/>
  <c r="Y71" i="85"/>
  <c r="G71" i="85"/>
  <c r="P90" i="85"/>
  <c r="V87" i="85"/>
  <c r="I86" i="85"/>
  <c r="K84" i="85"/>
  <c r="W82" i="85"/>
  <c r="R81" i="85"/>
  <c r="V79" i="85"/>
  <c r="N78" i="85"/>
  <c r="J77" i="85"/>
  <c r="V75" i="85"/>
  <c r="N74" i="85"/>
  <c r="J73" i="85"/>
  <c r="I72" i="85"/>
  <c r="J71" i="85"/>
  <c r="K70" i="85"/>
  <c r="R69" i="85"/>
  <c r="S68" i="85"/>
  <c r="T67" i="85"/>
  <c r="U66" i="85"/>
  <c r="AB65" i="85"/>
  <c r="H65" i="85"/>
  <c r="I64" i="85"/>
  <c r="J63" i="85"/>
  <c r="K62" i="85"/>
  <c r="R61" i="85"/>
  <c r="W69" i="85"/>
  <c r="I67" i="85"/>
  <c r="W65" i="85"/>
  <c r="S63" i="85"/>
  <c r="Y61" i="85"/>
  <c r="S60" i="85"/>
  <c r="K59" i="85"/>
  <c r="G58" i="85"/>
  <c r="G57" i="85"/>
  <c r="X55" i="85"/>
  <c r="T54" i="85"/>
  <c r="T53" i="85"/>
  <c r="T52" i="85"/>
  <c r="U51" i="85"/>
  <c r="U50" i="85"/>
  <c r="T49" i="85"/>
  <c r="T48" i="85"/>
  <c r="U47" i="85"/>
  <c r="U46" i="85"/>
  <c r="T45" i="85"/>
  <c r="T44" i="85"/>
  <c r="U43" i="85"/>
  <c r="U42" i="85"/>
  <c r="T41" i="85"/>
  <c r="T40" i="85"/>
  <c r="U39" i="85"/>
  <c r="U38" i="85"/>
  <c r="T37" i="85"/>
  <c r="T36" i="85"/>
  <c r="H70" i="85"/>
  <c r="Y67" i="85"/>
  <c r="N66" i="85"/>
  <c r="J64" i="85"/>
  <c r="AB62" i="85"/>
  <c r="M61" i="85"/>
  <c r="W59" i="85"/>
  <c r="R58" i="85"/>
  <c r="K57" i="85"/>
  <c r="W55" i="85"/>
  <c r="R54" i="85"/>
  <c r="L53" i="85"/>
  <c r="Y51" i="85"/>
  <c r="Y50" i="85"/>
  <c r="X49" i="85"/>
  <c r="S48" i="85"/>
  <c r="L47" i="85"/>
  <c r="L46" i="85"/>
  <c r="L45" i="85"/>
  <c r="Y43" i="85"/>
  <c r="Y42" i="85"/>
  <c r="X41" i="85"/>
  <c r="S40" i="85"/>
  <c r="L39" i="85"/>
  <c r="L38" i="85"/>
  <c r="L37" i="85"/>
  <c r="Y35" i="85"/>
  <c r="Y34" i="85"/>
  <c r="X33" i="85"/>
  <c r="S32" i="85"/>
  <c r="L31" i="85"/>
  <c r="M30" i="85"/>
  <c r="N29" i="85"/>
  <c r="P28" i="85"/>
  <c r="V27" i="85"/>
  <c r="X26" i="85"/>
  <c r="L77" i="85"/>
  <c r="Y72" i="85"/>
  <c r="M70" i="85"/>
  <c r="J69" i="85"/>
  <c r="AB67" i="85"/>
  <c r="W66" i="85"/>
  <c r="T65" i="85"/>
  <c r="K64" i="85"/>
  <c r="L63" i="85"/>
  <c r="I62" i="85"/>
  <c r="J61" i="85"/>
  <c r="K60" i="85"/>
  <c r="R59" i="85"/>
  <c r="S58" i="85"/>
  <c r="T57" i="85"/>
  <c r="U56" i="85"/>
  <c r="AB55" i="85"/>
  <c r="H55" i="85"/>
  <c r="I54" i="85"/>
  <c r="K53" i="85"/>
  <c r="R52" i="85"/>
  <c r="S51" i="85"/>
  <c r="T50" i="85"/>
  <c r="U49" i="85"/>
  <c r="AB48" i="85"/>
  <c r="H48" i="85"/>
  <c r="I47" i="85"/>
  <c r="J46" i="85"/>
  <c r="K45" i="85"/>
  <c r="R44" i="85"/>
  <c r="S43" i="85"/>
  <c r="T42" i="85"/>
  <c r="U41" i="85"/>
  <c r="AB40" i="85"/>
  <c r="H40" i="85"/>
  <c r="I39" i="85"/>
  <c r="J38" i="85"/>
  <c r="K37" i="85"/>
  <c r="R36" i="85"/>
  <c r="S35" i="85"/>
  <c r="T34" i="85"/>
  <c r="U33" i="85"/>
  <c r="AB32" i="85"/>
  <c r="H32" i="85"/>
  <c r="I31" i="85"/>
  <c r="H93" i="85"/>
  <c r="G90" i="85"/>
  <c r="Y87" i="85"/>
  <c r="V85" i="85"/>
  <c r="Y83" i="85"/>
  <c r="R82" i="85"/>
  <c r="U80" i="85"/>
  <c r="J79" i="85"/>
  <c r="X77" i="85"/>
  <c r="R76" i="85"/>
  <c r="J75" i="85"/>
  <c r="X73" i="85"/>
  <c r="T72" i="85"/>
  <c r="U71" i="85"/>
  <c r="G96" i="85"/>
  <c r="V89" i="85"/>
  <c r="J87" i="85"/>
  <c r="S85" i="85"/>
  <c r="X83" i="85"/>
  <c r="P82" i="85"/>
  <c r="I81" i="85"/>
  <c r="N79" i="85"/>
  <c r="I78" i="85"/>
  <c r="V76" i="85"/>
  <c r="N75" i="85"/>
  <c r="I74" i="85"/>
  <c r="W72" i="85"/>
  <c r="X71" i="85"/>
  <c r="Y70" i="85"/>
  <c r="G70" i="85"/>
  <c r="L69" i="85"/>
  <c r="M68" i="85"/>
  <c r="N67" i="85"/>
  <c r="P66" i="85"/>
  <c r="V65" i="85"/>
  <c r="W64" i="85"/>
  <c r="X63" i="85"/>
  <c r="Y62" i="85"/>
  <c r="G62" i="85"/>
  <c r="L61" i="85"/>
  <c r="V68" i="85"/>
  <c r="AB66" i="85"/>
  <c r="M65" i="85"/>
  <c r="I63" i="85"/>
  <c r="P61" i="85"/>
  <c r="L60" i="85"/>
  <c r="Y58" i="85"/>
  <c r="Y57" i="85"/>
  <c r="X56" i="85"/>
  <c r="S55" i="85"/>
  <c r="L54" i="85"/>
  <c r="M53" i="85"/>
  <c r="M52" i="85"/>
  <c r="N51" i="85"/>
  <c r="M50" i="85"/>
  <c r="M49" i="85"/>
  <c r="M48" i="85"/>
  <c r="N47" i="85"/>
  <c r="M46" i="85"/>
  <c r="M45" i="85"/>
  <c r="M44" i="85"/>
  <c r="N43" i="85"/>
  <c r="M42" i="85"/>
  <c r="M41" i="85"/>
  <c r="M40" i="85"/>
  <c r="N39" i="85"/>
  <c r="M38" i="85"/>
  <c r="M37" i="85"/>
  <c r="M36" i="85"/>
  <c r="S69" i="85"/>
  <c r="P67" i="85"/>
  <c r="U65" i="85"/>
  <c r="Y63" i="85"/>
  <c r="R62" i="85"/>
  <c r="W60" i="85"/>
  <c r="P59" i="85"/>
  <c r="K58" i="85"/>
  <c r="W56" i="85"/>
  <c r="P55" i="85"/>
  <c r="K54" i="85"/>
  <c r="X52" i="85"/>
  <c r="T51" i="85"/>
  <c r="S50" i="85"/>
  <c r="S49" i="85"/>
  <c r="K48" i="85"/>
  <c r="G47" i="85"/>
  <c r="G46" i="85"/>
  <c r="X44" i="85"/>
  <c r="T43" i="85"/>
  <c r="S42" i="85"/>
  <c r="S41" i="85"/>
  <c r="K40" i="85"/>
  <c r="G39" i="85"/>
  <c r="G38" i="85"/>
  <c r="X36" i="85"/>
  <c r="T35" i="85"/>
  <c r="S34" i="85"/>
  <c r="S33" i="85"/>
  <c r="K32" i="85"/>
  <c r="G31" i="85"/>
  <c r="I30" i="85"/>
  <c r="J29" i="85"/>
  <c r="K28" i="85"/>
  <c r="R27" i="85"/>
  <c r="T26" i="85"/>
  <c r="U25" i="85"/>
  <c r="AB24" i="85"/>
  <c r="H24" i="85"/>
  <c r="I23" i="85"/>
  <c r="J22" i="85"/>
  <c r="K21" i="85"/>
  <c r="R20" i="85"/>
  <c r="S19" i="85"/>
  <c r="T18" i="85"/>
  <c r="U17" i="85"/>
  <c r="AB16" i="85"/>
  <c r="H16" i="85"/>
  <c r="I15" i="85"/>
  <c r="R68" i="85"/>
  <c r="V66" i="85"/>
  <c r="AB64" i="85"/>
  <c r="M63" i="85"/>
  <c r="K61" i="85"/>
  <c r="U59" i="85"/>
  <c r="P58" i="85"/>
  <c r="G25" i="85"/>
  <c r="M23" i="85"/>
  <c r="P21" i="85"/>
  <c r="W19" i="85"/>
  <c r="Y17" i="85"/>
  <c r="L16" i="85"/>
  <c r="AB68" i="85"/>
  <c r="I65" i="85"/>
  <c r="U61" i="85"/>
  <c r="V58" i="85"/>
  <c r="V56" i="85"/>
  <c r="N55" i="85"/>
  <c r="J54" i="85"/>
  <c r="W52" i="85"/>
  <c r="R51" i="85"/>
  <c r="K50" i="85"/>
  <c r="W48" i="85"/>
  <c r="R47" i="85"/>
  <c r="K46" i="85"/>
  <c r="W44" i="85"/>
  <c r="R43" i="85"/>
  <c r="K42" i="85"/>
  <c r="W40" i="85"/>
  <c r="R39" i="85"/>
  <c r="X68" i="85"/>
  <c r="T66" i="85"/>
  <c r="G65" i="85"/>
  <c r="K63" i="85"/>
  <c r="I61" i="85"/>
  <c r="H60" i="85"/>
  <c r="G59" i="85"/>
  <c r="H58" i="85"/>
  <c r="H57" i="85"/>
  <c r="H56" i="85"/>
  <c r="G55" i="85"/>
  <c r="H54" i="85"/>
  <c r="U52" i="85"/>
  <c r="P51" i="85"/>
  <c r="I50" i="85"/>
  <c r="U48" i="85"/>
  <c r="U44" i="85"/>
  <c r="I40" i="85"/>
  <c r="N36" i="85"/>
  <c r="K34" i="85"/>
  <c r="N32" i="85"/>
  <c r="J31" i="85"/>
  <c r="G30" i="85"/>
  <c r="G29" i="85"/>
  <c r="X27" i="85"/>
  <c r="V45" i="85"/>
  <c r="I41" i="85"/>
  <c r="I37" i="85"/>
  <c r="R35" i="85"/>
  <c r="I34" i="85"/>
  <c r="M32" i="85"/>
  <c r="X30" i="85"/>
  <c r="R29" i="85"/>
  <c r="J28" i="85"/>
  <c r="Y26" i="85"/>
  <c r="X25" i="85"/>
  <c r="V46" i="85"/>
  <c r="U40" i="85"/>
  <c r="R37" i="85"/>
  <c r="P35" i="85"/>
  <c r="H34" i="85"/>
  <c r="T32" i="85"/>
  <c r="V30" i="85"/>
  <c r="P29" i="85"/>
  <c r="I28" i="85"/>
  <c r="W26" i="85"/>
  <c r="R25" i="85"/>
  <c r="J24" i="85"/>
  <c r="W22" i="85"/>
  <c r="R21" i="85"/>
  <c r="J20" i="85"/>
  <c r="W18" i="85"/>
  <c r="R17" i="85"/>
  <c r="J16" i="85"/>
  <c r="W14" i="85"/>
  <c r="P46" i="85"/>
  <c r="N40" i="85"/>
  <c r="N37" i="85"/>
  <c r="V34" i="85"/>
  <c r="H33" i="85"/>
  <c r="U31" i="85"/>
  <c r="N30" i="85"/>
  <c r="M29" i="85"/>
  <c r="AB14" i="85"/>
  <c r="G16" i="85"/>
  <c r="V17" i="85"/>
  <c r="L18" i="85"/>
  <c r="AB19" i="85"/>
  <c r="V21" i="85"/>
  <c r="AB23" i="85"/>
  <c r="N25" i="85"/>
  <c r="AB28" i="85"/>
  <c r="P14" i="85"/>
  <c r="I16" i="85"/>
  <c r="N17" i="85"/>
  <c r="G18" i="85"/>
  <c r="U19" i="85"/>
  <c r="G22" i="85"/>
  <c r="I24" i="85"/>
  <c r="T25" i="85"/>
  <c r="G15" i="85"/>
  <c r="T16" i="85"/>
  <c r="G19" i="85"/>
  <c r="T20" i="85"/>
  <c r="S21" i="85"/>
  <c r="Y22" i="85"/>
  <c r="V23" i="85"/>
  <c r="V25" i="85"/>
  <c r="M28" i="85"/>
  <c r="Y14" i="85"/>
  <c r="M16" i="85"/>
  <c r="S18" i="85"/>
  <c r="Y19" i="85"/>
  <c r="T21" i="85"/>
  <c r="H23" i="85"/>
  <c r="U24" i="85"/>
  <c r="V26" i="85"/>
  <c r="R24" i="85"/>
  <c r="T22" i="85"/>
  <c r="AB20" i="85"/>
  <c r="I19" i="85"/>
  <c r="K17" i="85"/>
  <c r="S15" i="85"/>
  <c r="W67" i="85"/>
  <c r="H64" i="85"/>
  <c r="N60" i="85"/>
  <c r="V57" i="85"/>
  <c r="N56" i="85"/>
  <c r="I55" i="85"/>
  <c r="W53" i="85"/>
  <c r="P52" i="85"/>
  <c r="K51" i="85"/>
  <c r="P48" i="85"/>
  <c r="K47" i="85"/>
  <c r="W45" i="85"/>
  <c r="P44" i="85"/>
  <c r="K43" i="85"/>
  <c r="W41" i="85"/>
  <c r="P40" i="85"/>
  <c r="K39" i="85"/>
  <c r="N68" i="85"/>
  <c r="J66" i="85"/>
  <c r="X64" i="85"/>
  <c r="V62" i="85"/>
  <c r="AB60" i="85"/>
  <c r="Y59" i="85"/>
  <c r="AB58" i="85"/>
  <c r="AB57" i="85"/>
  <c r="AB56" i="85"/>
  <c r="Y55" i="85"/>
  <c r="AB54" i="85"/>
  <c r="V53" i="85"/>
  <c r="N52" i="85"/>
  <c r="J51" i="85"/>
  <c r="V49" i="85"/>
  <c r="N48" i="85"/>
  <c r="P43" i="85"/>
  <c r="R38" i="85"/>
  <c r="U35" i="85"/>
  <c r="V33" i="85"/>
  <c r="G32" i="85"/>
  <c r="Y30" i="85"/>
  <c r="Y29" i="85"/>
  <c r="X28" i="85"/>
  <c r="S27" i="85"/>
  <c r="N44" i="85"/>
  <c r="V39" i="85"/>
  <c r="W36" i="85"/>
  <c r="J35" i="85"/>
  <c r="T33" i="85"/>
  <c r="X31" i="85"/>
  <c r="R30" i="85"/>
  <c r="K29" i="85"/>
  <c r="W27" i="85"/>
  <c r="S26" i="85"/>
  <c r="S25" i="85"/>
  <c r="N45" i="85"/>
  <c r="P39" i="85"/>
  <c r="U36" i="85"/>
  <c r="H35" i="85"/>
  <c r="AB33" i="85"/>
  <c r="J32" i="85"/>
  <c r="P30" i="85"/>
  <c r="I29" i="85"/>
  <c r="U27" i="85"/>
  <c r="R26" i="85"/>
  <c r="J25" i="85"/>
  <c r="X23" i="85"/>
  <c r="R22" i="85"/>
  <c r="J21" i="85"/>
  <c r="X19" i="85"/>
  <c r="R18" i="85"/>
  <c r="J17" i="85"/>
  <c r="X15" i="85"/>
  <c r="S14" i="85"/>
  <c r="I45" i="85"/>
  <c r="J39" i="85"/>
  <c r="P36" i="85"/>
  <c r="M34" i="85"/>
  <c r="Y32" i="85"/>
  <c r="K31" i="85"/>
  <c r="H30" i="85"/>
  <c r="H29" i="85"/>
  <c r="H14" i="85"/>
  <c r="J15" i="85"/>
  <c r="N16" i="85"/>
  <c r="U18" i="85"/>
  <c r="G20" i="85"/>
  <c r="L22" i="85"/>
  <c r="G24" i="85"/>
  <c r="M26" i="85"/>
  <c r="V14" i="85"/>
  <c r="S16" i="85"/>
  <c r="X17" i="85"/>
  <c r="M18" i="85"/>
  <c r="I20" i="85"/>
  <c r="H21" i="85"/>
  <c r="M22" i="85"/>
  <c r="S24" i="85"/>
  <c r="P26" i="85"/>
  <c r="K14" i="85"/>
  <c r="N15" i="85"/>
  <c r="I17" i="85"/>
  <c r="H18" i="85"/>
  <c r="N19" i="85"/>
  <c r="AB21" i="85"/>
  <c r="K24" i="85"/>
  <c r="H26" i="85"/>
  <c r="G14" i="85"/>
  <c r="H15" i="85"/>
  <c r="U16" i="85"/>
  <c r="AB18" i="85"/>
  <c r="M20" i="85"/>
  <c r="I22" i="85"/>
  <c r="P23" i="85"/>
  <c r="M25" i="85"/>
  <c r="T27" i="85"/>
  <c r="Y25" i="85"/>
  <c r="L24" i="85"/>
  <c r="N22" i="85"/>
  <c r="V20" i="85"/>
  <c r="X18" i="85"/>
  <c r="G17" i="85"/>
  <c r="M15" i="85"/>
  <c r="M67" i="85"/>
  <c r="W63" i="85"/>
  <c r="I60" i="85"/>
  <c r="P57" i="85"/>
  <c r="I56" i="85"/>
  <c r="V54" i="85"/>
  <c r="R53" i="85"/>
  <c r="J52" i="85"/>
  <c r="W50" i="85"/>
  <c r="R49" i="85"/>
  <c r="J48" i="85"/>
  <c r="W46" i="85"/>
  <c r="R45" i="85"/>
  <c r="J44" i="85"/>
  <c r="W42" i="85"/>
  <c r="R41" i="85"/>
  <c r="J40" i="85"/>
  <c r="R70" i="85"/>
  <c r="U67" i="85"/>
  <c r="Y65" i="85"/>
  <c r="N64" i="85"/>
  <c r="L62" i="85"/>
  <c r="T60" i="85"/>
  <c r="T59" i="85"/>
  <c r="U58" i="85"/>
  <c r="U57" i="85"/>
  <c r="T56" i="85"/>
  <c r="T55" i="85"/>
  <c r="U54" i="85"/>
  <c r="N53" i="85"/>
  <c r="I52" i="85"/>
  <c r="V50" i="85"/>
  <c r="N49" i="85"/>
  <c r="I48" i="85"/>
  <c r="V42" i="85"/>
  <c r="W37" i="85"/>
  <c r="K35" i="85"/>
  <c r="M33" i="85"/>
  <c r="AB31" i="85"/>
  <c r="T30" i="85"/>
  <c r="S29" i="85"/>
  <c r="S28" i="85"/>
  <c r="K27" i="85"/>
  <c r="J43" i="85"/>
  <c r="P38" i="85"/>
  <c r="J36" i="85"/>
  <c r="AB34" i="85"/>
  <c r="J33" i="85"/>
  <c r="P31" i="85"/>
  <c r="K30" i="85"/>
  <c r="W28" i="85"/>
  <c r="P27" i="85"/>
  <c r="L26" i="85"/>
  <c r="L25" i="85"/>
  <c r="I44" i="85"/>
  <c r="W38" i="85"/>
  <c r="I36" i="85"/>
  <c r="W34" i="85"/>
  <c r="R33" i="85"/>
  <c r="V31" i="85"/>
  <c r="J30" i="85"/>
  <c r="V28" i="85"/>
  <c r="N27" i="85"/>
  <c r="K26" i="85"/>
  <c r="W24" i="85"/>
  <c r="R23" i="85"/>
  <c r="K22" i="85"/>
  <c r="W20" i="85"/>
  <c r="R19" i="85"/>
  <c r="K18" i="85"/>
  <c r="W16" i="85"/>
  <c r="R15" i="85"/>
  <c r="M14" i="85"/>
  <c r="V43" i="85"/>
  <c r="V38" i="85"/>
  <c r="V35" i="85"/>
  <c r="W33" i="85"/>
  <c r="P32" i="85"/>
  <c r="AB30" i="85"/>
  <c r="AB29" i="85"/>
  <c r="N14" i="85"/>
  <c r="T15" i="85"/>
  <c r="X16" i="85"/>
  <c r="J19" i="85"/>
  <c r="N20" i="85"/>
  <c r="U22" i="85"/>
  <c r="J23" i="85"/>
  <c r="N24" i="85"/>
  <c r="AB26" i="85"/>
  <c r="L15" i="85"/>
  <c r="Y16" i="85"/>
  <c r="V18" i="85"/>
  <c r="S20" i="85"/>
  <c r="N21" i="85"/>
  <c r="V22" i="85"/>
  <c r="L23" i="85"/>
  <c r="Y24" i="85"/>
  <c r="G27" i="85"/>
  <c r="R14" i="85"/>
  <c r="V15" i="85"/>
  <c r="S17" i="85"/>
  <c r="P18" i="85"/>
  <c r="V19" i="85"/>
  <c r="H22" i="85"/>
  <c r="G23" i="85"/>
  <c r="T24" i="85"/>
  <c r="U26" i="85"/>
  <c r="L14" i="85"/>
  <c r="P15" i="85"/>
  <c r="L17" i="85"/>
  <c r="H19" i="85"/>
  <c r="U20" i="85"/>
  <c r="S22" i="85"/>
  <c r="Y23" i="85"/>
  <c r="AB25" i="85"/>
  <c r="T28" i="85"/>
  <c r="K25" i="85"/>
  <c r="S23" i="85"/>
  <c r="U21" i="85"/>
  <c r="H20" i="85"/>
  <c r="J18" i="85"/>
  <c r="R16" i="85"/>
  <c r="M69" i="85"/>
  <c r="S65" i="85"/>
  <c r="N62" i="85"/>
  <c r="I59" i="85"/>
  <c r="I57" i="85"/>
  <c r="U55" i="85"/>
  <c r="P54" i="85"/>
  <c r="J53" i="85"/>
  <c r="X51" i="85"/>
  <c r="R50" i="85"/>
  <c r="J49" i="85"/>
  <c r="X47" i="85"/>
  <c r="R46" i="85"/>
  <c r="J45" i="85"/>
  <c r="X43" i="85"/>
  <c r="R42" i="85"/>
  <c r="J41" i="85"/>
  <c r="X39" i="85"/>
  <c r="I69" i="85"/>
  <c r="K67" i="85"/>
  <c r="P65" i="85"/>
  <c r="U63" i="85"/>
  <c r="S61" i="85"/>
  <c r="M60" i="85"/>
  <c r="M59" i="85"/>
  <c r="N58" i="85"/>
  <c r="M57" i="85"/>
  <c r="M56" i="85"/>
  <c r="M55" i="85"/>
  <c r="N54" i="85"/>
  <c r="I53" i="85"/>
  <c r="V51" i="85"/>
  <c r="P50" i="85"/>
  <c r="I49" i="85"/>
  <c r="I46" i="85"/>
  <c r="N41" i="85"/>
  <c r="J37" i="85"/>
  <c r="W32" i="85"/>
  <c r="R31" i="85"/>
  <c r="L30" i="85"/>
  <c r="L29" i="85"/>
  <c r="L28" i="85"/>
  <c r="V47" i="85"/>
  <c r="P42" i="85"/>
  <c r="V37" i="85"/>
  <c r="AB35" i="85"/>
  <c r="R34" i="85"/>
  <c r="U32" i="85"/>
  <c r="H31" i="85"/>
  <c r="W29" i="85"/>
  <c r="R28" i="85"/>
  <c r="J27" i="85"/>
  <c r="G26" i="85"/>
  <c r="P47" i="85"/>
  <c r="I42" i="85"/>
  <c r="K38" i="85"/>
  <c r="X35" i="85"/>
  <c r="P34" i="85"/>
  <c r="I33" i="85"/>
  <c r="N31" i="85"/>
  <c r="V29" i="85"/>
  <c r="N28" i="85"/>
  <c r="I27" i="85"/>
  <c r="W25" i="85"/>
  <c r="P24" i="85"/>
  <c r="K23" i="85"/>
  <c r="W21" i="85"/>
  <c r="P20" i="85"/>
  <c r="K19" i="85"/>
  <c r="W17" i="85"/>
  <c r="P16" i="85"/>
  <c r="K15" i="85"/>
  <c r="I14" i="85"/>
  <c r="J47" i="85"/>
  <c r="V41" i="85"/>
  <c r="I38" i="85"/>
  <c r="N35" i="85"/>
  <c r="N33" i="85"/>
  <c r="I32" i="85"/>
  <c r="U30" i="85"/>
  <c r="U29" i="85"/>
  <c r="U14" i="85"/>
  <c r="AB15" i="85"/>
  <c r="M17" i="85"/>
  <c r="T19" i="85"/>
  <c r="X20" i="85"/>
  <c r="M21" i="85"/>
  <c r="T23" i="85"/>
  <c r="X24" i="85"/>
  <c r="Y27" i="85"/>
  <c r="J14" i="85"/>
  <c r="U15" i="85"/>
  <c r="H17" i="85"/>
  <c r="L19" i="85"/>
  <c r="Y20" i="85"/>
  <c r="X21" i="85"/>
  <c r="U23" i="85"/>
  <c r="H25" i="85"/>
  <c r="H28" i="85"/>
  <c r="X14" i="85"/>
  <c r="K16" i="85"/>
  <c r="AB17" i="85"/>
  <c r="Y18" i="85"/>
  <c r="K20" i="85"/>
  <c r="I21" i="85"/>
  <c r="P22" i="85"/>
  <c r="N23" i="85"/>
  <c r="I25" i="85"/>
  <c r="M27" i="85"/>
  <c r="T14" i="85"/>
  <c r="Y15" i="85"/>
  <c r="T17" i="85"/>
  <c r="I18" i="85"/>
  <c r="P19" i="85"/>
  <c r="L21" i="85"/>
  <c r="AB22" i="85"/>
  <c r="M24" i="85"/>
  <c r="I26" i="85"/>
  <c r="Q7" i="85" l="1"/>
  <c r="AA7" i="85"/>
  <c r="R7" i="85"/>
  <c r="L7" i="85"/>
  <c r="N7" i="85"/>
  <c r="S7" i="85"/>
  <c r="T7" i="85"/>
  <c r="G7" i="85"/>
  <c r="X7" i="85"/>
  <c r="M7" i="85"/>
  <c r="Y7" i="85"/>
  <c r="W7" i="85"/>
  <c r="I7" i="85"/>
  <c r="P7" i="85"/>
  <c r="Z7" i="85"/>
  <c r="O7" i="85"/>
  <c r="J7" i="85"/>
  <c r="H7" i="85"/>
  <c r="V7" i="85"/>
  <c r="U7" i="85"/>
  <c r="K7" i="85"/>
  <c r="AB7" i="85"/>
  <c r="E10" i="20" l="1"/>
  <c r="E9" i="20"/>
  <c r="E8" i="20"/>
  <c r="E7" i="20"/>
  <c r="E6" i="20"/>
  <c r="E5" i="20"/>
</calcChain>
</file>

<file path=xl/sharedStrings.xml><?xml version="1.0" encoding="utf-8"?>
<sst xmlns="http://schemas.openxmlformats.org/spreadsheetml/2006/main" count="16721" uniqueCount="2416">
  <si>
    <t>自治体排出量カルテ　目次</t>
    <rPh sb="0" eb="3">
      <t>ジチタイ</t>
    </rPh>
    <rPh sb="3" eb="5">
      <t>ハイシュツ</t>
    </rPh>
    <rPh sb="5" eb="6">
      <t>リョウ</t>
    </rPh>
    <rPh sb="10" eb="12">
      <t>モクジ</t>
    </rPh>
    <phoneticPr fontId="16"/>
  </si>
  <si>
    <t>項目</t>
    <rPh sb="0" eb="2">
      <t>コウモク</t>
    </rPh>
    <phoneticPr fontId="7"/>
  </si>
  <si>
    <t>表示形式</t>
    <rPh sb="0" eb="2">
      <t>ヒョウジ</t>
    </rPh>
    <rPh sb="2" eb="4">
      <t>ケイシキ</t>
    </rPh>
    <phoneticPr fontId="16"/>
  </si>
  <si>
    <t>対象年度</t>
    <rPh sb="0" eb="2">
      <t>タイショウ</t>
    </rPh>
    <phoneticPr fontId="7"/>
  </si>
  <si>
    <t>具体内容</t>
    <rPh sb="0" eb="2">
      <t>グタイ</t>
    </rPh>
    <rPh sb="2" eb="4">
      <t>ナイヨウ</t>
    </rPh>
    <phoneticPr fontId="16"/>
  </si>
  <si>
    <r>
      <t>自治体排出量カルテ①　CO</t>
    </r>
    <r>
      <rPr>
        <b/>
        <vertAlign val="subscript"/>
        <sz val="14"/>
        <color theme="0"/>
        <rFont val="Meiryo UI"/>
        <family val="3"/>
        <charset val="128"/>
      </rPr>
      <t>2</t>
    </r>
    <r>
      <rPr>
        <b/>
        <sz val="14"/>
        <color theme="0"/>
        <rFont val="Meiryo UI"/>
        <family val="3"/>
        <charset val="128"/>
      </rPr>
      <t>排出量の現状把握</t>
    </r>
    <rPh sb="0" eb="3">
      <t>ジチタイ</t>
    </rPh>
    <rPh sb="3" eb="6">
      <t>ハイシュツリョウ</t>
    </rPh>
    <rPh sb="18" eb="20">
      <t>ゲンジョウ</t>
    </rPh>
    <phoneticPr fontId="7"/>
  </si>
  <si>
    <r>
      <t>　○地方公共団体の部門・分野別CO</t>
    </r>
    <r>
      <rPr>
        <b/>
        <vertAlign val="subscript"/>
        <sz val="11"/>
        <color theme="1"/>
        <rFont val="Meiryo UI"/>
        <family val="3"/>
        <charset val="128"/>
      </rPr>
      <t>2</t>
    </r>
    <r>
      <rPr>
        <b/>
        <sz val="11"/>
        <color theme="1"/>
        <rFont val="Meiryo UI"/>
        <family val="3"/>
        <charset val="128"/>
      </rPr>
      <t>排出量（標準的手法）</t>
    </r>
    <phoneticPr fontId="7"/>
  </si>
  <si>
    <r>
      <t>　　1）部門・分野別CO</t>
    </r>
    <r>
      <rPr>
        <vertAlign val="subscript"/>
        <sz val="10.5"/>
        <color rgb="FF00584E"/>
        <rFont val="Meiryo UI"/>
        <family val="3"/>
        <charset val="128"/>
      </rPr>
      <t>2</t>
    </r>
    <r>
      <rPr>
        <sz val="10.5"/>
        <color rgb="FF00584E"/>
        <rFont val="Meiryo UI"/>
        <family val="3"/>
        <charset val="128"/>
      </rPr>
      <t>排出量構成比 平成17年度（2005年度）</t>
    </r>
    <rPh sb="13" eb="16">
      <t>ハイシュツリョウ</t>
    </rPh>
    <phoneticPr fontId="7"/>
  </si>
  <si>
    <t>円グラフ</t>
    <phoneticPr fontId="7"/>
  </si>
  <si>
    <t>2005年度</t>
    <rPh sb="4" eb="6">
      <t>ネンド</t>
    </rPh>
    <phoneticPr fontId="7"/>
  </si>
  <si>
    <r>
      <t>　　2）部門・分野別CO</t>
    </r>
    <r>
      <rPr>
        <vertAlign val="subscript"/>
        <sz val="10.5"/>
        <color rgb="FF00584E"/>
        <rFont val="Meiryo UI"/>
        <family val="3"/>
        <charset val="128"/>
      </rPr>
      <t>2</t>
    </r>
    <r>
      <rPr>
        <sz val="10.5"/>
        <color rgb="FF00584E"/>
        <rFont val="Meiryo UI"/>
        <family val="3"/>
        <charset val="128"/>
      </rPr>
      <t>排出量構成比 平成25年度（2013年度）</t>
    </r>
    <rPh sb="20" eb="22">
      <t>ヘイセイ</t>
    </rPh>
    <phoneticPr fontId="7"/>
  </si>
  <si>
    <t>円グラフ</t>
  </si>
  <si>
    <t>2013年度</t>
    <rPh sb="4" eb="6">
      <t>ネンド</t>
    </rPh>
    <phoneticPr fontId="12"/>
  </si>
  <si>
    <r>
      <t>　　4）部門・分野別CO</t>
    </r>
    <r>
      <rPr>
        <vertAlign val="subscript"/>
        <sz val="10.5"/>
        <color rgb="FF00584E"/>
        <rFont val="Meiryo UI"/>
        <family val="3"/>
        <charset val="128"/>
      </rPr>
      <t>2</t>
    </r>
    <r>
      <rPr>
        <sz val="10.5"/>
        <color rgb="FF00584E"/>
        <rFont val="Meiryo UI"/>
        <family val="3"/>
        <charset val="128"/>
      </rPr>
      <t>排出量の推移</t>
    </r>
    <rPh sb="16" eb="18">
      <t>スイイ</t>
    </rPh>
    <phoneticPr fontId="7"/>
  </si>
  <si>
    <t>積上げ縦棒グラフ</t>
  </si>
  <si>
    <r>
      <t>　　5）部門・分野別CO</t>
    </r>
    <r>
      <rPr>
        <vertAlign val="subscript"/>
        <sz val="10.5"/>
        <color rgb="FF00584E"/>
        <rFont val="Meiryo UI"/>
        <family val="3"/>
        <charset val="128"/>
      </rPr>
      <t>2</t>
    </r>
    <r>
      <rPr>
        <sz val="10.5"/>
        <color rgb="FF00584E"/>
        <rFont val="Meiryo UI"/>
        <family val="3"/>
        <charset val="128"/>
      </rPr>
      <t>排出量構成比の比較（都道府県平均及び全国平均）</t>
    </r>
    <phoneticPr fontId="12"/>
  </si>
  <si>
    <t>100％積上げ横棒グラフ</t>
  </si>
  <si>
    <t>自治体排出量カルテ②　活動量の現状把握</t>
    <rPh sb="0" eb="3">
      <t>ジチタイ</t>
    </rPh>
    <rPh sb="3" eb="6">
      <t>ハイシュツリョウ</t>
    </rPh>
    <rPh sb="11" eb="14">
      <t>カツドウリョウ</t>
    </rPh>
    <rPh sb="15" eb="17">
      <t>ゲンジョウ</t>
    </rPh>
    <rPh sb="17" eb="19">
      <t>ハアク</t>
    </rPh>
    <phoneticPr fontId="7"/>
  </si>
  <si>
    <t>　○地方公共団体の活動量</t>
    <phoneticPr fontId="7"/>
  </si>
  <si>
    <r>
      <t>　　1）部門・分野別指標の推移（廃棄物分野のみCO</t>
    </r>
    <r>
      <rPr>
        <vertAlign val="subscript"/>
        <sz val="10.5"/>
        <color rgb="FF00584E"/>
        <rFont val="Meiryo UI"/>
        <family val="3"/>
        <charset val="128"/>
      </rPr>
      <t>2</t>
    </r>
    <r>
      <rPr>
        <sz val="10.5"/>
        <color rgb="FF00584E"/>
        <rFont val="Meiryo UI"/>
        <family val="3"/>
        <charset val="128"/>
      </rPr>
      <t>排出量の推移）</t>
    </r>
    <rPh sb="19" eb="21">
      <t>ブンヤ</t>
    </rPh>
    <phoneticPr fontId="7"/>
  </si>
  <si>
    <t>折れ線グラフ・縦棒グラフ</t>
    <rPh sb="7" eb="8">
      <t>タテ</t>
    </rPh>
    <rPh sb="8" eb="9">
      <t>ボウ</t>
    </rPh>
    <phoneticPr fontId="7"/>
  </si>
  <si>
    <t>・標準的手法の部門・分野別の活動量の推移</t>
    <rPh sb="18" eb="20">
      <t>スイイ</t>
    </rPh>
    <phoneticPr fontId="7"/>
  </si>
  <si>
    <t>自治体排出量カルテ③　特定事業所の温室効果ガス排出量の現状把握</t>
    <rPh sb="0" eb="3">
      <t>ジチタイ</t>
    </rPh>
    <rPh sb="3" eb="5">
      <t>ハイシュツ</t>
    </rPh>
    <rPh sb="5" eb="6">
      <t>リョウ</t>
    </rPh>
    <rPh sb="11" eb="13">
      <t>トクテイ</t>
    </rPh>
    <phoneticPr fontId="7"/>
  </si>
  <si>
    <t>　1　地方公共団体の特定事業所排出量</t>
    <phoneticPr fontId="7"/>
  </si>
  <si>
    <t>・特定事業所の部門別排出量構成比</t>
    <rPh sb="1" eb="6">
      <t>トクテイジギョウショ</t>
    </rPh>
    <rPh sb="7" eb="10">
      <t>ブモンベツ</t>
    </rPh>
    <rPh sb="10" eb="12">
      <t>ハイシュツ</t>
    </rPh>
    <rPh sb="12" eb="16">
      <t>リョウコウセイヒ</t>
    </rPh>
    <phoneticPr fontId="7"/>
  </si>
  <si>
    <t>　　2）特定事業所の部門別排出量の推移</t>
    <phoneticPr fontId="7"/>
  </si>
  <si>
    <t>・特定事業所のガス種別排出量構成比</t>
    <rPh sb="1" eb="6">
      <t>トクテイジギョウショ</t>
    </rPh>
    <rPh sb="9" eb="10">
      <t>シュ</t>
    </rPh>
    <rPh sb="10" eb="11">
      <t>ベツ</t>
    </rPh>
    <rPh sb="11" eb="13">
      <t>ハイシュツ</t>
    </rPh>
    <rPh sb="13" eb="17">
      <t>リョウコウセイヒ</t>
    </rPh>
    <phoneticPr fontId="7"/>
  </si>
  <si>
    <t>　　4）特定事業所のガス種別排出量の推移</t>
    <rPh sb="12" eb="13">
      <t>シュ</t>
    </rPh>
    <phoneticPr fontId="7"/>
  </si>
  <si>
    <t>横棒グラフ</t>
    <rPh sb="0" eb="1">
      <t>ヨコ</t>
    </rPh>
    <phoneticPr fontId="7"/>
  </si>
  <si>
    <t>・特定事業所の業種別事業所数及び排出量</t>
    <rPh sb="7" eb="9">
      <t>ギョウシュ</t>
    </rPh>
    <rPh sb="9" eb="10">
      <t>ベツ</t>
    </rPh>
    <rPh sb="10" eb="13">
      <t>ジギョウショ</t>
    </rPh>
    <rPh sb="13" eb="14">
      <t>スウ</t>
    </rPh>
    <rPh sb="14" eb="15">
      <t>オヨ</t>
    </rPh>
    <rPh sb="16" eb="19">
      <t>ハイシュツリョウ</t>
    </rPh>
    <phoneticPr fontId="7"/>
  </si>
  <si>
    <r>
      <t>　2　地方公共団体の区域のCO</t>
    </r>
    <r>
      <rPr>
        <b/>
        <vertAlign val="subscript"/>
        <sz val="11"/>
        <color theme="1"/>
        <rFont val="Meiryo UI"/>
        <family val="3"/>
        <charset val="128"/>
      </rPr>
      <t>2</t>
    </r>
    <r>
      <rPr>
        <b/>
        <sz val="11"/>
        <color theme="1"/>
        <rFont val="Meiryo UI"/>
        <family val="3"/>
        <charset val="128"/>
      </rPr>
      <t>排出量との比較</t>
    </r>
    <phoneticPr fontId="7"/>
  </si>
  <si>
    <r>
      <t>　　6）区域のCO</t>
    </r>
    <r>
      <rPr>
        <vertAlign val="subscript"/>
        <sz val="10.5"/>
        <color rgb="FF00584E"/>
        <rFont val="Meiryo UI"/>
        <family val="3"/>
        <charset val="128"/>
      </rPr>
      <t>2</t>
    </r>
    <r>
      <rPr>
        <sz val="10.5"/>
        <color rgb="FF00584E"/>
        <rFont val="Meiryo UI"/>
        <family val="3"/>
        <charset val="128"/>
      </rPr>
      <t>排出量の推移及び特定事業所排出量のカバー率の推移</t>
    </r>
    <phoneticPr fontId="12"/>
  </si>
  <si>
    <t>積上げ縦棒・折れ線グラフ</t>
    <rPh sb="6" eb="7">
      <t>オ</t>
    </rPh>
    <rPh sb="8" eb="9">
      <t>セン</t>
    </rPh>
    <phoneticPr fontId="7"/>
  </si>
  <si>
    <t>・区域の産業部門・業務その他部門の排出量の推移と特定事業所排出量が占める割合（カバー率）の推移</t>
    <rPh sb="1" eb="3">
      <t>クイキ</t>
    </rPh>
    <rPh sb="4" eb="6">
      <t>サンギョウ</t>
    </rPh>
    <rPh sb="6" eb="8">
      <t>ブモン</t>
    </rPh>
    <rPh sb="9" eb="11">
      <t>ギョウム</t>
    </rPh>
    <rPh sb="13" eb="14">
      <t>タ</t>
    </rPh>
    <rPh sb="14" eb="16">
      <t>ブモン</t>
    </rPh>
    <rPh sb="17" eb="20">
      <t>ハイシュツリョウ</t>
    </rPh>
    <rPh sb="21" eb="23">
      <t>スイイ</t>
    </rPh>
    <rPh sb="29" eb="32">
      <t>ハイシュツリョウ</t>
    </rPh>
    <rPh sb="33" eb="34">
      <t>シ</t>
    </rPh>
    <rPh sb="36" eb="38">
      <t>ワリアイ</t>
    </rPh>
    <rPh sb="42" eb="43">
      <t>リツ</t>
    </rPh>
    <rPh sb="45" eb="47">
      <t>スイイ</t>
    </rPh>
    <phoneticPr fontId="7"/>
  </si>
  <si>
    <t>　3　全国の1事業所当たりの排出傾向との比較</t>
    <phoneticPr fontId="7"/>
  </si>
  <si>
    <t>・特定事業所1事業所当たりの排出量の全国平均との比較</t>
    <rPh sb="18" eb="20">
      <t>ゼンコク</t>
    </rPh>
    <rPh sb="20" eb="22">
      <t>ヘイキン</t>
    </rPh>
    <rPh sb="24" eb="26">
      <t>ヒカク</t>
    </rPh>
    <phoneticPr fontId="7"/>
  </si>
  <si>
    <t>自治体排出量カルテ④　地方公共団体の再生可能エネルギー導入状況及び導入ポテンシャルの現状把握</t>
    <rPh sb="0" eb="3">
      <t>ジチタイ</t>
    </rPh>
    <rPh sb="3" eb="6">
      <t>ハイシュツリョウ</t>
    </rPh>
    <rPh sb="42" eb="44">
      <t>ゲンジョウ</t>
    </rPh>
    <phoneticPr fontId="7"/>
  </si>
  <si>
    <t>　1　地方公共団体のFIT・FIP制度による再生可能エネルギー（電気）</t>
    <phoneticPr fontId="7"/>
  </si>
  <si>
    <t>円グラフ</t>
    <phoneticPr fontId="16"/>
  </si>
  <si>
    <t>・FIT・FIP公表情報の再生可能エネルギーの設備別の導入状況（導入設備容量）</t>
    <rPh sb="32" eb="34">
      <t>ドウニュウ</t>
    </rPh>
    <rPh sb="34" eb="36">
      <t>セツビ</t>
    </rPh>
    <rPh sb="36" eb="38">
      <t>ヨウリョウ</t>
    </rPh>
    <phoneticPr fontId="7"/>
  </si>
  <si>
    <t>・FIT・FIP公表情報の再生可能エネルギーの設備別の導入状況（発電電力量）</t>
    <rPh sb="32" eb="37">
      <t>ハツデンデンリョクリョウ</t>
    </rPh>
    <phoneticPr fontId="7"/>
  </si>
  <si>
    <t>　　3）区域の再生可能エネルギーの導入設備容量の推移（累積）</t>
    <rPh sb="24" eb="26">
      <t>スイイ</t>
    </rPh>
    <phoneticPr fontId="12"/>
  </si>
  <si>
    <t>積上げ縦棒・折れ線グラフ</t>
  </si>
  <si>
    <t>・FIT・FIP公表情報の再生可能エネルギーの設備別導入設備容量の推移と区域の電気使用量に対するFIT・FIP太陽光導入比の推移</t>
    <rPh sb="39" eb="41">
      <t>デンキ</t>
    </rPh>
    <rPh sb="41" eb="44">
      <t>シヨウリョウ</t>
    </rPh>
    <phoneticPr fontId="7"/>
  </si>
  <si>
    <t>　　4）区域の太陽光発電（10kW未満）設備の導入件数の推移（累積）</t>
    <rPh sb="28" eb="30">
      <t>スイイ</t>
    </rPh>
    <phoneticPr fontId="12"/>
  </si>
  <si>
    <t>縦棒グラフ</t>
    <rPh sb="0" eb="1">
      <t>タテ</t>
    </rPh>
    <rPh sb="1" eb="2">
      <t>ボウ</t>
    </rPh>
    <phoneticPr fontId="7"/>
  </si>
  <si>
    <t>・FIT・FIP公表情報の太陽光（10kW未満）の導入件数の推移</t>
    <rPh sb="21" eb="23">
      <t>ミマン</t>
    </rPh>
    <rPh sb="27" eb="29">
      <t>ケンスウ</t>
    </rPh>
    <rPh sb="30" eb="32">
      <t>スイイ</t>
    </rPh>
    <phoneticPr fontId="7"/>
  </si>
  <si>
    <t>　2　地方公共団体の再生可能エネルギーの導入ポテンシャル</t>
    <phoneticPr fontId="7"/>
  </si>
  <si>
    <t>　　5）導入ポテンシャル（電気のみ・設備容量）</t>
    <phoneticPr fontId="12"/>
  </si>
  <si>
    <t>・REPOSの再エネ導入ポテンシャル（電気のみ・設備容量）</t>
    <rPh sb="7" eb="8">
      <t>サイ</t>
    </rPh>
    <rPh sb="10" eb="12">
      <t>ドウニュウ</t>
    </rPh>
    <rPh sb="19" eb="21">
      <t>デンキ</t>
    </rPh>
    <rPh sb="24" eb="28">
      <t>セツビヨウリョウ</t>
    </rPh>
    <phoneticPr fontId="7"/>
  </si>
  <si>
    <t>　　6）導入ポテンシャル（発電電力量・利用可能熱量）</t>
    <phoneticPr fontId="12"/>
  </si>
  <si>
    <t>・REPOSの再エネ導入ポテンシャル（発電電力量・利用可能熱量）</t>
    <rPh sb="7" eb="8">
      <t>サイ</t>
    </rPh>
    <rPh sb="10" eb="12">
      <t>ドウニュウ</t>
    </rPh>
    <rPh sb="19" eb="24">
      <t>ハツデンデンリョクリョウ</t>
    </rPh>
    <rPh sb="25" eb="29">
      <t>リヨウカノウ</t>
    </rPh>
    <rPh sb="29" eb="31">
      <t>ネツリョウ</t>
    </rPh>
    <phoneticPr fontId="7"/>
  </si>
  <si>
    <t>　3　区域のエネルギー消費量及び再生可能エネルギー導入ポテンシャル・導入量の比較（電気）</t>
    <phoneticPr fontId="7"/>
  </si>
  <si>
    <t>　　7）区域内のエネルギー消費量に対する再エネ導入ポテンシャル（電気）</t>
    <rPh sb="13" eb="16">
      <t>ショウヒリョウ</t>
    </rPh>
    <phoneticPr fontId="12"/>
  </si>
  <si>
    <t>　　8）区域内の再エネ導入ポテンシャルと再エネ導入量（電気）</t>
    <phoneticPr fontId="16"/>
  </si>
  <si>
    <t>・再エネ種別の再エネ導入ポテンシャルに対する再エネ導入量の比較</t>
    <rPh sb="1" eb="2">
      <t>サイ</t>
    </rPh>
    <rPh sb="4" eb="5">
      <t>シュ</t>
    </rPh>
    <rPh sb="5" eb="6">
      <t>ベツ</t>
    </rPh>
    <rPh sb="7" eb="8">
      <t>サイ</t>
    </rPh>
    <rPh sb="10" eb="12">
      <t>ドウニュウ</t>
    </rPh>
    <rPh sb="19" eb="20">
      <t>タイ</t>
    </rPh>
    <rPh sb="22" eb="23">
      <t>サイ</t>
    </rPh>
    <rPh sb="25" eb="28">
      <t>ドウニュウリョウ</t>
    </rPh>
    <rPh sb="29" eb="31">
      <t>ヒカク</t>
    </rPh>
    <phoneticPr fontId="7"/>
  </si>
  <si>
    <t>※人口が同程度の他の地方公共団体との排出量の比較シート、他の地方公共団体との再エネ導入量や再エネポテンシャルの比較シート、特定事業所集計表シートも付録しています。</t>
    <rPh sb="1" eb="3">
      <t>ジンコウ</t>
    </rPh>
    <rPh sb="4" eb="7">
      <t>ドウテイド</t>
    </rPh>
    <rPh sb="8" eb="9">
      <t>タ</t>
    </rPh>
    <rPh sb="10" eb="12">
      <t>チホウ</t>
    </rPh>
    <rPh sb="12" eb="14">
      <t>コウキョウ</t>
    </rPh>
    <rPh sb="14" eb="16">
      <t>ダンタイ</t>
    </rPh>
    <rPh sb="18" eb="20">
      <t>ハイシュツ</t>
    </rPh>
    <rPh sb="20" eb="21">
      <t>リョウ</t>
    </rPh>
    <rPh sb="22" eb="24">
      <t>ヒカク</t>
    </rPh>
    <rPh sb="28" eb="29">
      <t>ホカ</t>
    </rPh>
    <rPh sb="30" eb="32">
      <t>チホウ</t>
    </rPh>
    <rPh sb="32" eb="36">
      <t>コウキョウダンタイ</t>
    </rPh>
    <rPh sb="38" eb="39">
      <t>サイ</t>
    </rPh>
    <rPh sb="41" eb="44">
      <t>ドウニュウリョウ</t>
    </rPh>
    <rPh sb="45" eb="46">
      <t>サイ</t>
    </rPh>
    <rPh sb="55" eb="57">
      <t>ヒカク</t>
    </rPh>
    <rPh sb="61" eb="63">
      <t>トクテイ</t>
    </rPh>
    <rPh sb="63" eb="66">
      <t>ジギョウショ</t>
    </rPh>
    <rPh sb="66" eb="68">
      <t>シュウケイ</t>
    </rPh>
    <rPh sb="68" eb="69">
      <t>ヒョウ</t>
    </rPh>
    <rPh sb="73" eb="75">
      <t>フロク</t>
    </rPh>
    <phoneticPr fontId="7"/>
  </si>
  <si>
    <t>自治体排出量カルテ　他の地方公共団体との比較（部門・分野別排出量）</t>
    <rPh sb="0" eb="3">
      <t>ジチタイ</t>
    </rPh>
    <rPh sb="3" eb="6">
      <t>ハイシュツリョウ</t>
    </rPh>
    <phoneticPr fontId="7"/>
  </si>
  <si>
    <r>
      <t>　　1）部門・分野別CO</t>
    </r>
    <r>
      <rPr>
        <vertAlign val="subscript"/>
        <sz val="10.5"/>
        <color rgb="FF00584E"/>
        <rFont val="Meiryo UI"/>
        <family val="3"/>
        <charset val="128"/>
      </rPr>
      <t>2</t>
    </r>
    <r>
      <rPr>
        <sz val="10.5"/>
        <color rgb="FF00584E"/>
        <rFont val="Meiryo UI"/>
        <family val="3"/>
        <charset val="128"/>
      </rPr>
      <t>排出量の比較</t>
    </r>
    <phoneticPr fontId="7"/>
  </si>
  <si>
    <t>積上げ横棒グラフ</t>
  </si>
  <si>
    <t>・標準的手法に基づく区域の部門・分野別CO₂排出量を人口が同程度の28市区町村（都道府県の場合は47都道府県）と比較</t>
    <rPh sb="13" eb="15">
      <t>ブモン</t>
    </rPh>
    <rPh sb="16" eb="19">
      <t>ブンヤベツ</t>
    </rPh>
    <rPh sb="29" eb="32">
      <t>ドウテイド</t>
    </rPh>
    <phoneticPr fontId="7"/>
  </si>
  <si>
    <r>
      <t>　　2）部門・分野別CO</t>
    </r>
    <r>
      <rPr>
        <vertAlign val="subscript"/>
        <sz val="10.5"/>
        <color rgb="FF00584E"/>
        <rFont val="Meiryo UI"/>
        <family val="3"/>
        <charset val="128"/>
      </rPr>
      <t>2</t>
    </r>
    <r>
      <rPr>
        <sz val="10.5"/>
        <color rgb="FF00584E"/>
        <rFont val="Meiryo UI"/>
        <family val="3"/>
        <charset val="128"/>
      </rPr>
      <t>排出量構成比の比較</t>
    </r>
    <rPh sb="13" eb="16">
      <t>ハイシュツリョウ</t>
    </rPh>
    <phoneticPr fontId="7"/>
  </si>
  <si>
    <t>・標準的手法に基づく区域の部門・分野別CO₂排出量構成比を人口が同程度の28市区町村（都道府県の場合は47都道府県）と比較</t>
    <rPh sb="16" eb="18">
      <t>ブンヤ</t>
    </rPh>
    <rPh sb="18" eb="19">
      <t>ベツ</t>
    </rPh>
    <rPh sb="32" eb="35">
      <t>ドウテイド</t>
    </rPh>
    <phoneticPr fontId="7"/>
  </si>
  <si>
    <t>　　3）産業部門</t>
    <phoneticPr fontId="7"/>
  </si>
  <si>
    <t>横棒グラフ</t>
    <phoneticPr fontId="7"/>
  </si>
  <si>
    <t>・標準的手法に基づく区域の産業部門排出量に対し特定事業所排出量が占める割合（カバー率）を人口が同程度の28市区町村（都道府県の場合は47都道府県）と比較</t>
    <rPh sb="21" eb="22">
      <t>タイ</t>
    </rPh>
    <rPh sb="28" eb="31">
      <t>ハイシュツリョウ</t>
    </rPh>
    <rPh sb="47" eb="50">
      <t>ドウテイド</t>
    </rPh>
    <phoneticPr fontId="7"/>
  </si>
  <si>
    <t>　　4）業務その他部門</t>
    <phoneticPr fontId="7"/>
  </si>
  <si>
    <t>・標準的手法に基づく区域の業務その他部門排出量に対し特定事業所排出量が占める割合（カバー率）を人口が同程度の28市区町村（都道府県の場合は47都道府県）と比較</t>
    <rPh sb="13" eb="15">
      <t>ギョウム</t>
    </rPh>
    <rPh sb="17" eb="18">
      <t>ホカ</t>
    </rPh>
    <rPh sb="24" eb="25">
      <t>タイ</t>
    </rPh>
    <rPh sb="31" eb="34">
      <t>ハイシュツリョウ</t>
    </rPh>
    <rPh sb="50" eb="53">
      <t>ドウテイド</t>
    </rPh>
    <phoneticPr fontId="7"/>
  </si>
  <si>
    <t>　　5）特定事業所排出量の比較</t>
    <phoneticPr fontId="7"/>
  </si>
  <si>
    <t>・特定事業所排出量を人口が同程度の28市区町村（都道府県の場合は47都道府県）と比較</t>
    <rPh sb="13" eb="16">
      <t>ドウテイド</t>
    </rPh>
    <rPh sb="20" eb="21">
      <t>ク</t>
    </rPh>
    <phoneticPr fontId="7"/>
  </si>
  <si>
    <t>　　6）特定事業所数の比較</t>
    <phoneticPr fontId="7"/>
  </si>
  <si>
    <t>・特定事業所数を人口が同程度の28市区町村（都道府県の場合は47都道府県）と比較</t>
    <rPh sb="6" eb="7">
      <t>スウ</t>
    </rPh>
    <rPh sb="11" eb="14">
      <t>ドウテイド</t>
    </rPh>
    <rPh sb="18" eb="19">
      <t>ク</t>
    </rPh>
    <phoneticPr fontId="7"/>
  </si>
  <si>
    <t>　　7）特定事業所排出量の部門別構成比の比較</t>
    <phoneticPr fontId="7"/>
  </si>
  <si>
    <t>・特定事業所排出量の部門別構成比を人口が同程度の28市区町村（都道府県の場合は47都道府県）と比較</t>
    <rPh sb="6" eb="8">
      <t>ハイシュツ</t>
    </rPh>
    <rPh sb="12" eb="13">
      <t>ベツ</t>
    </rPh>
    <rPh sb="20" eb="23">
      <t>ドウテイド</t>
    </rPh>
    <rPh sb="27" eb="28">
      <t>ク</t>
    </rPh>
    <phoneticPr fontId="7"/>
  </si>
  <si>
    <t>自治体排出量カルテ　他の地方公共団体との比較（再エネ導入量・再エネポテンシャル）</t>
    <rPh sb="0" eb="3">
      <t>ジチタイ</t>
    </rPh>
    <rPh sb="3" eb="6">
      <t>ハイシュツリョウ</t>
    </rPh>
    <phoneticPr fontId="7"/>
  </si>
  <si>
    <t>　　1）他の地方公共団体との再エネ別導入設備容量の比較</t>
    <phoneticPr fontId="7"/>
  </si>
  <si>
    <t>・再エネ別導入設備容量を人口が同程度の28市区町村（都道府県の場合は47都道府県）と比較</t>
    <rPh sb="1" eb="2">
      <t>サイ</t>
    </rPh>
    <rPh sb="4" eb="5">
      <t>ベツ</t>
    </rPh>
    <rPh sb="5" eb="11">
      <t>ドウニュウセツビヨウリョウ</t>
    </rPh>
    <rPh sb="12" eb="14">
      <t>ジンコウ</t>
    </rPh>
    <rPh sb="15" eb="18">
      <t>ドウテイド</t>
    </rPh>
    <phoneticPr fontId="7"/>
  </si>
  <si>
    <t>　　2）他の地方公共団体との再エネ別発電電力量の比較</t>
    <phoneticPr fontId="7"/>
  </si>
  <si>
    <t>積上げ横棒グラフ</t>
    <phoneticPr fontId="7"/>
  </si>
  <si>
    <t>・再エネ別発電電力量を人口が同程度の28市区町村（都道府県の場合は47都道府県）と比較</t>
    <rPh sb="1" eb="2">
      <t>サイ</t>
    </rPh>
    <rPh sb="4" eb="5">
      <t>ベツ</t>
    </rPh>
    <rPh sb="5" eb="10">
      <t>ハツデンデンリョクリョウ</t>
    </rPh>
    <rPh sb="11" eb="13">
      <t>ジンコウ</t>
    </rPh>
    <rPh sb="14" eb="17">
      <t>ドウテイド</t>
    </rPh>
    <phoneticPr fontId="7"/>
  </si>
  <si>
    <t>　　3）他の地方公共団体との対電気使用量FIT・FIP導入比の比較</t>
    <phoneticPr fontId="7"/>
  </si>
  <si>
    <t>　　4）対世帯数FIT・FIP太陽光発電（10kW未満）導入比の比較</t>
    <phoneticPr fontId="7"/>
  </si>
  <si>
    <t>　2　再エネ導入ポテンシャルの比較</t>
    <rPh sb="3" eb="4">
      <t>サイ</t>
    </rPh>
    <rPh sb="6" eb="8">
      <t>ドウニュウ</t>
    </rPh>
    <phoneticPr fontId="7"/>
  </si>
  <si>
    <t>　　5）同一都道府県内における他の地方公共団体の再エネポテンシャル（発電電力量）の比較</t>
    <phoneticPr fontId="7"/>
  </si>
  <si>
    <t>・他の地方公共団体の再エネポテンシャル（発電電力量）を同一都道府県内で比較</t>
    <rPh sb="27" eb="34">
      <t>ドウイツトドウフケンナイ</t>
    </rPh>
    <phoneticPr fontId="7"/>
  </si>
  <si>
    <t>　　6）同一都道府県内における他の地方公共団体の電気使用量の比較</t>
    <phoneticPr fontId="7"/>
  </si>
  <si>
    <t>　　7）同一都道府県内の他の地方公共団体の再エネ不足量・余剰量の比較</t>
    <phoneticPr fontId="7"/>
  </si>
  <si>
    <t>特定事業所集計表シート</t>
    <phoneticPr fontId="7"/>
  </si>
  <si>
    <t>　特定事業所集計表</t>
    <phoneticPr fontId="7"/>
  </si>
  <si>
    <t>　　特定事業所集計表</t>
    <phoneticPr fontId="7"/>
  </si>
  <si>
    <t>表</t>
    <rPh sb="0" eb="1">
      <t>ヒョウ</t>
    </rPh>
    <phoneticPr fontId="7"/>
  </si>
  <si>
    <t>・特定事業所の事業所数と排出量の集計表（日本標準産業分類別）</t>
    <rPh sb="7" eb="10">
      <t>ジギョウショ</t>
    </rPh>
    <rPh sb="10" eb="11">
      <t>スウ</t>
    </rPh>
    <rPh sb="12" eb="15">
      <t>ハイシュツリョウ</t>
    </rPh>
    <rPh sb="16" eb="18">
      <t>シュウケイ</t>
    </rPh>
    <rPh sb="18" eb="19">
      <t>ヒョウ</t>
    </rPh>
    <rPh sb="28" eb="29">
      <t>ベツ</t>
    </rPh>
    <phoneticPr fontId="7"/>
  </si>
  <si>
    <r>
      <rPr>
        <b/>
        <sz val="20"/>
        <color theme="0"/>
        <rFont val="Meiryo UI"/>
        <family val="3"/>
        <charset val="128"/>
      </rPr>
      <t>自治体排出量カルテ①　</t>
    </r>
    <r>
      <rPr>
        <b/>
        <sz val="26"/>
        <color theme="0"/>
        <rFont val="Meiryo UI"/>
        <family val="3"/>
        <charset val="128"/>
      </rPr>
      <t>CO</t>
    </r>
    <r>
      <rPr>
        <b/>
        <vertAlign val="subscript"/>
        <sz val="26"/>
        <color theme="0"/>
        <rFont val="Meiryo UI"/>
        <family val="3"/>
        <charset val="128"/>
      </rPr>
      <t>2</t>
    </r>
    <r>
      <rPr>
        <b/>
        <sz val="26"/>
        <color theme="0"/>
        <rFont val="Meiryo UI"/>
        <family val="3"/>
        <charset val="128"/>
      </rPr>
      <t>排出量の現状把握</t>
    </r>
    <rPh sb="18" eb="20">
      <t>ゲンジョウ</t>
    </rPh>
    <phoneticPr fontId="7"/>
  </si>
  <si>
    <t>グラフ用</t>
    <rPh sb="3" eb="4">
      <t>ヨウ</t>
    </rPh>
    <phoneticPr fontId="7"/>
  </si>
  <si>
    <t>1）～3）</t>
    <phoneticPr fontId="7"/>
  </si>
  <si>
    <t>※最新年度のグラフ名：</t>
    <rPh sb="1" eb="3">
      <t>サイシン</t>
    </rPh>
    <rPh sb="3" eb="5">
      <t>ネンド</t>
    </rPh>
    <rPh sb="9" eb="10">
      <t>メイ</t>
    </rPh>
    <phoneticPr fontId="7"/>
  </si>
  <si>
    <r>
      <t>○地方公共団体の部門・分野別CO</t>
    </r>
    <r>
      <rPr>
        <b/>
        <vertAlign val="subscript"/>
        <sz val="18"/>
        <rFont val="Meiryo UI"/>
        <family val="3"/>
        <charset val="128"/>
      </rPr>
      <t>2</t>
    </r>
    <r>
      <rPr>
        <b/>
        <sz val="18"/>
        <rFont val="Meiryo UI"/>
        <family val="3"/>
        <charset val="128"/>
      </rPr>
      <t>排出量（標準的手法）</t>
    </r>
    <rPh sb="1" eb="3">
      <t>チホウ</t>
    </rPh>
    <rPh sb="3" eb="5">
      <t>コウキョウ</t>
    </rPh>
    <rPh sb="5" eb="7">
      <t>ダンタイ</t>
    </rPh>
    <rPh sb="8" eb="10">
      <t>ブモン</t>
    </rPh>
    <rPh sb="11" eb="13">
      <t>ブンヤ</t>
    </rPh>
    <rPh sb="13" eb="14">
      <t>ベツ</t>
    </rPh>
    <rPh sb="21" eb="24">
      <t>ヒョウジュンテキ</t>
    </rPh>
    <rPh sb="24" eb="26">
      <t>シュホウ</t>
    </rPh>
    <phoneticPr fontId="7"/>
  </si>
  <si>
    <t>平成17年度</t>
    <rPh sb="0" eb="2">
      <t>ヘイセイ</t>
    </rPh>
    <rPh sb="4" eb="5">
      <t>ネン</t>
    </rPh>
    <rPh sb="5" eb="6">
      <t>ド</t>
    </rPh>
    <phoneticPr fontId="7"/>
  </si>
  <si>
    <t>平成25年度</t>
    <rPh sb="0" eb="2">
      <t>ヘイセイ</t>
    </rPh>
    <rPh sb="4" eb="5">
      <t>ネン</t>
    </rPh>
    <rPh sb="5" eb="6">
      <t>ド</t>
    </rPh>
    <phoneticPr fontId="7"/>
  </si>
  <si>
    <r>
      <t>1）部門・分野別CO</t>
    </r>
    <r>
      <rPr>
        <b/>
        <vertAlign val="subscript"/>
        <sz val="16"/>
        <color rgb="FF00584E"/>
        <rFont val="Meiryo UI"/>
        <family val="3"/>
        <charset val="128"/>
      </rPr>
      <t>2</t>
    </r>
    <r>
      <rPr>
        <b/>
        <sz val="16"/>
        <color rgb="FF00584E"/>
        <rFont val="Meiryo UI"/>
        <family val="3"/>
        <charset val="128"/>
      </rPr>
      <t>排出量構成比 平成17年度（2005年度）</t>
    </r>
    <rPh sb="5" eb="7">
      <t>ブンヤ</t>
    </rPh>
    <rPh sb="7" eb="8">
      <t>ベツ</t>
    </rPh>
    <rPh sb="11" eb="14">
      <t>ハイシュツリョウ</t>
    </rPh>
    <rPh sb="18" eb="20">
      <t>ヘイセイ</t>
    </rPh>
    <rPh sb="22" eb="24">
      <t>ネンド</t>
    </rPh>
    <phoneticPr fontId="7"/>
  </si>
  <si>
    <r>
      <t>4）部門・分野別CO</t>
    </r>
    <r>
      <rPr>
        <b/>
        <vertAlign val="subscript"/>
        <sz val="16"/>
        <color rgb="FF00584E"/>
        <rFont val="Meiryo UI"/>
        <family val="3"/>
        <charset val="128"/>
      </rPr>
      <t>2</t>
    </r>
    <r>
      <rPr>
        <b/>
        <sz val="16"/>
        <color rgb="FF00584E"/>
        <rFont val="Meiryo UI"/>
        <family val="3"/>
        <charset val="128"/>
      </rPr>
      <t>排出量の推移</t>
    </r>
    <rPh sb="15" eb="17">
      <t>スイイ</t>
    </rPh>
    <phoneticPr fontId="7"/>
  </si>
  <si>
    <r>
      <t>［千t-CO</t>
    </r>
    <r>
      <rPr>
        <vertAlign val="subscript"/>
        <sz val="9"/>
        <rFont val="Meiryo UI"/>
        <family val="3"/>
        <charset val="128"/>
      </rPr>
      <t>2</t>
    </r>
    <r>
      <rPr>
        <sz val="9"/>
        <rFont val="Meiryo UI"/>
        <family val="3"/>
        <charset val="128"/>
      </rPr>
      <t>］</t>
    </r>
    <phoneticPr fontId="7"/>
  </si>
  <si>
    <t>産業部門</t>
    <rPh sb="0" eb="2">
      <t>サンギョウ</t>
    </rPh>
    <rPh sb="2" eb="4">
      <t>ブモン</t>
    </rPh>
    <phoneticPr fontId="10"/>
  </si>
  <si>
    <t>部門・分野</t>
    <rPh sb="0" eb="2">
      <t>ブモン</t>
    </rPh>
    <rPh sb="3" eb="5">
      <t>ブンヤ</t>
    </rPh>
    <phoneticPr fontId="7"/>
  </si>
  <si>
    <t>平成17年度</t>
    <rPh sb="0" eb="2">
      <t>ヘイセイ</t>
    </rPh>
    <rPh sb="4" eb="6">
      <t>ネンド</t>
    </rPh>
    <phoneticPr fontId="7"/>
  </si>
  <si>
    <t>構成比</t>
    <rPh sb="0" eb="3">
      <t>コウセイヒ</t>
    </rPh>
    <phoneticPr fontId="7"/>
  </si>
  <si>
    <r>
      <t>[千t-CO</t>
    </r>
    <r>
      <rPr>
        <vertAlign val="subscript"/>
        <sz val="12"/>
        <rFont val="Meiryo UI"/>
        <family val="3"/>
        <charset val="128"/>
      </rPr>
      <t>2</t>
    </r>
    <r>
      <rPr>
        <sz val="12"/>
        <rFont val="Meiryo UI"/>
        <family val="3"/>
        <charset val="128"/>
      </rPr>
      <t>]</t>
    </r>
    <rPh sb="1" eb="2">
      <t>セン</t>
    </rPh>
    <phoneticPr fontId="7"/>
  </si>
  <si>
    <t>製造業</t>
    <rPh sb="0" eb="3">
      <t>セイゾウギョウ</t>
    </rPh>
    <phoneticPr fontId="10"/>
  </si>
  <si>
    <t>排出量</t>
    <phoneticPr fontId="7"/>
  </si>
  <si>
    <t>建設業・鉱業</t>
    <rPh sb="0" eb="2">
      <t>ケンセツ</t>
    </rPh>
    <rPh sb="4" eb="6">
      <t>コウギョウ</t>
    </rPh>
    <phoneticPr fontId="10"/>
  </si>
  <si>
    <r>
      <t>［千t-CO</t>
    </r>
    <r>
      <rPr>
        <b/>
        <vertAlign val="subscript"/>
        <sz val="11"/>
        <color theme="0"/>
        <rFont val="Meiryo UI"/>
        <family val="3"/>
        <charset val="128"/>
      </rPr>
      <t>2</t>
    </r>
    <r>
      <rPr>
        <b/>
        <sz val="11"/>
        <color theme="0"/>
        <rFont val="Meiryo UI"/>
        <family val="3"/>
        <charset val="128"/>
      </rPr>
      <t>］</t>
    </r>
    <phoneticPr fontId="7"/>
  </si>
  <si>
    <t>農林水産業</t>
    <rPh sb="0" eb="2">
      <t>ノウリン</t>
    </rPh>
    <rPh sb="2" eb="5">
      <t>スイサンギョウ</t>
    </rPh>
    <phoneticPr fontId="10"/>
  </si>
  <si>
    <t>合　　計　</t>
    <rPh sb="0" eb="1">
      <t>ゴウ</t>
    </rPh>
    <rPh sb="3" eb="4">
      <t>ケイ</t>
    </rPh>
    <phoneticPr fontId="7"/>
  </si>
  <si>
    <t>業務その他部門</t>
    <rPh sb="0" eb="2">
      <t>ギョウム</t>
    </rPh>
    <rPh sb="4" eb="5">
      <t>タ</t>
    </rPh>
    <rPh sb="5" eb="7">
      <t>ブモン</t>
    </rPh>
    <phoneticPr fontId="10"/>
  </si>
  <si>
    <t>産業部門</t>
    <rPh sb="0" eb="2">
      <t>サンギョウ</t>
    </rPh>
    <rPh sb="2" eb="4">
      <t>ブモン</t>
    </rPh>
    <phoneticPr fontId="7"/>
  </si>
  <si>
    <t>家庭部門</t>
    <rPh sb="0" eb="2">
      <t>カテイ</t>
    </rPh>
    <rPh sb="2" eb="4">
      <t>ブモン</t>
    </rPh>
    <phoneticPr fontId="10"/>
  </si>
  <si>
    <t>製造業</t>
    <rPh sb="0" eb="3">
      <t>セイゾウギョウ</t>
    </rPh>
    <phoneticPr fontId="7"/>
  </si>
  <si>
    <t>運輸</t>
  </si>
  <si>
    <t>運輸部門</t>
    <rPh sb="0" eb="2">
      <t>ウンユ</t>
    </rPh>
    <rPh sb="2" eb="4">
      <t>ブモン</t>
    </rPh>
    <phoneticPr fontId="10"/>
  </si>
  <si>
    <t>建設業・鉱業</t>
    <rPh sb="0" eb="2">
      <t>ケンセツ</t>
    </rPh>
    <rPh sb="4" eb="6">
      <t>コウギョウ</t>
    </rPh>
    <phoneticPr fontId="7"/>
  </si>
  <si>
    <t>自動車</t>
    <rPh sb="0" eb="3">
      <t>ジドウシャ</t>
    </rPh>
    <phoneticPr fontId="10"/>
  </si>
  <si>
    <t>農林水産業</t>
    <rPh sb="0" eb="2">
      <t>ノウリン</t>
    </rPh>
    <rPh sb="2" eb="5">
      <t>スイサンギョウ</t>
    </rPh>
    <phoneticPr fontId="7"/>
  </si>
  <si>
    <t>鉄道</t>
    <rPh sb="0" eb="2">
      <t>テツドウ</t>
    </rPh>
    <phoneticPr fontId="10"/>
  </si>
  <si>
    <t>業務その他部門</t>
    <rPh sb="0" eb="2">
      <t>ギョウム</t>
    </rPh>
    <rPh sb="4" eb="5">
      <t>タ</t>
    </rPh>
    <rPh sb="5" eb="7">
      <t>ブモン</t>
    </rPh>
    <phoneticPr fontId="7"/>
  </si>
  <si>
    <t>船舶</t>
    <rPh sb="0" eb="2">
      <t>センパク</t>
    </rPh>
    <phoneticPr fontId="10"/>
  </si>
  <si>
    <t>家庭部門</t>
    <rPh sb="0" eb="2">
      <t>カテイ</t>
    </rPh>
    <rPh sb="2" eb="4">
      <t>ブモン</t>
    </rPh>
    <phoneticPr fontId="7"/>
  </si>
  <si>
    <t>廃棄物</t>
  </si>
  <si>
    <t>廃棄物分野（一般廃棄物）</t>
  </si>
  <si>
    <t>運輸部門</t>
    <rPh sb="0" eb="2">
      <t>ウンユ</t>
    </rPh>
    <rPh sb="2" eb="4">
      <t>ブモン</t>
    </rPh>
    <phoneticPr fontId="7"/>
  </si>
  <si>
    <t>自動車</t>
    <rPh sb="0" eb="3">
      <t>ジドウシャ</t>
    </rPh>
    <phoneticPr fontId="7"/>
  </si>
  <si>
    <t>旅客</t>
    <phoneticPr fontId="7"/>
  </si>
  <si>
    <t>貨物</t>
    <rPh sb="0" eb="2">
      <t>カモツ</t>
    </rPh>
    <phoneticPr fontId="7"/>
  </si>
  <si>
    <t>4）</t>
    <phoneticPr fontId="7"/>
  </si>
  <si>
    <t>鉄道</t>
    <rPh sb="0" eb="2">
      <t>テツドウ</t>
    </rPh>
    <phoneticPr fontId="7"/>
  </si>
  <si>
    <t>2009年度</t>
  </si>
  <si>
    <t>2010年度</t>
  </si>
  <si>
    <t>2011年度</t>
  </si>
  <si>
    <t>2012年度</t>
  </si>
  <si>
    <t>2013年度</t>
  </si>
  <si>
    <t>2014年度</t>
  </si>
  <si>
    <t>2015年度</t>
  </si>
  <si>
    <t>2016年度</t>
  </si>
  <si>
    <t>2017年度</t>
  </si>
  <si>
    <t>2018年度</t>
  </si>
  <si>
    <t>2019年度</t>
  </si>
  <si>
    <t>2020年度</t>
  </si>
  <si>
    <t>2021年度</t>
  </si>
  <si>
    <t>船舶</t>
    <rPh sb="0" eb="2">
      <t>センパク</t>
    </rPh>
    <phoneticPr fontId="7"/>
  </si>
  <si>
    <t>平成21年度</t>
    <rPh sb="0" eb="2">
      <t>ヘイセイ</t>
    </rPh>
    <phoneticPr fontId="7"/>
  </si>
  <si>
    <t>平成22年度</t>
    <rPh sb="0" eb="2">
      <t>ヘイセイ</t>
    </rPh>
    <phoneticPr fontId="7"/>
  </si>
  <si>
    <t>平成23年度</t>
    <rPh sb="0" eb="2">
      <t>ヘイセイ</t>
    </rPh>
    <phoneticPr fontId="7"/>
  </si>
  <si>
    <t>平成24年度</t>
    <rPh sb="0" eb="2">
      <t>ヘイセイ</t>
    </rPh>
    <phoneticPr fontId="7"/>
  </si>
  <si>
    <t>平成25年度</t>
    <rPh sb="0" eb="2">
      <t>ヘイセイ</t>
    </rPh>
    <phoneticPr fontId="7"/>
  </si>
  <si>
    <t>平成26年度</t>
    <rPh sb="0" eb="2">
      <t>ヘイセイ</t>
    </rPh>
    <phoneticPr fontId="7"/>
  </si>
  <si>
    <t>平成27年度</t>
    <rPh sb="0" eb="2">
      <t>ヘイセイ</t>
    </rPh>
    <phoneticPr fontId="7"/>
  </si>
  <si>
    <t>平成28年度</t>
  </si>
  <si>
    <t>平成29年度</t>
  </si>
  <si>
    <t>平成30年度</t>
    <rPh sb="0" eb="2">
      <t>ヘイセイ</t>
    </rPh>
    <phoneticPr fontId="7"/>
  </si>
  <si>
    <t>令和元年度</t>
  </si>
  <si>
    <t>令和2年度</t>
  </si>
  <si>
    <t>令和3年度</t>
  </si>
  <si>
    <t>令和4年度</t>
  </si>
  <si>
    <t>廃棄物分野（一般廃棄物）</t>
    <rPh sb="0" eb="3">
      <t>ハイキブツ</t>
    </rPh>
    <rPh sb="3" eb="5">
      <t>ブンヤ</t>
    </rPh>
    <rPh sb="6" eb="8">
      <t>イッパン</t>
    </rPh>
    <rPh sb="8" eb="11">
      <t>ハイキブツ</t>
    </rPh>
    <phoneticPr fontId="7"/>
  </si>
  <si>
    <t>※表中の構成比は、四捨五入の関係で合計が100％にならない場合があります。</t>
    <phoneticPr fontId="7"/>
  </si>
  <si>
    <t>業務その他部門</t>
    <rPh sb="4" eb="5">
      <t>タ</t>
    </rPh>
    <phoneticPr fontId="10"/>
  </si>
  <si>
    <t>家庭部門</t>
  </si>
  <si>
    <r>
      <t>2）部門・分野別CO</t>
    </r>
    <r>
      <rPr>
        <b/>
        <vertAlign val="subscript"/>
        <sz val="16"/>
        <color rgb="FF00584E"/>
        <rFont val="Meiryo UI"/>
        <family val="3"/>
        <charset val="128"/>
      </rPr>
      <t>2</t>
    </r>
    <r>
      <rPr>
        <b/>
        <sz val="16"/>
        <color rgb="FF00584E"/>
        <rFont val="Meiryo UI"/>
        <family val="3"/>
        <charset val="128"/>
      </rPr>
      <t>排出量構成比 平成25年度（2013年度）</t>
    </r>
    <rPh sb="5" eb="7">
      <t>ブンヤ</t>
    </rPh>
    <rPh sb="7" eb="8">
      <t>ベツ</t>
    </rPh>
    <rPh sb="11" eb="14">
      <t>ハイシュツリョウ</t>
    </rPh>
    <rPh sb="18" eb="20">
      <t>ヘイセイ</t>
    </rPh>
    <rPh sb="22" eb="24">
      <t>ネンド</t>
    </rPh>
    <rPh sb="29" eb="31">
      <t>ネンド</t>
    </rPh>
    <phoneticPr fontId="7"/>
  </si>
  <si>
    <t>廃棄物分野（一般廃棄物）</t>
    <rPh sb="0" eb="3">
      <t>ハイキブツ</t>
    </rPh>
    <rPh sb="3" eb="5">
      <t>ブンヤ</t>
    </rPh>
    <phoneticPr fontId="10"/>
  </si>
  <si>
    <t>平成25年度</t>
    <rPh sb="0" eb="2">
      <t>ヘイセイ</t>
    </rPh>
    <rPh sb="4" eb="6">
      <t>ネンド</t>
    </rPh>
    <phoneticPr fontId="7"/>
  </si>
  <si>
    <t>合計</t>
    <rPh sb="0" eb="2">
      <t>ゴウケイ</t>
    </rPh>
    <phoneticPr fontId="10"/>
  </si>
  <si>
    <t>5）</t>
    <phoneticPr fontId="7"/>
  </si>
  <si>
    <t>データ（排出量）</t>
  </si>
  <si>
    <r>
      <t>［千t-CO</t>
    </r>
    <r>
      <rPr>
        <vertAlign val="subscript"/>
        <sz val="12"/>
        <rFont val="Meiryo UI"/>
        <family val="3"/>
        <charset val="128"/>
      </rPr>
      <t>2</t>
    </r>
    <r>
      <rPr>
        <sz val="12"/>
        <rFont val="Meiryo UI"/>
        <family val="3"/>
        <charset val="128"/>
      </rPr>
      <t>］</t>
    </r>
    <phoneticPr fontId="7"/>
  </si>
  <si>
    <t>aa</t>
    <phoneticPr fontId="7"/>
  </si>
  <si>
    <r>
      <t>部門・分野別CO</t>
    </r>
    <r>
      <rPr>
        <b/>
        <vertAlign val="subscript"/>
        <sz val="11"/>
        <color theme="0"/>
        <rFont val="Meiryo UI"/>
        <family val="3"/>
        <charset val="128"/>
      </rPr>
      <t>2</t>
    </r>
    <r>
      <rPr>
        <b/>
        <sz val="11"/>
        <color theme="0"/>
        <rFont val="Meiryo UI"/>
        <family val="3"/>
        <charset val="128"/>
      </rPr>
      <t>排出量</t>
    </r>
    <phoneticPr fontId="7"/>
  </si>
  <si>
    <t>A.現況推計データ</t>
    <phoneticPr fontId="7"/>
  </si>
  <si>
    <t>平成21年度</t>
  </si>
  <si>
    <t>平成22年度</t>
  </si>
  <si>
    <t>平成23年度</t>
  </si>
  <si>
    <t>平成24年度</t>
  </si>
  <si>
    <t>平成25年度</t>
  </si>
  <si>
    <t>平成26年度</t>
  </si>
  <si>
    <t>平成27年度</t>
  </si>
  <si>
    <t>平成30年度</t>
  </si>
  <si>
    <t>製造業</t>
    <phoneticPr fontId="7"/>
  </si>
  <si>
    <t>列名</t>
    <rPh sb="0" eb="2">
      <t>レツメイ</t>
    </rPh>
    <phoneticPr fontId="7"/>
  </si>
  <si>
    <t>製造業</t>
  </si>
  <si>
    <t>建設業・鉱業</t>
  </si>
  <si>
    <t>農林水産業</t>
  </si>
  <si>
    <t>業務その他部門</t>
  </si>
  <si>
    <t>旅客</t>
  </si>
  <si>
    <t>貨物</t>
  </si>
  <si>
    <t>鉄道</t>
  </si>
  <si>
    <t>船舶</t>
  </si>
  <si>
    <t>建設業・鉱業</t>
    <phoneticPr fontId="7"/>
  </si>
  <si>
    <t>00</t>
    <phoneticPr fontId="7"/>
  </si>
  <si>
    <t>都道府県範囲(全国)</t>
    <rPh sb="4" eb="6">
      <t>ハンイ</t>
    </rPh>
    <rPh sb="7" eb="9">
      <t>ゼンコク</t>
    </rPh>
    <phoneticPr fontId="7"/>
  </si>
  <si>
    <t>農林水産業</t>
    <phoneticPr fontId="7"/>
  </si>
  <si>
    <t>都道府県範囲（都道府県）</t>
    <rPh sb="4" eb="6">
      <t>ハンイ</t>
    </rPh>
    <rPh sb="7" eb="11">
      <t>トドウフケン</t>
    </rPh>
    <phoneticPr fontId="7"/>
  </si>
  <si>
    <t>業務その他部門</t>
    <rPh sb="4" eb="5">
      <t>タ</t>
    </rPh>
    <phoneticPr fontId="7"/>
  </si>
  <si>
    <t>市区町村範囲</t>
    <rPh sb="0" eb="4">
      <t>シクチョウソン</t>
    </rPh>
    <rPh sb="4" eb="6">
      <t>ハンイ</t>
    </rPh>
    <phoneticPr fontId="7"/>
  </si>
  <si>
    <t>運輸部門</t>
    <rPh sb="0" eb="4">
      <t>ウンユブモン</t>
    </rPh>
    <phoneticPr fontId="7"/>
  </si>
  <si>
    <t>家庭部門</t>
    <phoneticPr fontId="7"/>
  </si>
  <si>
    <t>廃棄物分野（一般廃棄物）</t>
    <rPh sb="0" eb="3">
      <t>ハイキブツ</t>
    </rPh>
    <rPh sb="3" eb="5">
      <t>ブンヤ</t>
    </rPh>
    <phoneticPr fontId="7"/>
  </si>
  <si>
    <t>合計</t>
    <rPh sb="0" eb="2">
      <t>ゴウケイ</t>
    </rPh>
    <phoneticPr fontId="7"/>
  </si>
  <si>
    <t>全国</t>
    <rPh sb="0" eb="2">
      <t>ゼンコク</t>
    </rPh>
    <phoneticPr fontId="7"/>
  </si>
  <si>
    <t>廃棄物分野（一般廃棄物）</t>
    <phoneticPr fontId="7"/>
  </si>
  <si>
    <t>※表中の内訳と小計・合計は、四捨五入の関係で一致しない場合があります。</t>
    <rPh sb="1" eb="2">
      <t>ヒョウ</t>
    </rPh>
    <rPh sb="4" eb="6">
      <t>ウチワケ</t>
    </rPh>
    <rPh sb="7" eb="9">
      <t>ショウケイ</t>
    </rPh>
    <rPh sb="10" eb="12">
      <t>ゴウケイ</t>
    </rPh>
    <rPh sb="22" eb="24">
      <t>イッチ</t>
    </rPh>
    <rPh sb="27" eb="29">
      <t>バアイ</t>
    </rPh>
    <phoneticPr fontId="7"/>
  </si>
  <si>
    <r>
      <t>5）部門・分野別CO</t>
    </r>
    <r>
      <rPr>
        <b/>
        <vertAlign val="subscript"/>
        <sz val="16"/>
        <color rgb="FF00584E"/>
        <rFont val="Meiryo UI"/>
        <family val="3"/>
        <charset val="128"/>
      </rPr>
      <t>2</t>
    </r>
    <r>
      <rPr>
        <b/>
        <sz val="16"/>
        <color rgb="FF00584E"/>
        <rFont val="Meiryo UI"/>
        <family val="3"/>
        <charset val="128"/>
      </rPr>
      <t>排出量構成比の比較（都道府県平均及び全国平均）</t>
    </r>
    <rPh sb="11" eb="14">
      <t>ハイシュツリョウ</t>
    </rPh>
    <phoneticPr fontId="7"/>
  </si>
  <si>
    <t xml:space="preserve">
</t>
    <phoneticPr fontId="7"/>
  </si>
  <si>
    <r>
      <rPr>
        <b/>
        <sz val="20"/>
        <color theme="0"/>
        <rFont val="Meiryo UI"/>
        <family val="3"/>
        <charset val="128"/>
      </rPr>
      <t>自治体排出量カルテ②　</t>
    </r>
    <r>
      <rPr>
        <b/>
        <sz val="26"/>
        <color theme="0"/>
        <rFont val="Meiryo UI"/>
        <family val="3"/>
        <charset val="128"/>
      </rPr>
      <t>活動量の現状把握</t>
    </r>
    <phoneticPr fontId="7"/>
  </si>
  <si>
    <t>製造業</t>
    <rPh sb="0" eb="3">
      <t>セイゾウギョウ</t>
    </rPh>
    <phoneticPr fontId="11"/>
  </si>
  <si>
    <t>農林水産業</t>
    <rPh sb="0" eb="2">
      <t>ノウリン</t>
    </rPh>
    <rPh sb="2" eb="5">
      <t>スイサンギョウ</t>
    </rPh>
    <phoneticPr fontId="11"/>
  </si>
  <si>
    <t>業務その他</t>
    <rPh sb="0" eb="2">
      <t>ギョウム</t>
    </rPh>
    <rPh sb="4" eb="5">
      <t>タ</t>
    </rPh>
    <phoneticPr fontId="11"/>
  </si>
  <si>
    <t>家庭</t>
    <rPh sb="0" eb="2">
      <t>カテイ</t>
    </rPh>
    <phoneticPr fontId="11"/>
  </si>
  <si>
    <t>旅客自動車</t>
    <rPh sb="0" eb="2">
      <t>リョカク</t>
    </rPh>
    <rPh sb="2" eb="5">
      <t>ジドウシャ</t>
    </rPh>
    <phoneticPr fontId="11"/>
  </si>
  <si>
    <t>貨物自動車</t>
    <rPh sb="0" eb="2">
      <t>カモツ</t>
    </rPh>
    <rPh sb="2" eb="5">
      <t>ジドウシャ</t>
    </rPh>
    <phoneticPr fontId="11"/>
  </si>
  <si>
    <t>鉄道</t>
    <rPh sb="0" eb="2">
      <t>テツドウ</t>
    </rPh>
    <phoneticPr fontId="11"/>
  </si>
  <si>
    <t>船舶</t>
    <rPh sb="0" eb="2">
      <t>センパク</t>
    </rPh>
    <phoneticPr fontId="11"/>
  </si>
  <si>
    <t>廃棄物</t>
    <rPh sb="0" eb="3">
      <t>ハイキブツ</t>
    </rPh>
    <phoneticPr fontId="11"/>
  </si>
  <si>
    <t>○地方公共団体の活動量</t>
    <rPh sb="1" eb="3">
      <t>チホウ</t>
    </rPh>
    <rPh sb="3" eb="5">
      <t>コウキョウ</t>
    </rPh>
    <rPh sb="5" eb="7">
      <t>ダンタイ</t>
    </rPh>
    <rPh sb="8" eb="11">
      <t>カツドウリョウ</t>
    </rPh>
    <phoneticPr fontId="7"/>
  </si>
  <si>
    <t>１）部門・分野別指標の推移（廃棄物のみ排出量の推移）</t>
    <phoneticPr fontId="7"/>
  </si>
  <si>
    <t>年度</t>
    <rPh sb="0" eb="2">
      <t>ネンド</t>
    </rPh>
    <phoneticPr fontId="10"/>
  </si>
  <si>
    <t>業務その他</t>
    <rPh sb="0" eb="2">
      <t>ギョウム</t>
    </rPh>
    <rPh sb="4" eb="5">
      <t>タ</t>
    </rPh>
    <phoneticPr fontId="10"/>
  </si>
  <si>
    <t>家庭</t>
    <rPh sb="0" eb="2">
      <t>カテイ</t>
    </rPh>
    <phoneticPr fontId="10"/>
  </si>
  <si>
    <t>自動車</t>
  </si>
  <si>
    <r>
      <t>1）部門・分野別指標の推移（廃棄物分野のみCO</t>
    </r>
    <r>
      <rPr>
        <b/>
        <vertAlign val="subscript"/>
        <sz val="16"/>
        <color rgb="FF00584E"/>
        <rFont val="Meiryo UI"/>
        <family val="3"/>
        <charset val="128"/>
      </rPr>
      <t>2</t>
    </r>
    <r>
      <rPr>
        <b/>
        <sz val="16"/>
        <color rgb="FF00584E"/>
        <rFont val="Meiryo UI"/>
        <family val="3"/>
        <charset val="128"/>
      </rPr>
      <t>排出量の推移）</t>
    </r>
    <rPh sb="5" eb="7">
      <t>ブンヤ</t>
    </rPh>
    <rPh sb="8" eb="10">
      <t>シヒョウ</t>
    </rPh>
    <rPh sb="14" eb="17">
      <t>ハイキブツ</t>
    </rPh>
    <rPh sb="17" eb="19">
      <t>ブンヤ</t>
    </rPh>
    <rPh sb="24" eb="26">
      <t>ハイシュツ</t>
    </rPh>
    <rPh sb="26" eb="27">
      <t>リョウ</t>
    </rPh>
    <rPh sb="28" eb="30">
      <t>スイイ</t>
    </rPh>
    <phoneticPr fontId="7"/>
  </si>
  <si>
    <t>製造品出荷額等</t>
    <rPh sb="6" eb="7">
      <t>トウ</t>
    </rPh>
    <phoneticPr fontId="10"/>
  </si>
  <si>
    <t>従業者数</t>
    <rPh sb="0" eb="2">
      <t>ジュウギョウ</t>
    </rPh>
    <rPh sb="2" eb="3">
      <t>シャ</t>
    </rPh>
    <rPh sb="3" eb="4">
      <t>スウ</t>
    </rPh>
    <phoneticPr fontId="10"/>
  </si>
  <si>
    <t>従業者数</t>
    <rPh sb="0" eb="3">
      <t>ジュウギョウシャ</t>
    </rPh>
    <rPh sb="3" eb="4">
      <t>スウ</t>
    </rPh>
    <phoneticPr fontId="10"/>
  </si>
  <si>
    <t>世帯数</t>
    <rPh sb="0" eb="3">
      <t>セタイスウ</t>
    </rPh>
    <phoneticPr fontId="10"/>
  </si>
  <si>
    <t>貨物</t>
    <rPh sb="0" eb="2">
      <t>カモツ</t>
    </rPh>
    <phoneticPr fontId="10"/>
  </si>
  <si>
    <t>人口</t>
    <rPh sb="0" eb="2">
      <t>ジンコウ</t>
    </rPh>
    <phoneticPr fontId="10"/>
  </si>
  <si>
    <t>入港船舶総トン数</t>
    <rPh sb="0" eb="2">
      <t>ニュウコウ</t>
    </rPh>
    <rPh sb="2" eb="4">
      <t>センパク</t>
    </rPh>
    <rPh sb="4" eb="5">
      <t>ソウ</t>
    </rPh>
    <rPh sb="7" eb="8">
      <t>スウ</t>
    </rPh>
    <phoneticPr fontId="10"/>
  </si>
  <si>
    <t>CO2排出量</t>
    <rPh sb="3" eb="5">
      <t>ハイシュツ</t>
    </rPh>
    <rPh sb="5" eb="6">
      <t>リョウ</t>
    </rPh>
    <phoneticPr fontId="10"/>
  </si>
  <si>
    <t>産業部門（製造業）- 製造品出荷額等</t>
    <rPh sb="0" eb="2">
      <t>サンギョウ</t>
    </rPh>
    <rPh sb="2" eb="4">
      <t>ブモン</t>
    </rPh>
    <rPh sb="17" eb="18">
      <t>トウ</t>
    </rPh>
    <phoneticPr fontId="7"/>
  </si>
  <si>
    <t>産業部門（建設業・鉱業）- 従業者数</t>
    <rPh sb="0" eb="2">
      <t>サンギョウ</t>
    </rPh>
    <rPh sb="2" eb="4">
      <t>ブモン</t>
    </rPh>
    <rPh sb="16" eb="17">
      <t>シャ</t>
    </rPh>
    <rPh sb="17" eb="18">
      <t>スウ</t>
    </rPh>
    <phoneticPr fontId="7"/>
  </si>
  <si>
    <t>産業部門（農林水産業）- 従業者数</t>
    <rPh sb="0" eb="2">
      <t>サンギョウ</t>
    </rPh>
    <rPh sb="2" eb="4">
      <t>ブモン</t>
    </rPh>
    <rPh sb="15" eb="16">
      <t>シャ</t>
    </rPh>
    <rPh sb="16" eb="17">
      <t>スウ</t>
    </rPh>
    <phoneticPr fontId="7"/>
  </si>
  <si>
    <t>［億円］</t>
  </si>
  <si>
    <t>［人］</t>
    <rPh sb="1" eb="2">
      <t>ニン</t>
    </rPh>
    <phoneticPr fontId="10"/>
  </si>
  <si>
    <t>［世帯］</t>
    <rPh sb="1" eb="3">
      <t>セタイ</t>
    </rPh>
    <phoneticPr fontId="10"/>
  </si>
  <si>
    <t>［台］</t>
    <rPh sb="1" eb="2">
      <t>ダイ</t>
    </rPh>
    <phoneticPr fontId="10"/>
  </si>
  <si>
    <t>［トン］</t>
  </si>
  <si>
    <r>
      <t>［千t-CO</t>
    </r>
    <r>
      <rPr>
        <vertAlign val="subscript"/>
        <sz val="14"/>
        <rFont val="Meiryo UI"/>
        <family val="3"/>
        <charset val="128"/>
      </rPr>
      <t>2</t>
    </r>
    <r>
      <rPr>
        <sz val="14"/>
        <rFont val="Meiryo UI"/>
        <family val="3"/>
        <charset val="128"/>
      </rPr>
      <t>］</t>
    </r>
    <rPh sb="1" eb="2">
      <t>セン</t>
    </rPh>
    <phoneticPr fontId="7"/>
  </si>
  <si>
    <t>平成29年度</t>
    <rPh sb="0" eb="2">
      <t>ヘイセイ</t>
    </rPh>
    <phoneticPr fontId="7"/>
  </si>
  <si>
    <t>令和元年度</t>
    <rPh sb="0" eb="2">
      <t>レイワ</t>
    </rPh>
    <phoneticPr fontId="7"/>
  </si>
  <si>
    <t>令和2年度</t>
    <rPh sb="0" eb="2">
      <t>レイワ</t>
    </rPh>
    <phoneticPr fontId="7"/>
  </si>
  <si>
    <t>令和3年度</t>
    <rPh sb="0" eb="2">
      <t>レイワ</t>
    </rPh>
    <phoneticPr fontId="7"/>
  </si>
  <si>
    <t>業務その他部門 - 従業者数</t>
    <rPh sb="13" eb="14">
      <t>スウ</t>
    </rPh>
    <phoneticPr fontId="7"/>
  </si>
  <si>
    <t>家庭部門 - 世帯数</t>
    <phoneticPr fontId="7"/>
  </si>
  <si>
    <t>運輸部門（自動車）- 自動車保有台数</t>
    <rPh sb="0" eb="2">
      <t>ウンユ</t>
    </rPh>
    <rPh sb="2" eb="4">
      <t>ブモン</t>
    </rPh>
    <phoneticPr fontId="7"/>
  </si>
  <si>
    <t>運輸部門（鉄道）- 人口</t>
    <rPh sb="0" eb="2">
      <t>ウンユ</t>
    </rPh>
    <rPh sb="2" eb="4">
      <t>ブモン</t>
    </rPh>
    <phoneticPr fontId="7"/>
  </si>
  <si>
    <t>運輸部門（船舶）- 入港船舶総トン数</t>
    <rPh sb="0" eb="2">
      <t>ウンユ</t>
    </rPh>
    <rPh sb="2" eb="4">
      <t>ブモン</t>
    </rPh>
    <phoneticPr fontId="7"/>
  </si>
  <si>
    <r>
      <t>廃棄物分野（一般廃棄物） - CO</t>
    </r>
    <r>
      <rPr>
        <b/>
        <vertAlign val="subscript"/>
        <sz val="16"/>
        <color theme="0"/>
        <rFont val="Meiryo UI"/>
        <family val="3"/>
        <charset val="128"/>
      </rPr>
      <t>2</t>
    </r>
    <r>
      <rPr>
        <b/>
        <sz val="16"/>
        <color theme="0"/>
        <rFont val="Meiryo UI"/>
        <family val="3"/>
        <charset val="128"/>
      </rPr>
      <t>排出量</t>
    </r>
    <rPh sb="0" eb="3">
      <t>ハイキブツ</t>
    </rPh>
    <rPh sb="3" eb="5">
      <t>ブンヤ</t>
    </rPh>
    <rPh sb="6" eb="8">
      <t>イッパン</t>
    </rPh>
    <rPh sb="8" eb="11">
      <t>ハイキブツ</t>
    </rPh>
    <rPh sb="18" eb="20">
      <t>ハイシュツ</t>
    </rPh>
    <rPh sb="20" eb="21">
      <t>リョウ</t>
    </rPh>
    <phoneticPr fontId="7"/>
  </si>
  <si>
    <r>
      <rPr>
        <b/>
        <sz val="20"/>
        <color theme="0"/>
        <rFont val="Meiryo UI"/>
        <family val="3"/>
        <charset val="128"/>
      </rPr>
      <t>自治体排出量カルテ③</t>
    </r>
    <r>
      <rPr>
        <b/>
        <sz val="26"/>
        <color theme="0"/>
        <rFont val="Meiryo UI"/>
        <family val="3"/>
        <charset val="128"/>
      </rPr>
      <t>　特定事業所の温室効果ガス排出量の現状把握</t>
    </r>
    <rPh sb="11" eb="16">
      <t>トクテイジギョウショ</t>
    </rPh>
    <rPh sb="17" eb="21">
      <t>オンシツコウカ</t>
    </rPh>
    <rPh sb="23" eb="26">
      <t>ハイシュツリョウ</t>
    </rPh>
    <rPh sb="27" eb="29">
      <t>ゲンジョウ</t>
    </rPh>
    <rPh sb="29" eb="31">
      <t>ハアク</t>
    </rPh>
    <phoneticPr fontId="7"/>
  </si>
  <si>
    <t>1　地方公共団体の特定事業所排出量</t>
    <rPh sb="2" eb="8">
      <t>チホウコウキョウダンタイ</t>
    </rPh>
    <rPh sb="9" eb="14">
      <t>トクテイジギョウショ</t>
    </rPh>
    <rPh sb="14" eb="17">
      <t>ハイシュツリョウ</t>
    </rPh>
    <phoneticPr fontId="7"/>
  </si>
  <si>
    <r>
      <t>2　地方公共団体の区域のCO</t>
    </r>
    <r>
      <rPr>
        <b/>
        <vertAlign val="subscript"/>
        <sz val="16"/>
        <rFont val="Meiryo UI"/>
        <family val="3"/>
        <charset val="128"/>
      </rPr>
      <t>2</t>
    </r>
    <r>
      <rPr>
        <b/>
        <sz val="16"/>
        <rFont val="Meiryo UI"/>
        <family val="3"/>
        <charset val="128"/>
      </rPr>
      <t>排出量との比較</t>
    </r>
    <rPh sb="2" eb="8">
      <t>チホウコウキョウダンタイ</t>
    </rPh>
    <rPh sb="9" eb="11">
      <t>クイキ</t>
    </rPh>
    <rPh sb="15" eb="18">
      <t>ハイシュツリョウ</t>
    </rPh>
    <rPh sb="20" eb="22">
      <t>ヒカク</t>
    </rPh>
    <phoneticPr fontId="7"/>
  </si>
  <si>
    <t xml:space="preserve">   　  </t>
    <phoneticPr fontId="7"/>
  </si>
  <si>
    <t>データ（特定事業所件数）</t>
  </si>
  <si>
    <t>データ（特定事業所排出量）</t>
  </si>
  <si>
    <t>bb</t>
  </si>
  <si>
    <t>ba</t>
  </si>
  <si>
    <t>_ene</t>
  </si>
  <si>
    <t>B.SHKデータ</t>
  </si>
  <si>
    <t>円グラフの作成</t>
    <rPh sb="0" eb="1">
      <t>エン</t>
    </rPh>
    <rPh sb="5" eb="7">
      <t>サクセイ</t>
    </rPh>
    <phoneticPr fontId="7"/>
  </si>
  <si>
    <t>部門別</t>
    <rPh sb="0" eb="3">
      <t>ブモンベツ</t>
    </rPh>
    <phoneticPr fontId="7"/>
  </si>
  <si>
    <t>参照用</t>
    <rPh sb="0" eb="3">
      <t>サンショウヨウ</t>
    </rPh>
    <phoneticPr fontId="7"/>
  </si>
  <si>
    <t>大分類</t>
    <rPh sb="0" eb="3">
      <t>ダイブンルイ</t>
    </rPh>
    <phoneticPr fontId="7"/>
  </si>
  <si>
    <t>中分類</t>
    <rPh sb="0" eb="3">
      <t>チュウブンルイ</t>
    </rPh>
    <phoneticPr fontId="7"/>
  </si>
  <si>
    <t>グラフ表示用</t>
    <rPh sb="3" eb="6">
      <t>ヒョウジヨウ</t>
    </rPh>
    <phoneticPr fontId="7"/>
  </si>
  <si>
    <t>事業所数</t>
    <rPh sb="0" eb="4">
      <t>ジギョウショスウ</t>
    </rPh>
    <phoneticPr fontId="7"/>
  </si>
  <si>
    <t>特定事業所排出量</t>
    <rPh sb="0" eb="5">
      <t>トクテイジギョウショ</t>
    </rPh>
    <rPh sb="5" eb="8">
      <t>ハイシュツリョウ</t>
    </rPh>
    <phoneticPr fontId="7"/>
  </si>
  <si>
    <t>1事業所当たり</t>
    <rPh sb="1" eb="4">
      <t>ジギョウショ</t>
    </rPh>
    <rPh sb="4" eb="5">
      <t>ア</t>
    </rPh>
    <phoneticPr fontId="7"/>
  </si>
  <si>
    <t>全国平均との比較</t>
    <rPh sb="2" eb="4">
      <t>ヘイキン</t>
    </rPh>
    <rPh sb="6" eb="8">
      <t>ヒカク</t>
    </rPh>
    <phoneticPr fontId="7"/>
  </si>
  <si>
    <t>エネルギー多消費業種
（エネルギー転換部門を除く）</t>
    <rPh sb="5" eb="6">
      <t>タ</t>
    </rPh>
    <rPh sb="6" eb="8">
      <t>ショウヒ</t>
    </rPh>
    <rPh sb="8" eb="10">
      <t>ギョウシュ</t>
    </rPh>
    <phoneticPr fontId="10"/>
  </si>
  <si>
    <t>14：パルプ・紙・紙加工品製造業</t>
  </si>
  <si>
    <t>16：化学工業</t>
  </si>
  <si>
    <t>エネルギー転換部門</t>
    <rPh sb="5" eb="7">
      <t>テンカン</t>
    </rPh>
    <rPh sb="7" eb="9">
      <t>ブモン</t>
    </rPh>
    <phoneticPr fontId="10"/>
  </si>
  <si>
    <t>17：石油製品・石炭製品製造業</t>
  </si>
  <si>
    <t>分類不能</t>
    <rPh sb="0" eb="4">
      <t>ブンルイフノウ</t>
    </rPh>
    <phoneticPr fontId="10"/>
  </si>
  <si>
    <t>21：窯業・土石製品製造業</t>
  </si>
  <si>
    <t>部門</t>
    <rPh sb="0" eb="2">
      <t>ブモン</t>
    </rPh>
    <phoneticPr fontId="7"/>
  </si>
  <si>
    <t>22：鉄鋼業</t>
  </si>
  <si>
    <t>ガス種別</t>
    <rPh sb="2" eb="4">
      <t>シュベツ</t>
    </rPh>
    <phoneticPr fontId="7"/>
  </si>
  <si>
    <t>エネルギー多消費業種以外
（エネルギー転換部門を除く）</t>
    <rPh sb="5" eb="6">
      <t>タ</t>
    </rPh>
    <rPh sb="6" eb="8">
      <t>ショウヒ</t>
    </rPh>
    <rPh sb="8" eb="10">
      <t>ギョウシュ</t>
    </rPh>
    <rPh sb="10" eb="12">
      <t>イガイ</t>
    </rPh>
    <phoneticPr fontId="10"/>
  </si>
  <si>
    <t>9：食料品製造業</t>
  </si>
  <si>
    <r>
      <t>区域のエネルギー起源CO</t>
    </r>
    <r>
      <rPr>
        <b/>
        <vertAlign val="subscript"/>
        <sz val="11"/>
        <rFont val="Meiryo UI"/>
        <family val="3"/>
        <charset val="128"/>
      </rPr>
      <t>2</t>
    </r>
    <r>
      <rPr>
        <b/>
        <sz val="11"/>
        <rFont val="Meiryo UI"/>
        <family val="3"/>
        <charset val="128"/>
      </rPr>
      <t>排出量</t>
    </r>
    <rPh sb="0" eb="2">
      <t>クイキ</t>
    </rPh>
    <rPh sb="8" eb="10">
      <t>キゲン</t>
    </rPh>
    <rPh sb="13" eb="16">
      <t>ハイシュツリョウ</t>
    </rPh>
    <phoneticPr fontId="7"/>
  </si>
  <si>
    <r>
      <t>［千t-CO</t>
    </r>
    <r>
      <rPr>
        <vertAlign val="subscript"/>
        <sz val="9"/>
        <rFont val="Meiryo UI"/>
        <family val="3"/>
        <charset val="128"/>
      </rPr>
      <t>2</t>
    </r>
    <r>
      <rPr>
        <sz val="9"/>
        <rFont val="Meiryo UI"/>
        <family val="3"/>
        <charset val="128"/>
      </rPr>
      <t>］</t>
    </r>
    <rPh sb="1" eb="2">
      <t>セン</t>
    </rPh>
    <phoneticPr fontId="7"/>
  </si>
  <si>
    <t>10：飲料・たばこ・飼料製造業</t>
  </si>
  <si>
    <t>12：木材・木製品製造業</t>
    <phoneticPr fontId="7"/>
  </si>
  <si>
    <t>産業・業務部門の合計</t>
    <rPh sb="0" eb="2">
      <t>サンギョウ</t>
    </rPh>
    <rPh sb="3" eb="5">
      <t>ギョウム</t>
    </rPh>
    <rPh sb="5" eb="7">
      <t>ブモン</t>
    </rPh>
    <rPh sb="8" eb="10">
      <t>ゴウケイ</t>
    </rPh>
    <phoneticPr fontId="7"/>
  </si>
  <si>
    <t>13：家具・装備品製造業</t>
  </si>
  <si>
    <t>15：印刷・同関連業</t>
  </si>
  <si>
    <t>18：プラスチック製品製造業</t>
    <phoneticPr fontId="7"/>
  </si>
  <si>
    <t>エネルギー転換部門</t>
    <rPh sb="5" eb="7">
      <t>テンカン</t>
    </rPh>
    <phoneticPr fontId="7"/>
  </si>
  <si>
    <t>19：ゴム製品製造業</t>
  </si>
  <si>
    <t>分類不能</t>
    <rPh sb="0" eb="2">
      <t>ブンルイ</t>
    </rPh>
    <rPh sb="2" eb="4">
      <t>フノウ</t>
    </rPh>
    <phoneticPr fontId="7"/>
  </si>
  <si>
    <t>20：なめし革・同製品・毛皮製造業</t>
  </si>
  <si>
    <t>23：非鉄金属製造業</t>
  </si>
  <si>
    <r>
      <t>区域のエネルギー起源CO</t>
    </r>
    <r>
      <rPr>
        <b/>
        <vertAlign val="subscript"/>
        <sz val="11"/>
        <rFont val="Meiryo UI"/>
        <family val="3"/>
        <charset val="128"/>
      </rPr>
      <t>2</t>
    </r>
    <r>
      <rPr>
        <b/>
        <sz val="11"/>
        <rFont val="Meiryo UI"/>
        <family val="3"/>
        <charset val="128"/>
      </rPr>
      <t>排出量における特定事業所の温室効果ガス排出量のカバー率</t>
    </r>
    <rPh sb="0" eb="2">
      <t>クイキ</t>
    </rPh>
    <rPh sb="8" eb="10">
      <t>キゲン</t>
    </rPh>
    <rPh sb="13" eb="16">
      <t>ハイシュツリョウ</t>
    </rPh>
    <rPh sb="20" eb="22">
      <t>トクテイ</t>
    </rPh>
    <rPh sb="22" eb="25">
      <t>ジギョウショ</t>
    </rPh>
    <rPh sb="26" eb="28">
      <t>オンシツ</t>
    </rPh>
    <rPh sb="28" eb="30">
      <t>コウカ</t>
    </rPh>
    <rPh sb="32" eb="35">
      <t>ハイシュツリョウ</t>
    </rPh>
    <rPh sb="39" eb="40">
      <t>リツ</t>
    </rPh>
    <phoneticPr fontId="7"/>
  </si>
  <si>
    <t>24：金属製品製造業</t>
  </si>
  <si>
    <t>25：はん用機械器具製造業</t>
  </si>
  <si>
    <t>26：生産用機械器具製造業</t>
  </si>
  <si>
    <t>27：業務用機械器具製造業</t>
  </si>
  <si>
    <t>28：電子部品等製造業</t>
    <rPh sb="7" eb="8">
      <t>トウ</t>
    </rPh>
    <rPh sb="10" eb="11">
      <t>ギョウ</t>
    </rPh>
    <phoneticPr fontId="7"/>
  </si>
  <si>
    <t>29：電気機械器具製造業</t>
  </si>
  <si>
    <t>30：情報通信機械器具製造業</t>
  </si>
  <si>
    <t>31：輸送用機械器具製造業</t>
  </si>
  <si>
    <t>32：その他の製造業</t>
  </si>
  <si>
    <t>F</t>
    <phoneticPr fontId="7"/>
  </si>
  <si>
    <t>F：電気・ガス・熱供給・水道業</t>
  </si>
  <si>
    <t>G</t>
  </si>
  <si>
    <t>G：情報通信業</t>
  </si>
  <si>
    <t>H</t>
  </si>
  <si>
    <t>H：運輸業，郵便業</t>
  </si>
  <si>
    <t>3　全国の1事業所当たりの排出傾向との比較</t>
    <rPh sb="2" eb="4">
      <t>ゼンコク</t>
    </rPh>
    <rPh sb="6" eb="9">
      <t>ジギョウショ</t>
    </rPh>
    <rPh sb="9" eb="10">
      <t>ア</t>
    </rPh>
    <rPh sb="13" eb="17">
      <t>ハイシュツケイコウ</t>
    </rPh>
    <rPh sb="19" eb="21">
      <t>ヒカク</t>
    </rPh>
    <phoneticPr fontId="7"/>
  </si>
  <si>
    <t>I</t>
  </si>
  <si>
    <t>I：卸売業，小売業</t>
  </si>
  <si>
    <t>J</t>
  </si>
  <si>
    <t>J：金融業，保険業</t>
  </si>
  <si>
    <t>K</t>
  </si>
  <si>
    <t>K：不動産業，物品賃貸業</t>
  </si>
  <si>
    <t>L</t>
  </si>
  <si>
    <t>L：学術研究,専門･技術ｻｰﾋﾞｽ業</t>
    <phoneticPr fontId="7"/>
  </si>
  <si>
    <t>M</t>
  </si>
  <si>
    <t>M：宿泊業，飲食サービス業</t>
  </si>
  <si>
    <t>N</t>
  </si>
  <si>
    <t>N：生活関連ｻｰﾋﾞｽ業,娯楽業</t>
  </si>
  <si>
    <t>O</t>
  </si>
  <si>
    <t>O：教育，学習支援業</t>
  </si>
  <si>
    <t>P</t>
  </si>
  <si>
    <t>P：医療，福祉</t>
  </si>
  <si>
    <t>Q</t>
  </si>
  <si>
    <t>Q：複合サービス事業</t>
  </si>
  <si>
    <t>R</t>
    <phoneticPr fontId="7"/>
  </si>
  <si>
    <t>R：ｻｰﾋﾞｽ業(他に分類されない)</t>
    <phoneticPr fontId="7"/>
  </si>
  <si>
    <t>S</t>
  </si>
  <si>
    <t>S：公務</t>
    <phoneticPr fontId="7"/>
  </si>
  <si>
    <t>1711+1731</t>
  </si>
  <si>
    <t>石油精製業・コークス製造業</t>
    <rPh sb="0" eb="2">
      <t>セキユ</t>
    </rPh>
    <rPh sb="2" eb="4">
      <t>セイセイ</t>
    </rPh>
    <rPh sb="4" eb="5">
      <t>ギョウ</t>
    </rPh>
    <rPh sb="10" eb="13">
      <t>セイゾウギョウ</t>
    </rPh>
    <phoneticPr fontId="7"/>
  </si>
  <si>
    <t>温室効果ガス種</t>
    <rPh sb="0" eb="2">
      <t>オンシツ</t>
    </rPh>
    <rPh sb="2" eb="4">
      <t>コウカ</t>
    </rPh>
    <rPh sb="6" eb="7">
      <t>シュ</t>
    </rPh>
    <phoneticPr fontId="7"/>
  </si>
  <si>
    <t>3311+3312</t>
  </si>
  <si>
    <t>発電所・変電所</t>
    <rPh sb="0" eb="2">
      <t>ハツデン</t>
    </rPh>
    <rPh sb="2" eb="3">
      <t>ショ</t>
    </rPh>
    <rPh sb="4" eb="6">
      <t>ヘンデン</t>
    </rPh>
    <rPh sb="6" eb="7">
      <t>ショ</t>
    </rPh>
    <phoneticPr fontId="7"/>
  </si>
  <si>
    <t>ガス製造工場</t>
    <rPh sb="2" eb="4">
      <t>セイゾウ</t>
    </rPh>
    <rPh sb="4" eb="6">
      <t>コウジョウ</t>
    </rPh>
    <phoneticPr fontId="7"/>
  </si>
  <si>
    <r>
      <t>エネルギー起源CO</t>
    </r>
    <r>
      <rPr>
        <b/>
        <vertAlign val="subscript"/>
        <sz val="9"/>
        <color theme="0"/>
        <rFont val="Meiryo UI"/>
        <family val="3"/>
        <charset val="128"/>
      </rPr>
      <t>2</t>
    </r>
    <rPh sb="5" eb="7">
      <t>キゲン</t>
    </rPh>
    <phoneticPr fontId="7"/>
  </si>
  <si>
    <t>熱供給業</t>
    <rPh sb="0" eb="1">
      <t>ネツ</t>
    </rPh>
    <rPh sb="1" eb="3">
      <t>キョウキュウ</t>
    </rPh>
    <rPh sb="3" eb="4">
      <t>ギョウ</t>
    </rPh>
    <phoneticPr fontId="7"/>
  </si>
  <si>
    <r>
      <t>非エネルギー起源CO</t>
    </r>
    <r>
      <rPr>
        <b/>
        <vertAlign val="subscript"/>
        <sz val="9"/>
        <color theme="0"/>
        <rFont val="Meiryo UI"/>
        <family val="3"/>
        <charset val="128"/>
      </rPr>
      <t>2</t>
    </r>
    <rPh sb="0" eb="1">
      <t>ヒ</t>
    </rPh>
    <rPh sb="6" eb="8">
      <t>キゲン</t>
    </rPh>
    <phoneticPr fontId="7"/>
  </si>
  <si>
    <t>石油精製業</t>
  </si>
  <si>
    <t>非エネルギー起源CO2（廃棄物の原燃料使用）</t>
    <rPh sb="0" eb="1">
      <t>ヒ</t>
    </rPh>
    <rPh sb="6" eb="8">
      <t>キゲン</t>
    </rPh>
    <rPh sb="12" eb="15">
      <t>ハイキブツ</t>
    </rPh>
    <rPh sb="16" eb="19">
      <t>ゲンネンリョウ</t>
    </rPh>
    <rPh sb="19" eb="21">
      <t>シヨウ</t>
    </rPh>
    <phoneticPr fontId="7"/>
  </si>
  <si>
    <t>　</t>
    <phoneticPr fontId="7"/>
  </si>
  <si>
    <t>廃棄物原燃料</t>
    <rPh sb="0" eb="3">
      <t>ハイキブツ</t>
    </rPh>
    <rPh sb="3" eb="6">
      <t>ゲンネンリョウ</t>
    </rPh>
    <phoneticPr fontId="7"/>
  </si>
  <si>
    <t>コークス製造業</t>
  </si>
  <si>
    <t>非エネルギー起源CO2</t>
    <phoneticPr fontId="7"/>
  </si>
  <si>
    <t xml:space="preserve"> </t>
    <phoneticPr fontId="7"/>
  </si>
  <si>
    <t>廃棄物原燃料以外</t>
    <rPh sb="0" eb="3">
      <t>ハイキブツ</t>
    </rPh>
    <rPh sb="3" eb="6">
      <t>ゲンネンリョウ</t>
    </rPh>
    <rPh sb="6" eb="8">
      <t>イガイ</t>
    </rPh>
    <phoneticPr fontId="7"/>
  </si>
  <si>
    <t>発電所</t>
    <rPh sb="0" eb="2">
      <t>ハツデン</t>
    </rPh>
    <rPh sb="2" eb="3">
      <t>ショ</t>
    </rPh>
    <phoneticPr fontId="7"/>
  </si>
  <si>
    <r>
      <t>CH</t>
    </r>
    <r>
      <rPr>
        <b/>
        <vertAlign val="subscript"/>
        <sz val="9"/>
        <color theme="0"/>
        <rFont val="Meiryo UI"/>
        <family val="3"/>
        <charset val="128"/>
      </rPr>
      <t>4</t>
    </r>
    <phoneticPr fontId="7"/>
  </si>
  <si>
    <t>変電所</t>
    <rPh sb="0" eb="2">
      <t>ヘンデン</t>
    </rPh>
    <rPh sb="2" eb="3">
      <t>ショ</t>
    </rPh>
    <phoneticPr fontId="7"/>
  </si>
  <si>
    <r>
      <t>N</t>
    </r>
    <r>
      <rPr>
        <b/>
        <vertAlign val="subscript"/>
        <sz val="9"/>
        <color theme="0"/>
        <rFont val="Meiryo UI"/>
        <family val="3"/>
        <charset val="128"/>
      </rPr>
      <t>2</t>
    </r>
    <r>
      <rPr>
        <b/>
        <sz val="9"/>
        <color theme="0"/>
        <rFont val="Meiryo UI"/>
        <family val="3"/>
        <charset val="128"/>
      </rPr>
      <t>O</t>
    </r>
    <phoneticPr fontId="7"/>
  </si>
  <si>
    <t>HFC</t>
    <phoneticPr fontId="7"/>
  </si>
  <si>
    <t>PFC</t>
    <phoneticPr fontId="7"/>
  </si>
  <si>
    <r>
      <t>SF</t>
    </r>
    <r>
      <rPr>
        <b/>
        <vertAlign val="subscript"/>
        <sz val="9"/>
        <color theme="0"/>
        <rFont val="Meiryo UI"/>
        <family val="3"/>
        <charset val="128"/>
      </rPr>
      <t>6</t>
    </r>
    <phoneticPr fontId="7"/>
  </si>
  <si>
    <r>
      <t>NF</t>
    </r>
    <r>
      <rPr>
        <b/>
        <vertAlign val="subscript"/>
        <sz val="9"/>
        <color theme="0"/>
        <rFont val="Meiryo UI"/>
        <family val="3"/>
        <charset val="128"/>
      </rPr>
      <t>3</t>
    </r>
    <phoneticPr fontId="7"/>
  </si>
  <si>
    <r>
      <rPr>
        <b/>
        <sz val="20"/>
        <color theme="0"/>
        <rFont val="メイリオ"/>
        <family val="3"/>
        <charset val="128"/>
      </rPr>
      <t>自治体排出量カルテ④　</t>
    </r>
    <r>
      <rPr>
        <b/>
        <sz val="26"/>
        <color theme="0"/>
        <rFont val="メイリオ"/>
        <family val="3"/>
        <charset val="128"/>
      </rPr>
      <t>地方公共団体の再生可能エネルギー導入状況及び導入ポテンシャルの現状把握</t>
    </r>
    <rPh sb="42" eb="44">
      <t>ゲンジョウ</t>
    </rPh>
    <phoneticPr fontId="7"/>
  </si>
  <si>
    <r>
      <t>1　地方公共団体のFIT・FIP制度による再生可能エネルギー（電気）</t>
    </r>
    <r>
      <rPr>
        <b/>
        <vertAlign val="superscript"/>
        <sz val="16"/>
        <color theme="1"/>
        <rFont val="Meiryo UI"/>
        <family val="3"/>
        <charset val="128"/>
      </rPr>
      <t>※1</t>
    </r>
    <phoneticPr fontId="7"/>
  </si>
  <si>
    <r>
      <t>2　地方公共団体の再生可能エネルギーの導入ポテンシャル</t>
    </r>
    <r>
      <rPr>
        <b/>
        <vertAlign val="superscript"/>
        <sz val="16"/>
        <color theme="1"/>
        <rFont val="Meiryo UI"/>
        <family val="3"/>
        <charset val="128"/>
      </rPr>
      <t>※7</t>
    </r>
    <rPh sb="2" eb="8">
      <t>チホウコウキョウダンタイ</t>
    </rPh>
    <rPh sb="9" eb="13">
      <t>サイセイカノウ</t>
    </rPh>
    <rPh sb="19" eb="21">
      <t>ドウニュウ</t>
    </rPh>
    <phoneticPr fontId="7"/>
  </si>
  <si>
    <t>［kW］</t>
    <phoneticPr fontId="7"/>
  </si>
  <si>
    <t>1）区域の再生可能エネルギーの導入設備容量</t>
    <phoneticPr fontId="7"/>
  </si>
  <si>
    <t>区域の再生可能エネルギーの導入設備容量</t>
    <rPh sb="13" eb="15">
      <t>ドウニュウ</t>
    </rPh>
    <phoneticPr fontId="7"/>
  </si>
  <si>
    <t>5）導入ポテンシャル（電気のみ・設備容量）</t>
    <phoneticPr fontId="7"/>
  </si>
  <si>
    <t>設備容量
［kW］</t>
    <rPh sb="0" eb="2">
      <t>セツビ</t>
    </rPh>
    <rPh sb="2" eb="4">
      <t>ヨウリョウ</t>
    </rPh>
    <phoneticPr fontId="7"/>
  </si>
  <si>
    <t>太陽光発電（10kW未満）</t>
    <rPh sb="0" eb="2">
      <t>タイヨウ</t>
    </rPh>
    <rPh sb="2" eb="3">
      <t>コウ</t>
    </rPh>
    <rPh sb="3" eb="5">
      <t>ハツデン</t>
    </rPh>
    <rPh sb="10" eb="12">
      <t>ミマン</t>
    </rPh>
    <phoneticPr fontId="7"/>
  </si>
  <si>
    <t>太陽光発電（合計）</t>
    <rPh sb="0" eb="2">
      <t>タイヨウ</t>
    </rPh>
    <rPh sb="2" eb="3">
      <t>コウ</t>
    </rPh>
    <rPh sb="3" eb="5">
      <t>ハツデン</t>
    </rPh>
    <rPh sb="6" eb="8">
      <t>ゴウケイ</t>
    </rPh>
    <phoneticPr fontId="7"/>
  </si>
  <si>
    <t>太陽光発電</t>
    <rPh sb="0" eb="2">
      <t>タイヨウ</t>
    </rPh>
    <rPh sb="2" eb="3">
      <t>コウ</t>
    </rPh>
    <rPh sb="3" eb="5">
      <t>ハツデン</t>
    </rPh>
    <phoneticPr fontId="7"/>
  </si>
  <si>
    <t>太陽光発電（10kW以上）</t>
    <rPh sb="0" eb="3">
      <t>タイヨウコウ</t>
    </rPh>
    <rPh sb="3" eb="5">
      <t>ハツデン</t>
    </rPh>
    <rPh sb="10" eb="12">
      <t>イジョウ</t>
    </rPh>
    <phoneticPr fontId="7"/>
  </si>
  <si>
    <t>太陽光（建物系）</t>
    <rPh sb="0" eb="3">
      <t>タイヨウコウ</t>
    </rPh>
    <rPh sb="4" eb="6">
      <t>タテモノ</t>
    </rPh>
    <rPh sb="6" eb="7">
      <t>ケイ</t>
    </rPh>
    <phoneticPr fontId="7"/>
  </si>
  <si>
    <t xml:space="preserve"> 建物系</t>
    <rPh sb="1" eb="3">
      <t>タテモノ</t>
    </rPh>
    <rPh sb="3" eb="4">
      <t>ケイ</t>
    </rPh>
    <phoneticPr fontId="7"/>
  </si>
  <si>
    <t>風力発電</t>
    <rPh sb="0" eb="2">
      <t>フウリョク</t>
    </rPh>
    <rPh sb="2" eb="4">
      <t>ハツデン</t>
    </rPh>
    <phoneticPr fontId="7"/>
  </si>
  <si>
    <t>太陽光（土地系）</t>
    <rPh sb="0" eb="3">
      <t>タイヨウコウ</t>
    </rPh>
    <rPh sb="4" eb="6">
      <t>トチ</t>
    </rPh>
    <rPh sb="6" eb="7">
      <t>ケイ</t>
    </rPh>
    <phoneticPr fontId="7"/>
  </si>
  <si>
    <t xml:space="preserve"> 土地系</t>
    <rPh sb="1" eb="3">
      <t>トチ</t>
    </rPh>
    <rPh sb="3" eb="4">
      <t>ケイ</t>
    </rPh>
    <phoneticPr fontId="7"/>
  </si>
  <si>
    <t>水力発電</t>
    <rPh sb="0" eb="2">
      <t>スイリョク</t>
    </rPh>
    <rPh sb="2" eb="4">
      <t>ハツデン</t>
    </rPh>
    <phoneticPr fontId="7"/>
  </si>
  <si>
    <t>風力（陸上）</t>
    <phoneticPr fontId="7"/>
  </si>
  <si>
    <t>地熱発電</t>
    <rPh sb="0" eb="2">
      <t>チネツ</t>
    </rPh>
    <rPh sb="2" eb="4">
      <t>ハツデン</t>
    </rPh>
    <phoneticPr fontId="7"/>
  </si>
  <si>
    <t>中小水力発電（合計）</t>
    <rPh sb="0" eb="4">
      <t>チュウショウスイリョク</t>
    </rPh>
    <rPh sb="4" eb="6">
      <t>ハツデン</t>
    </rPh>
    <rPh sb="7" eb="9">
      <t>ゴウケイ</t>
    </rPh>
    <phoneticPr fontId="7"/>
  </si>
  <si>
    <t>中小水力発電</t>
    <phoneticPr fontId="7"/>
  </si>
  <si>
    <t>バイオマス発電</t>
    <rPh sb="5" eb="7">
      <t>ハツデン</t>
    </rPh>
    <phoneticPr fontId="7"/>
  </si>
  <si>
    <t>※2</t>
    <phoneticPr fontId="7"/>
  </si>
  <si>
    <t>中小水（河川）</t>
    <rPh sb="0" eb="2">
      <t>チュウショウ</t>
    </rPh>
    <rPh sb="2" eb="3">
      <t>スイ</t>
    </rPh>
    <rPh sb="4" eb="6">
      <t>カセン</t>
    </rPh>
    <phoneticPr fontId="7"/>
  </si>
  <si>
    <t xml:space="preserve"> 河川</t>
    <phoneticPr fontId="7"/>
  </si>
  <si>
    <t>再生可能エネルギー合計</t>
    <rPh sb="0" eb="2">
      <t>サイセイ</t>
    </rPh>
    <rPh sb="2" eb="4">
      <t>カノウ</t>
    </rPh>
    <rPh sb="9" eb="11">
      <t>ゴウケイ</t>
    </rPh>
    <phoneticPr fontId="7"/>
  </si>
  <si>
    <t>中小水（農業用水路）</t>
    <rPh sb="0" eb="2">
      <t>チュウショウ</t>
    </rPh>
    <rPh sb="2" eb="3">
      <t>スイ</t>
    </rPh>
    <rPh sb="4" eb="6">
      <t>ノウギョウ</t>
    </rPh>
    <rPh sb="6" eb="9">
      <t>ヨウスイロ</t>
    </rPh>
    <phoneticPr fontId="7"/>
  </si>
  <si>
    <t xml:space="preserve"> 農業用水路</t>
    <phoneticPr fontId="7"/>
  </si>
  <si>
    <t>地熱発電（合計）</t>
    <rPh sb="0" eb="2">
      <t>チネツ</t>
    </rPh>
    <rPh sb="2" eb="4">
      <t>ハツデン</t>
    </rPh>
    <rPh sb="5" eb="7">
      <t>ゴウケイ</t>
    </rPh>
    <phoneticPr fontId="7"/>
  </si>
  <si>
    <t>地熱（蒸気フラッシュ発電）</t>
  </si>
  <si>
    <t xml:space="preserve"> 蒸気フラッシュ発電</t>
    <phoneticPr fontId="7"/>
  </si>
  <si>
    <t>地熱（バイナリー発電）</t>
  </si>
  <si>
    <t xml:space="preserve"> バイナリー発電</t>
    <phoneticPr fontId="7"/>
  </si>
  <si>
    <t>地熱（低温バイナリー発電）</t>
    <rPh sb="0" eb="2">
      <t>チネツ</t>
    </rPh>
    <rPh sb="3" eb="5">
      <t>テイオン</t>
    </rPh>
    <rPh sb="10" eb="12">
      <t>ハツデン</t>
    </rPh>
    <phoneticPr fontId="7"/>
  </si>
  <si>
    <t xml:space="preserve"> 低温バイナリー発電</t>
    <rPh sb="8" eb="10">
      <t>ハツデン</t>
    </rPh>
    <phoneticPr fontId="7"/>
  </si>
  <si>
    <r>
      <t>区域の再生可能エネルギーによる発電電力量</t>
    </r>
    <r>
      <rPr>
        <b/>
        <vertAlign val="superscript"/>
        <sz val="12"/>
        <color theme="0"/>
        <rFont val="Meiryo UI"/>
        <family val="3"/>
        <charset val="128"/>
      </rPr>
      <t>※3</t>
    </r>
    <phoneticPr fontId="7"/>
  </si>
  <si>
    <t>6）導入ポテンシャル（発電電力量・利用可能熱量）</t>
    <rPh sb="2" eb="4">
      <t>ドウニュウ</t>
    </rPh>
    <rPh sb="11" eb="16">
      <t>ハツデンデンリョクリョウ</t>
    </rPh>
    <rPh sb="17" eb="19">
      <t>リヨウ</t>
    </rPh>
    <rPh sb="19" eb="21">
      <t>カノウ</t>
    </rPh>
    <rPh sb="21" eb="23">
      <t>ネツリョウ</t>
    </rPh>
    <phoneticPr fontId="7"/>
  </si>
  <si>
    <t>太陽熱</t>
    <rPh sb="0" eb="2">
      <t>タイヨウ</t>
    </rPh>
    <rPh sb="2" eb="3">
      <t>ネツ</t>
    </rPh>
    <phoneticPr fontId="7"/>
  </si>
  <si>
    <t>太陽熱</t>
    <rPh sb="0" eb="3">
      <t>タイヨウネツ</t>
    </rPh>
    <phoneticPr fontId="7"/>
  </si>
  <si>
    <t>－</t>
    <phoneticPr fontId="7"/>
  </si>
  <si>
    <t>地中熱</t>
    <rPh sb="0" eb="2">
      <t>チチュウ</t>
    </rPh>
    <rPh sb="2" eb="3">
      <t>ネツ</t>
    </rPh>
    <phoneticPr fontId="7"/>
  </si>
  <si>
    <t>2）区域の再生可能エネルギーによる発電電力量</t>
    <phoneticPr fontId="7"/>
  </si>
  <si>
    <r>
      <t>参考）再エネ導入ポテンシャルと再エネ導入量の集計対象の整理</t>
    </r>
    <r>
      <rPr>
        <b/>
        <vertAlign val="superscript"/>
        <sz val="12"/>
        <rFont val="Meiryo UI"/>
        <family val="3"/>
        <charset val="128"/>
      </rPr>
      <t>※8</t>
    </r>
    <phoneticPr fontId="7"/>
  </si>
  <si>
    <t>再エネ導入ポテンシャル</t>
    <rPh sb="0" eb="1">
      <t>サイ</t>
    </rPh>
    <rPh sb="3" eb="5">
      <t>ドウニュウ</t>
    </rPh>
    <phoneticPr fontId="7"/>
  </si>
  <si>
    <t>再エネ導入量</t>
    <phoneticPr fontId="7"/>
  </si>
  <si>
    <t>データ出所</t>
    <phoneticPr fontId="7"/>
  </si>
  <si>
    <t>REPOS（ポテンシャル情報）</t>
    <rPh sb="12" eb="14">
      <t>ジョウホウ</t>
    </rPh>
    <phoneticPr fontId="7"/>
  </si>
  <si>
    <r>
      <t xml:space="preserve">再エネ特措法　情報公表用ウェブサイト
</t>
    </r>
    <r>
      <rPr>
        <sz val="10"/>
        <color theme="1"/>
        <rFont val="Meiryo UI"/>
        <family val="3"/>
        <charset val="128"/>
      </rPr>
      <t>（全国・都道府県はA表、市町村はB表）</t>
    </r>
    <rPh sb="0" eb="1">
      <t>サイ</t>
    </rPh>
    <rPh sb="3" eb="6">
      <t>トクソホウ</t>
    </rPh>
    <rPh sb="4" eb="6">
      <t>ソホウ</t>
    </rPh>
    <rPh sb="7" eb="9">
      <t>ジョウホウ</t>
    </rPh>
    <rPh sb="9" eb="11">
      <t>コウヒョウ</t>
    </rPh>
    <rPh sb="11" eb="12">
      <t>ヨウ</t>
    </rPh>
    <rPh sb="20" eb="22">
      <t>ゼンコク</t>
    </rPh>
    <rPh sb="23" eb="27">
      <t>トドウフケン</t>
    </rPh>
    <rPh sb="29" eb="30">
      <t>ヒョウ</t>
    </rPh>
    <rPh sb="31" eb="34">
      <t>シチョウソン</t>
    </rPh>
    <rPh sb="36" eb="37">
      <t>ヒョウ</t>
    </rPh>
    <phoneticPr fontId="7"/>
  </si>
  <si>
    <r>
      <t>区域の電気使用量　</t>
    </r>
    <r>
      <rPr>
        <vertAlign val="superscript"/>
        <sz val="12"/>
        <color theme="0"/>
        <rFont val="Meiryo UI"/>
        <family val="3"/>
        <charset val="128"/>
      </rPr>
      <t>※4</t>
    </r>
    <rPh sb="0" eb="2">
      <t>クイキ</t>
    </rPh>
    <phoneticPr fontId="7"/>
  </si>
  <si>
    <t>太陽光発電</t>
    <rPh sb="0" eb="3">
      <t>タイヨウコウ</t>
    </rPh>
    <rPh sb="3" eb="5">
      <t>ハツデン</t>
    </rPh>
    <phoneticPr fontId="7"/>
  </si>
  <si>
    <t>太陽光発電（建物系・土地系）</t>
    <rPh sb="0" eb="3">
      <t>タイヨウコウ</t>
    </rPh>
    <rPh sb="3" eb="5">
      <t>ハツデン</t>
    </rPh>
    <rPh sb="6" eb="8">
      <t>タテモノ</t>
    </rPh>
    <rPh sb="8" eb="9">
      <t>ケイ</t>
    </rPh>
    <rPh sb="10" eb="13">
      <t>トチケイ</t>
    </rPh>
    <phoneticPr fontId="7"/>
  </si>
  <si>
    <t>太陽光発電（10kW未満・10kW以上）</t>
    <rPh sb="0" eb="3">
      <t>タイヨウコウ</t>
    </rPh>
    <rPh sb="3" eb="5">
      <t>ハツデン</t>
    </rPh>
    <rPh sb="10" eb="12">
      <t>ミマン</t>
    </rPh>
    <rPh sb="17" eb="19">
      <t>イジョウ</t>
    </rPh>
    <phoneticPr fontId="7"/>
  </si>
  <si>
    <r>
      <t>対電気使用量FIT・FIP導入比</t>
    </r>
    <r>
      <rPr>
        <b/>
        <vertAlign val="superscript"/>
        <sz val="12"/>
        <color theme="0"/>
        <rFont val="Meiryo UI"/>
        <family val="3"/>
        <charset val="128"/>
      </rPr>
      <t>※5</t>
    </r>
    <rPh sb="0" eb="1">
      <t>タイ</t>
    </rPh>
    <rPh sb="1" eb="6">
      <t>デンキシヨウリョウ</t>
    </rPh>
    <rPh sb="13" eb="16">
      <t>ドウニュウヒ</t>
    </rPh>
    <phoneticPr fontId="7"/>
  </si>
  <si>
    <t>風力発電（陸上）</t>
    <rPh sb="0" eb="4">
      <t>フウリョクハツデン</t>
    </rPh>
    <rPh sb="5" eb="7">
      <t>リクジョウ</t>
    </rPh>
    <phoneticPr fontId="7"/>
  </si>
  <si>
    <t>風力発電（20kW未満・20kW以上のうち洋上風力を除く）</t>
    <rPh sb="0" eb="4">
      <t>フウリョクハツデン</t>
    </rPh>
    <rPh sb="9" eb="11">
      <t>ミマン</t>
    </rPh>
    <rPh sb="16" eb="18">
      <t>イジョウ</t>
    </rPh>
    <rPh sb="21" eb="23">
      <t>ヨウジョウ</t>
    </rPh>
    <rPh sb="23" eb="25">
      <t>フウリョク</t>
    </rPh>
    <rPh sb="26" eb="27">
      <t>ノゾ</t>
    </rPh>
    <phoneticPr fontId="7"/>
  </si>
  <si>
    <t>中小水力発電(河川・農業用水路)</t>
    <rPh sb="0" eb="4">
      <t>チュウショウスイリョク</t>
    </rPh>
    <rPh sb="4" eb="6">
      <t>ハツデン</t>
    </rPh>
    <rPh sb="7" eb="9">
      <t>カセン</t>
    </rPh>
    <rPh sb="10" eb="15">
      <t>ノウギョウヨウスイロ</t>
    </rPh>
    <phoneticPr fontId="7"/>
  </si>
  <si>
    <t>蒸気フラッシュ発電・バイナリー発電・低温バイナリー発電</t>
    <rPh sb="0" eb="2">
      <t>ジョウキ</t>
    </rPh>
    <rPh sb="7" eb="9">
      <t>ハツデン</t>
    </rPh>
    <rPh sb="15" eb="17">
      <t>ハツデン</t>
    </rPh>
    <rPh sb="18" eb="20">
      <t>テイオン</t>
    </rPh>
    <rPh sb="25" eb="27">
      <t>ハツデン</t>
    </rPh>
    <phoneticPr fontId="7"/>
  </si>
  <si>
    <t>3）区域の再生可能エネルギーの導入設備容量の推移（累積）</t>
    <rPh sb="22" eb="24">
      <t>スイイ</t>
    </rPh>
    <phoneticPr fontId="7"/>
  </si>
  <si>
    <r>
      <t>4） 区域の太陽光発電（10kW未満</t>
    </r>
    <r>
      <rPr>
        <b/>
        <vertAlign val="superscript"/>
        <sz val="12"/>
        <color rgb="FF00584E"/>
        <rFont val="Meiryo UI"/>
        <family val="3"/>
        <charset val="128"/>
      </rPr>
      <t>※6</t>
    </r>
    <r>
      <rPr>
        <b/>
        <sz val="12"/>
        <color rgb="FF00584E"/>
        <rFont val="Meiryo UI"/>
        <family val="3"/>
        <charset val="128"/>
      </rPr>
      <t>）設備の導入件数の推移（累積）</t>
    </r>
    <rPh sb="3" eb="5">
      <t>クイキ</t>
    </rPh>
    <rPh sb="6" eb="9">
      <t>タイヨウコウ</t>
    </rPh>
    <rPh sb="9" eb="11">
      <t>ハツデン</t>
    </rPh>
    <rPh sb="16" eb="18">
      <t>ミマン</t>
    </rPh>
    <rPh sb="21" eb="23">
      <t>セツビ</t>
    </rPh>
    <rPh sb="24" eb="26">
      <t>ドウニュウ</t>
    </rPh>
    <rPh sb="26" eb="28">
      <t>ケンスウ</t>
    </rPh>
    <rPh sb="29" eb="31">
      <t>スイイ</t>
    </rPh>
    <rPh sb="32" eb="34">
      <t>ルイセキ</t>
    </rPh>
    <phoneticPr fontId="7"/>
  </si>
  <si>
    <t>3　区域のエネルギー消費量及び再生可能エネルギー導入ポテンシャル・導入量の比較（電気）</t>
    <rPh sb="13" eb="14">
      <t>オヨ</t>
    </rPh>
    <rPh sb="33" eb="36">
      <t>ドウニュウリョウ</t>
    </rPh>
    <phoneticPr fontId="7"/>
  </si>
  <si>
    <t>7）区域内のエネルギー消費量に対する再エネ導入ポテンシャル（電気）</t>
    <rPh sb="11" eb="14">
      <t>ショウヒリョウ</t>
    </rPh>
    <rPh sb="30" eb="32">
      <t>デンキ</t>
    </rPh>
    <phoneticPr fontId="7"/>
  </si>
  <si>
    <t>8）区域内の再エネ導入ポテンシャルと再エネ導入量（電気）</t>
    <phoneticPr fontId="7"/>
  </si>
  <si>
    <t>区域のエネルギー消費量と再エネ導入ポテンシャル（電気）</t>
    <rPh sb="8" eb="10">
      <t>ショウヒ</t>
    </rPh>
    <rPh sb="10" eb="11">
      <t>リョウ</t>
    </rPh>
    <rPh sb="24" eb="26">
      <t>デンキ</t>
    </rPh>
    <phoneticPr fontId="7"/>
  </si>
  <si>
    <t>再エネポテンシャルに占める導入割合</t>
    <rPh sb="0" eb="1">
      <t>サイ</t>
    </rPh>
    <rPh sb="10" eb="11">
      <t>シ</t>
    </rPh>
    <rPh sb="13" eb="17">
      <t>ドウニュウワリアイ</t>
    </rPh>
    <phoneticPr fontId="7"/>
  </si>
  <si>
    <t>グラフ作成用</t>
    <rPh sb="3" eb="5">
      <t>サクセイ</t>
    </rPh>
    <rPh sb="5" eb="6">
      <t>ヨウ</t>
    </rPh>
    <phoneticPr fontId="7"/>
  </si>
  <si>
    <t>対電気使用量FIT・FIP導入比（再エネ自給率）</t>
    <rPh sb="1" eb="6">
      <t>デンキシヨウリョウ</t>
    </rPh>
    <rPh sb="13" eb="15">
      <t>ドウニュウ</t>
    </rPh>
    <rPh sb="17" eb="18">
      <t>サイ</t>
    </rPh>
    <rPh sb="20" eb="23">
      <t>ジキュウリツ</t>
    </rPh>
    <phoneticPr fontId="7"/>
  </si>
  <si>
    <t>区域の太陽光発電（10kW未満）設備の導入件数累積の経年変化</t>
    <rPh sb="0" eb="2">
      <t>クイキ</t>
    </rPh>
    <rPh sb="3" eb="6">
      <t>タイヨウコウ</t>
    </rPh>
    <rPh sb="6" eb="8">
      <t>ハツデン</t>
    </rPh>
    <rPh sb="13" eb="15">
      <t>ミマン</t>
    </rPh>
    <rPh sb="16" eb="18">
      <t>セツビ</t>
    </rPh>
    <rPh sb="19" eb="21">
      <t>ドウニュウ</t>
    </rPh>
    <rPh sb="21" eb="23">
      <t>ケンスウ</t>
    </rPh>
    <rPh sb="23" eb="25">
      <t>ルイセキ</t>
    </rPh>
    <rPh sb="26" eb="28">
      <t>ケイネン</t>
    </rPh>
    <rPh sb="28" eb="30">
      <t>ヘンカ</t>
    </rPh>
    <phoneticPr fontId="7"/>
  </si>
  <si>
    <r>
      <t>対電気使用量再エネ導入ポテンシャル比　　</t>
    </r>
    <r>
      <rPr>
        <vertAlign val="superscript"/>
        <sz val="11"/>
        <color theme="0"/>
        <rFont val="Meiryo UI"/>
        <family val="3"/>
        <charset val="128"/>
      </rPr>
      <t>※9</t>
    </r>
    <rPh sb="1" eb="6">
      <t>デンキシヨウリョウ</t>
    </rPh>
    <phoneticPr fontId="7"/>
  </si>
  <si>
    <t>再エネ</t>
    <phoneticPr fontId="7"/>
  </si>
  <si>
    <t>※10</t>
    <phoneticPr fontId="7"/>
  </si>
  <si>
    <t>平成27年度</t>
    <rPh sb="0" eb="2">
      <t>ヘイセイ</t>
    </rPh>
    <rPh sb="4" eb="6">
      <t>ネンド</t>
    </rPh>
    <phoneticPr fontId="7"/>
  </si>
  <si>
    <t>平成29年度</t>
    <rPh sb="0" eb="2">
      <t>ヘイセイ</t>
    </rPh>
    <rPh sb="4" eb="6">
      <t>ネンド</t>
    </rPh>
    <phoneticPr fontId="7"/>
  </si>
  <si>
    <t>平成30年度</t>
    <rPh sb="0" eb="2">
      <t>ヘイセイ</t>
    </rPh>
    <rPh sb="4" eb="6">
      <t>ネンド</t>
    </rPh>
    <phoneticPr fontId="7"/>
  </si>
  <si>
    <t>令和元年度</t>
    <rPh sb="0" eb="2">
      <t>レイワ</t>
    </rPh>
    <rPh sb="2" eb="4">
      <t>ガンネン</t>
    </rPh>
    <rPh sb="4" eb="5">
      <t>ド</t>
    </rPh>
    <phoneticPr fontId="7"/>
  </si>
  <si>
    <t>令和3年度</t>
    <rPh sb="0" eb="2">
      <t>レイワ</t>
    </rPh>
    <rPh sb="3" eb="5">
      <t>ネンド</t>
    </rPh>
    <phoneticPr fontId="7"/>
  </si>
  <si>
    <t>令和4年度</t>
    <rPh sb="0" eb="2">
      <t>レイワ</t>
    </rPh>
    <rPh sb="3" eb="5">
      <t>ネンド</t>
    </rPh>
    <phoneticPr fontId="7"/>
  </si>
  <si>
    <t>導入件数</t>
    <rPh sb="0" eb="4">
      <t>ドウニュウケンスウ</t>
    </rPh>
    <phoneticPr fontId="7"/>
  </si>
  <si>
    <r>
      <t>自治体排出量カルテ　</t>
    </r>
    <r>
      <rPr>
        <b/>
        <sz val="40"/>
        <color theme="0"/>
        <rFont val="Meiryo UI"/>
        <family val="3"/>
        <charset val="128"/>
      </rPr>
      <t>他の地方公共団体との比較（部門・分野別排出量）</t>
    </r>
    <rPh sb="10" eb="11">
      <t>ホカ</t>
    </rPh>
    <rPh sb="20" eb="22">
      <t>ヒカク</t>
    </rPh>
    <rPh sb="23" eb="25">
      <t>ブモン</t>
    </rPh>
    <rPh sb="26" eb="28">
      <t>ブンヤ</t>
    </rPh>
    <rPh sb="28" eb="29">
      <t>ベツ</t>
    </rPh>
    <rPh sb="29" eb="32">
      <t>ハイシュツリョウ</t>
    </rPh>
    <phoneticPr fontId="7"/>
  </si>
  <si>
    <r>
      <t>1）部門・分野別CO</t>
    </r>
    <r>
      <rPr>
        <b/>
        <vertAlign val="subscript"/>
        <sz val="28"/>
        <color rgb="FF00584E"/>
        <rFont val="Meiryo UI"/>
        <family val="3"/>
        <charset val="128"/>
      </rPr>
      <t>2</t>
    </r>
    <r>
      <rPr>
        <b/>
        <sz val="28"/>
        <color rgb="FF00584E"/>
        <rFont val="Meiryo UI"/>
        <family val="3"/>
        <charset val="128"/>
      </rPr>
      <t>排出量の比較</t>
    </r>
    <phoneticPr fontId="7"/>
  </si>
  <si>
    <r>
      <t>2）部門・分野別CO</t>
    </r>
    <r>
      <rPr>
        <b/>
        <vertAlign val="subscript"/>
        <sz val="28"/>
        <color rgb="FF00584E"/>
        <rFont val="Meiryo UI"/>
        <family val="3"/>
        <charset val="128"/>
      </rPr>
      <t>2</t>
    </r>
    <r>
      <rPr>
        <b/>
        <sz val="28"/>
        <color rgb="FF00584E"/>
        <rFont val="Meiryo UI"/>
        <family val="3"/>
        <charset val="128"/>
      </rPr>
      <t>排出量構成比の比較</t>
    </r>
    <rPh sb="11" eb="14">
      <t>ハイシュツリョウ</t>
    </rPh>
    <phoneticPr fontId="7"/>
  </si>
  <si>
    <t>3）産業部門</t>
    <rPh sb="2" eb="4">
      <t>サンギョウ</t>
    </rPh>
    <rPh sb="4" eb="6">
      <t>ブモン</t>
    </rPh>
    <phoneticPr fontId="7"/>
  </si>
  <si>
    <t>4）業務その他部門</t>
    <phoneticPr fontId="7"/>
  </si>
  <si>
    <t>年度マスタ</t>
    <rPh sb="0" eb="2">
      <t>ネンド</t>
    </rPh>
    <phoneticPr fontId="7"/>
  </si>
  <si>
    <t>aa</t>
  </si>
  <si>
    <t>A.現況推計データ</t>
  </si>
  <si>
    <t>←SHKデータと同じ年度を利用</t>
  </si>
  <si>
    <t>３)産業部門</t>
  </si>
  <si>
    <r>
      <t>１）部門・分野別の温室効果ガス（CO</t>
    </r>
    <r>
      <rPr>
        <vertAlign val="subscript"/>
        <sz val="24"/>
        <rFont val="Meiryo UI"/>
        <family val="3"/>
        <charset val="128"/>
      </rPr>
      <t>2</t>
    </r>
    <r>
      <rPr>
        <sz val="24"/>
        <rFont val="Meiryo UI"/>
        <family val="3"/>
        <charset val="128"/>
      </rPr>
      <t>）排出量の比較</t>
    </r>
    <phoneticPr fontId="7"/>
  </si>
  <si>
    <r>
      <t>千t-CO</t>
    </r>
    <r>
      <rPr>
        <vertAlign val="subscript"/>
        <sz val="24"/>
        <rFont val="Meiryo UI"/>
        <family val="3"/>
        <charset val="128"/>
      </rPr>
      <t>2</t>
    </r>
    <rPh sb="0" eb="1">
      <t>セン</t>
    </rPh>
    <phoneticPr fontId="7"/>
  </si>
  <si>
    <r>
      <t>２）部門・分野別の温室効果ガス（CO</t>
    </r>
    <r>
      <rPr>
        <vertAlign val="subscript"/>
        <sz val="24"/>
        <rFont val="Meiryo UI"/>
        <family val="3"/>
        <charset val="128"/>
      </rPr>
      <t>2</t>
    </r>
    <r>
      <rPr>
        <sz val="24"/>
        <rFont val="Meiryo UI"/>
        <family val="3"/>
        <charset val="128"/>
      </rPr>
      <t>）構成比の比較</t>
    </r>
    <phoneticPr fontId="7"/>
  </si>
  <si>
    <t>４)業務その他部門</t>
  </si>
  <si>
    <t>５)特定事業所排出量の比較</t>
  </si>
  <si>
    <t>６)特定事業所数の比較</t>
  </si>
  <si>
    <t>７)特定事業所排出量の部門別構成比の比較</t>
  </si>
  <si>
    <t>産業部門</t>
  </si>
  <si>
    <t>運輸部門</t>
  </si>
  <si>
    <r>
      <t>標準的手法に基づく排出量（単位：千t-CO</t>
    </r>
    <r>
      <rPr>
        <vertAlign val="subscript"/>
        <sz val="24"/>
        <rFont val="Meiryo UI"/>
        <family val="3"/>
        <charset val="128"/>
      </rPr>
      <t>2</t>
    </r>
    <r>
      <rPr>
        <sz val="24"/>
        <rFont val="Meiryo UI"/>
        <family val="3"/>
        <charset val="128"/>
      </rPr>
      <t>)</t>
    </r>
    <phoneticPr fontId="7"/>
  </si>
  <si>
    <r>
      <t>特定事業所排出量（産業別）（単位：千t-CO</t>
    </r>
    <r>
      <rPr>
        <vertAlign val="subscript"/>
        <sz val="24"/>
        <rFont val="Meiryo UI"/>
        <family val="3"/>
        <charset val="128"/>
      </rPr>
      <t>2</t>
    </r>
    <r>
      <rPr>
        <sz val="24"/>
        <rFont val="Meiryo UI"/>
        <family val="3"/>
        <charset val="128"/>
      </rPr>
      <t>)</t>
    </r>
    <phoneticPr fontId="7"/>
  </si>
  <si>
    <t>特定事業所数（産業別）（単位：箇所)</t>
  </si>
  <si>
    <t>特定事業所排出量の部門別構成比</t>
  </si>
  <si>
    <t>エネルギー転換部門</t>
  </si>
  <si>
    <t>分類不能</t>
  </si>
  <si>
    <t>　合計</t>
  </si>
  <si>
    <t>該当コード</t>
  </si>
  <si>
    <t>該当地域名</t>
  </si>
  <si>
    <t>グラフ
作成用</t>
  </si>
  <si>
    <t>合計</t>
  </si>
  <si>
    <t>(カバー率)　</t>
  </si>
  <si>
    <t>5）特定事業所排出量の比較</t>
    <rPh sb="2" eb="4">
      <t>トクテイ</t>
    </rPh>
    <rPh sb="4" eb="7">
      <t>ジギョウショ</t>
    </rPh>
    <rPh sb="7" eb="9">
      <t>ハイシュツ</t>
    </rPh>
    <rPh sb="9" eb="10">
      <t>リョウ</t>
    </rPh>
    <rPh sb="11" eb="13">
      <t>ヒカク</t>
    </rPh>
    <phoneticPr fontId="7"/>
  </si>
  <si>
    <t>6）特定事業所数の比較</t>
    <rPh sb="2" eb="4">
      <t>トクテイ</t>
    </rPh>
    <rPh sb="4" eb="7">
      <t>ジギョウショ</t>
    </rPh>
    <rPh sb="7" eb="8">
      <t>スウ</t>
    </rPh>
    <rPh sb="9" eb="11">
      <t>ヒカク</t>
    </rPh>
    <phoneticPr fontId="7"/>
  </si>
  <si>
    <t>7）特定事業所排出量の部門別構成比の比較</t>
    <phoneticPr fontId="7"/>
  </si>
  <si>
    <r>
      <t>（千t-CO</t>
    </r>
    <r>
      <rPr>
        <b/>
        <vertAlign val="subscript"/>
        <sz val="18"/>
        <rFont val="Meiryo UI"/>
        <family val="3"/>
        <charset val="128"/>
      </rPr>
      <t>2</t>
    </r>
    <r>
      <rPr>
        <b/>
        <sz val="18"/>
        <rFont val="Meiryo UI"/>
        <family val="3"/>
        <charset val="128"/>
      </rPr>
      <t xml:space="preserve">）       </t>
    </r>
    <phoneticPr fontId="7"/>
  </si>
  <si>
    <r>
      <t>自治体排出量カルテ　</t>
    </r>
    <r>
      <rPr>
        <b/>
        <sz val="40"/>
        <color theme="0"/>
        <rFont val="Meiryo UI"/>
        <family val="3"/>
        <charset val="128"/>
      </rPr>
      <t>他の地方公共団体との比較（再エネ導入量・再エネポテンシャル）</t>
    </r>
    <rPh sb="10" eb="11">
      <t>ホカ</t>
    </rPh>
    <rPh sb="20" eb="22">
      <t>ヒカク</t>
    </rPh>
    <rPh sb="23" eb="24">
      <t>サイ</t>
    </rPh>
    <rPh sb="26" eb="29">
      <t>ドウニュウリョウ</t>
    </rPh>
    <rPh sb="30" eb="31">
      <t>サイ</t>
    </rPh>
    <phoneticPr fontId="7"/>
  </si>
  <si>
    <t>1）他の地方公共団体との再エネ別導入設備容量の比較</t>
    <rPh sb="12" eb="13">
      <t>サイ</t>
    </rPh>
    <rPh sb="15" eb="16">
      <t>ベツ</t>
    </rPh>
    <rPh sb="18" eb="20">
      <t>セツビ</t>
    </rPh>
    <phoneticPr fontId="7"/>
  </si>
  <si>
    <t>2）他の地方公共団体との再エネ別発電電力量の比較</t>
    <rPh sb="12" eb="13">
      <t>サイ</t>
    </rPh>
    <rPh sb="15" eb="16">
      <t>ベツ</t>
    </rPh>
    <rPh sb="16" eb="18">
      <t>ハツデン</t>
    </rPh>
    <rPh sb="18" eb="20">
      <t>デンリョク</t>
    </rPh>
    <rPh sb="20" eb="21">
      <t>リョウ</t>
    </rPh>
    <phoneticPr fontId="7"/>
  </si>
  <si>
    <t>3）他の地方公共団体との対電気使用量FIT・FIP導入比の比較</t>
    <rPh sb="13" eb="18">
      <t>デンキシヨウリョウ</t>
    </rPh>
    <phoneticPr fontId="7"/>
  </si>
  <si>
    <t>4）対世帯数FIT・FIP太陽光発電（10kW未満）導入比の比較</t>
    <rPh sb="2" eb="3">
      <t>タイ</t>
    </rPh>
    <phoneticPr fontId="7"/>
  </si>
  <si>
    <t>1）他の地方公共団体との再エネ別導入設備容量の比較</t>
    <phoneticPr fontId="7"/>
  </si>
  <si>
    <t>2）他の地方公共団体との再エネ別発電電力量の比較</t>
    <phoneticPr fontId="7"/>
  </si>
  <si>
    <t>4）対世帯数FIT・FIP太陽光発電（10kW未満）導入比の比較</t>
    <phoneticPr fontId="7"/>
  </si>
  <si>
    <t>[kW]</t>
    <phoneticPr fontId="7"/>
  </si>
  <si>
    <t>[%]</t>
    <phoneticPr fontId="7"/>
  </si>
  <si>
    <t>該当地域名</t>
    <rPh sb="0" eb="5">
      <t>ガイトウチイキメイ</t>
    </rPh>
    <phoneticPr fontId="7"/>
  </si>
  <si>
    <t>該当地域名</t>
    <rPh sb="0" eb="2">
      <t>ガイトウ</t>
    </rPh>
    <rPh sb="2" eb="5">
      <t>チイキメイ</t>
    </rPh>
    <phoneticPr fontId="9"/>
  </si>
  <si>
    <t>区域の電気使用量</t>
    <rPh sb="0" eb="2">
      <t>クイキ</t>
    </rPh>
    <phoneticPr fontId="7"/>
  </si>
  <si>
    <t>該当地域名</t>
    <rPh sb="0" eb="5">
      <t>ガイトウチイキメイ</t>
    </rPh>
    <phoneticPr fontId="9"/>
  </si>
  <si>
    <t>太陽光発電（10kW未満）導入件数</t>
    <rPh sb="13" eb="15">
      <t>ドウニュウ</t>
    </rPh>
    <rPh sb="15" eb="17">
      <t>ケンスウ</t>
    </rPh>
    <phoneticPr fontId="7"/>
  </si>
  <si>
    <t>世帯数</t>
    <rPh sb="0" eb="3">
      <t>セタイスウ</t>
    </rPh>
    <phoneticPr fontId="16"/>
  </si>
  <si>
    <t>導入比</t>
    <rPh sb="0" eb="3">
      <t>ドウニュウヒ</t>
    </rPh>
    <phoneticPr fontId="7"/>
  </si>
  <si>
    <t>2　再エネ導入ポテンシャルの比較</t>
    <rPh sb="2" eb="3">
      <t>サイ</t>
    </rPh>
    <rPh sb="5" eb="7">
      <t>ドウニュウ</t>
    </rPh>
    <rPh sb="14" eb="16">
      <t>ヒカク</t>
    </rPh>
    <phoneticPr fontId="7"/>
  </si>
  <si>
    <t>5）同一都道府県内における他の地方公共団体の再エネポテンシャル（発電電力量）の比較</t>
    <rPh sb="2" eb="4">
      <t>ドウイツ</t>
    </rPh>
    <rPh sb="4" eb="9">
      <t>トドウフケンナイ</t>
    </rPh>
    <rPh sb="13" eb="14">
      <t>ホカ</t>
    </rPh>
    <rPh sb="15" eb="21">
      <t>チホウコウキョウダンタイ</t>
    </rPh>
    <rPh sb="22" eb="23">
      <t>サイ</t>
    </rPh>
    <rPh sb="32" eb="34">
      <t>ハツデン</t>
    </rPh>
    <rPh sb="34" eb="37">
      <t>デンリョクリョウ</t>
    </rPh>
    <rPh sb="39" eb="41">
      <t>ヒカク</t>
    </rPh>
    <phoneticPr fontId="7"/>
  </si>
  <si>
    <t>6）同一都道府県内における他の地方公共団体の電気使用量の比較</t>
    <rPh sb="2" eb="4">
      <t>ドウイツ</t>
    </rPh>
    <rPh sb="4" eb="9">
      <t>トドウフケンナイ</t>
    </rPh>
    <rPh sb="13" eb="14">
      <t>ホカ</t>
    </rPh>
    <rPh sb="15" eb="21">
      <t>チホウコウキョウダンタイ</t>
    </rPh>
    <rPh sb="22" eb="24">
      <t>デンキ</t>
    </rPh>
    <rPh sb="24" eb="27">
      <t>シヨウリョウ</t>
    </rPh>
    <rPh sb="28" eb="30">
      <t>ヒカク</t>
    </rPh>
    <phoneticPr fontId="7"/>
  </si>
  <si>
    <t>7）同一都道府県内の他の地方公共団体の再エネ不足量・余剰量の比較</t>
    <rPh sb="2" eb="9">
      <t>ドウイツトドウフケンナイ</t>
    </rPh>
    <rPh sb="10" eb="11">
      <t>ホカ</t>
    </rPh>
    <rPh sb="12" eb="18">
      <t>チホウコウキョウダンタイ</t>
    </rPh>
    <rPh sb="19" eb="20">
      <t>サイ</t>
    </rPh>
    <rPh sb="22" eb="24">
      <t>フソク</t>
    </rPh>
    <rPh sb="24" eb="25">
      <t>リョウ</t>
    </rPh>
    <rPh sb="26" eb="28">
      <t>ヨジョウ</t>
    </rPh>
    <rPh sb="28" eb="29">
      <t>リョウ</t>
    </rPh>
    <rPh sb="30" eb="32">
      <t>ヒカク</t>
    </rPh>
    <phoneticPr fontId="7"/>
  </si>
  <si>
    <t xml:space="preserve"> （所）</t>
    <phoneticPr fontId="7"/>
  </si>
  <si>
    <t>5）同一都道府県内における他の地方公共団体の再エネポテンシャル（発電電力量）の比較</t>
  </si>
  <si>
    <t>6）同一都道府県内における他の地方公共団体の電気使用量の比較</t>
    <rPh sb="22" eb="24">
      <t>デンキ</t>
    </rPh>
    <rPh sb="24" eb="27">
      <t>シヨウリョウ</t>
    </rPh>
    <phoneticPr fontId="7"/>
  </si>
  <si>
    <t>7）同一都道府県内の他の地方公共団体の再エネ不足量・余剰量の比較</t>
  </si>
  <si>
    <t>該当コード</t>
    <rPh sb="0" eb="2">
      <t>ガイトウ</t>
    </rPh>
    <phoneticPr fontId="9"/>
  </si>
  <si>
    <t>グラフNo</t>
  </si>
  <si>
    <t>風力発電</t>
    <rPh sb="0" eb="4">
      <t>フウリョクハツデン</t>
    </rPh>
    <phoneticPr fontId="7"/>
  </si>
  <si>
    <t>中小水力発電</t>
    <rPh sb="0" eb="6">
      <t>チュウショウスイリョクハツデン</t>
    </rPh>
    <phoneticPr fontId="7"/>
  </si>
  <si>
    <t>地熱発電</t>
    <rPh sb="0" eb="4">
      <t>チネツハツデン</t>
    </rPh>
    <phoneticPr fontId="7"/>
  </si>
  <si>
    <t>再生可能エネルギー合計</t>
    <rPh sb="0" eb="2">
      <t>サイセイ</t>
    </rPh>
    <rPh sb="2" eb="4">
      <t>カノウ</t>
    </rPh>
    <rPh sb="9" eb="11">
      <t>ゴウケイ</t>
    </rPh>
    <phoneticPr fontId="9"/>
  </si>
  <si>
    <t>区域の電気使用量</t>
    <rPh sb="0" eb="2">
      <t>クイキ</t>
    </rPh>
    <rPh sb="3" eb="8">
      <t>デンキシヨウリョウ</t>
    </rPh>
    <phoneticPr fontId="7"/>
  </si>
  <si>
    <t>ポテンシャル-使用量</t>
    <rPh sb="7" eb="10">
      <t>シヨウリョウ</t>
    </rPh>
    <phoneticPr fontId="7"/>
  </si>
  <si>
    <t>再エネ不足量</t>
    <rPh sb="0" eb="1">
      <t>サイ</t>
    </rPh>
    <rPh sb="3" eb="6">
      <t>フソクリョウ</t>
    </rPh>
    <phoneticPr fontId="7"/>
  </si>
  <si>
    <t>再エネ余剰量</t>
    <rPh sb="0" eb="1">
      <t>サイ</t>
    </rPh>
    <rPh sb="3" eb="5">
      <t>ヨジョウ</t>
    </rPh>
    <rPh sb="5" eb="6">
      <t>リョウ</t>
    </rPh>
    <phoneticPr fontId="7"/>
  </si>
  <si>
    <t>特定事業所集計表</t>
    <rPh sb="0" eb="2">
      <t>トクテイ</t>
    </rPh>
    <rPh sb="2" eb="5">
      <t>ジギョウショ</t>
    </rPh>
    <rPh sb="5" eb="8">
      <t>シュウケイヒョウ</t>
    </rPh>
    <phoneticPr fontId="7"/>
  </si>
  <si>
    <t>令和元年度</t>
    <rPh sb="0" eb="2">
      <t>レイワ</t>
    </rPh>
    <rPh sb="2" eb="3">
      <t>モト</t>
    </rPh>
    <phoneticPr fontId="7"/>
  </si>
  <si>
    <t>令和2年度</t>
    <rPh sb="0" eb="2">
      <t>レイワ</t>
    </rPh>
    <rPh sb="3" eb="5">
      <t>ネンド</t>
    </rPh>
    <phoneticPr fontId="7"/>
  </si>
  <si>
    <t>日本標準産業分類（平成25年10月改定）（平成26年4月1日施行）</t>
    <rPh sb="0" eb="2">
      <t>ニホン</t>
    </rPh>
    <rPh sb="2" eb="4">
      <t>ヒョウジュン</t>
    </rPh>
    <rPh sb="4" eb="6">
      <t>サンギョウ</t>
    </rPh>
    <rPh sb="6" eb="8">
      <t>ブンルイ</t>
    </rPh>
    <rPh sb="9" eb="11">
      <t>ヘイセイ</t>
    </rPh>
    <rPh sb="13" eb="14">
      <t>ネン</t>
    </rPh>
    <rPh sb="16" eb="17">
      <t>ガツ</t>
    </rPh>
    <rPh sb="17" eb="19">
      <t>カイテイ</t>
    </rPh>
    <rPh sb="21" eb="23">
      <t>ヘイセイ</t>
    </rPh>
    <rPh sb="25" eb="26">
      <t>ネン</t>
    </rPh>
    <rPh sb="27" eb="28">
      <t>ガツ</t>
    </rPh>
    <rPh sb="29" eb="30">
      <t>ニチ</t>
    </rPh>
    <rPh sb="30" eb="32">
      <t>シコウ</t>
    </rPh>
    <phoneticPr fontId="7"/>
  </si>
  <si>
    <t>特定事業所数［箇所］</t>
    <rPh sb="0" eb="2">
      <t>トクテイ</t>
    </rPh>
    <rPh sb="2" eb="5">
      <t>ジギョウショ</t>
    </rPh>
    <rPh sb="5" eb="6">
      <t>スウ</t>
    </rPh>
    <phoneticPr fontId="7"/>
  </si>
  <si>
    <r>
      <t>特定事業所排出量［千t-CO</t>
    </r>
    <r>
      <rPr>
        <vertAlign val="subscript"/>
        <sz val="14"/>
        <rFont val="Meiryo UI"/>
        <family val="3"/>
        <charset val="128"/>
      </rPr>
      <t>2</t>
    </r>
    <r>
      <rPr>
        <sz val="14"/>
        <rFont val="Meiryo UI"/>
        <family val="3"/>
        <charset val="128"/>
      </rPr>
      <t>］</t>
    </r>
    <rPh sb="0" eb="2">
      <t>トクテイ</t>
    </rPh>
    <rPh sb="2" eb="5">
      <t>ジギョウショ</t>
    </rPh>
    <rPh sb="5" eb="7">
      <t>ハイシュツ</t>
    </rPh>
    <rPh sb="7" eb="8">
      <t>リョウ</t>
    </rPh>
    <phoneticPr fontId="7"/>
  </si>
  <si>
    <t>細分類</t>
    <rPh sb="0" eb="3">
      <t>サイブンルイ</t>
    </rPh>
    <phoneticPr fontId="7"/>
  </si>
  <si>
    <t>平成26年度
（2014年度）</t>
  </si>
  <si>
    <t>平成27年度
（2015年度）</t>
  </si>
  <si>
    <t>業務その他部門</t>
    <rPh sb="5" eb="7">
      <t>ブモン</t>
    </rPh>
    <phoneticPr fontId="7"/>
  </si>
  <si>
    <t>エネルギー転換部門</t>
    <rPh sb="5" eb="7">
      <t>テンカン</t>
    </rPh>
    <rPh sb="7" eb="9">
      <t>ブモン</t>
    </rPh>
    <phoneticPr fontId="7"/>
  </si>
  <si>
    <t>A</t>
    <phoneticPr fontId="7"/>
  </si>
  <si>
    <t>農業,林業</t>
    <phoneticPr fontId="7"/>
  </si>
  <si>
    <t>農業</t>
  </si>
  <si>
    <t>林業</t>
  </si>
  <si>
    <t>B</t>
    <phoneticPr fontId="7"/>
  </si>
  <si>
    <t>漁業</t>
    <phoneticPr fontId="7"/>
  </si>
  <si>
    <t>漁業（水産養殖業を除く）</t>
    <phoneticPr fontId="7"/>
  </si>
  <si>
    <t>水産養殖業</t>
  </si>
  <si>
    <t>C</t>
    <phoneticPr fontId="7"/>
  </si>
  <si>
    <t>鉱業,採石業,砂利採取業</t>
    <phoneticPr fontId="7"/>
  </si>
  <si>
    <t>鉱業，採石業，砂利採取業</t>
    <phoneticPr fontId="7"/>
  </si>
  <si>
    <t>D</t>
    <phoneticPr fontId="7"/>
  </si>
  <si>
    <t>建設業</t>
    <phoneticPr fontId="7"/>
  </si>
  <si>
    <t>総合工事業</t>
  </si>
  <si>
    <t>職別工事業(設備工事業を除く)</t>
  </si>
  <si>
    <t>設備工事業</t>
  </si>
  <si>
    <t>E</t>
    <phoneticPr fontId="7"/>
  </si>
  <si>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</si>
  <si>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</si>
  <si>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</si>
  <si>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</si>
  <si>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</si>
  <si>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</si>
  <si>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</si>
  <si>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</si>
  <si>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phoneticPr fontId="7"/>
  </si>
  <si>
    <t>石油精製業</t>
    <phoneticPr fontId="7"/>
  </si>
  <si>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</si>
  <si>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</si>
  <si>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</si>
  <si>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</si>
  <si>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</si>
  <si>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</si>
  <si>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</si>
  <si>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</si>
  <si>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</si>
  <si>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</si>
  <si>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phoneticPr fontId="7"/>
  </si>
  <si>
    <t>電気機械器具製造業</t>
  </si>
  <si>
    <t>情報通信機械器具製造業</t>
  </si>
  <si>
    <t>輸送用機械器具製造業</t>
  </si>
  <si>
    <t>その他の製造業</t>
  </si>
  <si>
    <t>電気・ガス・熱供給・水道業</t>
    <phoneticPr fontId="7"/>
  </si>
  <si>
    <t>電気業</t>
    <phoneticPr fontId="7"/>
  </si>
  <si>
    <t>ガス業</t>
    <phoneticPr fontId="7"/>
  </si>
  <si>
    <t>熱供給業</t>
    <phoneticPr fontId="7"/>
  </si>
  <si>
    <t>水道業</t>
  </si>
  <si>
    <t>G</t>
    <phoneticPr fontId="7"/>
  </si>
  <si>
    <t>情報通信業</t>
    <phoneticPr fontId="7"/>
  </si>
  <si>
    <t>通信業</t>
  </si>
  <si>
    <t>放送業</t>
  </si>
  <si>
    <t>情報サービス業</t>
  </si>
  <si>
    <t>インターネット附随サービス業</t>
  </si>
  <si>
    <t>映像・音声・文字情報制作業</t>
  </si>
  <si>
    <t>H</t>
    <phoneticPr fontId="7"/>
  </si>
  <si>
    <t>運輸業，郵便業</t>
    <phoneticPr fontId="7"/>
  </si>
  <si>
    <t>鉄道業</t>
  </si>
  <si>
    <t>道路旅客運送業</t>
  </si>
  <si>
    <t>道路貨物運送業</t>
  </si>
  <si>
    <t>水運業</t>
  </si>
  <si>
    <t>航空運輸業</t>
  </si>
  <si>
    <t>倉庫業</t>
  </si>
  <si>
    <t>運輸に附帯するサービス業</t>
  </si>
  <si>
    <t>郵便業（信書便事業を含む）</t>
  </si>
  <si>
    <t>I</t>
    <phoneticPr fontId="7"/>
  </si>
  <si>
    <t>卸売業，小売業</t>
    <phoneticPr fontId="7"/>
  </si>
  <si>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</si>
  <si>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</si>
  <si>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</si>
  <si>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</si>
  <si>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</si>
  <si>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</si>
  <si>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</si>
  <si>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</si>
  <si>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</si>
  <si>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</si>
  <si>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</si>
  <si>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</si>
  <si>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t>
    <phoneticPr fontId="7"/>
  </si>
  <si>
    <t>金融業，保険業</t>
    <phoneticPr fontId="7"/>
  </si>
  <si>
    <t>銀行業</t>
  </si>
  <si>
    <t>協同組織金融業</t>
  </si>
  <si>
    <t>貸金業，クレジットカード業等非預金信用機関</t>
    <phoneticPr fontId="7"/>
  </si>
  <si>
    <t>金融商品取引業，商品先物取引業</t>
    <phoneticPr fontId="7"/>
  </si>
  <si>
    <t>補助的金融業等</t>
    <phoneticPr fontId="7"/>
  </si>
  <si>
    <t>保険業（保険媒介代理業，保険サービス業を含む）</t>
  </si>
  <si>
    <t>K</t>
    <phoneticPr fontId="7"/>
  </si>
  <si>
    <t>不動産業，物品賃貸業</t>
    <phoneticPr fontId="7"/>
  </si>
  <si>
    <t>不動産取引業</t>
  </si>
  <si>
    <t>不動産賃貸業・管理業</t>
  </si>
  <si>
    <t>物品賃貸業</t>
  </si>
  <si>
    <t>L</t>
    <phoneticPr fontId="7"/>
  </si>
  <si>
    <t>学術研究,専門･技術ｻｰﾋﾞｽ業</t>
    <phoneticPr fontId="7"/>
  </si>
  <si>
    <t>学術・開発研究機関</t>
  </si>
  <si>
    <t>専門サービス業（他に分類されないもの）</t>
  </si>
  <si>
    <t>広告業</t>
  </si>
  <si>
    <t>技術サービス業（他に分類されないもの）</t>
  </si>
  <si>
    <t>M</t>
    <phoneticPr fontId="7"/>
  </si>
  <si>
    <t>宿泊業，飲食サービス業</t>
    <phoneticPr fontId="7"/>
  </si>
  <si>
    <t>宿泊業</t>
  </si>
  <si>
    <t>飲食店</t>
  </si>
  <si>
    <t>持ち帰り・配達飲食サービス業</t>
  </si>
  <si>
    <t>N</t>
    <phoneticPr fontId="7"/>
  </si>
  <si>
    <t>生活関連ｻｰﾋﾞｽ業,娯楽業</t>
    <phoneticPr fontId="7"/>
  </si>
  <si>
    <t>洗濯・理容・美容・浴場業</t>
  </si>
  <si>
    <t>その他の生活関連サービス業</t>
  </si>
  <si>
    <t>娯楽業</t>
  </si>
  <si>
    <t>O</t>
    <phoneticPr fontId="7"/>
  </si>
  <si>
    <t>教育，学習支援業</t>
    <phoneticPr fontId="7"/>
  </si>
  <si>
    <t>学校教育</t>
  </si>
  <si>
    <t>その他の教育，学習支援業</t>
  </si>
  <si>
    <t>P</t>
    <phoneticPr fontId="7"/>
  </si>
  <si>
    <t>医療，福祉</t>
    <phoneticPr fontId="7"/>
  </si>
  <si>
    <t>医療業</t>
  </si>
  <si>
    <t>保健衛生</t>
  </si>
  <si>
    <t>社会保険・社会福祉・介護事業</t>
  </si>
  <si>
    <t>Q</t>
    <phoneticPr fontId="7"/>
  </si>
  <si>
    <t>複合サービス事業</t>
    <phoneticPr fontId="7"/>
  </si>
  <si>
    <t>郵便局</t>
  </si>
  <si>
    <t>協同組合（他に分類されないもの）</t>
  </si>
  <si>
    <t>サービス業（他に分類されないもの）</t>
    <rPh sb="6" eb="7">
      <t>タ</t>
    </rPh>
    <rPh sb="8" eb="10">
      <t>ブンルイ</t>
    </rPh>
    <phoneticPr fontId="7"/>
  </si>
  <si>
    <t>廃棄物処理業</t>
  </si>
  <si>
    <t>自動車整備業</t>
  </si>
  <si>
    <t>機械等修理業（別掲を除く）</t>
  </si>
  <si>
    <t>職業紹介・労働者派遣業</t>
  </si>
  <si>
    <t>その他の事業サービス業</t>
  </si>
  <si>
    <t>政治・経済・文化団体</t>
  </si>
  <si>
    <t>宗教</t>
  </si>
  <si>
    <t>その他のサービス業</t>
  </si>
  <si>
    <t>S</t>
    <phoneticPr fontId="7"/>
  </si>
  <si>
    <t>公務（他に分類されるものを除く）</t>
    <rPh sb="3" eb="4">
      <t>タ</t>
    </rPh>
    <rPh sb="5" eb="7">
      <t>ブンルイ</t>
    </rPh>
    <rPh sb="13" eb="14">
      <t>ノゾ</t>
    </rPh>
    <phoneticPr fontId="7"/>
  </si>
  <si>
    <t>外国公務</t>
  </si>
  <si>
    <t>国家公務</t>
  </si>
  <si>
    <t>地方公務</t>
  </si>
  <si>
    <t>T</t>
    <phoneticPr fontId="7"/>
  </si>
  <si>
    <t>分類不能の産業</t>
    <phoneticPr fontId="7"/>
  </si>
  <si>
    <t>各再生可能エネルギーの前提条件</t>
    <rPh sb="0" eb="1">
      <t>カク</t>
    </rPh>
    <rPh sb="1" eb="3">
      <t>サイセイ</t>
    </rPh>
    <rPh sb="3" eb="5">
      <t>カノウ</t>
    </rPh>
    <rPh sb="11" eb="13">
      <t>ゼンテイ</t>
    </rPh>
    <rPh sb="13" eb="15">
      <t>ジョウケン</t>
    </rPh>
    <phoneticPr fontId="7"/>
  </si>
  <si>
    <t>設備利用率</t>
    <rPh sb="0" eb="2">
      <t>セツビ</t>
    </rPh>
    <rPh sb="2" eb="5">
      <t>リヨウリツ</t>
    </rPh>
    <phoneticPr fontId="7"/>
  </si>
  <si>
    <t>年間時間</t>
    <rPh sb="0" eb="2">
      <t>ネンカン</t>
    </rPh>
    <rPh sb="2" eb="4">
      <t>ジカン</t>
    </rPh>
    <phoneticPr fontId="7"/>
  </si>
  <si>
    <t>備考</t>
    <rPh sb="0" eb="2">
      <t>ビコウ</t>
    </rPh>
    <phoneticPr fontId="7"/>
  </si>
  <si>
    <t>出典</t>
    <rPh sb="0" eb="2">
      <t>シュッテン</t>
    </rPh>
    <phoneticPr fontId="7"/>
  </si>
  <si>
    <t>URL</t>
    <phoneticPr fontId="7"/>
  </si>
  <si>
    <t>％</t>
    <phoneticPr fontId="7"/>
  </si>
  <si>
    <t>経済産業省　調達価格等算定委員会「平成29年度以降の調達価格等に関する意見」（平成28年12月13日）</t>
    <rPh sb="0" eb="2">
      <t>ケイザイ</t>
    </rPh>
    <rPh sb="2" eb="4">
      <t>サンギョウ</t>
    </rPh>
    <rPh sb="4" eb="5">
      <t>ショウ</t>
    </rPh>
    <rPh sb="6" eb="8">
      <t>チョウタツ</t>
    </rPh>
    <rPh sb="8" eb="10">
      <t>カカク</t>
    </rPh>
    <rPh sb="10" eb="11">
      <t>トウ</t>
    </rPh>
    <rPh sb="11" eb="13">
      <t>サンテイ</t>
    </rPh>
    <rPh sb="13" eb="16">
      <t>イインカイ</t>
    </rPh>
    <rPh sb="17" eb="19">
      <t>ヘイセイ</t>
    </rPh>
    <rPh sb="21" eb="23">
      <t>ネンド</t>
    </rPh>
    <rPh sb="23" eb="25">
      <t>イコウ</t>
    </rPh>
    <rPh sb="26" eb="28">
      <t>チョウタツ</t>
    </rPh>
    <rPh sb="28" eb="31">
      <t>カカクトウ</t>
    </rPh>
    <rPh sb="32" eb="33">
      <t>カン</t>
    </rPh>
    <rPh sb="35" eb="37">
      <t>イケン</t>
    </rPh>
    <rPh sb="39" eb="41">
      <t>ヘイセイ</t>
    </rPh>
    <rPh sb="43" eb="44">
      <t>ネン</t>
    </rPh>
    <rPh sb="46" eb="47">
      <t>ガツ</t>
    </rPh>
    <rPh sb="49" eb="50">
      <t>ニチ</t>
    </rPh>
    <phoneticPr fontId="7"/>
  </si>
  <si>
    <t>http://www.meti.go.jp/report/whitepaper/data/pdf/20161219002_01.pdf</t>
    <phoneticPr fontId="7"/>
  </si>
  <si>
    <t>小水力発電</t>
    <rPh sb="0" eb="1">
      <t>ショウ</t>
    </rPh>
    <rPh sb="1" eb="3">
      <t>スイリョク</t>
    </rPh>
    <rPh sb="3" eb="5">
      <t>ハツデン</t>
    </rPh>
    <phoneticPr fontId="7"/>
  </si>
  <si>
    <t>内閣府「コスト等検証委員会報告書」（2011年12月19日）</t>
    <rPh sb="0" eb="2">
      <t>ナイカク</t>
    </rPh>
    <rPh sb="2" eb="3">
      <t>フ</t>
    </rPh>
    <rPh sb="22" eb="23">
      <t>ネン</t>
    </rPh>
    <rPh sb="25" eb="26">
      <t>ガツ</t>
    </rPh>
    <rPh sb="28" eb="29">
      <t>ニチ</t>
    </rPh>
    <phoneticPr fontId="7"/>
  </si>
  <si>
    <t>http://www.cas.go.jp/jp/seisaku/npu/policy09/pdf/20111221/hokoku.pdf</t>
    <phoneticPr fontId="7"/>
  </si>
  <si>
    <t>列key→</t>
    <rPh sb="0" eb="1">
      <t>レツ</t>
    </rPh>
    <phoneticPr fontId="7"/>
  </si>
  <si>
    <t>aa_製造業</t>
  </si>
  <si>
    <t>aa_建設業・鉱業</t>
  </si>
  <si>
    <t>aa_農林水産業</t>
  </si>
  <si>
    <t>aa_業務その他部門</t>
  </si>
  <si>
    <t>aa_家庭部門</t>
  </si>
  <si>
    <t>aa_旅客</t>
  </si>
  <si>
    <t>aa_貨物</t>
  </si>
  <si>
    <t>aa_鉄道</t>
  </si>
  <si>
    <t>aa_船舶</t>
  </si>
  <si>
    <t>aa_廃棄物分野（一般廃棄物）</t>
  </si>
  <si>
    <t>ab_製造業</t>
  </si>
  <si>
    <t>ab_建設業・鉱業</t>
  </si>
  <si>
    <t>ab_農林水産業</t>
  </si>
  <si>
    <t>ab_業務その他</t>
  </si>
  <si>
    <t>ab_家庭</t>
  </si>
  <si>
    <t>ab_旅客自動車</t>
  </si>
  <si>
    <t>ab_貨物自動車</t>
  </si>
  <si>
    <t>ab_鉄道</t>
  </si>
  <si>
    <t>ab_船舶</t>
  </si>
  <si>
    <t>ab_廃棄物</t>
  </si>
  <si>
    <t>da_製造業</t>
  </si>
  <si>
    <t>da_建設業・鉱業</t>
  </si>
  <si>
    <t>da_農林水産業</t>
  </si>
  <si>
    <t>da_業務</t>
  </si>
  <si>
    <t>da_家庭</t>
  </si>
  <si>
    <t>da_旅客自動車</t>
  </si>
  <si>
    <t>da_貨物自動車</t>
  </si>
  <si>
    <t>da_鉄道</t>
  </si>
  <si>
    <t>da_船舶</t>
  </si>
  <si>
    <t>da_一般廃棄物</t>
  </si>
  <si>
    <t>ca_太陽光発電（10kW未満）</t>
  </si>
  <si>
    <t>ca_太陽光発電（10kW以上）</t>
  </si>
  <si>
    <t>ca_風力発電</t>
  </si>
  <si>
    <t>ca_水力発電</t>
  </si>
  <si>
    <t>ca_地熱発電</t>
  </si>
  <si>
    <t>ca_バイオマス発電</t>
  </si>
  <si>
    <t>cb_太陽光発電（10kW未満）</t>
  </si>
  <si>
    <t>cb_太陽光発電（10kW以上）</t>
  </si>
  <si>
    <t>cb_風力発電</t>
  </si>
  <si>
    <t>cb_水力発電</t>
  </si>
  <si>
    <t>cb_地熱発電</t>
  </si>
  <si>
    <t>cb_バイオマス発電</t>
  </si>
  <si>
    <t>ba_農林水産業</t>
  </si>
  <si>
    <t>ba_建設業・鉱業</t>
  </si>
  <si>
    <t>ba_製造業</t>
  </si>
  <si>
    <t>ba_エネルギー転換部門</t>
  </si>
  <si>
    <t>ba_業務その他部門</t>
  </si>
  <si>
    <t>ba_分類不能</t>
  </si>
  <si>
    <t>bb_農林水産業</t>
  </si>
  <si>
    <t>bb_建設業・鉱業</t>
  </si>
  <si>
    <t>bb_製造業</t>
  </si>
  <si>
    <t>bb_エネルギー転換部門</t>
  </si>
  <si>
    <t>bb_業務その他部門</t>
  </si>
  <si>
    <t>bb_分類不能</t>
  </si>
  <si>
    <t>bc_エネルギー起源CO2</t>
  </si>
  <si>
    <t>bc_非エネルギー起源CO2（廃棄物の原燃料使用）</t>
  </si>
  <si>
    <t>bc_非エネルギー起源CO2</t>
  </si>
  <si>
    <t>bc_CH4</t>
  </si>
  <si>
    <t>bc_N2O</t>
  </si>
  <si>
    <t>bc_HFC</t>
  </si>
  <si>
    <t>bc_PFC</t>
  </si>
  <si>
    <t>bc_SF6</t>
  </si>
  <si>
    <t>bc_NF3</t>
  </si>
  <si>
    <t>▼産業分類コード（エネ転分別）</t>
    <rPh sb="1" eb="3">
      <t>サンギョウ</t>
    </rPh>
    <rPh sb="3" eb="5">
      <t>ブンルイ</t>
    </rPh>
    <rPh sb="11" eb="12">
      <t>テン</t>
    </rPh>
    <rPh sb="12" eb="14">
      <t>ブンベツ</t>
    </rPh>
    <phoneticPr fontId="15"/>
  </si>
  <si>
    <t>データシート名</t>
    <rPh sb="6" eb="7">
      <t>メイ</t>
    </rPh>
    <phoneticPr fontId="7"/>
  </si>
  <si>
    <t>データ（活動量）</t>
  </si>
  <si>
    <t>データ（再エネ件数）</t>
  </si>
  <si>
    <t>データ（再エネ容量）</t>
  </si>
  <si>
    <t>単位</t>
    <rPh sb="0" eb="2">
      <t>タンイ</t>
    </rPh>
    <phoneticPr fontId="7"/>
  </si>
  <si>
    <t>千トンCO2</t>
  </si>
  <si>
    <t>製造品出荷額等
(万円)</t>
  </si>
  <si>
    <t>従業者数
(人)</t>
  </si>
  <si>
    <t>住民基本台帳世帯数
(世帯)</t>
  </si>
  <si>
    <t>自動車保有台数
(台)</t>
  </si>
  <si>
    <t>人口(人)</t>
  </si>
  <si>
    <t>入港船舶総トン数
(トン)</t>
  </si>
  <si>
    <t>件</t>
  </si>
  <si>
    <t>kW</t>
  </si>
  <si>
    <t>建設業・鉱業</t>
    <rPh sb="0" eb="2">
      <t>ケンセツ</t>
    </rPh>
    <rPh sb="2" eb="3">
      <t>ギョウ</t>
    </rPh>
    <rPh sb="4" eb="6">
      <t>コウギョウ</t>
    </rPh>
    <phoneticPr fontId="7"/>
  </si>
  <si>
    <t>業務</t>
    <rPh sb="0" eb="2">
      <t>ギョウム</t>
    </rPh>
    <phoneticPr fontId="7"/>
  </si>
  <si>
    <t>家庭</t>
    <rPh sb="0" eb="2">
      <t>カテイ</t>
    </rPh>
    <phoneticPr fontId="7"/>
  </si>
  <si>
    <t>旅客自動車</t>
    <rPh sb="0" eb="2">
      <t>リョカク</t>
    </rPh>
    <rPh sb="2" eb="5">
      <t>ジドウシャ</t>
    </rPh>
    <phoneticPr fontId="7"/>
  </si>
  <si>
    <t>貨物自動車</t>
    <rPh sb="0" eb="2">
      <t>カモツ</t>
    </rPh>
    <rPh sb="2" eb="5">
      <t>ジドウシャ</t>
    </rPh>
    <phoneticPr fontId="7"/>
  </si>
  <si>
    <t>一般廃棄物</t>
    <rPh sb="0" eb="2">
      <t>イッパン</t>
    </rPh>
    <rPh sb="2" eb="5">
      <t>ハイキブツ</t>
    </rPh>
    <phoneticPr fontId="7"/>
  </si>
  <si>
    <t>製造業</t>
    <rPh sb="0" eb="3">
      <t>セイゾウギョウ</t>
    </rPh>
    <phoneticPr fontId="15"/>
  </si>
  <si>
    <t>農林水産業</t>
    <rPh sb="0" eb="2">
      <t>ノウリン</t>
    </rPh>
    <rPh sb="2" eb="5">
      <t>スイサンギョウ</t>
    </rPh>
    <phoneticPr fontId="15"/>
  </si>
  <si>
    <t>業務その他</t>
    <rPh sb="0" eb="2">
      <t>ギョウム</t>
    </rPh>
    <rPh sb="4" eb="5">
      <t>タ</t>
    </rPh>
    <phoneticPr fontId="15"/>
  </si>
  <si>
    <t>家庭</t>
    <rPh sb="0" eb="2">
      <t>カテイ</t>
    </rPh>
    <phoneticPr fontId="15"/>
  </si>
  <si>
    <t>旅客自動車</t>
    <rPh sb="0" eb="2">
      <t>リョカク</t>
    </rPh>
    <rPh sb="2" eb="5">
      <t>ジドウシャ</t>
    </rPh>
    <phoneticPr fontId="15"/>
  </si>
  <si>
    <t>貨物自動車</t>
    <rPh sb="0" eb="2">
      <t>カモツ</t>
    </rPh>
    <rPh sb="2" eb="5">
      <t>ジドウシャ</t>
    </rPh>
    <phoneticPr fontId="15"/>
  </si>
  <si>
    <t>鉄道</t>
    <rPh sb="0" eb="2">
      <t>テツドウ</t>
    </rPh>
    <phoneticPr fontId="15"/>
  </si>
  <si>
    <t>船舶</t>
    <rPh sb="0" eb="2">
      <t>センパク</t>
    </rPh>
    <phoneticPr fontId="15"/>
  </si>
  <si>
    <t>太陽光発電（10kW未満）</t>
    <rPh sb="0" eb="2">
      <t>タイヨウ</t>
    </rPh>
    <rPh sb="2" eb="3">
      <t>コウ</t>
    </rPh>
    <rPh sb="3" eb="5">
      <t>ハツデン</t>
    </rPh>
    <rPh sb="10" eb="12">
      <t>ミマン</t>
    </rPh>
    <phoneticPr fontId="9"/>
  </si>
  <si>
    <t>太陽光発電（10kW以上）</t>
    <rPh sb="0" eb="3">
      <t>タイヨウコウ</t>
    </rPh>
    <rPh sb="3" eb="5">
      <t>ハツデン</t>
    </rPh>
    <rPh sb="10" eb="12">
      <t>イジョウ</t>
    </rPh>
    <phoneticPr fontId="9"/>
  </si>
  <si>
    <t>風力発電</t>
    <rPh sb="0" eb="2">
      <t>フウリョク</t>
    </rPh>
    <rPh sb="2" eb="4">
      <t>ハツデン</t>
    </rPh>
    <phoneticPr fontId="9"/>
  </si>
  <si>
    <t>水力発電</t>
    <rPh sb="0" eb="2">
      <t>スイリョク</t>
    </rPh>
    <rPh sb="2" eb="4">
      <t>ハツデン</t>
    </rPh>
    <phoneticPr fontId="9"/>
  </si>
  <si>
    <t>地熱発電</t>
    <rPh sb="0" eb="2">
      <t>チネツ</t>
    </rPh>
    <rPh sb="2" eb="4">
      <t>ハツデン</t>
    </rPh>
    <phoneticPr fontId="9"/>
  </si>
  <si>
    <t>バイオマス発電</t>
    <rPh sb="5" eb="7">
      <t>ハツデン</t>
    </rPh>
    <phoneticPr fontId="9"/>
  </si>
  <si>
    <t>行key↓</t>
    <rPh sb="0" eb="1">
      <t>ギョウ</t>
    </rPh>
    <phoneticPr fontId="7"/>
  </si>
  <si>
    <t>total</t>
  </si>
  <si>
    <t>年度NO</t>
    <rPh sb="0" eb="2">
      <t>ネンド</t>
    </rPh>
    <phoneticPr fontId="7"/>
  </si>
  <si>
    <t>比較地域NO</t>
  </si>
  <si>
    <t>西暦</t>
    <rPh sb="0" eb="2">
      <t>セイレキ</t>
    </rPh>
    <phoneticPr fontId="7"/>
  </si>
  <si>
    <t>和暦</t>
    <rPh sb="0" eb="2">
      <t>ワレキ</t>
    </rPh>
    <phoneticPr fontId="7"/>
  </si>
  <si>
    <t>該当地域コード</t>
    <rPh sb="0" eb="4">
      <t>ガイトウチイキ</t>
    </rPh>
    <phoneticPr fontId="7"/>
  </si>
  <si>
    <t>該当地域名</t>
    <rPh sb="0" eb="4">
      <t>ガイトウチイキ</t>
    </rPh>
    <rPh sb="4" eb="5">
      <t>メイ</t>
    </rPh>
    <phoneticPr fontId="7"/>
  </si>
  <si>
    <t>アウトプット項目</t>
    <rPh sb="6" eb="8">
      <t>コウモク</t>
    </rPh>
    <phoneticPr fontId="7"/>
  </si>
  <si>
    <t>エネルギー起源CO2</t>
  </si>
  <si>
    <t>非エネルギー起源CO2（廃棄物の原燃料使用）</t>
  </si>
  <si>
    <t>非エネルギー起源CO2</t>
  </si>
  <si>
    <t>CH4</t>
  </si>
  <si>
    <t>N2O</t>
  </si>
  <si>
    <t>HFC</t>
  </si>
  <si>
    <t>PFC</t>
  </si>
  <si>
    <t>SF6</t>
  </si>
  <si>
    <t>NF3</t>
  </si>
  <si>
    <t>平成2年度</t>
  </si>
  <si>
    <t/>
  </si>
  <si>
    <t>平成17年度</t>
  </si>
  <si>
    <t>平成18年度</t>
  </si>
  <si>
    <t>平成19年度</t>
  </si>
  <si>
    <t>平成20年度</t>
  </si>
  <si>
    <t>データ</t>
  </si>
  <si>
    <t>00_平成2年度</t>
  </si>
  <si>
    <t>00</t>
  </si>
  <si>
    <t>全国</t>
  </si>
  <si>
    <t>00_平成17年度</t>
  </si>
  <si>
    <t>00_平成18年度</t>
  </si>
  <si>
    <t>00_平成19年度</t>
  </si>
  <si>
    <t>00_平成20年度</t>
  </si>
  <si>
    <t>00_平成21年度</t>
  </si>
  <si>
    <t>00_平成22年度</t>
  </si>
  <si>
    <t>00_平成23年度</t>
  </si>
  <si>
    <t>00_平成24年度</t>
  </si>
  <si>
    <t>00_平成25年度</t>
  </si>
  <si>
    <t>00_平成26年度</t>
  </si>
  <si>
    <t>00_平成27年度</t>
  </si>
  <si>
    <t>00_平成28年度</t>
  </si>
  <si>
    <t>00_平成29年度</t>
  </si>
  <si>
    <t>00_平成30年度</t>
  </si>
  <si>
    <t>00_令和元年度</t>
  </si>
  <si>
    <t>00_令和2年度</t>
  </si>
  <si>
    <t>00_令和3年度</t>
  </si>
  <si>
    <t>00_令和4年度</t>
  </si>
  <si>
    <t>ba_1</t>
  </si>
  <si>
    <t>ba_2</t>
  </si>
  <si>
    <t>ba_3</t>
  </si>
  <si>
    <t>ba_4</t>
  </si>
  <si>
    <t>ba_5</t>
  </si>
  <si>
    <t>ba_6</t>
  </si>
  <si>
    <t>ba_7</t>
  </si>
  <si>
    <t>ba_8</t>
  </si>
  <si>
    <t>ba_9</t>
  </si>
  <si>
    <t>ba_10</t>
  </si>
  <si>
    <t>ba_11</t>
  </si>
  <si>
    <t>ba_12</t>
  </si>
  <si>
    <t>ba_13</t>
  </si>
  <si>
    <t>ba_14</t>
  </si>
  <si>
    <t>ba_15</t>
  </si>
  <si>
    <t>ba_16</t>
  </si>
  <si>
    <t>ba_17</t>
  </si>
  <si>
    <t>ba_18</t>
  </si>
  <si>
    <t>ba_19</t>
  </si>
  <si>
    <t>ba_20</t>
  </si>
  <si>
    <t>ba_21</t>
  </si>
  <si>
    <t>ba_22</t>
  </si>
  <si>
    <t>ba_23</t>
  </si>
  <si>
    <t>ba_24</t>
  </si>
  <si>
    <t>ba_25</t>
  </si>
  <si>
    <t>ba_26</t>
  </si>
  <si>
    <t>ba_27</t>
  </si>
  <si>
    <t>ba_28</t>
  </si>
  <si>
    <t>ba_29</t>
  </si>
  <si>
    <t>ba_30</t>
  </si>
  <si>
    <t>ba_31</t>
  </si>
  <si>
    <t>ba_32</t>
  </si>
  <si>
    <t>ba_33</t>
  </si>
  <si>
    <t>ba_34</t>
  </si>
  <si>
    <t>ba_35</t>
  </si>
  <si>
    <t>ba_36</t>
  </si>
  <si>
    <t>ba_37</t>
  </si>
  <si>
    <t>ba_38</t>
  </si>
  <si>
    <t>ba_39</t>
  </si>
  <si>
    <t>ba_40</t>
  </si>
  <si>
    <t>ba_41</t>
  </si>
  <si>
    <t>ba_42</t>
  </si>
  <si>
    <t>ba_43</t>
  </si>
  <si>
    <t>ba_44</t>
  </si>
  <si>
    <t>ba_45</t>
  </si>
  <si>
    <t>ba_46</t>
  </si>
  <si>
    <t>ba_47</t>
  </si>
  <si>
    <t>ba_48</t>
  </si>
  <si>
    <t>ba_49</t>
  </si>
  <si>
    <t>ba_50</t>
  </si>
  <si>
    <t>ba_51</t>
  </si>
  <si>
    <t>ba_52</t>
  </si>
  <si>
    <t>ba_53</t>
  </si>
  <si>
    <t>ba_54</t>
  </si>
  <si>
    <t>ba_55</t>
  </si>
  <si>
    <t>ba_56</t>
  </si>
  <si>
    <t>ba_57</t>
  </si>
  <si>
    <t>ba_58</t>
  </si>
  <si>
    <t>ba_59</t>
  </si>
  <si>
    <t>ba_60</t>
  </si>
  <si>
    <t>ba_61</t>
  </si>
  <si>
    <t>ba_62</t>
  </si>
  <si>
    <t>ba_63</t>
  </si>
  <si>
    <t>ba_64</t>
  </si>
  <si>
    <t>ba_65</t>
  </si>
  <si>
    <t>ba_66</t>
  </si>
  <si>
    <t>ba_67</t>
  </si>
  <si>
    <t>ba_68</t>
  </si>
  <si>
    <t>ba_69</t>
  </si>
  <si>
    <t>ba_70</t>
  </si>
  <si>
    <t>ba_71</t>
  </si>
  <si>
    <t>ba_72</t>
  </si>
  <si>
    <t>ba_73</t>
  </si>
  <si>
    <t>ba_74</t>
  </si>
  <si>
    <t>ba_75</t>
  </si>
  <si>
    <t>ba_76</t>
  </si>
  <si>
    <t>ba_77</t>
  </si>
  <si>
    <t>ba_78</t>
  </si>
  <si>
    <t>ba_79</t>
  </si>
  <si>
    <t>ba_80</t>
  </si>
  <si>
    <t>ba_81</t>
  </si>
  <si>
    <t>ba_82</t>
  </si>
  <si>
    <t>ba_83</t>
  </si>
  <si>
    <t>ba_84</t>
  </si>
  <si>
    <t>ba_85</t>
  </si>
  <si>
    <t>ba_86</t>
  </si>
  <si>
    <t>ba_87</t>
  </si>
  <si>
    <t>ba_88</t>
  </si>
  <si>
    <t>ba_89</t>
  </si>
  <si>
    <t>ba_90</t>
  </si>
  <si>
    <t>ba_91</t>
  </si>
  <si>
    <t>ba_92</t>
  </si>
  <si>
    <t>ba_93</t>
  </si>
  <si>
    <t>ba_94</t>
  </si>
  <si>
    <t>ba_95</t>
  </si>
  <si>
    <t>ba_96</t>
  </si>
  <si>
    <t>ba_97</t>
  </si>
  <si>
    <t>ba_98</t>
  </si>
  <si>
    <t>ba_99</t>
  </si>
  <si>
    <t>ba_1711</t>
  </si>
  <si>
    <t>ba_1731</t>
  </si>
  <si>
    <t>ba_3311</t>
  </si>
  <si>
    <t>ba_3312</t>
  </si>
  <si>
    <t>ba_3411</t>
  </si>
  <si>
    <t>ba_3511</t>
  </si>
  <si>
    <t>ba_1_ene</t>
  </si>
  <si>
    <t>ba_2_ene</t>
  </si>
  <si>
    <t>ba_3_ene</t>
  </si>
  <si>
    <t>ba_4_ene</t>
  </si>
  <si>
    <t>ba_5_ene</t>
  </si>
  <si>
    <t>ba_6_ene</t>
  </si>
  <si>
    <t>ba_7_ene</t>
  </si>
  <si>
    <t>ba_8_ene</t>
  </si>
  <si>
    <t>ba_9_ene</t>
  </si>
  <si>
    <t>ba_10_ene</t>
  </si>
  <si>
    <t>ba_11_ene</t>
  </si>
  <si>
    <t>ba_12_ene</t>
  </si>
  <si>
    <t>ba_13_ene</t>
  </si>
  <si>
    <t>ba_14_ene</t>
  </si>
  <si>
    <t>ba_15_ene</t>
  </si>
  <si>
    <t>ba_16_ene</t>
  </si>
  <si>
    <t>ba_17_ene</t>
  </si>
  <si>
    <t>ba_18_ene</t>
  </si>
  <si>
    <t>ba_19_ene</t>
  </si>
  <si>
    <t>ba_20_ene</t>
  </si>
  <si>
    <t>ba_21_ene</t>
  </si>
  <si>
    <t>ba_22_ene</t>
  </si>
  <si>
    <t>ba_23_ene</t>
  </si>
  <si>
    <t>ba_24_ene</t>
  </si>
  <si>
    <t>ba_25_ene</t>
  </si>
  <si>
    <t>ba_26_ene</t>
  </si>
  <si>
    <t>ba_27_ene</t>
  </si>
  <si>
    <t>ba_28_ene</t>
  </si>
  <si>
    <t>ba_29_ene</t>
  </si>
  <si>
    <t>ba_30_ene</t>
  </si>
  <si>
    <t>ba_31_ene</t>
  </si>
  <si>
    <t>ba_32_ene</t>
  </si>
  <si>
    <t>ba_33_ene</t>
  </si>
  <si>
    <t>ba_34_ene</t>
  </si>
  <si>
    <t>ba_35_ene</t>
  </si>
  <si>
    <t>ba_36_ene</t>
  </si>
  <si>
    <t>ba_37_ene</t>
  </si>
  <si>
    <t>ba_38_ene</t>
  </si>
  <si>
    <t>ba_39_ene</t>
  </si>
  <si>
    <t>ba_40_ene</t>
  </si>
  <si>
    <t>ba_41_ene</t>
  </si>
  <si>
    <t>ba_42_ene</t>
  </si>
  <si>
    <t>ba_43_ene</t>
  </si>
  <si>
    <t>ba_44_ene</t>
  </si>
  <si>
    <t>ba_45_ene</t>
  </si>
  <si>
    <t>ba_46_ene</t>
  </si>
  <si>
    <t>ba_47_ene</t>
  </si>
  <si>
    <t>ba_48_ene</t>
  </si>
  <si>
    <t>ba_49_ene</t>
  </si>
  <si>
    <t>ba_50_ene</t>
  </si>
  <si>
    <t>ba_51_ene</t>
  </si>
  <si>
    <t>ba_52_ene</t>
  </si>
  <si>
    <t>ba_53_ene</t>
  </si>
  <si>
    <t>ba_54_ene</t>
  </si>
  <si>
    <t>ba_55_ene</t>
  </si>
  <si>
    <t>ba_56_ene</t>
  </si>
  <si>
    <t>ba_57_ene</t>
  </si>
  <si>
    <t>ba_58_ene</t>
  </si>
  <si>
    <t>ba_59_ene</t>
  </si>
  <si>
    <t>ba_60_ene</t>
  </si>
  <si>
    <t>ba_61_ene</t>
  </si>
  <si>
    <t>ba_62_ene</t>
  </si>
  <si>
    <t>ba_63_ene</t>
  </si>
  <si>
    <t>ba_64_ene</t>
  </si>
  <si>
    <t>ba_65_ene</t>
  </si>
  <si>
    <t>ba_66_ene</t>
  </si>
  <si>
    <t>ba_67_ene</t>
  </si>
  <si>
    <t>ba_68_ene</t>
  </si>
  <si>
    <t>ba_69_ene</t>
  </si>
  <si>
    <t>ba_70_ene</t>
  </si>
  <si>
    <t>ba_71_ene</t>
  </si>
  <si>
    <t>ba_72_ene</t>
  </si>
  <si>
    <t>ba_73_ene</t>
  </si>
  <si>
    <t>ba_74_ene</t>
  </si>
  <si>
    <t>ba_75_ene</t>
  </si>
  <si>
    <t>ba_76_ene</t>
  </si>
  <si>
    <t>ba_77_ene</t>
  </si>
  <si>
    <t>ba_78_ene</t>
  </si>
  <si>
    <t>ba_79_ene</t>
  </si>
  <si>
    <t>ba_80_ene</t>
  </si>
  <si>
    <t>ba_81_ene</t>
  </si>
  <si>
    <t>ba_82_ene</t>
  </si>
  <si>
    <t>ba_83_ene</t>
  </si>
  <si>
    <t>ba_84_ene</t>
  </si>
  <si>
    <t>ba_85_ene</t>
  </si>
  <si>
    <t>ba_86_ene</t>
  </si>
  <si>
    <t>ba_87_ene</t>
  </si>
  <si>
    <t>ba_88_ene</t>
  </si>
  <si>
    <t>ba_89_ene</t>
  </si>
  <si>
    <t>ba_90_ene</t>
  </si>
  <si>
    <t>ba_91_ene</t>
  </si>
  <si>
    <t>ba_92_ene</t>
  </si>
  <si>
    <t>ba_93_ene</t>
  </si>
  <si>
    <t>ba_94_ene</t>
  </si>
  <si>
    <t>ba_95_ene</t>
  </si>
  <si>
    <t>ba_96_ene</t>
  </si>
  <si>
    <t>ba_97_ene</t>
  </si>
  <si>
    <t>ba_98_ene</t>
  </si>
  <si>
    <t>ba_99_ene</t>
  </si>
  <si>
    <t>ba_ene_tyu</t>
  </si>
  <si>
    <t>ba_A_ene</t>
  </si>
  <si>
    <t>ba_B_ene</t>
  </si>
  <si>
    <t>ba_C_ene</t>
  </si>
  <si>
    <t>ba_D_ene</t>
  </si>
  <si>
    <t>ba_E_ene</t>
  </si>
  <si>
    <t>ba_F_ene</t>
  </si>
  <si>
    <t>ba_G_ene</t>
  </si>
  <si>
    <t>ba_H_ene</t>
  </si>
  <si>
    <t>ba_I_ene</t>
  </si>
  <si>
    <t>ba_J_ene</t>
  </si>
  <si>
    <t>ba_K_ene</t>
  </si>
  <si>
    <t>ba_L_ene</t>
  </si>
  <si>
    <t>ba_M_ene</t>
  </si>
  <si>
    <t>ba_N_ene</t>
  </si>
  <si>
    <t>ba_O_ene</t>
  </si>
  <si>
    <t>ba_P_ene</t>
  </si>
  <si>
    <t>ba_Q_ene</t>
  </si>
  <si>
    <t>ba_R_ene</t>
  </si>
  <si>
    <t>ba_S_ene</t>
  </si>
  <si>
    <t>ba_T_ene</t>
  </si>
  <si>
    <t>ba_ene_dai</t>
  </si>
  <si>
    <t>ba_A</t>
  </si>
  <si>
    <t>ba_B</t>
  </si>
  <si>
    <t>ba_C</t>
  </si>
  <si>
    <t>ba_D</t>
  </si>
  <si>
    <t>ba_E</t>
  </si>
  <si>
    <t>ba_F</t>
  </si>
  <si>
    <t>ba_G</t>
  </si>
  <si>
    <t>ba_H</t>
  </si>
  <si>
    <t>ba_I</t>
  </si>
  <si>
    <t>ba_J</t>
  </si>
  <si>
    <t>ba_K</t>
  </si>
  <si>
    <t>ba_L</t>
  </si>
  <si>
    <t>ba_M</t>
  </si>
  <si>
    <t>ba_N</t>
  </si>
  <si>
    <t>ba_O</t>
  </si>
  <si>
    <t>ba_P</t>
  </si>
  <si>
    <t>ba_Q</t>
  </si>
  <si>
    <t>ba_R</t>
  </si>
  <si>
    <t>ba_S</t>
  </si>
  <si>
    <t>ba_T</t>
  </si>
  <si>
    <t>bb_1</t>
  </si>
  <si>
    <t>bb_2</t>
  </si>
  <si>
    <t>bb_3</t>
  </si>
  <si>
    <t>bb_4</t>
  </si>
  <si>
    <t>bb_5</t>
  </si>
  <si>
    <t>bb_6</t>
  </si>
  <si>
    <t>bb_7</t>
  </si>
  <si>
    <t>bb_8</t>
  </si>
  <si>
    <t>bb_9</t>
  </si>
  <si>
    <t>bb_10</t>
  </si>
  <si>
    <t>bb_11</t>
  </si>
  <si>
    <t>bb_12</t>
  </si>
  <si>
    <t>bb_13</t>
  </si>
  <si>
    <t>bb_14</t>
  </si>
  <si>
    <t>bb_15</t>
  </si>
  <si>
    <t>bb_16</t>
  </si>
  <si>
    <t>bb_17</t>
  </si>
  <si>
    <t>bb_18</t>
  </si>
  <si>
    <t>bb_19</t>
  </si>
  <si>
    <t>bb_20</t>
  </si>
  <si>
    <t>bb_21</t>
  </si>
  <si>
    <t>bb_22</t>
  </si>
  <si>
    <t>bb_23</t>
  </si>
  <si>
    <t>bb_24</t>
  </si>
  <si>
    <t>bb_25</t>
  </si>
  <si>
    <t>bb_26</t>
  </si>
  <si>
    <t>bb_27</t>
  </si>
  <si>
    <t>bb_28</t>
  </si>
  <si>
    <t>bb_29</t>
  </si>
  <si>
    <t>bb_30</t>
  </si>
  <si>
    <t>bb_31</t>
  </si>
  <si>
    <t>bb_32</t>
  </si>
  <si>
    <t>bb_33</t>
  </si>
  <si>
    <t>bb_34</t>
  </si>
  <si>
    <t>bb_35</t>
  </si>
  <si>
    <t>bb_36</t>
  </si>
  <si>
    <t>bb_37</t>
  </si>
  <si>
    <t>bb_38</t>
  </si>
  <si>
    <t>bb_39</t>
  </si>
  <si>
    <t>bb_40</t>
  </si>
  <si>
    <t>bb_41</t>
  </si>
  <si>
    <t>bb_42</t>
  </si>
  <si>
    <t>bb_43</t>
  </si>
  <si>
    <t>bb_44</t>
  </si>
  <si>
    <t>bb_45</t>
  </si>
  <si>
    <t>bb_46</t>
  </si>
  <si>
    <t>bb_47</t>
  </si>
  <si>
    <t>bb_48</t>
  </si>
  <si>
    <t>bb_49</t>
  </si>
  <si>
    <t>bb_50</t>
  </si>
  <si>
    <t>bb_51</t>
  </si>
  <si>
    <t>bb_52</t>
  </si>
  <si>
    <t>bb_53</t>
  </si>
  <si>
    <t>bb_54</t>
  </si>
  <si>
    <t>bb_55</t>
  </si>
  <si>
    <t>bb_56</t>
  </si>
  <si>
    <t>bb_57</t>
  </si>
  <si>
    <t>bb_58</t>
  </si>
  <si>
    <t>bb_59</t>
  </si>
  <si>
    <t>bb_60</t>
  </si>
  <si>
    <t>bb_61</t>
  </si>
  <si>
    <t>bb_62</t>
  </si>
  <si>
    <t>bb_63</t>
  </si>
  <si>
    <t>bb_64</t>
  </si>
  <si>
    <t>bb_65</t>
  </si>
  <si>
    <t>bb_66</t>
  </si>
  <si>
    <t>bb_67</t>
  </si>
  <si>
    <t>bb_68</t>
  </si>
  <si>
    <t>bb_69</t>
  </si>
  <si>
    <t>bb_70</t>
  </si>
  <si>
    <t>bb_71</t>
  </si>
  <si>
    <t>bb_72</t>
  </si>
  <si>
    <t>bb_73</t>
  </si>
  <si>
    <t>bb_74</t>
  </si>
  <si>
    <t>bb_75</t>
  </si>
  <si>
    <t>bb_76</t>
  </si>
  <si>
    <t>bb_77</t>
  </si>
  <si>
    <t>bb_78</t>
  </si>
  <si>
    <t>bb_79</t>
  </si>
  <si>
    <t>bb_80</t>
  </si>
  <si>
    <t>bb_81</t>
  </si>
  <si>
    <t>bb_82</t>
  </si>
  <si>
    <t>bb_83</t>
  </si>
  <si>
    <t>bb_84</t>
  </si>
  <si>
    <t>bb_85</t>
  </si>
  <si>
    <t>bb_86</t>
  </si>
  <si>
    <t>bb_87</t>
  </si>
  <si>
    <t>bb_88</t>
  </si>
  <si>
    <t>bb_89</t>
  </si>
  <si>
    <t>bb_90</t>
  </si>
  <si>
    <t>bb_91</t>
  </si>
  <si>
    <t>bb_92</t>
  </si>
  <si>
    <t>bb_93</t>
  </si>
  <si>
    <t>bb_94</t>
  </si>
  <si>
    <t>bb_95</t>
  </si>
  <si>
    <t>bb_96</t>
  </si>
  <si>
    <t>bb_97</t>
  </si>
  <si>
    <t>bb_98</t>
  </si>
  <si>
    <t>bb_99</t>
  </si>
  <si>
    <t>bb_1711</t>
  </si>
  <si>
    <t>bb_1731</t>
  </si>
  <si>
    <t>bb_3311</t>
  </si>
  <si>
    <t>bb_3312</t>
  </si>
  <si>
    <t>bb_3411</t>
  </si>
  <si>
    <t>bb_3511</t>
  </si>
  <si>
    <t>bb_1_ene</t>
  </si>
  <si>
    <t>bb_2_ene</t>
  </si>
  <si>
    <t>bb_3_ene</t>
  </si>
  <si>
    <t>bb_4_ene</t>
  </si>
  <si>
    <t>bb_5_ene</t>
  </si>
  <si>
    <t>bb_6_ene</t>
  </si>
  <si>
    <t>bb_7_ene</t>
  </si>
  <si>
    <t>bb_8_ene</t>
  </si>
  <si>
    <t>bb_9_ene</t>
  </si>
  <si>
    <t>bb_10_ene</t>
  </si>
  <si>
    <t>bb_11_ene</t>
  </si>
  <si>
    <t>bb_12_ene</t>
  </si>
  <si>
    <t>bb_13_ene</t>
  </si>
  <si>
    <t>bb_14_ene</t>
  </si>
  <si>
    <t>bb_15_ene</t>
  </si>
  <si>
    <t>bb_16_ene</t>
  </si>
  <si>
    <t>bb_17_ene</t>
  </si>
  <si>
    <t>bb_18_ene</t>
  </si>
  <si>
    <t>bb_19_ene</t>
  </si>
  <si>
    <t>bb_20_ene</t>
  </si>
  <si>
    <t>bb_21_ene</t>
  </si>
  <si>
    <t>bb_22_ene</t>
  </si>
  <si>
    <t>bb_23_ene</t>
  </si>
  <si>
    <t>bb_24_ene</t>
  </si>
  <si>
    <t>bb_25_ene</t>
  </si>
  <si>
    <t>bb_26_ene</t>
  </si>
  <si>
    <t>bb_27_ene</t>
  </si>
  <si>
    <t>bb_28_ene</t>
  </si>
  <si>
    <t>bb_29_ene</t>
  </si>
  <si>
    <t>bb_30_ene</t>
  </si>
  <si>
    <t>bb_31_ene</t>
  </si>
  <si>
    <t>bb_32_ene</t>
  </si>
  <si>
    <t>bb_33_ene</t>
  </si>
  <si>
    <t>bb_34_ene</t>
  </si>
  <si>
    <t>bb_35_ene</t>
  </si>
  <si>
    <t>bb_36_ene</t>
  </si>
  <si>
    <t>bb_37_ene</t>
  </si>
  <si>
    <t>bb_38_ene</t>
  </si>
  <si>
    <t>bb_39_ene</t>
  </si>
  <si>
    <t>bb_40_ene</t>
  </si>
  <si>
    <t>bb_41_ene</t>
  </si>
  <si>
    <t>bb_42_ene</t>
  </si>
  <si>
    <t>bb_43_ene</t>
  </si>
  <si>
    <t>bb_44_ene</t>
  </si>
  <si>
    <t>bb_45_ene</t>
  </si>
  <si>
    <t>bb_46_ene</t>
  </si>
  <si>
    <t>bb_47_ene</t>
  </si>
  <si>
    <t>bb_48_ene</t>
  </si>
  <si>
    <t>bb_49_ene</t>
  </si>
  <si>
    <t>bb_50_ene</t>
  </si>
  <si>
    <t>bb_51_ene</t>
  </si>
  <si>
    <t>bb_52_ene</t>
  </si>
  <si>
    <t>bb_53_ene</t>
  </si>
  <si>
    <t>bb_54_ene</t>
  </si>
  <si>
    <t>bb_55_ene</t>
  </si>
  <si>
    <t>bb_56_ene</t>
  </si>
  <si>
    <t>bb_57_ene</t>
  </si>
  <si>
    <t>bb_58_ene</t>
  </si>
  <si>
    <t>bb_59_ene</t>
  </si>
  <si>
    <t>bb_60_ene</t>
  </si>
  <si>
    <t>bb_61_ene</t>
  </si>
  <si>
    <t>bb_62_ene</t>
  </si>
  <si>
    <t>bb_63_ene</t>
  </si>
  <si>
    <t>bb_64_ene</t>
  </si>
  <si>
    <t>bb_65_ene</t>
  </si>
  <si>
    <t>bb_66_ene</t>
  </si>
  <si>
    <t>bb_67_ene</t>
  </si>
  <si>
    <t>bb_68_ene</t>
  </si>
  <si>
    <t>bb_69_ene</t>
  </si>
  <si>
    <t>bb_70_ene</t>
  </si>
  <si>
    <t>bb_71_ene</t>
  </si>
  <si>
    <t>bb_72_ene</t>
  </si>
  <si>
    <t>bb_73_ene</t>
  </si>
  <si>
    <t>bb_74_ene</t>
  </si>
  <si>
    <t>bb_75_ene</t>
  </si>
  <si>
    <t>bb_76_ene</t>
  </si>
  <si>
    <t>bb_77_ene</t>
  </si>
  <si>
    <t>bb_78_ene</t>
  </si>
  <si>
    <t>bb_79_ene</t>
  </si>
  <si>
    <t>bb_80_ene</t>
  </si>
  <si>
    <t>bb_81_ene</t>
  </si>
  <si>
    <t>bb_82_ene</t>
  </si>
  <si>
    <t>bb_83_ene</t>
  </si>
  <si>
    <t>bb_84_ene</t>
  </si>
  <si>
    <t>bb_85_ene</t>
  </si>
  <si>
    <t>bb_86_ene</t>
  </si>
  <si>
    <t>bb_87_ene</t>
  </si>
  <si>
    <t>bb_88_ene</t>
  </si>
  <si>
    <t>bb_89_ene</t>
  </si>
  <si>
    <t>bb_90_ene</t>
  </si>
  <si>
    <t>bb_91_ene</t>
  </si>
  <si>
    <t>bb_92_ene</t>
  </si>
  <si>
    <t>bb_93_ene</t>
  </si>
  <si>
    <t>bb_94_ene</t>
  </si>
  <si>
    <t>bb_95_ene</t>
  </si>
  <si>
    <t>bb_96_ene</t>
  </si>
  <si>
    <t>bb_97_ene</t>
  </si>
  <si>
    <t>bb_98_ene</t>
  </si>
  <si>
    <t>bb_99_ene</t>
  </si>
  <si>
    <t>bb_ene_tyu</t>
  </si>
  <si>
    <t>bb_A_ene</t>
  </si>
  <si>
    <t>bb_B_ene</t>
  </si>
  <si>
    <t>bb_C_ene</t>
  </si>
  <si>
    <t>bb_D_ene</t>
  </si>
  <si>
    <t>bb_E_ene</t>
  </si>
  <si>
    <t>bb_F_ene</t>
  </si>
  <si>
    <t>bb_G_ene</t>
  </si>
  <si>
    <t>bb_H_ene</t>
  </si>
  <si>
    <t>bb_I_ene</t>
  </si>
  <si>
    <t>bb_J_ene</t>
  </si>
  <si>
    <t>bb_K_ene</t>
  </si>
  <si>
    <t>bb_L_ene</t>
  </si>
  <si>
    <t>bb_M_ene</t>
  </si>
  <si>
    <t>bb_N_ene</t>
  </si>
  <si>
    <t>bb_O_ene</t>
  </si>
  <si>
    <t>bb_P_ene</t>
  </si>
  <si>
    <t>bb_Q_ene</t>
  </si>
  <si>
    <t>bb_R_ene</t>
  </si>
  <si>
    <t>bb_S_ene</t>
  </si>
  <si>
    <t>bb_T_ene</t>
  </si>
  <si>
    <t>bb_ene_dai</t>
  </si>
  <si>
    <t>bb_A</t>
  </si>
  <si>
    <t>bb_B</t>
  </si>
  <si>
    <t>bb_C</t>
  </si>
  <si>
    <t>bb_D</t>
  </si>
  <si>
    <t>bb_E</t>
  </si>
  <si>
    <t>bb_F</t>
  </si>
  <si>
    <t>bb_G</t>
  </si>
  <si>
    <t>bb_H</t>
  </si>
  <si>
    <t>bb_I</t>
  </si>
  <si>
    <t>bb_J</t>
  </si>
  <si>
    <t>bb_K</t>
  </si>
  <si>
    <t>bb_L</t>
  </si>
  <si>
    <t>bb_M</t>
  </si>
  <si>
    <t>bb_N</t>
  </si>
  <si>
    <t>bb_O</t>
  </si>
  <si>
    <t>bb_P</t>
  </si>
  <si>
    <t>bb_Q</t>
  </si>
  <si>
    <t>bb_R</t>
  </si>
  <si>
    <t>bb_S</t>
  </si>
  <si>
    <t>bb_T</t>
  </si>
  <si>
    <t>これ以上、列を追加する場合、この左の列を選択し、列の挿入をする（matchとvllookupの列範囲ため）</t>
    <rPh sb="2" eb="4">
      <t>イジョウ</t>
    </rPh>
    <rPh sb="5" eb="6">
      <t>レツ</t>
    </rPh>
    <rPh sb="7" eb="9">
      <t>ツイカ</t>
    </rPh>
    <rPh sb="11" eb="13">
      <t>バアイ</t>
    </rPh>
    <rPh sb="16" eb="17">
      <t>ヒダリ</t>
    </rPh>
    <rPh sb="18" eb="19">
      <t>レツ</t>
    </rPh>
    <rPh sb="20" eb="22">
      <t>センタク</t>
    </rPh>
    <rPh sb="24" eb="25">
      <t>レツ</t>
    </rPh>
    <rPh sb="26" eb="28">
      <t>ソウニュウ</t>
    </rPh>
    <rPh sb="47" eb="50">
      <t>レツハンイ</t>
    </rPh>
    <phoneticPr fontId="7"/>
  </si>
  <si>
    <t>データ種類</t>
    <rPh sb="3" eb="5">
      <t>シュルイ</t>
    </rPh>
    <phoneticPr fontId="7"/>
  </si>
  <si>
    <t>中分類（標準）</t>
    <rPh sb="0" eb="3">
      <t>チュウブンルイ</t>
    </rPh>
    <phoneticPr fontId="15"/>
  </si>
  <si>
    <t>細分類(エネ転)</t>
  </si>
  <si>
    <t>中分類(エネ転分別)</t>
    <rPh sb="0" eb="3">
      <t>チュウブンルイ</t>
    </rPh>
    <rPh sb="7" eb="9">
      <t>ブンベツ</t>
    </rPh>
    <phoneticPr fontId="15"/>
  </si>
  <si>
    <t>大分類(エネ転分別)</t>
    <rPh sb="0" eb="1">
      <t>ダイ</t>
    </rPh>
    <rPh sb="1" eb="3">
      <t>ブンルイ</t>
    </rPh>
    <rPh sb="7" eb="9">
      <t>ブンベツ</t>
    </rPh>
    <phoneticPr fontId="15"/>
  </si>
  <si>
    <t>大分類(標準)</t>
    <rPh sb="0" eb="1">
      <t>ダイ</t>
    </rPh>
    <rPh sb="1" eb="3">
      <t>ブンルイ</t>
    </rPh>
    <rPh sb="4" eb="6">
      <t>ヒョウジュン</t>
    </rPh>
    <phoneticPr fontId="15"/>
  </si>
  <si>
    <t>1_ene</t>
  </si>
  <si>
    <t>2_ene</t>
  </si>
  <si>
    <t>3_ene</t>
  </si>
  <si>
    <t>4_ene</t>
  </si>
  <si>
    <t>5_ene</t>
  </si>
  <si>
    <t>6_ene</t>
  </si>
  <si>
    <t>7_ene</t>
  </si>
  <si>
    <t>8_ene</t>
  </si>
  <si>
    <t>9_ene</t>
  </si>
  <si>
    <t>10_ene</t>
  </si>
  <si>
    <t>11_ene</t>
  </si>
  <si>
    <t>12_ene</t>
  </si>
  <si>
    <t>13_ene</t>
  </si>
  <si>
    <t>14_ene</t>
  </si>
  <si>
    <t>15_ene</t>
  </si>
  <si>
    <t>16_ene</t>
  </si>
  <si>
    <t>17_ene</t>
  </si>
  <si>
    <t>18_ene</t>
  </si>
  <si>
    <t>19_ene</t>
  </si>
  <si>
    <t>20_ene</t>
  </si>
  <si>
    <t>21_ene</t>
  </si>
  <si>
    <t>22_ene</t>
  </si>
  <si>
    <t>23_ene</t>
  </si>
  <si>
    <t>24_ene</t>
  </si>
  <si>
    <t>25_ene</t>
  </si>
  <si>
    <t>26_ene</t>
  </si>
  <si>
    <t>27_ene</t>
  </si>
  <si>
    <t>28_ene</t>
  </si>
  <si>
    <t>29_ene</t>
  </si>
  <si>
    <t>30_ene</t>
  </si>
  <si>
    <t>31_ene</t>
  </si>
  <si>
    <t>32_ene</t>
  </si>
  <si>
    <t>33_ene</t>
  </si>
  <si>
    <t>34_ene</t>
  </si>
  <si>
    <t>35_ene</t>
  </si>
  <si>
    <t>36_ene</t>
  </si>
  <si>
    <t>37_ene</t>
  </si>
  <si>
    <t>38_ene</t>
  </si>
  <si>
    <t>39_ene</t>
  </si>
  <si>
    <t>40_ene</t>
  </si>
  <si>
    <t>41_ene</t>
  </si>
  <si>
    <t>42_ene</t>
  </si>
  <si>
    <t>43_ene</t>
  </si>
  <si>
    <t>44_ene</t>
  </si>
  <si>
    <t>45_ene</t>
  </si>
  <si>
    <t>46_ene</t>
  </si>
  <si>
    <t>47_ene</t>
  </si>
  <si>
    <t>48_ene</t>
  </si>
  <si>
    <t>49_ene</t>
  </si>
  <si>
    <t>50_ene</t>
  </si>
  <si>
    <t>51_ene</t>
  </si>
  <si>
    <t>52_ene</t>
  </si>
  <si>
    <t>53_ene</t>
  </si>
  <si>
    <t>54_ene</t>
  </si>
  <si>
    <t>55_ene</t>
  </si>
  <si>
    <t>56_ene</t>
  </si>
  <si>
    <t>57_ene</t>
  </si>
  <si>
    <t>58_ene</t>
  </si>
  <si>
    <t>59_ene</t>
  </si>
  <si>
    <t>60_ene</t>
  </si>
  <si>
    <t>61_ene</t>
  </si>
  <si>
    <t>62_ene</t>
  </si>
  <si>
    <t>63_ene</t>
  </si>
  <si>
    <t>64_ene</t>
  </si>
  <si>
    <t>65_ene</t>
  </si>
  <si>
    <t>66_ene</t>
  </si>
  <si>
    <t>67_ene</t>
  </si>
  <si>
    <t>68_ene</t>
  </si>
  <si>
    <t>69_ene</t>
  </si>
  <si>
    <t>70_ene</t>
  </si>
  <si>
    <t>71_ene</t>
  </si>
  <si>
    <t>72_ene</t>
  </si>
  <si>
    <t>73_ene</t>
  </si>
  <si>
    <t>74_ene</t>
  </si>
  <si>
    <t>75_ene</t>
  </si>
  <si>
    <t>76_ene</t>
  </si>
  <si>
    <t>77_ene</t>
  </si>
  <si>
    <t>78_ene</t>
  </si>
  <si>
    <t>79_ene</t>
  </si>
  <si>
    <t>80_ene</t>
  </si>
  <si>
    <t>81_ene</t>
  </si>
  <si>
    <t>82_ene</t>
  </si>
  <si>
    <t>83_ene</t>
  </si>
  <si>
    <t>84_ene</t>
  </si>
  <si>
    <t>85_ene</t>
  </si>
  <si>
    <t>86_ene</t>
  </si>
  <si>
    <t>87_ene</t>
  </si>
  <si>
    <t>88_ene</t>
  </si>
  <si>
    <t>89_ene</t>
  </si>
  <si>
    <t>90_ene</t>
  </si>
  <si>
    <t>91_ene</t>
  </si>
  <si>
    <t>92_ene</t>
  </si>
  <si>
    <t>93_ene</t>
  </si>
  <si>
    <t>94_ene</t>
  </si>
  <si>
    <t>95_ene</t>
  </si>
  <si>
    <t>96_ene</t>
  </si>
  <si>
    <t>97_ene</t>
  </si>
  <si>
    <t>98_ene</t>
  </si>
  <si>
    <t>99_ene</t>
  </si>
  <si>
    <t>ene_tyu</t>
  </si>
  <si>
    <t>A_ene</t>
  </si>
  <si>
    <t>B_ene</t>
  </si>
  <si>
    <t>C_ene</t>
  </si>
  <si>
    <t>D_ene</t>
  </si>
  <si>
    <t>E_ene</t>
  </si>
  <si>
    <t>F_ene</t>
  </si>
  <si>
    <t>G_ene</t>
  </si>
  <si>
    <t>H_ene</t>
  </si>
  <si>
    <t>I_ene</t>
  </si>
  <si>
    <t>J_ene</t>
  </si>
  <si>
    <t>K_ene</t>
  </si>
  <si>
    <t>L_ene</t>
  </si>
  <si>
    <t>M_ene</t>
  </si>
  <si>
    <t>N_ene</t>
  </si>
  <si>
    <t>O_ene</t>
  </si>
  <si>
    <t>P_ene</t>
  </si>
  <si>
    <t>Q_ene</t>
  </si>
  <si>
    <t>R_ene</t>
  </si>
  <si>
    <t>S_ene</t>
  </si>
  <si>
    <t>T_ene</t>
  </si>
  <si>
    <t>ene_dai</t>
  </si>
  <si>
    <t>A</t>
  </si>
  <si>
    <t>B</t>
  </si>
  <si>
    <t>C</t>
  </si>
  <si>
    <t>D</t>
  </si>
  <si>
    <t>E</t>
  </si>
  <si>
    <t>F</t>
  </si>
  <si>
    <t>R</t>
  </si>
  <si>
    <t>T</t>
  </si>
  <si>
    <t>ea_太陽光（建物系）_設備</t>
  </si>
  <si>
    <t>ea_太陽光（建物系）_年間発電</t>
    <rPh sb="7" eb="10">
      <t>タテモノケイ</t>
    </rPh>
    <phoneticPr fontId="8"/>
  </si>
  <si>
    <t>ea_太陽光（土地系）_設備</t>
    <rPh sb="7" eb="9">
      <t>トチ</t>
    </rPh>
    <phoneticPr fontId="8"/>
  </si>
  <si>
    <t>ea_太陽光（土地系）_年間発電</t>
    <rPh sb="7" eb="9">
      <t>トチ</t>
    </rPh>
    <phoneticPr fontId="8"/>
  </si>
  <si>
    <t>ea_風力（陸上）_設備</t>
  </si>
  <si>
    <t>ea_風力（陸上）_年間発電</t>
  </si>
  <si>
    <t>ea_中小水（河川）_設備</t>
  </si>
  <si>
    <t>ea_中小水（河川）_年間発電</t>
  </si>
  <si>
    <t>ea_中小水（農業用水路）_設備</t>
  </si>
  <si>
    <t>ea_中小水（農業用水路）_年間発電</t>
    <rPh sb="14" eb="16">
      <t>ネンカン</t>
    </rPh>
    <rPh sb="16" eb="18">
      <t>ハツデン</t>
    </rPh>
    <phoneticPr fontId="8"/>
  </si>
  <si>
    <t>ea_地熱（蒸気フラッシュ発電）_設備</t>
  </si>
  <si>
    <t>ea_地熱（バイナリー発電）_設備</t>
  </si>
  <si>
    <t>ea_地熱（低温バイナリー発電）_設備</t>
  </si>
  <si>
    <t>ea_地熱（蒸気フラッシュ発電）_年間発電</t>
    <rPh sb="17" eb="19">
      <t>ネンカン</t>
    </rPh>
    <phoneticPr fontId="8"/>
  </si>
  <si>
    <t>ea_地熱（バイナリー発電）_年間発電</t>
    <rPh sb="15" eb="17">
      <t>ネンカン</t>
    </rPh>
    <phoneticPr fontId="8"/>
  </si>
  <si>
    <t>ea_地熱（低温バイナリー発電）_年間発電</t>
    <rPh sb="17" eb="19">
      <t>ネンカン</t>
    </rPh>
    <phoneticPr fontId="8"/>
  </si>
  <si>
    <t>ea_合計_年間発電</t>
    <rPh sb="3" eb="5">
      <t>ゴウケイ</t>
    </rPh>
    <rPh sb="6" eb="8">
      <t>ネンカン</t>
    </rPh>
    <phoneticPr fontId="8"/>
  </si>
  <si>
    <t>ea_太陽熱_設備</t>
  </si>
  <si>
    <t>ea_地中熱_設備</t>
  </si>
  <si>
    <t>データ（再エネポテンシャル）</t>
  </si>
  <si>
    <t>kWh/年</t>
  </si>
  <si>
    <t>kWh/年</t>
    <rPh sb="4" eb="5">
      <t>ネン</t>
    </rPh>
    <phoneticPr fontId="7"/>
  </si>
  <si>
    <t>MJ/年</t>
  </si>
  <si>
    <t>風力（陸上）_設備</t>
  </si>
  <si>
    <t>風力（陸上）_年間発電</t>
  </si>
  <si>
    <t>地熱（蒸気フラッシュ発電）_設備</t>
  </si>
  <si>
    <t>地熱（バイナリー発電）_設備</t>
  </si>
  <si>
    <t>地熱（低温バイナリー発電）_設備</t>
  </si>
  <si>
    <t>地熱（蒸気フラッシュ発電）_発電</t>
  </si>
  <si>
    <t>地熱（バイナリー発電）_発電</t>
  </si>
  <si>
    <t>地熱（低温バイナリー発電）_発電</t>
  </si>
  <si>
    <t>太陽光（建物系）_設備</t>
    <rPh sb="4" eb="7">
      <t>タテモノケイ</t>
    </rPh>
    <phoneticPr fontId="7"/>
  </si>
  <si>
    <t>太陽光（建物系）_年間発電</t>
    <rPh sb="4" eb="6">
      <t>タテモノ</t>
    </rPh>
    <rPh sb="6" eb="7">
      <t>ケイ</t>
    </rPh>
    <phoneticPr fontId="7"/>
  </si>
  <si>
    <t>太陽光（土地系）_設備</t>
    <rPh sb="4" eb="6">
      <t>トチ</t>
    </rPh>
    <phoneticPr fontId="7"/>
  </si>
  <si>
    <t>太陽光（土地系）_年間発電</t>
    <rPh sb="4" eb="6">
      <t>トチ</t>
    </rPh>
    <phoneticPr fontId="7"/>
  </si>
  <si>
    <t>中小水力（河川）_設備</t>
    <rPh sb="2" eb="4">
      <t>スイリョク</t>
    </rPh>
    <phoneticPr fontId="7"/>
  </si>
  <si>
    <t>中小水力（河川）_発電</t>
    <rPh sb="3" eb="4">
      <t>リョク</t>
    </rPh>
    <phoneticPr fontId="7"/>
  </si>
  <si>
    <t>中小水力（農業用水路）_設備</t>
    <rPh sb="2" eb="4">
      <t>スイリョク</t>
    </rPh>
    <phoneticPr fontId="7"/>
  </si>
  <si>
    <t>中小水力（農業用水路）_発電</t>
    <rPh sb="2" eb="4">
      <t>スイリョク</t>
    </rPh>
    <phoneticPr fontId="7"/>
  </si>
  <si>
    <t>合計_発電</t>
  </si>
  <si>
    <t>太陽熱_利用可能熱量</t>
    <rPh sb="4" eb="6">
      <t>リヨウ</t>
    </rPh>
    <rPh sb="6" eb="8">
      <t>カノウ</t>
    </rPh>
    <rPh sb="8" eb="10">
      <t>ネツリョウ</t>
    </rPh>
    <phoneticPr fontId="7"/>
  </si>
  <si>
    <t>地中熱_利用可能熱量</t>
  </si>
  <si>
    <t>市区町村コード</t>
  </si>
  <si>
    <t>該当地区名</t>
  </si>
  <si>
    <t>■該当地域以外の市区町村コード（都道府県コード）を管理</t>
    <rPh sb="1" eb="5">
      <t>ガイトウチイキ</t>
    </rPh>
    <rPh sb="5" eb="7">
      <t>イガイ</t>
    </rPh>
    <rPh sb="8" eb="12">
      <t>シクチョウソン</t>
    </rPh>
    <rPh sb="16" eb="20">
      <t>トドウフケン</t>
    </rPh>
    <rPh sb="25" eb="27">
      <t>カンリ</t>
    </rPh>
    <phoneticPr fontId="6"/>
  </si>
  <si>
    <t>▼該当地域</t>
    <rPh sb="1" eb="5">
      <t>ガイトウチイキ</t>
    </rPh>
    <phoneticPr fontId="6"/>
  </si>
  <si>
    <r>
      <t>▼データマージ1抽出(データ（再エネポテンシャル）</t>
    </r>
    <r>
      <rPr>
        <b/>
        <sz val="9"/>
        <color rgb="FFFF0000"/>
        <rFont val="Meiryo UI"/>
        <family val="3"/>
        <charset val="128"/>
      </rPr>
      <t>以外</t>
    </r>
    <r>
      <rPr>
        <sz val="9"/>
        <rFont val="Meiryo UI"/>
        <family val="3"/>
        <charset val="128"/>
      </rPr>
      <t>)</t>
    </r>
    <rPh sb="8" eb="10">
      <t>チュウシュツ</t>
    </rPh>
    <phoneticPr fontId="6"/>
  </si>
  <si>
    <t>▼データマージ2抽出（SHK）</t>
    <rPh sb="8" eb="10">
      <t>チュウシュツ</t>
    </rPh>
    <phoneticPr fontId="6"/>
  </si>
  <si>
    <t>▼カルテファイル比較地域</t>
    <rPh sb="8" eb="10">
      <t>ヒカク</t>
    </rPh>
    <rPh sb="10" eb="12">
      <t>チイキ</t>
    </rPh>
    <phoneticPr fontId="6"/>
  </si>
  <si>
    <t>▼データマージ3抽出(データ（再エネポテンシャル）)</t>
    <rPh sb="8" eb="10">
      <t>チュウシュツ</t>
    </rPh>
    <phoneticPr fontId="6"/>
  </si>
  <si>
    <t>地域種類</t>
    <rPh sb="0" eb="2">
      <t>チイキ</t>
    </rPh>
    <rPh sb="2" eb="4">
      <t>シュルイ</t>
    </rPh>
    <phoneticPr fontId="6"/>
  </si>
  <si>
    <t>該当コード</t>
    <rPh sb="0" eb="2">
      <t>ガイトウ</t>
    </rPh>
    <phoneticPr fontId="6"/>
  </si>
  <si>
    <t>該当名</t>
    <rPh sb="2" eb="3">
      <t>メイ</t>
    </rPh>
    <phoneticPr fontId="6"/>
  </si>
  <si>
    <t>都道府県コード</t>
    <rPh sb="0" eb="4">
      <t>トドウフケン</t>
    </rPh>
    <phoneticPr fontId="6"/>
  </si>
  <si>
    <t>都道府県名</t>
    <rPh sb="0" eb="4">
      <t>トドウフケン</t>
    </rPh>
    <rPh sb="4" eb="5">
      <t>メイ</t>
    </rPh>
    <phoneticPr fontId="6"/>
  </si>
  <si>
    <t>NO</t>
  </si>
  <si>
    <t>都道府県コード・市区町村コード</t>
    <rPh sb="0" eb="4">
      <t>トドウフケン</t>
    </rPh>
    <rPh sb="8" eb="10">
      <t>シク</t>
    </rPh>
    <rPh sb="10" eb="12">
      <t>チョウソン</t>
    </rPh>
    <phoneticPr fontId="6"/>
  </si>
  <si>
    <t>該当地区名</t>
    <rPh sb="0" eb="5">
      <t>ガイトウチクメイ</t>
    </rPh>
    <phoneticPr fontId="6"/>
  </si>
  <si>
    <t>市区町村</t>
  </si>
  <si>
    <t>種類</t>
  </si>
  <si>
    <t>全国</t>
    <rPh sb="0" eb="2">
      <t>ゼンコク</t>
    </rPh>
    <phoneticPr fontId="6"/>
  </si>
  <si>
    <t>市区町村名</t>
    <rPh sb="4" eb="5">
      <t>メイ</t>
    </rPh>
    <phoneticPr fontId="6"/>
  </si>
  <si>
    <t>都道府県</t>
    <rPh sb="0" eb="4">
      <t>トドウフケン</t>
    </rPh>
    <phoneticPr fontId="6"/>
  </si>
  <si>
    <t>全国コード</t>
    <rPh sb="0" eb="2">
      <t>ゼンコク</t>
    </rPh>
    <phoneticPr fontId="6"/>
  </si>
  <si>
    <t>全国名</t>
    <rPh sb="2" eb="3">
      <t>メイ</t>
    </rPh>
    <phoneticPr fontId="6"/>
  </si>
  <si>
    <t>都道府県</t>
  </si>
  <si>
    <t>西暦</t>
    <phoneticPr fontId="7"/>
  </si>
  <si>
    <t>都道府県コード</t>
    <rPh sb="0" eb="4">
      <t>トドウフケン</t>
    </rPh>
    <phoneticPr fontId="10"/>
  </si>
  <si>
    <t>都道府県名</t>
    <rPh sb="0" eb="4">
      <t>トドウフケン</t>
    </rPh>
    <rPh sb="4" eb="5">
      <t>メイ</t>
    </rPh>
    <phoneticPr fontId="10"/>
  </si>
  <si>
    <t>該当名</t>
    <rPh sb="2" eb="3">
      <t>メイ</t>
    </rPh>
    <phoneticPr fontId="10"/>
  </si>
  <si>
    <t>該当コード</t>
    <rPh sb="0" eb="2">
      <t>ガイトウ</t>
    </rPh>
    <phoneticPr fontId="10"/>
  </si>
  <si>
    <t>地域種類</t>
    <rPh sb="0" eb="2">
      <t>チイキ</t>
    </rPh>
    <rPh sb="2" eb="4">
      <t>シュルイ</t>
    </rPh>
    <phoneticPr fontId="10"/>
  </si>
  <si>
    <t>平成2年度</t>
    <rPh sb="3" eb="5">
      <t>ネンド</t>
    </rPh>
    <phoneticPr fontId="7"/>
  </si>
  <si>
    <t>平成17年度</t>
    <rPh sb="5" eb="6">
      <t>ド</t>
    </rPh>
    <phoneticPr fontId="7"/>
  </si>
  <si>
    <t>平成18年度</t>
    <rPh sb="5" eb="6">
      <t>ド</t>
    </rPh>
    <phoneticPr fontId="7"/>
  </si>
  <si>
    <t>平成19年度</t>
    <rPh sb="5" eb="6">
      <t>ド</t>
    </rPh>
    <phoneticPr fontId="7"/>
  </si>
  <si>
    <t>C.FITデータ</t>
  </si>
  <si>
    <t>平成20年度</t>
    <rPh sb="5" eb="6">
      <t>ド</t>
    </rPh>
    <phoneticPr fontId="7"/>
  </si>
  <si>
    <t>平成21年度</t>
    <rPh sb="5" eb="6">
      <t>ド</t>
    </rPh>
    <phoneticPr fontId="7"/>
  </si>
  <si>
    <t>平成22年度</t>
    <rPh sb="5" eb="6">
      <t>ド</t>
    </rPh>
    <phoneticPr fontId="7"/>
  </si>
  <si>
    <t>平成23年度</t>
    <rPh sb="5" eb="6">
      <t>ド</t>
    </rPh>
    <phoneticPr fontId="7"/>
  </si>
  <si>
    <t>平成24年度</t>
    <rPh sb="5" eb="6">
      <t>ド</t>
    </rPh>
    <phoneticPr fontId="7"/>
  </si>
  <si>
    <t>平成25年度</t>
    <rPh sb="5" eb="6">
      <t>ド</t>
    </rPh>
    <phoneticPr fontId="7"/>
  </si>
  <si>
    <t>平成26年度</t>
    <rPh sb="5" eb="6">
      <t>ド</t>
    </rPh>
    <phoneticPr fontId="7"/>
  </si>
  <si>
    <t>平成27年度</t>
    <rPh sb="5" eb="6">
      <t>ド</t>
    </rPh>
    <phoneticPr fontId="7"/>
  </si>
  <si>
    <t>平成28年度</t>
    <rPh sb="5" eb="6">
      <t>ド</t>
    </rPh>
    <phoneticPr fontId="7"/>
  </si>
  <si>
    <t>平成29年度</t>
    <rPh sb="5" eb="6">
      <t>ド</t>
    </rPh>
    <phoneticPr fontId="7"/>
  </si>
  <si>
    <t>平成30年度</t>
    <rPh sb="5" eb="6">
      <t>ド</t>
    </rPh>
    <phoneticPr fontId="7"/>
  </si>
  <si>
    <t>令和2年度</t>
    <rPh sb="3" eb="5">
      <t>ネンド</t>
    </rPh>
    <phoneticPr fontId="7"/>
  </si>
  <si>
    <t>令和3年度</t>
    <rPh sb="3" eb="5">
      <t>ネンド</t>
    </rPh>
    <phoneticPr fontId="7"/>
  </si>
  <si>
    <t>令和4年度</t>
    <rPh sb="3" eb="5">
      <t>ネンド</t>
    </rPh>
    <phoneticPr fontId="7"/>
  </si>
  <si>
    <t>令和5年度</t>
    <rPh sb="3" eb="5">
      <t>ネンド</t>
    </rPh>
    <phoneticPr fontId="7"/>
  </si>
  <si>
    <t>da_合計</t>
    <rPh sb="3" eb="5">
      <t>ゴウケイ</t>
    </rPh>
    <phoneticPr fontId="7"/>
  </si>
  <si>
    <t>E.REPOSデータ</t>
    <phoneticPr fontId="7"/>
  </si>
  <si>
    <t>D.区域電力使用量データ</t>
    <phoneticPr fontId="7"/>
  </si>
  <si>
    <t>B-D列はツール内で未使用</t>
    <rPh sb="3" eb="4">
      <t>レツ</t>
    </rPh>
    <rPh sb="8" eb="9">
      <t>ナイ</t>
    </rPh>
    <rPh sb="10" eb="13">
      <t>ミシヨウ</t>
    </rPh>
    <phoneticPr fontId="7"/>
  </si>
  <si>
    <t>令和5年度</t>
  </si>
  <si>
    <t>00_令和5年度</t>
  </si>
  <si>
    <t>抽出種類No.①</t>
    <rPh sb="0" eb="2">
      <t>チュウシュツ</t>
    </rPh>
    <rPh sb="2" eb="4">
      <t>シュルイ</t>
    </rPh>
    <phoneticPr fontId="48"/>
  </si>
  <si>
    <t>抽出種類No.②</t>
    <rPh sb="0" eb="2">
      <t>チュウシュツ</t>
    </rPh>
    <rPh sb="2" eb="4">
      <t>シュルイ</t>
    </rPh>
    <phoneticPr fontId="48"/>
  </si>
  <si>
    <t>抽出種類No.</t>
    <rPh sb="0" eb="2">
      <t>チュウシュツ</t>
    </rPh>
    <rPh sb="2" eb="4">
      <t>シュルイ</t>
    </rPh>
    <phoneticPr fontId="48"/>
  </si>
  <si>
    <t>なし</t>
  </si>
  <si>
    <t>令和6年度</t>
    <rPh sb="0" eb="2">
      <t>レイワ</t>
    </rPh>
    <rPh sb="3" eb="5">
      <t>ネンド</t>
    </rPh>
    <phoneticPr fontId="7"/>
  </si>
  <si>
    <t>令和4年度</t>
    <phoneticPr fontId="7"/>
  </si>
  <si>
    <t>2022年度</t>
    <phoneticPr fontId="7"/>
  </si>
  <si>
    <t>令和4年度</t>
    <rPh sb="0" eb="2">
      <t>レイワ</t>
    </rPh>
    <phoneticPr fontId="7"/>
  </si>
  <si>
    <t>令和5年度</t>
    <phoneticPr fontId="7"/>
  </si>
  <si>
    <t>令和5年度</t>
    <rPh sb="0" eb="2">
      <t>レイワ</t>
    </rPh>
    <rPh sb="3" eb="5">
      <t>ネンド</t>
    </rPh>
    <phoneticPr fontId="7"/>
  </si>
  <si>
    <t>平成23年度</t>
    <phoneticPr fontId="7"/>
  </si>
  <si>
    <t>2024年11月末時点</t>
    <rPh sb="7" eb="8">
      <t>ガツ</t>
    </rPh>
    <rPh sb="8" eb="9">
      <t>マツ</t>
    </rPh>
    <rPh sb="9" eb="11">
      <t>ジテン</t>
    </rPh>
    <phoneticPr fontId="7"/>
  </si>
  <si>
    <t>2024年11月末時点</t>
    <rPh sb="4" eb="5">
      <t>ネン</t>
    </rPh>
    <rPh sb="7" eb="8">
      <t>ガツ</t>
    </rPh>
    <rPh sb="8" eb="9">
      <t>マツ</t>
    </rPh>
    <rPh sb="9" eb="11">
      <t>ジテン</t>
    </rPh>
    <phoneticPr fontId="7"/>
  </si>
  <si>
    <t>令和6年度</t>
  </si>
  <si>
    <t>00_令和6年度</t>
  </si>
  <si>
    <t>令和7年度</t>
  </si>
  <si>
    <t>令和8年度</t>
  </si>
  <si>
    <t>令和9年度</t>
  </si>
  <si>
    <t>令和10年度</t>
  </si>
  <si>
    <t>令和11年度</t>
  </si>
  <si>
    <t>令和12年度</t>
  </si>
  <si>
    <t>00_令和7年度</t>
  </si>
  <si>
    <t>00_令和8年度</t>
  </si>
  <si>
    <t>00_令和9年度</t>
  </si>
  <si>
    <t>00_令和10年度</t>
  </si>
  <si>
    <t>00_令和11年度</t>
  </si>
  <si>
    <t>00_令和12年度</t>
  </si>
  <si>
    <t>市区町村コード_令和6年度</t>
  </si>
  <si>
    <t>_令和6年度</t>
  </si>
  <si>
    <t>市区町村コード_令和4年度</t>
  </si>
  <si>
    <t>_令和4年度</t>
  </si>
  <si>
    <t>2023年度</t>
    <rPh sb="4" eb="6">
      <t>ネンド</t>
    </rPh>
    <phoneticPr fontId="7"/>
  </si>
  <si>
    <t>2015～2023年度</t>
    <phoneticPr fontId="7"/>
  </si>
  <si>
    <t>2021年度</t>
    <phoneticPr fontId="7"/>
  </si>
  <si>
    <t>2011~2021年度</t>
    <rPh sb="9" eb="10">
      <t>ネン</t>
    </rPh>
    <rPh sb="10" eb="11">
      <t>ド</t>
    </rPh>
    <phoneticPr fontId="7"/>
  </si>
  <si>
    <t>・2011年度以降の特定事業所の部門別排出量の推移</t>
    <phoneticPr fontId="7"/>
  </si>
  <si>
    <t>・2011年度以降の特定事業所のガス種別排出量の推移</t>
    <rPh sb="18" eb="19">
      <t>シュ</t>
    </rPh>
    <phoneticPr fontId="7"/>
  </si>
  <si>
    <t>2009～2022年度</t>
    <phoneticPr fontId="7"/>
  </si>
  <si>
    <r>
      <t>・標準的手法に基づくCO</t>
    </r>
    <r>
      <rPr>
        <vertAlign val="subscript"/>
        <sz val="10.5"/>
        <rFont val="Meiryo UI"/>
        <family val="3"/>
        <charset val="128"/>
      </rPr>
      <t>2</t>
    </r>
    <r>
      <rPr>
        <sz val="10.5"/>
        <rFont val="Meiryo UI"/>
        <family val="3"/>
        <charset val="128"/>
      </rPr>
      <t>排出量推計データの部門・分野別排出量を集計</t>
    </r>
    <rPh sb="25" eb="27">
      <t>ブンヤ</t>
    </rPh>
    <phoneticPr fontId="7"/>
  </si>
  <si>
    <r>
      <t>・標準的手法に基づくCO</t>
    </r>
    <r>
      <rPr>
        <vertAlign val="subscript"/>
        <sz val="10.5"/>
        <rFont val="Meiryo UI"/>
        <family val="3"/>
        <charset val="128"/>
      </rPr>
      <t>2</t>
    </r>
    <r>
      <rPr>
        <sz val="10.5"/>
        <rFont val="Meiryo UI"/>
        <family val="3"/>
        <charset val="128"/>
      </rPr>
      <t>排出量推計データの部門・分野別排出量を集計</t>
    </r>
    <rPh sb="25" eb="27">
      <t>ブンヤ</t>
    </rPh>
    <rPh sb="27" eb="28">
      <t>ベツ</t>
    </rPh>
    <phoneticPr fontId="7"/>
  </si>
  <si>
    <t>2022年度</t>
    <rPh sb="4" eb="6">
      <t>ネンド</t>
    </rPh>
    <phoneticPr fontId="12"/>
  </si>
  <si>
    <r>
      <t>・2009年度以降の部門・分野別CO</t>
    </r>
    <r>
      <rPr>
        <vertAlign val="subscript"/>
        <sz val="10.5"/>
        <rFont val="Meiryo UI"/>
        <family val="3"/>
        <charset val="128"/>
      </rPr>
      <t>2</t>
    </r>
    <r>
      <rPr>
        <sz val="10.5"/>
        <rFont val="Meiryo UI"/>
        <family val="3"/>
        <charset val="128"/>
      </rPr>
      <t>排出量の推移</t>
    </r>
    <rPh sb="13" eb="15">
      <t>ブンヤ</t>
    </rPh>
    <rPh sb="19" eb="22">
      <t>ハイシュツリョウ</t>
    </rPh>
    <phoneticPr fontId="7"/>
  </si>
  <si>
    <r>
      <t>・地方公共団体と該当都道府県平均、全国平均の部門・分野別のCO</t>
    </r>
    <r>
      <rPr>
        <vertAlign val="subscript"/>
        <sz val="10.5"/>
        <rFont val="Meiryo UI"/>
        <family val="3"/>
        <charset val="128"/>
      </rPr>
      <t>2</t>
    </r>
    <r>
      <rPr>
        <sz val="10.5"/>
        <rFont val="Meiryo UI"/>
        <family val="3"/>
        <charset val="128"/>
      </rPr>
      <t>排出量構成比の比較</t>
    </r>
    <phoneticPr fontId="7"/>
  </si>
  <si>
    <r>
      <t>　　3）部門・分野別CO</t>
    </r>
    <r>
      <rPr>
        <vertAlign val="subscript"/>
        <sz val="10.5"/>
        <color rgb="FF00584E"/>
        <rFont val="Meiryo UI"/>
        <family val="3"/>
        <charset val="128"/>
      </rPr>
      <t>2</t>
    </r>
    <r>
      <rPr>
        <sz val="10.5"/>
        <color rgb="FF00584E"/>
        <rFont val="Meiryo UI"/>
        <family val="3"/>
        <charset val="128"/>
      </rPr>
      <t>排出量構成比 令和4年度（2022年度）</t>
    </r>
    <rPh sb="20" eb="22">
      <t>レイワ</t>
    </rPh>
    <rPh sb="23" eb="25">
      <t>ネンド</t>
    </rPh>
    <rPh sb="30" eb="32">
      <t>ネンド</t>
    </rPh>
    <phoneticPr fontId="7"/>
  </si>
  <si>
    <t>　　1）特定事業所の部門別排出量（令和3年度）</t>
    <rPh sb="17" eb="19">
      <t>レイワ</t>
    </rPh>
    <rPh sb="20" eb="22">
      <t>ネンド</t>
    </rPh>
    <phoneticPr fontId="7"/>
  </si>
  <si>
    <t>　　3）特定事業所のガス種別排出量（令和3年度）</t>
    <rPh sb="12" eb="13">
      <t>シュ</t>
    </rPh>
    <rPh sb="18" eb="20">
      <t>レイワ</t>
    </rPh>
    <rPh sb="21" eb="23">
      <t>ネンド</t>
    </rPh>
    <phoneticPr fontId="7"/>
  </si>
  <si>
    <t>　　5）業種別の特定事業所の事業所数及び排出量（令和3年度）</t>
    <rPh sb="4" eb="7">
      <t>ギョウシュベツ</t>
    </rPh>
    <rPh sb="24" eb="26">
      <t>レイワ</t>
    </rPh>
    <rPh sb="27" eb="29">
      <t>ネンド</t>
    </rPh>
    <phoneticPr fontId="12"/>
  </si>
  <si>
    <t>　　7）1事業所当たりの排出傾向（全国平均値との比較）（令和3年度）</t>
    <rPh sb="17" eb="19">
      <t>ゼンコク</t>
    </rPh>
    <rPh sb="19" eb="22">
      <t>ヘイキンチ</t>
    </rPh>
    <rPh sb="28" eb="30">
      <t>レイワ</t>
    </rPh>
    <rPh sb="31" eb="33">
      <t>ネンド</t>
    </rPh>
    <phoneticPr fontId="7"/>
  </si>
  <si>
    <t>　　1）区域の再生可能エネルギーの導入設備容量（令和5年度）</t>
    <rPh sb="24" eb="26">
      <t>レイワ</t>
    </rPh>
    <rPh sb="27" eb="29">
      <t>ネンド</t>
    </rPh>
    <phoneticPr fontId="12"/>
  </si>
  <si>
    <t>　　2）区域の再生可能エネルギーによる発電電力量（令和5年度）</t>
    <rPh sb="25" eb="27">
      <t>レイワ</t>
    </rPh>
    <rPh sb="28" eb="30">
      <t>ネンド</t>
    </rPh>
    <phoneticPr fontId="12"/>
  </si>
  <si>
    <t>2023年度</t>
    <rPh sb="4" eb="5">
      <t>ネン</t>
    </rPh>
    <rPh sb="5" eb="6">
      <t>ド</t>
    </rPh>
    <phoneticPr fontId="7"/>
  </si>
  <si>
    <t>・区域の電気使用量に対する再エネ導入量、再エネ導入ポテンシャルの比較
※区域の電気使用量は2022年度で代用</t>
    <rPh sb="1" eb="3">
      <t>クイキ</t>
    </rPh>
    <rPh sb="4" eb="6">
      <t>デンキ</t>
    </rPh>
    <rPh sb="6" eb="9">
      <t>シヨウリョウ</t>
    </rPh>
    <rPh sb="10" eb="11">
      <t>タイ</t>
    </rPh>
    <rPh sb="13" eb="14">
      <t>サイ</t>
    </rPh>
    <rPh sb="16" eb="18">
      <t>ドウニュウ</t>
    </rPh>
    <rPh sb="18" eb="19">
      <t>リョウ</t>
    </rPh>
    <rPh sb="20" eb="21">
      <t>サイ</t>
    </rPh>
    <rPh sb="23" eb="25">
      <t>ドウニュウ</t>
    </rPh>
    <rPh sb="32" eb="34">
      <t>ヒカク</t>
    </rPh>
    <rPh sb="36" eb="38">
      <t>クイキ</t>
    </rPh>
    <rPh sb="39" eb="41">
      <t>デンキ</t>
    </rPh>
    <rPh sb="41" eb="44">
      <t>シヨウリョウ</t>
    </rPh>
    <rPh sb="49" eb="51">
      <t>ネンド</t>
    </rPh>
    <rPh sb="52" eb="54">
      <t>ダイヨウ</t>
    </rPh>
    <phoneticPr fontId="7"/>
  </si>
  <si>
    <t>　1　部門・分野別排出量の比較（標準的手法）（令和3年度（2021年度）)</t>
    <phoneticPr fontId="7"/>
  </si>
  <si>
    <t>　2　区域の排出量に占める特定事業所排出量比率の比較（令和3年度（2021年度）)</t>
    <phoneticPr fontId="7"/>
  </si>
  <si>
    <t>　3　特定事業所排出量の比較（令和3年度（2021年度）)</t>
    <phoneticPr fontId="7"/>
  </si>
  <si>
    <t>　1　再エネ導入量の比較（令和5年度（2023年度））</t>
    <phoneticPr fontId="7"/>
  </si>
  <si>
    <t>2023年度</t>
    <phoneticPr fontId="7"/>
  </si>
  <si>
    <t>・対電気使用量FIT・FIP導入比を人口が同程度の28市区町村（都道府県の場合は47都道府県）と比較
※区域の電気使用量は2022年度で代用</t>
    <rPh sb="1" eb="2">
      <t>タイ</t>
    </rPh>
    <rPh sb="2" eb="4">
      <t>デンキ</t>
    </rPh>
    <rPh sb="4" eb="7">
      <t>シヨウリョウ</t>
    </rPh>
    <rPh sb="14" eb="16">
      <t>ドウニュウ</t>
    </rPh>
    <rPh sb="16" eb="17">
      <t>ヒ</t>
    </rPh>
    <rPh sb="18" eb="20">
      <t>ジンコウ</t>
    </rPh>
    <rPh sb="21" eb="24">
      <t>ドウテイド</t>
    </rPh>
    <rPh sb="52" eb="54">
      <t>クイキ</t>
    </rPh>
    <rPh sb="55" eb="57">
      <t>デンキ</t>
    </rPh>
    <rPh sb="57" eb="60">
      <t>シヨウリョウ</t>
    </rPh>
    <rPh sb="65" eb="67">
      <t>ネンド</t>
    </rPh>
    <rPh sb="68" eb="70">
      <t>ダイヨウ</t>
    </rPh>
    <phoneticPr fontId="7"/>
  </si>
  <si>
    <t>・対世帯数FIT・FIP太陽光発電（10kW未満）導入比を人口が同程度の28市区町村（都道府県の場合は47都道府県）と比較
※世帯数は2022年度で代用</t>
    <rPh sb="32" eb="35">
      <t>ドウテイド</t>
    </rPh>
    <phoneticPr fontId="7"/>
  </si>
  <si>
    <t>・他の地方公共団体の電気使用量を同一都道府県内で比較（※2022年度で代用）</t>
    <rPh sb="16" eb="23">
      <t>ドウイツトドウフケンナイ</t>
    </rPh>
    <rPh sb="32" eb="34">
      <t>ネンド</t>
    </rPh>
    <rPh sb="35" eb="37">
      <t>ダイヨウ</t>
    </rPh>
    <phoneticPr fontId="7"/>
  </si>
  <si>
    <t>・他の地方公共団体の再エネ不足量・余剰量を同一都道府県内で比較
※区域の電気使用量は2022年度で代用</t>
    <rPh sb="13" eb="16">
      <t>フソクリョウ</t>
    </rPh>
    <rPh sb="17" eb="20">
      <t>ヨジョウリョウ</t>
    </rPh>
    <rPh sb="21" eb="28">
      <t>ドウイツトドウフケンナイ</t>
    </rPh>
    <rPh sb="33" eb="35">
      <t>クイキ</t>
    </rPh>
    <rPh sb="36" eb="38">
      <t>デンキ</t>
    </rPh>
    <rPh sb="38" eb="41">
      <t>シヨウリョウ</t>
    </rPh>
    <rPh sb="46" eb="48">
      <t>ネンド</t>
    </rPh>
    <rPh sb="49" eb="51">
      <t>ダイヨウ</t>
    </rPh>
    <phoneticPr fontId="7"/>
  </si>
  <si>
    <t>2011～2021年度</t>
    <phoneticPr fontId="7"/>
  </si>
  <si>
    <r>
      <t>3）部門・分野別CO</t>
    </r>
    <r>
      <rPr>
        <b/>
        <vertAlign val="subscript"/>
        <sz val="16"/>
        <color rgb="FF00584E"/>
        <rFont val="Meiryo UI"/>
        <family val="3"/>
        <charset val="128"/>
      </rPr>
      <t>2</t>
    </r>
    <r>
      <rPr>
        <b/>
        <sz val="16"/>
        <color rgb="FF00584E"/>
        <rFont val="Meiryo UI"/>
        <family val="3"/>
        <charset val="128"/>
      </rPr>
      <t>排出量構成比 令和4年度（2022年度）</t>
    </r>
    <rPh sb="2" eb="4">
      <t>ブモン</t>
    </rPh>
    <rPh sb="5" eb="8">
      <t>ブンヤベツ</t>
    </rPh>
    <rPh sb="11" eb="14">
      <t>ハイシュツリョウ</t>
    </rPh>
    <rPh sb="14" eb="17">
      <t>コウセイヒ</t>
    </rPh>
    <rPh sb="18" eb="20">
      <t>レイワ</t>
    </rPh>
    <rPh sb="21" eb="23">
      <t>ネンド</t>
    </rPh>
    <rPh sb="28" eb="30">
      <t>ネンド</t>
    </rPh>
    <phoneticPr fontId="7"/>
  </si>
  <si>
    <t>（令和5年度）</t>
    <rPh sb="1" eb="3">
      <t>レイワ</t>
    </rPh>
    <rPh sb="4" eb="6">
      <t>ネンド</t>
    </rPh>
    <phoneticPr fontId="7"/>
  </si>
  <si>
    <t>発電電力量［MWh/年］</t>
    <rPh sb="0" eb="2">
      <t>ハツデン</t>
    </rPh>
    <rPh sb="2" eb="5">
      <t>デンリョクリョウ</t>
    </rPh>
    <rPh sb="10" eb="11">
      <t>ネン</t>
    </rPh>
    <phoneticPr fontId="7"/>
  </si>
  <si>
    <t>導入ポテンシャル
［億MJ/年］</t>
    <rPh sb="0" eb="2">
      <t>ドウニュウ</t>
    </rPh>
    <phoneticPr fontId="7"/>
  </si>
  <si>
    <t>再エネ導入ポテンシャル［MWh/年］</t>
    <rPh sb="0" eb="1">
      <t>サイ</t>
    </rPh>
    <rPh sb="3" eb="5">
      <t>ドウニュウ</t>
    </rPh>
    <phoneticPr fontId="7"/>
  </si>
  <si>
    <t>再エネ導入量［MWh/年］</t>
    <rPh sb="0" eb="1">
      <t>サイ</t>
    </rPh>
    <rPh sb="3" eb="5">
      <t>ドウニュウ</t>
    </rPh>
    <rPh sb="5" eb="6">
      <t>リョウ</t>
    </rPh>
    <phoneticPr fontId="7"/>
  </si>
  <si>
    <t>［MWh/年］</t>
    <phoneticPr fontId="7"/>
  </si>
  <si>
    <t>[MWh/年]</t>
    <rPh sb="5" eb="6">
      <t>ネン</t>
    </rPh>
    <phoneticPr fontId="7"/>
  </si>
  <si>
    <t>[MWh/年]</t>
    <phoneticPr fontId="7"/>
  </si>
  <si>
    <r>
      <rPr>
        <sz val="9"/>
        <rFont val="Meiryo UI"/>
        <family val="3"/>
        <charset val="128"/>
      </rPr>
      <t>平成23年度</t>
    </r>
    <r>
      <rPr>
        <sz val="8"/>
        <rFont val="Meiryo UI"/>
        <family val="3"/>
        <charset val="128"/>
      </rPr>
      <t xml:space="preserve">
（2011年度）</t>
    </r>
    <rPh sb="0" eb="2">
      <t>ヘイセイ</t>
    </rPh>
    <rPh sb="4" eb="6">
      <t>ネンド</t>
    </rPh>
    <rPh sb="12" eb="14">
      <t>ネンド</t>
    </rPh>
    <phoneticPr fontId="7"/>
  </si>
  <si>
    <r>
      <rPr>
        <sz val="9"/>
        <rFont val="Meiryo UI"/>
        <family val="3"/>
        <charset val="128"/>
      </rPr>
      <t>平成24年度</t>
    </r>
    <r>
      <rPr>
        <sz val="8"/>
        <rFont val="Meiryo UI"/>
        <family val="3"/>
        <charset val="128"/>
      </rPr>
      <t xml:space="preserve">
（2012年度）</t>
    </r>
    <rPh sb="0" eb="2">
      <t>ヘイセイ</t>
    </rPh>
    <rPh sb="4" eb="6">
      <t>ネンド</t>
    </rPh>
    <rPh sb="12" eb="14">
      <t>ネンド</t>
    </rPh>
    <phoneticPr fontId="7"/>
  </si>
  <si>
    <r>
      <rPr>
        <sz val="9"/>
        <rFont val="Meiryo UI"/>
        <family val="3"/>
        <charset val="128"/>
      </rPr>
      <t>平成25年度</t>
    </r>
    <r>
      <rPr>
        <sz val="8"/>
        <rFont val="Meiryo UI"/>
        <family val="3"/>
        <charset val="128"/>
      </rPr>
      <t xml:space="preserve">
（2013年度）</t>
    </r>
    <rPh sb="0" eb="2">
      <t>ヘイセイ</t>
    </rPh>
    <rPh sb="4" eb="6">
      <t>ネンド</t>
    </rPh>
    <rPh sb="12" eb="14">
      <t>ネンド</t>
    </rPh>
    <phoneticPr fontId="7"/>
  </si>
  <si>
    <r>
      <rPr>
        <sz val="9"/>
        <rFont val="Meiryo UI"/>
        <family val="3"/>
        <charset val="128"/>
      </rPr>
      <t>平成28年度</t>
    </r>
    <r>
      <rPr>
        <sz val="8"/>
        <rFont val="Meiryo UI"/>
        <family val="3"/>
        <charset val="128"/>
      </rPr>
      <t xml:space="preserve">
（2016年度）</t>
    </r>
    <rPh sb="0" eb="2">
      <t>ヘイセイ</t>
    </rPh>
    <rPh sb="4" eb="6">
      <t>ネンド</t>
    </rPh>
    <rPh sb="12" eb="14">
      <t>ネンド</t>
    </rPh>
    <phoneticPr fontId="7"/>
  </si>
  <si>
    <r>
      <rPr>
        <sz val="9"/>
        <rFont val="Meiryo UI"/>
        <family val="3"/>
        <charset val="128"/>
      </rPr>
      <t>平成29年度</t>
    </r>
    <r>
      <rPr>
        <sz val="8"/>
        <rFont val="Meiryo UI"/>
        <family val="3"/>
        <charset val="128"/>
      </rPr>
      <t xml:space="preserve">
（2017年度）</t>
    </r>
    <rPh sb="0" eb="2">
      <t>ヘイセイ</t>
    </rPh>
    <rPh sb="4" eb="6">
      <t>ネンド</t>
    </rPh>
    <rPh sb="12" eb="14">
      <t>ネンド</t>
    </rPh>
    <phoneticPr fontId="7"/>
  </si>
  <si>
    <r>
      <rPr>
        <sz val="9"/>
        <rFont val="Meiryo UI"/>
        <family val="3"/>
        <charset val="128"/>
      </rPr>
      <t>平成30年度</t>
    </r>
    <r>
      <rPr>
        <sz val="8"/>
        <rFont val="Meiryo UI"/>
        <family val="3"/>
        <charset val="128"/>
      </rPr>
      <t xml:space="preserve">
（2018年度）</t>
    </r>
    <rPh sb="12" eb="14">
      <t>ネンド</t>
    </rPh>
    <phoneticPr fontId="7"/>
  </si>
  <si>
    <r>
      <rPr>
        <sz val="9"/>
        <rFont val="Meiryo UI"/>
        <family val="3"/>
        <charset val="128"/>
      </rPr>
      <t>令和元年度</t>
    </r>
    <r>
      <rPr>
        <sz val="8"/>
        <rFont val="Meiryo UI"/>
        <family val="3"/>
        <charset val="128"/>
      </rPr>
      <t xml:space="preserve">
（2019年度）</t>
    </r>
    <rPh sb="0" eb="2">
      <t>レイワ</t>
    </rPh>
    <rPh sb="2" eb="4">
      <t>ガンネン</t>
    </rPh>
    <rPh sb="3" eb="5">
      <t>ネンド</t>
    </rPh>
    <rPh sb="11" eb="13">
      <t>ネンド</t>
    </rPh>
    <phoneticPr fontId="7"/>
  </si>
  <si>
    <r>
      <rPr>
        <sz val="9"/>
        <rFont val="Meiryo UI"/>
        <family val="3"/>
        <charset val="128"/>
      </rPr>
      <t>令和2年度</t>
    </r>
    <r>
      <rPr>
        <sz val="8"/>
        <rFont val="Meiryo UI"/>
        <family val="3"/>
        <charset val="128"/>
      </rPr>
      <t xml:space="preserve">
（2020年度）</t>
    </r>
    <rPh sb="0" eb="2">
      <t>レイワ</t>
    </rPh>
    <rPh sb="3" eb="5">
      <t>ネンド</t>
    </rPh>
    <rPh sb="11" eb="13">
      <t>ネンド</t>
    </rPh>
    <phoneticPr fontId="7"/>
  </si>
  <si>
    <r>
      <rPr>
        <sz val="9"/>
        <rFont val="Meiryo UI"/>
        <family val="3"/>
        <charset val="128"/>
      </rPr>
      <t>令和3年度</t>
    </r>
    <r>
      <rPr>
        <sz val="8"/>
        <rFont val="Meiryo UI"/>
        <family val="3"/>
        <charset val="128"/>
      </rPr>
      <t xml:space="preserve">
（2021年度）</t>
    </r>
    <rPh sb="0" eb="2">
      <t>レイワ</t>
    </rPh>
    <rPh sb="3" eb="5">
      <t>ネンド</t>
    </rPh>
    <rPh sb="11" eb="13">
      <t>ネンド</t>
    </rPh>
    <phoneticPr fontId="7"/>
  </si>
  <si>
    <t>箇所</t>
    <rPh sb="0" eb="2">
      <t>カショ</t>
    </rPh>
    <phoneticPr fontId="7"/>
  </si>
  <si>
    <t>千トンCO2</t>
    <phoneticPr fontId="7"/>
  </si>
  <si>
    <t>CO2排出量
(千トンCO2)</t>
    <phoneticPr fontId="7"/>
  </si>
  <si>
    <r>
      <t>区域のCO</t>
    </r>
    <r>
      <rPr>
        <vertAlign val="subscript"/>
        <sz val="10"/>
        <rFont val="Meiryo UI"/>
        <family val="3"/>
        <charset val="128"/>
      </rPr>
      <t>2</t>
    </r>
    <r>
      <rPr>
        <sz val="10"/>
        <rFont val="Meiryo UI"/>
        <family val="3"/>
        <charset val="128"/>
      </rPr>
      <t>排出量は、環境省「地方公共団体実行計画（区域施策編）策定･実施マニュアル」の標準的手法に基づき、統計資料の按分により地方公共団体別部門・分野別CO</t>
    </r>
    <r>
      <rPr>
        <vertAlign val="subscript"/>
        <sz val="10"/>
        <rFont val="Meiryo UI"/>
        <family val="3"/>
        <charset val="128"/>
      </rPr>
      <t>2</t>
    </r>
    <r>
      <rPr>
        <sz val="10"/>
        <rFont val="Meiryo UI"/>
        <family val="3"/>
        <charset val="128"/>
      </rPr>
      <t>排出量を推計した値です。なお、一般廃棄物のCO</t>
    </r>
    <r>
      <rPr>
        <vertAlign val="subscript"/>
        <sz val="10"/>
        <rFont val="Meiryo UI"/>
        <family val="3"/>
        <charset val="128"/>
      </rPr>
      <t>2</t>
    </r>
    <r>
      <rPr>
        <sz val="10"/>
        <rFont val="Meiryo UI"/>
        <family val="3"/>
        <charset val="128"/>
      </rPr>
      <t>排出量は、一般廃棄物処理実態調査結果の焼却施設ごとの年間処理量等から推計しています。
各地方公共団体の過年度のデータは、地方公共団体実行計画策定・実施支援サイト「部門別CO</t>
    </r>
    <r>
      <rPr>
        <vertAlign val="subscript"/>
        <sz val="10"/>
        <rFont val="Meiryo UI"/>
        <family val="3"/>
        <charset val="128"/>
      </rPr>
      <t>2</t>
    </r>
    <r>
      <rPr>
        <sz val="10"/>
        <rFont val="Meiryo UI"/>
        <family val="3"/>
        <charset val="128"/>
      </rPr>
      <t>排出量の現況推計(部門別データ)」（https://www.env.go.jp/policy/local_keikaku/tools/suikei2.html）を御参照ください。
本カルテに掲載している推計年度は、地方公共団体実行計画（区域施策編）で地域の温室効果ガス排出量の目標を策定する際に基準年度や現状年度として選択できます。令和4年度（2022年度）は最新の現況推計年度です。各部門・分野別CO</t>
    </r>
    <r>
      <rPr>
        <vertAlign val="subscript"/>
        <sz val="10"/>
        <rFont val="Meiryo UI"/>
        <family val="3"/>
        <charset val="128"/>
      </rPr>
      <t>2</t>
    </r>
    <r>
      <rPr>
        <sz val="10"/>
        <rFont val="Meiryo UI"/>
        <family val="3"/>
        <charset val="128"/>
      </rPr>
      <t xml:space="preserve">排出量構成比を分析することで施策の検討に役立てることができます。
</t>
    </r>
    <rPh sb="114" eb="116">
      <t>ショリ</t>
    </rPh>
    <rPh sb="125" eb="127">
      <t>シセツ</t>
    </rPh>
    <rPh sb="130" eb="132">
      <t>ネンカン</t>
    </rPh>
    <rPh sb="135" eb="136">
      <t>トウ</t>
    </rPh>
    <rPh sb="155" eb="158">
      <t>カネンド</t>
    </rPh>
    <rPh sb="272" eb="273">
      <t>ゴ</t>
    </rPh>
    <rPh sb="298" eb="304">
      <t>チホウコウキョウダンタイ</t>
    </rPh>
    <rPh sb="357" eb="359">
      <t>レイワ</t>
    </rPh>
    <rPh sb="360" eb="362">
      <t>ネンド</t>
    </rPh>
    <rPh sb="395" eb="396">
      <t>リョウ</t>
    </rPh>
    <phoneticPr fontId="7"/>
  </si>
  <si>
    <r>
      <t>部門・分野別活動量の推移で示す各指標は、部門・分野別CO</t>
    </r>
    <r>
      <rPr>
        <vertAlign val="subscript"/>
        <sz val="10"/>
        <rFont val="Meiryo UI"/>
        <family val="3"/>
        <charset val="128"/>
      </rPr>
      <t>2</t>
    </r>
    <r>
      <rPr>
        <sz val="10"/>
        <rFont val="Meiryo UI"/>
        <family val="3"/>
        <charset val="128"/>
      </rPr>
      <t>排出量の推計に用いた按分指標です。それぞれの指標の経年変化を分析することで、CO</t>
    </r>
    <r>
      <rPr>
        <vertAlign val="subscript"/>
        <sz val="10"/>
        <rFont val="Meiryo UI"/>
        <family val="3"/>
        <charset val="128"/>
      </rPr>
      <t>2</t>
    </r>
    <r>
      <rPr>
        <sz val="10"/>
        <rFont val="Meiryo UI"/>
        <family val="3"/>
        <charset val="128"/>
      </rPr>
      <t>排出量の要因となる活動量がどのように増減しているかを把握することができます。
各指標の引用元は次のとおりです。製造品出荷額等（製造業）：令和元年度までは工業統計調査・令和2年度は経済センサス（活動調査）・令和3年度以降は経済構造実態調査，　従業者数（建設業・鉱業、農林水産業、業務その他部門）：令和元年度までは経済センサス（基礎調査）・令和2年度以降は経済センサス（活動調査），　世帯数（家庭部門）：住民基本台帳に基づく人口、人口動態及び世帯数調査，　自動車保有台数（運輸部門）：一般財団法人自動車検査登録情報協会「市区町村別自動車保有車両数」及び一般社団法人全国軽自動車協会連合会「市区町村別軽自動車車両数」，　人口（鉄道）：住民基本台帳に基づく人口、人口動態及び世帯数調査，　入港船舶総トン数（船舶）：港湾統計年報
なお、従業者数は経済センサス（基礎調査）を使用し、「平成20年度」、「平成21年度～平成25年度」、「平成26年度～令和元年度」をそれぞれ同じ統計から集計（廃置分合等により数値が同値でない場合もあります）していましたが、令和3年経済センサスからは活動調査で把握されることとなり、令和2年度以降の従業者数は経済センサス（活動調査）から集計しています。廃棄物分野は按分ではなく一般廃棄物処理実態調査結果の焼却施設ごとの年間処理量等から推計しているため、推計したCO</t>
    </r>
    <r>
      <rPr>
        <vertAlign val="subscript"/>
        <sz val="10"/>
        <rFont val="Meiryo UI"/>
        <family val="3"/>
        <charset val="128"/>
      </rPr>
      <t>2</t>
    </r>
    <r>
      <rPr>
        <sz val="10"/>
        <rFont val="Meiryo UI"/>
        <family val="3"/>
        <charset val="128"/>
      </rPr>
      <t>排出量の推移を掲載しています。</t>
    </r>
    <rPh sb="3" eb="5">
      <t>ブンヤ</t>
    </rPh>
    <rPh sb="6" eb="9">
      <t>カツドウリョウ</t>
    </rPh>
    <rPh sb="23" eb="25">
      <t>ブンヤ</t>
    </rPh>
    <rPh sb="117" eb="118">
      <t>ツギ</t>
    </rPh>
    <rPh sb="172" eb="174">
      <t>レイワ</t>
    </rPh>
    <rPh sb="175" eb="177">
      <t>ネンド</t>
    </rPh>
    <rPh sb="177" eb="179">
      <t>イコウ</t>
    </rPh>
    <rPh sb="180" eb="182">
      <t>ケイザイ</t>
    </rPh>
    <rPh sb="182" eb="184">
      <t>コウゾウ</t>
    </rPh>
    <rPh sb="184" eb="188">
      <t>ジッタイチョウサ</t>
    </rPh>
    <rPh sb="243" eb="245">
      <t>イコウ</t>
    </rPh>
    <rPh sb="310" eb="316">
      <t>イッパンザイダンホウジン</t>
    </rPh>
    <rPh sb="344" eb="348">
      <t>イッパンシャダン</t>
    </rPh>
    <rPh sb="348" eb="350">
      <t>ホウジン</t>
    </rPh>
    <rPh sb="425" eb="427">
      <t>トウケイ</t>
    </rPh>
    <rPh sb="456" eb="458">
      <t>ヘイセイ</t>
    </rPh>
    <rPh sb="465" eb="467">
      <t>ヘイセイ</t>
    </rPh>
    <rPh sb="472" eb="474">
      <t>ヘイセイ</t>
    </rPh>
    <rPh sb="481" eb="483">
      <t>ヘイセイ</t>
    </rPh>
    <rPh sb="488" eb="490">
      <t>レイワ</t>
    </rPh>
    <rPh sb="490" eb="491">
      <t>ガン</t>
    </rPh>
    <rPh sb="572" eb="574">
      <t>ネンド</t>
    </rPh>
    <rPh sb="574" eb="576">
      <t>イコウ</t>
    </rPh>
    <rPh sb="579" eb="580">
      <t>シャ</t>
    </rPh>
    <rPh sb="637" eb="639">
      <t>ネンカン</t>
    </rPh>
    <rPh sb="642" eb="643">
      <t>トウ</t>
    </rPh>
    <phoneticPr fontId="7"/>
  </si>
  <si>
    <t>データ（電力需要）</t>
  </si>
  <si>
    <t>11：繊維工業</t>
    <rPh sb="3" eb="7">
      <t>センイコウギョウ</t>
    </rPh>
    <phoneticPr fontId="7"/>
  </si>
  <si>
    <t>36201</t>
  </si>
  <si>
    <t>徳島市</t>
  </si>
  <si>
    <t>36201_令和4年度</t>
  </si>
  <si>
    <t>36201_令和6年度</t>
  </si>
  <si>
    <t>01334_令和6年度</t>
  </si>
  <si>
    <t>01334</t>
  </si>
  <si>
    <t>木古内町</t>
  </si>
  <si>
    <t>01608_令和6年度</t>
  </si>
  <si>
    <t>01608</t>
  </si>
  <si>
    <t>様似町</t>
  </si>
  <si>
    <t>01343_令和6年度</t>
  </si>
  <si>
    <t>01343</t>
  </si>
  <si>
    <t>鹿部町</t>
  </si>
  <si>
    <t>01333_令和6年度</t>
  </si>
  <si>
    <t>01333</t>
  </si>
  <si>
    <t>知内町</t>
  </si>
  <si>
    <t>01571_令和6年度</t>
  </si>
  <si>
    <t>01571</t>
  </si>
  <si>
    <t>豊浦町</t>
  </si>
  <si>
    <t>01334_令和4年度</t>
  </si>
  <si>
    <t>01608_令和4年度</t>
  </si>
  <si>
    <t>01343_令和4年度</t>
  </si>
  <si>
    <t>01333_令和4年度</t>
  </si>
  <si>
    <t>01571_令和4年度</t>
  </si>
  <si>
    <t>01516_令和6年度</t>
  </si>
  <si>
    <t>01516</t>
  </si>
  <si>
    <t>豊富町</t>
  </si>
  <si>
    <t>01469_令和6年度</t>
  </si>
  <si>
    <t>01469</t>
  </si>
  <si>
    <t>美深町</t>
  </si>
  <si>
    <t>01481_令和6年度</t>
  </si>
  <si>
    <t>01481</t>
  </si>
  <si>
    <t>増毛町</t>
  </si>
  <si>
    <t>01516_令和4年度</t>
  </si>
  <si>
    <t>01469_令和4年度</t>
  </si>
  <si>
    <t>01481_令和4年度</t>
  </si>
  <si>
    <t>01561_令和6年度</t>
  </si>
  <si>
    <t>01561</t>
  </si>
  <si>
    <t>興部町</t>
  </si>
  <si>
    <t>01546_令和6年度</t>
  </si>
  <si>
    <t>01546</t>
  </si>
  <si>
    <t>清里町</t>
  </si>
  <si>
    <t>01638_令和6年度</t>
  </si>
  <si>
    <t>01638</t>
  </si>
  <si>
    <t>中札内村</t>
  </si>
  <si>
    <t>01561_令和4年度</t>
  </si>
  <si>
    <t>01546_令和4年度</t>
  </si>
  <si>
    <t>01638_令和4年度</t>
  </si>
  <si>
    <t>36405</t>
  </si>
  <si>
    <t>上板町</t>
  </si>
  <si>
    <t>36405_令和4年度</t>
  </si>
  <si>
    <t>36405_令和6年度</t>
  </si>
  <si>
    <t>36388</t>
  </si>
  <si>
    <t>海陽町</t>
  </si>
  <si>
    <t>36388_令和4年度</t>
  </si>
  <si>
    <t>36388_令和6年度</t>
  </si>
  <si>
    <t>36341</t>
  </si>
  <si>
    <t>石井町</t>
  </si>
  <si>
    <t>36341_令和4年度</t>
  </si>
  <si>
    <t>36341_令和6年度</t>
  </si>
  <si>
    <t>36468</t>
  </si>
  <si>
    <t>つるぎ町</t>
  </si>
  <si>
    <t>36468_令和4年度</t>
  </si>
  <si>
    <t>36468_令和6年度</t>
  </si>
  <si>
    <t>36402</t>
  </si>
  <si>
    <t>北島町</t>
  </si>
  <si>
    <t>36402_令和4年度</t>
  </si>
  <si>
    <t>36402_令和6年度</t>
  </si>
  <si>
    <t>36205</t>
  </si>
  <si>
    <t>吉野川市</t>
  </si>
  <si>
    <t>36205_令和4年度</t>
  </si>
  <si>
    <t>36205_令和6年度</t>
  </si>
  <si>
    <t>36204</t>
  </si>
  <si>
    <t>阿南市</t>
  </si>
  <si>
    <t>36204_令和4年度</t>
  </si>
  <si>
    <t>36204_令和6年度</t>
  </si>
  <si>
    <t>10443_平成2年度</t>
  </si>
  <si>
    <t>10443</t>
  </si>
  <si>
    <t>片品村</t>
  </si>
  <si>
    <t>10443_平成17年度</t>
  </si>
  <si>
    <t>10443_平成18年度</t>
  </si>
  <si>
    <t>10443_平成19年度</t>
  </si>
  <si>
    <t>10443_平成20年度</t>
  </si>
  <si>
    <t>10443_平成21年度</t>
  </si>
  <si>
    <t>10443_平成22年度</t>
  </si>
  <si>
    <t>10443_平成23年度</t>
  </si>
  <si>
    <t>10443_平成24年度</t>
  </si>
  <si>
    <t>10443_平成25年度</t>
  </si>
  <si>
    <t>10443_平成26年度</t>
  </si>
  <si>
    <t>10443_平成27年度</t>
  </si>
  <si>
    <t>10443_平成28年度</t>
  </si>
  <si>
    <t>10443_平成29年度</t>
  </si>
  <si>
    <t>10443_平成30年度</t>
  </si>
  <si>
    <t>10443_令和元年度</t>
  </si>
  <si>
    <t>10443_令和2年度</t>
  </si>
  <si>
    <t>10443_令和3年度</t>
  </si>
  <si>
    <t>10443_令和4年度</t>
  </si>
  <si>
    <t>10443_令和5年度</t>
  </si>
  <si>
    <t>10443_令和6年度</t>
  </si>
  <si>
    <t>06367_平成2年度</t>
  </si>
  <si>
    <t>06367</t>
  </si>
  <si>
    <t>戸沢村</t>
  </si>
  <si>
    <t>06367_平成17年度</t>
  </si>
  <si>
    <t>06367_平成18年度</t>
  </si>
  <si>
    <t>06367_平成19年度</t>
  </si>
  <si>
    <t>06367_平成20年度</t>
  </si>
  <si>
    <t>06367_平成21年度</t>
  </si>
  <si>
    <t>06367_平成22年度</t>
  </si>
  <si>
    <t>06367_平成23年度</t>
  </si>
  <si>
    <t>06367_平成24年度</t>
  </si>
  <si>
    <t>06367_平成25年度</t>
  </si>
  <si>
    <t>06367_平成26年度</t>
  </si>
  <si>
    <t>06367_平成27年度</t>
  </si>
  <si>
    <t>06367_平成28年度</t>
  </si>
  <si>
    <t>06367_平成29年度</t>
  </si>
  <si>
    <t>06367_平成30年度</t>
  </si>
  <si>
    <t>06367_令和元年度</t>
  </si>
  <si>
    <t>06367_令和2年度</t>
  </si>
  <si>
    <t>06367_令和3年度</t>
  </si>
  <si>
    <t>06367_令和4年度</t>
  </si>
  <si>
    <t>06367_令和5年度</t>
  </si>
  <si>
    <t>06367_令和6年度</t>
  </si>
  <si>
    <t>31401_平成2年度</t>
  </si>
  <si>
    <t>31401</t>
  </si>
  <si>
    <t>日南町</t>
  </si>
  <si>
    <t>31401_平成17年度</t>
  </si>
  <si>
    <t>31401_平成18年度</t>
  </si>
  <si>
    <t>31401_平成19年度</t>
  </si>
  <si>
    <t>31401_平成20年度</t>
  </si>
  <si>
    <t>31401_平成21年度</t>
  </si>
  <si>
    <t>31401_平成22年度</t>
  </si>
  <si>
    <t>31401_平成23年度</t>
  </si>
  <si>
    <t>31401_平成24年度</t>
  </si>
  <si>
    <t>31401_平成25年度</t>
  </si>
  <si>
    <t>31401_平成26年度</t>
  </si>
  <si>
    <t>31401_平成27年度</t>
  </si>
  <si>
    <t>31401_平成28年度</t>
  </si>
  <si>
    <t>31401_平成29年度</t>
  </si>
  <si>
    <t>31401_平成30年度</t>
  </si>
  <si>
    <t>31401_令和元年度</t>
  </si>
  <si>
    <t>31401_令和2年度</t>
  </si>
  <si>
    <t>31401_令和3年度</t>
  </si>
  <si>
    <t>31401_令和4年度</t>
  </si>
  <si>
    <t>31401_令和5年度</t>
  </si>
  <si>
    <t>31401_令和6年度</t>
  </si>
  <si>
    <t>15405_平成2年度</t>
  </si>
  <si>
    <t>15405</t>
  </si>
  <si>
    <t>出雲崎町</t>
  </si>
  <si>
    <t>15405_平成17年度</t>
  </si>
  <si>
    <t>15405_平成18年度</t>
  </si>
  <si>
    <t>15405_平成19年度</t>
  </si>
  <si>
    <t>15405_平成20年度</t>
  </si>
  <si>
    <t>15405_平成21年度</t>
  </si>
  <si>
    <t>15405_平成22年度</t>
  </si>
  <si>
    <t>15405_平成23年度</t>
  </si>
  <si>
    <t>15405_平成24年度</t>
  </si>
  <si>
    <t>15405_平成25年度</t>
  </si>
  <si>
    <t>15405_平成26年度</t>
  </si>
  <si>
    <t>15405_平成27年度</t>
  </si>
  <si>
    <t>15405_平成28年度</t>
  </si>
  <si>
    <t>15405_平成29年度</t>
  </si>
  <si>
    <t>15405_平成30年度</t>
  </si>
  <si>
    <t>15405_令和元年度</t>
  </si>
  <si>
    <t>15405_令和2年度</t>
  </si>
  <si>
    <t>15405_令和3年度</t>
  </si>
  <si>
    <t>15405_令和4年度</t>
  </si>
  <si>
    <t>15405_令和5年度</t>
  </si>
  <si>
    <t>15405_令和6年度</t>
  </si>
  <si>
    <t>03503_平成2年度</t>
  </si>
  <si>
    <t>03503</t>
  </si>
  <si>
    <t>野田村</t>
  </si>
  <si>
    <t>03503_平成17年度</t>
  </si>
  <si>
    <t>03503_平成18年度</t>
  </si>
  <si>
    <t>03503_平成19年度</t>
  </si>
  <si>
    <t>03503_平成20年度</t>
  </si>
  <si>
    <t>03503_平成21年度</t>
  </si>
  <si>
    <t>03503_平成22年度</t>
  </si>
  <si>
    <t>03503_平成23年度</t>
  </si>
  <si>
    <t>03503_平成24年度</t>
  </si>
  <si>
    <t>03503_平成25年度</t>
  </si>
  <si>
    <t>03503_平成26年度</t>
  </si>
  <si>
    <t>03503_平成27年度</t>
  </si>
  <si>
    <t>03503_平成28年度</t>
  </si>
  <si>
    <t>03503_平成29年度</t>
  </si>
  <si>
    <t>03503_平成30年度</t>
  </si>
  <si>
    <t>03503_令和元年度</t>
  </si>
  <si>
    <t>03503_令和2年度</t>
  </si>
  <si>
    <t>03503_令和3年度</t>
  </si>
  <si>
    <t>03503_令和4年度</t>
  </si>
  <si>
    <t>03503_令和5年度</t>
  </si>
  <si>
    <t>03503_令和6年度</t>
  </si>
  <si>
    <t>01608_平成2年度</t>
  </si>
  <si>
    <t>01608_平成17年度</t>
  </si>
  <si>
    <t>01608_平成18年度</t>
  </si>
  <si>
    <t>01608_平成19年度</t>
  </si>
  <si>
    <t>01608_平成20年度</t>
  </si>
  <si>
    <t>01608_平成21年度</t>
  </si>
  <si>
    <t>01608_平成22年度</t>
  </si>
  <si>
    <t>01608_平成23年度</t>
  </si>
  <si>
    <t>01608_平成24年度</t>
  </si>
  <si>
    <t>01608_平成25年度</t>
  </si>
  <si>
    <t>01608_平成26年度</t>
  </si>
  <si>
    <t>01608_平成27年度</t>
  </si>
  <si>
    <t>01608_平成28年度</t>
  </si>
  <si>
    <t>01608_平成29年度</t>
  </si>
  <si>
    <t>01608_平成30年度</t>
  </si>
  <si>
    <t>01608_令和元年度</t>
  </si>
  <si>
    <t>01608_令和2年度</t>
  </si>
  <si>
    <t>01608_令和3年度</t>
  </si>
  <si>
    <t>01608_令和5年度</t>
  </si>
  <si>
    <t>01333_平成2年度</t>
  </si>
  <si>
    <t>01333_平成17年度</t>
  </si>
  <si>
    <t>01333_平成18年度</t>
  </si>
  <si>
    <t>01333_平成19年度</t>
  </si>
  <si>
    <t>01333_平成20年度</t>
  </si>
  <si>
    <t>01333_平成21年度</t>
  </si>
  <si>
    <t>01333_平成22年度</t>
  </si>
  <si>
    <t>01333_平成23年度</t>
  </si>
  <si>
    <t>01333_平成24年度</t>
  </si>
  <si>
    <t>01333_平成25年度</t>
  </si>
  <si>
    <t>01333_平成26年度</t>
  </si>
  <si>
    <t>01333_平成27年度</t>
  </si>
  <si>
    <t>01333_平成28年度</t>
  </si>
  <si>
    <t>01333_平成29年度</t>
  </si>
  <si>
    <t>01333_平成30年度</t>
  </si>
  <si>
    <t>01333_令和元年度</t>
  </si>
  <si>
    <t>01333_令和2年度</t>
  </si>
  <si>
    <t>01333_令和3年度</t>
  </si>
  <si>
    <t>01333_令和5年度</t>
  </si>
  <si>
    <t>30343_平成2年度</t>
  </si>
  <si>
    <t>30343</t>
  </si>
  <si>
    <t>九度山町</t>
  </si>
  <si>
    <t>30343_平成17年度</t>
  </si>
  <si>
    <t>30343_平成18年度</t>
  </si>
  <si>
    <t>30343_平成19年度</t>
  </si>
  <si>
    <t>30343_平成20年度</t>
  </si>
  <si>
    <t>30343_平成21年度</t>
  </si>
  <si>
    <t>30343_平成22年度</t>
  </si>
  <si>
    <t>30343_平成23年度</t>
  </si>
  <si>
    <t>30343_平成24年度</t>
  </si>
  <si>
    <t>30343_平成25年度</t>
  </si>
  <si>
    <t>30343_平成26年度</t>
  </si>
  <si>
    <t>30343_平成27年度</t>
  </si>
  <si>
    <t>30343_平成28年度</t>
  </si>
  <si>
    <t>30343_平成29年度</t>
  </si>
  <si>
    <t>30343_平成30年度</t>
  </si>
  <si>
    <t>30343_令和元年度</t>
  </si>
  <si>
    <t>30343_令和2年度</t>
  </si>
  <si>
    <t>30343_令和3年度</t>
  </si>
  <si>
    <t>30343_令和4年度</t>
  </si>
  <si>
    <t>30343_令和5年度</t>
  </si>
  <si>
    <t>30343_令和6年度</t>
  </si>
  <si>
    <t>01638_平成2年度</t>
  </si>
  <si>
    <t>01638_平成17年度</t>
  </si>
  <si>
    <t>01638_平成18年度</t>
  </si>
  <si>
    <t>01638_平成19年度</t>
  </si>
  <si>
    <t>01638_平成20年度</t>
  </si>
  <si>
    <t>01638_平成21年度</t>
  </si>
  <si>
    <t>01638_平成22年度</t>
  </si>
  <si>
    <t>01638_平成23年度</t>
  </si>
  <si>
    <t>01638_平成24年度</t>
  </si>
  <si>
    <t>01638_平成25年度</t>
  </si>
  <si>
    <t>01638_平成26年度</t>
  </si>
  <si>
    <t>01638_平成27年度</t>
  </si>
  <si>
    <t>01638_平成28年度</t>
  </si>
  <si>
    <t>01638_平成29年度</t>
  </si>
  <si>
    <t>01638_平成30年度</t>
  </si>
  <si>
    <t>01638_令和元年度</t>
  </si>
  <si>
    <t>01638_令和2年度</t>
  </si>
  <si>
    <t>01638_令和3年度</t>
  </si>
  <si>
    <t>01638_令和5年度</t>
  </si>
  <si>
    <t>43423_平成2年度</t>
  </si>
  <si>
    <t>43423</t>
  </si>
  <si>
    <t>南小国町</t>
  </si>
  <si>
    <t>43423_平成17年度</t>
  </si>
  <si>
    <t>43423_平成18年度</t>
  </si>
  <si>
    <t>43423_平成19年度</t>
  </si>
  <si>
    <t>43423_平成20年度</t>
  </si>
  <si>
    <t>43423_平成21年度</t>
  </si>
  <si>
    <t>43423_平成22年度</t>
  </si>
  <si>
    <t>43423_平成23年度</t>
  </si>
  <si>
    <t>43423_平成24年度</t>
  </si>
  <si>
    <t>43423_平成25年度</t>
  </si>
  <si>
    <t>43423_平成26年度</t>
  </si>
  <si>
    <t>43423_平成27年度</t>
  </si>
  <si>
    <t>43423_平成28年度</t>
  </si>
  <si>
    <t>43423_平成29年度</t>
  </si>
  <si>
    <t>43423_平成30年度</t>
  </si>
  <si>
    <t>43423_令和元年度</t>
  </si>
  <si>
    <t>43423_令和2年度</t>
  </si>
  <si>
    <t>43423_令和3年度</t>
  </si>
  <si>
    <t>43423_令和4年度</t>
  </si>
  <si>
    <t>43423_令和5年度</t>
  </si>
  <si>
    <t>43423_令和6年度</t>
  </si>
  <si>
    <t>07367_平成2年度</t>
  </si>
  <si>
    <t>07367</t>
  </si>
  <si>
    <t>只見町</t>
  </si>
  <si>
    <t>07367_平成17年度</t>
  </si>
  <si>
    <t>07367_平成18年度</t>
  </si>
  <si>
    <t>07367_平成19年度</t>
  </si>
  <si>
    <t>07367_平成20年度</t>
  </si>
  <si>
    <t>07367_平成21年度</t>
  </si>
  <si>
    <t>07367_平成22年度</t>
  </si>
  <si>
    <t>07367_平成23年度</t>
  </si>
  <si>
    <t>07367_平成24年度</t>
  </si>
  <si>
    <t>07367_平成25年度</t>
  </si>
  <si>
    <t>07367_平成26年度</t>
  </si>
  <si>
    <t>07367_平成27年度</t>
  </si>
  <si>
    <t>07367_平成28年度</t>
  </si>
  <si>
    <t>07367_平成29年度</t>
  </si>
  <si>
    <t>07367_平成30年度</t>
  </si>
  <si>
    <t>07367_令和元年度</t>
  </si>
  <si>
    <t>07367_令和2年度</t>
  </si>
  <si>
    <t>07367_令和3年度</t>
  </si>
  <si>
    <t>07367_令和4年度</t>
  </si>
  <si>
    <t>07367_令和5年度</t>
  </si>
  <si>
    <t>07367_令和6年度</t>
  </si>
  <si>
    <t>01469_平成2年度</t>
  </si>
  <si>
    <t>01469_平成17年度</t>
  </si>
  <si>
    <t>01469_平成18年度</t>
  </si>
  <si>
    <t>01469_平成19年度</t>
  </si>
  <si>
    <t>01469_平成20年度</t>
  </si>
  <si>
    <t>01469_平成21年度</t>
  </si>
  <si>
    <t>01469_平成22年度</t>
  </si>
  <si>
    <t>01469_平成23年度</t>
  </si>
  <si>
    <t>01469_平成24年度</t>
  </si>
  <si>
    <t>01469_平成25年度</t>
  </si>
  <si>
    <t>01469_平成26年度</t>
  </si>
  <si>
    <t>01469_平成27年度</t>
  </si>
  <si>
    <t>01469_平成28年度</t>
  </si>
  <si>
    <t>01469_平成29年度</t>
  </si>
  <si>
    <t>01469_平成30年度</t>
  </si>
  <si>
    <t>01469_令和元年度</t>
  </si>
  <si>
    <t>01469_令和2年度</t>
  </si>
  <si>
    <t>01469_令和3年度</t>
  </si>
  <si>
    <t>01469_令和5年度</t>
  </si>
  <si>
    <t>06366_平成2年度</t>
  </si>
  <si>
    <t>06366</t>
  </si>
  <si>
    <t>鮭川村</t>
  </si>
  <si>
    <t>06366_平成17年度</t>
  </si>
  <si>
    <t>06366_平成18年度</t>
  </si>
  <si>
    <t>06366_平成19年度</t>
  </si>
  <si>
    <t>06366_平成20年度</t>
  </si>
  <si>
    <t>06366_平成21年度</t>
  </si>
  <si>
    <t>06366_平成22年度</t>
  </si>
  <si>
    <t>06366_平成23年度</t>
  </si>
  <si>
    <t>06366_平成24年度</t>
  </si>
  <si>
    <t>06366_平成25年度</t>
  </si>
  <si>
    <t>06366_平成26年度</t>
  </si>
  <si>
    <t>06366_平成27年度</t>
  </si>
  <si>
    <t>06366_平成28年度</t>
  </si>
  <si>
    <t>06366_平成29年度</t>
  </si>
  <si>
    <t>06366_平成30年度</t>
  </si>
  <si>
    <t>06366_令和元年度</t>
  </si>
  <si>
    <t>06366_令和2年度</t>
  </si>
  <si>
    <t>06366_令和3年度</t>
  </si>
  <si>
    <t>06366_令和4年度</t>
  </si>
  <si>
    <t>06366_令和5年度</t>
  </si>
  <si>
    <t>06366_令和6年度</t>
  </si>
  <si>
    <t>20423_平成2年度</t>
  </si>
  <si>
    <t>20423</t>
  </si>
  <si>
    <t>南木曽町</t>
  </si>
  <si>
    <t>20423_平成17年度</t>
  </si>
  <si>
    <t>20423_平成18年度</t>
  </si>
  <si>
    <t>20423_平成19年度</t>
  </si>
  <si>
    <t>20423_平成20年度</t>
  </si>
  <si>
    <t>20423_平成21年度</t>
  </si>
  <si>
    <t>20423_平成22年度</t>
  </si>
  <si>
    <t>20423_平成23年度</t>
  </si>
  <si>
    <t>20423_平成24年度</t>
  </si>
  <si>
    <t>20423_平成25年度</t>
  </si>
  <si>
    <t>20423_平成26年度</t>
  </si>
  <si>
    <t>20423_平成27年度</t>
  </si>
  <si>
    <t>20423_平成28年度</t>
  </si>
  <si>
    <t>20423_平成29年度</t>
  </si>
  <si>
    <t>20423_平成30年度</t>
  </si>
  <si>
    <t>20423_令和元年度</t>
  </si>
  <si>
    <t>20423_令和2年度</t>
  </si>
  <si>
    <t>20423_令和3年度</t>
  </si>
  <si>
    <t>20423_令和4年度</t>
  </si>
  <si>
    <t>20423_令和5年度</t>
  </si>
  <si>
    <t>20423_令和6年度</t>
  </si>
  <si>
    <t>20304_平成2年度</t>
  </si>
  <si>
    <t>20304</t>
  </si>
  <si>
    <t>川上村</t>
  </si>
  <si>
    <t>20304_平成17年度</t>
  </si>
  <si>
    <t>20304_平成18年度</t>
  </si>
  <si>
    <t>20304_平成19年度</t>
  </si>
  <si>
    <t>20304_平成20年度</t>
  </si>
  <si>
    <t>20304_平成21年度</t>
  </si>
  <si>
    <t>20304_平成22年度</t>
  </si>
  <si>
    <t>20304_平成23年度</t>
  </si>
  <si>
    <t>20304_平成24年度</t>
  </si>
  <si>
    <t>20304_平成25年度</t>
  </si>
  <si>
    <t>20304_平成26年度</t>
  </si>
  <si>
    <t>20304_平成27年度</t>
  </si>
  <si>
    <t>20304_平成28年度</t>
  </si>
  <si>
    <t>20304_平成29年度</t>
  </si>
  <si>
    <t>20304_平成30年度</t>
  </si>
  <si>
    <t>20304_令和元年度</t>
  </si>
  <si>
    <t>20304_令和2年度</t>
  </si>
  <si>
    <t>20304_令和3年度</t>
  </si>
  <si>
    <t>20304_令和4年度</t>
  </si>
  <si>
    <t>20304_令和5年度</t>
  </si>
  <si>
    <t>20304_令和6年度</t>
  </si>
  <si>
    <t>01481_平成2年度</t>
  </si>
  <si>
    <t>01481_平成17年度</t>
  </si>
  <si>
    <t>01481_平成18年度</t>
  </si>
  <si>
    <t>01481_平成19年度</t>
  </si>
  <si>
    <t>01481_平成20年度</t>
  </si>
  <si>
    <t>01481_平成21年度</t>
  </si>
  <si>
    <t>01481_平成22年度</t>
  </si>
  <si>
    <t>01481_平成23年度</t>
  </si>
  <si>
    <t>01481_平成24年度</t>
  </si>
  <si>
    <t>01481_平成25年度</t>
  </si>
  <si>
    <t>01481_平成26年度</t>
  </si>
  <si>
    <t>01481_平成27年度</t>
  </si>
  <si>
    <t>01481_平成28年度</t>
  </si>
  <si>
    <t>01481_平成29年度</t>
  </si>
  <si>
    <t>01481_平成30年度</t>
  </si>
  <si>
    <t>01481_令和元年度</t>
  </si>
  <si>
    <t>01481_令和2年度</t>
  </si>
  <si>
    <t>01481_令和3年度</t>
  </si>
  <si>
    <t>01481_令和5年度</t>
  </si>
  <si>
    <t>01546_平成2年度</t>
  </si>
  <si>
    <t>01546_平成17年度</t>
  </si>
  <si>
    <t>01546_平成18年度</t>
  </si>
  <si>
    <t>01546_平成19年度</t>
  </si>
  <si>
    <t>01546_平成20年度</t>
  </si>
  <si>
    <t>01546_平成21年度</t>
  </si>
  <si>
    <t>01546_平成22年度</t>
  </si>
  <si>
    <t>01546_平成23年度</t>
  </si>
  <si>
    <t>01546_平成24年度</t>
  </si>
  <si>
    <t>01546_平成25年度</t>
  </si>
  <si>
    <t>01546_平成26年度</t>
  </si>
  <si>
    <t>01546_平成27年度</t>
  </si>
  <si>
    <t>01546_平成28年度</t>
  </si>
  <si>
    <t>01546_平成29年度</t>
  </si>
  <si>
    <t>01546_平成30年度</t>
  </si>
  <si>
    <t>01546_令和元年度</t>
  </si>
  <si>
    <t>01546_令和2年度</t>
  </si>
  <si>
    <t>01546_令和3年度</t>
  </si>
  <si>
    <t>01546_令和5年度</t>
  </si>
  <si>
    <t>01334_平成2年度</t>
  </si>
  <si>
    <t>01334_平成17年度</t>
  </si>
  <si>
    <t>01334_平成18年度</t>
  </si>
  <si>
    <t>01334_平成19年度</t>
  </si>
  <si>
    <t>01334_平成20年度</t>
  </si>
  <si>
    <t>01334_平成21年度</t>
  </si>
  <si>
    <t>01334_平成22年度</t>
  </si>
  <si>
    <t>01334_平成23年度</t>
  </si>
  <si>
    <t>01334_平成24年度</t>
  </si>
  <si>
    <t>01334_平成25年度</t>
  </si>
  <si>
    <t>01334_平成26年度</t>
  </si>
  <si>
    <t>01334_平成27年度</t>
  </si>
  <si>
    <t>01334_平成28年度</t>
  </si>
  <si>
    <t>01334_平成29年度</t>
  </si>
  <si>
    <t>01334_平成30年度</t>
  </si>
  <si>
    <t>01334_令和元年度</t>
  </si>
  <si>
    <t>01334_令和2年度</t>
  </si>
  <si>
    <t>01334_令和3年度</t>
  </si>
  <si>
    <t>01334_令和5年度</t>
  </si>
  <si>
    <t>31384_平成2年度</t>
  </si>
  <si>
    <t>31384</t>
  </si>
  <si>
    <t>日吉津村</t>
  </si>
  <si>
    <t>31384_平成17年度</t>
  </si>
  <si>
    <t>31384_平成18年度</t>
  </si>
  <si>
    <t>31384_平成19年度</t>
  </si>
  <si>
    <t>31384_平成20年度</t>
  </si>
  <si>
    <t>31384_平成21年度</t>
  </si>
  <si>
    <t>31384_平成22年度</t>
  </si>
  <si>
    <t>31384_平成23年度</t>
  </si>
  <si>
    <t>31384_平成24年度</t>
  </si>
  <si>
    <t>31384_平成25年度</t>
  </si>
  <si>
    <t>31384_平成26年度</t>
  </si>
  <si>
    <t>31384_平成27年度</t>
  </si>
  <si>
    <t>31384_平成28年度</t>
  </si>
  <si>
    <t>31384_平成29年度</t>
  </si>
  <si>
    <t>31384_平成30年度</t>
  </si>
  <si>
    <t>31384_令和元年度</t>
  </si>
  <si>
    <t>31384_令和2年度</t>
  </si>
  <si>
    <t>31384_令和3年度</t>
  </si>
  <si>
    <t>31384_令和4年度</t>
  </si>
  <si>
    <t>31384_令和5年度</t>
  </si>
  <si>
    <t>31384_令和6年度</t>
  </si>
  <si>
    <t>30406_平成2年度</t>
  </si>
  <si>
    <t>30406</t>
  </si>
  <si>
    <t>すさみ町</t>
  </si>
  <si>
    <t>30406_平成17年度</t>
  </si>
  <si>
    <t>30406_平成18年度</t>
  </si>
  <si>
    <t>30406_平成19年度</t>
  </si>
  <si>
    <t>30406_平成20年度</t>
  </si>
  <si>
    <t>30406_平成21年度</t>
  </si>
  <si>
    <t>30406_平成22年度</t>
  </si>
  <si>
    <t>30406_平成23年度</t>
  </si>
  <si>
    <t>30406_平成24年度</t>
  </si>
  <si>
    <t>30406_平成25年度</t>
  </si>
  <si>
    <t>30406_平成26年度</t>
  </si>
  <si>
    <t>30406_平成27年度</t>
  </si>
  <si>
    <t>30406_平成28年度</t>
  </si>
  <si>
    <t>30406_平成29年度</t>
  </si>
  <si>
    <t>30406_平成30年度</t>
  </si>
  <si>
    <t>30406_令和元年度</t>
  </si>
  <si>
    <t>30406_令和2年度</t>
  </si>
  <si>
    <t>30406_令和3年度</t>
  </si>
  <si>
    <t>30406_令和4年度</t>
  </si>
  <si>
    <t>30406_令和5年度</t>
  </si>
  <si>
    <t>30406_令和6年度</t>
  </si>
  <si>
    <t>01516_平成2年度</t>
  </si>
  <si>
    <t>01516_平成17年度</t>
  </si>
  <si>
    <t>01516_平成18年度</t>
  </si>
  <si>
    <t>01516_平成19年度</t>
  </si>
  <si>
    <t>01516_平成20年度</t>
  </si>
  <si>
    <t>01516_平成21年度</t>
  </si>
  <si>
    <t>01516_平成22年度</t>
  </si>
  <si>
    <t>01516_平成23年度</t>
  </si>
  <si>
    <t>01516_平成24年度</t>
  </si>
  <si>
    <t>01516_平成25年度</t>
  </si>
  <si>
    <t>01516_平成26年度</t>
  </si>
  <si>
    <t>01516_平成27年度</t>
  </si>
  <si>
    <t>01516_平成28年度</t>
  </si>
  <si>
    <t>01516_平成29年度</t>
  </si>
  <si>
    <t>01516_平成30年度</t>
  </si>
  <si>
    <t>01516_令和元年度</t>
  </si>
  <si>
    <t>01516_令和2年度</t>
  </si>
  <si>
    <t>01516_令和3年度</t>
  </si>
  <si>
    <t>01516_令和5年度</t>
  </si>
  <si>
    <t>38484_平成2年度</t>
  </si>
  <si>
    <t>38484</t>
  </si>
  <si>
    <t>松野町</t>
  </si>
  <si>
    <t>38484_平成17年度</t>
  </si>
  <si>
    <t>38484_平成18年度</t>
  </si>
  <si>
    <t>38484_平成19年度</t>
  </si>
  <si>
    <t>38484_平成20年度</t>
  </si>
  <si>
    <t>38484_平成21年度</t>
  </si>
  <si>
    <t>38484_平成22年度</t>
  </si>
  <si>
    <t>38484_平成23年度</t>
  </si>
  <si>
    <t>38484_平成24年度</t>
  </si>
  <si>
    <t>38484_平成25年度</t>
  </si>
  <si>
    <t>38484_平成26年度</t>
  </si>
  <si>
    <t>38484_平成27年度</t>
  </si>
  <si>
    <t>38484_平成28年度</t>
  </si>
  <si>
    <t>38484_平成29年度</t>
  </si>
  <si>
    <t>38484_平成30年度</t>
  </si>
  <si>
    <t>38484_令和元年度</t>
  </si>
  <si>
    <t>38484_令和2年度</t>
  </si>
  <si>
    <t>38484_令和3年度</t>
  </si>
  <si>
    <t>38484_令和4年度</t>
  </si>
  <si>
    <t>38484_令和5年度</t>
  </si>
  <si>
    <t>38484_令和6年度</t>
  </si>
  <si>
    <t>36383_平成2年度</t>
  </si>
  <si>
    <t>36383</t>
  </si>
  <si>
    <t>牟岐町</t>
  </si>
  <si>
    <t>36383_平成17年度</t>
  </si>
  <si>
    <t>36383_平成18年度</t>
  </si>
  <si>
    <t>36383_平成19年度</t>
  </si>
  <si>
    <t>36383_平成20年度</t>
  </si>
  <si>
    <t>36383_平成21年度</t>
  </si>
  <si>
    <t>36383_平成22年度</t>
  </si>
  <si>
    <t>36383_平成23年度</t>
  </si>
  <si>
    <t>36383_平成24年度</t>
  </si>
  <si>
    <t>36383_平成25年度</t>
  </si>
  <si>
    <t>36383_平成26年度</t>
  </si>
  <si>
    <t>36383_平成27年度</t>
  </si>
  <si>
    <t>36383_平成28年度</t>
  </si>
  <si>
    <t>36383_平成29年度</t>
  </si>
  <si>
    <t>36383_平成30年度</t>
  </si>
  <si>
    <t>36383_令和元年度</t>
  </si>
  <si>
    <t>36383_令和2年度</t>
  </si>
  <si>
    <t>36383_令和3年度</t>
  </si>
  <si>
    <t>36383_令和4年度</t>
  </si>
  <si>
    <t>36383_令和5年度</t>
  </si>
  <si>
    <t>36383_令和6年度</t>
  </si>
  <si>
    <t>39307_平成2年度</t>
  </si>
  <si>
    <t>39307</t>
  </si>
  <si>
    <t>芸西村</t>
  </si>
  <si>
    <t>39307_平成17年度</t>
  </si>
  <si>
    <t>39307_平成18年度</t>
  </si>
  <si>
    <t>39307_平成19年度</t>
  </si>
  <si>
    <t>39307_平成20年度</t>
  </si>
  <si>
    <t>39307_平成21年度</t>
  </si>
  <si>
    <t>39307_平成22年度</t>
  </si>
  <si>
    <t>39307_平成23年度</t>
  </si>
  <si>
    <t>39307_平成24年度</t>
  </si>
  <si>
    <t>39307_平成25年度</t>
  </si>
  <si>
    <t>39307_平成26年度</t>
  </si>
  <si>
    <t>39307_平成27年度</t>
  </si>
  <si>
    <t>39307_平成28年度</t>
  </si>
  <si>
    <t>39307_平成29年度</t>
  </si>
  <si>
    <t>39307_平成30年度</t>
  </si>
  <si>
    <t>39307_令和元年度</t>
  </si>
  <si>
    <t>39307_令和2年度</t>
  </si>
  <si>
    <t>39307_令和3年度</t>
  </si>
  <si>
    <t>39307_令和4年度</t>
  </si>
  <si>
    <t>39307_令和5年度</t>
  </si>
  <si>
    <t>39307_令和6年度</t>
  </si>
  <si>
    <t>01343_平成2年度</t>
  </si>
  <si>
    <t>01343_平成17年度</t>
  </si>
  <si>
    <t>01343_平成18年度</t>
  </si>
  <si>
    <t>01343_平成19年度</t>
  </si>
  <si>
    <t>01343_平成20年度</t>
  </si>
  <si>
    <t>01343_平成21年度</t>
  </si>
  <si>
    <t>01343_平成22年度</t>
  </si>
  <si>
    <t>01343_平成23年度</t>
  </si>
  <si>
    <t>01343_平成24年度</t>
  </si>
  <si>
    <t>01343_平成25年度</t>
  </si>
  <si>
    <t>01343_平成26年度</t>
  </si>
  <si>
    <t>01343_平成27年度</t>
  </si>
  <si>
    <t>01343_平成28年度</t>
  </si>
  <si>
    <t>01343_平成29年度</t>
  </si>
  <si>
    <t>01343_平成30年度</t>
  </si>
  <si>
    <t>01343_令和元年度</t>
  </si>
  <si>
    <t>01343_令和2年度</t>
  </si>
  <si>
    <t>01343_令和3年度</t>
  </si>
  <si>
    <t>01343_令和5年度</t>
  </si>
  <si>
    <t>01561_平成2年度</t>
  </si>
  <si>
    <t>01561_平成17年度</t>
  </si>
  <si>
    <t>01561_平成18年度</t>
  </si>
  <si>
    <t>01561_平成19年度</t>
  </si>
  <si>
    <t>01561_平成20年度</t>
  </si>
  <si>
    <t>01561_平成21年度</t>
  </si>
  <si>
    <t>01561_平成22年度</t>
  </si>
  <si>
    <t>01561_平成23年度</t>
  </si>
  <si>
    <t>01561_平成24年度</t>
  </si>
  <si>
    <t>01561_平成25年度</t>
  </si>
  <si>
    <t>01561_平成26年度</t>
  </si>
  <si>
    <t>01561_平成27年度</t>
  </si>
  <si>
    <t>01561_平成28年度</t>
  </si>
  <si>
    <t>01561_平成29年度</t>
  </si>
  <si>
    <t>01561_平成30年度</t>
  </si>
  <si>
    <t>01561_令和元年度</t>
  </si>
  <si>
    <t>01561_令和2年度</t>
  </si>
  <si>
    <t>01561_令和3年度</t>
  </si>
  <si>
    <t>01561_令和5年度</t>
  </si>
  <si>
    <t>01571_平成2年度</t>
  </si>
  <si>
    <t>01571_平成17年度</t>
  </si>
  <si>
    <t>01571_平成18年度</t>
  </si>
  <si>
    <t>01571_平成19年度</t>
  </si>
  <si>
    <t>01571_平成20年度</t>
  </si>
  <si>
    <t>01571_平成21年度</t>
  </si>
  <si>
    <t>01571_平成22年度</t>
  </si>
  <si>
    <t>01571_平成23年度</t>
  </si>
  <si>
    <t>01571_平成24年度</t>
  </si>
  <si>
    <t>01571_平成25年度</t>
  </si>
  <si>
    <t>01571_平成26年度</t>
  </si>
  <si>
    <t>01571_平成27年度</t>
  </si>
  <si>
    <t>01571_平成28年度</t>
  </si>
  <si>
    <t>01571_平成29年度</t>
  </si>
  <si>
    <t>01571_平成30年度</t>
  </si>
  <si>
    <t>01571_令和元年度</t>
  </si>
  <si>
    <t>01571_令和2年度</t>
  </si>
  <si>
    <t>01571_令和3年度</t>
  </si>
  <si>
    <t>01571_令和5年度</t>
  </si>
  <si>
    <t>20563_平成2年度</t>
  </si>
  <si>
    <t>20563</t>
  </si>
  <si>
    <t>野沢温泉村</t>
  </si>
  <si>
    <t>20563_平成17年度</t>
  </si>
  <si>
    <t>20563_平成18年度</t>
  </si>
  <si>
    <t>20563_平成19年度</t>
  </si>
  <si>
    <t>20563_平成20年度</t>
  </si>
  <si>
    <t>20563_平成21年度</t>
  </si>
  <si>
    <t>20563_平成22年度</t>
  </si>
  <si>
    <t>20563_平成23年度</t>
  </si>
  <si>
    <t>20563_平成24年度</t>
  </si>
  <si>
    <t>20563_平成25年度</t>
  </si>
  <si>
    <t>20563_平成26年度</t>
  </si>
  <si>
    <t>20563_平成27年度</t>
  </si>
  <si>
    <t>20563_平成28年度</t>
  </si>
  <si>
    <t>20563_平成29年度</t>
  </si>
  <si>
    <t>20563_平成30年度</t>
  </si>
  <si>
    <t>20563_令和元年度</t>
  </si>
  <si>
    <t>20563_令和2年度</t>
  </si>
  <si>
    <t>20563_令和3年度</t>
  </si>
  <si>
    <t>20563_令和4年度</t>
  </si>
  <si>
    <t>20563_令和5年度</t>
  </si>
  <si>
    <t>20563_令和6年度</t>
  </si>
  <si>
    <t>39363_平成2年度</t>
  </si>
  <si>
    <t>39363</t>
  </si>
  <si>
    <t>土佐町</t>
  </si>
  <si>
    <t>39363_平成17年度</t>
  </si>
  <si>
    <t>39363_平成18年度</t>
  </si>
  <si>
    <t>39363_平成19年度</t>
  </si>
  <si>
    <t>39363_平成20年度</t>
  </si>
  <si>
    <t>39363_平成21年度</t>
  </si>
  <si>
    <t>39363_平成22年度</t>
  </si>
  <si>
    <t>39363_平成23年度</t>
  </si>
  <si>
    <t>39363_平成24年度</t>
  </si>
  <si>
    <t>39363_平成25年度</t>
  </si>
  <si>
    <t>39363_平成26年度</t>
  </si>
  <si>
    <t>39363_平成27年度</t>
  </si>
  <si>
    <t>39363_平成28年度</t>
  </si>
  <si>
    <t>39363_平成29年度</t>
  </si>
  <si>
    <t>39363_平成30年度</t>
  </si>
  <si>
    <t>39363_令和元年度</t>
  </si>
  <si>
    <t>39363_令和2年度</t>
  </si>
  <si>
    <t>39363_令和3年度</t>
  </si>
  <si>
    <t>39363_令和4年度</t>
  </si>
  <si>
    <t>39363_令和5年度</t>
  </si>
  <si>
    <t>39363_令和6年度</t>
  </si>
  <si>
    <t>36207</t>
  </si>
  <si>
    <t>美馬市</t>
  </si>
  <si>
    <t>36207_令和4年度</t>
  </si>
  <si>
    <t>36207_令和6年度</t>
  </si>
  <si>
    <t>36489</t>
  </si>
  <si>
    <t>東みよし町</t>
  </si>
  <si>
    <t>36489_令和4年度</t>
  </si>
  <si>
    <t>36489_令和6年度</t>
  </si>
  <si>
    <t>36401</t>
  </si>
  <si>
    <t>松茂町</t>
  </si>
  <si>
    <t>36401_令和4年度</t>
  </si>
  <si>
    <t>36401_令和6年度</t>
  </si>
  <si>
    <t>36342</t>
  </si>
  <si>
    <t>神山町</t>
  </si>
  <si>
    <t>36342_令和4年度</t>
  </si>
  <si>
    <t>36342_令和6年度</t>
  </si>
  <si>
    <t>36301</t>
  </si>
  <si>
    <t>勝浦町</t>
  </si>
  <si>
    <t>36301_令和4年度</t>
  </si>
  <si>
    <t>36301_令和6年度</t>
  </si>
  <si>
    <t>36321</t>
  </si>
  <si>
    <t>佐那河内村</t>
  </si>
  <si>
    <t>36321_令和4年度</t>
  </si>
  <si>
    <t>36321_令和6年度</t>
  </si>
  <si>
    <t>36368</t>
  </si>
  <si>
    <t>那賀町</t>
  </si>
  <si>
    <t>36368_令和4年度</t>
  </si>
  <si>
    <t>36368_令和6年度</t>
  </si>
  <si>
    <t>36387</t>
  </si>
  <si>
    <t>美波町</t>
  </si>
  <si>
    <t>36387_令和4年度</t>
  </si>
  <si>
    <t>36387_令和6年度</t>
  </si>
  <si>
    <t>36302</t>
  </si>
  <si>
    <t>上勝町</t>
  </si>
  <si>
    <t>36302_令和4年度</t>
  </si>
  <si>
    <t>36302_令和6年度</t>
  </si>
  <si>
    <t>36208</t>
  </si>
  <si>
    <t>三好市</t>
  </si>
  <si>
    <t>36208_令和4年度</t>
  </si>
  <si>
    <t>36208_令和6年度</t>
  </si>
  <si>
    <t>36202</t>
  </si>
  <si>
    <t>鳴門市</t>
  </si>
  <si>
    <t>36202_令和4年度</t>
  </si>
  <si>
    <t>36202_令和6年度</t>
  </si>
  <si>
    <t>36404</t>
  </si>
  <si>
    <t>板野町</t>
  </si>
  <si>
    <t>36404_令和4年度</t>
  </si>
  <si>
    <t>36404_令和6年度</t>
  </si>
  <si>
    <t>36403</t>
  </si>
  <si>
    <t>藍住町</t>
  </si>
  <si>
    <t>36403_令和4年度</t>
  </si>
  <si>
    <t>36403_令和6年度</t>
  </si>
  <si>
    <t>36203</t>
  </si>
  <si>
    <t>小松島市</t>
  </si>
  <si>
    <t>36203_令和4年度</t>
  </si>
  <si>
    <t>36203_令和6年度</t>
  </si>
  <si>
    <t>36206</t>
  </si>
  <si>
    <t>阿波市</t>
  </si>
  <si>
    <t>36206_令和4年度</t>
  </si>
  <si>
    <t>36206_令和6年度</t>
  </si>
  <si>
    <t>36_平成2年度</t>
  </si>
  <si>
    <t>36</t>
  </si>
  <si>
    <t>徳島県</t>
  </si>
  <si>
    <t>36_平成17年度</t>
  </si>
  <si>
    <t>36_平成18年度</t>
  </si>
  <si>
    <t>36_平成19年度</t>
  </si>
  <si>
    <t>36_平成20年度</t>
  </si>
  <si>
    <t>36_平成21年度</t>
  </si>
  <si>
    <t>36_平成22年度</t>
  </si>
  <si>
    <t>36_平成23年度</t>
  </si>
  <si>
    <t>36_平成24年度</t>
  </si>
  <si>
    <t>36_平成25年度</t>
  </si>
  <si>
    <t>36_平成26年度</t>
  </si>
  <si>
    <t>36_平成27年度</t>
  </si>
  <si>
    <t>36_平成28年度</t>
  </si>
  <si>
    <t>36_平成29年度</t>
  </si>
  <si>
    <t>36_平成30年度</t>
  </si>
  <si>
    <t>36_令和元年度</t>
  </si>
  <si>
    <t>36_令和2年度</t>
  </si>
  <si>
    <t>36_令和3年度</t>
  </si>
  <si>
    <t>36_令和4年度</t>
  </si>
  <si>
    <t>36_令和5年度</t>
  </si>
  <si>
    <t>36_令和6年度</t>
  </si>
  <si>
    <t>36383_令和7年度</t>
  </si>
  <si>
    <t>36383_令和8年度</t>
  </si>
  <si>
    <t>36383_令和9年度</t>
  </si>
  <si>
    <t>36383_令和10年度</t>
  </si>
  <si>
    <t>36383_令和11年度</t>
  </si>
  <si>
    <t>36383_令和12年度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</si>
</sst>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176" formatCode="#,##0;;"/>
    <numFmt numFmtId="177" formatCode="\(0%\);;"/>
    <numFmt numFmtId="178" formatCode="0_ "/>
    <numFmt numFmtId="179" formatCode="0.00_ "/>
    <numFmt numFmtId="180" formatCode="0.0%;;"/>
    <numFmt numFmtId="181" formatCode="0.0%"/>
    <numFmt numFmtId="182" formatCode="#,##0&quot;kW&quot;"/>
    <numFmt numFmtId="183" formatCode="#,##0&quot; kW&quot;"/>
    <numFmt numFmtId="184" formatCode="#,##0&quot; MWh&quot;"/>
    <numFmt numFmtId="185" formatCode="0.0"/>
    <numFmt numFmtId="186" formatCode="0_);[Red]\(0\)"/>
    <numFmt numFmtId="187" formatCode="#,##0&quot; MJ&quot;"/>
    <numFmt numFmtId="188" formatCode="#,##0&quot; 億MJ&quot;"/>
    <numFmt numFmtId="189" formatCode="[=0]#,##0;[&lt;1]0.00;#,##0"/>
    <numFmt numFmtId="190" formatCode="[=0]#;[&lt;1]0.00;#,##0"/>
    <numFmt numFmtId="191" formatCode="[=0]0;[&lt;10]0.00;#,##0"/>
  </numFmts>
  <fonts count="136">
    <font>
      <sz val="9"/>
      <name val="ＭＳ Ｐゴシック"/>
      <family val="3"/>
      <charset val="128"/>
    </font>
    <font>
      <sz val="11"/>
      <color theme="1"/>
      <name val="ＭＳ Ｐゴシック"/>
      <family val="2"/>
      <charset val="128"/>
      <scheme val="minor"/>
    </font>
    <font>
      <sz val="11"/>
      <color theme="1"/>
      <name val="Yu Gothic"/>
      <family val="2"/>
      <charset val="128"/>
    </font>
    <font>
      <sz val="11"/>
      <color theme="1"/>
      <name val="Yu Gothic"/>
      <family val="2"/>
      <charset val="128"/>
    </font>
    <font>
      <sz val="11"/>
      <color theme="1"/>
      <name val="Yu Gothic"/>
      <family val="2"/>
      <charset val="128"/>
    </font>
    <font>
      <sz val="11"/>
      <color theme="1"/>
      <name val="Yu Gothic"/>
      <family val="2"/>
      <charset val="128"/>
    </font>
    <font>
      <sz val="9"/>
      <name val="ＭＳ Ｐゴシック"/>
      <family val="3"/>
      <charset val="128"/>
    </font>
    <font>
      <sz val="6"/>
      <name val="ＭＳ Ｐゴシック"/>
      <family val="3"/>
      <charset val="128"/>
    </font>
    <font>
      <sz val="9"/>
      <name val="メイリオ"/>
      <family val="3"/>
      <charset val="128"/>
    </font>
    <font>
      <sz val="22"/>
      <name val="メイリオ"/>
      <family val="3"/>
      <charset val="128"/>
    </font>
    <font>
      <vertAlign val="subscript"/>
      <sz val="12"/>
      <name val="メイリオ"/>
      <family val="3"/>
      <charset val="128"/>
    </font>
    <font>
      <sz val="36"/>
      <name val="メイリオ"/>
      <family val="3"/>
      <charset val="128"/>
    </font>
    <font>
      <sz val="16"/>
      <name val="メイリオ"/>
      <family val="3"/>
      <charset val="128"/>
    </font>
    <font>
      <u/>
      <sz val="9"/>
      <color theme="10"/>
      <name val="ＭＳ Ｐゴシック"/>
      <family val="3"/>
      <charset val="128"/>
    </font>
    <font>
      <sz val="11"/>
      <color theme="1"/>
      <name val="Meiryo UI"/>
      <family val="3"/>
      <charset val="128"/>
    </font>
    <font>
      <sz val="22"/>
      <color theme="1"/>
      <name val="メイリオ"/>
      <family val="3"/>
      <charset val="128"/>
    </font>
    <font>
      <sz val="6"/>
      <name val="ＭＳ Ｐゴシック"/>
      <family val="2"/>
      <charset val="128"/>
      <scheme val="minor"/>
    </font>
    <font>
      <sz val="11"/>
      <color theme="1"/>
      <name val="メイリオ"/>
      <family val="3"/>
      <charset val="128"/>
    </font>
    <font>
      <b/>
      <sz val="14"/>
      <color theme="1"/>
      <name val="Meiryo UI"/>
      <family val="3"/>
      <charset val="128"/>
    </font>
    <font>
      <b/>
      <sz val="11"/>
      <color theme="1"/>
      <name val="Meiryo UI"/>
      <family val="3"/>
      <charset val="128"/>
    </font>
    <font>
      <sz val="10.5"/>
      <color theme="1"/>
      <name val="Meiryo UI"/>
      <family val="3"/>
      <charset val="128"/>
    </font>
    <font>
      <b/>
      <sz val="10.5"/>
      <color theme="1"/>
      <name val="Meiryo UI"/>
      <family val="3"/>
      <charset val="128"/>
    </font>
    <font>
      <sz val="11"/>
      <name val="ＭＳ Ｐゴシック"/>
      <family val="3"/>
      <charset val="128"/>
    </font>
    <font>
      <sz val="10"/>
      <color theme="1"/>
      <name val="ＭＳ Ｐゴシック"/>
      <family val="3"/>
      <charset val="128"/>
    </font>
    <font>
      <sz val="11"/>
      <color theme="1"/>
      <name val="ＭＳ Ｐゴシック"/>
      <family val="3"/>
      <charset val="128"/>
      <scheme val="minor"/>
    </font>
    <font>
      <sz val="12"/>
      <name val="ＭＳ Ｐゴシック"/>
      <family val="3"/>
      <charset val="128"/>
    </font>
    <font>
      <sz val="11"/>
      <color theme="1"/>
      <name val="ＭＳ Ｐゴシック"/>
      <family val="2"/>
      <charset val="128"/>
      <scheme val="minor"/>
    </font>
    <font>
      <sz val="11"/>
      <color theme="1"/>
      <name val="ＭＳ Ｐゴシック"/>
      <family val="2"/>
      <scheme val="minor"/>
    </font>
    <font>
      <sz val="10"/>
      <color theme="1"/>
      <name val="Meiryo UI"/>
      <family val="3"/>
      <charset val="128"/>
    </font>
    <font>
      <b/>
      <sz val="11"/>
      <color rgb="FFFF0000"/>
      <name val="Meiryo UI"/>
      <family val="3"/>
      <charset val="128"/>
    </font>
    <font>
      <sz val="10.5"/>
      <name val="Meiryo UI"/>
      <family val="3"/>
      <charset val="128"/>
    </font>
    <font>
      <sz val="11"/>
      <name val="Meiryo UI"/>
      <family val="3"/>
      <charset val="128"/>
    </font>
    <font>
      <b/>
      <sz val="11"/>
      <name val="Meiryo UI"/>
      <family val="3"/>
      <charset val="128"/>
    </font>
    <font>
      <sz val="9"/>
      <name val="Meiryo UI"/>
      <family val="3"/>
      <charset val="128"/>
    </font>
    <font>
      <sz val="9"/>
      <color theme="0"/>
      <name val="Meiryo UI"/>
      <family val="3"/>
      <charset val="128"/>
    </font>
    <font>
      <sz val="14"/>
      <name val="Meiryo UI"/>
      <family val="3"/>
      <charset val="128"/>
    </font>
    <font>
      <sz val="24"/>
      <name val="Meiryo UI"/>
      <family val="3"/>
      <charset val="128"/>
    </font>
    <font>
      <sz val="36"/>
      <name val="Meiryo UI"/>
      <family val="3"/>
      <charset val="128"/>
    </font>
    <font>
      <sz val="26"/>
      <name val="Meiryo UI"/>
      <family val="3"/>
      <charset val="128"/>
    </font>
    <font>
      <sz val="42"/>
      <name val="Meiryo UI"/>
      <family val="3"/>
      <charset val="128"/>
    </font>
    <font>
      <sz val="12"/>
      <name val="Meiryo UI"/>
      <family val="3"/>
      <charset val="128"/>
    </font>
    <font>
      <sz val="18"/>
      <name val="Meiryo UI"/>
      <family val="3"/>
      <charset val="128"/>
    </font>
    <font>
      <b/>
      <sz val="24"/>
      <name val="Meiryo UI"/>
      <family val="3"/>
      <charset val="128"/>
    </font>
    <font>
      <sz val="28"/>
      <name val="Meiryo UI"/>
      <family val="3"/>
      <charset val="128"/>
    </font>
    <font>
      <b/>
      <sz val="42"/>
      <name val="Meiryo UI"/>
      <family val="3"/>
      <charset val="128"/>
    </font>
    <font>
      <b/>
      <sz val="26"/>
      <name val="Meiryo UI"/>
      <family val="3"/>
      <charset val="128"/>
    </font>
    <font>
      <vertAlign val="subscript"/>
      <sz val="9"/>
      <name val="Meiryo UI"/>
      <family val="3"/>
      <charset val="128"/>
    </font>
    <font>
      <vertAlign val="subscript"/>
      <sz val="24"/>
      <name val="Meiryo UI"/>
      <family val="3"/>
      <charset val="128"/>
    </font>
    <font>
      <sz val="14"/>
      <color theme="1"/>
      <name val="Meiryo UI"/>
      <family val="3"/>
      <charset val="128"/>
    </font>
    <font>
      <b/>
      <sz val="9"/>
      <color rgb="FFFF0000"/>
      <name val="Meiryo UI"/>
      <family val="3"/>
      <charset val="128"/>
    </font>
    <font>
      <sz val="36"/>
      <color theme="1"/>
      <name val="Meiryo UI"/>
      <family val="3"/>
      <charset val="128"/>
    </font>
    <font>
      <b/>
      <sz val="26"/>
      <color theme="0"/>
      <name val="メイリオ"/>
      <family val="3"/>
      <charset val="128"/>
    </font>
    <font>
      <b/>
      <sz val="20"/>
      <color theme="0"/>
      <name val="メイリオ"/>
      <family val="3"/>
      <charset val="128"/>
    </font>
    <font>
      <sz val="22"/>
      <name val="Meiryo UI"/>
      <family val="3"/>
      <charset val="128"/>
    </font>
    <font>
      <sz val="16"/>
      <name val="Meiryo UI"/>
      <family val="3"/>
      <charset val="128"/>
    </font>
    <font>
      <b/>
      <sz val="14"/>
      <name val="Meiryo UI"/>
      <family val="3"/>
      <charset val="128"/>
    </font>
    <font>
      <b/>
      <sz val="12"/>
      <name val="Meiryo UI"/>
      <family val="3"/>
      <charset val="128"/>
    </font>
    <font>
      <sz val="20"/>
      <name val="Meiryo UI"/>
      <family val="3"/>
      <charset val="128"/>
    </font>
    <font>
      <sz val="10"/>
      <name val="Meiryo UI"/>
      <family val="3"/>
      <charset val="128"/>
    </font>
    <font>
      <sz val="22"/>
      <color rgb="FFCDFFFF"/>
      <name val="Meiryo UI"/>
      <family val="3"/>
      <charset val="128"/>
    </font>
    <font>
      <b/>
      <sz val="9"/>
      <name val="Meiryo UI"/>
      <family val="3"/>
      <charset val="128"/>
    </font>
    <font>
      <sz val="20"/>
      <color theme="8" tint="0.79998168889431442"/>
      <name val="Meiryo UI"/>
      <family val="3"/>
      <charset val="128"/>
    </font>
    <font>
      <b/>
      <sz val="10"/>
      <name val="Meiryo UI"/>
      <family val="3"/>
      <charset val="128"/>
    </font>
    <font>
      <b/>
      <vertAlign val="superscript"/>
      <sz val="12"/>
      <name val="Meiryo UI"/>
      <family val="3"/>
      <charset val="128"/>
    </font>
    <font>
      <b/>
      <sz val="16"/>
      <name val="Meiryo UI"/>
      <family val="3"/>
      <charset val="128"/>
    </font>
    <font>
      <b/>
      <sz val="22"/>
      <name val="Meiryo UI"/>
      <family val="3"/>
      <charset val="128"/>
    </font>
    <font>
      <b/>
      <sz val="22"/>
      <color rgb="FFFF0000"/>
      <name val="Meiryo UI"/>
      <family val="3"/>
      <charset val="128"/>
    </font>
    <font>
      <sz val="8"/>
      <name val="Meiryo UI"/>
      <family val="3"/>
      <charset val="128"/>
    </font>
    <font>
      <vertAlign val="superscript"/>
      <sz val="11"/>
      <name val="Meiryo UI"/>
      <family val="3"/>
      <charset val="128"/>
    </font>
    <font>
      <b/>
      <sz val="18"/>
      <name val="Meiryo UI"/>
      <family val="3"/>
      <charset val="128"/>
    </font>
    <font>
      <sz val="22"/>
      <color theme="0"/>
      <name val="Meiryo UI"/>
      <family val="3"/>
      <charset val="128"/>
    </font>
    <font>
      <b/>
      <sz val="12"/>
      <color theme="0"/>
      <name val="Meiryo UI"/>
      <family val="3"/>
      <charset val="128"/>
    </font>
    <font>
      <sz val="12"/>
      <color theme="0"/>
      <name val="Meiryo UI"/>
      <family val="3"/>
      <charset val="128"/>
    </font>
    <font>
      <sz val="10"/>
      <color theme="0"/>
      <name val="Meiryo UI"/>
      <family val="3"/>
      <charset val="128"/>
    </font>
    <font>
      <vertAlign val="superscript"/>
      <sz val="12"/>
      <color theme="0"/>
      <name val="Meiryo UI"/>
      <family val="3"/>
      <charset val="128"/>
    </font>
    <font>
      <b/>
      <sz val="16"/>
      <color rgb="FF00584E"/>
      <name val="Meiryo UI"/>
      <family val="3"/>
      <charset val="128"/>
    </font>
    <font>
      <sz val="11"/>
      <color theme="0"/>
      <name val="Meiryo UI"/>
      <family val="3"/>
      <charset val="128"/>
    </font>
    <font>
      <b/>
      <sz val="9"/>
      <color theme="0"/>
      <name val="Meiryo UI"/>
      <family val="3"/>
      <charset val="128"/>
    </font>
    <font>
      <b/>
      <sz val="10"/>
      <color theme="0"/>
      <name val="Meiryo UI"/>
      <family val="3"/>
      <charset val="128"/>
    </font>
    <font>
      <b/>
      <sz val="11"/>
      <color theme="0"/>
      <name val="Meiryo UI"/>
      <family val="3"/>
      <charset val="128"/>
    </font>
    <font>
      <vertAlign val="superscript"/>
      <sz val="11"/>
      <color theme="0"/>
      <name val="Meiryo UI"/>
      <family val="3"/>
      <charset val="128"/>
    </font>
    <font>
      <b/>
      <sz val="32"/>
      <color theme="0"/>
      <name val="Meiryo UI"/>
      <family val="3"/>
      <charset val="128"/>
    </font>
    <font>
      <b/>
      <sz val="40"/>
      <color theme="0"/>
      <name val="Meiryo UI"/>
      <family val="3"/>
      <charset val="128"/>
    </font>
    <font>
      <sz val="42"/>
      <color theme="0"/>
      <name val="Meiryo UI"/>
      <family val="3"/>
      <charset val="128"/>
    </font>
    <font>
      <b/>
      <sz val="42"/>
      <color theme="0"/>
      <name val="Meiryo UI"/>
      <family val="3"/>
      <charset val="128"/>
    </font>
    <font>
      <b/>
      <sz val="28"/>
      <name val="Meiryo UI"/>
      <family val="3"/>
      <charset val="128"/>
    </font>
    <font>
      <b/>
      <sz val="26"/>
      <color rgb="FF00584E"/>
      <name val="Meiryo UI"/>
      <family val="3"/>
      <charset val="128"/>
    </font>
    <font>
      <b/>
      <sz val="22"/>
      <color theme="0"/>
      <name val="メイリオ"/>
      <family val="3"/>
      <charset val="128"/>
    </font>
    <font>
      <b/>
      <sz val="14"/>
      <color theme="0"/>
      <name val="Meiryo UI"/>
      <family val="3"/>
      <charset val="128"/>
    </font>
    <font>
      <b/>
      <vertAlign val="subscript"/>
      <sz val="14"/>
      <color theme="0"/>
      <name val="Meiryo UI"/>
      <family val="3"/>
      <charset val="128"/>
    </font>
    <font>
      <b/>
      <sz val="20"/>
      <color theme="0"/>
      <name val="Meiryo UI"/>
      <family val="3"/>
      <charset val="128"/>
    </font>
    <font>
      <b/>
      <sz val="26"/>
      <color theme="0"/>
      <name val="Meiryo UI"/>
      <family val="3"/>
      <charset val="128"/>
    </font>
    <font>
      <vertAlign val="subscript"/>
      <sz val="11"/>
      <name val="Meiryo UI"/>
      <family val="3"/>
      <charset val="128"/>
    </font>
    <font>
      <sz val="13"/>
      <name val="Meiryo UI"/>
      <family val="3"/>
      <charset val="128"/>
    </font>
    <font>
      <sz val="9"/>
      <color rgb="FFEBFFEB"/>
      <name val="Meiryo UI"/>
      <family val="3"/>
      <charset val="128"/>
    </font>
    <font>
      <sz val="12"/>
      <color rgb="FFEBFFEB"/>
      <name val="Meiryo UI"/>
      <family val="3"/>
      <charset val="128"/>
    </font>
    <font>
      <b/>
      <vertAlign val="subscript"/>
      <sz val="26"/>
      <color theme="0"/>
      <name val="Meiryo UI"/>
      <family val="3"/>
      <charset val="128"/>
    </font>
    <font>
      <sz val="9"/>
      <color rgb="FFFFFFFF"/>
      <name val="Meiryo UI"/>
      <family val="3"/>
      <charset val="128"/>
    </font>
    <font>
      <sz val="9"/>
      <color rgb="FFFFF5FF"/>
      <name val="Meiryo UI"/>
      <family val="3"/>
      <charset val="128"/>
    </font>
    <font>
      <b/>
      <sz val="16"/>
      <color theme="0"/>
      <name val="Meiryo UI"/>
      <family val="3"/>
      <charset val="128"/>
    </font>
    <font>
      <sz val="14"/>
      <color theme="0"/>
      <name val="Meiryo UI"/>
      <family val="3"/>
      <charset val="128"/>
    </font>
    <font>
      <b/>
      <vertAlign val="subscript"/>
      <sz val="16"/>
      <color theme="0"/>
      <name val="Meiryo UI"/>
      <family val="3"/>
      <charset val="128"/>
    </font>
    <font>
      <b/>
      <sz val="12"/>
      <color rgb="FF00584E"/>
      <name val="Meiryo UI"/>
      <family val="3"/>
      <charset val="128"/>
    </font>
    <font>
      <b/>
      <sz val="9"/>
      <color rgb="FF00584E"/>
      <name val="Meiryo UI"/>
      <family val="3"/>
      <charset val="128"/>
    </font>
    <font>
      <sz val="10.5"/>
      <color rgb="FF00584E"/>
      <name val="Meiryo UI"/>
      <family val="3"/>
      <charset val="128"/>
    </font>
    <font>
      <vertAlign val="subscript"/>
      <sz val="10.5"/>
      <color rgb="FF00584E"/>
      <name val="Meiryo UI"/>
      <family val="3"/>
      <charset val="128"/>
    </font>
    <font>
      <b/>
      <vertAlign val="subscript"/>
      <sz val="18"/>
      <name val="Meiryo UI"/>
      <family val="3"/>
      <charset val="128"/>
    </font>
    <font>
      <b/>
      <sz val="9"/>
      <color rgb="FF1B8D82"/>
      <name val="Meiryo UI"/>
      <family val="3"/>
      <charset val="128"/>
    </font>
    <font>
      <sz val="9"/>
      <color rgb="FF1B8D82"/>
      <name val="Meiryo UI"/>
      <family val="3"/>
      <charset val="128"/>
    </font>
    <font>
      <b/>
      <vertAlign val="superscript"/>
      <sz val="12"/>
      <color rgb="FF00584E"/>
      <name val="Meiryo UI"/>
      <family val="3"/>
      <charset val="128"/>
    </font>
    <font>
      <b/>
      <vertAlign val="subscript"/>
      <sz val="16"/>
      <color rgb="FF00584E"/>
      <name val="Meiryo UI"/>
      <family val="3"/>
      <charset val="128"/>
    </font>
    <font>
      <b/>
      <vertAlign val="subscript"/>
      <sz val="9"/>
      <color theme="0"/>
      <name val="Meiryo UI"/>
      <family val="3"/>
      <charset val="128"/>
    </font>
    <font>
      <b/>
      <vertAlign val="subscript"/>
      <sz val="16"/>
      <name val="Meiryo UI"/>
      <family val="3"/>
      <charset val="128"/>
    </font>
    <font>
      <b/>
      <vertAlign val="subscript"/>
      <sz val="11"/>
      <name val="Meiryo UI"/>
      <family val="3"/>
      <charset val="128"/>
    </font>
    <font>
      <vertAlign val="subscript"/>
      <sz val="14"/>
      <name val="Meiryo UI"/>
      <family val="3"/>
      <charset val="128"/>
    </font>
    <font>
      <b/>
      <vertAlign val="superscript"/>
      <sz val="12"/>
      <color theme="0"/>
      <name val="Meiryo UI"/>
      <family val="3"/>
      <charset val="128"/>
    </font>
    <font>
      <b/>
      <vertAlign val="subscript"/>
      <sz val="11"/>
      <color theme="1"/>
      <name val="Meiryo UI"/>
      <family val="3"/>
      <charset val="128"/>
    </font>
    <font>
      <b/>
      <vertAlign val="subscript"/>
      <sz val="11"/>
      <color theme="0"/>
      <name val="Meiryo UI"/>
      <family val="3"/>
      <charset val="128"/>
    </font>
    <font>
      <b/>
      <sz val="20"/>
      <name val="Meiryo UI"/>
      <family val="3"/>
      <charset val="128"/>
    </font>
    <font>
      <b/>
      <sz val="16"/>
      <color theme="1"/>
      <name val="Meiryo UI"/>
      <family val="3"/>
      <charset val="128"/>
    </font>
    <font>
      <b/>
      <vertAlign val="superscript"/>
      <sz val="16"/>
      <color theme="1"/>
      <name val="Meiryo UI"/>
      <family val="3"/>
      <charset val="128"/>
    </font>
    <font>
      <sz val="9"/>
      <color theme="1"/>
      <name val="Meiryo UI"/>
      <family val="3"/>
      <charset val="128"/>
    </font>
    <font>
      <sz val="26"/>
      <color theme="1"/>
      <name val="Meiryo UI"/>
      <family val="3"/>
      <charset val="128"/>
    </font>
    <font>
      <sz val="24"/>
      <color theme="1"/>
      <name val="Meiryo UI"/>
      <family val="3"/>
      <charset val="128"/>
    </font>
    <font>
      <sz val="12"/>
      <color theme="1"/>
      <name val="Meiryo UI"/>
      <family val="3"/>
      <charset val="128"/>
    </font>
    <font>
      <b/>
      <sz val="28"/>
      <color rgb="FF00584E"/>
      <name val="Meiryo UI"/>
      <family val="3"/>
      <charset val="128"/>
    </font>
    <font>
      <b/>
      <vertAlign val="subscript"/>
      <sz val="28"/>
      <color rgb="FF00584E"/>
      <name val="Meiryo UI"/>
      <family val="3"/>
      <charset val="128"/>
    </font>
    <font>
      <b/>
      <sz val="32"/>
      <name val="Meiryo UI"/>
      <family val="3"/>
      <charset val="128"/>
    </font>
    <font>
      <vertAlign val="subscript"/>
      <sz val="12"/>
      <name val="Meiryo UI"/>
      <family val="3"/>
      <charset val="128"/>
    </font>
    <font>
      <sz val="9"/>
      <color rgb="FFFF0000"/>
      <name val="Meiryo UI"/>
      <family val="3"/>
      <charset val="128"/>
    </font>
    <font>
      <sz val="24"/>
      <color theme="0"/>
      <name val="Meiryo UI"/>
      <family val="3"/>
      <charset val="128"/>
    </font>
    <font>
      <sz val="6"/>
      <name val="Meiryo UI"/>
      <family val="3"/>
      <charset val="128"/>
    </font>
    <font>
      <u/>
      <sz val="10"/>
      <color theme="10"/>
      <name val="Meiryo UI"/>
      <family val="3"/>
      <charset val="128"/>
    </font>
    <font>
      <sz val="9"/>
      <color theme="0"/>
      <name val="ＭＳ Ｐゴシック"/>
      <family val="3"/>
      <charset val="128"/>
    </font>
    <font>
      <vertAlign val="subscript"/>
      <sz val="10.5"/>
      <name val="Meiryo UI"/>
      <family val="3"/>
      <charset val="128"/>
    </font>
    <font>
      <vertAlign val="subscript"/>
      <sz val="10"/>
      <name val="Meiryo UI"/>
      <family val="3"/>
      <charset val="128"/>
    </font>
  </fonts>
  <fills count="24">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CCFFFF"/>
        <bgColor indexed="64"/>
      </patternFill>
    </fill>
    <fill>
      <patternFill patternType="solid">
        <fgColor theme="2"/>
        <bgColor indexed="64"/>
      </patternFill>
    </fill>
    <fill>
      <patternFill patternType="solid">
        <fgColor rgb="FFFFFFFF"/>
        <bgColor indexed="64"/>
      </patternFill>
    </fill>
    <fill>
      <patternFill patternType="solid">
        <fgColor rgb="FF51909D"/>
        <bgColor indexed="64"/>
      </patternFill>
    </fill>
    <fill>
      <patternFill patternType="solid">
        <fgColor rgb="FF88BEB5"/>
        <bgColor indexed="64"/>
      </patternFill>
    </fill>
    <fill>
      <patternFill patternType="solid">
        <fgColor rgb="FF2D514B"/>
        <bgColor indexed="64"/>
      </patternFill>
    </fill>
    <fill>
      <patternFill patternType="solid">
        <fgColor rgb="FFE19087"/>
        <bgColor indexed="64"/>
      </patternFill>
    </fill>
    <fill>
      <patternFill patternType="solid">
        <fgColor rgb="FFE5B047"/>
        <bgColor indexed="64"/>
      </patternFill>
    </fill>
    <fill>
      <patternFill patternType="solid">
        <fgColor rgb="FF8F74B4"/>
        <bgColor indexed="64"/>
      </patternFill>
    </fill>
    <fill>
      <patternFill patternType="solid">
        <fgColor rgb="FF5F61BD"/>
        <bgColor indexed="64"/>
      </patternFill>
    </fill>
    <fill>
      <patternFill patternType="solid">
        <fgColor rgb="FF8191D5"/>
        <bgColor indexed="64"/>
      </patternFill>
    </fill>
    <fill>
      <patternFill patternType="solid">
        <fgColor theme="1" tint="0.499984740745262"/>
        <bgColor indexed="64"/>
      </patternFill>
    </fill>
    <fill>
      <patternFill patternType="solid">
        <fgColor rgb="FF1B8D8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1" tint="0.249977111117893"/>
        <bgColor indexed="64"/>
      </patternFill>
    </fill>
  </fills>
  <borders count="247">
    <border>
      <left/>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medium">
        <color indexed="64"/>
      </right>
      <top/>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hair">
        <color indexed="64"/>
      </right>
      <top/>
      <bottom style="double">
        <color indexed="64"/>
      </bottom>
      <diagonal/>
    </border>
    <border>
      <left/>
      <right style="medium">
        <color indexed="64"/>
      </right>
      <top/>
      <bottom style="double">
        <color indexed="64"/>
      </bottom>
      <diagonal/>
    </border>
    <border>
      <left style="thin">
        <color indexed="64"/>
      </left>
      <right style="medium">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top style="thick">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thin">
        <color indexed="64"/>
      </right>
      <top style="double">
        <color indexed="64"/>
      </top>
      <bottom/>
      <diagonal/>
    </border>
    <border>
      <left/>
      <right style="medium">
        <color indexed="64"/>
      </right>
      <top style="double">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double">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top style="thin">
        <color indexed="64"/>
      </top>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hair">
        <color indexed="64"/>
      </left>
      <right/>
      <top style="thin">
        <color indexed="64"/>
      </top>
      <bottom/>
      <diagonal/>
    </border>
    <border>
      <left style="hair">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medium">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medium">
        <color indexed="64"/>
      </left>
      <right/>
      <top style="double">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indexed="64"/>
      </left>
      <right/>
      <top style="thin">
        <color indexed="64"/>
      </top>
      <bottom style="double">
        <color indexed="64"/>
      </bottom>
      <diagonal/>
    </border>
    <border>
      <left/>
      <right style="thin">
        <color indexed="64"/>
      </right>
      <top/>
      <bottom/>
      <diagonal/>
    </border>
    <border>
      <left style="hair">
        <color auto="1"/>
      </left>
      <right/>
      <top style="medium">
        <color auto="1"/>
      </top>
      <bottom style="medium">
        <color auto="1"/>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bottom/>
      <diagonal/>
    </border>
    <border>
      <left/>
      <right style="hair">
        <color indexed="64"/>
      </right>
      <top style="double">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bottom style="thin">
        <color theme="0" tint="-0.34998626667073579"/>
      </bottom>
      <diagonal/>
    </border>
    <border>
      <left/>
      <right/>
      <top style="thin">
        <color theme="0" tint="-0.34998626667073579"/>
      </top>
      <bottom/>
      <diagonal/>
    </border>
    <border>
      <left/>
      <right/>
      <top style="thin">
        <color rgb="FFE3E3E3"/>
      </top>
      <bottom/>
      <diagonal/>
    </border>
    <border>
      <left/>
      <right/>
      <top/>
      <bottom style="thin">
        <color rgb="FFE3E3E3"/>
      </bottom>
      <diagonal/>
    </border>
    <border>
      <left/>
      <right/>
      <top style="thin">
        <color rgb="FFE3E3E3"/>
      </top>
      <bottom style="thin">
        <color rgb="FFE3E3E3"/>
      </bottom>
      <diagonal/>
    </border>
    <border>
      <left/>
      <right/>
      <top style="thin">
        <color rgb="FFE3E3E3"/>
      </top>
      <bottom style="dotted">
        <color rgb="FFE3E3E3"/>
      </bottom>
      <diagonal/>
    </border>
    <border>
      <left/>
      <right/>
      <top style="dotted">
        <color rgb="FFE3E3E3"/>
      </top>
      <bottom style="dotted">
        <color rgb="FFE3E3E3"/>
      </bottom>
      <diagonal/>
    </border>
    <border>
      <left/>
      <right/>
      <top style="thick">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style="thin">
        <color auto="1"/>
      </right>
      <top style="thick">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bottom style="thick">
        <color indexed="64"/>
      </bottom>
      <diagonal/>
    </border>
    <border>
      <left style="thin">
        <color theme="0" tint="-0.14996795556505021"/>
      </left>
      <right/>
      <top/>
      <bottom/>
      <diagonal/>
    </border>
    <border>
      <left style="thin">
        <color theme="0" tint="-0.14996795556505021"/>
      </left>
      <right style="thin">
        <color theme="0" tint="-0.14996795556505021"/>
      </right>
      <top/>
      <bottom/>
      <diagonal/>
    </border>
    <border>
      <left style="thin">
        <color theme="0" tint="-0.499984740745262"/>
      </left>
      <right/>
      <top style="thin">
        <color indexed="64"/>
      </top>
      <bottom/>
      <diagonal/>
    </border>
    <border>
      <left/>
      <right style="thin">
        <color theme="0" tint="-0.499984740745262"/>
      </right>
      <top style="thin">
        <color indexed="64"/>
      </top>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ck">
        <color indexed="64"/>
      </left>
      <right/>
      <top style="thin">
        <color theme="0" tint="-0.499984740745262"/>
      </top>
      <bottom/>
      <diagonal/>
    </border>
    <border>
      <left style="thin">
        <color theme="0" tint="-0.14996795556505021"/>
      </left>
      <right style="thin">
        <color theme="0" tint="-0.14996795556505021"/>
      </right>
      <top style="thick">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diagonal/>
    </border>
    <border>
      <left/>
      <right style="medium">
        <color indexed="64"/>
      </right>
      <top style="medium">
        <color indexed="64"/>
      </top>
      <bottom style="medium">
        <color indexed="64"/>
      </bottom>
      <diagonal/>
    </border>
    <border>
      <left style="thin">
        <color theme="0" tint="-0.499984740745262"/>
      </left>
      <right/>
      <top/>
      <bottom style="thin">
        <color theme="0" tint="-0.34998626667073579"/>
      </bottom>
      <diagonal/>
    </border>
    <border>
      <left/>
      <right style="thin">
        <color theme="0" tint="-0.499984740745262"/>
      </right>
      <top/>
      <bottom style="thin">
        <color theme="0" tint="-0.34998626667073579"/>
      </bottom>
      <diagonal/>
    </border>
    <border>
      <left style="thin">
        <color theme="0" tint="-0.14996795556505021"/>
      </left>
      <right style="thin">
        <color theme="0" tint="-0.14993743705557422"/>
      </right>
      <top/>
      <bottom style="thick">
        <color indexed="64"/>
      </bottom>
      <diagonal/>
    </border>
    <border>
      <left style="thin">
        <color theme="0" tint="-0.14993743705557422"/>
      </left>
      <right style="thin">
        <color theme="0" tint="-0.14993743705557422"/>
      </right>
      <top/>
      <bottom style="thick">
        <color indexed="64"/>
      </bottom>
      <diagonal/>
    </border>
    <border>
      <left style="thin">
        <color theme="0" tint="-0.14993743705557422"/>
      </left>
      <right/>
      <top/>
      <bottom style="thick">
        <color indexed="64"/>
      </bottom>
      <diagonal/>
    </border>
    <border>
      <left style="thin">
        <color theme="0" tint="-0.14993743705557422"/>
      </left>
      <right style="thin">
        <color theme="0" tint="-0.14996795556505021"/>
      </right>
      <top/>
      <bottom style="thick">
        <color indexed="64"/>
      </bottom>
      <diagonal/>
    </border>
    <border>
      <left style="thin">
        <color auto="1"/>
      </left>
      <right/>
      <top/>
      <bottom style="thick">
        <color indexed="64"/>
      </bottom>
      <diagonal/>
    </border>
    <border>
      <left style="thin">
        <color auto="1"/>
      </left>
      <right style="thin">
        <color theme="0" tint="-0.14993743705557422"/>
      </right>
      <top/>
      <bottom style="thick">
        <color indexed="64"/>
      </bottom>
      <diagonal/>
    </border>
    <border>
      <left style="thin">
        <color theme="0" tint="-0.14996795556505021"/>
      </left>
      <right style="thin">
        <color auto="1"/>
      </right>
      <top/>
      <bottom style="thick">
        <color indexed="64"/>
      </bottom>
      <diagonal/>
    </border>
    <border>
      <left style="thin">
        <color auto="1"/>
      </left>
      <right style="thin">
        <color auto="1"/>
      </right>
      <top style="thick">
        <color rgb="FFE3E3E3"/>
      </top>
      <bottom style="thin">
        <color auto="1"/>
      </bottom>
      <diagonal/>
    </border>
    <border>
      <left/>
      <right style="thin">
        <color auto="1"/>
      </right>
      <top/>
      <bottom style="thick">
        <color auto="1"/>
      </bottom>
      <diagonal/>
    </border>
    <border>
      <left style="thin">
        <color indexed="64"/>
      </left>
      <right style="thin">
        <color theme="0" tint="-0.14996795556505021"/>
      </right>
      <top/>
      <bottom/>
      <diagonal/>
    </border>
    <border>
      <left style="thin">
        <color theme="0" tint="-0.14996795556505021"/>
      </left>
      <right style="thin">
        <color auto="1"/>
      </right>
      <top style="thick">
        <color rgb="FFE3E3E3"/>
      </top>
      <bottom style="thin">
        <color auto="1"/>
      </bottom>
      <diagonal/>
    </border>
    <border>
      <left style="thin">
        <color auto="1"/>
      </left>
      <right/>
      <top style="thick">
        <color rgb="FFE3E3E3"/>
      </top>
      <bottom style="thin">
        <color auto="1"/>
      </bottom>
      <diagonal/>
    </border>
    <border>
      <left style="thin">
        <color theme="0" tint="-0.14996795556505021"/>
      </left>
      <right style="thin">
        <color auto="1"/>
      </right>
      <top style="thin">
        <color auto="1"/>
      </top>
      <bottom style="thin">
        <color auto="1"/>
      </bottom>
      <diagonal/>
    </border>
    <border>
      <left/>
      <right style="thin">
        <color theme="0" tint="-0.14996795556505021"/>
      </right>
      <top style="thick">
        <color indexed="64"/>
      </top>
      <bottom style="thin">
        <color indexed="64"/>
      </bottom>
      <diagonal/>
    </border>
    <border>
      <left/>
      <right style="thin">
        <color theme="0" tint="-0.14996795556505021"/>
      </right>
      <top style="thin">
        <color indexed="64"/>
      </top>
      <bottom style="thin">
        <color indexed="64"/>
      </bottom>
      <diagonal/>
    </border>
    <border>
      <left/>
      <right style="thin">
        <color theme="0" tint="-0.14996795556505021"/>
      </right>
      <top style="thin">
        <color indexed="64"/>
      </top>
      <bottom style="double">
        <color indexed="64"/>
      </bottom>
      <diagonal/>
    </border>
    <border>
      <left/>
      <right style="thin">
        <color theme="0" tint="-0.14996795556505021"/>
      </right>
      <top/>
      <bottom style="thin">
        <color auto="1"/>
      </bottom>
      <diagonal/>
    </border>
    <border>
      <left/>
      <right/>
      <top style="thin">
        <color indexed="64"/>
      </top>
      <bottom style="double">
        <color indexed="64"/>
      </bottom>
      <diagonal/>
    </border>
    <border>
      <left/>
      <right style="thin">
        <color theme="0" tint="-0.14996795556505021"/>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theme="0" tint="-0.14996795556505021"/>
      </left>
      <right style="thin">
        <color auto="1"/>
      </right>
      <top/>
      <bottom style="thin">
        <color auto="1"/>
      </bottom>
      <diagonal/>
    </border>
    <border>
      <left style="thin">
        <color theme="0" tint="-0.14996795556505021"/>
      </left>
      <right style="thin">
        <color auto="1"/>
      </right>
      <top style="thin">
        <color auto="1"/>
      </top>
      <bottom style="double">
        <color auto="1"/>
      </bottom>
      <diagonal/>
    </border>
    <border>
      <left style="thin">
        <color indexed="64"/>
      </left>
      <right style="thin">
        <color indexed="64"/>
      </right>
      <top style="double">
        <color auto="1"/>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style="double">
        <color auto="1"/>
      </top>
      <bottom style="thin">
        <color theme="0" tint="-0.249977111117893"/>
      </bottom>
      <diagonal/>
    </border>
    <border>
      <left style="thin">
        <color theme="0" tint="-0.14996795556505021"/>
      </left>
      <right style="thin">
        <color auto="1"/>
      </right>
      <top style="double">
        <color auto="1"/>
      </top>
      <bottom style="thin">
        <color theme="0" tint="-0.249977111117893"/>
      </bottom>
      <diagonal/>
    </border>
    <border>
      <left style="thin">
        <color indexed="64"/>
      </left>
      <right style="thin">
        <color indexed="64"/>
      </right>
      <top style="double">
        <color auto="1"/>
      </top>
      <bottom style="thin">
        <color theme="0" tint="-0.249977111117893"/>
      </bottom>
      <diagonal/>
    </border>
    <border>
      <left style="thin">
        <color indexed="64"/>
      </left>
      <right/>
      <top style="double">
        <color auto="1"/>
      </top>
      <bottom style="thin">
        <color theme="0" tint="-0.249977111117893"/>
      </bottom>
      <diagonal/>
    </border>
    <border>
      <left/>
      <right style="thin">
        <color theme="0" tint="-0.14996795556505021"/>
      </right>
      <top style="double">
        <color auto="1"/>
      </top>
      <bottom style="thin">
        <color theme="0" tint="-0.249977111117893"/>
      </bottom>
      <diagonal/>
    </border>
    <border>
      <left style="thin">
        <color auto="1"/>
      </left>
      <right style="hair">
        <color indexed="64"/>
      </right>
      <top style="medium">
        <color auto="1"/>
      </top>
      <bottom style="thin">
        <color indexed="64"/>
      </bottom>
      <diagonal/>
    </border>
    <border>
      <left style="hair">
        <color indexed="64"/>
      </left>
      <right style="hair">
        <color indexed="64"/>
      </right>
      <top style="medium">
        <color auto="1"/>
      </top>
      <bottom style="thin">
        <color indexed="64"/>
      </bottom>
      <diagonal/>
    </border>
    <border>
      <left style="hair">
        <color indexed="64"/>
      </left>
      <right/>
      <top style="medium">
        <color auto="1"/>
      </top>
      <bottom style="thin">
        <color indexed="64"/>
      </bottom>
      <diagonal/>
    </border>
    <border>
      <left style="hair">
        <color indexed="64"/>
      </left>
      <right style="thin">
        <color auto="1"/>
      </right>
      <top style="medium">
        <color auto="1"/>
      </top>
      <bottom style="thin">
        <color indexed="64"/>
      </bottom>
      <diagonal/>
    </border>
    <border>
      <left style="thin">
        <color auto="1"/>
      </left>
      <right style="hair">
        <color indexed="64"/>
      </right>
      <top/>
      <bottom style="thin">
        <color auto="1"/>
      </bottom>
      <diagonal/>
    </border>
    <border>
      <left style="thin">
        <color auto="1"/>
      </left>
      <right style="hair">
        <color indexed="64"/>
      </right>
      <top style="hair">
        <color indexed="64"/>
      </top>
      <bottom style="thin">
        <color indexed="64"/>
      </bottom>
      <diagonal/>
    </border>
    <border>
      <left style="hair">
        <color indexed="64"/>
      </left>
      <right style="medium">
        <color indexed="64"/>
      </right>
      <top style="thin">
        <color indexed="64"/>
      </top>
      <bottom style="double">
        <color indexed="64"/>
      </bottom>
      <diagonal/>
    </border>
  </borders>
  <cellStyleXfs count="28">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22" fillId="0" borderId="0">
      <alignment vertical="center"/>
    </xf>
    <xf numFmtId="0" fontId="23" fillId="0" borderId="0">
      <alignment vertical="center"/>
    </xf>
    <xf numFmtId="0" fontId="22" fillId="0" borderId="0">
      <alignment vertical="center"/>
    </xf>
    <xf numFmtId="38" fontId="22" fillId="0" borderId="0" applyFont="0" applyFill="0" applyBorder="0" applyAlignment="0" applyProtection="0">
      <alignment vertical="center"/>
    </xf>
    <xf numFmtId="0" fontId="24" fillId="0" borderId="0">
      <alignment vertical="center"/>
    </xf>
    <xf numFmtId="0" fontId="25" fillId="0" borderId="0">
      <alignment vertical="center"/>
    </xf>
    <xf numFmtId="0" fontId="26" fillId="0" borderId="0">
      <alignment vertical="center"/>
    </xf>
    <xf numFmtId="0" fontId="5" fillId="0" borderId="0">
      <alignment vertical="center"/>
    </xf>
    <xf numFmtId="38" fontId="26" fillId="0" borderId="0" applyFont="0" applyFill="0" applyBorder="0" applyAlignment="0" applyProtection="0">
      <alignment vertical="center"/>
    </xf>
    <xf numFmtId="0" fontId="27" fillId="0" borderId="0"/>
    <xf numFmtId="0" fontId="26" fillId="0" borderId="0">
      <alignment vertical="center"/>
    </xf>
    <xf numFmtId="0" fontId="22" fillId="0" borderId="0"/>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2"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8" fillId="3" borderId="27" applyBorder="0" applyAlignment="0">
      <alignment horizontal="left" vertical="top" wrapText="1" shrinkToFit="1"/>
      <protection locked="0"/>
    </xf>
  </cellStyleXfs>
  <cellXfs count="1177">
    <xf numFmtId="0" fontId="0" fillId="0" borderId="0" xfId="0">
      <alignment vertical="center"/>
    </xf>
    <xf numFmtId="0" fontId="14" fillId="0" borderId="0" xfId="0" applyFont="1" applyAlignment="1">
      <alignment horizontal="center" vertical="center"/>
    </xf>
    <xf numFmtId="0" fontId="0" fillId="0" borderId="0" xfId="0" applyAlignment="1">
      <alignment vertical="center" wrapText="1"/>
    </xf>
    <xf numFmtId="0" fontId="14" fillId="0" borderId="0" xfId="0" applyFont="1">
      <alignment vertical="center"/>
    </xf>
    <xf numFmtId="0" fontId="14" fillId="0" borderId="0" xfId="0" applyFont="1" applyAlignment="1">
      <alignment vertical="center" wrapText="1"/>
    </xf>
    <xf numFmtId="0" fontId="17" fillId="0" borderId="0" xfId="0" applyFont="1">
      <alignment vertical="center"/>
    </xf>
    <xf numFmtId="0" fontId="20" fillId="0" borderId="97" xfId="0" applyFont="1" applyBorder="1" applyAlignment="1">
      <alignment horizontal="center" vertical="center"/>
    </xf>
    <xf numFmtId="0" fontId="20" fillId="0" borderId="85" xfId="0" applyFont="1" applyBorder="1" applyAlignment="1">
      <alignment horizontal="center" vertical="center"/>
    </xf>
    <xf numFmtId="0" fontId="20" fillId="0" borderId="37" xfId="0" applyFont="1" applyBorder="1" applyAlignment="1">
      <alignment horizontal="center" vertical="center"/>
    </xf>
    <xf numFmtId="0" fontId="18" fillId="7" borderId="156" xfId="0" applyFont="1" applyFill="1" applyBorder="1">
      <alignment vertical="center"/>
    </xf>
    <xf numFmtId="0" fontId="19" fillId="7" borderId="157" xfId="0" applyFont="1" applyFill="1" applyBorder="1" applyAlignment="1">
      <alignment horizontal="center" vertical="center"/>
    </xf>
    <xf numFmtId="0" fontId="19" fillId="7" borderId="158" xfId="0" applyFont="1" applyFill="1" applyBorder="1" applyAlignment="1">
      <alignment horizontal="center" vertical="center" wrapText="1"/>
    </xf>
    <xf numFmtId="0" fontId="31" fillId="0" borderId="0" xfId="0" applyFont="1" applyAlignment="1">
      <alignment horizontal="center" vertical="center"/>
    </xf>
    <xf numFmtId="0" fontId="31" fillId="0" borderId="0" xfId="0" applyFont="1">
      <alignment vertical="center"/>
    </xf>
    <xf numFmtId="0" fontId="30" fillId="0" borderId="85" xfId="0" applyFont="1" applyBorder="1" applyAlignment="1">
      <alignment horizontal="center" vertical="center" wrapText="1"/>
    </xf>
    <xf numFmtId="0" fontId="31" fillId="7" borderId="161" xfId="0" applyFont="1" applyFill="1" applyBorder="1" applyAlignment="1">
      <alignment horizontal="center" vertical="center"/>
    </xf>
    <xf numFmtId="0" fontId="33" fillId="0" borderId="0" xfId="0" applyFont="1">
      <alignment vertical="center"/>
    </xf>
    <xf numFmtId="0" fontId="35" fillId="0" borderId="63" xfId="0" applyFont="1" applyBorder="1">
      <alignment vertical="center"/>
    </xf>
    <xf numFmtId="0" fontId="36" fillId="0" borderId="63" xfId="0" applyFont="1" applyBorder="1">
      <alignment vertical="center"/>
    </xf>
    <xf numFmtId="0" fontId="37" fillId="0" borderId="0" xfId="0" applyFont="1">
      <alignment vertical="center"/>
    </xf>
    <xf numFmtId="0" fontId="38" fillId="0" borderId="0" xfId="0" applyFont="1">
      <alignment vertical="center"/>
    </xf>
    <xf numFmtId="0" fontId="40" fillId="0" borderId="0" xfId="0" applyFont="1">
      <alignment vertical="center"/>
    </xf>
    <xf numFmtId="0" fontId="36" fillId="0" borderId="0" xfId="0" applyFont="1">
      <alignment vertical="center"/>
    </xf>
    <xf numFmtId="0" fontId="41" fillId="0" borderId="0" xfId="0" applyFont="1">
      <alignment vertical="center"/>
    </xf>
    <xf numFmtId="0" fontId="36" fillId="0" borderId="3" xfId="0" applyFont="1" applyBorder="1">
      <alignment vertical="center"/>
    </xf>
    <xf numFmtId="0" fontId="36" fillId="0" borderId="7" xfId="0" applyFont="1" applyBorder="1">
      <alignment vertical="center"/>
    </xf>
    <xf numFmtId="0" fontId="36" fillId="0" borderId="8" xfId="0" applyFont="1" applyBorder="1">
      <alignment vertical="center"/>
    </xf>
    <xf numFmtId="0" fontId="36" fillId="0" borderId="139" xfId="0" applyFont="1" applyBorder="1">
      <alignment vertical="center"/>
    </xf>
    <xf numFmtId="0" fontId="43" fillId="0" borderId="0" xfId="0" applyFont="1">
      <alignment vertical="center"/>
    </xf>
    <xf numFmtId="0" fontId="35" fillId="0" borderId="0" xfId="0" applyFont="1">
      <alignment vertical="center"/>
    </xf>
    <xf numFmtId="0" fontId="36" fillId="0" borderId="67" xfId="0" applyFont="1" applyBorder="1">
      <alignment vertical="center"/>
    </xf>
    <xf numFmtId="0" fontId="38" fillId="0" borderId="0" xfId="0" applyFont="1" applyAlignment="1"/>
    <xf numFmtId="0" fontId="36" fillId="0" borderId="138" xfId="0" applyFont="1" applyBorder="1">
      <alignment vertical="center"/>
    </xf>
    <xf numFmtId="38" fontId="36" fillId="0" borderId="63" xfId="1" applyFont="1" applyFill="1" applyBorder="1">
      <alignment vertical="center"/>
    </xf>
    <xf numFmtId="38" fontId="36" fillId="0" borderId="114" xfId="1" applyFont="1" applyFill="1" applyBorder="1">
      <alignment vertical="center"/>
    </xf>
    <xf numFmtId="38" fontId="36" fillId="0" borderId="59" xfId="1" applyFont="1" applyFill="1" applyBorder="1">
      <alignment vertical="center"/>
    </xf>
    <xf numFmtId="38" fontId="36" fillId="0" borderId="0" xfId="1" applyFont="1" applyFill="1" applyBorder="1">
      <alignment vertical="center"/>
    </xf>
    <xf numFmtId="0" fontId="38" fillId="0" borderId="0" xfId="0" applyFont="1" applyAlignment="1">
      <alignment horizontal="center" vertical="center"/>
    </xf>
    <xf numFmtId="0" fontId="39" fillId="0" borderId="0" xfId="0" applyFont="1" applyAlignment="1">
      <alignment horizontal="right" vertical="center"/>
    </xf>
    <xf numFmtId="0" fontId="39" fillId="0" borderId="0" xfId="0" applyFont="1">
      <alignment vertical="center"/>
    </xf>
    <xf numFmtId="0" fontId="44" fillId="0" borderId="0" xfId="0" applyFont="1" applyAlignment="1">
      <alignment horizontal="right" vertical="center"/>
    </xf>
    <xf numFmtId="0" fontId="42" fillId="0" borderId="0" xfId="0" applyFont="1">
      <alignment vertical="center"/>
    </xf>
    <xf numFmtId="38" fontId="36" fillId="0" borderId="149" xfId="1" applyFont="1" applyFill="1" applyBorder="1">
      <alignment vertical="center"/>
    </xf>
    <xf numFmtId="0" fontId="36" fillId="0" borderId="151" xfId="0" applyFont="1" applyBorder="1">
      <alignment vertical="center"/>
    </xf>
    <xf numFmtId="0" fontId="36" fillId="0" borderId="149" xfId="0" applyFont="1" applyBorder="1">
      <alignment vertical="center"/>
    </xf>
    <xf numFmtId="0" fontId="36" fillId="0" borderId="152" xfId="0" applyFont="1" applyBorder="1">
      <alignment vertical="center"/>
    </xf>
    <xf numFmtId="0" fontId="36" fillId="0" borderId="18" xfId="0" applyFont="1" applyBorder="1">
      <alignment vertical="center"/>
    </xf>
    <xf numFmtId="0" fontId="36" fillId="0" borderId="66" xfId="0" applyFont="1" applyBorder="1">
      <alignment vertical="center"/>
    </xf>
    <xf numFmtId="0" fontId="36" fillId="0" borderId="29" xfId="0" applyFont="1" applyBorder="1">
      <alignment vertical="center"/>
    </xf>
    <xf numFmtId="38" fontId="36" fillId="0" borderId="69" xfId="1" applyFont="1" applyFill="1" applyBorder="1">
      <alignment vertical="center"/>
    </xf>
    <xf numFmtId="0" fontId="36" fillId="0" borderId="69" xfId="0" applyFont="1" applyBorder="1">
      <alignment vertical="center"/>
    </xf>
    <xf numFmtId="0" fontId="36" fillId="0" borderId="39" xfId="0" applyFont="1" applyBorder="1">
      <alignment vertical="center"/>
    </xf>
    <xf numFmtId="0" fontId="36" fillId="0" borderId="33"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32" xfId="0" applyFont="1" applyBorder="1" applyAlignment="1">
      <alignment horizontal="center" vertical="center" wrapText="1"/>
    </xf>
    <xf numFmtId="38" fontId="36" fillId="0" borderId="139" xfId="1" applyFont="1" applyFill="1" applyBorder="1">
      <alignment vertical="center"/>
    </xf>
    <xf numFmtId="0" fontId="36" fillId="0" borderId="139" xfId="0" applyFont="1" applyBorder="1" applyAlignment="1">
      <alignment horizontal="left" vertical="center"/>
    </xf>
    <xf numFmtId="0" fontId="36" fillId="0" borderId="42" xfId="0" applyFont="1" applyBorder="1">
      <alignment vertical="center"/>
    </xf>
    <xf numFmtId="9" fontId="36" fillId="0" borderId="63" xfId="2" applyFont="1" applyFill="1" applyBorder="1">
      <alignment vertical="center"/>
    </xf>
    <xf numFmtId="9" fontId="36" fillId="0" borderId="114" xfId="2" applyFont="1" applyFill="1" applyBorder="1">
      <alignment vertical="center"/>
    </xf>
    <xf numFmtId="177" fontId="36" fillId="0" borderId="46" xfId="0" applyNumberFormat="1" applyFont="1" applyBorder="1" applyAlignment="1">
      <alignment vertical="center" shrinkToFit="1"/>
    </xf>
    <xf numFmtId="176" fontId="36" fillId="0" borderId="48" xfId="0" applyNumberFormat="1" applyFont="1" applyBorder="1" applyAlignment="1">
      <alignment vertical="center" shrinkToFit="1"/>
    </xf>
    <xf numFmtId="177" fontId="36" fillId="0" borderId="47" xfId="0" applyNumberFormat="1" applyFont="1" applyBorder="1" applyAlignment="1">
      <alignment vertical="center" shrinkToFit="1"/>
    </xf>
    <xf numFmtId="176" fontId="36" fillId="0" borderId="63" xfId="0" applyNumberFormat="1" applyFont="1" applyBorder="1">
      <alignment vertical="center"/>
    </xf>
    <xf numFmtId="177" fontId="36" fillId="0" borderId="52" xfId="0" applyNumberFormat="1" applyFont="1" applyBorder="1" applyAlignment="1">
      <alignment vertical="center" shrinkToFit="1"/>
    </xf>
    <xf numFmtId="176" fontId="36" fillId="0" borderId="54" xfId="0" applyNumberFormat="1" applyFont="1" applyBorder="1" applyAlignment="1">
      <alignment vertical="center" shrinkToFit="1"/>
    </xf>
    <xf numFmtId="177" fontId="36" fillId="0" borderId="53" xfId="0" applyNumberFormat="1" applyFont="1" applyBorder="1" applyAlignment="1">
      <alignment vertical="center" shrinkToFit="1"/>
    </xf>
    <xf numFmtId="176" fontId="36" fillId="0" borderId="26" xfId="0" applyNumberFormat="1" applyFont="1" applyBorder="1">
      <alignment vertical="center"/>
    </xf>
    <xf numFmtId="0" fontId="48" fillId="0" borderId="0" xfId="0" applyFont="1">
      <alignment vertical="center"/>
    </xf>
    <xf numFmtId="0" fontId="33" fillId="0" borderId="63" xfId="0" applyFont="1" applyBorder="1">
      <alignment vertical="center"/>
    </xf>
    <xf numFmtId="38" fontId="33" fillId="0" borderId="63" xfId="1" applyFont="1" applyFill="1" applyBorder="1" applyAlignment="1">
      <alignment vertical="center" shrinkToFit="1"/>
    </xf>
    <xf numFmtId="38" fontId="33" fillId="0" borderId="0" xfId="1" applyFont="1" applyFill="1" applyAlignment="1">
      <alignment vertical="center" shrinkToFit="1"/>
    </xf>
    <xf numFmtId="38" fontId="33" fillId="0" borderId="7" xfId="1" applyFont="1" applyFill="1" applyBorder="1" applyAlignment="1">
      <alignment vertical="center" shrinkToFit="1"/>
    </xf>
    <xf numFmtId="38" fontId="33" fillId="0" borderId="0" xfId="1" applyFont="1" applyFill="1" applyBorder="1" applyAlignment="1">
      <alignment vertical="center" shrinkToFit="1"/>
    </xf>
    <xf numFmtId="0" fontId="33" fillId="0" borderId="63" xfId="0" applyFont="1" applyBorder="1" applyAlignment="1">
      <alignment horizontal="center" vertical="center"/>
    </xf>
    <xf numFmtId="49" fontId="33" fillId="0" borderId="63" xfId="6" quotePrefix="1" applyNumberFormat="1" applyFont="1" applyBorder="1" applyAlignment="1">
      <alignment horizontal="center" vertical="center"/>
    </xf>
    <xf numFmtId="186" fontId="33" fillId="0" borderId="63" xfId="6" applyNumberFormat="1" applyFont="1" applyBorder="1" applyAlignment="1">
      <alignment horizontal="center" vertical="center"/>
    </xf>
    <xf numFmtId="38" fontId="35" fillId="0" borderId="63" xfId="1" applyFont="1" applyFill="1" applyBorder="1" applyAlignment="1">
      <alignment vertical="center"/>
    </xf>
    <xf numFmtId="0" fontId="37" fillId="0" borderId="0" xfId="0" applyFont="1" applyAlignment="1">
      <alignment vertical="center" wrapText="1"/>
    </xf>
    <xf numFmtId="0" fontId="50" fillId="0" borderId="0" xfId="0" applyFont="1">
      <alignment vertical="center"/>
    </xf>
    <xf numFmtId="0" fontId="36" fillId="0" borderId="0" xfId="0" applyFont="1" applyAlignment="1"/>
    <xf numFmtId="38" fontId="36" fillId="0" borderId="25" xfId="1" applyFont="1" applyFill="1" applyBorder="1" applyAlignment="1">
      <alignment vertical="center"/>
    </xf>
    <xf numFmtId="0" fontId="36" fillId="0" borderId="151" xfId="0" applyFont="1" applyBorder="1" applyAlignment="1">
      <alignment vertical="center" wrapText="1"/>
    </xf>
    <xf numFmtId="0" fontId="36" fillId="0" borderId="25" xfId="0" applyFont="1" applyBorder="1" applyAlignment="1">
      <alignment vertical="center" textRotation="255"/>
    </xf>
    <xf numFmtId="38" fontId="36" fillId="0" borderId="3" xfId="1" applyFont="1" applyFill="1" applyBorder="1">
      <alignment vertical="center"/>
    </xf>
    <xf numFmtId="38" fontId="36" fillId="0" borderId="123" xfId="1" applyFont="1" applyFill="1" applyBorder="1" applyAlignment="1">
      <alignment vertical="center"/>
    </xf>
    <xf numFmtId="0" fontId="36" fillId="0" borderId="66" xfId="0" applyFont="1" applyBorder="1" applyAlignment="1">
      <alignment vertical="center" wrapText="1"/>
    </xf>
    <xf numFmtId="0" fontId="36" fillId="0" borderId="123" xfId="0" applyFont="1" applyBorder="1" applyAlignment="1">
      <alignment vertical="center" textRotation="255"/>
    </xf>
    <xf numFmtId="0" fontId="36" fillId="0" borderId="160" xfId="0" applyFont="1" applyBorder="1">
      <alignment vertical="center"/>
    </xf>
    <xf numFmtId="0" fontId="36" fillId="0" borderId="107" xfId="0" applyFont="1" applyBorder="1" applyAlignment="1">
      <alignment horizontal="left" vertical="center" wrapText="1"/>
    </xf>
    <xf numFmtId="0" fontId="36" fillId="0" borderId="138" xfId="0" applyFont="1" applyBorder="1" applyAlignment="1">
      <alignment horizontal="left" vertical="center" wrapText="1"/>
    </xf>
    <xf numFmtId="0" fontId="36" fillId="0" borderId="34" xfId="0" applyFont="1" applyBorder="1" applyAlignment="1">
      <alignment horizontal="left" vertical="center" wrapText="1"/>
    </xf>
    <xf numFmtId="0" fontId="36" fillId="0" borderId="69" xfId="0" applyFont="1" applyBorder="1" applyAlignment="1">
      <alignment horizontal="left" vertical="center" wrapText="1"/>
    </xf>
    <xf numFmtId="38" fontId="36" fillId="0" borderId="108" xfId="1" applyFont="1" applyFill="1" applyBorder="1" applyAlignment="1">
      <alignment vertical="center"/>
    </xf>
    <xf numFmtId="0" fontId="36" fillId="0" borderId="108" xfId="0" applyFont="1" applyBorder="1" applyAlignment="1">
      <alignment vertical="center" textRotation="255"/>
    </xf>
    <xf numFmtId="0" fontId="36" fillId="0" borderId="108" xfId="0" applyFont="1" applyBorder="1" applyAlignment="1">
      <alignment horizontal="center" vertical="center" wrapText="1"/>
    </xf>
    <xf numFmtId="0" fontId="36" fillId="0" borderId="163" xfId="0" applyFont="1" applyBorder="1" applyAlignment="1">
      <alignment horizontal="left" vertical="center" wrapText="1"/>
    </xf>
    <xf numFmtId="0" fontId="36" fillId="0" borderId="38" xfId="0" applyFont="1" applyBorder="1" applyAlignment="1">
      <alignment horizontal="left" vertical="center" wrapText="1"/>
    </xf>
    <xf numFmtId="0" fontId="36" fillId="0" borderId="43" xfId="0" applyFont="1" applyBorder="1" applyAlignment="1">
      <alignment horizontal="left" vertical="center" wrapText="1"/>
    </xf>
    <xf numFmtId="0" fontId="36" fillId="0" borderId="41" xfId="0" applyFont="1" applyBorder="1" applyAlignment="1">
      <alignment horizontal="left" vertical="center" wrapText="1"/>
    </xf>
    <xf numFmtId="0" fontId="36" fillId="0" borderId="40" xfId="0" applyFont="1" applyBorder="1" applyAlignment="1">
      <alignment horizontal="left" vertical="center"/>
    </xf>
    <xf numFmtId="0" fontId="36" fillId="0" borderId="44" xfId="0" applyFont="1" applyBorder="1" applyAlignment="1">
      <alignment horizontal="left" vertical="center" wrapText="1"/>
    </xf>
    <xf numFmtId="0" fontId="36" fillId="0" borderId="123" xfId="0" applyFont="1" applyBorder="1" applyAlignment="1">
      <alignment horizontal="left" vertical="center" wrapText="1"/>
    </xf>
    <xf numFmtId="0" fontId="36" fillId="0" borderId="69" xfId="0" applyFont="1" applyBorder="1" applyAlignment="1">
      <alignment horizontal="left" vertical="center"/>
    </xf>
    <xf numFmtId="0" fontId="36" fillId="0" borderId="39" xfId="0" applyFont="1" applyBorder="1" applyAlignment="1">
      <alignment horizontal="left" vertical="center" wrapText="1"/>
    </xf>
    <xf numFmtId="0" fontId="36" fillId="0" borderId="108" xfId="0" applyFont="1" applyBorder="1" applyAlignment="1">
      <alignment horizontal="left" vertical="center"/>
    </xf>
    <xf numFmtId="0" fontId="36" fillId="0" borderId="42" xfId="0" applyFont="1" applyBorder="1" applyAlignment="1">
      <alignment horizontal="left" vertical="center" wrapText="1"/>
    </xf>
    <xf numFmtId="0" fontId="36" fillId="0" borderId="123" xfId="0" applyFont="1" applyBorder="1" applyAlignment="1">
      <alignment horizontal="left" vertical="center"/>
    </xf>
    <xf numFmtId="0" fontId="36" fillId="0" borderId="39" xfId="0" applyFont="1" applyBorder="1" applyAlignment="1">
      <alignment horizontal="left" vertical="center"/>
    </xf>
    <xf numFmtId="38" fontId="36" fillId="0" borderId="115" xfId="1" applyFont="1" applyFill="1" applyBorder="1" applyAlignment="1">
      <alignment vertical="center"/>
    </xf>
    <xf numFmtId="0" fontId="36" fillId="0" borderId="115" xfId="0" applyFont="1" applyBorder="1">
      <alignment vertical="center"/>
    </xf>
    <xf numFmtId="9" fontId="36" fillId="0" borderId="59" xfId="2" applyFont="1" applyFill="1" applyBorder="1">
      <alignment vertical="center"/>
    </xf>
    <xf numFmtId="49" fontId="36" fillId="0" borderId="122" xfId="0" applyNumberFormat="1" applyFont="1" applyBorder="1">
      <alignment vertical="center"/>
    </xf>
    <xf numFmtId="176" fontId="36" fillId="0" borderId="164" xfId="0" applyNumberFormat="1" applyFont="1" applyBorder="1" applyAlignment="1">
      <alignment vertical="center" shrinkToFit="1"/>
    </xf>
    <xf numFmtId="176" fontId="36" fillId="0" borderId="115" xfId="0" applyNumberFormat="1" applyFont="1" applyBorder="1">
      <alignment vertical="center"/>
    </xf>
    <xf numFmtId="176" fontId="36" fillId="0" borderId="114" xfId="0" applyNumberFormat="1" applyFont="1" applyBorder="1">
      <alignment vertical="center"/>
    </xf>
    <xf numFmtId="176" fontId="36" fillId="0" borderId="59" xfId="0" applyNumberFormat="1" applyFont="1" applyBorder="1">
      <alignment vertical="center"/>
    </xf>
    <xf numFmtId="180" fontId="36" fillId="0" borderId="122" xfId="0" applyNumberFormat="1" applyFont="1" applyBorder="1">
      <alignment vertical="center"/>
    </xf>
    <xf numFmtId="180" fontId="36" fillId="0" borderId="62" xfId="0" applyNumberFormat="1" applyFont="1" applyBorder="1">
      <alignment vertical="center"/>
    </xf>
    <xf numFmtId="180" fontId="36" fillId="0" borderId="45" xfId="0" applyNumberFormat="1" applyFont="1" applyBorder="1">
      <alignment vertical="center"/>
    </xf>
    <xf numFmtId="0" fontId="36" fillId="0" borderId="24" xfId="0" applyFont="1" applyBorder="1">
      <alignment vertical="center"/>
    </xf>
    <xf numFmtId="9" fontId="36" fillId="0" borderId="26" xfId="2" applyFont="1" applyFill="1" applyBorder="1">
      <alignment vertical="center"/>
    </xf>
    <xf numFmtId="49" fontId="36" fillId="0" borderId="24" xfId="0" applyNumberFormat="1" applyFont="1" applyBorder="1">
      <alignment vertical="center"/>
    </xf>
    <xf numFmtId="176" fontId="36" fillId="0" borderId="49" xfId="0" applyNumberFormat="1" applyFont="1" applyBorder="1" applyAlignment="1">
      <alignment vertical="center" shrinkToFit="1"/>
    </xf>
    <xf numFmtId="176" fontId="36" fillId="0" borderId="24" xfId="0" applyNumberFormat="1" applyFont="1" applyBorder="1">
      <alignment vertical="center"/>
    </xf>
    <xf numFmtId="180" fontId="36" fillId="0" borderId="24" xfId="0" applyNumberFormat="1" applyFont="1" applyBorder="1">
      <alignment vertical="center"/>
    </xf>
    <xf numFmtId="180" fontId="36" fillId="0" borderId="63" xfId="0" applyNumberFormat="1" applyFont="1" applyBorder="1">
      <alignment vertical="center"/>
    </xf>
    <xf numFmtId="180" fontId="36" fillId="0" borderId="26" xfId="0" applyNumberFormat="1" applyFont="1" applyBorder="1">
      <alignment vertical="center"/>
    </xf>
    <xf numFmtId="38" fontId="36" fillId="0" borderId="117" xfId="1" applyFont="1" applyFill="1" applyBorder="1" applyAlignment="1">
      <alignment vertical="center"/>
    </xf>
    <xf numFmtId="38" fontId="36" fillId="0" borderId="153" xfId="1" applyFont="1" applyFill="1" applyBorder="1">
      <alignment vertical="center"/>
    </xf>
    <xf numFmtId="38" fontId="36" fillId="0" borderId="166" xfId="1" applyFont="1" applyFill="1" applyBorder="1">
      <alignment vertical="center"/>
    </xf>
    <xf numFmtId="0" fontId="36" fillId="0" borderId="21" xfId="0" applyFont="1" applyBorder="1">
      <alignment vertical="center"/>
    </xf>
    <xf numFmtId="38" fontId="36" fillId="0" borderId="22" xfId="1" applyFont="1" applyFill="1" applyBorder="1">
      <alignment vertical="center"/>
    </xf>
    <xf numFmtId="9" fontId="36" fillId="0" borderId="22" xfId="2" applyFont="1" applyFill="1" applyBorder="1">
      <alignment vertical="center"/>
    </xf>
    <xf numFmtId="9" fontId="36" fillId="0" borderId="23" xfId="2" applyFont="1" applyFill="1" applyBorder="1">
      <alignment vertical="center"/>
    </xf>
    <xf numFmtId="49" fontId="36" fillId="0" borderId="21" xfId="0" applyNumberFormat="1" applyFont="1" applyBorder="1">
      <alignment vertical="center"/>
    </xf>
    <xf numFmtId="176" fontId="36" fillId="0" borderId="167" xfId="0" applyNumberFormat="1" applyFont="1" applyBorder="1" applyAlignment="1">
      <alignment vertical="center" shrinkToFit="1"/>
    </xf>
    <xf numFmtId="177" fontId="36" fillId="0" borderId="57" xfId="0" applyNumberFormat="1" applyFont="1" applyBorder="1" applyAlignment="1">
      <alignment vertical="center" shrinkToFit="1"/>
    </xf>
    <xf numFmtId="176" fontId="36" fillId="0" borderId="168" xfId="0" applyNumberFormat="1" applyFont="1" applyBorder="1" applyAlignment="1">
      <alignment vertical="center" shrinkToFit="1"/>
    </xf>
    <xf numFmtId="177" fontId="36" fillId="0" borderId="169" xfId="0" applyNumberFormat="1" applyFont="1" applyBorder="1" applyAlignment="1">
      <alignment vertical="center" shrinkToFit="1"/>
    </xf>
    <xf numFmtId="176" fontId="36" fillId="0" borderId="21" xfId="0" applyNumberFormat="1" applyFont="1" applyBorder="1">
      <alignment vertical="center"/>
    </xf>
    <xf numFmtId="176" fontId="36" fillId="0" borderId="22" xfId="0" applyNumberFormat="1" applyFont="1" applyBorder="1">
      <alignment vertical="center"/>
    </xf>
    <xf numFmtId="176" fontId="36" fillId="0" borderId="23" xfId="0" applyNumberFormat="1" applyFont="1" applyBorder="1">
      <alignment vertical="center"/>
    </xf>
    <xf numFmtId="180" fontId="36" fillId="0" borderId="21" xfId="0" applyNumberFormat="1" applyFont="1" applyBorder="1">
      <alignment vertical="center"/>
    </xf>
    <xf numFmtId="180" fontId="36" fillId="0" borderId="22" xfId="0" applyNumberFormat="1" applyFont="1" applyBorder="1">
      <alignment vertical="center"/>
    </xf>
    <xf numFmtId="180" fontId="36" fillId="0" borderId="23" xfId="0" applyNumberFormat="1" applyFont="1" applyBorder="1">
      <alignmen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33" fillId="0" borderId="0" xfId="0" applyFont="1" applyAlignment="1">
      <alignment vertical="center" shrinkToFit="1"/>
    </xf>
    <xf numFmtId="0" fontId="35" fillId="0" borderId="63" xfId="0" applyFont="1" applyBorder="1" applyAlignment="1">
      <alignment vertical="top"/>
    </xf>
    <xf numFmtId="38" fontId="35" fillId="0" borderId="63" xfId="1" applyFont="1" applyFill="1" applyBorder="1" applyAlignment="1">
      <alignment vertical="top"/>
    </xf>
    <xf numFmtId="0" fontId="38" fillId="0" borderId="0" xfId="0" applyFont="1" applyAlignment="1">
      <alignment vertical="top"/>
    </xf>
    <xf numFmtId="0" fontId="39" fillId="0" borderId="0" xfId="0" applyFont="1" applyAlignment="1">
      <alignment vertical="top"/>
    </xf>
    <xf numFmtId="0" fontId="37" fillId="0" borderId="0" xfId="0" applyFont="1" applyAlignment="1">
      <alignment horizontal="right" vertical="top"/>
    </xf>
    <xf numFmtId="0" fontId="53" fillId="0" borderId="0" xfId="0" applyFont="1">
      <alignment vertical="center"/>
    </xf>
    <xf numFmtId="0" fontId="57" fillId="0" borderId="0" xfId="0" applyFont="1" applyAlignment="1">
      <alignment vertical="top" wrapText="1"/>
    </xf>
    <xf numFmtId="181" fontId="64" fillId="0" borderId="0" xfId="2" applyNumberFormat="1" applyFont="1" applyFill="1" applyBorder="1">
      <alignment vertical="center"/>
    </xf>
    <xf numFmtId="181" fontId="60" fillId="0" borderId="0" xfId="2" applyNumberFormat="1" applyFont="1" applyFill="1" applyBorder="1">
      <alignment vertical="center"/>
    </xf>
    <xf numFmtId="181" fontId="64" fillId="0" borderId="0" xfId="2" applyNumberFormat="1" applyFont="1" applyFill="1" applyBorder="1" applyAlignment="1"/>
    <xf numFmtId="0" fontId="40" fillId="0" borderId="0" xfId="0" applyFont="1" applyAlignment="1"/>
    <xf numFmtId="0" fontId="57" fillId="0" borderId="0" xfId="0" applyFont="1" applyAlignment="1">
      <alignment wrapText="1"/>
    </xf>
    <xf numFmtId="0" fontId="33" fillId="0" borderId="0" xfId="0" applyFont="1" applyAlignment="1"/>
    <xf numFmtId="0" fontId="54" fillId="0" borderId="0" xfId="0" applyFont="1" applyAlignment="1">
      <alignment horizontal="left" vertical="top" wrapText="1"/>
    </xf>
    <xf numFmtId="3" fontId="33" fillId="0" borderId="0" xfId="0" applyNumberFormat="1" applyFont="1">
      <alignment vertical="center"/>
    </xf>
    <xf numFmtId="3" fontId="33" fillId="0" borderId="63" xfId="0" applyNumberFormat="1" applyFont="1" applyBorder="1">
      <alignment vertical="center"/>
    </xf>
    <xf numFmtId="0" fontId="31" fillId="0" borderId="0" xfId="0" applyFont="1" applyAlignment="1">
      <alignment horizontal="right" vertical="center"/>
    </xf>
    <xf numFmtId="0" fontId="53" fillId="18" borderId="0" xfId="0" applyFont="1" applyFill="1" applyAlignment="1">
      <alignment vertical="top"/>
    </xf>
    <xf numFmtId="0" fontId="53" fillId="18" borderId="0" xfId="0" applyFont="1" applyFill="1">
      <alignment vertical="center"/>
    </xf>
    <xf numFmtId="181" fontId="60" fillId="0" borderId="0" xfId="2" applyNumberFormat="1" applyFont="1" applyFill="1" applyBorder="1" applyAlignment="1"/>
    <xf numFmtId="0" fontId="55" fillId="4" borderId="0" xfId="0" applyFont="1" applyFill="1" applyAlignment="1">
      <alignment horizontal="left" vertical="center"/>
    </xf>
    <xf numFmtId="0" fontId="31" fillId="4" borderId="0" xfId="0" applyFont="1" applyFill="1">
      <alignment vertical="center"/>
    </xf>
    <xf numFmtId="0" fontId="31" fillId="4" borderId="0" xfId="0" applyFont="1" applyFill="1" applyAlignment="1">
      <alignment horizontal="right" vertical="center"/>
    </xf>
    <xf numFmtId="0" fontId="33" fillId="4" borderId="0" xfId="0" applyFont="1" applyFill="1">
      <alignment vertical="center"/>
    </xf>
    <xf numFmtId="0" fontId="35" fillId="4" borderId="0" xfId="0" applyFont="1" applyFill="1" applyAlignment="1">
      <alignment horizontal="right" vertical="center"/>
    </xf>
    <xf numFmtId="182" fontId="42" fillId="4" borderId="0" xfId="0" applyNumberFormat="1" applyFont="1" applyFill="1" applyAlignment="1">
      <alignment horizontal="center" vertical="center"/>
    </xf>
    <xf numFmtId="0" fontId="54" fillId="4" borderId="0" xfId="0" applyFont="1" applyFill="1" applyAlignment="1">
      <alignment horizontal="right" vertical="center"/>
    </xf>
    <xf numFmtId="0" fontId="32" fillId="4" borderId="0" xfId="0" applyFont="1" applyFill="1">
      <alignment vertical="center"/>
    </xf>
    <xf numFmtId="181" fontId="60" fillId="4" borderId="0" xfId="2" applyNumberFormat="1" applyFont="1" applyFill="1" applyBorder="1">
      <alignment vertical="center"/>
    </xf>
    <xf numFmtId="0" fontId="31" fillId="4" borderId="0" xfId="0" applyFont="1" applyFill="1" applyAlignment="1">
      <alignment horizontal="right"/>
    </xf>
    <xf numFmtId="0" fontId="31" fillId="4" borderId="0" xfId="0" applyFont="1" applyFill="1" applyAlignment="1"/>
    <xf numFmtId="0" fontId="32" fillId="4" borderId="0" xfId="0" applyFont="1" applyFill="1" applyAlignment="1"/>
    <xf numFmtId="181" fontId="60" fillId="4" borderId="0" xfId="2" applyNumberFormat="1" applyFont="1" applyFill="1" applyBorder="1" applyAlignment="1"/>
    <xf numFmtId="0" fontId="65" fillId="4" borderId="0" xfId="0" applyFont="1" applyFill="1">
      <alignment vertical="center"/>
    </xf>
    <xf numFmtId="0" fontId="66" fillId="4" borderId="0" xfId="0" applyFont="1" applyFill="1">
      <alignment vertical="center"/>
    </xf>
    <xf numFmtId="0" fontId="33" fillId="4" borderId="178" xfId="0" applyFont="1" applyFill="1" applyBorder="1">
      <alignment vertical="center"/>
    </xf>
    <xf numFmtId="0" fontId="72" fillId="18" borderId="181" xfId="0" applyFont="1" applyFill="1" applyBorder="1">
      <alignment vertical="center"/>
    </xf>
    <xf numFmtId="0" fontId="58" fillId="4" borderId="0" xfId="0" applyFont="1" applyFill="1" applyAlignment="1">
      <alignment horizontal="right"/>
    </xf>
    <xf numFmtId="0" fontId="56" fillId="4" borderId="0" xfId="2" applyNumberFormat="1" applyFont="1" applyFill="1" applyBorder="1" applyAlignment="1">
      <alignment horizontal="left" vertical="center"/>
    </xf>
    <xf numFmtId="181" fontId="64" fillId="4" borderId="0" xfId="2" applyNumberFormat="1" applyFont="1" applyFill="1" applyBorder="1">
      <alignment vertical="center"/>
    </xf>
    <xf numFmtId="183" fontId="33" fillId="0" borderId="0" xfId="0" applyNumberFormat="1" applyFont="1" applyAlignment="1">
      <alignment vertical="center" shrinkToFit="1"/>
    </xf>
    <xf numFmtId="184" fontId="33" fillId="0" borderId="0" xfId="0" applyNumberFormat="1" applyFont="1" applyAlignment="1">
      <alignment vertical="center" shrinkToFit="1"/>
    </xf>
    <xf numFmtId="0" fontId="61" fillId="0" borderId="0" xfId="0" applyFont="1" applyAlignment="1">
      <alignment horizontal="center"/>
    </xf>
    <xf numFmtId="0" fontId="57" fillId="0" borderId="0" xfId="0" applyFont="1" applyAlignment="1">
      <alignment horizontal="center" vertical="center"/>
    </xf>
    <xf numFmtId="184" fontId="54" fillId="0" borderId="0" xfId="0" applyNumberFormat="1" applyFont="1" applyAlignment="1">
      <alignment vertical="center" shrinkToFit="1"/>
    </xf>
    <xf numFmtId="183" fontId="33" fillId="4" borderId="0" xfId="0" applyNumberFormat="1" applyFont="1" applyFill="1" applyAlignment="1">
      <alignment vertical="center" shrinkToFit="1"/>
    </xf>
    <xf numFmtId="0" fontId="59" fillId="4" borderId="0" xfId="0" applyFont="1" applyFill="1" applyAlignment="1">
      <alignment vertical="center" shrinkToFit="1"/>
    </xf>
    <xf numFmtId="0" fontId="33" fillId="4" borderId="0" xfId="0" applyFont="1" applyFill="1" applyAlignment="1">
      <alignment vertical="center" shrinkToFit="1"/>
    </xf>
    <xf numFmtId="0" fontId="35" fillId="4" borderId="0" xfId="0" applyFont="1" applyFill="1" applyAlignment="1">
      <alignment horizontal="left" vertical="center"/>
    </xf>
    <xf numFmtId="0" fontId="54" fillId="4" borderId="0" xfId="0" applyFont="1" applyFill="1" applyAlignment="1">
      <alignment horizontal="left" vertical="center"/>
    </xf>
    <xf numFmtId="0" fontId="33" fillId="4" borderId="0" xfId="0" applyFont="1" applyFill="1" applyAlignment="1">
      <alignment horizontal="center" vertical="center"/>
    </xf>
    <xf numFmtId="184" fontId="33" fillId="4" borderId="0" xfId="0" applyNumberFormat="1" applyFont="1" applyFill="1" applyAlignment="1">
      <alignment vertical="center" shrinkToFit="1"/>
    </xf>
    <xf numFmtId="184" fontId="40" fillId="4" borderId="0" xfId="0" applyNumberFormat="1" applyFont="1" applyFill="1" applyAlignment="1">
      <alignment horizontal="center" vertical="center"/>
    </xf>
    <xf numFmtId="181" fontId="32" fillId="4" borderId="0" xfId="2" applyNumberFormat="1" applyFont="1" applyFill="1" applyBorder="1" applyAlignment="1">
      <alignment vertical="center" shrinkToFit="1"/>
    </xf>
    <xf numFmtId="181" fontId="31" fillId="4" borderId="0" xfId="2" applyNumberFormat="1" applyFont="1" applyFill="1" applyBorder="1" applyAlignment="1">
      <alignment vertical="center" wrapText="1"/>
    </xf>
    <xf numFmtId="181" fontId="31" fillId="4" borderId="0" xfId="2" applyNumberFormat="1" applyFont="1" applyFill="1" applyBorder="1" applyAlignment="1">
      <alignment vertical="center"/>
    </xf>
    <xf numFmtId="0" fontId="68" fillId="4" borderId="0" xfId="0" applyFont="1" applyFill="1">
      <alignment vertical="center"/>
    </xf>
    <xf numFmtId="38" fontId="31" fillId="4" borderId="0" xfId="1" applyFont="1" applyFill="1" applyBorder="1" applyAlignment="1">
      <alignment vertical="center"/>
    </xf>
    <xf numFmtId="0" fontId="71" fillId="18" borderId="182" xfId="0" applyFont="1" applyFill="1" applyBorder="1">
      <alignment vertical="center"/>
    </xf>
    <xf numFmtId="0" fontId="78" fillId="18" borderId="182" xfId="0" applyFont="1" applyFill="1" applyBorder="1">
      <alignment vertical="center"/>
    </xf>
    <xf numFmtId="0" fontId="77" fillId="18" borderId="182" xfId="0" applyFont="1" applyFill="1" applyBorder="1" applyAlignment="1">
      <alignment vertical="center" shrinkToFit="1"/>
    </xf>
    <xf numFmtId="0" fontId="77" fillId="18" borderId="182" xfId="0" applyFont="1" applyFill="1" applyBorder="1" applyAlignment="1">
      <alignment horizontal="center" vertical="center"/>
    </xf>
    <xf numFmtId="0" fontId="72" fillId="18" borderId="183" xfId="0" applyFont="1" applyFill="1" applyBorder="1">
      <alignment vertical="center"/>
    </xf>
    <xf numFmtId="0" fontId="73" fillId="18" borderId="181" xfId="0" applyFont="1" applyFill="1" applyBorder="1">
      <alignment vertical="center"/>
    </xf>
    <xf numFmtId="183" fontId="34" fillId="18" borderId="181" xfId="0" applyNumberFormat="1" applyFont="1" applyFill="1" applyBorder="1" applyAlignment="1">
      <alignment vertical="center" shrinkToFit="1"/>
    </xf>
    <xf numFmtId="0" fontId="73" fillId="18" borderId="183" xfId="0" applyFont="1" applyFill="1" applyBorder="1">
      <alignment vertical="center"/>
    </xf>
    <xf numFmtId="181" fontId="34" fillId="18" borderId="183" xfId="2" applyNumberFormat="1" applyFont="1" applyFill="1" applyBorder="1">
      <alignment vertical="center"/>
    </xf>
    <xf numFmtId="0" fontId="72" fillId="18" borderId="184" xfId="0" applyFont="1" applyFill="1" applyBorder="1">
      <alignment vertical="center"/>
    </xf>
    <xf numFmtId="0" fontId="73" fillId="18" borderId="184" xfId="0" applyFont="1" applyFill="1" applyBorder="1">
      <alignment vertical="center"/>
    </xf>
    <xf numFmtId="0" fontId="34" fillId="18" borderId="184" xfId="0" applyFont="1" applyFill="1" applyBorder="1">
      <alignment vertical="center"/>
    </xf>
    <xf numFmtId="0" fontId="76" fillId="18" borderId="181" xfId="0" applyFont="1" applyFill="1" applyBorder="1" applyAlignment="1">
      <alignment horizontal="center" vertical="center"/>
    </xf>
    <xf numFmtId="38" fontId="40" fillId="0" borderId="0" xfId="1" applyFont="1">
      <alignment vertical="center"/>
    </xf>
    <xf numFmtId="38" fontId="36" fillId="0" borderId="0" xfId="1" applyFont="1" applyFill="1" applyBorder="1" applyAlignment="1">
      <alignment vertical="center"/>
    </xf>
    <xf numFmtId="181" fontId="36" fillId="0" borderId="63" xfId="2" applyNumberFormat="1" applyFont="1" applyBorder="1">
      <alignment vertical="center"/>
    </xf>
    <xf numFmtId="0" fontId="85" fillId="4" borderId="0" xfId="0" applyFont="1" applyFill="1">
      <alignment vertical="center"/>
    </xf>
    <xf numFmtId="0" fontId="43" fillId="4" borderId="0" xfId="0" applyFont="1" applyFill="1">
      <alignment vertical="center"/>
    </xf>
    <xf numFmtId="0" fontId="43" fillId="4" borderId="0" xfId="0" applyFont="1" applyFill="1" applyAlignment="1"/>
    <xf numFmtId="0" fontId="41" fillId="4" borderId="0" xfId="0" applyFont="1" applyFill="1">
      <alignment vertical="center"/>
    </xf>
    <xf numFmtId="0" fontId="57" fillId="4" borderId="0" xfId="0" applyFont="1" applyFill="1">
      <alignment vertical="center"/>
    </xf>
    <xf numFmtId="0" fontId="40" fillId="4" borderId="0" xfId="0" applyFont="1" applyFill="1">
      <alignment vertical="center"/>
    </xf>
    <xf numFmtId="0" fontId="38" fillId="4" borderId="0" xfId="0" applyFont="1" applyFill="1" applyAlignment="1">
      <alignment horizontal="left"/>
    </xf>
    <xf numFmtId="0" fontId="35" fillId="4" borderId="0" xfId="0" applyFont="1" applyFill="1">
      <alignment vertical="center"/>
    </xf>
    <xf numFmtId="0" fontId="69" fillId="4" borderId="0" xfId="0" applyFont="1" applyFill="1" applyAlignment="1">
      <alignment horizontal="right" vertical="center"/>
    </xf>
    <xf numFmtId="0" fontId="69" fillId="4" borderId="0" xfId="0" applyFont="1" applyFill="1" applyAlignment="1">
      <alignment horizontal="center" vertical="center"/>
    </xf>
    <xf numFmtId="38" fontId="40" fillId="4" borderId="0" xfId="1" applyFont="1" applyFill="1" applyBorder="1">
      <alignment vertical="center"/>
    </xf>
    <xf numFmtId="38" fontId="40" fillId="4" borderId="0" xfId="1" applyFont="1" applyFill="1">
      <alignment vertical="center"/>
    </xf>
    <xf numFmtId="0" fontId="38" fillId="4" borderId="0" xfId="0" applyFont="1" applyFill="1" applyAlignment="1"/>
    <xf numFmtId="0" fontId="33" fillId="4" borderId="0" xfId="0" applyFont="1" applyFill="1" applyAlignment="1"/>
    <xf numFmtId="0" fontId="44" fillId="18" borderId="0" xfId="0" applyFont="1" applyFill="1">
      <alignment vertical="center"/>
    </xf>
    <xf numFmtId="0" fontId="83" fillId="18" borderId="0" xfId="0" applyFont="1" applyFill="1">
      <alignment vertical="center"/>
    </xf>
    <xf numFmtId="0" fontId="84" fillId="18" borderId="0" xfId="0" applyFont="1" applyFill="1" applyAlignment="1">
      <alignment horizontal="right" vertical="center"/>
    </xf>
    <xf numFmtId="0" fontId="83" fillId="18" borderId="0" xfId="0" applyFont="1" applyFill="1" applyAlignment="1">
      <alignment horizontal="right"/>
    </xf>
    <xf numFmtId="0" fontId="83" fillId="18" borderId="0" xfId="0" applyFont="1" applyFill="1" applyAlignment="1">
      <alignment horizontal="right" vertical="center"/>
    </xf>
    <xf numFmtId="0" fontId="38" fillId="18" borderId="0" xfId="0" applyFont="1" applyFill="1">
      <alignment vertical="center"/>
    </xf>
    <xf numFmtId="0" fontId="81" fillId="18" borderId="0" xfId="0" applyFont="1" applyFill="1">
      <alignment vertical="center"/>
    </xf>
    <xf numFmtId="0" fontId="14" fillId="18" borderId="0" xfId="0" applyFont="1" applyFill="1">
      <alignment vertical="center"/>
    </xf>
    <xf numFmtId="0" fontId="79" fillId="18" borderId="0" xfId="0" applyFont="1" applyFill="1">
      <alignment vertical="center"/>
    </xf>
    <xf numFmtId="0" fontId="79" fillId="18" borderId="0" xfId="0" applyFont="1" applyFill="1" applyAlignment="1">
      <alignment horizontal="center" vertical="center"/>
    </xf>
    <xf numFmtId="0" fontId="79" fillId="18" borderId="0" xfId="0" applyFont="1" applyFill="1" applyAlignment="1">
      <alignment vertical="center" wrapText="1"/>
    </xf>
    <xf numFmtId="0" fontId="87" fillId="18" borderId="0" xfId="0" applyFont="1" applyFill="1">
      <alignment vertical="center"/>
    </xf>
    <xf numFmtId="0" fontId="88" fillId="21" borderId="156" xfId="0" applyFont="1" applyFill="1" applyBorder="1">
      <alignment vertical="center"/>
    </xf>
    <xf numFmtId="0" fontId="33" fillId="18" borderId="0" xfId="0" applyFont="1" applyFill="1">
      <alignment vertical="center"/>
    </xf>
    <xf numFmtId="0" fontId="91" fillId="18" borderId="0" xfId="0" applyFont="1" applyFill="1" applyAlignment="1"/>
    <xf numFmtId="0" fontId="70" fillId="18" borderId="0" xfId="0" applyFont="1" applyFill="1">
      <alignment vertical="center"/>
    </xf>
    <xf numFmtId="0" fontId="65" fillId="18" borderId="0" xfId="0" applyFont="1" applyFill="1" applyAlignment="1">
      <alignment horizontal="right" vertical="center"/>
    </xf>
    <xf numFmtId="0" fontId="53" fillId="18" borderId="0" xfId="0" applyFont="1" applyFill="1" applyAlignment="1">
      <alignment horizontal="right" vertical="center"/>
    </xf>
    <xf numFmtId="0" fontId="64" fillId="0" borderId="0" xfId="0" applyFont="1" applyAlignment="1"/>
    <xf numFmtId="0" fontId="54" fillId="0" borderId="0" xfId="0" applyFont="1" applyAlignment="1"/>
    <xf numFmtId="0" fontId="35" fillId="0" borderId="0" xfId="0" applyFont="1" applyAlignment="1"/>
    <xf numFmtId="0" fontId="64" fillId="0" borderId="0" xfId="0" applyFont="1">
      <alignment vertical="center"/>
    </xf>
    <xf numFmtId="0" fontId="33" fillId="0" borderId="170" xfId="0" applyFont="1" applyBorder="1">
      <alignment vertical="center"/>
    </xf>
    <xf numFmtId="0" fontId="54" fillId="0" borderId="171" xfId="0" applyFont="1" applyBorder="1" applyAlignment="1"/>
    <xf numFmtId="0" fontId="40" fillId="0" borderId="171" xfId="0" applyFont="1" applyBorder="1" applyAlignment="1"/>
    <xf numFmtId="0" fontId="40" fillId="0" borderId="171" xfId="0" applyFont="1" applyBorder="1" applyAlignment="1">
      <alignment horizontal="right"/>
    </xf>
    <xf numFmtId="0" fontId="31" fillId="0" borderId="171" xfId="0" applyFont="1" applyBorder="1" applyAlignment="1"/>
    <xf numFmtId="0" fontId="58" fillId="0" borderId="171" xfId="0" applyFont="1" applyBorder="1" applyAlignment="1"/>
    <xf numFmtId="0" fontId="35" fillId="0" borderId="171" xfId="0" applyFont="1" applyBorder="1" applyAlignment="1"/>
    <xf numFmtId="0" fontId="31" fillId="0" borderId="171" xfId="0" applyFont="1" applyBorder="1">
      <alignment vertical="center"/>
    </xf>
    <xf numFmtId="0" fontId="92" fillId="0" borderId="171" xfId="0" applyFont="1" applyBorder="1">
      <alignment vertical="center"/>
    </xf>
    <xf numFmtId="0" fontId="33" fillId="0" borderId="172" xfId="0" applyFont="1" applyBorder="1">
      <alignment vertical="center"/>
    </xf>
    <xf numFmtId="0" fontId="32" fillId="0" borderId="0" xfId="0" applyFont="1">
      <alignment vertical="center"/>
    </xf>
    <xf numFmtId="0" fontId="60" fillId="0" borderId="0" xfId="0" applyFont="1">
      <alignment vertical="center"/>
    </xf>
    <xf numFmtId="0" fontId="33" fillId="0" borderId="173" xfId="0" applyFont="1" applyBorder="1">
      <alignment vertical="center"/>
    </xf>
    <xf numFmtId="0" fontId="33" fillId="0" borderId="174" xfId="0" applyFont="1" applyBorder="1">
      <alignment vertical="center"/>
    </xf>
    <xf numFmtId="0" fontId="93" fillId="0" borderId="0" xfId="0" applyFont="1" applyAlignment="1">
      <alignment horizontal="left" vertical="center"/>
    </xf>
    <xf numFmtId="0" fontId="93" fillId="0" borderId="0" xfId="0" applyFont="1">
      <alignment vertical="center"/>
    </xf>
    <xf numFmtId="0" fontId="33" fillId="0" borderId="162" xfId="0" applyFont="1" applyBorder="1">
      <alignment vertical="center"/>
    </xf>
    <xf numFmtId="0" fontId="60" fillId="0" borderId="63" xfId="0" applyFont="1" applyBorder="1">
      <alignment vertical="center"/>
    </xf>
    <xf numFmtId="0" fontId="33" fillId="0" borderId="63" xfId="0" quotePrefix="1" applyFont="1" applyBorder="1">
      <alignment vertical="center"/>
    </xf>
    <xf numFmtId="9" fontId="33" fillId="0" borderId="63" xfId="2" applyFont="1" applyBorder="1">
      <alignment vertical="center"/>
    </xf>
    <xf numFmtId="0" fontId="33" fillId="0" borderId="0" xfId="0" applyFont="1" applyAlignment="1">
      <alignment wrapText="1"/>
    </xf>
    <xf numFmtId="0" fontId="94" fillId="0" borderId="173" xfId="0" applyFont="1" applyBorder="1">
      <alignment vertical="center"/>
    </xf>
    <xf numFmtId="0" fontId="58" fillId="0" borderId="0" xfId="0" applyFont="1">
      <alignment vertical="center"/>
    </xf>
    <xf numFmtId="0" fontId="95" fillId="0" borderId="173" xfId="0" applyFont="1" applyBorder="1">
      <alignment vertical="center"/>
    </xf>
    <xf numFmtId="0" fontId="31" fillId="0" borderId="174" xfId="0" applyFont="1" applyBorder="1">
      <alignment vertical="center"/>
    </xf>
    <xf numFmtId="0" fontId="94" fillId="0" borderId="173" xfId="0" applyFont="1" applyBorder="1" applyAlignment="1">
      <alignment vertical="center" shrinkToFit="1"/>
    </xf>
    <xf numFmtId="0" fontId="34" fillId="0" borderId="173" xfId="0" applyFont="1" applyBorder="1" applyAlignment="1">
      <alignment vertical="center" shrinkToFit="1"/>
    </xf>
    <xf numFmtId="38" fontId="33" fillId="0" borderId="63" xfId="0" applyNumberFormat="1" applyFont="1" applyBorder="1">
      <alignment vertical="center"/>
    </xf>
    <xf numFmtId="0" fontId="93" fillId="0" borderId="0" xfId="0" applyFont="1" applyAlignment="1">
      <alignment horizontal="right" vertical="center"/>
    </xf>
    <xf numFmtId="3" fontId="40" fillId="0" borderId="0" xfId="0" applyNumberFormat="1" applyFont="1" applyAlignment="1">
      <alignment vertical="center" shrinkToFit="1"/>
    </xf>
    <xf numFmtId="0" fontId="54" fillId="0" borderId="173" xfId="0" applyFont="1" applyBorder="1">
      <alignment vertical="center"/>
    </xf>
    <xf numFmtId="0" fontId="54" fillId="0" borderId="173" xfId="0" applyFont="1" applyBorder="1" applyAlignment="1"/>
    <xf numFmtId="0" fontId="31" fillId="0" borderId="173" xfId="0" applyFont="1" applyBorder="1">
      <alignment vertical="center"/>
    </xf>
    <xf numFmtId="0" fontId="34" fillId="23" borderId="63" xfId="0" applyFont="1" applyFill="1" applyBorder="1">
      <alignment vertical="center"/>
    </xf>
    <xf numFmtId="179" fontId="33" fillId="0" borderId="0" xfId="0" applyNumberFormat="1" applyFont="1">
      <alignment vertical="center"/>
    </xf>
    <xf numFmtId="178" fontId="33" fillId="0" borderId="0" xfId="0" applyNumberFormat="1" applyFont="1" applyAlignment="1">
      <alignment horizontal="center" vertical="center" wrapText="1"/>
    </xf>
    <xf numFmtId="179" fontId="33" fillId="0" borderId="0" xfId="0" applyNumberFormat="1" applyFont="1" applyAlignment="1">
      <alignment horizontal="center" vertical="center" wrapText="1"/>
    </xf>
    <xf numFmtId="0" fontId="31" fillId="0" borderId="175" xfId="0" applyFont="1" applyBorder="1">
      <alignment vertical="center"/>
    </xf>
    <xf numFmtId="0" fontId="33" fillId="0" borderId="176" xfId="0" applyFont="1" applyBorder="1">
      <alignment vertical="center"/>
    </xf>
    <xf numFmtId="0" fontId="33" fillId="0" borderId="177" xfId="0" applyFont="1" applyBorder="1">
      <alignment vertical="center"/>
    </xf>
    <xf numFmtId="9" fontId="31" fillId="0" borderId="0" xfId="0" applyNumberFormat="1" applyFont="1" applyAlignment="1">
      <alignment vertical="center" shrinkToFit="1"/>
    </xf>
    <xf numFmtId="176" fontId="60" fillId="0" borderId="0" xfId="0" applyNumberFormat="1" applyFont="1" applyAlignment="1">
      <alignment vertical="center" shrinkToFit="1"/>
    </xf>
    <xf numFmtId="176" fontId="33" fillId="0" borderId="0" xfId="0" applyNumberFormat="1" applyFont="1" applyAlignment="1">
      <alignment vertical="center" shrinkToFit="1"/>
    </xf>
    <xf numFmtId="0" fontId="33" fillId="0" borderId="0" xfId="0" applyFont="1" applyAlignment="1">
      <alignment vertical="top"/>
    </xf>
    <xf numFmtId="0" fontId="53" fillId="18" borderId="0" xfId="0" applyFont="1" applyFill="1" applyAlignment="1">
      <alignment horizontal="center"/>
    </xf>
    <xf numFmtId="0" fontId="70" fillId="18" borderId="0" xfId="0" applyFont="1" applyFill="1" applyAlignment="1">
      <alignment horizontal="right"/>
    </xf>
    <xf numFmtId="0" fontId="53" fillId="18" borderId="0" xfId="0" applyFont="1" applyFill="1" applyAlignment="1">
      <alignment horizontal="center" vertical="center"/>
    </xf>
    <xf numFmtId="0" fontId="55" fillId="0" borderId="0" xfId="0" applyFont="1">
      <alignment vertical="center"/>
    </xf>
    <xf numFmtId="0" fontId="31" fillId="0" borderId="0" xfId="0" applyFont="1" applyAlignment="1">
      <alignment horizontal="left" vertical="center"/>
    </xf>
    <xf numFmtId="0" fontId="56" fillId="0" borderId="0" xfId="0" applyFont="1" applyAlignment="1">
      <alignment horizontal="left" vertical="center"/>
    </xf>
    <xf numFmtId="0" fontId="40" fillId="0" borderId="0" xfId="0" applyFont="1" applyAlignment="1">
      <alignment vertical="center" wrapText="1"/>
    </xf>
    <xf numFmtId="0" fontId="93" fillId="0" borderId="0" xfId="0" applyFont="1" applyAlignment="1">
      <alignment vertical="center" wrapText="1"/>
    </xf>
    <xf numFmtId="0" fontId="93" fillId="0" borderId="0" xfId="0" applyFont="1" applyAlignment="1">
      <alignment horizontal="left" vertical="center" wrapText="1"/>
    </xf>
    <xf numFmtId="0" fontId="33" fillId="8" borderId="170" xfId="0" applyFont="1" applyFill="1" applyBorder="1">
      <alignment vertical="center"/>
    </xf>
    <xf numFmtId="0" fontId="93" fillId="8" borderId="171" xfId="0" applyFont="1" applyFill="1" applyBorder="1">
      <alignment vertical="center"/>
    </xf>
    <xf numFmtId="0" fontId="31" fillId="8" borderId="172" xfId="0" applyFont="1" applyFill="1" applyBorder="1">
      <alignment vertical="center"/>
    </xf>
    <xf numFmtId="0" fontId="40" fillId="8" borderId="171" xfId="0" applyFont="1" applyFill="1" applyBorder="1">
      <alignment vertical="center"/>
    </xf>
    <xf numFmtId="0" fontId="35" fillId="8" borderId="171" xfId="0" applyFont="1" applyFill="1" applyBorder="1">
      <alignment vertical="center"/>
    </xf>
    <xf numFmtId="0" fontId="40" fillId="8" borderId="173" xfId="0" applyFont="1" applyFill="1" applyBorder="1">
      <alignment vertical="center"/>
    </xf>
    <xf numFmtId="0" fontId="93" fillId="8" borderId="0" xfId="0" applyFont="1" applyFill="1">
      <alignment vertical="center"/>
    </xf>
    <xf numFmtId="0" fontId="31" fillId="8" borderId="0" xfId="0" applyFont="1" applyFill="1" applyAlignment="1">
      <alignment horizontal="right"/>
    </xf>
    <xf numFmtId="0" fontId="40" fillId="8" borderId="174" xfId="0" applyFont="1" applyFill="1" applyBorder="1">
      <alignment vertical="center"/>
    </xf>
    <xf numFmtId="0" fontId="40" fillId="8" borderId="0" xfId="0" applyFont="1" applyFill="1">
      <alignment vertical="center"/>
    </xf>
    <xf numFmtId="0" fontId="33" fillId="8" borderId="173" xfId="0" applyFont="1" applyFill="1" applyBorder="1">
      <alignment vertical="center"/>
    </xf>
    <xf numFmtId="0" fontId="31" fillId="8" borderId="0" xfId="0" applyFont="1" applyFill="1" applyAlignment="1">
      <alignment horizontal="left" vertical="center"/>
    </xf>
    <xf numFmtId="0" fontId="31" fillId="8" borderId="0" xfId="0" applyFont="1" applyFill="1" applyAlignment="1">
      <alignment horizontal="right" vertical="center"/>
    </xf>
    <xf numFmtId="0" fontId="31" fillId="8" borderId="0" xfId="0" applyFont="1" applyFill="1">
      <alignment vertical="center"/>
    </xf>
    <xf numFmtId="0" fontId="33" fillId="8" borderId="0" xfId="0" applyFont="1" applyFill="1">
      <alignment vertical="center"/>
    </xf>
    <xf numFmtId="0" fontId="31" fillId="8" borderId="174" xfId="0" applyFont="1" applyFill="1" applyBorder="1">
      <alignment vertical="center"/>
    </xf>
    <xf numFmtId="0" fontId="35" fillId="8" borderId="0" xfId="0" applyFont="1" applyFill="1">
      <alignment vertical="center"/>
    </xf>
    <xf numFmtId="0" fontId="33" fillId="8" borderId="174" xfId="0" applyFont="1" applyFill="1" applyBorder="1">
      <alignment vertical="center"/>
    </xf>
    <xf numFmtId="0" fontId="33" fillId="8" borderId="0" xfId="0" applyFont="1" applyFill="1" applyAlignment="1">
      <alignment horizontal="center" vertical="center" wrapText="1"/>
    </xf>
    <xf numFmtId="0" fontId="79" fillId="18" borderId="185" xfId="0" applyFont="1" applyFill="1" applyBorder="1">
      <alignment vertical="center"/>
    </xf>
    <xf numFmtId="0" fontId="79" fillId="18" borderId="185" xfId="0" applyFont="1" applyFill="1" applyBorder="1" applyAlignment="1">
      <alignment horizontal="left" vertical="center"/>
    </xf>
    <xf numFmtId="0" fontId="79" fillId="18" borderId="186" xfId="0" applyFont="1" applyFill="1" applyBorder="1" applyAlignment="1">
      <alignment horizontal="right" vertical="center"/>
    </xf>
    <xf numFmtId="0" fontId="76" fillId="18" borderId="186" xfId="0" applyFont="1" applyFill="1" applyBorder="1" applyAlignment="1">
      <alignment horizontal="right" vertical="center"/>
    </xf>
    <xf numFmtId="0" fontId="76" fillId="18" borderId="120" xfId="0" applyFont="1" applyFill="1" applyBorder="1">
      <alignment vertical="center"/>
    </xf>
    <xf numFmtId="0" fontId="76" fillId="18" borderId="1" xfId="0" applyFont="1" applyFill="1" applyBorder="1" applyAlignment="1">
      <alignment horizontal="left" vertical="center"/>
    </xf>
    <xf numFmtId="0" fontId="76" fillId="18" borderId="9" xfId="0" applyFont="1" applyFill="1" applyBorder="1">
      <alignment vertical="center"/>
    </xf>
    <xf numFmtId="0" fontId="76" fillId="18" borderId="10" xfId="0" applyFont="1" applyFill="1" applyBorder="1" applyAlignment="1">
      <alignment horizontal="left" vertical="center"/>
    </xf>
    <xf numFmtId="0" fontId="79" fillId="18" borderId="9" xfId="0" applyFont="1" applyFill="1" applyBorder="1">
      <alignment vertical="center"/>
    </xf>
    <xf numFmtId="0" fontId="79" fillId="18" borderId="10" xfId="0" applyFont="1" applyFill="1" applyBorder="1">
      <alignment vertical="center"/>
    </xf>
    <xf numFmtId="0" fontId="79" fillId="18" borderId="10" xfId="0" applyFont="1" applyFill="1" applyBorder="1" applyAlignment="1">
      <alignment horizontal="left" vertical="center"/>
    </xf>
    <xf numFmtId="0" fontId="79" fillId="18" borderId="120" xfId="0" applyFont="1" applyFill="1" applyBorder="1">
      <alignment vertical="center"/>
    </xf>
    <xf numFmtId="0" fontId="79" fillId="18" borderId="1" xfId="0" applyFont="1" applyFill="1" applyBorder="1">
      <alignment vertical="center"/>
    </xf>
    <xf numFmtId="0" fontId="79" fillId="18" borderId="1" xfId="0" applyFont="1" applyFill="1" applyBorder="1" applyAlignment="1">
      <alignment horizontal="left" vertical="center"/>
    </xf>
    <xf numFmtId="0" fontId="76" fillId="18" borderId="187" xfId="0" applyFont="1" applyFill="1" applyBorder="1">
      <alignment vertical="center"/>
    </xf>
    <xf numFmtId="0" fontId="76" fillId="18" borderId="120" xfId="0" applyFont="1" applyFill="1" applyBorder="1" applyAlignment="1">
      <alignment horizontal="left" vertical="center"/>
    </xf>
    <xf numFmtId="0" fontId="76" fillId="18" borderId="124" xfId="0" applyFont="1" applyFill="1" applyBorder="1">
      <alignment vertical="center"/>
    </xf>
    <xf numFmtId="0" fontId="76" fillId="18" borderId="2" xfId="0" applyFont="1" applyFill="1" applyBorder="1">
      <alignment vertical="center"/>
    </xf>
    <xf numFmtId="0" fontId="76" fillId="18" borderId="3" xfId="0" applyFont="1" applyFill="1" applyBorder="1" applyAlignment="1">
      <alignment horizontal="left" vertical="center"/>
    </xf>
    <xf numFmtId="0" fontId="33" fillId="8" borderId="175" xfId="0" applyFont="1" applyFill="1" applyBorder="1">
      <alignment vertical="center"/>
    </xf>
    <xf numFmtId="0" fontId="31" fillId="8" borderId="176" xfId="0" applyFont="1" applyFill="1" applyBorder="1" applyAlignment="1">
      <alignment horizontal="left" vertical="center"/>
    </xf>
    <xf numFmtId="0" fontId="31" fillId="8" borderId="176" xfId="0" applyFont="1" applyFill="1" applyBorder="1">
      <alignment vertical="center"/>
    </xf>
    <xf numFmtId="0" fontId="31" fillId="8" borderId="176" xfId="0" applyFont="1" applyFill="1" applyBorder="1" applyAlignment="1">
      <alignment horizontal="right" vertical="center"/>
    </xf>
    <xf numFmtId="0" fontId="31" fillId="8" borderId="171" xfId="0" applyFont="1" applyFill="1" applyBorder="1">
      <alignment vertical="center"/>
    </xf>
    <xf numFmtId="0" fontId="97" fillId="8" borderId="173" xfId="0" applyFont="1" applyFill="1" applyBorder="1" applyAlignment="1">
      <alignment vertical="center" shrinkToFit="1"/>
    </xf>
    <xf numFmtId="0" fontId="76" fillId="18" borderId="1" xfId="0" applyFont="1" applyFill="1" applyBorder="1">
      <alignment vertical="center"/>
    </xf>
    <xf numFmtId="0" fontId="76" fillId="18" borderId="10" xfId="0" applyFont="1" applyFill="1" applyBorder="1">
      <alignment vertical="center"/>
    </xf>
    <xf numFmtId="0" fontId="76" fillId="18" borderId="186" xfId="0" applyFont="1" applyFill="1" applyBorder="1">
      <alignment vertical="center"/>
    </xf>
    <xf numFmtId="0" fontId="76" fillId="18" borderId="5" xfId="0" applyFont="1" applyFill="1" applyBorder="1">
      <alignment vertical="center"/>
    </xf>
    <xf numFmtId="0" fontId="35" fillId="8" borderId="176" xfId="0" applyFont="1" applyFill="1" applyBorder="1">
      <alignment vertical="center"/>
    </xf>
    <xf numFmtId="0" fontId="40" fillId="8" borderId="176" xfId="0" applyFont="1" applyFill="1" applyBorder="1">
      <alignment vertical="center"/>
    </xf>
    <xf numFmtId="0" fontId="33" fillId="8" borderId="177" xfId="0" applyFont="1" applyFill="1" applyBorder="1">
      <alignment vertical="center"/>
    </xf>
    <xf numFmtId="0" fontId="31" fillId="8" borderId="170" xfId="0" applyFont="1" applyFill="1" applyBorder="1">
      <alignment vertical="center"/>
    </xf>
    <xf numFmtId="0" fontId="31" fillId="8" borderId="173" xfId="0" applyFont="1" applyFill="1" applyBorder="1">
      <alignment vertical="center"/>
    </xf>
    <xf numFmtId="0" fontId="98" fillId="8" borderId="0" xfId="0" applyFont="1" applyFill="1" applyAlignment="1">
      <alignment vertical="center" wrapText="1"/>
    </xf>
    <xf numFmtId="0" fontId="93" fillId="8" borderId="176" xfId="0" applyFont="1" applyFill="1" applyBorder="1">
      <alignment vertical="center"/>
    </xf>
    <xf numFmtId="0" fontId="93" fillId="8" borderId="176" xfId="0" applyFont="1" applyFill="1" applyBorder="1" applyAlignment="1">
      <alignment horizontal="left" vertical="center"/>
    </xf>
    <xf numFmtId="0" fontId="33" fillId="0" borderId="0" xfId="0" applyFont="1" applyAlignment="1">
      <alignment horizontal="left" vertical="top"/>
    </xf>
    <xf numFmtId="0" fontId="35" fillId="0" borderId="0" xfId="0" applyFont="1" applyAlignment="1">
      <alignment vertical="center" wrapText="1"/>
    </xf>
    <xf numFmtId="0" fontId="35" fillId="0" borderId="0" xfId="0" applyFont="1" applyAlignment="1">
      <alignment horizontal="left" vertical="center" wrapText="1"/>
    </xf>
    <xf numFmtId="176" fontId="93" fillId="0" borderId="0" xfId="0" applyNumberFormat="1" applyFont="1" applyAlignment="1">
      <alignment vertical="center" shrinkToFit="1"/>
    </xf>
    <xf numFmtId="176" fontId="93" fillId="0" borderId="0" xfId="0" applyNumberFormat="1" applyFont="1" applyAlignment="1">
      <alignment horizontal="left" vertical="center" shrinkToFit="1"/>
    </xf>
    <xf numFmtId="0" fontId="70" fillId="18" borderId="0" xfId="0" applyFont="1" applyFill="1" applyAlignment="1">
      <alignment horizontal="right" vertical="center"/>
    </xf>
    <xf numFmtId="0" fontId="54" fillId="0" borderId="0" xfId="0" applyFont="1">
      <alignment vertical="center"/>
    </xf>
    <xf numFmtId="0" fontId="40" fillId="4" borderId="72" xfId="0" applyFont="1" applyFill="1" applyBorder="1" applyAlignment="1">
      <alignment horizontal="left" vertical="center"/>
    </xf>
    <xf numFmtId="0" fontId="40" fillId="0" borderId="0" xfId="0" applyFont="1" applyAlignment="1">
      <alignment vertical="top"/>
    </xf>
    <xf numFmtId="0" fontId="91" fillId="18" borderId="0" xfId="0" applyFont="1" applyFill="1">
      <alignment vertical="center"/>
    </xf>
    <xf numFmtId="181" fontId="60" fillId="4" borderId="178" xfId="2" applyNumberFormat="1" applyFont="1" applyFill="1" applyBorder="1">
      <alignment vertical="center"/>
    </xf>
    <xf numFmtId="0" fontId="75" fillId="4" borderId="0" xfId="0" applyFont="1" applyFill="1">
      <alignment vertical="center"/>
    </xf>
    <xf numFmtId="181" fontId="64" fillId="4" borderId="0" xfId="2" applyNumberFormat="1" applyFont="1" applyFill="1" applyBorder="1" applyAlignment="1"/>
    <xf numFmtId="0" fontId="102" fillId="4" borderId="0" xfId="0" applyFont="1" applyFill="1" applyAlignment="1">
      <alignment horizontal="left"/>
    </xf>
    <xf numFmtId="184" fontId="102" fillId="4" borderId="0" xfId="0" applyNumberFormat="1" applyFont="1" applyFill="1" applyAlignment="1">
      <alignment horizontal="left" vertical="center"/>
    </xf>
    <xf numFmtId="0" fontId="21" fillId="21" borderId="157" xfId="0" applyFont="1" applyFill="1" applyBorder="1" applyAlignment="1">
      <alignment horizontal="center" vertical="center"/>
    </xf>
    <xf numFmtId="0" fontId="30" fillId="21" borderId="161" xfId="0" applyFont="1" applyFill="1" applyBorder="1" applyAlignment="1">
      <alignment horizontal="center" vertical="center"/>
    </xf>
    <xf numFmtId="0" fontId="21" fillId="21" borderId="158" xfId="0" applyFont="1" applyFill="1" applyBorder="1" applyAlignment="1">
      <alignment horizontal="center" vertical="center" wrapText="1"/>
    </xf>
    <xf numFmtId="0" fontId="19" fillId="21" borderId="157" xfId="0" applyFont="1" applyFill="1" applyBorder="1" applyAlignment="1">
      <alignment horizontal="center" vertical="center"/>
    </xf>
    <xf numFmtId="0" fontId="31" fillId="21" borderId="161" xfId="0" applyFont="1" applyFill="1" applyBorder="1" applyAlignment="1">
      <alignment horizontal="center" vertical="center"/>
    </xf>
    <xf numFmtId="0" fontId="19" fillId="21" borderId="158" xfId="0" applyFont="1" applyFill="1" applyBorder="1" applyAlignment="1">
      <alignment horizontal="center" vertical="center" wrapText="1"/>
    </xf>
    <xf numFmtId="0" fontId="19" fillId="22" borderId="54" xfId="0" applyFont="1" applyFill="1" applyBorder="1">
      <alignment vertical="center"/>
    </xf>
    <xf numFmtId="0" fontId="19" fillId="22" borderId="50" xfId="0" applyFont="1" applyFill="1" applyBorder="1" applyAlignment="1">
      <alignment horizontal="center" vertical="center"/>
    </xf>
    <xf numFmtId="0" fontId="31" fillId="22" borderId="51" xfId="0" applyFont="1" applyFill="1" applyBorder="1" applyAlignment="1">
      <alignment horizontal="center" vertical="center"/>
    </xf>
    <xf numFmtId="0" fontId="19" fillId="22" borderId="52" xfId="0" applyFont="1" applyFill="1" applyBorder="1" applyAlignment="1">
      <alignment vertical="center" wrapText="1"/>
    </xf>
    <xf numFmtId="0" fontId="29" fillId="22" borderId="50" xfId="0" applyFont="1" applyFill="1" applyBorder="1" applyAlignment="1">
      <alignment horizontal="center" vertical="center"/>
    </xf>
    <xf numFmtId="0" fontId="20" fillId="0" borderId="113" xfId="0" applyFont="1" applyBorder="1" applyAlignment="1">
      <alignment horizontal="center" vertical="center"/>
    </xf>
    <xf numFmtId="0" fontId="20" fillId="0" borderId="113" xfId="0" applyFont="1" applyBorder="1" applyAlignment="1">
      <alignment vertical="center" wrapText="1"/>
    </xf>
    <xf numFmtId="0" fontId="20" fillId="0" borderId="163" xfId="0" applyFont="1" applyBorder="1" applyAlignment="1">
      <alignment horizontal="left" vertical="center"/>
    </xf>
    <xf numFmtId="0" fontId="38" fillId="0" borderId="0" xfId="0" applyFont="1" applyAlignment="1">
      <alignment horizontal="left"/>
    </xf>
    <xf numFmtId="0" fontId="43" fillId="0" borderId="0" xfId="0" applyFont="1" applyAlignment="1"/>
    <xf numFmtId="0" fontId="69" fillId="0" borderId="0" xfId="0" applyFont="1" applyAlignment="1">
      <alignment horizontal="right" vertical="center"/>
    </xf>
    <xf numFmtId="0" fontId="69" fillId="0" borderId="0" xfId="0" applyFont="1" applyAlignment="1">
      <alignment horizontal="center" vertical="center"/>
    </xf>
    <xf numFmtId="38" fontId="40" fillId="0" borderId="0" xfId="1" applyFont="1" applyFill="1" applyBorder="1">
      <alignment vertical="center"/>
    </xf>
    <xf numFmtId="38" fontId="40" fillId="0" borderId="0" xfId="1" applyFont="1" applyBorder="1">
      <alignment vertical="center"/>
    </xf>
    <xf numFmtId="0" fontId="34" fillId="0" borderId="173" xfId="0" applyFont="1" applyBorder="1">
      <alignment vertical="center"/>
    </xf>
    <xf numFmtId="0" fontId="77" fillId="18" borderId="64" xfId="0" applyFont="1" applyFill="1" applyBorder="1" applyAlignment="1">
      <alignment horizontal="left" vertical="center"/>
    </xf>
    <xf numFmtId="0" fontId="77" fillId="18" borderId="64" xfId="0" applyFont="1" applyFill="1" applyBorder="1" applyAlignment="1">
      <alignment horizontal="center" vertical="center"/>
    </xf>
    <xf numFmtId="0" fontId="77" fillId="18" borderId="65" xfId="0" applyFont="1" applyFill="1" applyBorder="1">
      <alignment vertical="center"/>
    </xf>
    <xf numFmtId="0" fontId="77" fillId="18" borderId="2" xfId="0" applyFont="1" applyFill="1" applyBorder="1">
      <alignment vertical="center"/>
    </xf>
    <xf numFmtId="0" fontId="77" fillId="18" borderId="1" xfId="0" applyFont="1" applyFill="1" applyBorder="1">
      <alignment vertical="center"/>
    </xf>
    <xf numFmtId="0" fontId="77" fillId="18" borderId="187" xfId="0" applyFont="1" applyFill="1" applyBorder="1">
      <alignment vertical="center"/>
    </xf>
    <xf numFmtId="0" fontId="77" fillId="18" borderId="124" xfId="0" applyFont="1" applyFill="1" applyBorder="1">
      <alignment vertical="center"/>
    </xf>
    <xf numFmtId="0" fontId="77" fillId="18" borderId="120" xfId="0" applyFont="1" applyFill="1" applyBorder="1">
      <alignment vertical="center"/>
    </xf>
    <xf numFmtId="0" fontId="77" fillId="18" borderId="3" xfId="0" applyFont="1" applyFill="1" applyBorder="1">
      <alignment vertical="center"/>
    </xf>
    <xf numFmtId="0" fontId="33" fillId="0" borderId="0" xfId="0" applyFont="1" applyAlignment="1">
      <alignment horizontal="left" vertical="top" wrapText="1"/>
    </xf>
    <xf numFmtId="0" fontId="70" fillId="18" borderId="0" xfId="0" applyFont="1" applyFill="1" applyAlignment="1">
      <alignment horizontal="center"/>
    </xf>
    <xf numFmtId="181" fontId="62" fillId="4" borderId="0" xfId="2" applyNumberFormat="1" applyFont="1" applyFill="1" applyBorder="1" applyAlignment="1">
      <alignment vertical="center" wrapText="1"/>
    </xf>
    <xf numFmtId="183" fontId="102" fillId="4" borderId="0" xfId="0" applyNumberFormat="1" applyFont="1" applyFill="1">
      <alignment vertical="center"/>
    </xf>
    <xf numFmtId="0" fontId="62" fillId="0" borderId="0" xfId="0" applyFont="1" applyAlignment="1">
      <alignment horizontal="right" vertical="center"/>
    </xf>
    <xf numFmtId="0" fontId="102" fillId="4" borderId="0" xfId="0" applyFont="1" applyFill="1" applyAlignment="1"/>
    <xf numFmtId="0" fontId="42" fillId="4" borderId="0" xfId="0" applyFont="1" applyFill="1">
      <alignment vertical="center"/>
    </xf>
    <xf numFmtId="0" fontId="60" fillId="4" borderId="0" xfId="0" applyFont="1" applyFill="1">
      <alignment vertical="center"/>
    </xf>
    <xf numFmtId="0" fontId="33" fillId="4" borderId="0" xfId="0" applyFont="1" applyFill="1" applyAlignment="1">
      <alignment horizontal="left" vertical="top" wrapText="1"/>
    </xf>
    <xf numFmtId="0" fontId="54" fillId="4" borderId="0" xfId="0" applyFont="1" applyFill="1" applyAlignment="1">
      <alignment horizontal="left" vertical="top" wrapText="1"/>
    </xf>
    <xf numFmtId="0" fontId="57" fillId="4" borderId="0" xfId="0" applyFont="1" applyFill="1" applyAlignment="1">
      <alignment vertical="top" wrapText="1"/>
    </xf>
    <xf numFmtId="0" fontId="38" fillId="4" borderId="0" xfId="0" applyFont="1" applyFill="1" applyAlignment="1">
      <alignment horizontal="left" vertical="center"/>
    </xf>
    <xf numFmtId="0" fontId="38" fillId="4" borderId="0" xfId="0" applyFont="1" applyFill="1" applyAlignment="1">
      <alignment horizontal="left" vertical="top"/>
    </xf>
    <xf numFmtId="0" fontId="38" fillId="4" borderId="0" xfId="0" applyFont="1" applyFill="1" applyAlignment="1">
      <alignment vertical="top"/>
    </xf>
    <xf numFmtId="0" fontId="38" fillId="4" borderId="0" xfId="0" applyFont="1" applyFill="1" applyAlignment="1">
      <alignment horizontal="right" vertical="top"/>
    </xf>
    <xf numFmtId="0" fontId="38" fillId="4" borderId="0" xfId="0" applyFont="1" applyFill="1">
      <alignment vertical="center"/>
    </xf>
    <xf numFmtId="0" fontId="38" fillId="4" borderId="0" xfId="0" applyFont="1" applyFill="1" applyAlignment="1">
      <alignment horizontal="right"/>
    </xf>
    <xf numFmtId="0" fontId="36" fillId="4" borderId="0" xfId="0" applyFont="1" applyFill="1" applyAlignment="1"/>
    <xf numFmtId="0" fontId="61" fillId="4" borderId="0" xfId="0" applyFont="1" applyFill="1" applyAlignment="1">
      <alignment horizontal="center"/>
    </xf>
    <xf numFmtId="0" fontId="57" fillId="4" borderId="0" xfId="0" applyFont="1" applyFill="1" applyAlignment="1">
      <alignment horizontal="center" vertical="center"/>
    </xf>
    <xf numFmtId="184" fontId="54" fillId="4" borderId="0" xfId="0" applyNumberFormat="1" applyFont="1" applyFill="1" applyAlignment="1">
      <alignment vertical="center" shrinkToFit="1"/>
    </xf>
    <xf numFmtId="188" fontId="33" fillId="4" borderId="0" xfId="0" applyNumberFormat="1" applyFont="1" applyFill="1" applyAlignment="1">
      <alignment vertical="center" shrinkToFit="1"/>
    </xf>
    <xf numFmtId="0" fontId="40" fillId="4" borderId="0" xfId="0" applyFont="1" applyFill="1" applyAlignment="1"/>
    <xf numFmtId="3" fontId="67" fillId="4" borderId="0" xfId="0" applyNumberFormat="1" applyFont="1" applyFill="1">
      <alignment vertical="center"/>
    </xf>
    <xf numFmtId="3" fontId="33" fillId="4" borderId="0" xfId="0" applyNumberFormat="1" applyFont="1" applyFill="1">
      <alignment vertical="center"/>
    </xf>
    <xf numFmtId="184" fontId="33" fillId="4" borderId="0" xfId="0" applyNumberFormat="1" applyFont="1" applyFill="1">
      <alignment vertical="center"/>
    </xf>
    <xf numFmtId="181" fontId="33" fillId="4" borderId="0" xfId="2" applyNumberFormat="1" applyFont="1" applyFill="1" applyBorder="1">
      <alignment vertical="center"/>
    </xf>
    <xf numFmtId="0" fontId="36" fillId="4" borderId="0" xfId="0" applyFont="1" applyFill="1">
      <alignment vertical="center"/>
    </xf>
    <xf numFmtId="0" fontId="33" fillId="4" borderId="63" xfId="0" applyFont="1" applyFill="1" applyBorder="1">
      <alignment vertical="center"/>
    </xf>
    <xf numFmtId="3" fontId="33" fillId="4" borderId="63" xfId="0" applyNumberFormat="1" applyFont="1" applyFill="1" applyBorder="1">
      <alignment vertical="center"/>
    </xf>
    <xf numFmtId="0" fontId="40" fillId="4" borderId="72" xfId="0" applyFont="1" applyFill="1" applyBorder="1" applyAlignment="1">
      <alignment horizontal="left"/>
    </xf>
    <xf numFmtId="20" fontId="33" fillId="0" borderId="0" xfId="0" applyNumberFormat="1" applyFont="1">
      <alignment vertical="center"/>
    </xf>
    <xf numFmtId="0" fontId="20" fillId="0" borderId="91" xfId="0" applyFont="1" applyBorder="1" applyAlignment="1">
      <alignment horizontal="center" vertical="center"/>
    </xf>
    <xf numFmtId="0" fontId="20" fillId="0" borderId="81" xfId="0" applyFont="1" applyBorder="1" applyAlignment="1">
      <alignment horizontal="center" vertical="center"/>
    </xf>
    <xf numFmtId="0" fontId="40" fillId="0" borderId="72" xfId="0" applyFont="1" applyBorder="1" applyAlignment="1">
      <alignment horizontal="left"/>
    </xf>
    <xf numFmtId="0" fontId="40" fillId="0" borderId="72" xfId="0" applyFont="1" applyBorder="1" applyAlignment="1">
      <alignment horizontal="left" vertical="center"/>
    </xf>
    <xf numFmtId="0" fontId="69" fillId="0" borderId="0" xfId="0" applyFont="1">
      <alignment vertical="center"/>
    </xf>
    <xf numFmtId="0" fontId="118" fillId="0" borderId="0" xfId="0" applyFont="1">
      <alignment vertical="center"/>
    </xf>
    <xf numFmtId="9" fontId="60" fillId="19" borderId="191" xfId="2" applyFont="1" applyFill="1" applyBorder="1" applyAlignment="1">
      <alignment vertical="center" shrinkToFit="1"/>
    </xf>
    <xf numFmtId="9" fontId="60" fillId="3" borderId="27" xfId="0" applyNumberFormat="1" applyFont="1" applyFill="1" applyBorder="1" applyAlignment="1">
      <alignment vertical="center" shrinkToFit="1"/>
    </xf>
    <xf numFmtId="9" fontId="33" fillId="8" borderId="27" xfId="0" applyNumberFormat="1" applyFont="1" applyFill="1" applyBorder="1" applyAlignment="1">
      <alignment vertical="center" shrinkToFit="1"/>
    </xf>
    <xf numFmtId="0" fontId="79" fillId="18" borderId="69" xfId="0" applyFont="1" applyFill="1" applyBorder="1" applyAlignment="1">
      <alignment horizontal="center" wrapText="1"/>
    </xf>
    <xf numFmtId="0" fontId="79" fillId="18" borderId="69" xfId="0" applyFont="1" applyFill="1" applyBorder="1" applyAlignment="1">
      <alignment horizontal="center" vertical="center" wrapText="1"/>
    </xf>
    <xf numFmtId="0" fontId="79" fillId="18" borderId="193" xfId="0" applyFont="1" applyFill="1" applyBorder="1" applyAlignment="1">
      <alignment horizontal="center" vertical="center" wrapText="1"/>
    </xf>
    <xf numFmtId="9" fontId="33" fillId="22" borderId="63" xfId="2" applyFont="1" applyFill="1" applyBorder="1" applyAlignment="1">
      <alignment vertical="center" shrinkToFit="1"/>
    </xf>
    <xf numFmtId="9" fontId="33" fillId="0" borderId="63" xfId="2" applyFont="1" applyFill="1" applyBorder="1" applyAlignment="1">
      <alignment vertical="center" shrinkToFit="1"/>
    </xf>
    <xf numFmtId="9" fontId="33" fillId="22" borderId="138" xfId="2" applyFont="1" applyFill="1" applyBorder="1" applyAlignment="1">
      <alignment vertical="center" shrinkToFit="1"/>
    </xf>
    <xf numFmtId="9" fontId="60" fillId="3" borderId="190" xfId="2" applyFont="1" applyFill="1" applyBorder="1" applyAlignment="1">
      <alignment vertical="center" shrinkToFit="1"/>
    </xf>
    <xf numFmtId="0" fontId="33" fillId="4" borderId="170" xfId="0" applyFont="1" applyFill="1" applyBorder="1">
      <alignment vertical="center"/>
    </xf>
    <xf numFmtId="0" fontId="33" fillId="4" borderId="171" xfId="0" applyFont="1" applyFill="1" applyBorder="1">
      <alignment vertical="center"/>
    </xf>
    <xf numFmtId="0" fontId="35" fillId="4" borderId="171" xfId="0" applyFont="1" applyFill="1" applyBorder="1">
      <alignment vertical="center"/>
    </xf>
    <xf numFmtId="0" fontId="40" fillId="4" borderId="171" xfId="0" applyFont="1" applyFill="1" applyBorder="1">
      <alignment vertical="center"/>
    </xf>
    <xf numFmtId="0" fontId="33" fillId="4" borderId="172" xfId="0" applyFont="1" applyFill="1" applyBorder="1">
      <alignment vertical="center"/>
    </xf>
    <xf numFmtId="0" fontId="33" fillId="4" borderId="173" xfId="0" applyFont="1" applyFill="1" applyBorder="1">
      <alignment vertical="center"/>
    </xf>
    <xf numFmtId="0" fontId="40" fillId="4" borderId="174" xfId="0" applyFont="1" applyFill="1" applyBorder="1">
      <alignment vertical="center"/>
    </xf>
    <xf numFmtId="0" fontId="33" fillId="4" borderId="173" xfId="0" applyFont="1" applyFill="1" applyBorder="1" applyAlignment="1">
      <alignment vertical="top"/>
    </xf>
    <xf numFmtId="0" fontId="99" fillId="0" borderId="174" xfId="0" applyFont="1" applyBorder="1" applyAlignment="1">
      <alignment vertical="top"/>
    </xf>
    <xf numFmtId="0" fontId="40" fillId="4" borderId="174" xfId="0" applyFont="1" applyFill="1" applyBorder="1" applyAlignment="1">
      <alignment horizontal="left" vertical="center"/>
    </xf>
    <xf numFmtId="0" fontId="100" fillId="4" borderId="0" xfId="0" applyFont="1" applyFill="1">
      <alignment vertical="center"/>
    </xf>
    <xf numFmtId="0" fontId="33" fillId="4" borderId="174" xfId="0" applyFont="1" applyFill="1" applyBorder="1">
      <alignment vertical="center"/>
    </xf>
    <xf numFmtId="0" fontId="35" fillId="4" borderId="174" xfId="0" applyFont="1" applyFill="1" applyBorder="1">
      <alignment vertical="center"/>
    </xf>
    <xf numFmtId="0" fontId="33" fillId="4" borderId="175" xfId="0" applyFont="1" applyFill="1" applyBorder="1">
      <alignment vertical="center"/>
    </xf>
    <xf numFmtId="0" fontId="33" fillId="4" borderId="176" xfId="0" applyFont="1" applyFill="1" applyBorder="1">
      <alignment vertical="center"/>
    </xf>
    <xf numFmtId="0" fontId="35" fillId="4" borderId="176" xfId="0" applyFont="1" applyFill="1" applyBorder="1">
      <alignment vertical="center"/>
    </xf>
    <xf numFmtId="0" fontId="40" fillId="4" borderId="176" xfId="0" applyFont="1" applyFill="1" applyBorder="1">
      <alignment vertical="center"/>
    </xf>
    <xf numFmtId="0" fontId="31" fillId="4" borderId="176" xfId="0" applyFont="1" applyFill="1" applyBorder="1" applyAlignment="1">
      <alignment horizontal="left" vertical="center"/>
    </xf>
    <xf numFmtId="0" fontId="40" fillId="4" borderId="177" xfId="0" applyFont="1" applyFill="1" applyBorder="1">
      <alignment vertical="center"/>
    </xf>
    <xf numFmtId="0" fontId="40" fillId="4" borderId="173" xfId="0" applyFont="1" applyFill="1" applyBorder="1" applyAlignment="1">
      <alignment horizontal="left" vertical="center"/>
    </xf>
    <xf numFmtId="0" fontId="40" fillId="4" borderId="0" xfId="0" applyFont="1" applyFill="1" applyAlignment="1">
      <alignment horizontal="left"/>
    </xf>
    <xf numFmtId="0" fontId="40" fillId="4" borderId="0" xfId="0" applyFont="1" applyFill="1" applyAlignment="1">
      <alignment horizontal="left" vertical="center"/>
    </xf>
    <xf numFmtId="0" fontId="40" fillId="4" borderId="173" xfId="0" applyFont="1" applyFill="1" applyBorder="1">
      <alignment vertical="center"/>
    </xf>
    <xf numFmtId="0" fontId="31" fillId="4" borderId="173" xfId="0" applyFont="1" applyFill="1" applyBorder="1">
      <alignment vertical="center"/>
    </xf>
    <xf numFmtId="0" fontId="35" fillId="4" borderId="173" xfId="0" applyFont="1" applyFill="1" applyBorder="1">
      <alignment vertical="center"/>
    </xf>
    <xf numFmtId="0" fontId="40" fillId="4" borderId="196" xfId="0" applyFont="1" applyFill="1" applyBorder="1" applyAlignment="1">
      <alignment horizontal="left" vertical="center"/>
    </xf>
    <xf numFmtId="0" fontId="40" fillId="4" borderId="197" xfId="0" applyFont="1" applyFill="1" applyBorder="1" applyAlignment="1">
      <alignment horizontal="left" vertical="center"/>
    </xf>
    <xf numFmtId="0" fontId="40" fillId="4" borderId="175" xfId="0" applyFont="1" applyFill="1" applyBorder="1">
      <alignment vertical="center"/>
    </xf>
    <xf numFmtId="0" fontId="33" fillId="4" borderId="177" xfId="0" applyFont="1" applyFill="1" applyBorder="1">
      <alignment vertical="center"/>
    </xf>
    <xf numFmtId="0" fontId="99" fillId="14" borderId="198" xfId="0" applyFont="1" applyFill="1" applyBorder="1" applyAlignment="1">
      <alignment vertical="top"/>
    </xf>
    <xf numFmtId="0" fontId="99" fillId="14" borderId="199" xfId="0" applyFont="1" applyFill="1" applyBorder="1" applyAlignment="1">
      <alignment vertical="top"/>
    </xf>
    <xf numFmtId="0" fontId="99" fillId="15" borderId="199" xfId="0" applyFont="1" applyFill="1" applyBorder="1" applyAlignment="1">
      <alignment vertical="top"/>
    </xf>
    <xf numFmtId="0" fontId="99" fillId="17" borderId="199" xfId="0" applyFont="1" applyFill="1" applyBorder="1" applyAlignment="1">
      <alignment vertical="top"/>
    </xf>
    <xf numFmtId="0" fontId="99" fillId="13" borderId="198" xfId="0" applyFont="1" applyFill="1" applyBorder="1" applyAlignment="1">
      <alignment vertical="top"/>
    </xf>
    <xf numFmtId="0" fontId="99" fillId="13" borderId="199" xfId="0" applyFont="1" applyFill="1" applyBorder="1" applyAlignment="1">
      <alignment vertical="top"/>
    </xf>
    <xf numFmtId="0" fontId="99" fillId="12" borderId="199" xfId="0" applyFont="1" applyFill="1" applyBorder="1" applyAlignment="1">
      <alignment vertical="top"/>
    </xf>
    <xf numFmtId="0" fontId="99" fillId="16" borderId="199" xfId="0" applyFont="1" applyFill="1" applyBorder="1" applyAlignment="1">
      <alignment vertical="top"/>
    </xf>
    <xf numFmtId="0" fontId="99" fillId="10" borderId="198" xfId="0" applyFont="1" applyFill="1" applyBorder="1" applyAlignment="1">
      <alignment vertical="top"/>
    </xf>
    <xf numFmtId="0" fontId="99" fillId="10" borderId="199" xfId="0" applyFont="1" applyFill="1" applyBorder="1" applyAlignment="1">
      <alignment vertical="top"/>
    </xf>
    <xf numFmtId="0" fontId="99" fillId="9" borderId="198" xfId="0" applyFont="1" applyFill="1" applyBorder="1" applyAlignment="1">
      <alignment vertical="top"/>
    </xf>
    <xf numFmtId="0" fontId="99" fillId="9" borderId="199" xfId="0" applyFont="1" applyFill="1" applyBorder="1" applyAlignment="1">
      <alignment vertical="top"/>
    </xf>
    <xf numFmtId="0" fontId="99" fillId="9" borderId="200" xfId="0" applyFont="1" applyFill="1" applyBorder="1" applyAlignment="1">
      <alignment vertical="top"/>
    </xf>
    <xf numFmtId="0" fontId="99" fillId="11" borderId="199" xfId="0" applyFont="1" applyFill="1" applyBorder="1" applyAlignment="1">
      <alignment vertical="top"/>
    </xf>
    <xf numFmtId="0" fontId="99" fillId="12" borderId="198" xfId="0" applyFont="1" applyFill="1" applyBorder="1" applyAlignment="1">
      <alignment vertical="top"/>
    </xf>
    <xf numFmtId="0" fontId="99" fillId="12" borderId="200" xfId="0" applyFont="1" applyFill="1" applyBorder="1" applyAlignment="1">
      <alignment vertical="top"/>
    </xf>
    <xf numFmtId="0" fontId="99" fillId="15" borderId="198" xfId="0" applyFont="1" applyFill="1" applyBorder="1" applyAlignment="1">
      <alignment vertical="top"/>
    </xf>
    <xf numFmtId="0" fontId="99" fillId="15" borderId="200" xfId="0" applyFont="1" applyFill="1" applyBorder="1" applyAlignment="1">
      <alignment vertical="top"/>
    </xf>
    <xf numFmtId="0" fontId="99" fillId="11" borderId="200" xfId="0" applyFont="1" applyFill="1" applyBorder="1" applyAlignment="1">
      <alignment vertical="top"/>
    </xf>
    <xf numFmtId="0" fontId="99" fillId="16" borderId="200" xfId="0" applyFont="1" applyFill="1" applyBorder="1" applyAlignment="1">
      <alignment vertical="top"/>
    </xf>
    <xf numFmtId="0" fontId="99" fillId="17" borderId="200" xfId="0" applyFont="1" applyFill="1" applyBorder="1" applyAlignment="1">
      <alignment vertical="top"/>
    </xf>
    <xf numFmtId="0" fontId="33" fillId="0" borderId="171" xfId="0" applyFont="1" applyBorder="1">
      <alignment vertical="center"/>
    </xf>
    <xf numFmtId="0" fontId="33" fillId="0" borderId="175" xfId="0" applyFont="1" applyBorder="1">
      <alignment vertical="center"/>
    </xf>
    <xf numFmtId="179" fontId="33" fillId="0" borderId="176" xfId="0" applyNumberFormat="1" applyFont="1" applyBorder="1">
      <alignment vertical="center"/>
    </xf>
    <xf numFmtId="178" fontId="33" fillId="0" borderId="176" xfId="0" applyNumberFormat="1" applyFont="1" applyBorder="1" applyAlignment="1">
      <alignment horizontal="center" vertical="center" wrapText="1"/>
    </xf>
    <xf numFmtId="179" fontId="33" fillId="0" borderId="176" xfId="0" applyNumberFormat="1" applyFont="1" applyBorder="1" applyAlignment="1">
      <alignment horizontal="center" vertical="center" wrapText="1"/>
    </xf>
    <xf numFmtId="0" fontId="32" fillId="0" borderId="170" xfId="0" applyFont="1" applyBorder="1">
      <alignment vertical="center"/>
    </xf>
    <xf numFmtId="0" fontId="60" fillId="0" borderId="171" xfId="0" applyFont="1" applyBorder="1">
      <alignment vertical="center"/>
    </xf>
    <xf numFmtId="176" fontId="40" fillId="0" borderId="0" xfId="0" applyNumberFormat="1" applyFont="1" applyAlignment="1">
      <alignment vertical="center" shrinkToFit="1"/>
    </xf>
    <xf numFmtId="0" fontId="32" fillId="0" borderId="173" xfId="0" applyFont="1" applyBorder="1">
      <alignment vertical="center"/>
    </xf>
    <xf numFmtId="0" fontId="32" fillId="0" borderId="0" xfId="0" applyFont="1" applyAlignment="1"/>
    <xf numFmtId="0" fontId="77" fillId="18" borderId="0" xfId="0" applyFont="1" applyFill="1">
      <alignment vertical="center"/>
    </xf>
    <xf numFmtId="0" fontId="33" fillId="0" borderId="0" xfId="0" applyFont="1" applyAlignment="1">
      <alignment horizontal="right" vertical="center"/>
    </xf>
    <xf numFmtId="0" fontId="51" fillId="18" borderId="0" xfId="0" applyFont="1" applyFill="1" applyAlignment="1"/>
    <xf numFmtId="0" fontId="9" fillId="18" borderId="0" xfId="0" applyFont="1" applyFill="1">
      <alignment vertical="center"/>
    </xf>
    <xf numFmtId="0" fontId="119" fillId="4" borderId="0" xfId="0" applyFont="1" applyFill="1" applyAlignment="1">
      <alignment horizontal="left" vertical="center"/>
    </xf>
    <xf numFmtId="0" fontId="121" fillId="0" borderId="0" xfId="0" applyFont="1">
      <alignment vertical="center"/>
    </xf>
    <xf numFmtId="0" fontId="122" fillId="4" borderId="0" xfId="0" applyFont="1" applyFill="1" applyAlignment="1"/>
    <xf numFmtId="0" fontId="122" fillId="4" borderId="0" xfId="0" applyFont="1" applyFill="1" applyAlignment="1">
      <alignment horizontal="right"/>
    </xf>
    <xf numFmtId="0" fontId="122" fillId="4" borderId="0" xfId="0" applyFont="1" applyFill="1" applyAlignment="1">
      <alignment horizontal="left"/>
    </xf>
    <xf numFmtId="0" fontId="123" fillId="4" borderId="0" xfId="0" applyFont="1" applyFill="1" applyAlignment="1"/>
    <xf numFmtId="0" fontId="124" fillId="4" borderId="0" xfId="0" applyFont="1" applyFill="1">
      <alignment vertical="center"/>
    </xf>
    <xf numFmtId="0" fontId="124" fillId="0" borderId="0" xfId="0" applyFont="1">
      <alignment vertical="center"/>
    </xf>
    <xf numFmtId="0" fontId="122" fillId="0" borderId="0" xfId="0" applyFont="1" applyAlignment="1"/>
    <xf numFmtId="181" fontId="119" fillId="4" borderId="178" xfId="2" applyNumberFormat="1" applyFont="1" applyFill="1" applyBorder="1" applyAlignment="1"/>
    <xf numFmtId="0" fontId="85" fillId="0" borderId="0" xfId="0" applyFont="1">
      <alignment vertical="center"/>
    </xf>
    <xf numFmtId="0" fontId="57" fillId="0" borderId="0" xfId="0" applyFont="1">
      <alignment vertical="center"/>
    </xf>
    <xf numFmtId="0" fontId="86" fillId="4" borderId="170" xfId="0" applyFont="1" applyFill="1" applyBorder="1" applyAlignment="1">
      <alignment horizontal="left"/>
    </xf>
    <xf numFmtId="0" fontId="38" fillId="4" borderId="201" xfId="0" applyFont="1" applyFill="1" applyBorder="1" applyAlignment="1">
      <alignment horizontal="left"/>
    </xf>
    <xf numFmtId="0" fontId="31" fillId="4" borderId="171" xfId="0" applyFont="1" applyFill="1" applyBorder="1" applyAlignment="1">
      <alignment horizontal="right" vertical="center"/>
    </xf>
    <xf numFmtId="0" fontId="31" fillId="4" borderId="171" xfId="0" applyFont="1" applyFill="1" applyBorder="1">
      <alignment vertical="center"/>
    </xf>
    <xf numFmtId="0" fontId="41" fillId="4" borderId="171" xfId="0" applyFont="1" applyFill="1" applyBorder="1">
      <alignment vertical="center"/>
    </xf>
    <xf numFmtId="0" fontId="38" fillId="4" borderId="171" xfId="0" applyFont="1" applyFill="1" applyBorder="1" applyAlignment="1">
      <alignment horizontal="left"/>
    </xf>
    <xf numFmtId="0" fontId="31" fillId="4" borderId="173" xfId="0" applyFont="1" applyFill="1" applyBorder="1" applyAlignment="1">
      <alignment horizontal="right" vertical="center"/>
    </xf>
    <xf numFmtId="0" fontId="38" fillId="4" borderId="171" xfId="0" applyFont="1" applyFill="1" applyBorder="1" applyAlignment="1"/>
    <xf numFmtId="0" fontId="41" fillId="4" borderId="172" xfId="0" applyFont="1" applyFill="1" applyBorder="1">
      <alignment vertical="center"/>
    </xf>
    <xf numFmtId="38" fontId="40" fillId="4" borderId="174" xfId="1" applyFont="1" applyFill="1" applyBorder="1">
      <alignment vertical="center"/>
    </xf>
    <xf numFmtId="0" fontId="86" fillId="4" borderId="170" xfId="0" applyFont="1" applyFill="1" applyBorder="1" applyAlignment="1"/>
    <xf numFmtId="0" fontId="36" fillId="4" borderId="171" xfId="0" applyFont="1" applyFill="1" applyBorder="1" applyAlignment="1"/>
    <xf numFmtId="0" fontId="36" fillId="4" borderId="171" xfId="0" applyFont="1" applyFill="1" applyBorder="1">
      <alignment vertical="center"/>
    </xf>
    <xf numFmtId="38" fontId="40" fillId="4" borderId="176" xfId="1" applyFont="1" applyFill="1" applyBorder="1">
      <alignment vertical="center"/>
    </xf>
    <xf numFmtId="0" fontId="41" fillId="4" borderId="174" xfId="0" applyFont="1" applyFill="1" applyBorder="1">
      <alignment vertical="center"/>
    </xf>
    <xf numFmtId="0" fontId="40" fillId="4" borderId="172" xfId="0" applyFont="1" applyFill="1" applyBorder="1">
      <alignment vertical="center"/>
    </xf>
    <xf numFmtId="3" fontId="33" fillId="0" borderId="27" xfId="0" applyNumberFormat="1" applyFont="1" applyBorder="1" applyAlignment="1">
      <alignment vertical="center" shrinkToFit="1"/>
    </xf>
    <xf numFmtId="0" fontId="70" fillId="18" borderId="0" xfId="0" applyFont="1" applyFill="1" applyAlignment="1">
      <alignment horizontal="right" wrapText="1"/>
    </xf>
    <xf numFmtId="0" fontId="127" fillId="4" borderId="0" xfId="0" applyFont="1" applyFill="1">
      <alignment vertical="center"/>
    </xf>
    <xf numFmtId="0" fontId="102" fillId="4" borderId="0" xfId="0" applyFont="1" applyFill="1" applyAlignment="1">
      <alignment horizontal="left" vertical="center"/>
    </xf>
    <xf numFmtId="0" fontId="71" fillId="18" borderId="0" xfId="0" applyFont="1" applyFill="1" applyAlignment="1">
      <alignment horizontal="center" vertical="center" wrapText="1"/>
    </xf>
    <xf numFmtId="0" fontId="88" fillId="20" borderId="120" xfId="0" applyFont="1" applyFill="1" applyBorder="1" applyAlignment="1">
      <alignment horizontal="center" vertical="center"/>
    </xf>
    <xf numFmtId="0" fontId="88" fillId="20" borderId="157" xfId="0" applyFont="1" applyFill="1" applyBorder="1" applyAlignment="1">
      <alignment horizontal="center" vertical="center"/>
    </xf>
    <xf numFmtId="0" fontId="88" fillId="20" borderId="205" xfId="0" applyFont="1" applyFill="1" applyBorder="1" applyAlignment="1">
      <alignment horizontal="center" vertical="center" wrapText="1"/>
    </xf>
    <xf numFmtId="0" fontId="33" fillId="8" borderId="0" xfId="0" applyFont="1" applyFill="1" applyAlignment="1">
      <alignment vertical="center" wrapText="1"/>
    </xf>
    <xf numFmtId="0" fontId="79" fillId="18" borderId="0" xfId="0" applyFont="1" applyFill="1" applyAlignment="1">
      <alignment horizontal="left" vertical="center"/>
    </xf>
    <xf numFmtId="0" fontId="76" fillId="18" borderId="0" xfId="0" applyFont="1" applyFill="1">
      <alignment vertical="center"/>
    </xf>
    <xf numFmtId="0" fontId="102" fillId="4" borderId="171" xfId="0" applyFont="1" applyFill="1" applyBorder="1" applyAlignment="1">
      <alignment horizontal="left" vertical="center"/>
    </xf>
    <xf numFmtId="0" fontId="58" fillId="4" borderId="171" xfId="0" applyFont="1" applyFill="1" applyBorder="1" applyAlignment="1">
      <alignment horizontal="right"/>
    </xf>
    <xf numFmtId="0" fontId="33" fillId="4" borderId="172" xfId="0" applyFont="1" applyFill="1" applyBorder="1" applyAlignment="1">
      <alignment horizontal="center" vertical="center"/>
    </xf>
    <xf numFmtId="183" fontId="33" fillId="4" borderId="174" xfId="0" applyNumberFormat="1" applyFont="1" applyFill="1" applyBorder="1" applyAlignment="1">
      <alignment vertical="center" shrinkToFit="1"/>
    </xf>
    <xf numFmtId="0" fontId="33" fillId="4" borderId="174" xfId="0" applyFont="1" applyFill="1" applyBorder="1" applyAlignment="1">
      <alignment vertical="center" shrinkToFit="1"/>
    </xf>
    <xf numFmtId="181" fontId="60" fillId="4" borderId="174" xfId="2" applyNumberFormat="1" applyFont="1" applyFill="1" applyBorder="1">
      <alignment vertical="center"/>
    </xf>
    <xf numFmtId="0" fontId="33" fillId="4" borderId="174" xfId="0" applyFont="1" applyFill="1" applyBorder="1" applyAlignment="1">
      <alignment horizontal="center" vertical="center"/>
    </xf>
    <xf numFmtId="184" fontId="33" fillId="4" borderId="174" xfId="0" applyNumberFormat="1" applyFont="1" applyFill="1" applyBorder="1" applyAlignment="1">
      <alignment vertical="center" shrinkToFit="1"/>
    </xf>
    <xf numFmtId="0" fontId="33" fillId="4" borderId="173" xfId="0" applyFont="1" applyFill="1" applyBorder="1" applyAlignment="1"/>
    <xf numFmtId="181" fontId="60" fillId="4" borderId="174" xfId="2" applyNumberFormat="1" applyFont="1" applyFill="1" applyBorder="1" applyAlignment="1"/>
    <xf numFmtId="181" fontId="64" fillId="4" borderId="174" xfId="2" applyNumberFormat="1" applyFont="1" applyFill="1" applyBorder="1">
      <alignment vertical="center"/>
    </xf>
    <xf numFmtId="0" fontId="31" fillId="4" borderId="176" xfId="0" applyFont="1" applyFill="1" applyBorder="1" applyAlignment="1">
      <alignment horizontal="right" vertical="center"/>
    </xf>
    <xf numFmtId="0" fontId="31" fillId="4" borderId="176" xfId="0" applyFont="1" applyFill="1" applyBorder="1">
      <alignment vertical="center"/>
    </xf>
    <xf numFmtId="181" fontId="62" fillId="4" borderId="176" xfId="2" applyNumberFormat="1" applyFont="1" applyFill="1" applyBorder="1" applyAlignment="1">
      <alignment horizontal="left" vertical="center" wrapText="1"/>
    </xf>
    <xf numFmtId="0" fontId="33" fillId="4" borderId="170" xfId="0" applyFont="1" applyFill="1" applyBorder="1" applyAlignment="1">
      <alignment horizontal="center" vertical="center"/>
    </xf>
    <xf numFmtId="0" fontId="40" fillId="4" borderId="171" xfId="0" applyFont="1" applyFill="1" applyBorder="1" applyAlignment="1">
      <alignment horizontal="center" vertical="center"/>
    </xf>
    <xf numFmtId="183" fontId="33" fillId="4" borderId="173" xfId="0" applyNumberFormat="1" applyFont="1" applyFill="1" applyBorder="1" applyAlignment="1">
      <alignment vertical="center" shrinkToFit="1"/>
    </xf>
    <xf numFmtId="0" fontId="33" fillId="4" borderId="173" xfId="0" applyFont="1" applyFill="1" applyBorder="1" applyAlignment="1">
      <alignment vertical="center" shrinkToFit="1"/>
    </xf>
    <xf numFmtId="181" fontId="60" fillId="4" borderId="173" xfId="2" applyNumberFormat="1" applyFont="1" applyFill="1" applyBorder="1">
      <alignment vertical="center"/>
    </xf>
    <xf numFmtId="0" fontId="61" fillId="4" borderId="174" xfId="0" applyFont="1" applyFill="1" applyBorder="1" applyAlignment="1">
      <alignment horizontal="center"/>
    </xf>
    <xf numFmtId="0" fontId="53" fillId="4" borderId="174" xfId="0" applyFont="1" applyFill="1" applyBorder="1">
      <alignment vertical="center"/>
    </xf>
    <xf numFmtId="0" fontId="33" fillId="4" borderId="173" xfId="0" applyFont="1" applyFill="1" applyBorder="1" applyAlignment="1">
      <alignment horizontal="center" vertical="center"/>
    </xf>
    <xf numFmtId="0" fontId="57" fillId="4" borderId="174" xfId="0" applyFont="1" applyFill="1" applyBorder="1" applyAlignment="1">
      <alignment horizontal="center" vertical="center"/>
    </xf>
    <xf numFmtId="184" fontId="33" fillId="4" borderId="173" xfId="0" applyNumberFormat="1" applyFont="1" applyFill="1" applyBorder="1" applyAlignment="1">
      <alignment vertical="center" shrinkToFit="1"/>
    </xf>
    <xf numFmtId="184" fontId="54" fillId="4" borderId="174" xfId="0" applyNumberFormat="1" applyFont="1" applyFill="1" applyBorder="1" applyAlignment="1">
      <alignment vertical="center" shrinkToFit="1"/>
    </xf>
    <xf numFmtId="181" fontId="60" fillId="4" borderId="206" xfId="2" applyNumberFormat="1" applyFont="1" applyFill="1" applyBorder="1">
      <alignment vertical="center"/>
    </xf>
    <xf numFmtId="181" fontId="64" fillId="0" borderId="207" xfId="2" applyNumberFormat="1" applyFont="1" applyFill="1" applyBorder="1">
      <alignment vertical="center"/>
    </xf>
    <xf numFmtId="181" fontId="64" fillId="4" borderId="173" xfId="2" applyNumberFormat="1" applyFont="1" applyFill="1" applyBorder="1">
      <alignment vertical="center"/>
    </xf>
    <xf numFmtId="0" fontId="125" fillId="0" borderId="170" xfId="0" applyFont="1" applyBorder="1" applyAlignment="1"/>
    <xf numFmtId="0" fontId="43" fillId="0" borderId="171" xfId="0" applyFont="1" applyBorder="1">
      <alignment vertical="center"/>
    </xf>
    <xf numFmtId="0" fontId="43" fillId="0" borderId="171" xfId="0" applyFont="1" applyBorder="1" applyAlignment="1"/>
    <xf numFmtId="0" fontId="125" fillId="0" borderId="171" xfId="0" applyFont="1" applyBorder="1" applyAlignment="1"/>
    <xf numFmtId="0" fontId="43" fillId="0" borderId="172" xfId="0" applyFont="1" applyBorder="1">
      <alignment vertical="center"/>
    </xf>
    <xf numFmtId="0" fontId="40" fillId="0" borderId="174" xfId="0" applyFont="1" applyBorder="1">
      <alignment vertical="center"/>
    </xf>
    <xf numFmtId="0" fontId="40" fillId="0" borderId="173" xfId="0" applyFont="1" applyBorder="1">
      <alignment vertical="center"/>
    </xf>
    <xf numFmtId="0" fontId="31" fillId="0" borderId="173" xfId="0" applyFont="1" applyBorder="1" applyAlignment="1">
      <alignment horizontal="right" vertical="center"/>
    </xf>
    <xf numFmtId="0" fontId="125" fillId="0" borderId="171" xfId="0" applyFont="1" applyBorder="1" applyAlignment="1">
      <alignment horizontal="left"/>
    </xf>
    <xf numFmtId="0" fontId="43" fillId="0" borderId="171" xfId="0" applyFont="1" applyBorder="1" applyAlignment="1">
      <alignment horizontal="left"/>
    </xf>
    <xf numFmtId="0" fontId="38" fillId="0" borderId="173" xfId="0" applyFont="1" applyBorder="1" applyAlignment="1"/>
    <xf numFmtId="0" fontId="125" fillId="0" borderId="170" xfId="0" applyFont="1" applyBorder="1" applyAlignment="1">
      <alignment horizontal="left"/>
    </xf>
    <xf numFmtId="0" fontId="43" fillId="0" borderId="171" xfId="0" applyFont="1" applyBorder="1" applyAlignment="1">
      <alignment horizontal="right" vertical="center"/>
    </xf>
    <xf numFmtId="0" fontId="31" fillId="0" borderId="175" xfId="0" applyFont="1" applyBorder="1" applyAlignment="1">
      <alignment horizontal="right" vertical="center"/>
    </xf>
    <xf numFmtId="0" fontId="31" fillId="0" borderId="176" xfId="0" applyFont="1" applyBorder="1">
      <alignment vertical="center"/>
    </xf>
    <xf numFmtId="0" fontId="31" fillId="0" borderId="176" xfId="0" applyFont="1" applyBorder="1" applyAlignment="1">
      <alignment horizontal="right" vertical="center"/>
    </xf>
    <xf numFmtId="0" fontId="40" fillId="0" borderId="176" xfId="0" applyFont="1" applyBorder="1">
      <alignment vertical="center"/>
    </xf>
    <xf numFmtId="38" fontId="40" fillId="0" borderId="176" xfId="1" applyFont="1" applyFill="1" applyBorder="1">
      <alignment vertical="center"/>
    </xf>
    <xf numFmtId="0" fontId="40" fillId="0" borderId="177" xfId="0" applyFont="1" applyBorder="1">
      <alignment vertical="center"/>
    </xf>
    <xf numFmtId="9" fontId="60" fillId="3" borderId="67" xfId="0" applyNumberFormat="1" applyFont="1" applyFill="1" applyBorder="1" applyAlignment="1">
      <alignment vertical="center" shrinkToFit="1"/>
    </xf>
    <xf numFmtId="0" fontId="107" fillId="18" borderId="0" xfId="0" applyFont="1" applyFill="1">
      <alignment vertical="center"/>
    </xf>
    <xf numFmtId="0" fontId="108" fillId="18" borderId="0" xfId="0" applyFont="1" applyFill="1">
      <alignment vertical="center"/>
    </xf>
    <xf numFmtId="3" fontId="33" fillId="4" borderId="215" xfId="0" applyNumberFormat="1" applyFont="1" applyFill="1" applyBorder="1" applyAlignment="1">
      <alignment vertical="center" shrinkToFit="1"/>
    </xf>
    <xf numFmtId="3" fontId="33" fillId="4" borderId="7" xfId="0" applyNumberFormat="1" applyFont="1" applyFill="1" applyBorder="1" applyAlignment="1">
      <alignment vertical="center" shrinkToFit="1"/>
    </xf>
    <xf numFmtId="3" fontId="33" fillId="4" borderId="63" xfId="0" applyNumberFormat="1" applyFont="1" applyFill="1" applyBorder="1" applyAlignment="1">
      <alignment vertical="center" shrinkToFit="1"/>
    </xf>
    <xf numFmtId="3" fontId="33" fillId="4" borderId="121" xfId="0" applyNumberFormat="1" applyFont="1" applyFill="1" applyBorder="1" applyAlignment="1">
      <alignment vertical="center" shrinkToFit="1"/>
    </xf>
    <xf numFmtId="3" fontId="33" fillId="4" borderId="114" xfId="0" applyNumberFormat="1" applyFont="1" applyFill="1" applyBorder="1" applyAlignment="1">
      <alignment vertical="center" shrinkToFit="1"/>
    </xf>
    <xf numFmtId="0" fontId="72" fillId="18" borderId="189" xfId="0" applyFont="1" applyFill="1" applyBorder="1">
      <alignment vertical="center"/>
    </xf>
    <xf numFmtId="0" fontId="72" fillId="18" borderId="192" xfId="0" applyFont="1" applyFill="1" applyBorder="1">
      <alignment vertical="center"/>
    </xf>
    <xf numFmtId="0" fontId="72" fillId="18" borderId="7" xfId="0" applyFont="1" applyFill="1" applyBorder="1">
      <alignment vertical="center"/>
    </xf>
    <xf numFmtId="0" fontId="72" fillId="18" borderId="8" xfId="0" applyFont="1" applyFill="1" applyBorder="1">
      <alignment vertical="center"/>
    </xf>
    <xf numFmtId="0" fontId="72" fillId="18" borderId="73" xfId="0" applyFont="1" applyFill="1" applyBorder="1">
      <alignment vertical="center"/>
    </xf>
    <xf numFmtId="0" fontId="72" fillId="18" borderId="72" xfId="0" applyFont="1" applyFill="1" applyBorder="1">
      <alignment vertical="center"/>
    </xf>
    <xf numFmtId="0" fontId="74" fillId="18" borderId="72" xfId="0" applyFont="1" applyFill="1" applyBorder="1">
      <alignment vertical="center"/>
    </xf>
    <xf numFmtId="0" fontId="71" fillId="18" borderId="6" xfId="0" applyFont="1" applyFill="1" applyBorder="1">
      <alignment vertical="center"/>
    </xf>
    <xf numFmtId="0" fontId="71" fillId="18" borderId="71" xfId="0" applyFont="1" applyFill="1" applyBorder="1">
      <alignment vertical="center"/>
    </xf>
    <xf numFmtId="0" fontId="71" fillId="18" borderId="66" xfId="0" applyFont="1" applyFill="1" applyBorder="1" applyAlignment="1">
      <alignment horizontal="centerContinuous" vertical="center"/>
    </xf>
    <xf numFmtId="0" fontId="71" fillId="18" borderId="0" xfId="0" applyFont="1" applyFill="1" applyAlignment="1">
      <alignment horizontal="centerContinuous" vertical="center"/>
    </xf>
    <xf numFmtId="0" fontId="71" fillId="18" borderId="186" xfId="0" applyFont="1" applyFill="1" applyBorder="1" applyAlignment="1">
      <alignment horizontal="centerContinuous" vertical="center"/>
    </xf>
    <xf numFmtId="0" fontId="71" fillId="18" borderId="5" xfId="0" applyFont="1" applyFill="1" applyBorder="1" applyAlignment="1">
      <alignment horizontal="centerContinuous" vertical="center"/>
    </xf>
    <xf numFmtId="3" fontId="33" fillId="4" borderId="68" xfId="0" applyNumberFormat="1" applyFont="1" applyFill="1" applyBorder="1" applyAlignment="1">
      <alignment vertical="center" shrinkToFit="1"/>
    </xf>
    <xf numFmtId="3" fontId="33" fillId="4" borderId="27" xfId="0" applyNumberFormat="1" applyFont="1" applyFill="1" applyBorder="1" applyAlignment="1">
      <alignment vertical="center" shrinkToFit="1"/>
    </xf>
    <xf numFmtId="0" fontId="71" fillId="18" borderId="160" xfId="0" applyFont="1" applyFill="1" applyBorder="1" applyAlignment="1">
      <alignment horizontal="center" vertical="center" wrapText="1"/>
    </xf>
    <xf numFmtId="0" fontId="71" fillId="18" borderId="64" xfId="0" applyFont="1" applyFill="1" applyBorder="1" applyAlignment="1">
      <alignment horizontal="center" vertical="center" wrapText="1"/>
    </xf>
    <xf numFmtId="0" fontId="71" fillId="18" borderId="216" xfId="0" applyFont="1" applyFill="1" applyBorder="1" applyAlignment="1">
      <alignment horizontal="center" vertical="center" wrapText="1"/>
    </xf>
    <xf numFmtId="3" fontId="33" fillId="4" borderId="218" xfId="0" applyNumberFormat="1" applyFont="1" applyFill="1" applyBorder="1" applyAlignment="1">
      <alignment vertical="center" shrinkToFit="1"/>
    </xf>
    <xf numFmtId="3" fontId="33" fillId="4" borderId="219" xfId="0" applyNumberFormat="1" applyFont="1" applyFill="1" applyBorder="1" applyAlignment="1">
      <alignment vertical="center" shrinkToFit="1"/>
    </xf>
    <xf numFmtId="3" fontId="33" fillId="4" borderId="220" xfId="0" applyNumberFormat="1" applyFont="1" applyFill="1" applyBorder="1" applyAlignment="1">
      <alignment vertical="center" shrinkToFit="1"/>
    </xf>
    <xf numFmtId="0" fontId="72" fillId="18" borderId="221" xfId="0" applyFont="1" applyFill="1" applyBorder="1">
      <alignment vertical="center"/>
    </xf>
    <xf numFmtId="0" fontId="72" fillId="18" borderId="222" xfId="0" applyFont="1" applyFill="1" applyBorder="1">
      <alignment vertical="center"/>
    </xf>
    <xf numFmtId="0" fontId="71" fillId="18" borderId="121" xfId="0" applyFont="1" applyFill="1" applyBorder="1">
      <alignment vertical="center"/>
    </xf>
    <xf numFmtId="0" fontId="71" fillId="18" borderId="118" xfId="0" applyFont="1" applyFill="1" applyBorder="1">
      <alignment vertical="center"/>
    </xf>
    <xf numFmtId="0" fontId="71" fillId="18" borderId="224" xfId="0" applyFont="1" applyFill="1" applyBorder="1">
      <alignment vertical="center"/>
    </xf>
    <xf numFmtId="0" fontId="72" fillId="18" borderId="110" xfId="0" applyFont="1" applyFill="1" applyBorder="1">
      <alignment vertical="center"/>
    </xf>
    <xf numFmtId="0" fontId="72" fillId="18" borderId="225" xfId="0" applyFont="1" applyFill="1" applyBorder="1">
      <alignment vertical="center"/>
    </xf>
    <xf numFmtId="0" fontId="74" fillId="18" borderId="223" xfId="0" applyFont="1" applyFill="1" applyBorder="1">
      <alignment vertical="center"/>
    </xf>
    <xf numFmtId="0" fontId="74" fillId="18" borderId="226" xfId="0" applyFont="1" applyFill="1" applyBorder="1">
      <alignment vertical="center"/>
    </xf>
    <xf numFmtId="3" fontId="33" fillId="3" borderId="160" xfId="0" applyNumberFormat="1" applyFont="1" applyFill="1" applyBorder="1" applyAlignment="1">
      <alignment vertical="center" shrinkToFit="1"/>
    </xf>
    <xf numFmtId="3" fontId="33" fillId="3" borderId="69" xfId="0" applyNumberFormat="1" applyFont="1" applyFill="1" applyBorder="1" applyAlignment="1">
      <alignment vertical="center" shrinkToFit="1"/>
    </xf>
    <xf numFmtId="3" fontId="33" fillId="3" borderId="66" xfId="0" applyNumberFormat="1" applyFont="1" applyFill="1" applyBorder="1" applyAlignment="1">
      <alignment vertical="center" shrinkToFit="1"/>
    </xf>
    <xf numFmtId="3" fontId="33" fillId="4" borderId="110" xfId="0" applyNumberFormat="1" applyFont="1" applyFill="1" applyBorder="1" applyAlignment="1">
      <alignment vertical="center" shrinkToFit="1"/>
    </xf>
    <xf numFmtId="3" fontId="33" fillId="4" borderId="227" xfId="0" applyNumberFormat="1" applyFont="1" applyFill="1" applyBorder="1" applyAlignment="1">
      <alignment vertical="center" shrinkToFit="1"/>
    </xf>
    <xf numFmtId="3" fontId="33" fillId="4" borderId="228" xfId="0" applyNumberFormat="1" applyFont="1" applyFill="1" applyBorder="1" applyAlignment="1">
      <alignment vertical="center" shrinkToFit="1"/>
    </xf>
    <xf numFmtId="3" fontId="33" fillId="3" borderId="229" xfId="0" applyNumberFormat="1" applyFont="1" applyFill="1" applyBorder="1" applyAlignment="1">
      <alignment vertical="center" shrinkToFit="1"/>
    </xf>
    <xf numFmtId="3" fontId="33" fillId="3" borderId="114" xfId="0" applyNumberFormat="1" applyFont="1" applyFill="1" applyBorder="1" applyAlignment="1">
      <alignment vertical="center" shrinkToFit="1"/>
    </xf>
    <xf numFmtId="3" fontId="33" fillId="3" borderId="68" xfId="0" applyNumberFormat="1" applyFont="1" applyFill="1" applyBorder="1" applyAlignment="1">
      <alignment vertical="center" shrinkToFit="1"/>
    </xf>
    <xf numFmtId="3" fontId="33" fillId="4" borderId="230" xfId="0" applyNumberFormat="1" applyFont="1" applyFill="1" applyBorder="1" applyAlignment="1">
      <alignment vertical="center" shrinkToFit="1"/>
    </xf>
    <xf numFmtId="0" fontId="33" fillId="0" borderId="179" xfId="0" applyFont="1" applyBorder="1" applyAlignment="1"/>
    <xf numFmtId="0" fontId="75" fillId="4" borderId="179" xfId="0" applyFont="1" applyFill="1" applyBorder="1">
      <alignment vertical="center"/>
    </xf>
    <xf numFmtId="181" fontId="64" fillId="4" borderId="179" xfId="2" applyNumberFormat="1" applyFont="1" applyFill="1" applyBorder="1" applyAlignment="1"/>
    <xf numFmtId="0" fontId="71" fillId="18" borderId="181" xfId="0" applyFont="1" applyFill="1" applyBorder="1">
      <alignment vertical="center"/>
    </xf>
    <xf numFmtId="3" fontId="60" fillId="22" borderId="190" xfId="0" applyNumberFormat="1" applyFont="1" applyFill="1" applyBorder="1" applyAlignment="1">
      <alignment vertical="center" shrinkToFit="1"/>
    </xf>
    <xf numFmtId="3" fontId="60" fillId="22" borderId="191" xfId="0" applyNumberFormat="1" applyFont="1" applyFill="1" applyBorder="1" applyAlignment="1">
      <alignment vertical="center" shrinkToFit="1"/>
    </xf>
    <xf numFmtId="3" fontId="60" fillId="22" borderId="63" xfId="0" applyNumberFormat="1" applyFont="1" applyFill="1" applyBorder="1" applyAlignment="1">
      <alignment vertical="center" shrinkToFit="1"/>
    </xf>
    <xf numFmtId="3" fontId="60" fillId="22" borderId="27" xfId="0" applyNumberFormat="1" applyFont="1" applyFill="1" applyBorder="1" applyAlignment="1">
      <alignment vertical="center" shrinkToFit="1"/>
    </xf>
    <xf numFmtId="0" fontId="71" fillId="18" borderId="180" xfId="0" applyFont="1" applyFill="1" applyBorder="1">
      <alignment vertical="center"/>
    </xf>
    <xf numFmtId="0" fontId="78" fillId="18" borderId="180" xfId="0" applyFont="1" applyFill="1" applyBorder="1">
      <alignment vertical="center"/>
    </xf>
    <xf numFmtId="184" fontId="77" fillId="18" borderId="180" xfId="0" applyNumberFormat="1" applyFont="1" applyFill="1" applyBorder="1" applyAlignment="1">
      <alignment vertical="center" shrinkToFit="1"/>
    </xf>
    <xf numFmtId="0" fontId="78" fillId="18" borderId="71" xfId="0" applyFont="1" applyFill="1" applyBorder="1">
      <alignment vertical="center"/>
    </xf>
    <xf numFmtId="184" fontId="34" fillId="18" borderId="71" xfId="0" applyNumberFormat="1" applyFont="1" applyFill="1" applyBorder="1" applyAlignment="1">
      <alignment vertical="center" shrinkToFit="1"/>
    </xf>
    <xf numFmtId="3" fontId="60" fillId="3" borderId="231" xfId="0" applyNumberFormat="1" applyFont="1" applyFill="1" applyBorder="1" applyAlignment="1">
      <alignment vertical="center" shrinkToFit="1"/>
    </xf>
    <xf numFmtId="3" fontId="60" fillId="3" borderId="70" xfId="0" applyNumberFormat="1" applyFont="1" applyFill="1" applyBorder="1" applyAlignment="1">
      <alignment vertical="center" shrinkToFit="1"/>
    </xf>
    <xf numFmtId="0" fontId="34" fillId="18" borderId="121" xfId="0" applyFont="1" applyFill="1" applyBorder="1" applyAlignment="1">
      <alignment vertical="center" shrinkToFit="1"/>
    </xf>
    <xf numFmtId="181" fontId="76" fillId="18" borderId="7" xfId="2" applyNumberFormat="1" applyFont="1" applyFill="1" applyBorder="1" applyAlignment="1">
      <alignment horizontal="center" vertical="center"/>
    </xf>
    <xf numFmtId="181" fontId="76" fillId="18" borderId="121" xfId="2" applyNumberFormat="1" applyFont="1" applyFill="1" applyBorder="1" applyAlignment="1">
      <alignment horizontal="center" vertical="center" wrapText="1"/>
    </xf>
    <xf numFmtId="0" fontId="76" fillId="18" borderId="7" xfId="0" applyFont="1" applyFill="1" applyBorder="1" applyAlignment="1">
      <alignment vertical="center" shrinkToFit="1"/>
    </xf>
    <xf numFmtId="3" fontId="58" fillId="4" borderId="63" xfId="0" applyNumberFormat="1" applyFont="1" applyFill="1" applyBorder="1">
      <alignment vertical="center"/>
    </xf>
    <xf numFmtId="3" fontId="58" fillId="4" borderId="63" xfId="2" applyNumberFormat="1" applyFont="1" applyFill="1" applyBorder="1" applyAlignment="1">
      <alignment vertical="center"/>
    </xf>
    <xf numFmtId="181" fontId="58" fillId="4" borderId="27" xfId="2" applyNumberFormat="1" applyFont="1" applyFill="1" applyBorder="1">
      <alignment vertical="center"/>
    </xf>
    <xf numFmtId="181" fontId="76" fillId="18" borderId="160" xfId="2" applyNumberFormat="1" applyFont="1" applyFill="1" applyBorder="1" applyAlignment="1">
      <alignment horizontal="center" vertical="center" wrapText="1"/>
    </xf>
    <xf numFmtId="0" fontId="76" fillId="18" borderId="7" xfId="0" applyFont="1" applyFill="1" applyBorder="1">
      <alignment vertical="center"/>
    </xf>
    <xf numFmtId="10" fontId="31" fillId="4" borderId="27" xfId="2" applyNumberFormat="1" applyFont="1" applyFill="1" applyBorder="1" applyAlignment="1">
      <alignment horizontal="right" vertical="center" shrinkToFit="1"/>
    </xf>
    <xf numFmtId="0" fontId="76" fillId="18" borderId="8" xfId="0" applyFont="1" applyFill="1" applyBorder="1">
      <alignment vertical="center"/>
    </xf>
    <xf numFmtId="0" fontId="80" fillId="18" borderId="7" xfId="0" applyFont="1" applyFill="1" applyBorder="1">
      <alignment vertical="center"/>
    </xf>
    <xf numFmtId="0" fontId="31" fillId="4" borderId="175" xfId="0" applyFont="1" applyFill="1" applyBorder="1">
      <alignment vertical="center"/>
    </xf>
    <xf numFmtId="0" fontId="31" fillId="4" borderId="177" xfId="0" applyFont="1" applyFill="1" applyBorder="1">
      <alignment vertical="center"/>
    </xf>
    <xf numFmtId="0" fontId="56" fillId="0" borderId="196" xfId="0" applyFont="1" applyBorder="1" applyAlignment="1">
      <alignment horizontal="left"/>
    </xf>
    <xf numFmtId="0" fontId="119" fillId="4" borderId="176" xfId="0" applyFont="1" applyFill="1" applyBorder="1" applyAlignment="1">
      <alignment horizontal="left" vertical="center"/>
    </xf>
    <xf numFmtId="0" fontId="122" fillId="4" borderId="176" xfId="0" applyFont="1" applyFill="1" applyBorder="1" applyAlignment="1"/>
    <xf numFmtId="49" fontId="33" fillId="0" borderId="63" xfId="6" applyNumberFormat="1" applyFont="1" applyBorder="1" applyAlignment="1">
      <alignment horizontal="center" vertical="center"/>
    </xf>
    <xf numFmtId="0" fontId="129" fillId="0" borderId="0" xfId="0" applyFont="1">
      <alignment vertical="center"/>
    </xf>
    <xf numFmtId="0" fontId="36" fillId="0" borderId="0" xfId="0" applyFont="1" applyAlignment="1">
      <alignment horizontal="right" vertical="center"/>
    </xf>
    <xf numFmtId="0" fontId="130" fillId="0" borderId="0" xfId="0" applyFont="1">
      <alignment vertical="center"/>
    </xf>
    <xf numFmtId="0" fontId="67" fillId="0" borderId="0" xfId="0" applyFont="1">
      <alignment vertical="center"/>
    </xf>
    <xf numFmtId="0" fontId="67" fillId="0" borderId="0" xfId="0" applyFont="1" applyAlignment="1">
      <alignment horizontal="center" vertical="center"/>
    </xf>
    <xf numFmtId="0" fontId="56" fillId="2" borderId="70" xfId="0" applyFont="1" applyFill="1" applyBorder="1">
      <alignment vertical="center"/>
    </xf>
    <xf numFmtId="0" fontId="56" fillId="2" borderId="6" xfId="0" applyFont="1" applyFill="1" applyBorder="1">
      <alignment vertical="center"/>
    </xf>
    <xf numFmtId="176" fontId="56" fillId="2" borderId="71" xfId="0" applyNumberFormat="1" applyFont="1" applyFill="1" applyBorder="1" applyAlignment="1">
      <alignment vertical="center" shrinkToFit="1"/>
    </xf>
    <xf numFmtId="176" fontId="56" fillId="2" borderId="75" xfId="0" applyNumberFormat="1" applyFont="1" applyFill="1" applyBorder="1" applyAlignment="1">
      <alignment vertical="center" shrinkToFit="1"/>
    </xf>
    <xf numFmtId="176" fontId="56" fillId="2" borderId="76" xfId="0" applyNumberFormat="1" applyFont="1" applyFill="1" applyBorder="1" applyAlignment="1">
      <alignment vertical="center" shrinkToFit="1"/>
    </xf>
    <xf numFmtId="176" fontId="56" fillId="2" borderId="77" xfId="0" applyNumberFormat="1" applyFont="1" applyFill="1" applyBorder="1" applyAlignment="1">
      <alignment vertical="center" shrinkToFit="1"/>
    </xf>
    <xf numFmtId="0" fontId="56" fillId="2" borderId="5" xfId="0" applyFont="1" applyFill="1" applyBorder="1" applyAlignment="1">
      <alignment horizontal="right" vertical="center"/>
    </xf>
    <xf numFmtId="0" fontId="56" fillId="2" borderId="79" xfId="0" applyFont="1" applyFill="1" applyBorder="1">
      <alignment vertical="center"/>
    </xf>
    <xf numFmtId="0" fontId="56" fillId="2" borderId="80" xfId="0" applyFont="1" applyFill="1" applyBorder="1">
      <alignment vertical="center"/>
    </xf>
    <xf numFmtId="176" fontId="56" fillId="2" borderId="132" xfId="0" applyNumberFormat="1" applyFont="1" applyFill="1" applyBorder="1" applyAlignment="1">
      <alignment vertical="center" shrinkToFit="1"/>
    </xf>
    <xf numFmtId="176" fontId="56" fillId="2" borderId="81" xfId="0" applyNumberFormat="1" applyFont="1" applyFill="1" applyBorder="1" applyAlignment="1">
      <alignment vertical="center" shrinkToFit="1"/>
    </xf>
    <xf numFmtId="176" fontId="56" fillId="2" borderId="82" xfId="0" applyNumberFormat="1" applyFont="1" applyFill="1" applyBorder="1" applyAlignment="1">
      <alignment vertical="center" shrinkToFit="1"/>
    </xf>
    <xf numFmtId="176" fontId="56" fillId="2" borderId="74" xfId="0" applyNumberFormat="1" applyFont="1" applyFill="1" applyBorder="1" applyAlignment="1">
      <alignment vertical="center" shrinkToFit="1"/>
    </xf>
    <xf numFmtId="0" fontId="56" fillId="2" borderId="11" xfId="0" applyFont="1" applyFill="1" applyBorder="1">
      <alignment vertical="center"/>
    </xf>
    <xf numFmtId="0" fontId="56" fillId="2" borderId="84" xfId="0" applyFont="1" applyFill="1" applyBorder="1">
      <alignment vertical="center"/>
    </xf>
    <xf numFmtId="176" fontId="56" fillId="2" borderId="12" xfId="0" applyNumberFormat="1" applyFont="1" applyFill="1" applyBorder="1" applyAlignment="1">
      <alignment vertical="center" shrinkToFit="1"/>
    </xf>
    <xf numFmtId="176" fontId="56" fillId="2" borderId="85" xfId="0" applyNumberFormat="1" applyFont="1" applyFill="1" applyBorder="1" applyAlignment="1">
      <alignment vertical="center" shrinkToFit="1"/>
    </xf>
    <xf numFmtId="176" fontId="56" fillId="2" borderId="86" xfId="0" applyNumberFormat="1" applyFont="1" applyFill="1" applyBorder="1" applyAlignment="1">
      <alignment vertical="center" shrinkToFit="1"/>
    </xf>
    <xf numFmtId="176" fontId="56" fillId="2" borderId="87" xfId="0" applyNumberFormat="1" applyFont="1" applyFill="1" applyBorder="1" applyAlignment="1">
      <alignment vertical="center" shrinkToFit="1"/>
    </xf>
    <xf numFmtId="0" fontId="56" fillId="2" borderId="140" xfId="0" applyFont="1" applyFill="1" applyBorder="1">
      <alignment vertical="center"/>
    </xf>
    <xf numFmtId="0" fontId="56" fillId="2" borderId="141" xfId="0" applyFont="1" applyFill="1" applyBorder="1">
      <alignment vertical="center"/>
    </xf>
    <xf numFmtId="176" fontId="56" fillId="2" borderId="142" xfId="0" applyNumberFormat="1" applyFont="1" applyFill="1" applyBorder="1" applyAlignment="1">
      <alignment vertical="center" shrinkToFit="1"/>
    </xf>
    <xf numFmtId="176" fontId="56" fillId="2" borderId="143" xfId="0" applyNumberFormat="1" applyFont="1" applyFill="1" applyBorder="1" applyAlignment="1">
      <alignment vertical="center" shrinkToFit="1"/>
    </xf>
    <xf numFmtId="176" fontId="56" fillId="2" borderId="144" xfId="0" applyNumberFormat="1" applyFont="1" applyFill="1" applyBorder="1" applyAlignment="1">
      <alignment vertical="center" shrinkToFit="1"/>
    </xf>
    <xf numFmtId="176" fontId="56" fillId="2" borderId="145" xfId="0" applyNumberFormat="1" applyFont="1" applyFill="1" applyBorder="1" applyAlignment="1">
      <alignment vertical="center" shrinkToFit="1"/>
    </xf>
    <xf numFmtId="0" fontId="56" fillId="2" borderId="89" xfId="0" applyFont="1" applyFill="1" applyBorder="1">
      <alignment vertical="center"/>
    </xf>
    <xf numFmtId="0" fontId="56" fillId="2" borderId="90" xfId="0" applyFont="1" applyFill="1" applyBorder="1">
      <alignment vertical="center"/>
    </xf>
    <xf numFmtId="176" fontId="56" fillId="2" borderId="133" xfId="0" applyNumberFormat="1" applyFont="1" applyFill="1" applyBorder="1" applyAlignment="1">
      <alignment vertical="center" shrinkToFit="1"/>
    </xf>
    <xf numFmtId="176" fontId="56" fillId="2" borderId="91" xfId="0" applyNumberFormat="1" applyFont="1" applyFill="1" applyBorder="1" applyAlignment="1">
      <alignment vertical="center" shrinkToFit="1"/>
    </xf>
    <xf numFmtId="176" fontId="56" fillId="2" borderId="92" xfId="0" applyNumberFormat="1" applyFont="1" applyFill="1" applyBorder="1" applyAlignment="1">
      <alignment vertical="center" shrinkToFit="1"/>
    </xf>
    <xf numFmtId="176" fontId="56" fillId="2" borderId="93" xfId="0" applyNumberFormat="1" applyFont="1" applyFill="1" applyBorder="1" applyAlignment="1">
      <alignment vertical="center" shrinkToFit="1"/>
    </xf>
    <xf numFmtId="0" fontId="56" fillId="2" borderId="109" xfId="0" applyFont="1" applyFill="1" applyBorder="1" applyAlignment="1">
      <alignment horizontal="center" vertical="center"/>
    </xf>
    <xf numFmtId="0" fontId="56" fillId="2" borderId="8" xfId="0" applyFont="1" applyFill="1" applyBorder="1">
      <alignment vertical="center"/>
    </xf>
    <xf numFmtId="0" fontId="40" fillId="2" borderId="7" xfId="0" applyFont="1" applyFill="1" applyBorder="1">
      <alignment vertical="center"/>
    </xf>
    <xf numFmtId="0" fontId="40" fillId="2" borderId="27" xfId="0" applyFont="1" applyFill="1" applyBorder="1">
      <alignment vertical="center"/>
    </xf>
    <xf numFmtId="176" fontId="56" fillId="2" borderId="49" xfId="0" applyNumberFormat="1" applyFont="1" applyFill="1" applyBorder="1" applyAlignment="1">
      <alignment vertical="center" shrinkToFit="1"/>
    </xf>
    <xf numFmtId="176" fontId="56" fillId="2" borderId="50" xfId="0" applyNumberFormat="1" applyFont="1" applyFill="1" applyBorder="1" applyAlignment="1">
      <alignment vertical="center" shrinkToFit="1"/>
    </xf>
    <xf numFmtId="176" fontId="56" fillId="2" borderId="51" xfId="0" applyNumberFormat="1" applyFont="1" applyFill="1" applyBorder="1" applyAlignment="1">
      <alignment vertical="center" shrinkToFit="1"/>
    </xf>
    <xf numFmtId="176" fontId="56" fillId="2" borderId="52" xfId="0" applyNumberFormat="1" applyFont="1" applyFill="1" applyBorder="1" applyAlignment="1">
      <alignment vertical="center" shrinkToFit="1"/>
    </xf>
    <xf numFmtId="0" fontId="58" fillId="0" borderId="123" xfId="0" applyFont="1" applyBorder="1" applyAlignment="1">
      <alignment horizontal="center" vertical="center"/>
    </xf>
    <xf numFmtId="0" fontId="58" fillId="0" borderId="79" xfId="0" applyFont="1" applyBorder="1">
      <alignment vertical="center"/>
    </xf>
    <xf numFmtId="0" fontId="58" fillId="0" borderId="74" xfId="0" applyFont="1" applyBorder="1">
      <alignment vertical="center"/>
    </xf>
    <xf numFmtId="0" fontId="58" fillId="0" borderId="80" xfId="0" applyFont="1" applyBorder="1">
      <alignment vertical="center"/>
    </xf>
    <xf numFmtId="176" fontId="58" fillId="0" borderId="132" xfId="0" applyNumberFormat="1" applyFont="1" applyBorder="1" applyAlignment="1">
      <alignment vertical="center" shrinkToFit="1"/>
    </xf>
    <xf numFmtId="176" fontId="58" fillId="0" borderId="81" xfId="0" applyNumberFormat="1" applyFont="1" applyBorder="1" applyAlignment="1">
      <alignment vertical="center" shrinkToFit="1"/>
    </xf>
    <xf numFmtId="176" fontId="58" fillId="0" borderId="82" xfId="0" applyNumberFormat="1" applyFont="1" applyBorder="1" applyAlignment="1">
      <alignment vertical="center" shrinkToFit="1"/>
    </xf>
    <xf numFmtId="176" fontId="58" fillId="0" borderId="74" xfId="0" applyNumberFormat="1" applyFont="1" applyBorder="1" applyAlignment="1">
      <alignment vertical="center" shrinkToFit="1"/>
    </xf>
    <xf numFmtId="0" fontId="131" fillId="0" borderId="0" xfId="0" applyFont="1">
      <alignment vertical="center"/>
    </xf>
    <xf numFmtId="0" fontId="58" fillId="0" borderId="115" xfId="0" applyFont="1" applyBorder="1" applyAlignment="1">
      <alignment horizontal="center" vertical="center"/>
    </xf>
    <xf numFmtId="0" fontId="58" fillId="0" borderId="89" xfId="0" applyFont="1" applyBorder="1">
      <alignment vertical="center"/>
    </xf>
    <xf numFmtId="0" fontId="58" fillId="0" borderId="93" xfId="0" applyFont="1" applyBorder="1">
      <alignment vertical="center"/>
    </xf>
    <xf numFmtId="0" fontId="58" fillId="0" borderId="90" xfId="0" applyFont="1" applyBorder="1">
      <alignment vertical="center"/>
    </xf>
    <xf numFmtId="176" fontId="58" fillId="0" borderId="136" xfId="0" applyNumberFormat="1" applyFont="1" applyBorder="1" applyAlignment="1">
      <alignment vertical="center" shrinkToFit="1"/>
    </xf>
    <xf numFmtId="176" fontId="58" fillId="0" borderId="91" xfId="0" applyNumberFormat="1" applyFont="1" applyBorder="1" applyAlignment="1">
      <alignment vertical="center" shrinkToFit="1"/>
    </xf>
    <xf numFmtId="176" fontId="58" fillId="0" borderId="92" xfId="0" applyNumberFormat="1" applyFont="1" applyBorder="1" applyAlignment="1">
      <alignment vertical="center" shrinkToFit="1"/>
    </xf>
    <xf numFmtId="176" fontId="58" fillId="0" borderId="93" xfId="0" applyNumberFormat="1" applyFont="1" applyBorder="1" applyAlignment="1">
      <alignment vertical="center" shrinkToFit="1"/>
    </xf>
    <xf numFmtId="176" fontId="58" fillId="0" borderId="137" xfId="0" applyNumberFormat="1" applyFont="1" applyBorder="1" applyAlignment="1">
      <alignment vertical="center" shrinkToFit="1"/>
    </xf>
    <xf numFmtId="0" fontId="58" fillId="0" borderId="27" xfId="0" applyFont="1" applyBorder="1">
      <alignment vertical="center"/>
    </xf>
    <xf numFmtId="0" fontId="58" fillId="0" borderId="52" xfId="0" applyFont="1" applyBorder="1">
      <alignment vertical="center"/>
    </xf>
    <xf numFmtId="0" fontId="58" fillId="0" borderId="7" xfId="0" applyFont="1" applyBorder="1">
      <alignment vertical="center"/>
    </xf>
    <xf numFmtId="176" fontId="58" fillId="0" borderId="49" xfId="0" applyNumberFormat="1" applyFont="1" applyBorder="1" applyAlignment="1">
      <alignment vertical="center" shrinkToFit="1"/>
    </xf>
    <xf numFmtId="176" fontId="58" fillId="0" borderId="50" xfId="0" applyNumberFormat="1" applyFont="1" applyBorder="1" applyAlignment="1">
      <alignment vertical="center" shrinkToFit="1"/>
    </xf>
    <xf numFmtId="176" fontId="58" fillId="0" borderId="51" xfId="0" applyNumberFormat="1" applyFont="1" applyBorder="1" applyAlignment="1">
      <alignment vertical="center" shrinkToFit="1"/>
    </xf>
    <xf numFmtId="176" fontId="58" fillId="0" borderId="52" xfId="0" applyNumberFormat="1" applyFont="1" applyBorder="1" applyAlignment="1">
      <alignment vertical="center" shrinkToFit="1"/>
    </xf>
    <xf numFmtId="0" fontId="58" fillId="0" borderId="11" xfId="0" applyFont="1" applyBorder="1">
      <alignment vertical="center"/>
    </xf>
    <xf numFmtId="0" fontId="58" fillId="0" borderId="87" xfId="0" applyFont="1" applyBorder="1">
      <alignment vertical="center"/>
    </xf>
    <xf numFmtId="0" fontId="58" fillId="0" borderId="84" xfId="0" applyFont="1" applyBorder="1">
      <alignment vertical="center"/>
    </xf>
    <xf numFmtId="176" fontId="58" fillId="0" borderId="103" xfId="0" applyNumberFormat="1" applyFont="1" applyBorder="1" applyAlignment="1">
      <alignment vertical="center" shrinkToFit="1"/>
    </xf>
    <xf numFmtId="176" fontId="58" fillId="0" borderId="85" xfId="0" applyNumberFormat="1" applyFont="1" applyBorder="1" applyAlignment="1">
      <alignment vertical="center" shrinkToFit="1"/>
    </xf>
    <xf numFmtId="176" fontId="58" fillId="0" borderId="86" xfId="0" applyNumberFormat="1" applyFont="1" applyBorder="1" applyAlignment="1">
      <alignment vertical="center" shrinkToFit="1"/>
    </xf>
    <xf numFmtId="176" fontId="58" fillId="0" borderId="87" xfId="0" applyNumberFormat="1" applyFont="1" applyBorder="1" applyAlignment="1">
      <alignment vertical="center" shrinkToFit="1"/>
    </xf>
    <xf numFmtId="0" fontId="58" fillId="0" borderId="140" xfId="0" applyFont="1" applyBorder="1">
      <alignment vertical="center"/>
    </xf>
    <xf numFmtId="0" fontId="58" fillId="0" borderId="145" xfId="0" applyFont="1" applyBorder="1">
      <alignment vertical="center"/>
    </xf>
    <xf numFmtId="0" fontId="58" fillId="0" borderId="5" xfId="0" applyFont="1" applyBorder="1" applyAlignment="1">
      <alignment horizontal="center" vertical="center"/>
    </xf>
    <xf numFmtId="0" fontId="58" fillId="0" borderId="144" xfId="0" applyFont="1" applyBorder="1">
      <alignment vertical="center"/>
    </xf>
    <xf numFmtId="0" fontId="58" fillId="0" borderId="12" xfId="0" applyFont="1" applyBorder="1">
      <alignment vertical="center"/>
    </xf>
    <xf numFmtId="0" fontId="58" fillId="0" borderId="66" xfId="0" applyFont="1" applyBorder="1">
      <alignment vertical="center"/>
    </xf>
    <xf numFmtId="0" fontId="58" fillId="0" borderId="38" xfId="0" applyFont="1" applyBorder="1">
      <alignment vertical="center"/>
    </xf>
    <xf numFmtId="0" fontId="58" fillId="5" borderId="131" xfId="0" applyFont="1" applyFill="1" applyBorder="1">
      <alignment vertical="center"/>
    </xf>
    <xf numFmtId="0" fontId="58" fillId="5" borderId="87" xfId="0" applyFont="1" applyFill="1" applyBorder="1">
      <alignment vertical="center"/>
    </xf>
    <xf numFmtId="0" fontId="131" fillId="5" borderId="0" xfId="0" applyFont="1" applyFill="1">
      <alignment vertical="center"/>
    </xf>
    <xf numFmtId="0" fontId="58" fillId="0" borderId="13" xfId="0" applyFont="1" applyBorder="1">
      <alignment vertical="center"/>
    </xf>
    <xf numFmtId="0" fontId="58" fillId="0" borderId="96" xfId="0" applyFont="1" applyBorder="1">
      <alignment vertical="center"/>
    </xf>
    <xf numFmtId="0" fontId="58" fillId="0" borderId="67" xfId="0" applyFont="1" applyBorder="1">
      <alignment vertical="center"/>
    </xf>
    <xf numFmtId="0" fontId="58" fillId="0" borderId="112" xfId="0" applyFont="1" applyBorder="1">
      <alignment vertical="center"/>
    </xf>
    <xf numFmtId="0" fontId="58" fillId="0" borderId="132" xfId="0" applyFont="1" applyBorder="1">
      <alignment vertical="center"/>
    </xf>
    <xf numFmtId="0" fontId="58" fillId="0" borderId="155" xfId="0" applyFont="1" applyBorder="1">
      <alignment vertical="center"/>
    </xf>
    <xf numFmtId="0" fontId="58" fillId="5" borderId="13" xfId="0" applyFont="1" applyFill="1" applyBorder="1">
      <alignment vertical="center"/>
    </xf>
    <xf numFmtId="176" fontId="58" fillId="0" borderId="104" xfId="0" applyNumberFormat="1" applyFont="1" applyBorder="1" applyAlignment="1">
      <alignment vertical="center" shrinkToFit="1"/>
    </xf>
    <xf numFmtId="176" fontId="58" fillId="0" borderId="97" xfId="0" applyNumberFormat="1" applyFont="1" applyBorder="1" applyAlignment="1">
      <alignment vertical="center" shrinkToFit="1"/>
    </xf>
    <xf numFmtId="176" fontId="58" fillId="0" borderId="98" xfId="0" applyNumberFormat="1" applyFont="1" applyBorder="1" applyAlignment="1">
      <alignment vertical="center" shrinkToFit="1"/>
    </xf>
    <xf numFmtId="176" fontId="58" fillId="0" borderId="96" xfId="0" applyNumberFormat="1" applyFont="1" applyBorder="1" applyAlignment="1">
      <alignment vertical="center" shrinkToFit="1"/>
    </xf>
    <xf numFmtId="0" fontId="58" fillId="0" borderId="154" xfId="0" applyFont="1" applyBorder="1">
      <alignment vertical="center"/>
    </xf>
    <xf numFmtId="0" fontId="58" fillId="5" borderId="96" xfId="0" applyFont="1" applyFill="1" applyBorder="1">
      <alignment vertical="center"/>
    </xf>
    <xf numFmtId="0" fontId="58" fillId="0" borderId="113" xfId="0" applyFont="1" applyBorder="1">
      <alignment vertical="center"/>
    </xf>
    <xf numFmtId="0" fontId="58" fillId="5" borderId="11" xfId="0" applyFont="1" applyFill="1" applyBorder="1">
      <alignment vertical="center"/>
    </xf>
    <xf numFmtId="0" fontId="58" fillId="0" borderId="68" xfId="0" applyFont="1" applyBorder="1">
      <alignment vertical="center"/>
    </xf>
    <xf numFmtId="0" fontId="58" fillId="0" borderId="134" xfId="0" applyFont="1" applyBorder="1">
      <alignment vertical="center"/>
    </xf>
    <xf numFmtId="176" fontId="58" fillId="0" borderId="61" xfId="0" applyNumberFormat="1" applyFont="1" applyBorder="1" applyAlignment="1">
      <alignment vertical="center" shrinkToFit="1"/>
    </xf>
    <xf numFmtId="176" fontId="58" fillId="0" borderId="60" xfId="0" applyNumberFormat="1" applyFont="1" applyBorder="1" applyAlignment="1">
      <alignment vertical="center" shrinkToFit="1"/>
    </xf>
    <xf numFmtId="176" fontId="58" fillId="0" borderId="135" xfId="0" applyNumberFormat="1" applyFont="1" applyBorder="1" applyAlignment="1">
      <alignment vertical="center" shrinkToFit="1"/>
    </xf>
    <xf numFmtId="176" fontId="58" fillId="0" borderId="134" xfId="0" applyNumberFormat="1" applyFont="1" applyBorder="1" applyAlignment="1">
      <alignment vertical="center" shrinkToFit="1"/>
    </xf>
    <xf numFmtId="0" fontId="58" fillId="0" borderId="147" xfId="0" applyFont="1" applyBorder="1">
      <alignment vertical="center"/>
    </xf>
    <xf numFmtId="176" fontId="58" fillId="0" borderId="12" xfId="0" applyNumberFormat="1" applyFont="1" applyBorder="1" applyAlignment="1">
      <alignment vertical="center" shrinkToFit="1"/>
    </xf>
    <xf numFmtId="176" fontId="58" fillId="0" borderId="133" xfId="0" applyNumberFormat="1" applyFont="1" applyBorder="1" applyAlignment="1">
      <alignment vertical="center" shrinkToFit="1"/>
    </xf>
    <xf numFmtId="0" fontId="56" fillId="6" borderId="109" xfId="0" applyFont="1" applyFill="1" applyBorder="1" applyAlignment="1">
      <alignment horizontal="center" vertical="center"/>
    </xf>
    <xf numFmtId="0" fontId="58" fillId="0" borderId="117" xfId="0" applyFont="1" applyBorder="1" applyAlignment="1">
      <alignment horizontal="center" vertical="center"/>
    </xf>
    <xf numFmtId="0" fontId="58" fillId="0" borderId="100" xfId="0" applyFont="1" applyBorder="1">
      <alignment vertical="center"/>
    </xf>
    <xf numFmtId="0" fontId="58" fillId="0" borderId="57" xfId="0" applyFont="1" applyBorder="1">
      <alignment vertical="center"/>
    </xf>
    <xf numFmtId="0" fontId="58" fillId="0" borderId="125" xfId="0" applyFont="1" applyBorder="1">
      <alignment vertical="center"/>
    </xf>
    <xf numFmtId="176" fontId="58" fillId="0" borderId="116" xfId="0" applyNumberFormat="1" applyFont="1" applyBorder="1" applyAlignment="1">
      <alignment vertical="center" shrinkToFit="1"/>
    </xf>
    <xf numFmtId="176" fontId="58" fillId="0" borderId="55" xfId="0" applyNumberFormat="1" applyFont="1" applyBorder="1" applyAlignment="1">
      <alignment vertical="center" shrinkToFit="1"/>
    </xf>
    <xf numFmtId="176" fontId="58" fillId="0" borderId="56" xfId="0" applyNumberFormat="1" applyFont="1" applyBorder="1" applyAlignment="1">
      <alignment vertical="center" shrinkToFit="1"/>
    </xf>
    <xf numFmtId="176" fontId="58" fillId="0" borderId="57" xfId="0" applyNumberFormat="1" applyFont="1" applyBorder="1" applyAlignment="1">
      <alignment vertical="center" shrinkToFit="1"/>
    </xf>
    <xf numFmtId="0" fontId="58" fillId="0" borderId="130" xfId="0" applyFont="1" applyBorder="1">
      <alignment vertical="center"/>
    </xf>
    <xf numFmtId="185" fontId="58" fillId="0" borderId="13" xfId="0" applyNumberFormat="1" applyFont="1" applyBorder="1">
      <alignment vertical="center"/>
    </xf>
    <xf numFmtId="0" fontId="58" fillId="0" borderId="14" xfId="0" applyFont="1" applyBorder="1">
      <alignment vertical="center"/>
    </xf>
    <xf numFmtId="0" fontId="58" fillId="0" borderId="232" xfId="0" applyFont="1" applyBorder="1">
      <alignment vertical="center"/>
    </xf>
    <xf numFmtId="0" fontId="132" fillId="0" borderId="13" xfId="3" applyFont="1" applyBorder="1">
      <alignment vertical="center"/>
    </xf>
    <xf numFmtId="0" fontId="58" fillId="0" borderId="99" xfId="0" applyFont="1" applyBorder="1">
      <alignment vertical="center"/>
    </xf>
    <xf numFmtId="0" fontId="58" fillId="0" borderId="127" xfId="0" applyFont="1" applyBorder="1">
      <alignment vertical="center"/>
    </xf>
    <xf numFmtId="185" fontId="58" fillId="0" borderId="11" xfId="0" applyNumberFormat="1" applyFont="1" applyBorder="1">
      <alignment vertical="center"/>
    </xf>
    <xf numFmtId="0" fontId="58" fillId="0" borderId="233" xfId="0" applyFont="1" applyBorder="1">
      <alignment vertical="center"/>
    </xf>
    <xf numFmtId="0" fontId="132" fillId="0" borderId="11" xfId="3" applyFont="1" applyBorder="1">
      <alignment vertical="center"/>
    </xf>
    <xf numFmtId="0" fontId="58" fillId="0" borderId="88" xfId="0" applyFont="1" applyBorder="1">
      <alignment vertical="center"/>
    </xf>
    <xf numFmtId="0" fontId="58" fillId="0" borderId="128" xfId="0" applyFont="1" applyBorder="1">
      <alignment vertical="center"/>
    </xf>
    <xf numFmtId="185" fontId="58" fillId="0" borderId="15" xfId="0" applyNumberFormat="1" applyFont="1" applyBorder="1">
      <alignment vertical="center"/>
    </xf>
    <xf numFmtId="0" fontId="58" fillId="0" borderId="148" xfId="0" applyFont="1" applyBorder="1">
      <alignment vertical="center"/>
    </xf>
    <xf numFmtId="0" fontId="58" fillId="0" borderId="16" xfId="0" applyFont="1" applyBorder="1">
      <alignment vertical="center"/>
    </xf>
    <xf numFmtId="0" fontId="58" fillId="0" borderId="234" xfId="0" applyFont="1" applyBorder="1">
      <alignment vertical="center"/>
    </xf>
    <xf numFmtId="0" fontId="132" fillId="0" borderId="15" xfId="3" applyFont="1" applyBorder="1">
      <alignment vertical="center"/>
    </xf>
    <xf numFmtId="0" fontId="58" fillId="0" borderId="129" xfId="0" applyFont="1" applyBorder="1">
      <alignment vertical="center"/>
    </xf>
    <xf numFmtId="0" fontId="73" fillId="18" borderId="30" xfId="0" applyFont="1" applyFill="1" applyBorder="1">
      <alignment vertical="center"/>
    </xf>
    <xf numFmtId="0" fontId="73" fillId="18" borderId="28" xfId="0" applyFont="1" applyFill="1" applyBorder="1">
      <alignment vertical="center"/>
    </xf>
    <xf numFmtId="0" fontId="73" fillId="18" borderId="126" xfId="0" applyFont="1" applyFill="1" applyBorder="1">
      <alignment vertical="center"/>
    </xf>
    <xf numFmtId="0" fontId="73" fillId="18" borderId="29" xfId="0" applyFont="1" applyFill="1" applyBorder="1">
      <alignment vertical="center"/>
    </xf>
    <xf numFmtId="0" fontId="73" fillId="18" borderId="20" xfId="0" applyFont="1" applyFill="1" applyBorder="1">
      <alignment vertical="center"/>
    </xf>
    <xf numFmtId="0" fontId="73" fillId="18" borderId="31" xfId="0" applyFont="1" applyFill="1" applyBorder="1">
      <alignment vertical="center"/>
    </xf>
    <xf numFmtId="38" fontId="33" fillId="0" borderId="114" xfId="1" applyFont="1" applyFill="1" applyBorder="1" applyAlignment="1">
      <alignment vertical="center" shrinkToFit="1"/>
    </xf>
    <xf numFmtId="181" fontId="31" fillId="4" borderId="8" xfId="2" applyNumberFormat="1" applyFont="1" applyFill="1" applyBorder="1" applyAlignment="1">
      <alignment horizontal="right" vertical="center" shrinkToFit="1"/>
    </xf>
    <xf numFmtId="181" fontId="103" fillId="4" borderId="236" xfId="2" applyNumberFormat="1" applyFont="1" applyFill="1" applyBorder="1">
      <alignment vertical="center"/>
    </xf>
    <xf numFmtId="181" fontId="103" fillId="4" borderId="237" xfId="2" applyNumberFormat="1" applyFont="1" applyFill="1" applyBorder="1">
      <alignment vertical="center"/>
    </xf>
    <xf numFmtId="181" fontId="103" fillId="4" borderId="238" xfId="2" applyNumberFormat="1" applyFont="1" applyFill="1" applyBorder="1">
      <alignment vertical="center"/>
    </xf>
    <xf numFmtId="0" fontId="40" fillId="8" borderId="0" xfId="0" applyFont="1" applyFill="1" applyAlignment="1">
      <alignment horizontal="right" vertical="center"/>
    </xf>
    <xf numFmtId="38" fontId="36" fillId="0" borderId="227" xfId="1" applyFont="1" applyFill="1" applyBorder="1" applyAlignment="1">
      <alignment vertical="center"/>
    </xf>
    <xf numFmtId="0" fontId="36" fillId="0" borderId="227" xfId="0" applyFont="1" applyBorder="1">
      <alignment vertical="center"/>
    </xf>
    <xf numFmtId="38" fontId="36" fillId="0" borderId="114" xfId="1" applyFont="1" applyFill="1" applyBorder="1" applyAlignment="1">
      <alignment vertical="center"/>
    </xf>
    <xf numFmtId="38" fontId="33" fillId="0" borderId="63" xfId="1" applyFont="1" applyBorder="1">
      <alignment vertical="center"/>
    </xf>
    <xf numFmtId="38" fontId="34" fillId="23" borderId="63" xfId="1" applyFont="1" applyFill="1" applyBorder="1">
      <alignment vertical="center"/>
    </xf>
    <xf numFmtId="0" fontId="19" fillId="22" borderId="240" xfId="0" applyFont="1" applyFill="1" applyBorder="1">
      <alignment vertical="center"/>
    </xf>
    <xf numFmtId="0" fontId="19" fillId="22" borderId="241" xfId="0" applyFont="1" applyFill="1" applyBorder="1" applyAlignment="1">
      <alignment horizontal="center" vertical="center"/>
    </xf>
    <xf numFmtId="0" fontId="31" fillId="22" borderId="242" xfId="0" applyFont="1" applyFill="1" applyBorder="1" applyAlignment="1">
      <alignment horizontal="center" vertical="center"/>
    </xf>
    <xf numFmtId="0" fontId="19" fillId="22" borderId="243" xfId="0" applyFont="1" applyFill="1" applyBorder="1" applyAlignment="1">
      <alignment vertical="center" wrapText="1"/>
    </xf>
    <xf numFmtId="0" fontId="104" fillId="0" borderId="154" xfId="0" applyFont="1" applyBorder="1" applyAlignment="1">
      <alignment horizontal="left" vertical="center"/>
    </xf>
    <xf numFmtId="0" fontId="20" fillId="0" borderId="96" xfId="0" applyFont="1" applyBorder="1" applyAlignment="1">
      <alignment vertical="center" wrapText="1"/>
    </xf>
    <xf numFmtId="0" fontId="104" fillId="0" borderId="244" xfId="0" applyFont="1" applyBorder="1" applyAlignment="1">
      <alignment horizontal="left" vertical="center"/>
    </xf>
    <xf numFmtId="0" fontId="20" fillId="0" borderId="60" xfId="0" applyFont="1" applyBorder="1" applyAlignment="1">
      <alignment horizontal="center" vertical="center"/>
    </xf>
    <xf numFmtId="0" fontId="20" fillId="0" borderId="134" xfId="0" applyFont="1" applyBorder="1" applyAlignment="1">
      <alignment vertical="center" wrapText="1"/>
    </xf>
    <xf numFmtId="0" fontId="20" fillId="0" borderId="145" xfId="0" applyFont="1" applyBorder="1" applyAlignment="1">
      <alignment vertical="center" wrapText="1"/>
    </xf>
    <xf numFmtId="0" fontId="20" fillId="0" borderId="74" xfId="0" applyFont="1" applyBorder="1" applyAlignment="1">
      <alignment vertical="center" wrapText="1"/>
    </xf>
    <xf numFmtId="0" fontId="20" fillId="0" borderId="38" xfId="0" applyFont="1" applyBorder="1" applyAlignment="1">
      <alignment vertical="center" wrapText="1"/>
    </xf>
    <xf numFmtId="0" fontId="104" fillId="0" borderId="244" xfId="0" applyFont="1" applyBorder="1" applyAlignment="1">
      <alignment vertical="center" wrapText="1"/>
    </xf>
    <xf numFmtId="0" fontId="30" fillId="0" borderId="91" xfId="0" applyFont="1" applyBorder="1" applyAlignment="1">
      <alignment horizontal="center" vertical="center" wrapText="1"/>
    </xf>
    <xf numFmtId="0" fontId="104" fillId="0" borderId="131" xfId="0" applyFont="1" applyBorder="1" applyAlignment="1">
      <alignment horizontal="left" vertical="center"/>
    </xf>
    <xf numFmtId="0" fontId="104" fillId="0" borderId="245" xfId="0" applyFont="1" applyBorder="1" applyAlignment="1">
      <alignment horizontal="left" vertical="center"/>
    </xf>
    <xf numFmtId="0" fontId="19" fillId="7" borderId="240" xfId="0" applyFont="1" applyFill="1" applyBorder="1">
      <alignment vertical="center"/>
    </xf>
    <xf numFmtId="0" fontId="29" fillId="7" borderId="241" xfId="0" applyFont="1" applyFill="1" applyBorder="1" applyAlignment="1">
      <alignment horizontal="center" vertical="center"/>
    </xf>
    <xf numFmtId="0" fontId="31" fillId="7" borderId="242" xfId="0" applyFont="1" applyFill="1" applyBorder="1" applyAlignment="1">
      <alignment horizontal="center" vertical="center"/>
    </xf>
    <xf numFmtId="0" fontId="19" fillId="7" borderId="243" xfId="0" applyFont="1" applyFill="1" applyBorder="1" applyAlignment="1">
      <alignment vertical="center" wrapText="1"/>
    </xf>
    <xf numFmtId="0" fontId="20" fillId="0" borderId="244" xfId="0" applyFont="1" applyBorder="1" applyAlignment="1">
      <alignment horizontal="left" vertical="center"/>
    </xf>
    <xf numFmtId="0" fontId="129" fillId="8" borderId="176" xfId="0" applyFont="1" applyFill="1" applyBorder="1" applyAlignment="1">
      <alignment horizontal="left" vertical="center"/>
    </xf>
    <xf numFmtId="0" fontId="129" fillId="8" borderId="176" xfId="0" applyFont="1" applyFill="1" applyBorder="1" applyAlignment="1">
      <alignment horizontal="right" vertical="center"/>
    </xf>
    <xf numFmtId="0" fontId="20" fillId="0" borderId="11" xfId="0" applyFont="1" applyBorder="1" applyAlignment="1">
      <alignment vertical="center" wrapText="1"/>
    </xf>
    <xf numFmtId="0" fontId="20" fillId="4" borderId="0" xfId="0" applyFont="1" applyFill="1" applyAlignment="1">
      <alignment vertical="center" wrapText="1"/>
    </xf>
    <xf numFmtId="0" fontId="20" fillId="0" borderId="0" xfId="0" applyFont="1" applyAlignment="1">
      <alignment vertical="center" wrapText="1"/>
    </xf>
    <xf numFmtId="0" fontId="20" fillId="4" borderId="0" xfId="0" applyFont="1" applyFill="1" applyAlignment="1">
      <alignment horizontal="right" vertical="center" wrapText="1"/>
    </xf>
    <xf numFmtId="0" fontId="20" fillId="0" borderId="0" xfId="0" applyFont="1" applyAlignment="1">
      <alignment horizontal="right" vertical="center" wrapText="1"/>
    </xf>
    <xf numFmtId="0" fontId="20" fillId="8" borderId="0" xfId="0" applyFont="1" applyFill="1" applyAlignment="1">
      <alignment vertical="center" wrapText="1"/>
    </xf>
    <xf numFmtId="0" fontId="121" fillId="8" borderId="177" xfId="0" applyFont="1" applyFill="1" applyBorder="1" applyAlignment="1">
      <alignment horizontal="right" vertical="center"/>
    </xf>
    <xf numFmtId="189" fontId="60" fillId="3" borderId="190" xfId="0" applyNumberFormat="1" applyFont="1" applyFill="1" applyBorder="1" applyAlignment="1">
      <alignment vertical="center" shrinkToFit="1"/>
    </xf>
    <xf numFmtId="189" fontId="60" fillId="3" borderId="191" xfId="0" applyNumberFormat="1" applyFont="1" applyFill="1" applyBorder="1" applyAlignment="1">
      <alignment vertical="center" shrinkToFit="1"/>
    </xf>
    <xf numFmtId="189" fontId="33" fillId="22" borderId="63" xfId="0" applyNumberFormat="1" applyFont="1" applyFill="1" applyBorder="1" applyAlignment="1">
      <alignment vertical="center" shrinkToFit="1"/>
    </xf>
    <xf numFmtId="189" fontId="33" fillId="22" borderId="27" xfId="0" applyNumberFormat="1" applyFont="1" applyFill="1" applyBorder="1" applyAlignment="1">
      <alignment vertical="center" shrinkToFit="1"/>
    </xf>
    <xf numFmtId="189" fontId="33" fillId="0" borderId="63" xfId="0" applyNumberFormat="1" applyFont="1" applyBorder="1" applyAlignment="1">
      <alignment vertical="center" shrinkToFit="1"/>
    </xf>
    <xf numFmtId="189" fontId="33" fillId="0" borderId="27" xfId="0" applyNumberFormat="1" applyFont="1" applyBorder="1" applyAlignment="1">
      <alignment vertical="center" shrinkToFit="1"/>
    </xf>
    <xf numFmtId="189" fontId="33" fillId="22" borderId="138" xfId="0" applyNumberFormat="1" applyFont="1" applyFill="1" applyBorder="1" applyAlignment="1">
      <alignment vertical="center" shrinkToFit="1"/>
    </xf>
    <xf numFmtId="189" fontId="33" fillId="22" borderId="67" xfId="0" applyNumberFormat="1" applyFont="1" applyFill="1" applyBorder="1" applyAlignment="1">
      <alignment vertical="center" shrinkToFit="1"/>
    </xf>
    <xf numFmtId="189" fontId="60" fillId="3" borderId="202" xfId="0" applyNumberFormat="1" applyFont="1" applyFill="1" applyBorder="1" applyAlignment="1">
      <alignment vertical="center" shrinkToFit="1"/>
    </xf>
    <xf numFmtId="189" fontId="60" fillId="3" borderId="192" xfId="0" applyNumberFormat="1" applyFont="1" applyFill="1" applyBorder="1" applyAlignment="1">
      <alignment vertical="center" shrinkToFit="1"/>
    </xf>
    <xf numFmtId="189" fontId="33" fillId="22" borderId="203" xfId="0" applyNumberFormat="1" applyFont="1" applyFill="1" applyBorder="1" applyAlignment="1">
      <alignment vertical="center" shrinkToFit="1"/>
    </xf>
    <xf numFmtId="189" fontId="33" fillId="22" borderId="8" xfId="0" applyNumberFormat="1" applyFont="1" applyFill="1" applyBorder="1" applyAlignment="1">
      <alignment vertical="center" shrinkToFit="1"/>
    </xf>
    <xf numFmtId="189" fontId="33" fillId="0" borderId="203" xfId="0" applyNumberFormat="1" applyFont="1" applyBorder="1" applyAlignment="1">
      <alignment vertical="center" shrinkToFit="1"/>
    </xf>
    <xf numFmtId="189" fontId="33" fillId="0" borderId="8" xfId="0" applyNumberFormat="1" applyFont="1" applyBorder="1" applyAlignment="1">
      <alignment vertical="center" shrinkToFit="1"/>
    </xf>
    <xf numFmtId="189" fontId="33" fillId="22" borderId="204" xfId="0" applyNumberFormat="1" applyFont="1" applyFill="1" applyBorder="1" applyAlignment="1">
      <alignment vertical="center" shrinkToFit="1"/>
    </xf>
    <xf numFmtId="189" fontId="33" fillId="22" borderId="72" xfId="0" applyNumberFormat="1" applyFont="1" applyFill="1" applyBorder="1" applyAlignment="1">
      <alignment vertical="center" shrinkToFit="1"/>
    </xf>
    <xf numFmtId="189" fontId="60" fillId="19" borderId="189" xfId="0" applyNumberFormat="1" applyFont="1" applyFill="1" applyBorder="1" applyAlignment="1">
      <alignment vertical="center" shrinkToFit="1"/>
    </xf>
    <xf numFmtId="189" fontId="60" fillId="19" borderId="190" xfId="0" applyNumberFormat="1" applyFont="1" applyFill="1" applyBorder="1" applyAlignment="1">
      <alignment vertical="center" shrinkToFit="1"/>
    </xf>
    <xf numFmtId="189" fontId="60" fillId="19" borderId="191" xfId="0" applyNumberFormat="1" applyFont="1" applyFill="1" applyBorder="1" applyAlignment="1">
      <alignment vertical="center" shrinkToFit="1"/>
    </xf>
    <xf numFmtId="189" fontId="60" fillId="3" borderId="7" xfId="0" applyNumberFormat="1" applyFont="1" applyFill="1" applyBorder="1" applyAlignment="1">
      <alignment vertical="center" shrinkToFit="1"/>
    </xf>
    <xf numFmtId="189" fontId="60" fillId="3" borderId="63" xfId="0" applyNumberFormat="1" applyFont="1" applyFill="1" applyBorder="1" applyAlignment="1">
      <alignment vertical="center" shrinkToFit="1"/>
    </xf>
    <xf numFmtId="189" fontId="60" fillId="3" borderId="27" xfId="0" applyNumberFormat="1" applyFont="1" applyFill="1" applyBorder="1" applyAlignment="1">
      <alignment vertical="center" shrinkToFit="1"/>
    </xf>
    <xf numFmtId="189" fontId="33" fillId="8" borderId="7" xfId="0" applyNumberFormat="1" applyFont="1" applyFill="1" applyBorder="1" applyAlignment="1">
      <alignment vertical="center" shrinkToFit="1"/>
    </xf>
    <xf numFmtId="189" fontId="33" fillId="8" borderId="63" xfId="0" applyNumberFormat="1" applyFont="1" applyFill="1" applyBorder="1" applyAlignment="1">
      <alignment vertical="center" shrinkToFit="1"/>
    </xf>
    <xf numFmtId="189" fontId="33" fillId="8" borderId="27" xfId="0" applyNumberFormat="1" applyFont="1" applyFill="1" applyBorder="1" applyAlignment="1">
      <alignment vertical="center" shrinkToFit="1"/>
    </xf>
    <xf numFmtId="189" fontId="60" fillId="3" borderId="73" xfId="0" applyNumberFormat="1" applyFont="1" applyFill="1" applyBorder="1" applyAlignment="1">
      <alignment vertical="center" shrinkToFit="1"/>
    </xf>
    <xf numFmtId="189" fontId="60" fillId="3" borderId="138" xfId="0" applyNumberFormat="1" applyFont="1" applyFill="1" applyBorder="1" applyAlignment="1">
      <alignment vertical="center" shrinkToFit="1"/>
    </xf>
    <xf numFmtId="189" fontId="60" fillId="3" borderId="67" xfId="0" applyNumberFormat="1" applyFont="1" applyFill="1" applyBorder="1" applyAlignment="1">
      <alignment vertical="center" shrinkToFit="1"/>
    </xf>
    <xf numFmtId="189" fontId="60" fillId="19" borderId="189" xfId="1" applyNumberFormat="1" applyFont="1" applyFill="1" applyBorder="1" applyAlignment="1">
      <alignment vertical="center" shrinkToFit="1"/>
    </xf>
    <xf numFmtId="189" fontId="60" fillId="3" borderId="7" xfId="1" applyNumberFormat="1" applyFont="1" applyFill="1" applyBorder="1" applyAlignment="1">
      <alignment vertical="center" shrinkToFit="1"/>
    </xf>
    <xf numFmtId="189" fontId="33" fillId="8" borderId="7" xfId="1" applyNumberFormat="1" applyFont="1" applyFill="1" applyBorder="1" applyAlignment="1">
      <alignment vertical="center" shrinkToFit="1"/>
    </xf>
    <xf numFmtId="189" fontId="60" fillId="3" borderId="73" xfId="1" applyNumberFormat="1" applyFont="1" applyFill="1" applyBorder="1" applyAlignment="1">
      <alignment vertical="center" shrinkToFit="1"/>
    </xf>
    <xf numFmtId="190" fontId="56" fillId="2" borderId="71" xfId="0" applyNumberFormat="1" applyFont="1" applyFill="1" applyBorder="1" applyAlignment="1">
      <alignment vertical="center" shrinkToFit="1"/>
    </xf>
    <xf numFmtId="190" fontId="56" fillId="2" borderId="75" xfId="0" applyNumberFormat="1" applyFont="1" applyFill="1" applyBorder="1" applyAlignment="1">
      <alignment vertical="center" shrinkToFit="1"/>
    </xf>
    <xf numFmtId="190" fontId="56" fillId="2" borderId="78" xfId="0" applyNumberFormat="1" applyFont="1" applyFill="1" applyBorder="1" applyAlignment="1">
      <alignment vertical="center" shrinkToFit="1"/>
    </xf>
    <xf numFmtId="190" fontId="56" fillId="2" borderId="132" xfId="0" applyNumberFormat="1" applyFont="1" applyFill="1" applyBorder="1" applyAlignment="1">
      <alignment vertical="center" shrinkToFit="1"/>
    </xf>
    <xf numFmtId="190" fontId="56" fillId="2" borderId="81" xfId="0" applyNumberFormat="1" applyFont="1" applyFill="1" applyBorder="1" applyAlignment="1">
      <alignment vertical="center" shrinkToFit="1"/>
    </xf>
    <xf numFmtId="190" fontId="56" fillId="2" borderId="83" xfId="0" applyNumberFormat="1" applyFont="1" applyFill="1" applyBorder="1" applyAlignment="1">
      <alignment vertical="center" shrinkToFit="1"/>
    </xf>
    <xf numFmtId="190" fontId="56" fillId="2" borderId="12" xfId="0" applyNumberFormat="1" applyFont="1" applyFill="1" applyBorder="1" applyAlignment="1">
      <alignment vertical="center" shrinkToFit="1"/>
    </xf>
    <xf numFmtId="190" fontId="56" fillId="2" borderId="85" xfId="0" applyNumberFormat="1" applyFont="1" applyFill="1" applyBorder="1" applyAlignment="1">
      <alignment vertical="center" shrinkToFit="1"/>
    </xf>
    <xf numFmtId="190" fontId="56" fillId="2" borderId="88" xfId="0" applyNumberFormat="1" applyFont="1" applyFill="1" applyBorder="1" applyAlignment="1">
      <alignment vertical="center" shrinkToFit="1"/>
    </xf>
    <xf numFmtId="190" fontId="56" fillId="2" borderId="142" xfId="0" applyNumberFormat="1" applyFont="1" applyFill="1" applyBorder="1" applyAlignment="1">
      <alignment vertical="center" shrinkToFit="1"/>
    </xf>
    <xf numFmtId="190" fontId="56" fillId="2" borderId="143" xfId="0" applyNumberFormat="1" applyFont="1" applyFill="1" applyBorder="1" applyAlignment="1">
      <alignment vertical="center" shrinkToFit="1"/>
    </xf>
    <xf numFmtId="190" fontId="56" fillId="2" borderId="146" xfId="0" applyNumberFormat="1" applyFont="1" applyFill="1" applyBorder="1" applyAlignment="1">
      <alignment vertical="center" shrinkToFit="1"/>
    </xf>
    <xf numFmtId="190" fontId="56" fillId="2" borderId="133" xfId="0" applyNumberFormat="1" applyFont="1" applyFill="1" applyBorder="1" applyAlignment="1">
      <alignment vertical="center" shrinkToFit="1"/>
    </xf>
    <xf numFmtId="190" fontId="56" fillId="2" borderId="91" xfId="0" applyNumberFormat="1" applyFont="1" applyFill="1" applyBorder="1" applyAlignment="1">
      <alignment vertical="center" shrinkToFit="1"/>
    </xf>
    <xf numFmtId="190" fontId="56" fillId="2" borderId="94" xfId="0" applyNumberFormat="1" applyFont="1" applyFill="1" applyBorder="1" applyAlignment="1">
      <alignment vertical="center" shrinkToFit="1"/>
    </xf>
    <xf numFmtId="190" fontId="56" fillId="2" borderId="49" xfId="0" applyNumberFormat="1" applyFont="1" applyFill="1" applyBorder="1" applyAlignment="1">
      <alignment vertical="center" shrinkToFit="1"/>
    </xf>
    <xf numFmtId="190" fontId="56" fillId="2" borderId="50" xfId="0" applyNumberFormat="1" applyFont="1" applyFill="1" applyBorder="1" applyAlignment="1">
      <alignment vertical="center" shrinkToFit="1"/>
    </xf>
    <xf numFmtId="190" fontId="56" fillId="2" borderId="95" xfId="0" applyNumberFormat="1" applyFont="1" applyFill="1" applyBorder="1" applyAlignment="1">
      <alignment vertical="center" shrinkToFit="1"/>
    </xf>
    <xf numFmtId="190" fontId="58" fillId="0" borderId="132" xfId="0" applyNumberFormat="1" applyFont="1" applyBorder="1" applyAlignment="1">
      <alignment vertical="center" shrinkToFit="1"/>
    </xf>
    <xf numFmtId="190" fontId="58" fillId="0" borderId="81" xfId="0" applyNumberFormat="1" applyFont="1" applyBorder="1" applyAlignment="1">
      <alignment vertical="center" shrinkToFit="1"/>
    </xf>
    <xf numFmtId="190" fontId="58" fillId="0" borderId="83" xfId="0" applyNumberFormat="1" applyFont="1" applyBorder="1" applyAlignment="1">
      <alignment vertical="center" shrinkToFit="1"/>
    </xf>
    <xf numFmtId="190" fontId="58" fillId="0" borderId="136" xfId="0" applyNumberFormat="1" applyFont="1" applyBorder="1" applyAlignment="1">
      <alignment vertical="center" shrinkToFit="1"/>
    </xf>
    <xf numFmtId="190" fontId="58" fillId="0" borderId="91" xfId="0" applyNumberFormat="1" applyFont="1" applyBorder="1" applyAlignment="1">
      <alignment vertical="center" shrinkToFit="1"/>
    </xf>
    <xf numFmtId="190" fontId="58" fillId="0" borderId="94" xfId="0" applyNumberFormat="1" applyFont="1" applyBorder="1" applyAlignment="1">
      <alignment vertical="center" shrinkToFit="1"/>
    </xf>
    <xf numFmtId="190" fontId="58" fillId="0" borderId="137" xfId="0" applyNumberFormat="1" applyFont="1" applyBorder="1" applyAlignment="1">
      <alignment vertical="center" shrinkToFit="1"/>
    </xf>
    <xf numFmtId="190" fontId="58" fillId="0" borderId="49" xfId="0" applyNumberFormat="1" applyFont="1" applyBorder="1" applyAlignment="1">
      <alignment vertical="center" shrinkToFit="1"/>
    </xf>
    <xf numFmtId="190" fontId="58" fillId="0" borderId="50" xfId="0" applyNumberFormat="1" applyFont="1" applyBorder="1" applyAlignment="1">
      <alignment vertical="center" shrinkToFit="1"/>
    </xf>
    <xf numFmtId="190" fontId="58" fillId="0" borderId="95" xfId="0" applyNumberFormat="1" applyFont="1" applyBorder="1" applyAlignment="1">
      <alignment vertical="center" shrinkToFit="1"/>
    </xf>
    <xf numFmtId="190" fontId="58" fillId="0" borderId="103" xfId="0" applyNumberFormat="1" applyFont="1" applyBorder="1" applyAlignment="1">
      <alignment vertical="center" shrinkToFit="1"/>
    </xf>
    <xf numFmtId="190" fontId="58" fillId="0" borderId="85" xfId="0" applyNumberFormat="1" applyFont="1" applyBorder="1" applyAlignment="1">
      <alignment vertical="center" shrinkToFit="1"/>
    </xf>
    <xf numFmtId="190" fontId="58" fillId="0" borderId="88" xfId="0" applyNumberFormat="1" applyFont="1" applyBorder="1" applyAlignment="1">
      <alignment vertical="center" shrinkToFit="1"/>
    </xf>
    <xf numFmtId="190" fontId="58" fillId="0" borderId="104" xfId="0" applyNumberFormat="1" applyFont="1" applyBorder="1" applyAlignment="1">
      <alignment vertical="center" shrinkToFit="1"/>
    </xf>
    <xf numFmtId="190" fontId="58" fillId="0" borderId="97" xfId="0" applyNumberFormat="1" applyFont="1" applyBorder="1" applyAlignment="1">
      <alignment vertical="center" shrinkToFit="1"/>
    </xf>
    <xf numFmtId="190" fontId="58" fillId="0" borderId="99" xfId="0" applyNumberFormat="1" applyFont="1" applyBorder="1" applyAlignment="1">
      <alignment vertical="center" shrinkToFit="1"/>
    </xf>
    <xf numFmtId="190" fontId="58" fillId="0" borderId="61" xfId="0" applyNumberFormat="1" applyFont="1" applyBorder="1" applyAlignment="1">
      <alignment vertical="center" shrinkToFit="1"/>
    </xf>
    <xf numFmtId="190" fontId="58" fillId="0" borderId="60" xfId="0" applyNumberFormat="1" applyFont="1" applyBorder="1" applyAlignment="1">
      <alignment vertical="center" shrinkToFit="1"/>
    </xf>
    <xf numFmtId="190" fontId="58" fillId="0" borderId="119" xfId="0" applyNumberFormat="1" applyFont="1" applyBorder="1" applyAlignment="1">
      <alignment vertical="center" shrinkToFit="1"/>
    </xf>
    <xf numFmtId="190" fontId="58" fillId="0" borderId="12" xfId="0" applyNumberFormat="1" applyFont="1" applyBorder="1" applyAlignment="1">
      <alignment vertical="center" shrinkToFit="1"/>
    </xf>
    <xf numFmtId="190" fontId="58" fillId="0" borderId="133" xfId="0" applyNumberFormat="1" applyFont="1" applyBorder="1" applyAlignment="1">
      <alignment vertical="center" shrinkToFit="1"/>
    </xf>
    <xf numFmtId="190" fontId="56" fillId="2" borderId="8" xfId="0" applyNumberFormat="1" applyFont="1" applyFill="1" applyBorder="1" applyAlignment="1">
      <alignment vertical="center" shrinkToFit="1"/>
    </xf>
    <xf numFmtId="190" fontId="58" fillId="0" borderId="116" xfId="0" applyNumberFormat="1" applyFont="1" applyBorder="1" applyAlignment="1">
      <alignment vertical="center" shrinkToFit="1"/>
    </xf>
    <xf numFmtId="190" fontId="58" fillId="0" borderId="55" xfId="0" applyNumberFormat="1" applyFont="1" applyBorder="1" applyAlignment="1">
      <alignment vertical="center" shrinkToFit="1"/>
    </xf>
    <xf numFmtId="190" fontId="58" fillId="0" borderId="101" xfId="0" applyNumberFormat="1" applyFont="1" applyBorder="1" applyAlignment="1">
      <alignment vertical="center" shrinkToFit="1"/>
    </xf>
    <xf numFmtId="189" fontId="33" fillId="0" borderId="63" xfId="1" applyNumberFormat="1" applyFont="1" applyBorder="1">
      <alignment vertical="center"/>
    </xf>
    <xf numFmtId="189" fontId="34" fillId="23" borderId="63" xfId="1" applyNumberFormat="1" applyFont="1" applyFill="1" applyBorder="1">
      <alignment vertical="center"/>
    </xf>
    <xf numFmtId="191" fontId="35" fillId="0" borderId="63" xfId="1" applyNumberFormat="1" applyFont="1" applyFill="1" applyBorder="1" applyAlignment="1">
      <alignment vertical="center"/>
    </xf>
    <xf numFmtId="191" fontId="35" fillId="0" borderId="63" xfId="1" applyNumberFormat="1" applyFont="1" applyFill="1" applyBorder="1" applyAlignment="1">
      <alignment vertical="top"/>
    </xf>
    <xf numFmtId="190" fontId="36" fillId="0" borderId="122" xfId="0" applyNumberFormat="1" applyFont="1" applyBorder="1">
      <alignment vertical="center"/>
    </xf>
    <xf numFmtId="190" fontId="36" fillId="0" borderId="62" xfId="0" applyNumberFormat="1" applyFont="1" applyBorder="1">
      <alignment vertical="center"/>
    </xf>
    <xf numFmtId="190" fontId="36" fillId="0" borderId="45" xfId="0" applyNumberFormat="1" applyFont="1" applyBorder="1">
      <alignment vertical="center"/>
    </xf>
    <xf numFmtId="190" fontId="36" fillId="0" borderId="24" xfId="0" applyNumberFormat="1" applyFont="1" applyBorder="1">
      <alignment vertical="center"/>
    </xf>
    <xf numFmtId="190" fontId="36" fillId="0" borderId="114" xfId="0" applyNumberFormat="1" applyFont="1" applyBorder="1">
      <alignment vertical="center"/>
    </xf>
    <xf numFmtId="190" fontId="36" fillId="0" borderId="26" xfId="0" applyNumberFormat="1" applyFont="1" applyBorder="1">
      <alignment vertical="center"/>
    </xf>
    <xf numFmtId="190" fontId="36" fillId="0" borderId="63" xfId="0" applyNumberFormat="1" applyFont="1" applyBorder="1">
      <alignment vertical="center"/>
    </xf>
    <xf numFmtId="190" fontId="36" fillId="0" borderId="21" xfId="0" applyNumberFormat="1" applyFont="1" applyBorder="1">
      <alignment vertical="center"/>
    </xf>
    <xf numFmtId="190" fontId="36" fillId="0" borderId="22" xfId="0" applyNumberFormat="1" applyFont="1" applyBorder="1">
      <alignment vertical="center"/>
    </xf>
    <xf numFmtId="190" fontId="36" fillId="0" borderId="23" xfId="0" applyNumberFormat="1" applyFont="1" applyBorder="1">
      <alignment vertical="center"/>
    </xf>
    <xf numFmtId="0" fontId="33" fillId="8" borderId="176" xfId="0" applyFont="1" applyFill="1" applyBorder="1" applyAlignment="1">
      <alignment horizontal="right" vertical="center"/>
    </xf>
    <xf numFmtId="176" fontId="58" fillId="3" borderId="103" xfId="0" applyNumberFormat="1" applyFont="1" applyFill="1" applyBorder="1" applyAlignment="1">
      <alignment vertical="center" shrinkToFit="1"/>
    </xf>
    <xf numFmtId="176" fontId="58" fillId="3" borderId="85" xfId="0" applyNumberFormat="1" applyFont="1" applyFill="1" applyBorder="1" applyAlignment="1">
      <alignment vertical="center" shrinkToFit="1"/>
    </xf>
    <xf numFmtId="176" fontId="58" fillId="3" borderId="86" xfId="0" applyNumberFormat="1" applyFont="1" applyFill="1" applyBorder="1" applyAlignment="1">
      <alignment vertical="center" shrinkToFit="1"/>
    </xf>
    <xf numFmtId="176" fontId="58" fillId="3" borderId="87" xfId="0" applyNumberFormat="1" applyFont="1" applyFill="1" applyBorder="1" applyAlignment="1">
      <alignment vertical="center" shrinkToFit="1"/>
    </xf>
    <xf numFmtId="190" fontId="58" fillId="3" borderId="103" xfId="0" applyNumberFormat="1" applyFont="1" applyFill="1" applyBorder="1" applyAlignment="1">
      <alignment vertical="center" shrinkToFit="1"/>
    </xf>
    <xf numFmtId="190" fontId="58" fillId="3" borderId="85" xfId="0" applyNumberFormat="1" applyFont="1" applyFill="1" applyBorder="1" applyAlignment="1">
      <alignment vertical="center" shrinkToFit="1"/>
    </xf>
    <xf numFmtId="190" fontId="58" fillId="3" borderId="88" xfId="0" applyNumberFormat="1" applyFont="1" applyFill="1" applyBorder="1" applyAlignment="1">
      <alignment vertical="center" shrinkToFit="1"/>
    </xf>
    <xf numFmtId="176" fontId="58" fillId="3" borderId="104" xfId="0" applyNumberFormat="1" applyFont="1" applyFill="1" applyBorder="1" applyAlignment="1">
      <alignment vertical="center" shrinkToFit="1"/>
    </xf>
    <xf numFmtId="176" fontId="58" fillId="3" borderId="97" xfId="0" applyNumberFormat="1" applyFont="1" applyFill="1" applyBorder="1" applyAlignment="1">
      <alignment vertical="center" shrinkToFit="1"/>
    </xf>
    <xf numFmtId="176" fontId="58" fillId="3" borderId="98" xfId="0" applyNumberFormat="1" applyFont="1" applyFill="1" applyBorder="1" applyAlignment="1">
      <alignment vertical="center" shrinkToFit="1"/>
    </xf>
    <xf numFmtId="176" fontId="58" fillId="3" borderId="96" xfId="0" applyNumberFormat="1" applyFont="1" applyFill="1" applyBorder="1" applyAlignment="1">
      <alignment vertical="center" shrinkToFit="1"/>
    </xf>
    <xf numFmtId="190" fontId="58" fillId="3" borderId="104" xfId="0" applyNumberFormat="1" applyFont="1" applyFill="1" applyBorder="1" applyAlignment="1">
      <alignment vertical="center" shrinkToFit="1"/>
    </xf>
    <xf numFmtId="190" fontId="58" fillId="3" borderId="97" xfId="0" applyNumberFormat="1" applyFont="1" applyFill="1" applyBorder="1" applyAlignment="1">
      <alignment vertical="center" shrinkToFit="1"/>
    </xf>
    <xf numFmtId="190" fontId="58" fillId="3" borderId="99" xfId="0" applyNumberFormat="1" applyFont="1" applyFill="1" applyBorder="1" applyAlignment="1">
      <alignment vertical="center" shrinkToFit="1"/>
    </xf>
    <xf numFmtId="0" fontId="30" fillId="0" borderId="96" xfId="0" applyFont="1" applyBorder="1" applyAlignment="1">
      <alignment vertical="center" wrapText="1"/>
    </xf>
    <xf numFmtId="187" fontId="60" fillId="22" borderId="63" xfId="0" applyNumberFormat="1" applyFont="1" applyFill="1" applyBorder="1" applyAlignment="1">
      <alignment horizontal="right" vertical="center" shrinkToFit="1"/>
    </xf>
    <xf numFmtId="184" fontId="60" fillId="22" borderId="63" xfId="0" applyNumberFormat="1" applyFont="1" applyFill="1" applyBorder="1" applyAlignment="1">
      <alignment horizontal="right" vertical="center" shrinkToFit="1"/>
    </xf>
    <xf numFmtId="187" fontId="60" fillId="22" borderId="138" xfId="0" applyNumberFormat="1" applyFont="1" applyFill="1" applyBorder="1" applyAlignment="1">
      <alignment horizontal="right" vertical="center" shrinkToFit="1"/>
    </xf>
    <xf numFmtId="184" fontId="60" fillId="22" borderId="138" xfId="0" applyNumberFormat="1" applyFont="1" applyFill="1" applyBorder="1" applyAlignment="1">
      <alignment horizontal="right" vertical="center" shrinkToFit="1"/>
    </xf>
    <xf numFmtId="3" fontId="60" fillId="22" borderId="67" xfId="0" applyNumberFormat="1" applyFont="1" applyFill="1" applyBorder="1" applyAlignment="1">
      <alignment vertical="center" shrinkToFit="1"/>
    </xf>
    <xf numFmtId="0" fontId="33" fillId="0" borderId="7" xfId="0" applyFont="1" applyBorder="1" applyAlignment="1">
      <alignment horizontal="center" vertical="center"/>
    </xf>
    <xf numFmtId="186" fontId="33" fillId="0" borderId="7" xfId="6" applyNumberFormat="1" applyFont="1" applyBorder="1" applyAlignment="1">
      <alignment horizontal="center" vertical="center"/>
    </xf>
    <xf numFmtId="38" fontId="36" fillId="0" borderId="0" xfId="0" applyNumberFormat="1" applyFont="1">
      <alignment vertical="center"/>
    </xf>
    <xf numFmtId="0" fontId="30" fillId="0" borderId="97" xfId="0" applyFont="1" applyBorder="1" applyAlignment="1">
      <alignment horizontal="center" vertical="center"/>
    </xf>
    <xf numFmtId="0" fontId="30" fillId="0" borderId="85" xfId="0" applyFont="1" applyBorder="1" applyAlignment="1">
      <alignment horizontal="center" vertical="center"/>
    </xf>
    <xf numFmtId="0" fontId="30" fillId="0" borderId="60" xfId="0" applyFont="1" applyBorder="1" applyAlignment="1">
      <alignment horizontal="center" vertical="center"/>
    </xf>
    <xf numFmtId="0" fontId="30" fillId="0" borderId="134" xfId="0" applyFont="1" applyBorder="1" applyAlignment="1">
      <alignment vertical="center" wrapText="1"/>
    </xf>
    <xf numFmtId="0" fontId="30" fillId="0" borderId="81" xfId="0" applyFont="1" applyBorder="1" applyAlignment="1">
      <alignment horizontal="center" vertical="center"/>
    </xf>
    <xf numFmtId="0" fontId="30" fillId="0" borderId="93" xfId="0" applyFont="1" applyBorder="1" applyAlignment="1">
      <alignment vertical="center" wrapText="1"/>
    </xf>
    <xf numFmtId="0" fontId="32" fillId="22" borderId="240" xfId="0" applyFont="1" applyFill="1" applyBorder="1">
      <alignment vertical="center"/>
    </xf>
    <xf numFmtId="0" fontId="32" fillId="22" borderId="54" xfId="0" applyFont="1" applyFill="1" applyBorder="1">
      <alignment vertical="center"/>
    </xf>
    <xf numFmtId="0" fontId="30" fillId="0" borderId="87" xfId="0" applyFont="1" applyBorder="1" applyAlignment="1">
      <alignment vertical="center" wrapText="1"/>
    </xf>
    <xf numFmtId="0" fontId="77" fillId="18" borderId="213" xfId="0" applyFont="1" applyFill="1" applyBorder="1" applyAlignment="1">
      <alignment horizontal="center" shrinkToFit="1"/>
    </xf>
    <xf numFmtId="0" fontId="77" fillId="18" borderId="209" xfId="0" applyFont="1" applyFill="1" applyBorder="1" applyAlignment="1">
      <alignment horizontal="center" shrinkToFit="1"/>
    </xf>
    <xf numFmtId="0" fontId="77" fillId="18" borderId="211" xfId="0" applyFont="1" applyFill="1" applyBorder="1" applyAlignment="1">
      <alignment horizontal="center" shrinkToFit="1"/>
    </xf>
    <xf numFmtId="0" fontId="77" fillId="18" borderId="208" xfId="0" applyFont="1" applyFill="1" applyBorder="1" applyAlignment="1">
      <alignment horizontal="center" shrinkToFit="1"/>
    </xf>
    <xf numFmtId="0" fontId="77" fillId="18" borderId="210" xfId="0" applyFont="1" applyFill="1" applyBorder="1" applyAlignment="1">
      <alignment horizontal="center" shrinkToFit="1"/>
    </xf>
    <xf numFmtId="0" fontId="40" fillId="0" borderId="162" xfId="0" applyFont="1" applyBorder="1">
      <alignment vertical="center"/>
    </xf>
    <xf numFmtId="3" fontId="35" fillId="0" borderId="63" xfId="0" applyNumberFormat="1" applyFont="1" applyBorder="1">
      <alignment vertical="center"/>
    </xf>
    <xf numFmtId="3" fontId="35" fillId="0" borderId="0" xfId="0" applyNumberFormat="1" applyFont="1">
      <alignment vertical="center"/>
    </xf>
    <xf numFmtId="0" fontId="35" fillId="0" borderId="162" xfId="0" applyFont="1" applyBorder="1">
      <alignment vertical="center"/>
    </xf>
    <xf numFmtId="0" fontId="35" fillId="0" borderId="63" xfId="0" quotePrefix="1" applyFont="1" applyBorder="1">
      <alignment vertical="center"/>
    </xf>
    <xf numFmtId="0" fontId="35" fillId="0" borderId="63" xfId="0" applyFont="1" applyBorder="1" applyAlignment="1">
      <alignment vertical="center" wrapText="1"/>
    </xf>
    <xf numFmtId="9" fontId="35" fillId="0" borderId="63" xfId="0" applyNumberFormat="1" applyFont="1" applyBorder="1">
      <alignment vertical="center"/>
    </xf>
    <xf numFmtId="38" fontId="35" fillId="0" borderId="63" xfId="1" applyFont="1" applyFill="1" applyBorder="1">
      <alignment vertical="center"/>
    </xf>
    <xf numFmtId="0" fontId="35" fillId="0" borderId="0" xfId="0" applyFont="1" applyAlignment="1">
      <alignment horizontal="right" vertical="center"/>
    </xf>
    <xf numFmtId="0" fontId="35" fillId="0" borderId="63" xfId="0" applyFont="1" applyBorder="1" applyAlignment="1">
      <alignment horizontal="right" vertical="center"/>
    </xf>
    <xf numFmtId="0" fontId="35" fillId="0" borderId="0" xfId="0" applyFont="1" applyAlignment="1">
      <alignment vertical="top"/>
    </xf>
    <xf numFmtId="0" fontId="77" fillId="18" borderId="214" xfId="0" applyFont="1" applyFill="1" applyBorder="1" applyAlignment="1">
      <alignment horizontal="center" vertical="center" shrinkToFit="1"/>
    </xf>
    <xf numFmtId="0" fontId="77" fillId="18" borderId="193" xfId="0" applyFont="1" applyFill="1" applyBorder="1" applyAlignment="1">
      <alignment horizontal="center" vertical="center" shrinkToFit="1"/>
    </xf>
    <xf numFmtId="0" fontId="77" fillId="18" borderId="212" xfId="0" applyFont="1" applyFill="1" applyBorder="1" applyAlignment="1">
      <alignment horizontal="center" vertical="center" shrinkToFit="1"/>
    </xf>
    <xf numFmtId="0" fontId="102" fillId="0" borderId="0" xfId="0" applyFont="1" applyAlignment="1">
      <alignment horizontal="right" vertical="center"/>
    </xf>
    <xf numFmtId="0" fontId="78" fillId="18" borderId="193" xfId="0" applyFont="1" applyFill="1" applyBorder="1" applyAlignment="1">
      <alignment horizontal="center" vertical="center" shrinkToFit="1"/>
    </xf>
    <xf numFmtId="0" fontId="78" fillId="18" borderId="212" xfId="0" applyFont="1" applyFill="1" applyBorder="1" applyAlignment="1">
      <alignment horizontal="center" vertical="center" shrinkToFit="1"/>
    </xf>
    <xf numFmtId="0" fontId="102" fillId="4" borderId="0" xfId="0" applyFont="1" applyFill="1" applyAlignment="1">
      <alignment horizontal="right" vertical="center"/>
    </xf>
    <xf numFmtId="3" fontId="33" fillId="0" borderId="63" xfId="0" applyNumberFormat="1" applyFont="1" applyBorder="1" applyAlignment="1">
      <alignment vertical="center" shrinkToFit="1"/>
    </xf>
    <xf numFmtId="0" fontId="38" fillId="0" borderId="63" xfId="0" applyFont="1" applyBorder="1" applyAlignment="1">
      <alignment horizontal="center" vertical="center"/>
    </xf>
    <xf numFmtId="0" fontId="36" fillId="0" borderId="3" xfId="0" applyFont="1" applyBorder="1" applyAlignment="1">
      <alignment vertical="center" textRotation="255"/>
    </xf>
    <xf numFmtId="0" fontId="36" fillId="0" borderId="149" xfId="0" applyFont="1" applyBorder="1" applyAlignment="1">
      <alignment vertical="center" wrapText="1"/>
    </xf>
    <xf numFmtId="0" fontId="45" fillId="0" borderId="0" xfId="0" applyFont="1">
      <alignment vertical="center"/>
    </xf>
    <xf numFmtId="0" fontId="36" fillId="0" borderId="0" xfId="0" applyFont="1" applyAlignment="1">
      <alignment vertical="center" textRotation="255"/>
    </xf>
    <xf numFmtId="0" fontId="36" fillId="0" borderId="138" xfId="0" applyFont="1" applyBorder="1" applyAlignment="1">
      <alignment vertical="center" wrapText="1"/>
    </xf>
    <xf numFmtId="0" fontId="36" fillId="0" borderId="106" xfId="0" applyFont="1" applyBorder="1" applyAlignment="1">
      <alignment horizontal="center" vertical="center" wrapText="1"/>
    </xf>
    <xf numFmtId="0" fontId="36" fillId="0" borderId="111" xfId="0" applyFont="1" applyBorder="1">
      <alignment vertical="center"/>
    </xf>
    <xf numFmtId="38" fontId="36" fillId="0" borderId="121" xfId="0" applyNumberFormat="1" applyFont="1" applyBorder="1">
      <alignment vertical="center"/>
    </xf>
    <xf numFmtId="38" fontId="36" fillId="0" borderId="165" xfId="0" applyNumberFormat="1" applyFont="1" applyBorder="1">
      <alignment vertical="center"/>
    </xf>
    <xf numFmtId="0" fontId="42" fillId="0" borderId="63" xfId="0" applyFont="1" applyBorder="1">
      <alignment vertical="center"/>
    </xf>
    <xf numFmtId="0" fontId="127" fillId="0" borderId="0" xfId="0" applyFont="1" applyAlignment="1">
      <alignment horizontal="left" vertical="center"/>
    </xf>
    <xf numFmtId="0" fontId="127" fillId="0" borderId="0" xfId="0" applyFont="1">
      <alignment vertical="center"/>
    </xf>
    <xf numFmtId="0" fontId="43" fillId="0" borderId="0" xfId="0" applyFont="1" applyAlignment="1">
      <alignment horizontal="right" vertical="center"/>
    </xf>
    <xf numFmtId="0" fontId="127" fillId="0" borderId="0" xfId="0" applyFont="1" applyAlignment="1"/>
    <xf numFmtId="0" fontId="36" fillId="0" borderId="63" xfId="0" applyFont="1" applyBorder="1" applyAlignment="1">
      <alignment horizontal="center" vertical="center"/>
    </xf>
    <xf numFmtId="0" fontId="36" fillId="0" borderId="0" xfId="0" applyFont="1" applyAlignment="1">
      <alignment vertical="center" wrapText="1"/>
    </xf>
    <xf numFmtId="0" fontId="36" fillId="0" borderId="225" xfId="0" applyFont="1" applyBorder="1" applyAlignment="1">
      <alignment horizontal="center" vertical="center" wrapText="1"/>
    </xf>
    <xf numFmtId="0" fontId="36" fillId="0" borderId="110" xfId="0" applyFont="1" applyBorder="1">
      <alignment vertical="center"/>
    </xf>
    <xf numFmtId="0" fontId="127" fillId="4" borderId="0" xfId="0" applyFont="1" applyFill="1" applyAlignment="1">
      <alignment horizontal="left" vertical="center"/>
    </xf>
    <xf numFmtId="0" fontId="43" fillId="4" borderId="0" xfId="0" applyFont="1" applyFill="1" applyAlignment="1">
      <alignment horizontal="right"/>
    </xf>
    <xf numFmtId="0" fontId="34" fillId="0" borderId="0" xfId="0" applyFont="1">
      <alignment vertical="center"/>
    </xf>
    <xf numFmtId="0" fontId="34" fillId="0" borderId="0" xfId="0" applyFont="1" applyAlignment="1">
      <alignment horizontal="center" vertical="center"/>
    </xf>
    <xf numFmtId="0" fontId="34" fillId="0" borderId="0" xfId="0" applyFont="1" applyAlignment="1">
      <alignment vertical="center" wrapText="1"/>
    </xf>
    <xf numFmtId="0" fontId="67" fillId="0" borderId="58" xfId="0" applyFont="1" applyBorder="1" applyAlignment="1">
      <alignment horizontal="center" vertical="center" wrapText="1"/>
    </xf>
    <xf numFmtId="0" fontId="67" fillId="0" borderId="159" xfId="0" applyFont="1" applyBorder="1" applyAlignment="1">
      <alignment horizontal="center" vertical="center" wrapText="1"/>
    </xf>
    <xf numFmtId="0" fontId="67" fillId="0" borderId="102" xfId="0" applyFont="1" applyBorder="1" applyAlignment="1">
      <alignment horizontal="center" vertical="center" wrapText="1"/>
    </xf>
    <xf numFmtId="0" fontId="67" fillId="0" borderId="246"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8" xfId="0" applyFont="1" applyBorder="1">
      <alignment vertical="center"/>
    </xf>
    <xf numFmtId="0" fontId="33" fillId="0" borderId="8" xfId="0" applyFont="1" applyBorder="1" applyAlignment="1">
      <alignment horizontal="center" vertical="center"/>
    </xf>
    <xf numFmtId="0" fontId="33" fillId="0" borderId="7" xfId="0" applyFont="1" applyBorder="1">
      <alignment vertical="center"/>
    </xf>
    <xf numFmtId="0" fontId="33" fillId="0" borderId="66" xfId="0" applyFont="1" applyBorder="1" applyAlignment="1">
      <alignment horizontal="center" vertical="center"/>
    </xf>
    <xf numFmtId="0" fontId="33" fillId="0" borderId="160" xfId="0" applyFont="1" applyBorder="1">
      <alignment vertical="center"/>
    </xf>
    <xf numFmtId="0" fontId="33" fillId="0" borderId="63" xfId="0" applyFont="1" applyBorder="1" applyAlignment="1">
      <alignment horizontal="center" vertical="center" wrapText="1"/>
    </xf>
    <xf numFmtId="0" fontId="33" fillId="0" borderId="63" xfId="0" applyFont="1" applyBorder="1" applyAlignment="1">
      <alignment vertical="center" wrapText="1"/>
    </xf>
    <xf numFmtId="0" fontId="33" fillId="0" borderId="138" xfId="0" applyFont="1" applyBorder="1" applyAlignment="1">
      <alignment horizontal="center" vertical="center" wrapText="1"/>
    </xf>
    <xf numFmtId="0" fontId="33" fillId="0" borderId="67" xfId="0" applyFont="1" applyBorder="1" applyAlignment="1">
      <alignment horizontal="center" vertical="center" wrapText="1"/>
    </xf>
    <xf numFmtId="0" fontId="33" fillId="0" borderId="73" xfId="0" applyFont="1" applyBorder="1" applyAlignment="1">
      <alignment vertical="center" wrapText="1"/>
    </xf>
    <xf numFmtId="0" fontId="33" fillId="0" borderId="138" xfId="0" applyFont="1" applyBorder="1" applyAlignment="1">
      <alignment vertical="center" wrapText="1"/>
    </xf>
    <xf numFmtId="0" fontId="33" fillId="0" borderId="138" xfId="0" applyFont="1" applyBorder="1">
      <alignment vertical="center"/>
    </xf>
    <xf numFmtId="49" fontId="33" fillId="0" borderId="63" xfId="0" applyNumberFormat="1" applyFont="1" applyBorder="1">
      <alignment vertical="center"/>
    </xf>
    <xf numFmtId="0" fontId="33" fillId="0" borderId="114" xfId="0" applyFont="1" applyBorder="1">
      <alignment vertical="center"/>
    </xf>
    <xf numFmtId="0" fontId="33" fillId="0" borderId="69" xfId="0" applyFont="1" applyBorder="1" applyAlignment="1">
      <alignment horizontal="center" vertical="center" wrapText="1"/>
    </xf>
    <xf numFmtId="0" fontId="33" fillId="0" borderId="114" xfId="0" applyFont="1" applyBorder="1" applyAlignment="1">
      <alignment horizontal="center" vertical="center" wrapText="1"/>
    </xf>
    <xf numFmtId="49" fontId="33" fillId="0" borderId="0" xfId="0" applyNumberFormat="1" applyFont="1">
      <alignment vertical="center"/>
    </xf>
    <xf numFmtId="0" fontId="33" fillId="0" borderId="0" xfId="0" applyFont="1" applyAlignment="1">
      <alignment vertical="center" wrapText="1"/>
    </xf>
    <xf numFmtId="0" fontId="33" fillId="0" borderId="118" xfId="0" applyFont="1" applyBorder="1" applyAlignment="1">
      <alignment horizontal="center" vertical="center"/>
    </xf>
    <xf numFmtId="0" fontId="33" fillId="0" borderId="118" xfId="0" applyFont="1" applyBorder="1">
      <alignment vertical="center"/>
    </xf>
    <xf numFmtId="0" fontId="33" fillId="0" borderId="114" xfId="0" applyFont="1" applyBorder="1" applyAlignment="1">
      <alignment vertical="center" wrapText="1"/>
    </xf>
    <xf numFmtId="0" fontId="33" fillId="0" borderId="27" xfId="0" applyFont="1" applyBorder="1">
      <alignment vertical="center"/>
    </xf>
    <xf numFmtId="0" fontId="33" fillId="0" borderId="69" xfId="0" applyFont="1" applyBorder="1">
      <alignment vertical="center"/>
    </xf>
    <xf numFmtId="49" fontId="33" fillId="0" borderId="27" xfId="0" applyNumberFormat="1" applyFont="1" applyBorder="1">
      <alignment vertical="center"/>
    </xf>
    <xf numFmtId="0" fontId="33" fillId="0" borderId="72" xfId="0" applyFont="1" applyBorder="1">
      <alignment vertical="center"/>
    </xf>
    <xf numFmtId="0" fontId="33" fillId="0" borderId="72" xfId="0" applyFont="1" applyBorder="1" applyAlignment="1">
      <alignment horizontal="center" vertical="center" wrapText="1"/>
    </xf>
    <xf numFmtId="0" fontId="33" fillId="0" borderId="72" xfId="0" applyFont="1" applyBorder="1" applyAlignment="1">
      <alignment vertical="center" shrinkToFit="1"/>
    </xf>
    <xf numFmtId="0" fontId="34" fillId="0" borderId="66" xfId="0" applyFont="1" applyBorder="1" applyAlignment="1">
      <alignment horizontal="center" vertical="center"/>
    </xf>
    <xf numFmtId="186" fontId="34" fillId="0" borderId="66" xfId="6" applyNumberFormat="1" applyFont="1" applyBorder="1" applyAlignment="1">
      <alignment horizontal="center" vertical="center"/>
    </xf>
    <xf numFmtId="186" fontId="34" fillId="0" borderId="0" xfId="6" applyNumberFormat="1" applyFont="1" applyAlignment="1">
      <alignment horizontal="center" vertical="center"/>
    </xf>
    <xf numFmtId="0" fontId="133" fillId="0" borderId="0" xfId="0" applyFont="1">
      <alignment vertical="center"/>
    </xf>
    <xf numFmtId="0" fontId="58" fillId="0" borderId="63" xfId="0" applyFont="1" applyBorder="1">
      <alignment vertical="center"/>
    </xf>
    <xf numFmtId="38" fontId="33" fillId="0" borderId="72" xfId="1" applyFont="1" applyFill="1" applyBorder="1" applyAlignment="1">
      <alignment vertical="center" shrinkToFit="1"/>
    </xf>
    <xf numFmtId="0" fontId="75" fillId="8" borderId="171" xfId="0" applyFont="1" applyFill="1" applyBorder="1" applyAlignment="1">
      <alignment horizontal="left" vertical="center"/>
    </xf>
    <xf numFmtId="0" fontId="75" fillId="8" borderId="0" xfId="0" applyFont="1" applyFill="1" applyAlignment="1">
      <alignment horizontal="left" vertical="center"/>
    </xf>
    <xf numFmtId="0" fontId="75" fillId="0" borderId="171" xfId="0" applyFont="1" applyBorder="1" applyAlignment="1">
      <alignment horizontal="left" vertical="center"/>
    </xf>
    <xf numFmtId="0" fontId="75" fillId="0" borderId="0" xfId="0" applyFont="1" applyAlignment="1">
      <alignment horizontal="left" vertical="center"/>
    </xf>
    <xf numFmtId="0" fontId="31" fillId="8" borderId="0" xfId="0" applyFont="1" applyFill="1" applyAlignment="1">
      <alignment horizontal="center" vertical="center" wrapText="1"/>
    </xf>
    <xf numFmtId="0" fontId="79" fillId="18" borderId="0" xfId="0" applyFont="1" applyFill="1" applyAlignment="1">
      <alignment horizontal="center" vertical="center"/>
    </xf>
    <xf numFmtId="0" fontId="79" fillId="18" borderId="64" xfId="0" applyFont="1" applyFill="1" applyBorder="1" applyAlignment="1">
      <alignment horizontal="center" vertical="center"/>
    </xf>
    <xf numFmtId="0" fontId="79" fillId="18" borderId="0" xfId="0" applyFont="1" applyFill="1" applyAlignment="1">
      <alignment horizontal="center" vertical="center" wrapText="1"/>
    </xf>
    <xf numFmtId="0" fontId="79" fillId="18" borderId="64" xfId="0" applyFont="1" applyFill="1" applyBorder="1" applyAlignment="1">
      <alignment horizontal="center" vertical="center" wrapText="1"/>
    </xf>
    <xf numFmtId="0" fontId="79" fillId="18" borderId="2" xfId="0" applyFont="1" applyFill="1" applyBorder="1" applyAlignment="1">
      <alignment horizontal="center" vertical="center" shrinkToFit="1"/>
    </xf>
    <xf numFmtId="0" fontId="79" fillId="18" borderId="3" xfId="0" applyFont="1" applyFill="1" applyBorder="1" applyAlignment="1">
      <alignment horizontal="center" vertical="center" shrinkToFit="1"/>
    </xf>
    <xf numFmtId="0" fontId="79" fillId="18" borderId="0" xfId="0" applyFont="1" applyFill="1" applyAlignment="1">
      <alignment horizontal="center" vertical="center" shrinkToFit="1"/>
    </xf>
    <xf numFmtId="0" fontId="79" fillId="18" borderId="64" xfId="0" applyFont="1" applyFill="1" applyBorder="1" applyAlignment="1">
      <alignment horizontal="center" vertical="center" shrinkToFit="1"/>
    </xf>
    <xf numFmtId="0" fontId="79" fillId="18" borderId="66" xfId="0" applyFont="1" applyFill="1" applyBorder="1" applyAlignment="1">
      <alignment horizontal="center" shrinkToFit="1"/>
    </xf>
    <xf numFmtId="0" fontId="79" fillId="18" borderId="0" xfId="0" applyFont="1" applyFill="1" applyAlignment="1">
      <alignment horizontal="center" shrinkToFit="1"/>
    </xf>
    <xf numFmtId="0" fontId="78" fillId="18" borderId="0" xfId="0" applyFont="1" applyFill="1" applyAlignment="1">
      <alignment horizontal="center" vertical="center"/>
    </xf>
    <xf numFmtId="0" fontId="58" fillId="0" borderId="0" xfId="0" applyFont="1" applyAlignment="1">
      <alignment horizontal="left" vertical="top" wrapText="1"/>
    </xf>
    <xf numFmtId="0" fontId="33" fillId="8" borderId="175" xfId="0" applyFont="1" applyFill="1" applyBorder="1" applyAlignment="1">
      <alignment horizontal="right" vertical="center"/>
    </xf>
    <xf numFmtId="0" fontId="33" fillId="8" borderId="176" xfId="0" applyFont="1" applyFill="1" applyBorder="1" applyAlignment="1">
      <alignment horizontal="right" vertical="center"/>
    </xf>
    <xf numFmtId="0" fontId="33" fillId="8" borderId="177" xfId="0" applyFont="1" applyFill="1" applyBorder="1" applyAlignment="1">
      <alignment horizontal="right" vertical="center"/>
    </xf>
    <xf numFmtId="0" fontId="75" fillId="8" borderId="171" xfId="0" applyFont="1" applyFill="1" applyBorder="1" applyAlignment="1">
      <alignment horizontal="left"/>
    </xf>
    <xf numFmtId="0" fontId="75" fillId="8" borderId="0" xfId="0" applyFont="1" applyFill="1" applyAlignment="1">
      <alignment horizontal="left"/>
    </xf>
    <xf numFmtId="0" fontId="35" fillId="0" borderId="27" xfId="0" applyFont="1" applyBorder="1" applyAlignment="1">
      <alignment horizontal="center" vertical="center"/>
    </xf>
    <xf numFmtId="0" fontId="35" fillId="0" borderId="7" xfId="0" applyFont="1" applyBorder="1" applyAlignment="1">
      <alignment horizontal="center" vertical="center"/>
    </xf>
    <xf numFmtId="0" fontId="33" fillId="0" borderId="0" xfId="0" applyFont="1" applyAlignment="1">
      <alignment horizontal="left" vertical="top" wrapText="1"/>
    </xf>
    <xf numFmtId="0" fontId="33" fillId="0" borderId="0" xfId="0" applyFont="1" applyAlignment="1">
      <alignment horizontal="left" vertical="top"/>
    </xf>
    <xf numFmtId="0" fontId="93" fillId="0" borderId="0" xfId="0" applyFont="1" applyAlignment="1">
      <alignment horizontal="center" vertical="center"/>
    </xf>
    <xf numFmtId="0" fontId="77" fillId="18" borderId="65" xfId="0" applyFont="1" applyFill="1" applyBorder="1" applyAlignment="1">
      <alignment horizontal="left" vertical="center" shrinkToFit="1"/>
    </xf>
    <xf numFmtId="0" fontId="77" fillId="18" borderId="188" xfId="0" applyFont="1" applyFill="1" applyBorder="1" applyAlignment="1">
      <alignment horizontal="left" vertical="center" shrinkToFit="1"/>
    </xf>
    <xf numFmtId="0" fontId="77" fillId="18" borderId="65" xfId="0" applyFont="1" applyFill="1" applyBorder="1" applyAlignment="1">
      <alignment horizontal="center" vertical="center" shrinkToFit="1"/>
    </xf>
    <xf numFmtId="0" fontId="77" fillId="18" borderId="188" xfId="0" applyFont="1" applyFill="1" applyBorder="1" applyAlignment="1">
      <alignment horizontal="center" vertical="center" shrinkToFit="1"/>
    </xf>
    <xf numFmtId="0" fontId="71" fillId="18" borderId="69" xfId="0" applyFont="1" applyFill="1" applyBorder="1" applyAlignment="1">
      <alignment horizontal="center" vertical="center" wrapText="1"/>
    </xf>
    <xf numFmtId="0" fontId="71" fillId="18" borderId="193" xfId="0" applyFont="1" applyFill="1" applyBorder="1" applyAlignment="1">
      <alignment horizontal="center" vertical="center" wrapText="1"/>
    </xf>
    <xf numFmtId="0" fontId="71" fillId="18" borderId="66" xfId="0" applyFont="1" applyFill="1" applyBorder="1" applyAlignment="1">
      <alignment horizontal="center" vertical="center" wrapText="1"/>
    </xf>
    <xf numFmtId="0" fontId="71" fillId="18" borderId="212" xfId="0" applyFont="1" applyFill="1" applyBorder="1" applyAlignment="1">
      <alignment horizontal="center" vertical="center" wrapText="1"/>
    </xf>
    <xf numFmtId="0" fontId="71" fillId="18" borderId="217" xfId="0" applyFont="1" applyFill="1" applyBorder="1" applyAlignment="1">
      <alignment horizontal="center" vertical="center"/>
    </xf>
    <xf numFmtId="0" fontId="71" fillId="18" borderId="195" xfId="0" applyFont="1" applyFill="1" applyBorder="1" applyAlignment="1">
      <alignment horizontal="center" vertical="center"/>
    </xf>
    <xf numFmtId="0" fontId="71" fillId="18" borderId="194" xfId="0" applyFont="1" applyFill="1" applyBorder="1" applyAlignment="1">
      <alignment horizontal="center" vertical="center"/>
    </xf>
    <xf numFmtId="0" fontId="54" fillId="0" borderId="0" xfId="0" applyFont="1" applyAlignment="1">
      <alignment horizontal="left" vertical="top" wrapText="1"/>
    </xf>
    <xf numFmtId="181" fontId="76" fillId="18" borderId="7" xfId="2" applyNumberFormat="1" applyFont="1" applyFill="1" applyBorder="1" applyAlignment="1">
      <alignment horizontal="center" vertical="center"/>
    </xf>
    <xf numFmtId="181" fontId="31" fillId="4" borderId="63" xfId="2" applyNumberFormat="1" applyFont="1" applyFill="1" applyBorder="1" applyAlignment="1">
      <alignment horizontal="left" vertical="center" shrinkToFit="1"/>
    </xf>
    <xf numFmtId="181" fontId="31" fillId="4" borderId="63" xfId="2" applyNumberFormat="1" applyFont="1" applyFill="1" applyBorder="1" applyAlignment="1">
      <alignment horizontal="left" vertical="center" wrapText="1" shrinkToFit="1"/>
    </xf>
    <xf numFmtId="181" fontId="14" fillId="4" borderId="63" xfId="2" applyNumberFormat="1" applyFont="1" applyFill="1" applyBorder="1" applyAlignment="1">
      <alignment horizontal="left" vertical="center" wrapText="1" shrinkToFit="1"/>
    </xf>
    <xf numFmtId="181" fontId="14" fillId="4" borderId="63" xfId="2" applyNumberFormat="1" applyFont="1" applyFill="1" applyBorder="1" applyAlignment="1">
      <alignment horizontal="left" vertical="center" shrinkToFit="1"/>
    </xf>
    <xf numFmtId="38" fontId="58" fillId="4" borderId="63" xfId="1" applyFont="1" applyFill="1" applyBorder="1" applyAlignment="1">
      <alignment horizontal="right" vertical="center"/>
    </xf>
    <xf numFmtId="38" fontId="58" fillId="4" borderId="27" xfId="1" applyFont="1" applyFill="1" applyBorder="1" applyAlignment="1">
      <alignment horizontal="right" vertical="center"/>
    </xf>
    <xf numFmtId="0" fontId="102" fillId="4" borderId="0" xfId="0" applyFont="1" applyFill="1" applyAlignment="1">
      <alignment horizontal="left" vertical="center"/>
    </xf>
    <xf numFmtId="0" fontId="71" fillId="18" borderId="0" xfId="0" applyFont="1" applyFill="1" applyAlignment="1">
      <alignment horizontal="center" vertical="center" wrapText="1"/>
    </xf>
    <xf numFmtId="0" fontId="71" fillId="18" borderId="64" xfId="0" applyFont="1" applyFill="1" applyBorder="1" applyAlignment="1">
      <alignment horizontal="center" vertical="center" wrapText="1"/>
    </xf>
    <xf numFmtId="0" fontId="71" fillId="18" borderId="160" xfId="0" applyFont="1" applyFill="1" applyBorder="1" applyAlignment="1">
      <alignment horizontal="center" vertical="center" wrapText="1"/>
    </xf>
    <xf numFmtId="0" fontId="71" fillId="18" borderId="216" xfId="0" applyFont="1" applyFill="1" applyBorder="1" applyAlignment="1">
      <alignment horizontal="center" vertical="center" wrapText="1"/>
    </xf>
    <xf numFmtId="0" fontId="79" fillId="18" borderId="114" xfId="0" applyFont="1" applyFill="1" applyBorder="1" applyAlignment="1">
      <alignment horizontal="center" vertical="center" wrapText="1"/>
    </xf>
    <xf numFmtId="0" fontId="79" fillId="18" borderId="63" xfId="0" applyFont="1" applyFill="1" applyBorder="1" applyAlignment="1">
      <alignment horizontal="center" vertical="center" wrapText="1"/>
    </xf>
    <xf numFmtId="0" fontId="79" fillId="18" borderId="121" xfId="0" applyFont="1" applyFill="1" applyBorder="1" applyAlignment="1">
      <alignment horizontal="center" vertical="center"/>
    </xf>
    <xf numFmtId="0" fontId="79" fillId="18" borderId="114" xfId="0" applyFont="1" applyFill="1" applyBorder="1" applyAlignment="1">
      <alignment horizontal="center" vertical="center"/>
    </xf>
    <xf numFmtId="0" fontId="79" fillId="18" borderId="68" xfId="0" applyFont="1" applyFill="1" applyBorder="1" applyAlignment="1">
      <alignment horizontal="center" vertical="center"/>
    </xf>
    <xf numFmtId="0" fontId="71" fillId="18" borderId="235" xfId="0" applyFont="1" applyFill="1" applyBorder="1" applyAlignment="1">
      <alignment vertical="center" shrinkToFit="1"/>
    </xf>
    <xf numFmtId="0" fontId="133" fillId="0" borderId="235" xfId="0" applyFont="1" applyBorder="1" applyAlignment="1">
      <alignment vertical="center" shrinkToFit="1"/>
    </xf>
    <xf numFmtId="0" fontId="133" fillId="0" borderId="239" xfId="0" applyFont="1" applyBorder="1" applyAlignment="1">
      <alignment vertical="center" shrinkToFit="1"/>
    </xf>
    <xf numFmtId="0" fontId="79" fillId="18" borderId="68" xfId="0" applyFont="1" applyFill="1" applyBorder="1" applyAlignment="1">
      <alignment horizontal="center" vertical="center" wrapText="1" shrinkToFit="1"/>
    </xf>
    <xf numFmtId="0" fontId="79" fillId="18" borderId="27" xfId="0" applyFont="1" applyFill="1" applyBorder="1" applyAlignment="1">
      <alignment horizontal="center" vertical="center" wrapText="1" shrinkToFit="1"/>
    </xf>
    <xf numFmtId="0" fontId="71" fillId="18" borderId="114" xfId="0" applyFont="1" applyFill="1" applyBorder="1" applyAlignment="1">
      <alignment horizontal="center" vertical="center" shrinkToFit="1"/>
    </xf>
    <xf numFmtId="0" fontId="71" fillId="18" borderId="114" xfId="0" applyFont="1" applyFill="1" applyBorder="1" applyAlignment="1">
      <alignment horizontal="center" vertical="center"/>
    </xf>
    <xf numFmtId="0" fontId="36" fillId="0" borderId="29" xfId="0" applyFont="1" applyBorder="1" applyAlignment="1">
      <alignment horizontal="center" vertical="center"/>
    </xf>
    <xf numFmtId="0" fontId="36" fillId="0" borderId="31" xfId="0" applyFont="1" applyBorder="1" applyAlignment="1">
      <alignment horizontal="center" vertical="center"/>
    </xf>
    <xf numFmtId="0" fontId="36" fillId="0" borderId="30" xfId="0" applyFont="1" applyBorder="1" applyAlignment="1">
      <alignment horizontal="center" vertical="center"/>
    </xf>
    <xf numFmtId="0" fontId="36" fillId="0" borderId="19" xfId="0" applyFont="1" applyBorder="1" applyAlignment="1">
      <alignment horizontal="center" vertical="center"/>
    </xf>
    <xf numFmtId="0" fontId="36" fillId="0" borderId="20" xfId="0" applyFont="1" applyBorder="1" applyAlignment="1">
      <alignment horizontal="center" vertical="center"/>
    </xf>
    <xf numFmtId="0" fontId="36" fillId="0" borderId="17" xfId="0" applyFont="1" applyBorder="1" applyAlignment="1">
      <alignment horizontal="center" vertical="center"/>
    </xf>
    <xf numFmtId="0" fontId="86" fillId="4" borderId="170" xfId="0" applyFont="1" applyFill="1" applyBorder="1" applyAlignment="1">
      <alignment horizontal="left" shrinkToFit="1"/>
    </xf>
    <xf numFmtId="0" fontId="86" fillId="4" borderId="171" xfId="0" applyFont="1" applyFill="1" applyBorder="1" applyAlignment="1">
      <alignment horizontal="left" shrinkToFit="1"/>
    </xf>
    <xf numFmtId="0" fontId="86" fillId="4" borderId="172" xfId="0" applyFont="1" applyFill="1" applyBorder="1" applyAlignment="1">
      <alignment horizontal="left" shrinkToFit="1"/>
    </xf>
    <xf numFmtId="0" fontId="56" fillId="2" borderId="150" xfId="0" applyFont="1" applyFill="1" applyBorder="1">
      <alignment vertical="center"/>
    </xf>
    <xf numFmtId="0" fontId="56" fillId="2" borderId="71" xfId="0" applyFont="1" applyFill="1" applyBorder="1">
      <alignment vertical="center"/>
    </xf>
    <xf numFmtId="0" fontId="56" fillId="2" borderId="6" xfId="0" applyFont="1" applyFill="1" applyBorder="1">
      <alignment vertical="center"/>
    </xf>
    <xf numFmtId="0" fontId="35" fillId="0" borderId="30" xfId="0" applyFont="1" applyBorder="1" applyAlignment="1">
      <alignment horizontal="center" vertical="center"/>
    </xf>
    <xf numFmtId="0" fontId="35" fillId="0" borderId="29" xfId="0" applyFont="1" applyBorder="1" applyAlignment="1">
      <alignment horizontal="center" vertical="center"/>
    </xf>
    <xf numFmtId="0" fontId="35" fillId="0" borderId="126" xfId="0" applyFont="1" applyBorder="1" applyAlignment="1">
      <alignment horizontal="center" vertical="center"/>
    </xf>
    <xf numFmtId="0" fontId="35" fillId="0" borderId="151"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68" xfId="0" applyFont="1" applyBorder="1" applyAlignment="1">
      <alignment horizontal="center" vertical="center"/>
    </xf>
    <xf numFmtId="0" fontId="35" fillId="0" borderId="118" xfId="0" applyFont="1" applyBorder="1" applyAlignment="1">
      <alignment horizontal="center" vertical="center"/>
    </xf>
    <xf numFmtId="0" fontId="35" fillId="0" borderId="119" xfId="0" applyFont="1" applyBorder="1" applyAlignment="1">
      <alignment horizontal="center" vertical="center"/>
    </xf>
    <xf numFmtId="0" fontId="31" fillId="0" borderId="107" xfId="0" applyFont="1" applyBorder="1" applyAlignment="1">
      <alignment horizontal="center" vertical="center" textRotation="255"/>
    </xf>
    <xf numFmtId="0" fontId="31" fillId="0" borderId="108" xfId="0" applyFont="1" applyBorder="1" applyAlignment="1">
      <alignment horizontal="center" vertical="center" textRotation="255"/>
    </xf>
    <xf numFmtId="0" fontId="31" fillId="0" borderId="67" xfId="0" applyFont="1" applyBorder="1" applyAlignment="1">
      <alignment horizontal="center" vertical="center"/>
    </xf>
    <xf numFmtId="0" fontId="31" fillId="0" borderId="73" xfId="0" applyFont="1" applyBorder="1" applyAlignment="1">
      <alignment horizontal="center" vertical="center"/>
    </xf>
    <xf numFmtId="0" fontId="31" fillId="0" borderId="105" xfId="0" applyFont="1" applyBorder="1" applyAlignment="1">
      <alignment horizontal="center" vertical="center"/>
    </xf>
    <xf numFmtId="0" fontId="31" fillId="0" borderId="111" xfId="0" applyFont="1" applyBorder="1" applyAlignment="1">
      <alignment horizontal="center" vertical="center"/>
    </xf>
    <xf numFmtId="0" fontId="35" fillId="0" borderId="152" xfId="0" applyFont="1" applyBorder="1" applyAlignment="1">
      <alignment horizontal="center" vertical="center"/>
    </xf>
    <xf numFmtId="0" fontId="35" fillId="0" borderId="121" xfId="0" applyFont="1" applyBorder="1" applyAlignment="1">
      <alignment horizontal="center" vertical="center"/>
    </xf>
  </cellXfs>
  <cellStyles count="28">
    <cellStyle name="スタイル 1" xfId="27" xr:uid="{4CCE068A-CF64-4B48-BBEA-391612DECFEC}"/>
    <cellStyle name="パーセント" xfId="2" builtinId="5"/>
    <cellStyle name="ハイパーリンク" xfId="3" builtinId="8"/>
    <cellStyle name="桁区切り" xfId="1" builtinId="6"/>
    <cellStyle name="桁区切り 2" xfId="12" xr:uid="{B9BF2F20-FA3E-4571-8DED-AE75A4361A13}"/>
    <cellStyle name="桁区切り 2 2" xfId="22" xr:uid="{71871981-CF83-494D-B8DE-CBA3E0D1FDFA}"/>
    <cellStyle name="桁区切り 3" xfId="7" xr:uid="{00000000-0005-0000-0000-000003000000}"/>
    <cellStyle name="桁区切り 4" xfId="18" xr:uid="{455D6DBF-A75B-41BB-BA5D-9FDC1C55C453}"/>
    <cellStyle name="桁区切り 4 2" xfId="26" xr:uid="{5A529876-EC93-4417-BD74-DC80548A7B84}"/>
    <cellStyle name="標準" xfId="0" builtinId="0"/>
    <cellStyle name="標準 2" xfId="8" xr:uid="{00000000-0005-0000-0000-000005000000}"/>
    <cellStyle name="標準 2 2" xfId="9" xr:uid="{00000000-0005-0000-0000-000006000000}"/>
    <cellStyle name="標準 2 3" xfId="11" xr:uid="{EF72FB9E-E474-4E8C-9861-BAFA0C1679E8}"/>
    <cellStyle name="標準 2 3 2" xfId="13" xr:uid="{AE9768B2-3493-4601-9249-457360726FDD}"/>
    <cellStyle name="標準 2 3 3" xfId="21" xr:uid="{B2E1EF7B-B72A-4878-BE69-37AF6A3E6D27}"/>
    <cellStyle name="標準 2 4" xfId="5" xr:uid="{00000000-0005-0000-0000-000007000000}"/>
    <cellStyle name="標準 2 5" xfId="14" xr:uid="{F29AC57C-44CF-4C89-8D9E-C89ED8103C24}"/>
    <cellStyle name="標準 2 5 2" xfId="23" xr:uid="{1E097B6B-FD59-442F-8BC9-0EF1DCFB0232}"/>
    <cellStyle name="標準 2 6" xfId="15" xr:uid="{30851580-0E7A-4BA2-8AFA-01EAC0921B43}"/>
    <cellStyle name="標準 3" xfId="16" xr:uid="{AB30C8C2-7717-4A64-9961-15648AB3B9F1}"/>
    <cellStyle name="標準 3 2" xfId="6" xr:uid="{00000000-0005-0000-0000-000008000000}"/>
    <cellStyle name="標準 3 3" xfId="24" xr:uid="{5E951F46-D587-454A-81CD-77143EE249B3}"/>
    <cellStyle name="標準 4" xfId="17" xr:uid="{99732F06-369B-45F1-9D31-00F64721A0D5}"/>
    <cellStyle name="標準 4 2" xfId="25" xr:uid="{85D2CCC2-F486-4E91-973F-93D8D3595D44}"/>
    <cellStyle name="標準 5" xfId="10" xr:uid="{E2D90B13-1BDA-412E-A980-ED9B4087AF71}"/>
    <cellStyle name="標準 5 2" xfId="20" xr:uid="{7ABE2FB4-0265-4333-8433-271C4303DBED}"/>
    <cellStyle name="標準 6" xfId="19" xr:uid="{9DDAF470-4871-443B-9E03-087E8BBB6C98}"/>
    <cellStyle name="標準 7" xfId="4" xr:uid="{00000000-0005-0000-0000-000009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5"/>
      <tableStyleElement type="headerRow" dxfId="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584E"/>
      <color rgb="FF1B8D82"/>
      <color rgb="FFFF0066"/>
      <color rgb="FFBFA9D7"/>
      <color rgb="FFE19087"/>
      <color rgb="FFF1D499"/>
      <color rgb="FF579F93"/>
      <color rgb="FF2D514B"/>
      <color rgb="FFE6B9B8"/>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9.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4.xml"/><Relationship Id="rId1" Type="http://schemas.microsoft.com/office/2011/relationships/chartStyle" Target="style4.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5.xml"/><Relationship Id="rId1" Type="http://schemas.microsoft.com/office/2011/relationships/chartStyle" Target="style5.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35.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14.xml"/></Relationships>
</file>

<file path=xl/charts/_rels/chart3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7.xml"/><Relationship Id="rId1" Type="http://schemas.microsoft.com/office/2011/relationships/chartStyle" Target="style7.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0.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15.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16.xml"/></Relationships>
</file>

<file path=xl/charts/_rels/chart4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9.xml"/><Relationship Id="rId1" Type="http://schemas.microsoft.com/office/2011/relationships/chartStyle" Target="style9.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0.xml"/><Relationship Id="rId1" Type="http://schemas.microsoft.com/office/2011/relationships/chartStyle" Target="style1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497038124482043E-2"/>
          <c:y val="7.3155005219551761E-2"/>
          <c:w val="0.72101518743244075"/>
          <c:h val="0.73552312774758499"/>
        </c:manualLayout>
      </c:layout>
      <c:barChart>
        <c:barDir val="col"/>
        <c:grouping val="stacked"/>
        <c:varyColors val="0"/>
        <c:ser>
          <c:idx val="3"/>
          <c:order val="0"/>
          <c:tx>
            <c:strRef>
              <c:f>①CO2排出量の現状把握!$AX$26</c:f>
              <c:strCache>
                <c:ptCount val="1"/>
                <c:pt idx="0">
                  <c:v>廃棄物分野（一般廃棄物）</c:v>
                </c:pt>
              </c:strCache>
            </c:strRef>
          </c:tx>
          <c:spPr>
            <a:solidFill>
              <a:srgbClr val="A6A6A6"/>
            </a:solidFill>
            <a:ln>
              <a:noFill/>
            </a:ln>
            <a:effectLst/>
          </c:spPr>
          <c:invertIfNegative val="0"/>
          <c:cat>
            <c:strRef>
              <c:f>①CO2排出量の現状把握!$AY$21:$BL$21</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①CO2排出量の現状把握!$AY$26:$BL$26</c:f>
              <c:numCache>
                <c:formatCode>#,##0</c:formatCode>
                <c:ptCount val="14"/>
                <c:pt idx="0">
                  <c:v>0.65902868543675286</c:v>
                </c:pt>
                <c:pt idx="1">
                  <c:v>0.83682245777406083</c:v>
                </c:pt>
                <c:pt idx="2">
                  <c:v>0.64433300301994778</c:v>
                </c:pt>
                <c:pt idx="3">
                  <c:v>0.60507621722236093</c:v>
                </c:pt>
                <c:pt idx="4">
                  <c:v>0.60962087660763487</c:v>
                </c:pt>
                <c:pt idx="5">
                  <c:v>0.52131018110557126</c:v>
                </c:pt>
                <c:pt idx="6">
                  <c:v>0.77585208043417242</c:v>
                </c:pt>
                <c:pt idx="7">
                  <c:v>0.74258818111636893</c:v>
                </c:pt>
                <c:pt idx="8">
                  <c:v>0.58905940811247282</c:v>
                </c:pt>
                <c:pt idx="9">
                  <c:v>0.62200116827444696</c:v>
                </c:pt>
                <c:pt idx="10">
                  <c:v>0.60158851915774314</c:v>
                </c:pt>
                <c:pt idx="11">
                  <c:v>0.55774710381402504</c:v>
                </c:pt>
                <c:pt idx="12">
                  <c:v>0.69843485822682017</c:v>
                </c:pt>
                <c:pt idx="13">
                  <c:v>0.48691896297900672</c:v>
                </c:pt>
              </c:numCache>
            </c:numRef>
          </c:val>
          <c:extLst>
            <c:ext xmlns:c16="http://schemas.microsoft.com/office/drawing/2014/chart" uri="{C3380CC4-5D6E-409C-BE32-E72D297353CC}">
              <c16:uniqueId val="{00000003-C607-47D9-97DE-53AA6824D918}"/>
            </c:ext>
          </c:extLst>
        </c:ser>
        <c:ser>
          <c:idx val="2"/>
          <c:order val="1"/>
          <c:tx>
            <c:strRef>
              <c:f>①CO2排出量の現状把握!$AX$25</c:f>
              <c:strCache>
                <c:ptCount val="1"/>
                <c:pt idx="0">
                  <c:v>運輸部門</c:v>
                </c:pt>
              </c:strCache>
            </c:strRef>
          </c:tx>
          <c:spPr>
            <a:solidFill>
              <a:srgbClr val="BFA9D7"/>
            </a:solidFill>
            <a:ln>
              <a:noFill/>
            </a:ln>
            <a:effectLst/>
          </c:spPr>
          <c:invertIfNegative val="0"/>
          <c:cat>
            <c:strRef>
              <c:f>①CO2排出量の現状把握!$AY$21:$BL$21</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①CO2排出量の現状把握!$AY$25:$BL$25</c:f>
              <c:numCache>
                <c:formatCode>#,##0</c:formatCode>
                <c:ptCount val="14"/>
                <c:pt idx="0">
                  <c:v>9.9032469122812508</c:v>
                </c:pt>
                <c:pt idx="1">
                  <c:v>9.8305606899802616</c:v>
                </c:pt>
                <c:pt idx="2">
                  <c:v>9.4814861809201538</c:v>
                </c:pt>
                <c:pt idx="3">
                  <c:v>9.3097805099975321</c:v>
                </c:pt>
                <c:pt idx="4">
                  <c:v>9.0811446300044061</c:v>
                </c:pt>
                <c:pt idx="5">
                  <c:v>8.7708910965890965</c:v>
                </c:pt>
                <c:pt idx="6">
                  <c:v>8.6538992288850771</c:v>
                </c:pt>
                <c:pt idx="7">
                  <c:v>8.3673485517695951</c:v>
                </c:pt>
                <c:pt idx="8">
                  <c:v>8.1319603394480549</c:v>
                </c:pt>
                <c:pt idx="9">
                  <c:v>7.8207688758128828</c:v>
                </c:pt>
                <c:pt idx="10">
                  <c:v>7.5327534207224742</c:v>
                </c:pt>
                <c:pt idx="11">
                  <c:v>6.8323005804809442</c:v>
                </c:pt>
                <c:pt idx="12">
                  <c:v>6.6280854785534995</c:v>
                </c:pt>
                <c:pt idx="13">
                  <c:v>6.6626941768889223</c:v>
                </c:pt>
              </c:numCache>
            </c:numRef>
          </c:val>
          <c:extLst>
            <c:ext xmlns:c16="http://schemas.microsoft.com/office/drawing/2014/chart" uri="{C3380CC4-5D6E-409C-BE32-E72D297353CC}">
              <c16:uniqueId val="{00000002-C607-47D9-97DE-53AA6824D918}"/>
            </c:ext>
          </c:extLst>
        </c:ser>
        <c:ser>
          <c:idx val="1"/>
          <c:order val="2"/>
          <c:tx>
            <c:strRef>
              <c:f>①CO2排出量の現状把握!$AX$24</c:f>
              <c:strCache>
                <c:ptCount val="1"/>
                <c:pt idx="0">
                  <c:v>家庭部門</c:v>
                </c:pt>
              </c:strCache>
            </c:strRef>
          </c:tx>
          <c:spPr>
            <a:solidFill>
              <a:srgbClr val="E19087"/>
            </a:solidFill>
            <a:ln>
              <a:noFill/>
            </a:ln>
            <a:effectLst/>
          </c:spPr>
          <c:invertIfNegative val="0"/>
          <c:cat>
            <c:strRef>
              <c:f>①CO2排出量の現状把握!$AY$21:$BL$21</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①CO2排出量の現状把握!$AY$24:$BL$24</c:f>
              <c:numCache>
                <c:formatCode>#,##0</c:formatCode>
                <c:ptCount val="14"/>
                <c:pt idx="0">
                  <c:v>7.9639304938679274</c:v>
                </c:pt>
                <c:pt idx="1">
                  <c:v>6.5499620236277876</c:v>
                </c:pt>
                <c:pt idx="2">
                  <c:v>9.8012307046062386</c:v>
                </c:pt>
                <c:pt idx="3">
                  <c:v>11.678148459042291</c:v>
                </c:pt>
                <c:pt idx="4">
                  <c:v>11.667926424033229</c:v>
                </c:pt>
                <c:pt idx="5">
                  <c:v>10.18283440796732</c:v>
                </c:pt>
                <c:pt idx="6">
                  <c:v>8.9013381953527375</c:v>
                </c:pt>
                <c:pt idx="7">
                  <c:v>7.3334674794206345</c:v>
                </c:pt>
                <c:pt idx="8">
                  <c:v>7.1973806403245231</c:v>
                </c:pt>
                <c:pt idx="9">
                  <c:v>6.7925049464546525</c:v>
                </c:pt>
                <c:pt idx="10">
                  <c:v>5.2643303182805514</c:v>
                </c:pt>
                <c:pt idx="11">
                  <c:v>7.6745248783830107</c:v>
                </c:pt>
                <c:pt idx="12">
                  <c:v>6.7826136375992441</c:v>
                </c:pt>
                <c:pt idx="13">
                  <c:v>5.5003425516242368</c:v>
                </c:pt>
              </c:numCache>
            </c:numRef>
          </c:val>
          <c:extLst>
            <c:ext xmlns:c16="http://schemas.microsoft.com/office/drawing/2014/chart" uri="{C3380CC4-5D6E-409C-BE32-E72D297353CC}">
              <c16:uniqueId val="{00000001-C607-47D9-97DE-53AA6824D918}"/>
            </c:ext>
          </c:extLst>
        </c:ser>
        <c:ser>
          <c:idx val="0"/>
          <c:order val="3"/>
          <c:tx>
            <c:strRef>
              <c:f>①CO2排出量の現状把握!$AX$23</c:f>
              <c:strCache>
                <c:ptCount val="1"/>
                <c:pt idx="0">
                  <c:v>業務その他部門</c:v>
                </c:pt>
              </c:strCache>
            </c:strRef>
          </c:tx>
          <c:spPr>
            <a:solidFill>
              <a:srgbClr val="F1D499"/>
            </a:solidFill>
            <a:ln>
              <a:noFill/>
            </a:ln>
            <a:effectLst/>
          </c:spPr>
          <c:invertIfNegative val="0"/>
          <c:cat>
            <c:strRef>
              <c:f>①CO2排出量の現状把握!$AY$21:$BL$21</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①CO2排出量の現状把握!$AY$23:$BL$23</c:f>
              <c:numCache>
                <c:formatCode>#,##0</c:formatCode>
                <c:ptCount val="14"/>
                <c:pt idx="0">
                  <c:v>6.8162720500701566</c:v>
                </c:pt>
                <c:pt idx="1">
                  <c:v>6.367900387425518</c:v>
                </c:pt>
                <c:pt idx="2">
                  <c:v>8.7049441708763524</c:v>
                </c:pt>
                <c:pt idx="3">
                  <c:v>10.121952627337031</c:v>
                </c:pt>
                <c:pt idx="4">
                  <c:v>9.4777455412788605</c:v>
                </c:pt>
                <c:pt idx="5">
                  <c:v>8.7375633365111494</c:v>
                </c:pt>
                <c:pt idx="6">
                  <c:v>7.9554262491127838</c:v>
                </c:pt>
                <c:pt idx="7">
                  <c:v>5.6636654688430639</c:v>
                </c:pt>
                <c:pt idx="8">
                  <c:v>5.7292788817059215</c:v>
                </c:pt>
                <c:pt idx="9">
                  <c:v>5.6677035656094166</c:v>
                </c:pt>
                <c:pt idx="10">
                  <c:v>4.7864362578467343</c:v>
                </c:pt>
                <c:pt idx="11">
                  <c:v>5.0995806596337898</c:v>
                </c:pt>
                <c:pt idx="12">
                  <c:v>5.4417655261884175</c:v>
                </c:pt>
                <c:pt idx="13">
                  <c:v>4.5707649304521984</c:v>
                </c:pt>
              </c:numCache>
            </c:numRef>
          </c:val>
          <c:extLst>
            <c:ext xmlns:c16="http://schemas.microsoft.com/office/drawing/2014/chart" uri="{C3380CC4-5D6E-409C-BE32-E72D297353CC}">
              <c16:uniqueId val="{00000000-C607-47D9-97DE-53AA6824D918}"/>
            </c:ext>
          </c:extLst>
        </c:ser>
        <c:ser>
          <c:idx val="12"/>
          <c:order val="4"/>
          <c:tx>
            <c:strRef>
              <c:f>①CO2排出量の現状把握!$AX$22</c:f>
              <c:strCache>
                <c:ptCount val="1"/>
                <c:pt idx="0">
                  <c:v>産業部門</c:v>
                </c:pt>
              </c:strCache>
            </c:strRef>
          </c:tx>
          <c:spPr>
            <a:solidFill>
              <a:srgbClr val="579F93"/>
            </a:solidFill>
            <a:ln>
              <a:noFill/>
            </a:ln>
            <a:effectLst/>
          </c:spPr>
          <c:invertIfNegative val="0"/>
          <c:cat>
            <c:strRef>
              <c:f>①CO2排出量の現状把握!$AY$21:$BL$21</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①CO2排出量の現状把握!$AY$22:$BL$22</c:f>
              <c:numCache>
                <c:formatCode>#,##0</c:formatCode>
                <c:ptCount val="14"/>
                <c:pt idx="0">
                  <c:v>2.6272702325923634</c:v>
                </c:pt>
                <c:pt idx="1">
                  <c:v>2.0802106337846431</c:v>
                </c:pt>
                <c:pt idx="2">
                  <c:v>2.787562176530471</c:v>
                </c:pt>
                <c:pt idx="3">
                  <c:v>2.8005132523175527</c:v>
                </c:pt>
                <c:pt idx="4">
                  <c:v>2.602908951458331</c:v>
                </c:pt>
                <c:pt idx="5">
                  <c:v>1.8180857722409072</c:v>
                </c:pt>
                <c:pt idx="6">
                  <c:v>1.4964171666696229</c:v>
                </c:pt>
                <c:pt idx="7">
                  <c:v>1.7407108629325752</c:v>
                </c:pt>
                <c:pt idx="8">
                  <c:v>1.6200182430566195</c:v>
                </c:pt>
                <c:pt idx="9">
                  <c:v>1.5007044124402289</c:v>
                </c:pt>
                <c:pt idx="10">
                  <c:v>1.2020307269456634</c:v>
                </c:pt>
                <c:pt idx="11">
                  <c:v>1.6703877152894711</c:v>
                </c:pt>
                <c:pt idx="12">
                  <c:v>1.5758129845978841</c:v>
                </c:pt>
                <c:pt idx="13">
                  <c:v>1.2765195730470515</c:v>
                </c:pt>
              </c:numCache>
            </c:numRef>
          </c:val>
          <c:extLst>
            <c:ext xmlns:c16="http://schemas.microsoft.com/office/drawing/2014/chart" uri="{C3380CC4-5D6E-409C-BE32-E72D297353CC}">
              <c16:uniqueId val="{00000000-9A09-452E-8DE5-2C4495B53A9F}"/>
            </c:ext>
          </c:extLst>
        </c:ser>
        <c:dLbls>
          <c:showLegendKey val="0"/>
          <c:showVal val="0"/>
          <c:showCatName val="0"/>
          <c:showSerName val="0"/>
          <c:showPercent val="0"/>
          <c:showBubbleSize val="0"/>
        </c:dLbls>
        <c:gapWidth val="150"/>
        <c:overlap val="100"/>
        <c:serLines>
          <c:spPr>
            <a:ln w="9525" cap="flat" cmpd="sng" algn="ctr">
              <a:solidFill>
                <a:schemeClr val="bg1">
                  <a:lumMod val="50000"/>
                </a:schemeClr>
              </a:solidFill>
              <a:prstDash val="solid"/>
              <a:round/>
            </a:ln>
            <a:effectLst/>
          </c:spPr>
        </c:serLines>
        <c:axId val="84688912"/>
        <c:axId val="84691088"/>
        <c:extLst/>
      </c:barChart>
      <c:catAx>
        <c:axId val="84688912"/>
        <c:scaling>
          <c:orientation val="minMax"/>
        </c:scaling>
        <c:delete val="0"/>
        <c:axPos val="b"/>
        <c:numFmt formatCode="#,##0_);[Red]\(#,##0\)" sourceLinked="0"/>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84691088"/>
        <c:crosses val="autoZero"/>
        <c:auto val="1"/>
        <c:lblAlgn val="ctr"/>
        <c:lblOffset val="100"/>
        <c:noMultiLvlLbl val="0"/>
      </c:catAx>
      <c:valAx>
        <c:axId val="84691088"/>
        <c:scaling>
          <c:orientation val="minMax"/>
          <c:min val="0"/>
        </c:scaling>
        <c:delete val="0"/>
        <c:axPos val="l"/>
        <c:majorGridlines>
          <c:spPr>
            <a:ln w="9525" cap="flat" cmpd="sng" algn="ctr">
              <a:solidFill>
                <a:schemeClr val="bg1">
                  <a:lumMod val="6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84688912"/>
        <c:crosses val="autoZero"/>
        <c:crossBetween val="between"/>
      </c:valAx>
      <c:spPr>
        <a:noFill/>
        <a:ln>
          <a:noFill/>
        </a:ln>
        <a:effectLst/>
      </c:spPr>
    </c:plotArea>
    <c:legend>
      <c:legendPos val="r"/>
      <c:layout>
        <c:manualLayout>
          <c:xMode val="edge"/>
          <c:yMode val="edge"/>
          <c:x val="0.81707275822708836"/>
          <c:y val="0.25820279986854017"/>
          <c:w val="0.1829272417729117"/>
          <c:h val="0.4690443714216674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823626821281646"/>
          <c:y val="0.11064507765842294"/>
          <c:w val="0.79472172114548434"/>
          <c:h val="0.61966874868735777"/>
        </c:manualLayout>
      </c:layout>
      <c:lineChart>
        <c:grouping val="standard"/>
        <c:varyColors val="0"/>
        <c:ser>
          <c:idx val="0"/>
          <c:order val="0"/>
          <c:tx>
            <c:strRef>
              <c:f>②活動量の現状把握!$AM$5</c:f>
              <c:strCache>
                <c:ptCount val="1"/>
                <c:pt idx="0">
                  <c:v>旅客</c:v>
                </c:pt>
              </c:strCache>
            </c:strRef>
          </c:tx>
          <c:spPr>
            <a:ln w="34925" cap="rnd">
              <a:solidFill>
                <a:sysClr val="windowText" lastClr="000000">
                  <a:lumMod val="75000"/>
                  <a:lumOff val="25000"/>
                </a:sysClr>
              </a:solidFill>
              <a:prstDash val="solid"/>
              <a:round/>
            </a:ln>
            <a:effectLst/>
          </c:spPr>
          <c:marker>
            <c:symbol val="circle"/>
            <c:size val="7"/>
            <c:spPr>
              <a:solidFill>
                <a:sysClr val="windowText" lastClr="000000">
                  <a:lumMod val="75000"/>
                  <a:lumOff val="25000"/>
                </a:sysClr>
              </a:solidFill>
              <a:ln w="9525">
                <a:noFill/>
              </a:ln>
              <a:effectLst/>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②活動量の現状把握!$AM$7:$AM$20</c:f>
              <c:numCache>
                <c:formatCode>#,##0_);[Red]\(#,##0\)</c:formatCode>
                <c:ptCount val="14"/>
                <c:pt idx="0">
                  <c:v>2445</c:v>
                </c:pt>
                <c:pt idx="1">
                  <c:v>2455</c:v>
                </c:pt>
                <c:pt idx="2">
                  <c:v>2453</c:v>
                </c:pt>
                <c:pt idx="3">
                  <c:v>2433</c:v>
                </c:pt>
                <c:pt idx="4">
                  <c:v>2416</c:v>
                </c:pt>
                <c:pt idx="5">
                  <c:v>2407</c:v>
                </c:pt>
                <c:pt idx="6">
                  <c:v>2404</c:v>
                </c:pt>
                <c:pt idx="7">
                  <c:v>2396</c:v>
                </c:pt>
                <c:pt idx="8">
                  <c:v>2362</c:v>
                </c:pt>
                <c:pt idx="9">
                  <c:v>2322</c:v>
                </c:pt>
                <c:pt idx="10">
                  <c:v>2263</c:v>
                </c:pt>
                <c:pt idx="11">
                  <c:v>2239</c:v>
                </c:pt>
                <c:pt idx="12">
                  <c:v>2189</c:v>
                </c:pt>
                <c:pt idx="13">
                  <c:v>2154</c:v>
                </c:pt>
              </c:numCache>
            </c:numRef>
          </c:val>
          <c:smooth val="0"/>
          <c:extLst>
            <c:ext xmlns:c16="http://schemas.microsoft.com/office/drawing/2014/chart" uri="{C3380CC4-5D6E-409C-BE32-E72D297353CC}">
              <c16:uniqueId val="{00000000-88B9-4A8B-8FB9-CF42E1932168}"/>
            </c:ext>
          </c:extLst>
        </c:ser>
        <c:ser>
          <c:idx val="1"/>
          <c:order val="1"/>
          <c:tx>
            <c:strRef>
              <c:f>②活動量の現状把握!$AN$5</c:f>
              <c:strCache>
                <c:ptCount val="1"/>
                <c:pt idx="0">
                  <c:v>貨物</c:v>
                </c:pt>
              </c:strCache>
            </c:strRef>
          </c:tx>
          <c:spPr>
            <a:ln>
              <a:solidFill>
                <a:sysClr val="windowText" lastClr="000000"/>
              </a:solidFill>
            </a:ln>
          </c:spPr>
          <c:marker>
            <c:spPr>
              <a:solidFill>
                <a:sysClr val="window" lastClr="FFFFFF"/>
              </a:solidFill>
              <a:ln>
                <a:solidFill>
                  <a:sysClr val="windowText" lastClr="000000"/>
                </a:solidFill>
              </a:ln>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②活動量の現状把握!$AN$7:$AN$20</c:f>
              <c:numCache>
                <c:formatCode>#,##0_);[Red]\(#,##0\)</c:formatCode>
                <c:ptCount val="14"/>
                <c:pt idx="0">
                  <c:v>960</c:v>
                </c:pt>
                <c:pt idx="1">
                  <c:v>921</c:v>
                </c:pt>
                <c:pt idx="2">
                  <c:v>892</c:v>
                </c:pt>
                <c:pt idx="3">
                  <c:v>863</c:v>
                </c:pt>
                <c:pt idx="4">
                  <c:v>860</c:v>
                </c:pt>
                <c:pt idx="5">
                  <c:v>846</c:v>
                </c:pt>
                <c:pt idx="6">
                  <c:v>834</c:v>
                </c:pt>
                <c:pt idx="7">
                  <c:v>820</c:v>
                </c:pt>
                <c:pt idx="8">
                  <c:v>806</c:v>
                </c:pt>
                <c:pt idx="9">
                  <c:v>784</c:v>
                </c:pt>
                <c:pt idx="10">
                  <c:v>762</c:v>
                </c:pt>
                <c:pt idx="11">
                  <c:v>765</c:v>
                </c:pt>
                <c:pt idx="12">
                  <c:v>738</c:v>
                </c:pt>
                <c:pt idx="13">
                  <c:v>735</c:v>
                </c:pt>
              </c:numCache>
            </c:numRef>
          </c:val>
          <c:smooth val="0"/>
          <c:extLst>
            <c:ext xmlns:c16="http://schemas.microsoft.com/office/drawing/2014/chart" uri="{C3380CC4-5D6E-409C-BE32-E72D297353CC}">
              <c16:uniqueId val="{00000000-A196-4AAF-955F-15050560E7C9}"/>
            </c:ext>
          </c:extLst>
        </c:ser>
        <c:dLbls>
          <c:showLegendKey val="0"/>
          <c:showVal val="0"/>
          <c:showCatName val="0"/>
          <c:showSerName val="0"/>
          <c:showPercent val="0"/>
          <c:showBubbleSize val="0"/>
        </c:dLbls>
        <c:marker val="1"/>
        <c:smooth val="0"/>
        <c:axId val="84663888"/>
        <c:axId val="84693264"/>
      </c:lineChart>
      <c:catAx>
        <c:axId val="84663888"/>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pPr>
            <a:endParaRPr lang="ja-JP"/>
          </a:p>
        </c:txPr>
        <c:crossAx val="84693264"/>
        <c:crosses val="autoZero"/>
        <c:auto val="1"/>
        <c:lblAlgn val="ctr"/>
        <c:lblOffset val="100"/>
        <c:noMultiLvlLbl val="0"/>
      </c:catAx>
      <c:valAx>
        <c:axId val="84693264"/>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pPr>
            <a:endParaRPr lang="ja-JP"/>
          </a:p>
        </c:txPr>
        <c:crossAx val="84663888"/>
        <c:crosses val="autoZero"/>
        <c:crossBetween val="between"/>
      </c:valAx>
      <c:spPr>
        <a:noFill/>
        <a:ln>
          <a:noFill/>
          <a:prstDash val="dash"/>
        </a:ln>
        <a:effectLst/>
      </c:spPr>
    </c:plotArea>
    <c:legend>
      <c:legendPos val="r"/>
      <c:layout>
        <c:manualLayout>
          <c:xMode val="edge"/>
          <c:yMode val="edge"/>
          <c:x val="0.82256648358588258"/>
          <c:y val="3.2642054213237715E-3"/>
          <c:w val="0.13490274860370396"/>
          <c:h val="0.10612582209594326"/>
        </c:manualLayout>
      </c:layout>
      <c:overlay val="0"/>
      <c:spPr>
        <a:noFill/>
        <a:ln w="25400">
          <a:noFill/>
        </a:ln>
      </c:spPr>
      <c:txPr>
        <a:bodyPr rot="0" vert="horz"/>
        <a:lstStyle/>
        <a:p>
          <a:pPr>
            <a:defRPr/>
          </a:pPr>
          <a:endParaRPr lang="ja-JP"/>
        </a:p>
      </c:txPr>
    </c:legend>
    <c:plotVisOnly val="1"/>
    <c:dispBlanksAs val="gap"/>
    <c:showDLblsOverMax val="0"/>
  </c:chart>
  <c:spPr>
    <a:noFill/>
    <a:ln w="9525">
      <a:noFill/>
    </a:ln>
  </c:spPr>
  <c:txPr>
    <a:bodyPr/>
    <a:lstStyle/>
    <a:p>
      <a:pPr>
        <a:defRPr sz="110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66003670159238"/>
          <c:y val="2.5192660550458715E-2"/>
          <c:w val="0.79425475533733614"/>
          <c:h val="0.61744401340943333"/>
        </c:manualLayout>
      </c:layout>
      <c:lineChart>
        <c:grouping val="standard"/>
        <c:varyColors val="0"/>
        <c:ser>
          <c:idx val="0"/>
          <c:order val="0"/>
          <c:tx>
            <c:strRef>
              <c:f>②活動量の現状把握!$AL$5</c:f>
              <c:strCache>
                <c:ptCount val="1"/>
                <c:pt idx="0">
                  <c:v>世帯数</c:v>
                </c:pt>
              </c:strCache>
            </c:strRef>
          </c:tx>
          <c:spPr>
            <a:ln w="34925" cap="rnd">
              <a:solidFill>
                <a:sysClr val="windowText" lastClr="000000">
                  <a:lumMod val="75000"/>
                  <a:lumOff val="25000"/>
                </a:sysClr>
              </a:solidFill>
              <a:round/>
            </a:ln>
            <a:effectLst/>
          </c:spPr>
          <c:marker>
            <c:symbol val="circle"/>
            <c:size val="5"/>
            <c:spPr>
              <a:solidFill>
                <a:sysClr val="windowText" lastClr="000000">
                  <a:lumMod val="75000"/>
                  <a:lumOff val="25000"/>
                </a:sysClr>
              </a:solidFill>
              <a:ln w="9525">
                <a:noFill/>
              </a:ln>
              <a:effectLst/>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②活動量の現状把握!$AL$7:$AL$20</c:f>
              <c:numCache>
                <c:formatCode>#,##0_);[Red]\(#,##0\)</c:formatCode>
                <c:ptCount val="14"/>
                <c:pt idx="0">
                  <c:v>2320</c:v>
                </c:pt>
                <c:pt idx="1">
                  <c:v>2294</c:v>
                </c:pt>
                <c:pt idx="2">
                  <c:v>2276</c:v>
                </c:pt>
                <c:pt idx="3">
                  <c:v>2265</c:v>
                </c:pt>
                <c:pt idx="4">
                  <c:v>2248</c:v>
                </c:pt>
                <c:pt idx="5">
                  <c:v>2201</c:v>
                </c:pt>
                <c:pt idx="6">
                  <c:v>2166</c:v>
                </c:pt>
                <c:pt idx="7">
                  <c:v>2136</c:v>
                </c:pt>
                <c:pt idx="8">
                  <c:v>2103</c:v>
                </c:pt>
                <c:pt idx="9">
                  <c:v>2066</c:v>
                </c:pt>
                <c:pt idx="10">
                  <c:v>2036</c:v>
                </c:pt>
                <c:pt idx="11">
                  <c:v>2030</c:v>
                </c:pt>
                <c:pt idx="12">
                  <c:v>1999</c:v>
                </c:pt>
                <c:pt idx="13">
                  <c:v>1959</c:v>
                </c:pt>
              </c:numCache>
            </c:numRef>
          </c:val>
          <c:smooth val="0"/>
          <c:extLst>
            <c:ext xmlns:c16="http://schemas.microsoft.com/office/drawing/2014/chart" uri="{C3380CC4-5D6E-409C-BE32-E72D297353CC}">
              <c16:uniqueId val="{00000000-74ED-41B5-B1EF-AD34AE9612C4}"/>
            </c:ext>
          </c:extLst>
        </c:ser>
        <c:dLbls>
          <c:showLegendKey val="0"/>
          <c:showVal val="0"/>
          <c:showCatName val="0"/>
          <c:showSerName val="0"/>
          <c:showPercent val="0"/>
          <c:showBubbleSize val="0"/>
        </c:dLbls>
        <c:marker val="1"/>
        <c:smooth val="0"/>
        <c:axId val="84673680"/>
        <c:axId val="84675312"/>
      </c:lineChart>
      <c:catAx>
        <c:axId val="8467368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75312"/>
        <c:crosses val="autoZero"/>
        <c:auto val="1"/>
        <c:lblAlgn val="ctr"/>
        <c:lblOffset val="100"/>
        <c:noMultiLvlLbl val="0"/>
      </c:catAx>
      <c:valAx>
        <c:axId val="84675312"/>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pPr>
            <a:endParaRPr lang="ja-JP"/>
          </a:p>
        </c:txPr>
        <c:crossAx val="84673680"/>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473844352100982"/>
          <c:y val="8.4127799696965155E-2"/>
          <c:w val="0.79310054268416208"/>
          <c:h val="0.62729178141200526"/>
        </c:manualLayout>
      </c:layout>
      <c:lineChart>
        <c:grouping val="standard"/>
        <c:varyColors val="0"/>
        <c:ser>
          <c:idx val="0"/>
          <c:order val="0"/>
          <c:tx>
            <c:strRef>
              <c:f>②活動量の現状把握!$AJ$5</c:f>
              <c:strCache>
                <c:ptCount val="1"/>
                <c:pt idx="0">
                  <c:v>従業者数</c:v>
                </c:pt>
              </c:strCache>
            </c:strRef>
          </c:tx>
          <c:spPr>
            <a:ln w="34925" cap="rnd">
              <a:solidFill>
                <a:sysClr val="windowText" lastClr="000000">
                  <a:lumMod val="75000"/>
                  <a:lumOff val="25000"/>
                </a:sysClr>
              </a:solidFill>
              <a:round/>
            </a:ln>
            <a:effectLst/>
          </c:spPr>
          <c:marker>
            <c:symbol val="circle"/>
            <c:size val="5"/>
            <c:spPr>
              <a:solidFill>
                <a:sysClr val="windowText" lastClr="000000">
                  <a:lumMod val="75000"/>
                  <a:lumOff val="25000"/>
                </a:sysClr>
              </a:solidFill>
              <a:ln w="9525">
                <a:noFill/>
              </a:ln>
              <a:effectLst/>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②活動量の現状把握!$AJ$7:$AJ$20</c:f>
              <c:numCache>
                <c:formatCode>#,##0_);[Red]\(#,##0\)</c:formatCode>
                <c:ptCount val="14"/>
                <c:pt idx="0">
                  <c:v>26</c:v>
                </c:pt>
                <c:pt idx="1">
                  <c:v>26</c:v>
                </c:pt>
                <c:pt idx="2">
                  <c:v>26</c:v>
                </c:pt>
                <c:pt idx="3">
                  <c:v>26</c:v>
                </c:pt>
                <c:pt idx="4">
                  <c:v>26</c:v>
                </c:pt>
                <c:pt idx="5">
                  <c:v>10</c:v>
                </c:pt>
                <c:pt idx="6">
                  <c:v>10</c:v>
                </c:pt>
                <c:pt idx="7">
                  <c:v>10</c:v>
                </c:pt>
                <c:pt idx="8">
                  <c:v>10</c:v>
                </c:pt>
                <c:pt idx="9">
                  <c:v>10</c:v>
                </c:pt>
                <c:pt idx="10">
                  <c:v>10</c:v>
                </c:pt>
                <c:pt idx="11">
                  <c:v>12</c:v>
                </c:pt>
                <c:pt idx="12">
                  <c:v>12</c:v>
                </c:pt>
                <c:pt idx="13">
                  <c:v>12</c:v>
                </c:pt>
              </c:numCache>
            </c:numRef>
          </c:val>
          <c:smooth val="0"/>
          <c:extLst>
            <c:ext xmlns:c16="http://schemas.microsoft.com/office/drawing/2014/chart" uri="{C3380CC4-5D6E-409C-BE32-E72D297353CC}">
              <c16:uniqueId val="{00000000-C09D-4F69-961D-42D7AC19BC6E}"/>
            </c:ext>
          </c:extLst>
        </c:ser>
        <c:dLbls>
          <c:showLegendKey val="0"/>
          <c:showVal val="0"/>
          <c:showCatName val="0"/>
          <c:showSerName val="0"/>
          <c:showPercent val="0"/>
          <c:showBubbleSize val="0"/>
        </c:dLbls>
        <c:marker val="1"/>
        <c:smooth val="0"/>
        <c:axId val="84687280"/>
        <c:axId val="84690000"/>
      </c:lineChart>
      <c:catAx>
        <c:axId val="8468728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90000"/>
        <c:crosses val="autoZero"/>
        <c:auto val="1"/>
        <c:lblAlgn val="ctr"/>
        <c:lblOffset val="100"/>
        <c:noMultiLvlLbl val="0"/>
      </c:catAx>
      <c:valAx>
        <c:axId val="84690000"/>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pPr>
            <a:endParaRPr lang="ja-JP"/>
          </a:p>
        </c:txPr>
        <c:crossAx val="84687280"/>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606445553187074"/>
          <c:y val="8.7382421267611976E-2"/>
          <c:w val="0.79738845365581001"/>
          <c:h val="0.61955337977086355"/>
        </c:manualLayout>
      </c:layout>
      <c:lineChart>
        <c:grouping val="standard"/>
        <c:varyColors val="0"/>
        <c:ser>
          <c:idx val="0"/>
          <c:order val="0"/>
          <c:tx>
            <c:strRef>
              <c:f>②活動量の現状把握!$AI$5</c:f>
              <c:strCache>
                <c:ptCount val="1"/>
                <c:pt idx="0">
                  <c:v>従業者数</c:v>
                </c:pt>
              </c:strCache>
            </c:strRef>
          </c:tx>
          <c:spPr>
            <a:ln w="34925" cap="rnd">
              <a:solidFill>
                <a:sysClr val="windowText" lastClr="000000">
                  <a:lumMod val="75000"/>
                  <a:lumOff val="25000"/>
                </a:sysClr>
              </a:solidFill>
              <a:round/>
            </a:ln>
            <a:effectLst/>
          </c:spPr>
          <c:marker>
            <c:symbol val="circle"/>
            <c:size val="5"/>
            <c:spPr>
              <a:solidFill>
                <a:sysClr val="windowText" lastClr="000000">
                  <a:lumMod val="75000"/>
                  <a:lumOff val="25000"/>
                </a:sysClr>
              </a:solidFill>
              <a:ln w="9525">
                <a:noFill/>
              </a:ln>
              <a:effectLst/>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②活動量の現状把握!$AI$7:$AI$20</c:f>
              <c:numCache>
                <c:formatCode>#,##0_);[Red]\(#,##0\)</c:formatCode>
                <c:ptCount val="14"/>
                <c:pt idx="0">
                  <c:v>174</c:v>
                </c:pt>
                <c:pt idx="1">
                  <c:v>174</c:v>
                </c:pt>
                <c:pt idx="2">
                  <c:v>174</c:v>
                </c:pt>
                <c:pt idx="3">
                  <c:v>174</c:v>
                </c:pt>
                <c:pt idx="4">
                  <c:v>174</c:v>
                </c:pt>
                <c:pt idx="5">
                  <c:v>140</c:v>
                </c:pt>
                <c:pt idx="6">
                  <c:v>140</c:v>
                </c:pt>
                <c:pt idx="7">
                  <c:v>140</c:v>
                </c:pt>
                <c:pt idx="8">
                  <c:v>140</c:v>
                </c:pt>
                <c:pt idx="9">
                  <c:v>140</c:v>
                </c:pt>
                <c:pt idx="10">
                  <c:v>140</c:v>
                </c:pt>
                <c:pt idx="11">
                  <c:v>119</c:v>
                </c:pt>
                <c:pt idx="12">
                  <c:v>119</c:v>
                </c:pt>
                <c:pt idx="13">
                  <c:v>119</c:v>
                </c:pt>
              </c:numCache>
            </c:numRef>
          </c:val>
          <c:smooth val="0"/>
          <c:extLst>
            <c:ext xmlns:c16="http://schemas.microsoft.com/office/drawing/2014/chart" uri="{C3380CC4-5D6E-409C-BE32-E72D297353CC}">
              <c16:uniqueId val="{00000000-2D94-426F-8731-F770371DAF1B}"/>
            </c:ext>
          </c:extLst>
        </c:ser>
        <c:dLbls>
          <c:showLegendKey val="0"/>
          <c:showVal val="0"/>
          <c:showCatName val="0"/>
          <c:showSerName val="0"/>
          <c:showPercent val="0"/>
          <c:showBubbleSize val="0"/>
        </c:dLbls>
        <c:marker val="1"/>
        <c:smooth val="0"/>
        <c:axId val="84689456"/>
        <c:axId val="84692176"/>
      </c:lineChart>
      <c:catAx>
        <c:axId val="84689456"/>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92176"/>
        <c:crosses val="autoZero"/>
        <c:auto val="1"/>
        <c:lblAlgn val="ctr"/>
        <c:lblOffset val="100"/>
        <c:noMultiLvlLbl val="0"/>
      </c:catAx>
      <c:valAx>
        <c:axId val="84692176"/>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pPr>
            <a:endParaRPr lang="ja-JP"/>
          </a:p>
        </c:txPr>
        <c:crossAx val="84689456"/>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11103428401314"/>
          <c:y val="7.6041259904641473E-2"/>
          <c:w val="0.79526656504503468"/>
          <c:h val="0.62150855868602539"/>
        </c:manualLayout>
      </c:layout>
      <c:lineChart>
        <c:grouping val="standard"/>
        <c:varyColors val="0"/>
        <c:ser>
          <c:idx val="0"/>
          <c:order val="0"/>
          <c:tx>
            <c:strRef>
              <c:f>②活動量の現状把握!$AH$5</c:f>
              <c:strCache>
                <c:ptCount val="1"/>
                <c:pt idx="0">
                  <c:v>製造品出荷額等</c:v>
                </c:pt>
              </c:strCache>
            </c:strRef>
          </c:tx>
          <c:spPr>
            <a:ln w="34925" cap="rnd">
              <a:solidFill>
                <a:sysClr val="windowText" lastClr="000000">
                  <a:lumMod val="75000"/>
                  <a:lumOff val="25000"/>
                </a:sysClr>
              </a:solidFill>
              <a:round/>
            </a:ln>
            <a:effectLst/>
          </c:spPr>
          <c:marker>
            <c:symbol val="circle"/>
            <c:size val="5"/>
            <c:spPr>
              <a:solidFill>
                <a:sysClr val="windowText" lastClr="000000">
                  <a:lumMod val="75000"/>
                  <a:lumOff val="25000"/>
                </a:sysClr>
              </a:solidFill>
              <a:ln w="9525">
                <a:noFill/>
              </a:ln>
              <a:effectLst/>
            </c:spPr>
          </c:marker>
          <c:dPt>
            <c:idx val="6"/>
            <c:bubble3D val="0"/>
            <c:extLst>
              <c:ext xmlns:c16="http://schemas.microsoft.com/office/drawing/2014/chart" uri="{C3380CC4-5D6E-409C-BE32-E72D297353CC}">
                <c16:uniqueId val="{00000000-828E-401A-A790-6F65AE3254F9}"/>
              </c:ext>
            </c:extLst>
          </c:dPt>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②活動量の現状把握!$AH$7:$AH$20</c:f>
              <c:numCache>
                <c:formatCode>#,##0_);[Red]\(#,##0\)</c:formatCode>
                <c:ptCount val="14"/>
                <c:pt idx="0">
                  <c:v>11.097200000000001</c:v>
                </c:pt>
                <c:pt idx="1">
                  <c:v>8.9749999999999996</c:v>
                </c:pt>
                <c:pt idx="2">
                  <c:v>8.9614999999999991</c:v>
                </c:pt>
                <c:pt idx="3">
                  <c:v>8.2035</c:v>
                </c:pt>
                <c:pt idx="4">
                  <c:v>8.1501000000000001</c:v>
                </c:pt>
                <c:pt idx="5">
                  <c:v>7.2306999999999997</c:v>
                </c:pt>
                <c:pt idx="6">
                  <c:v>5.4234999999999998</c:v>
                </c:pt>
                <c:pt idx="7">
                  <c:v>8.4530999999999992</c:v>
                </c:pt>
                <c:pt idx="8">
                  <c:v>7.5831</c:v>
                </c:pt>
                <c:pt idx="9">
                  <c:v>7.5354999999999999</c:v>
                </c:pt>
                <c:pt idx="10">
                  <c:v>6.2981999999999996</c:v>
                </c:pt>
                <c:pt idx="11">
                  <c:v>8.3672000000000004</c:v>
                </c:pt>
                <c:pt idx="12">
                  <c:v>8.6541999999999994</c:v>
                </c:pt>
                <c:pt idx="13">
                  <c:v>9.1258999999999997</c:v>
                </c:pt>
              </c:numCache>
            </c:numRef>
          </c:val>
          <c:smooth val="0"/>
          <c:extLst>
            <c:ext xmlns:c16="http://schemas.microsoft.com/office/drawing/2014/chart" uri="{C3380CC4-5D6E-409C-BE32-E72D297353CC}">
              <c16:uniqueId val="{00000001-828E-401A-A790-6F65AE3254F9}"/>
            </c:ext>
          </c:extLst>
        </c:ser>
        <c:dLbls>
          <c:showLegendKey val="0"/>
          <c:showVal val="0"/>
          <c:showCatName val="0"/>
          <c:showSerName val="0"/>
          <c:showPercent val="0"/>
          <c:showBubbleSize val="0"/>
        </c:dLbls>
        <c:marker val="1"/>
        <c:smooth val="0"/>
        <c:axId val="84686736"/>
        <c:axId val="84690544"/>
      </c:lineChart>
      <c:catAx>
        <c:axId val="84686736"/>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90544"/>
        <c:crosses val="autoZero"/>
        <c:auto val="1"/>
        <c:lblAlgn val="ctr"/>
        <c:lblOffset val="100"/>
        <c:noMultiLvlLbl val="0"/>
      </c:catAx>
      <c:valAx>
        <c:axId val="84690544"/>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pPr>
            <a:endParaRPr lang="ja-JP"/>
          </a:p>
        </c:txPr>
        <c:crossAx val="84686736"/>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796698711333624"/>
          <c:y val="0.12565057578568981"/>
          <c:w val="0.86698511155119706"/>
          <c:h val="0.56833911022429762"/>
        </c:manualLayout>
      </c:layout>
      <c:barChart>
        <c:barDir val="col"/>
        <c:grouping val="stacked"/>
        <c:varyColors val="0"/>
        <c:ser>
          <c:idx val="7"/>
          <c:order val="0"/>
          <c:tx>
            <c:strRef>
              <c:f>③特定事業所の現状把握!$D$65</c:f>
              <c:strCache>
                <c:ptCount val="1"/>
                <c:pt idx="0">
                  <c:v>NF3</c:v>
                </c:pt>
              </c:strCache>
            </c:strRef>
          </c:tx>
          <c:spPr>
            <a:solidFill>
              <a:srgbClr val="AE8034"/>
            </a:solidFill>
          </c:spPr>
          <c:invertIfNegative val="0"/>
          <c:val>
            <c:numRef>
              <c:f>③特定事業所の現状把握!$F$65:$P$65</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9888-4C79-82D0-9F8B721F852B}"/>
            </c:ext>
          </c:extLst>
        </c:ser>
        <c:ser>
          <c:idx val="0"/>
          <c:order val="1"/>
          <c:tx>
            <c:strRef>
              <c:f>③特定事業所の現状把握!$D$64</c:f>
              <c:strCache>
                <c:ptCount val="1"/>
                <c:pt idx="0">
                  <c:v>SF6</c:v>
                </c:pt>
              </c:strCache>
            </c:strRef>
          </c:tx>
          <c:spPr>
            <a:solidFill>
              <a:srgbClr val="A6A856"/>
            </a:solidFill>
            <a:ln>
              <a:noFill/>
            </a:ln>
          </c:spPr>
          <c:invertIfNegative val="0"/>
          <c:cat>
            <c:strRef>
              <c:f>③特定事業所の現状把握!$F$54:$P$54</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③特定事業所の現状把握!$F$64:$P$64</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9888-4C79-82D0-9F8B721F852B}"/>
            </c:ext>
          </c:extLst>
        </c:ser>
        <c:ser>
          <c:idx val="1"/>
          <c:order val="2"/>
          <c:tx>
            <c:strRef>
              <c:f>③特定事業所の現状把握!$D$63</c:f>
              <c:strCache>
                <c:ptCount val="1"/>
                <c:pt idx="0">
                  <c:v>PFC</c:v>
                </c:pt>
              </c:strCache>
            </c:strRef>
          </c:tx>
          <c:spPr>
            <a:solidFill>
              <a:srgbClr val="EED6C4"/>
            </a:solidFill>
            <a:ln>
              <a:noFill/>
            </a:ln>
          </c:spPr>
          <c:invertIfNegative val="0"/>
          <c:cat>
            <c:strRef>
              <c:f>③特定事業所の現状把握!$F$54:$P$54</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③特定事業所の現状把握!$F$63:$P$63</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9888-4C79-82D0-9F8B721F852B}"/>
            </c:ext>
          </c:extLst>
        </c:ser>
        <c:ser>
          <c:idx val="2"/>
          <c:order val="3"/>
          <c:tx>
            <c:strRef>
              <c:f>③特定事業所の現状把握!$D$62</c:f>
              <c:strCache>
                <c:ptCount val="1"/>
                <c:pt idx="0">
                  <c:v>HFC</c:v>
                </c:pt>
              </c:strCache>
            </c:strRef>
          </c:tx>
          <c:spPr>
            <a:solidFill>
              <a:srgbClr val="C4BD97"/>
            </a:solidFill>
            <a:ln>
              <a:noFill/>
            </a:ln>
          </c:spPr>
          <c:invertIfNegative val="0"/>
          <c:cat>
            <c:strRef>
              <c:f>③特定事業所の現状把握!$F$54:$P$54</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③特定事業所の現状把握!$F$62:$P$62</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9888-4C79-82D0-9F8B721F852B}"/>
            </c:ext>
          </c:extLst>
        </c:ser>
        <c:ser>
          <c:idx val="6"/>
          <c:order val="4"/>
          <c:tx>
            <c:strRef>
              <c:f>③特定事業所の現状把握!$D$61</c:f>
              <c:strCache>
                <c:ptCount val="1"/>
                <c:pt idx="0">
                  <c:v>N2O</c:v>
                </c:pt>
              </c:strCache>
            </c:strRef>
          </c:tx>
          <c:spPr>
            <a:solidFill>
              <a:srgbClr val="D2A870"/>
            </a:solidFill>
            <a:ln>
              <a:noFill/>
            </a:ln>
          </c:spPr>
          <c:invertIfNegative val="0"/>
          <c:val>
            <c:numRef>
              <c:f>③特定事業所の現状把握!$F$61:$P$61</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9888-4C79-82D0-9F8B721F852B}"/>
            </c:ext>
          </c:extLst>
        </c:ser>
        <c:ser>
          <c:idx val="3"/>
          <c:order val="5"/>
          <c:tx>
            <c:strRef>
              <c:f>③特定事業所の現状把握!$D$60</c:f>
              <c:strCache>
                <c:ptCount val="1"/>
                <c:pt idx="0">
                  <c:v>CH4</c:v>
                </c:pt>
              </c:strCache>
            </c:strRef>
          </c:tx>
          <c:spPr>
            <a:solidFill>
              <a:schemeClr val="bg2">
                <a:lumMod val="50000"/>
              </a:schemeClr>
            </a:solidFill>
            <a:ln>
              <a:noFill/>
            </a:ln>
          </c:spPr>
          <c:invertIfNegative val="0"/>
          <c:cat>
            <c:strRef>
              <c:f>③特定事業所の現状把握!$F$54:$P$54</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③特定事業所の現状把握!$F$60:$P$60</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9888-4C79-82D0-9F8B721F852B}"/>
            </c:ext>
          </c:extLst>
        </c:ser>
        <c:ser>
          <c:idx val="5"/>
          <c:order val="6"/>
          <c:tx>
            <c:strRef>
              <c:f>③特定事業所の現状把握!$D$57</c:f>
              <c:strCache>
                <c:ptCount val="1"/>
                <c:pt idx="0">
                  <c:v>非エネルギー起源CO2</c:v>
                </c:pt>
              </c:strCache>
            </c:strRef>
          </c:tx>
          <c:spPr>
            <a:solidFill>
              <a:srgbClr val="79509E"/>
            </a:solidFill>
            <a:ln>
              <a:noFill/>
            </a:ln>
          </c:spPr>
          <c:invertIfNegative val="0"/>
          <c:cat>
            <c:strRef>
              <c:f>③特定事業所の現状把握!$F$54:$P$54</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③特定事業所の現状把握!$F$57:$P$57</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6-9888-4C79-82D0-9F8B721F852B}"/>
            </c:ext>
          </c:extLst>
        </c:ser>
        <c:ser>
          <c:idx val="4"/>
          <c:order val="7"/>
          <c:tx>
            <c:strRef>
              <c:f>③特定事業所の現状把握!$D$56</c:f>
              <c:strCache>
                <c:ptCount val="1"/>
                <c:pt idx="0">
                  <c:v>エネルギー起源CO2</c:v>
                </c:pt>
              </c:strCache>
            </c:strRef>
          </c:tx>
          <c:spPr>
            <a:solidFill>
              <a:srgbClr val="B3A2C7"/>
            </a:solidFill>
            <a:ln>
              <a:noFill/>
            </a:ln>
          </c:spPr>
          <c:invertIfNegative val="0"/>
          <c:cat>
            <c:strRef>
              <c:f>③特定事業所の現状把握!$F$54:$P$54</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③特定事業所の現状把握!$F$56:$P$56</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7-9888-4C79-82D0-9F8B721F852B}"/>
            </c:ext>
          </c:extLst>
        </c:ser>
        <c:dLbls>
          <c:showLegendKey val="0"/>
          <c:showVal val="0"/>
          <c:showCatName val="0"/>
          <c:showSerName val="0"/>
          <c:showPercent val="0"/>
          <c:showBubbleSize val="0"/>
        </c:dLbls>
        <c:gapWidth val="150"/>
        <c:overlap val="100"/>
        <c:axId val="84670416"/>
        <c:axId val="84688368"/>
      </c:barChart>
      <c:catAx>
        <c:axId val="84670416"/>
        <c:scaling>
          <c:orientation val="minMax"/>
        </c:scaling>
        <c:delete val="0"/>
        <c:axPos val="b"/>
        <c:numFmt formatCode="General" sourceLinked="1"/>
        <c:majorTickMark val="none"/>
        <c:minorTickMark val="none"/>
        <c:tickLblPos val="nextTo"/>
        <c:spPr>
          <a:ln>
            <a:solidFill>
              <a:schemeClr val="bg1">
                <a:lumMod val="50000"/>
              </a:schemeClr>
            </a:solidFill>
          </a:ln>
        </c:spPr>
        <c:txPr>
          <a:bodyPr/>
          <a:lstStyle/>
          <a:p>
            <a:pPr>
              <a:defRPr sz="900">
                <a:solidFill>
                  <a:sysClr val="windowText" lastClr="000000"/>
                </a:solidFill>
              </a:defRPr>
            </a:pPr>
            <a:endParaRPr lang="ja-JP"/>
          </a:p>
        </c:txPr>
        <c:crossAx val="84688368"/>
        <c:crosses val="autoZero"/>
        <c:auto val="1"/>
        <c:lblAlgn val="ctr"/>
        <c:lblOffset val="100"/>
        <c:noMultiLvlLbl val="0"/>
      </c:catAx>
      <c:valAx>
        <c:axId val="84688368"/>
        <c:scaling>
          <c:orientation val="minMax"/>
          <c:min val="0"/>
        </c:scaling>
        <c:delete val="0"/>
        <c:axPos val="l"/>
        <c:majorGridlines>
          <c:spPr>
            <a:ln>
              <a:solidFill>
                <a:schemeClr val="bg1">
                  <a:lumMod val="65000"/>
                </a:schemeClr>
              </a:solidFill>
            </a:ln>
          </c:spPr>
        </c:majorGridlines>
        <c:numFmt formatCode="[=0]#,##0;[&lt;1]0.00;#,##0" sourceLinked="1"/>
        <c:majorTickMark val="out"/>
        <c:minorTickMark val="none"/>
        <c:tickLblPos val="nextTo"/>
        <c:spPr>
          <a:ln>
            <a:noFill/>
          </a:ln>
        </c:spPr>
        <c:txPr>
          <a:bodyPr/>
          <a:lstStyle/>
          <a:p>
            <a:pPr>
              <a:defRPr sz="900"/>
            </a:pPr>
            <a:endParaRPr lang="ja-JP"/>
          </a:p>
        </c:txPr>
        <c:crossAx val="84670416"/>
        <c:crosses val="autoZero"/>
        <c:crossBetween val="between"/>
      </c:valAx>
    </c:plotArea>
    <c:legend>
      <c:legendPos val="r"/>
      <c:layout>
        <c:manualLayout>
          <c:xMode val="edge"/>
          <c:yMode val="edge"/>
          <c:x val="3.6406510310587302E-2"/>
          <c:y val="0.9144617596554826"/>
          <c:w val="0.92556534077678898"/>
          <c:h val="8.2108003498646678E-2"/>
        </c:manualLayout>
      </c:layout>
      <c:overlay val="0"/>
      <c:txPr>
        <a:bodyPr/>
        <a:lstStyle/>
        <a:p>
          <a:pPr>
            <a:defRPr sz="900"/>
          </a:pPr>
          <a:endParaRPr lang="ja-JP"/>
        </a:p>
      </c:txPr>
    </c:legend>
    <c:plotVisOnly val="1"/>
    <c:dispBlanksAs val="zero"/>
    <c:showDLblsOverMax val="0"/>
  </c:chart>
  <c:spPr>
    <a:noFill/>
    <a:ln>
      <a:noFill/>
    </a:ln>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8461904481986"/>
          <c:y val="0.10616507427263475"/>
          <c:w val="0.86717990580605264"/>
          <c:h val="0.56784339770382264"/>
        </c:manualLayout>
      </c:layout>
      <c:barChart>
        <c:barDir val="col"/>
        <c:grouping val="stacked"/>
        <c:varyColors val="0"/>
        <c:ser>
          <c:idx val="4"/>
          <c:order val="0"/>
          <c:tx>
            <c:strRef>
              <c:f>③特定事業所の現状把握!$D$28</c:f>
              <c:strCache>
                <c:ptCount val="1"/>
                <c:pt idx="0">
                  <c:v>分類不能</c:v>
                </c:pt>
              </c:strCache>
            </c:strRef>
          </c:tx>
          <c:spPr>
            <a:solidFill>
              <a:srgbClr val="838383"/>
            </a:solidFill>
            <a:ln>
              <a:noFill/>
            </a:ln>
          </c:spPr>
          <c:invertIfNegative val="0"/>
          <c:cat>
            <c:strRef>
              <c:f>③特定事業所の現状把握!$F$20:$P$20</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③特定事業所の現状把握!$F$28:$P$28</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B6D9-4B83-9519-B951C00F60EF}"/>
            </c:ext>
          </c:extLst>
        </c:ser>
        <c:ser>
          <c:idx val="5"/>
          <c:order val="1"/>
          <c:tx>
            <c:strRef>
              <c:f>③特定事業所の現状把握!$D$27</c:f>
              <c:strCache>
                <c:ptCount val="1"/>
                <c:pt idx="0">
                  <c:v>エネルギー転換部門</c:v>
                </c:pt>
              </c:strCache>
            </c:strRef>
          </c:tx>
          <c:spPr>
            <a:solidFill>
              <a:schemeClr val="accent2">
                <a:lumMod val="60000"/>
                <a:lumOff val="40000"/>
              </a:schemeClr>
            </a:solidFill>
            <a:ln>
              <a:noFill/>
            </a:ln>
          </c:spPr>
          <c:invertIfNegative val="0"/>
          <c:cat>
            <c:strRef>
              <c:f>③特定事業所の現状把握!$F$20:$P$20</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③特定事業所の現状把握!$F$27:$P$27</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B6D9-4B83-9519-B951C00F60EF}"/>
            </c:ext>
          </c:extLst>
        </c:ser>
        <c:ser>
          <c:idx val="3"/>
          <c:order val="2"/>
          <c:tx>
            <c:strRef>
              <c:f>③特定事業所の現状把握!$D$26</c:f>
              <c:strCache>
                <c:ptCount val="1"/>
                <c:pt idx="0">
                  <c:v>業務その他部門</c:v>
                </c:pt>
              </c:strCache>
            </c:strRef>
          </c:tx>
          <c:spPr>
            <a:solidFill>
              <a:srgbClr val="F1D499"/>
            </a:solidFill>
            <a:ln>
              <a:noFill/>
            </a:ln>
          </c:spPr>
          <c:invertIfNegative val="0"/>
          <c:cat>
            <c:strRef>
              <c:f>③特定事業所の現状把握!$F$20:$P$20</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③特定事業所の現状把握!$F$26:$P$26</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B6D9-4B83-9519-B951C00F60EF}"/>
            </c:ext>
          </c:extLst>
        </c:ser>
        <c:ser>
          <c:idx val="2"/>
          <c:order val="3"/>
          <c:tx>
            <c:strRef>
              <c:f>③特定事業所の現状把握!$E$25</c:f>
              <c:strCache>
                <c:ptCount val="1"/>
                <c:pt idx="0">
                  <c:v>農林水産業</c:v>
                </c:pt>
              </c:strCache>
            </c:strRef>
          </c:tx>
          <c:spPr>
            <a:solidFill>
              <a:srgbClr val="2D514B"/>
            </a:solidFill>
            <a:ln>
              <a:noFill/>
            </a:ln>
          </c:spPr>
          <c:invertIfNegative val="0"/>
          <c:cat>
            <c:strRef>
              <c:f>③特定事業所の現状把握!$F$20:$P$20</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③特定事業所の現状把握!$F$25:$P$25</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B6D9-4B83-9519-B951C00F60EF}"/>
            </c:ext>
          </c:extLst>
        </c:ser>
        <c:ser>
          <c:idx val="1"/>
          <c:order val="4"/>
          <c:tx>
            <c:strRef>
              <c:f>③特定事業所の現状把握!$E$24</c:f>
              <c:strCache>
                <c:ptCount val="1"/>
                <c:pt idx="0">
                  <c:v>建設業・鉱業</c:v>
                </c:pt>
              </c:strCache>
            </c:strRef>
          </c:tx>
          <c:spPr>
            <a:solidFill>
              <a:srgbClr val="72ABB6"/>
            </a:solidFill>
            <a:ln>
              <a:noFill/>
            </a:ln>
          </c:spPr>
          <c:invertIfNegative val="0"/>
          <c:cat>
            <c:strRef>
              <c:f>③特定事業所の現状把握!$F$20:$P$20</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③特定事業所の現状把握!$F$24:$P$24</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B6D9-4B83-9519-B951C00F60EF}"/>
            </c:ext>
          </c:extLst>
        </c:ser>
        <c:ser>
          <c:idx val="0"/>
          <c:order val="5"/>
          <c:tx>
            <c:strRef>
              <c:f>③特定事業所の現状把握!$E$23</c:f>
              <c:strCache>
                <c:ptCount val="1"/>
                <c:pt idx="0">
                  <c:v>製造業</c:v>
                </c:pt>
              </c:strCache>
            </c:strRef>
          </c:tx>
          <c:spPr>
            <a:solidFill>
              <a:srgbClr val="9ECAC3"/>
            </a:solidFill>
            <a:ln>
              <a:noFill/>
            </a:ln>
          </c:spPr>
          <c:invertIfNegative val="0"/>
          <c:cat>
            <c:strRef>
              <c:f>③特定事業所の現状把握!$F$20:$P$20</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③特定事業所の現状把握!$F$23:$P$23</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B6D9-4B83-9519-B951C00F60EF}"/>
            </c:ext>
          </c:extLst>
        </c:ser>
        <c:dLbls>
          <c:showLegendKey val="0"/>
          <c:showVal val="0"/>
          <c:showCatName val="0"/>
          <c:showSerName val="0"/>
          <c:showPercent val="0"/>
          <c:showBubbleSize val="0"/>
        </c:dLbls>
        <c:gapWidth val="150"/>
        <c:overlap val="100"/>
        <c:axId val="84670416"/>
        <c:axId val="84688368"/>
      </c:barChart>
      <c:catAx>
        <c:axId val="84670416"/>
        <c:scaling>
          <c:orientation val="minMax"/>
        </c:scaling>
        <c:delete val="0"/>
        <c:axPos val="b"/>
        <c:numFmt formatCode="General" sourceLinked="1"/>
        <c:majorTickMark val="none"/>
        <c:minorTickMark val="none"/>
        <c:tickLblPos val="nextTo"/>
        <c:spPr>
          <a:ln>
            <a:solidFill>
              <a:schemeClr val="bg1">
                <a:lumMod val="50000"/>
              </a:schemeClr>
            </a:solidFill>
          </a:ln>
        </c:spPr>
        <c:txPr>
          <a:bodyPr/>
          <a:lstStyle/>
          <a:p>
            <a:pPr>
              <a:defRPr sz="900">
                <a:solidFill>
                  <a:sysClr val="windowText" lastClr="000000"/>
                </a:solidFill>
              </a:defRPr>
            </a:pPr>
            <a:endParaRPr lang="ja-JP"/>
          </a:p>
        </c:txPr>
        <c:crossAx val="84688368"/>
        <c:crosses val="autoZero"/>
        <c:auto val="1"/>
        <c:lblAlgn val="ctr"/>
        <c:lblOffset val="100"/>
        <c:noMultiLvlLbl val="0"/>
      </c:catAx>
      <c:valAx>
        <c:axId val="84688368"/>
        <c:scaling>
          <c:orientation val="minMax"/>
          <c:min val="0"/>
        </c:scaling>
        <c:delete val="0"/>
        <c:axPos val="l"/>
        <c:majorGridlines>
          <c:spPr>
            <a:ln>
              <a:solidFill>
                <a:schemeClr val="bg1">
                  <a:lumMod val="65000"/>
                </a:schemeClr>
              </a:solidFill>
            </a:ln>
          </c:spPr>
        </c:majorGridlines>
        <c:numFmt formatCode="[=0]#,##0;[&lt;1]0.00;#,##0" sourceLinked="1"/>
        <c:majorTickMark val="out"/>
        <c:minorTickMark val="none"/>
        <c:tickLblPos val="nextTo"/>
        <c:spPr>
          <a:ln>
            <a:noFill/>
          </a:ln>
        </c:spPr>
        <c:txPr>
          <a:bodyPr/>
          <a:lstStyle/>
          <a:p>
            <a:pPr>
              <a:defRPr sz="900"/>
            </a:pPr>
            <a:endParaRPr lang="ja-JP"/>
          </a:p>
        </c:txPr>
        <c:crossAx val="84670416"/>
        <c:crosses val="autoZero"/>
        <c:crossBetween val="between"/>
      </c:valAx>
    </c:plotArea>
    <c:legend>
      <c:legendPos val="r"/>
      <c:layout>
        <c:manualLayout>
          <c:xMode val="edge"/>
          <c:yMode val="edge"/>
          <c:x val="3.0526824183758166E-2"/>
          <c:y val="0.91888779665777287"/>
          <c:w val="0.94438615314870122"/>
          <c:h val="8.111237062574099E-2"/>
        </c:manualLayout>
      </c:layout>
      <c:overlay val="0"/>
      <c:txPr>
        <a:bodyPr/>
        <a:lstStyle/>
        <a:p>
          <a:pPr>
            <a:defRPr sz="900"/>
          </a:pPr>
          <a:endParaRPr lang="ja-JP"/>
        </a:p>
      </c:txPr>
    </c:legend>
    <c:plotVisOnly val="1"/>
    <c:dispBlanksAs val="zero"/>
    <c:showDLblsOverMax val="0"/>
  </c:chart>
  <c:spPr>
    <a:solidFill>
      <a:schemeClr val="bg1"/>
    </a:solidFill>
    <a:ln>
      <a:noFill/>
    </a:ln>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10732407783747"/>
          <c:y val="4.2013829312855862E-2"/>
          <c:w val="0.76220217205426311"/>
          <c:h val="0.60757944767409267"/>
        </c:manualLayout>
      </c:layout>
      <c:barChart>
        <c:barDir val="col"/>
        <c:grouping val="stacked"/>
        <c:varyColors val="0"/>
        <c:ser>
          <c:idx val="1"/>
          <c:order val="0"/>
          <c:tx>
            <c:strRef>
              <c:f>③特定事業所の現状把握!$AD$29</c:f>
              <c:strCache>
                <c:ptCount val="1"/>
                <c:pt idx="0">
                  <c:v>業務その他部門</c:v>
                </c:pt>
              </c:strCache>
            </c:strRef>
          </c:tx>
          <c:spPr>
            <a:solidFill>
              <a:srgbClr val="F1D499"/>
            </a:solidFill>
            <a:ln>
              <a:noFill/>
            </a:ln>
            <a:effectLst/>
          </c:spPr>
          <c:invertIfNegative val="0"/>
          <c:cat>
            <c:strRef>
              <c:f>③特定事業所の現状把握!$AF$23:$AP$23</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③特定事業所の現状把握!$AF$29:$AP$29</c:f>
              <c:numCache>
                <c:formatCode>[=0]#,##0;[&lt;1]0.00;#,##0</c:formatCode>
                <c:ptCount val="11"/>
                <c:pt idx="0">
                  <c:v>8.7049441708763524</c:v>
                </c:pt>
                <c:pt idx="1">
                  <c:v>10.121952627337031</c:v>
                </c:pt>
                <c:pt idx="2">
                  <c:v>9.4777455412788605</c:v>
                </c:pt>
                <c:pt idx="3">
                  <c:v>8.7375633365111494</c:v>
                </c:pt>
                <c:pt idx="4">
                  <c:v>7.9554262491127838</c:v>
                </c:pt>
                <c:pt idx="5">
                  <c:v>5.6636654688430639</c:v>
                </c:pt>
                <c:pt idx="6">
                  <c:v>5.7292788817059215</c:v>
                </c:pt>
                <c:pt idx="7">
                  <c:v>5.6677035656094166</c:v>
                </c:pt>
                <c:pt idx="8">
                  <c:v>4.7864362578467343</c:v>
                </c:pt>
                <c:pt idx="9">
                  <c:v>5.0995806596337898</c:v>
                </c:pt>
                <c:pt idx="10">
                  <c:v>5.4417655261884175</c:v>
                </c:pt>
              </c:numCache>
            </c:numRef>
          </c:val>
          <c:extLst>
            <c:ext xmlns:c16="http://schemas.microsoft.com/office/drawing/2014/chart" uri="{C3380CC4-5D6E-409C-BE32-E72D297353CC}">
              <c16:uniqueId val="{00000000-5261-4507-AEE9-72811A402BC9}"/>
            </c:ext>
          </c:extLst>
        </c:ser>
        <c:ser>
          <c:idx val="0"/>
          <c:order val="1"/>
          <c:tx>
            <c:strRef>
              <c:f>③特定事業所の現状把握!$AD$25</c:f>
              <c:strCache>
                <c:ptCount val="1"/>
                <c:pt idx="0">
                  <c:v>産業部門</c:v>
                </c:pt>
              </c:strCache>
            </c:strRef>
          </c:tx>
          <c:spPr>
            <a:solidFill>
              <a:srgbClr val="579F93"/>
            </a:solidFill>
            <a:ln>
              <a:noFill/>
            </a:ln>
            <a:effectLst/>
          </c:spPr>
          <c:invertIfNegative val="0"/>
          <c:cat>
            <c:strRef>
              <c:f>③特定事業所の現状把握!$AF$23:$AP$23</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③特定事業所の現状把握!$AF$25:$AP$25</c:f>
              <c:numCache>
                <c:formatCode>[=0]#,##0;[&lt;1]0.00;#,##0</c:formatCode>
                <c:ptCount val="11"/>
                <c:pt idx="0">
                  <c:v>2.787562176530471</c:v>
                </c:pt>
                <c:pt idx="1">
                  <c:v>2.8005132523175527</c:v>
                </c:pt>
                <c:pt idx="2">
                  <c:v>2.602908951458331</c:v>
                </c:pt>
                <c:pt idx="3">
                  <c:v>1.8180857722409072</c:v>
                </c:pt>
                <c:pt idx="4">
                  <c:v>1.4964171666696229</c:v>
                </c:pt>
                <c:pt idx="5">
                  <c:v>1.7407108629325752</c:v>
                </c:pt>
                <c:pt idx="6">
                  <c:v>1.6200182430566195</c:v>
                </c:pt>
                <c:pt idx="7">
                  <c:v>1.5007044124402289</c:v>
                </c:pt>
                <c:pt idx="8">
                  <c:v>1.2020307269456634</c:v>
                </c:pt>
                <c:pt idx="9">
                  <c:v>1.6703877152894711</c:v>
                </c:pt>
                <c:pt idx="10">
                  <c:v>1.5758129845978841</c:v>
                </c:pt>
              </c:numCache>
            </c:numRef>
          </c:val>
          <c:extLst>
            <c:ext xmlns:c16="http://schemas.microsoft.com/office/drawing/2014/chart" uri="{C3380CC4-5D6E-409C-BE32-E72D297353CC}">
              <c16:uniqueId val="{00000001-5261-4507-AEE9-72811A402BC9}"/>
            </c:ext>
          </c:extLst>
        </c:ser>
        <c:dLbls>
          <c:showLegendKey val="0"/>
          <c:showVal val="0"/>
          <c:showCatName val="0"/>
          <c:showSerName val="0"/>
          <c:showPercent val="0"/>
          <c:showBubbleSize val="0"/>
        </c:dLbls>
        <c:gapWidth val="219"/>
        <c:overlap val="100"/>
        <c:axId val="1083551887"/>
        <c:axId val="1083541487"/>
      </c:barChart>
      <c:lineChart>
        <c:grouping val="standard"/>
        <c:varyColors val="0"/>
        <c:ser>
          <c:idx val="3"/>
          <c:order val="2"/>
          <c:tx>
            <c:v>産業部門カバー率</c:v>
          </c:tx>
          <c:spPr>
            <a:ln w="28575" cap="rnd">
              <a:solidFill>
                <a:srgbClr val="FF0000"/>
              </a:solidFill>
              <a:round/>
            </a:ln>
            <a:effectLst/>
          </c:spPr>
          <c:marker>
            <c:symbol val="none"/>
          </c:marker>
          <c:cat>
            <c:strRef>
              <c:f>③特定事業所の現状把握!$AF$23:$AP$23</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③特定事業所の現状把握!$AF$33:$AP$33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2-5261-4507-AEE9-72811A402BC9}"/>
            </c:ext>
          </c:extLst>
        </c:ser>
        <c:ser>
          <c:idx val="4"/>
          <c:order val="3"/>
          <c:tx>
            <c:v>業務その他の部門カバー率</c:v>
          </c:tx>
          <c:spPr>
            <a:ln w="28575" cap="rnd">
              <a:solidFill>
                <a:srgbClr val="0070C0"/>
              </a:solidFill>
              <a:round/>
            </a:ln>
            <a:effectLst/>
          </c:spPr>
          <c:marker>
            <c:symbol val="none"/>
          </c:marker>
          <c:cat>
            <c:strRef>
              <c:f>③特定事業所の現状把握!$AF$23:$AP$23</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③特定事業所の現状把握!$AF$37:$AP$37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3-5261-4507-AEE9-72811A402BC9}"/>
            </c:ext>
          </c:extLst>
        </c:ser>
        <c:dLbls>
          <c:showLegendKey val="0"/>
          <c:showVal val="0"/>
          <c:showCatName val="0"/>
          <c:showSerName val="0"/>
          <c:showPercent val="0"/>
          <c:showBubbleSize val="0"/>
        </c:dLbls>
        <c:marker val="1"/>
        <c:smooth val="0"/>
        <c:axId val="416637168"/>
        <c:axId val="416639248"/>
      </c:lineChart>
      <c:catAx>
        <c:axId val="1083551887"/>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vert="horz"/>
          <a:lstStyle/>
          <a:p>
            <a:pPr>
              <a:defRPr>
                <a:solidFill>
                  <a:sysClr val="windowText" lastClr="000000"/>
                </a:solidFill>
              </a:defRPr>
            </a:pPr>
            <a:endParaRPr lang="ja-JP"/>
          </a:p>
        </c:txPr>
        <c:crossAx val="1083541487"/>
        <c:crosses val="autoZero"/>
        <c:auto val="1"/>
        <c:lblAlgn val="ctr"/>
        <c:lblOffset val="100"/>
        <c:noMultiLvlLbl val="0"/>
      </c:catAx>
      <c:valAx>
        <c:axId val="1083541487"/>
        <c:scaling>
          <c:orientation val="minMax"/>
        </c:scaling>
        <c:delete val="0"/>
        <c:axPos val="l"/>
        <c:majorGridlines>
          <c:spPr>
            <a:ln w="9525" cap="flat" cmpd="sng" algn="ctr">
              <a:solidFill>
                <a:schemeClr val="bg1">
                  <a:lumMod val="65000"/>
                </a:schemeClr>
              </a:solidFill>
              <a:round/>
            </a:ln>
            <a:effectLst/>
          </c:spPr>
        </c:majorGridlines>
        <c:title>
          <c:tx>
            <c:rich>
              <a:bodyPr rot="-5400000" vert="horz"/>
              <a:lstStyle/>
              <a:p>
                <a:pPr>
                  <a:defRPr b="0"/>
                </a:pPr>
                <a:r>
                  <a:rPr lang="en-US" b="0"/>
                  <a:t>CO</a:t>
                </a:r>
                <a:r>
                  <a:rPr lang="en-US" sz="800" b="0"/>
                  <a:t>2</a:t>
                </a:r>
                <a:r>
                  <a:rPr lang="ja-JP" b="0"/>
                  <a:t>排出量</a:t>
                </a:r>
                <a:r>
                  <a:rPr lang="en-US" b="0"/>
                  <a:t>[</a:t>
                </a:r>
                <a:r>
                  <a:rPr lang="ja-JP" b="0"/>
                  <a:t>千</a:t>
                </a:r>
                <a:r>
                  <a:rPr lang="en-US" b="0"/>
                  <a:t>t-CO</a:t>
                </a:r>
                <a:r>
                  <a:rPr lang="en-US" sz="800" b="0"/>
                  <a:t>2</a:t>
                </a:r>
                <a:r>
                  <a:rPr lang="en-US" b="0"/>
                  <a:t>]</a:t>
                </a:r>
                <a:endParaRPr lang="ja-JP" b="0"/>
              </a:p>
            </c:rich>
          </c:tx>
          <c:layout>
            <c:manualLayout>
              <c:xMode val="edge"/>
              <c:yMode val="edge"/>
              <c:x val="2.0828121929276324E-2"/>
              <c:y val="0.14614036969501951"/>
            </c:manualLayout>
          </c:layout>
          <c:overlay val="0"/>
          <c:spPr>
            <a:noFill/>
            <a:ln>
              <a:noFill/>
            </a:ln>
            <a:effectLst/>
          </c:spPr>
        </c:title>
        <c:numFmt formatCode="[=0]#,##0;[&lt;1]0.00;#,##0" sourceLinked="1"/>
        <c:majorTickMark val="none"/>
        <c:minorTickMark val="none"/>
        <c:tickLblPos val="nextTo"/>
        <c:spPr>
          <a:noFill/>
          <a:ln>
            <a:noFill/>
          </a:ln>
          <a:effectLst/>
        </c:spPr>
        <c:txPr>
          <a:bodyPr rot="-60000000" vert="horz"/>
          <a:lstStyle/>
          <a:p>
            <a:pPr>
              <a:defRPr/>
            </a:pPr>
            <a:endParaRPr lang="ja-JP"/>
          </a:p>
        </c:txPr>
        <c:crossAx val="1083551887"/>
        <c:crosses val="autoZero"/>
        <c:crossBetween val="between"/>
      </c:valAx>
      <c:valAx>
        <c:axId val="416639248"/>
        <c:scaling>
          <c:orientation val="minMax"/>
          <c:max val="1"/>
        </c:scaling>
        <c:delete val="0"/>
        <c:axPos val="r"/>
        <c:title>
          <c:tx>
            <c:rich>
              <a:bodyPr rot="-5400000" vert="horz"/>
              <a:lstStyle/>
              <a:p>
                <a:pPr>
                  <a:defRPr b="0"/>
                </a:pPr>
                <a:r>
                  <a:rPr lang="ja-JP" b="0"/>
                  <a:t>カバー率</a:t>
                </a:r>
              </a:p>
            </c:rich>
          </c:tx>
          <c:overlay val="0"/>
          <c:spPr>
            <a:noFill/>
            <a:ln>
              <a:noFill/>
            </a:ln>
            <a:effectLst/>
          </c:spPr>
        </c:title>
        <c:numFmt formatCode="0%" sourceLinked="1"/>
        <c:majorTickMark val="out"/>
        <c:minorTickMark val="none"/>
        <c:tickLblPos val="nextTo"/>
        <c:spPr>
          <a:noFill/>
          <a:ln>
            <a:noFill/>
          </a:ln>
          <a:effectLst/>
        </c:spPr>
        <c:txPr>
          <a:bodyPr rot="-60000000" vert="horz"/>
          <a:lstStyle/>
          <a:p>
            <a:pPr>
              <a:defRPr/>
            </a:pPr>
            <a:endParaRPr lang="ja-JP"/>
          </a:p>
        </c:txPr>
        <c:crossAx val="416637168"/>
        <c:crosses val="max"/>
        <c:crossBetween val="between"/>
        <c:majorUnit val="0.2"/>
      </c:valAx>
      <c:catAx>
        <c:axId val="416637168"/>
        <c:scaling>
          <c:orientation val="minMax"/>
        </c:scaling>
        <c:delete val="1"/>
        <c:axPos val="b"/>
        <c:numFmt formatCode="General" sourceLinked="1"/>
        <c:majorTickMark val="out"/>
        <c:minorTickMark val="none"/>
        <c:tickLblPos val="nextTo"/>
        <c:crossAx val="416639248"/>
        <c:crosses val="autoZero"/>
        <c:auto val="1"/>
        <c:lblAlgn val="ctr"/>
        <c:lblOffset val="100"/>
        <c:noMultiLvlLbl val="0"/>
      </c:catAx>
    </c:plotArea>
    <c:legend>
      <c:legendPos val="r"/>
      <c:layout>
        <c:manualLayout>
          <c:xMode val="edge"/>
          <c:yMode val="edge"/>
          <c:x val="0.13082054746577365"/>
          <c:y val="0.90317692020615736"/>
          <c:w val="0.74012230667743406"/>
          <c:h val="6.4423308395357953E-2"/>
        </c:manualLayout>
      </c:layout>
      <c:overlay val="0"/>
      <c:spPr>
        <a:noFill/>
        <a:ln>
          <a:noFill/>
        </a:ln>
        <a:effectLst/>
      </c:spPr>
      <c:txPr>
        <a:bodyPr rot="0" vert="horz"/>
        <a:lstStyle/>
        <a:p>
          <a:pPr>
            <a:defRPr/>
          </a:pPr>
          <a:endParaRPr lang="ja-JP"/>
        </a:p>
      </c:txPr>
    </c:legend>
    <c:plotVisOnly val="1"/>
    <c:dispBlanksAs val="gap"/>
    <c:showDLblsOverMax val="0"/>
    <c:extLst/>
  </c:chart>
  <c:spPr>
    <a:solidFill>
      <a:schemeClr val="bg1"/>
    </a:solidFill>
    <a:ln w="9525" cap="flat" cmpd="sng" algn="ctr">
      <a:noFill/>
      <a:round/>
    </a:ln>
    <a:effectLst/>
  </c:spPr>
  <c:txPr>
    <a:bodyPr/>
    <a:lstStyle/>
    <a:p>
      <a:pPr>
        <a:defRPr sz="1000">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0061775167483"/>
          <c:y val="0.18150044636089538"/>
          <c:w val="0.69397776856626958"/>
          <c:h val="0.63665963977574425"/>
        </c:manualLayout>
      </c:layout>
      <c:doughnutChart>
        <c:varyColors val="1"/>
        <c:ser>
          <c:idx val="0"/>
          <c:order val="0"/>
          <c:tx>
            <c:strRef>
              <c:f>③特定事業所の現状把握!$AV$13:$AV$19</c:f>
              <c:strCache>
                <c:ptCount val="7"/>
                <c:pt idx="1">
                  <c:v>製造業</c:v>
                </c:pt>
                <c:pt idx="2">
                  <c:v>建設業・鉱業</c:v>
                </c:pt>
                <c:pt idx="3">
                  <c:v>農林水産業</c:v>
                </c:pt>
              </c:strCache>
            </c:strRef>
          </c:tx>
          <c:spPr>
            <a:ln w="6350">
              <a:solidFill>
                <a:schemeClr val="bg1"/>
              </a:solidFill>
            </a:ln>
          </c:spPr>
          <c:dPt>
            <c:idx val="0"/>
            <c:bubble3D val="0"/>
            <c:spPr>
              <a:solidFill>
                <a:schemeClr val="tx1"/>
              </a:solidFill>
              <a:ln w="6350">
                <a:solidFill>
                  <a:schemeClr val="bg1"/>
                </a:solidFill>
              </a:ln>
            </c:spPr>
            <c:extLst>
              <c:ext xmlns:c16="http://schemas.microsoft.com/office/drawing/2014/chart" uri="{C3380CC4-5D6E-409C-BE32-E72D297353CC}">
                <c16:uniqueId val="{0000005E-A79B-42B8-90F9-5518180021D0}"/>
              </c:ext>
            </c:extLst>
          </c:dPt>
          <c:dPt>
            <c:idx val="1"/>
            <c:bubble3D val="0"/>
            <c:spPr>
              <a:solidFill>
                <a:srgbClr val="9ECAC3"/>
              </a:solidFill>
              <a:ln w="6350">
                <a:solidFill>
                  <a:schemeClr val="bg1"/>
                </a:solidFill>
              </a:ln>
            </c:spPr>
            <c:extLst>
              <c:ext xmlns:c16="http://schemas.microsoft.com/office/drawing/2014/chart" uri="{C3380CC4-5D6E-409C-BE32-E72D297353CC}">
                <c16:uniqueId val="{00000060-A79B-42B8-90F9-5518180021D0}"/>
              </c:ext>
            </c:extLst>
          </c:dPt>
          <c:dPt>
            <c:idx val="2"/>
            <c:bubble3D val="0"/>
            <c:spPr>
              <a:solidFill>
                <a:srgbClr val="72ABB6"/>
              </a:solidFill>
              <a:ln w="6350">
                <a:solidFill>
                  <a:schemeClr val="bg1"/>
                </a:solidFill>
              </a:ln>
            </c:spPr>
            <c:extLst>
              <c:ext xmlns:c16="http://schemas.microsoft.com/office/drawing/2014/chart" uri="{C3380CC4-5D6E-409C-BE32-E72D297353CC}">
                <c16:uniqueId val="{00000062-A79B-42B8-90F9-5518180021D0}"/>
              </c:ext>
            </c:extLst>
          </c:dPt>
          <c:dPt>
            <c:idx val="3"/>
            <c:bubble3D val="0"/>
            <c:spPr>
              <a:solidFill>
                <a:srgbClr val="2D514B"/>
              </a:solidFill>
              <a:ln w="6350">
                <a:solidFill>
                  <a:schemeClr val="bg1"/>
                </a:solidFill>
              </a:ln>
            </c:spPr>
            <c:extLst>
              <c:ext xmlns:c16="http://schemas.microsoft.com/office/drawing/2014/chart" uri="{C3380CC4-5D6E-409C-BE32-E72D297353CC}">
                <c16:uniqueId val="{00000064-A79B-42B8-90F9-5518180021D0}"/>
              </c:ext>
            </c:extLst>
          </c:dPt>
          <c:dPt>
            <c:idx val="4"/>
            <c:bubble3D val="0"/>
            <c:spPr>
              <a:solidFill>
                <a:srgbClr val="F1D499"/>
              </a:solidFill>
              <a:ln w="6350">
                <a:solidFill>
                  <a:schemeClr val="bg1"/>
                </a:solidFill>
              </a:ln>
            </c:spPr>
            <c:extLst>
              <c:ext xmlns:c16="http://schemas.microsoft.com/office/drawing/2014/chart" uri="{C3380CC4-5D6E-409C-BE32-E72D297353CC}">
                <c16:uniqueId val="{00000066-A79B-42B8-90F9-5518180021D0}"/>
              </c:ext>
            </c:extLst>
          </c:dPt>
          <c:dPt>
            <c:idx val="5"/>
            <c:bubble3D val="0"/>
            <c:spPr>
              <a:solidFill>
                <a:schemeClr val="accent2">
                  <a:lumMod val="60000"/>
                  <a:lumOff val="40000"/>
                </a:schemeClr>
              </a:solidFill>
              <a:ln w="6350">
                <a:solidFill>
                  <a:schemeClr val="bg1"/>
                </a:solidFill>
              </a:ln>
            </c:spPr>
            <c:extLst>
              <c:ext xmlns:c16="http://schemas.microsoft.com/office/drawing/2014/chart" uri="{C3380CC4-5D6E-409C-BE32-E72D297353CC}">
                <c16:uniqueId val="{00000068-A79B-42B8-90F9-5518180021D0}"/>
              </c:ext>
            </c:extLst>
          </c:dPt>
          <c:dPt>
            <c:idx val="6"/>
            <c:bubble3D val="0"/>
            <c:spPr>
              <a:solidFill>
                <a:schemeClr val="tx1">
                  <a:lumMod val="50000"/>
                  <a:lumOff val="50000"/>
                </a:schemeClr>
              </a:solidFill>
              <a:ln w="6350">
                <a:solidFill>
                  <a:schemeClr val="bg1"/>
                </a:solidFill>
              </a:ln>
            </c:spPr>
            <c:extLst>
              <c:ext xmlns:c16="http://schemas.microsoft.com/office/drawing/2014/chart" uri="{C3380CC4-5D6E-409C-BE32-E72D297353CC}">
                <c16:uniqueId val="{0000006A-A79B-42B8-90F9-5518180021D0}"/>
              </c:ext>
            </c:extLst>
          </c:dPt>
          <c:dPt>
            <c:idx val="7"/>
            <c:bubble3D val="0"/>
            <c:spPr>
              <a:solidFill>
                <a:srgbClr val="A7B2E1"/>
              </a:solidFill>
              <a:ln w="6350">
                <a:solidFill>
                  <a:schemeClr val="bg1"/>
                </a:solidFill>
              </a:ln>
            </c:spPr>
            <c:extLst>
              <c:ext xmlns:c16="http://schemas.microsoft.com/office/drawing/2014/chart" uri="{C3380CC4-5D6E-409C-BE32-E72D297353CC}">
                <c16:uniqueId val="{0000006C-A79B-42B8-90F9-5518180021D0}"/>
              </c:ext>
            </c:extLst>
          </c:dPt>
          <c:dPt>
            <c:idx val="8"/>
            <c:bubble3D val="0"/>
            <c:spPr>
              <a:solidFill>
                <a:srgbClr val="8F74B4"/>
              </a:solidFill>
              <a:ln w="6350">
                <a:solidFill>
                  <a:schemeClr val="bg1"/>
                </a:solidFill>
              </a:ln>
            </c:spPr>
            <c:extLst>
              <c:ext xmlns:c16="http://schemas.microsoft.com/office/drawing/2014/chart" uri="{C3380CC4-5D6E-409C-BE32-E72D297353CC}">
                <c16:uniqueId val="{0000006E-A79B-42B8-90F9-5518180021D0}"/>
              </c:ext>
            </c:extLst>
          </c:dPt>
          <c:dPt>
            <c:idx val="9"/>
            <c:bubble3D val="0"/>
            <c:spPr>
              <a:solidFill>
                <a:srgbClr val="5F61BD"/>
              </a:solidFill>
              <a:ln w="6350">
                <a:solidFill>
                  <a:schemeClr val="bg1"/>
                </a:solidFill>
              </a:ln>
            </c:spPr>
            <c:extLst>
              <c:ext xmlns:c16="http://schemas.microsoft.com/office/drawing/2014/chart" uri="{C3380CC4-5D6E-409C-BE32-E72D297353CC}">
                <c16:uniqueId val="{00000070-A79B-42B8-90F9-5518180021D0}"/>
              </c:ext>
            </c:extLst>
          </c:dPt>
          <c:dPt>
            <c:idx val="10"/>
            <c:bubble3D val="0"/>
            <c:spPr>
              <a:solidFill>
                <a:srgbClr val="A6A6A6"/>
              </a:solidFill>
              <a:ln w="6350">
                <a:solidFill>
                  <a:schemeClr val="bg1"/>
                </a:solidFill>
              </a:ln>
            </c:spPr>
            <c:extLst>
              <c:ext xmlns:c16="http://schemas.microsoft.com/office/drawing/2014/chart" uri="{C3380CC4-5D6E-409C-BE32-E72D297353CC}">
                <c16:uniqueId val="{00000072-A79B-42B8-90F9-5518180021D0}"/>
              </c:ext>
            </c:extLst>
          </c:dPt>
          <c:dPt>
            <c:idx val="11"/>
            <c:bubble3D val="0"/>
            <c:spPr>
              <a:pattFill prst="ltDnDiag">
                <a:fgClr>
                  <a:schemeClr val="tx1"/>
                </a:fgClr>
                <a:bgClr>
                  <a:schemeClr val="accent6"/>
                </a:bgClr>
              </a:pattFill>
              <a:ln w="6350">
                <a:solidFill>
                  <a:schemeClr val="bg1"/>
                </a:solidFill>
              </a:ln>
            </c:spPr>
            <c:extLst>
              <c:ext xmlns:c16="http://schemas.microsoft.com/office/drawing/2014/chart" uri="{C3380CC4-5D6E-409C-BE32-E72D297353CC}">
                <c16:uniqueId val="{00000074-A79B-42B8-90F9-5518180021D0}"/>
              </c:ext>
            </c:extLst>
          </c:dPt>
          <c:cat>
            <c:strRef>
              <c:f>③特定事業所の現状把握!$AW$13:$AW$19</c:f>
              <c:strCache>
                <c:ptCount val="7"/>
                <c:pt idx="0">
                  <c:v>産業部門</c:v>
                </c:pt>
                <c:pt idx="1">
                  <c:v>製造業</c:v>
                </c:pt>
                <c:pt idx="2">
                  <c:v>建設業・鉱業</c:v>
                </c:pt>
                <c:pt idx="3">
                  <c:v>農林水産業</c:v>
                </c:pt>
                <c:pt idx="4">
                  <c:v>業務その他部門</c:v>
                </c:pt>
                <c:pt idx="5">
                  <c:v>エネルギー転換部門</c:v>
                </c:pt>
                <c:pt idx="6">
                  <c:v>分類不能</c:v>
                </c:pt>
              </c:strCache>
            </c:strRef>
          </c:cat>
          <c:val>
            <c:numRef>
              <c:f>③特定事業所の現状把握!$AX$13:$AX$19</c:f>
              <c:numCache>
                <c:formatCode>#,##0</c:formatCode>
                <c:ptCount val="7"/>
                <c:pt idx="1">
                  <c:v>0</c:v>
                </c:pt>
                <c:pt idx="2">
                  <c:v>0</c:v>
                </c:pt>
                <c:pt idx="3">
                  <c:v>0</c:v>
                </c:pt>
                <c:pt idx="4">
                  <c:v>0</c:v>
                </c:pt>
                <c:pt idx="5">
                  <c:v>0</c:v>
                </c:pt>
                <c:pt idx="6">
                  <c:v>0</c:v>
                </c:pt>
              </c:numCache>
            </c:numRef>
          </c:val>
          <c:extLst>
            <c:ext xmlns:c16="http://schemas.microsoft.com/office/drawing/2014/chart" uri="{C3380CC4-5D6E-409C-BE32-E72D297353CC}">
              <c16:uniqueId val="{00000075-A79B-42B8-90F9-5518180021D0}"/>
            </c:ext>
          </c:extLst>
        </c:ser>
        <c:ser>
          <c:idx val="1"/>
          <c:order val="1"/>
          <c:tx>
            <c:strRef>
              <c:f>③特定事業所の現状把握!$AW$13:$AW$19</c:f>
              <c:strCache>
                <c:ptCount val="7"/>
                <c:pt idx="0">
                  <c:v>産業部門</c:v>
                </c:pt>
                <c:pt idx="1">
                  <c:v>製造業</c:v>
                </c:pt>
                <c:pt idx="2">
                  <c:v>建設業・鉱業</c:v>
                </c:pt>
                <c:pt idx="3">
                  <c:v>農林水産業</c:v>
                </c:pt>
                <c:pt idx="4">
                  <c:v>業務その他部門</c:v>
                </c:pt>
                <c:pt idx="5">
                  <c:v>エネルギー転換部門</c:v>
                </c:pt>
                <c:pt idx="6">
                  <c:v>分類不能</c:v>
                </c:pt>
              </c:strCache>
            </c:strRef>
          </c:tx>
          <c:spPr>
            <a:ln w="6350">
              <a:solidFill>
                <a:schemeClr val="bg1"/>
              </a:solidFill>
            </a:ln>
          </c:spPr>
          <c:dPt>
            <c:idx val="0"/>
            <c:bubble3D val="0"/>
            <c:spPr>
              <a:solidFill>
                <a:srgbClr val="579F93"/>
              </a:solidFill>
              <a:ln w="6350">
                <a:solidFill>
                  <a:schemeClr val="bg1"/>
                </a:solidFill>
              </a:ln>
            </c:spPr>
            <c:extLst>
              <c:ext xmlns:c16="http://schemas.microsoft.com/office/drawing/2014/chart" uri="{C3380CC4-5D6E-409C-BE32-E72D297353CC}">
                <c16:uniqueId val="{00000078-A79B-42B8-90F9-5518180021D0}"/>
              </c:ext>
            </c:extLst>
          </c:dPt>
          <c:dPt>
            <c:idx val="1"/>
            <c:bubble3D val="0"/>
            <c:extLst>
              <c:ext xmlns:c16="http://schemas.microsoft.com/office/drawing/2014/chart" uri="{C3380CC4-5D6E-409C-BE32-E72D297353CC}">
                <c16:uniqueId val="{00000079-A79B-42B8-90F9-5518180021D0}"/>
              </c:ext>
            </c:extLst>
          </c:dPt>
          <c:dPt>
            <c:idx val="2"/>
            <c:bubble3D val="0"/>
            <c:extLst>
              <c:ext xmlns:c16="http://schemas.microsoft.com/office/drawing/2014/chart" uri="{C3380CC4-5D6E-409C-BE32-E72D297353CC}">
                <c16:uniqueId val="{0000007A-A79B-42B8-90F9-5518180021D0}"/>
              </c:ext>
            </c:extLst>
          </c:dPt>
          <c:dPt>
            <c:idx val="3"/>
            <c:bubble3D val="0"/>
            <c:spPr>
              <a:pattFill prst="pct50">
                <a:fgClr>
                  <a:schemeClr val="tx1"/>
                </a:fgClr>
                <a:bgClr>
                  <a:srgbClr val="99FF66"/>
                </a:bgClr>
              </a:pattFill>
              <a:ln w="6350">
                <a:solidFill>
                  <a:schemeClr val="bg1"/>
                </a:solidFill>
              </a:ln>
            </c:spPr>
            <c:extLst>
              <c:ext xmlns:c16="http://schemas.microsoft.com/office/drawing/2014/chart" uri="{C3380CC4-5D6E-409C-BE32-E72D297353CC}">
                <c16:uniqueId val="{0000007C-A79B-42B8-90F9-5518180021D0}"/>
              </c:ext>
            </c:extLst>
          </c:dPt>
          <c:dPt>
            <c:idx val="4"/>
            <c:bubble3D val="0"/>
            <c:spPr>
              <a:solidFill>
                <a:srgbClr val="F1D499"/>
              </a:solidFill>
              <a:ln w="6350">
                <a:solidFill>
                  <a:schemeClr val="bg1"/>
                </a:solidFill>
              </a:ln>
            </c:spPr>
            <c:extLst>
              <c:ext xmlns:c16="http://schemas.microsoft.com/office/drawing/2014/chart" uri="{C3380CC4-5D6E-409C-BE32-E72D297353CC}">
                <c16:uniqueId val="{0000007E-A79B-42B8-90F9-5518180021D0}"/>
              </c:ext>
            </c:extLst>
          </c:dPt>
          <c:dPt>
            <c:idx val="5"/>
            <c:bubble3D val="0"/>
            <c:spPr>
              <a:solidFill>
                <a:schemeClr val="accent2">
                  <a:lumMod val="60000"/>
                  <a:lumOff val="40000"/>
                </a:schemeClr>
              </a:solidFill>
              <a:ln w="6350">
                <a:solidFill>
                  <a:schemeClr val="bg1"/>
                </a:solidFill>
              </a:ln>
            </c:spPr>
            <c:extLst>
              <c:ext xmlns:c16="http://schemas.microsoft.com/office/drawing/2014/chart" uri="{C3380CC4-5D6E-409C-BE32-E72D297353CC}">
                <c16:uniqueId val="{00000080-A79B-42B8-90F9-5518180021D0}"/>
              </c:ext>
            </c:extLst>
          </c:dPt>
          <c:dPt>
            <c:idx val="6"/>
            <c:bubble3D val="0"/>
            <c:spPr>
              <a:solidFill>
                <a:srgbClr val="BFA9D7"/>
              </a:solidFill>
              <a:ln w="6350">
                <a:solidFill>
                  <a:schemeClr val="bg1"/>
                </a:solidFill>
              </a:ln>
            </c:spPr>
            <c:extLst>
              <c:ext xmlns:c16="http://schemas.microsoft.com/office/drawing/2014/chart" uri="{C3380CC4-5D6E-409C-BE32-E72D297353CC}">
                <c16:uniqueId val="{00000082-A79B-42B8-90F9-5518180021D0}"/>
              </c:ext>
            </c:extLst>
          </c:dPt>
          <c:dPt>
            <c:idx val="7"/>
            <c:bubble3D val="0"/>
            <c:extLst>
              <c:ext xmlns:c16="http://schemas.microsoft.com/office/drawing/2014/chart" uri="{C3380CC4-5D6E-409C-BE32-E72D297353CC}">
                <c16:uniqueId val="{00000083-A79B-42B8-90F9-5518180021D0}"/>
              </c:ext>
            </c:extLst>
          </c:dPt>
          <c:dPt>
            <c:idx val="8"/>
            <c:bubble3D val="0"/>
            <c:spPr>
              <a:pattFill prst="ltDnDiag">
                <a:fgClr>
                  <a:schemeClr val="tx1"/>
                </a:fgClr>
                <a:bgClr>
                  <a:schemeClr val="accent6"/>
                </a:bgClr>
              </a:pattFill>
              <a:ln w="6350">
                <a:solidFill>
                  <a:schemeClr val="bg1"/>
                </a:solidFill>
              </a:ln>
            </c:spPr>
            <c:extLst>
              <c:ext xmlns:c16="http://schemas.microsoft.com/office/drawing/2014/chart" uri="{C3380CC4-5D6E-409C-BE32-E72D297353CC}">
                <c16:uniqueId val="{00000085-A79B-42B8-90F9-5518180021D0}"/>
              </c:ext>
            </c:extLst>
          </c:dPt>
          <c:dPt>
            <c:idx val="9"/>
            <c:bubble3D val="0"/>
            <c:extLst>
              <c:ext xmlns:c16="http://schemas.microsoft.com/office/drawing/2014/chart" uri="{C3380CC4-5D6E-409C-BE32-E72D297353CC}">
                <c16:uniqueId val="{00000086-A79B-42B8-90F9-5518180021D0}"/>
              </c:ext>
            </c:extLst>
          </c:dPt>
          <c:dPt>
            <c:idx val="10"/>
            <c:bubble3D val="0"/>
            <c:spPr>
              <a:solidFill>
                <a:srgbClr val="A6A6A6"/>
              </a:solidFill>
              <a:ln w="6350">
                <a:solidFill>
                  <a:schemeClr val="bg1"/>
                </a:solidFill>
              </a:ln>
            </c:spPr>
            <c:extLst>
              <c:ext xmlns:c16="http://schemas.microsoft.com/office/drawing/2014/chart" uri="{C3380CC4-5D6E-409C-BE32-E72D297353CC}">
                <c16:uniqueId val="{00000088-A79B-42B8-90F9-5518180021D0}"/>
              </c:ext>
            </c:extLst>
          </c:dPt>
          <c:dPt>
            <c:idx val="11"/>
            <c:bubble3D val="0"/>
            <c:spPr>
              <a:pattFill prst="ltDnDiag">
                <a:fgClr>
                  <a:schemeClr val="tx1"/>
                </a:fgClr>
                <a:bgClr>
                  <a:schemeClr val="accent6"/>
                </a:bgClr>
              </a:pattFill>
              <a:ln w="6350">
                <a:solidFill>
                  <a:schemeClr val="bg1"/>
                </a:solidFill>
              </a:ln>
            </c:spPr>
            <c:extLst>
              <c:ext xmlns:c16="http://schemas.microsoft.com/office/drawing/2014/chart" uri="{C3380CC4-5D6E-409C-BE32-E72D297353CC}">
                <c16:uniqueId val="{0000008A-A79B-42B8-90F9-5518180021D0}"/>
              </c:ext>
            </c:extLst>
          </c:dPt>
          <c:dLbls>
            <c:dLbl>
              <c:idx val="0"/>
              <c:showLegendKey val="0"/>
              <c:showVal val="0"/>
              <c:showCatName val="1"/>
              <c:showSerName val="0"/>
              <c:showPercent val="1"/>
              <c:showBubbleSize val="0"/>
              <c:extLst>
                <c:ext xmlns:c15="http://schemas.microsoft.com/office/drawing/2012/chart" uri="{CE6537A1-D6FC-4f65-9D91-7224C49458BB}">
                  <c15:layout>
                    <c:manualLayout>
                      <c:w val="0.24644957370045392"/>
                      <c:h val="0.23471498977124791"/>
                    </c:manualLayout>
                  </c15:layout>
                </c:ext>
                <c:ext xmlns:c16="http://schemas.microsoft.com/office/drawing/2014/chart" uri="{C3380CC4-5D6E-409C-BE32-E72D297353CC}">
                  <c16:uniqueId val="{00000078-A79B-42B8-90F9-5518180021D0}"/>
                </c:ext>
              </c:extLst>
            </c:dLbl>
            <c:dLbl>
              <c:idx val="4"/>
              <c:layout>
                <c:manualLayout>
                  <c:x val="-0.25930391634422506"/>
                  <c:y val="3.1561447730590379E-2"/>
                </c:manualLayout>
              </c:layout>
              <c:showLegendKey val="0"/>
              <c:showVal val="0"/>
              <c:showCatName val="1"/>
              <c:showSerName val="0"/>
              <c:showPercent val="1"/>
              <c:showBubbleSize val="0"/>
              <c:extLst>
                <c:ext xmlns:c15="http://schemas.microsoft.com/office/drawing/2012/chart" uri="{CE6537A1-D6FC-4f65-9D91-7224C49458BB}">
                  <c15:layout>
                    <c:manualLayout>
                      <c:w val="0.41936293839097205"/>
                      <c:h val="0.18664970648653786"/>
                    </c:manualLayout>
                  </c15:layout>
                </c:ext>
                <c:ext xmlns:c16="http://schemas.microsoft.com/office/drawing/2014/chart" uri="{C3380CC4-5D6E-409C-BE32-E72D297353CC}">
                  <c16:uniqueId val="{0000007E-A79B-42B8-90F9-5518180021D0}"/>
                </c:ext>
              </c:extLst>
            </c:dLbl>
            <c:dLbl>
              <c:idx val="5"/>
              <c:layout>
                <c:manualLayout>
                  <c:x val="1.945366829648822E-2"/>
                  <c:y val="-7.5892879000337046E-2"/>
                </c:manualLayout>
              </c:layout>
              <c:showLegendKey val="0"/>
              <c:showVal val="0"/>
              <c:showCatName val="1"/>
              <c:showSerName val="0"/>
              <c:showPercent val="1"/>
              <c:showBubbleSize val="0"/>
              <c:extLst>
                <c:ext xmlns:c15="http://schemas.microsoft.com/office/drawing/2012/chart" uri="{CE6537A1-D6FC-4f65-9D91-7224C49458BB}">
                  <c15:layout>
                    <c:manualLayout>
                      <c:w val="0.51761277251725335"/>
                      <c:h val="0.19382104361639135"/>
                    </c:manualLayout>
                  </c15:layout>
                </c:ext>
                <c:ext xmlns:c16="http://schemas.microsoft.com/office/drawing/2014/chart" uri="{C3380CC4-5D6E-409C-BE32-E72D297353CC}">
                  <c16:uniqueId val="{00000080-A79B-42B8-90F9-5518180021D0}"/>
                </c:ext>
              </c:extLst>
            </c:dLbl>
            <c:dLbl>
              <c:idx val="6"/>
              <c:layout>
                <c:manualLayout>
                  <c:x val="0.39563527568634249"/>
                  <c:y val="-6.7445774941333858E-2"/>
                </c:manualLayout>
              </c:layout>
              <c:showLegendKey val="0"/>
              <c:showVal val="0"/>
              <c:showCatName val="1"/>
              <c:showSerName val="0"/>
              <c:showPercent val="1"/>
              <c:showBubbleSize val="0"/>
              <c:extLst>
                <c:ext xmlns:c15="http://schemas.microsoft.com/office/drawing/2012/chart" uri="{CE6537A1-D6FC-4f65-9D91-7224C49458BB}">
                  <c15:layout>
                    <c:manualLayout>
                      <c:w val="0.22857837644324505"/>
                      <c:h val="0.20883023838699272"/>
                    </c:manualLayout>
                  </c15:layout>
                </c:ext>
                <c:ext xmlns:c16="http://schemas.microsoft.com/office/drawing/2014/chart" uri="{C3380CC4-5D6E-409C-BE32-E72D297353CC}">
                  <c16:uniqueId val="{00000082-A79B-42B8-90F9-5518180021D0}"/>
                </c:ext>
              </c:extLst>
            </c:dLbl>
            <c:dLbl>
              <c:idx val="10"/>
              <c:delete val="1"/>
              <c:extLst>
                <c:ext xmlns:c15="http://schemas.microsoft.com/office/drawing/2012/chart" uri="{CE6537A1-D6FC-4f65-9D91-7224C49458BB}"/>
                <c:ext xmlns:c16="http://schemas.microsoft.com/office/drawing/2014/chart" uri="{C3380CC4-5D6E-409C-BE32-E72D297353CC}">
                  <c16:uniqueId val="{00000088-A79B-42B8-90F9-5518180021D0}"/>
                </c:ext>
              </c:extLst>
            </c:dLbl>
            <c:spPr>
              <a:noFill/>
              <a:ln>
                <a:noFill/>
              </a:ln>
              <a:effectLst/>
            </c:spPr>
            <c:txPr>
              <a:bodyPr/>
              <a:lstStyle/>
              <a:p>
                <a:pPr algn="ctr" rtl="0">
                  <a:defRPr/>
                </a:pPr>
                <a:endParaRPr lang="ja-JP"/>
              </a:p>
            </c:txPr>
            <c:showLegendKey val="0"/>
            <c:showVal val="0"/>
            <c:showCatName val="1"/>
            <c:showSerName val="0"/>
            <c:showPercent val="1"/>
            <c:showBubbleSize val="0"/>
            <c:showLeaderLines val="0"/>
            <c:extLst>
              <c:ext xmlns:c15="http://schemas.microsoft.com/office/drawing/2012/chart" uri="{CE6537A1-D6FC-4f65-9D91-7224C49458BB}"/>
            </c:extLst>
          </c:dLbls>
          <c:cat>
            <c:strRef>
              <c:f>③特定事業所の現状把握!$AW$13:$AW$19</c:f>
              <c:strCache>
                <c:ptCount val="7"/>
                <c:pt idx="0">
                  <c:v>産業部門</c:v>
                </c:pt>
                <c:pt idx="1">
                  <c:v>製造業</c:v>
                </c:pt>
                <c:pt idx="2">
                  <c:v>建設業・鉱業</c:v>
                </c:pt>
                <c:pt idx="3">
                  <c:v>農林水産業</c:v>
                </c:pt>
                <c:pt idx="4">
                  <c:v>業務その他部門</c:v>
                </c:pt>
                <c:pt idx="5">
                  <c:v>エネルギー転換部門</c:v>
                </c:pt>
                <c:pt idx="6">
                  <c:v>分類不能</c:v>
                </c:pt>
              </c:strCache>
            </c:strRef>
          </c:cat>
          <c:val>
            <c:numRef>
              <c:f>③特定事業所の現状把握!$AY$13:$AY$19</c:f>
              <c:numCache>
                <c:formatCode>General</c:formatCode>
                <c:ptCount val="7"/>
                <c:pt idx="0" formatCode="#,##0">
                  <c:v>0</c:v>
                </c:pt>
                <c:pt idx="4" formatCode="#,##0">
                  <c:v>0</c:v>
                </c:pt>
                <c:pt idx="5" formatCode="#,##0">
                  <c:v>0</c:v>
                </c:pt>
                <c:pt idx="6" formatCode="#,##0">
                  <c:v>0</c:v>
                </c:pt>
              </c:numCache>
            </c:numRef>
          </c:val>
          <c:extLst>
            <c:ext xmlns:c16="http://schemas.microsoft.com/office/drawing/2014/chart" uri="{C3380CC4-5D6E-409C-BE32-E72D297353CC}">
              <c16:uniqueId val="{0000008B-A79B-42B8-90F9-5518180021D0}"/>
            </c:ext>
          </c:extLst>
        </c:ser>
        <c:dLbls>
          <c:showLegendKey val="0"/>
          <c:showVal val="0"/>
          <c:showCatName val="0"/>
          <c:showSerName val="0"/>
          <c:showPercent val="0"/>
          <c:showBubbleSize val="0"/>
          <c:showLeaderLines val="0"/>
        </c:dLbls>
        <c:firstSliceAng val="0"/>
        <c:holeSize val="10"/>
      </c:doughnutChart>
      <c:spPr>
        <a:solidFill>
          <a:schemeClr val="bg1"/>
        </a:solidFill>
        <a:ln w="25400">
          <a:noFill/>
        </a:ln>
      </c:spPr>
    </c:plotArea>
    <c:legend>
      <c:legendPos val="r"/>
      <c:legendEntry>
        <c:idx val="0"/>
        <c:delete val="1"/>
      </c:legendEntry>
      <c:layout>
        <c:manualLayout>
          <c:xMode val="edge"/>
          <c:yMode val="edge"/>
          <c:x val="2.1174002110269007E-2"/>
          <c:y val="0.83122569794907197"/>
          <c:w val="0.95618378691004813"/>
          <c:h val="0.16786700388832815"/>
        </c:manualLayout>
      </c:layout>
      <c:overlay val="0"/>
    </c:legend>
    <c:plotVisOnly val="0"/>
    <c:dispBlanksAs val="gap"/>
    <c:showDLblsOverMax val="0"/>
  </c:chart>
  <c:spPr>
    <a:solidFill>
      <a:schemeClr val="bg1"/>
    </a:solidFill>
    <a:ln>
      <a:noFill/>
    </a:ln>
  </c:spPr>
  <c:txPr>
    <a:bodyPr/>
    <a:lstStyle/>
    <a:p>
      <a:pPr>
        <a:defRPr sz="9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202534256513767"/>
          <c:y val="4.6076099396762778E-2"/>
          <c:w val="0.42280249590995328"/>
          <c:h val="0.93626958054817333"/>
        </c:manualLayout>
      </c:layout>
      <c:barChart>
        <c:barDir val="bar"/>
        <c:grouping val="clustered"/>
        <c:varyColors val="0"/>
        <c:ser>
          <c:idx val="0"/>
          <c:order val="0"/>
          <c:spPr>
            <a:solidFill>
              <a:srgbClr val="FF0066"/>
            </a:solidFill>
            <a:ln>
              <a:noFill/>
            </a:ln>
            <a:effectLst/>
          </c:spPr>
          <c:invertIfNegative val="0"/>
          <c:cat>
            <c:strRef>
              <c:f>③特定事業所の現状把握!$BD$16:$BD$57</c:f>
              <c:strCache>
                <c:ptCount val="42"/>
                <c:pt idx="0">
                  <c:v>14：パルプ・紙・紙加工品製造業(N=0)</c:v>
                </c:pt>
                <c:pt idx="1">
                  <c:v>16：化学工業(N=0)</c:v>
                </c:pt>
                <c:pt idx="2">
                  <c:v>17：石油製品・石炭製品製造業(N=0)</c:v>
                </c:pt>
                <c:pt idx="3">
                  <c:v>21：窯業・土石製品製造業(N=0)</c:v>
                </c:pt>
                <c:pt idx="4">
                  <c:v>22：鉄鋼業(N=0)</c:v>
                </c:pt>
                <c:pt idx="5">
                  <c:v>9：食料品製造業(N=0)</c:v>
                </c:pt>
                <c:pt idx="6">
                  <c:v>10：飲料・たばこ・飼料製造業(N=0)</c:v>
                </c:pt>
                <c:pt idx="7">
                  <c:v>11：繊維工業(N=0)</c:v>
                </c:pt>
                <c:pt idx="8">
                  <c:v>12：木材・木製品製造業(N=0)</c:v>
                </c:pt>
                <c:pt idx="9">
                  <c:v>13：家具・装備品製造業(N=0)</c:v>
                </c:pt>
                <c:pt idx="10">
                  <c:v>15：印刷・同関連業(N=0)</c:v>
                </c:pt>
                <c:pt idx="11">
                  <c:v>18：プラスチック製品製造業(N=0)</c:v>
                </c:pt>
                <c:pt idx="12">
                  <c:v>19：ゴム製品製造業(N=0)</c:v>
                </c:pt>
                <c:pt idx="13">
                  <c:v>20：なめし革・同製品・毛皮製造業(N=0)</c:v>
                </c:pt>
                <c:pt idx="14">
                  <c:v>23：非鉄金属製造業(N=0)</c:v>
                </c:pt>
                <c:pt idx="15">
                  <c:v>24：金属製品製造業(N=0)</c:v>
                </c:pt>
                <c:pt idx="16">
                  <c:v>25：はん用機械器具製造業(N=0)</c:v>
                </c:pt>
                <c:pt idx="17">
                  <c:v>26：生産用機械器具製造業(N=0)</c:v>
                </c:pt>
                <c:pt idx="18">
                  <c:v>27：業務用機械器具製造業(N=0)</c:v>
                </c:pt>
                <c:pt idx="19">
                  <c:v>28：電子部品等製造業(N=0)</c:v>
                </c:pt>
                <c:pt idx="20">
                  <c:v>29：電気機械器具製造業(N=0)</c:v>
                </c:pt>
                <c:pt idx="21">
                  <c:v>30：情報通信機械器具製造業(N=0)</c:v>
                </c:pt>
                <c:pt idx="22">
                  <c:v>31：輸送用機械器具製造業(N=0)</c:v>
                </c:pt>
                <c:pt idx="23">
                  <c:v>32：その他の製造業(N=0)</c:v>
                </c:pt>
                <c:pt idx="24">
                  <c:v>F：電気・ガス・熱供給・水道業(N=0)</c:v>
                </c:pt>
                <c:pt idx="25">
                  <c:v>G：情報通信業(N=0)</c:v>
                </c:pt>
                <c:pt idx="26">
                  <c:v>H：運輸業，郵便業(N=0)</c:v>
                </c:pt>
                <c:pt idx="27">
                  <c:v>I：卸売業，小売業(N=0)</c:v>
                </c:pt>
                <c:pt idx="28">
                  <c:v>J：金融業，保険業(N=0)</c:v>
                </c:pt>
                <c:pt idx="29">
                  <c:v>K：不動産業，物品賃貸業(N=0)</c:v>
                </c:pt>
                <c:pt idx="30">
                  <c:v>L：学術研究,専門･技術ｻｰﾋﾞｽ業(N=0)</c:v>
                </c:pt>
                <c:pt idx="31">
                  <c:v>M：宿泊業，飲食サービス業(N=0)</c:v>
                </c:pt>
                <c:pt idx="32">
                  <c:v>N：生活関連ｻｰﾋﾞｽ業,娯楽業(N=0)</c:v>
                </c:pt>
                <c:pt idx="33">
                  <c:v>O：教育，学習支援業(N=0)</c:v>
                </c:pt>
                <c:pt idx="34">
                  <c:v>P：医療，福祉(N=0)</c:v>
                </c:pt>
                <c:pt idx="35">
                  <c:v>Q：複合サービス事業(N=0)</c:v>
                </c:pt>
                <c:pt idx="36">
                  <c:v>R：ｻｰﾋﾞｽ業(他に分類されない)(N=0)</c:v>
                </c:pt>
                <c:pt idx="37">
                  <c:v>S：公務(N=0)</c:v>
                </c:pt>
                <c:pt idx="38">
                  <c:v>石油精製業・コークス製造業(N=0)</c:v>
                </c:pt>
                <c:pt idx="39">
                  <c:v>発電所・変電所(N=0)</c:v>
                </c:pt>
                <c:pt idx="40">
                  <c:v>ガス製造工場(N=0)</c:v>
                </c:pt>
                <c:pt idx="41">
                  <c:v>熱供給業(N=0)</c:v>
                </c:pt>
              </c:strCache>
            </c:strRef>
          </c:cat>
          <c:val>
            <c:numRef>
              <c:f>③特定事業所の現状把握!$BF$16:$BF$57</c:f>
              <c:numCache>
                <c:formatCode>[=0]#,##0;[&lt;1]0.00;#,##0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0-0855-4426-B54B-6E80DEB581A7}"/>
            </c:ext>
          </c:extLst>
        </c:ser>
        <c:dLbls>
          <c:showLegendKey val="0"/>
          <c:showVal val="0"/>
          <c:showCatName val="0"/>
          <c:showSerName val="0"/>
          <c:showPercent val="0"/>
          <c:showBubbleSize val="0"/>
        </c:dLbls>
        <c:gapWidth val="182"/>
        <c:axId val="406067951"/>
        <c:axId val="406064207"/>
      </c:barChart>
      <c:catAx>
        <c:axId val="406067951"/>
        <c:scaling>
          <c:orientation val="maxMin"/>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spc="-60" baseline="0">
                <a:solidFill>
                  <a:schemeClr val="tx1"/>
                </a:solidFill>
                <a:latin typeface="Meiryo UI" panose="020B0604030504040204" pitchFamily="50" charset="-128"/>
                <a:ea typeface="Meiryo UI" panose="020B0604030504040204" pitchFamily="50" charset="-128"/>
                <a:cs typeface="+mn-cs"/>
              </a:defRPr>
            </a:pPr>
            <a:endParaRPr lang="ja-JP"/>
          </a:p>
        </c:txPr>
        <c:crossAx val="406064207"/>
        <c:crosses val="autoZero"/>
        <c:auto val="1"/>
        <c:lblAlgn val="ctr"/>
        <c:lblOffset val="100"/>
        <c:noMultiLvlLbl val="0"/>
      </c:catAx>
      <c:valAx>
        <c:axId val="406064207"/>
        <c:scaling>
          <c:orientation val="minMax"/>
        </c:scaling>
        <c:delete val="0"/>
        <c:axPos val="t"/>
        <c:majorGridlines>
          <c:spPr>
            <a:ln w="9525" cap="flat" cmpd="sng" algn="ctr">
              <a:solidFill>
                <a:schemeClr val="bg1">
                  <a:lumMod val="6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solidFill>
                    <a:latin typeface="Meiryo UI" panose="020B0604030504040204" pitchFamily="50" charset="-128"/>
                    <a:ea typeface="Meiryo UI" panose="020B0604030504040204" pitchFamily="50" charset="-128"/>
                    <a:cs typeface="+mn-cs"/>
                  </a:defRPr>
                </a:pPr>
                <a:r>
                  <a:rPr lang="ja-JP" altLang="en-US"/>
                  <a:t>［千</a:t>
                </a:r>
                <a:r>
                  <a:rPr lang="en-US" altLang="ja-JP"/>
                  <a:t>t-CO</a:t>
                </a:r>
                <a:r>
                  <a:rPr lang="en-US" altLang="ja-JP" baseline="-25000"/>
                  <a:t>2</a:t>
                </a:r>
                <a:r>
                  <a:rPr lang="ja-JP" altLang="en-US" baseline="0"/>
                  <a:t>］</a:t>
                </a:r>
              </a:p>
            </c:rich>
          </c:tx>
          <c:layout>
            <c:manualLayout>
              <c:xMode val="edge"/>
              <c:yMode val="edge"/>
              <c:x val="0.80691140361208125"/>
              <c:y val="5.0014019299977029E-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title>
        <c:numFmt formatCode="[=0]#,##0;[&lt;1]0.00;#,##0" sourceLinked="1"/>
        <c:majorTickMark val="none"/>
        <c:minorTickMark val="none"/>
        <c:tickLblPos val="nextTo"/>
        <c:spPr>
          <a:noFill/>
          <a:ln w="9525">
            <a:noFill/>
          </a:ln>
          <a:effectLst/>
        </c:spPr>
        <c:txPr>
          <a:bodyPr rot="-60000000" spcFirstLastPara="1" vertOverflow="ellipsis" vert="horz" wrap="square" anchor="ctr" anchorCtr="1"/>
          <a:lstStyle/>
          <a:p>
            <a:pPr>
              <a:defRPr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40606795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7514395366080883"/>
          <c:y val="8.4760300199111654E-2"/>
          <c:w val="0.61048362501720854"/>
          <c:h val="0.77427895125245405"/>
        </c:manualLayout>
      </c:layout>
      <c:doughnutChart>
        <c:varyColors val="1"/>
        <c:ser>
          <c:idx val="0"/>
          <c:order val="0"/>
          <c:tx>
            <c:strRef>
              <c:f>①CO2排出量の現状把握!$AX$5:$AX$15</c:f>
              <c:strCache>
                <c:ptCount val="11"/>
                <c:pt idx="1">
                  <c:v>製造業</c:v>
                </c:pt>
                <c:pt idx="2">
                  <c:v>建設業・鉱業</c:v>
                </c:pt>
                <c:pt idx="3">
                  <c:v>農林水産業</c:v>
                </c:pt>
                <c:pt idx="4">
                  <c:v>業務その他部門</c:v>
                </c:pt>
                <c:pt idx="5">
                  <c:v>家庭部門</c:v>
                </c:pt>
                <c:pt idx="6">
                  <c:v>運輸</c:v>
                </c:pt>
                <c:pt idx="7">
                  <c:v>自動車</c:v>
                </c:pt>
                <c:pt idx="8">
                  <c:v>鉄道</c:v>
                </c:pt>
                <c:pt idx="9">
                  <c:v>船舶</c:v>
                </c:pt>
                <c:pt idx="10">
                  <c:v>廃棄物</c:v>
                </c:pt>
              </c:strCache>
            </c:strRef>
          </c:tx>
          <c:spPr>
            <a:ln w="6350">
              <a:solidFill>
                <a:sysClr val="window" lastClr="FFFFFF"/>
              </a:solidFill>
            </a:ln>
          </c:spPr>
          <c:dPt>
            <c:idx val="0"/>
            <c:bubble3D val="0"/>
            <c:spPr>
              <a:solidFill>
                <a:schemeClr val="tx1"/>
              </a:solidFill>
              <a:ln w="6350">
                <a:solidFill>
                  <a:sysClr val="window" lastClr="FFFFFF"/>
                </a:solidFill>
              </a:ln>
            </c:spPr>
            <c:extLst>
              <c:ext xmlns:c16="http://schemas.microsoft.com/office/drawing/2014/chart" uri="{C3380CC4-5D6E-409C-BE32-E72D297353CC}">
                <c16:uniqueId val="{0000002E-FC0B-4441-9715-64702D7EA11B}"/>
              </c:ext>
            </c:extLst>
          </c:dPt>
          <c:dPt>
            <c:idx val="1"/>
            <c:bubble3D val="0"/>
            <c:spPr>
              <a:solidFill>
                <a:srgbClr val="9ECAC3"/>
              </a:solidFill>
              <a:ln w="6350">
                <a:solidFill>
                  <a:sysClr val="window" lastClr="FFFFFF"/>
                </a:solidFill>
              </a:ln>
            </c:spPr>
            <c:extLst>
              <c:ext xmlns:c16="http://schemas.microsoft.com/office/drawing/2014/chart" uri="{C3380CC4-5D6E-409C-BE32-E72D297353CC}">
                <c16:uniqueId val="{00000030-FC0B-4441-9715-64702D7EA11B}"/>
              </c:ext>
            </c:extLst>
          </c:dPt>
          <c:dPt>
            <c:idx val="2"/>
            <c:bubble3D val="0"/>
            <c:spPr>
              <a:solidFill>
                <a:srgbClr val="72ABB6"/>
              </a:solidFill>
              <a:ln w="6350">
                <a:solidFill>
                  <a:sysClr val="window" lastClr="FFFFFF"/>
                </a:solidFill>
              </a:ln>
            </c:spPr>
            <c:extLst>
              <c:ext xmlns:c16="http://schemas.microsoft.com/office/drawing/2014/chart" uri="{C3380CC4-5D6E-409C-BE32-E72D297353CC}">
                <c16:uniqueId val="{00000032-FC0B-4441-9715-64702D7EA11B}"/>
              </c:ext>
            </c:extLst>
          </c:dPt>
          <c:dPt>
            <c:idx val="3"/>
            <c:bubble3D val="0"/>
            <c:spPr>
              <a:solidFill>
                <a:srgbClr val="2D514B"/>
              </a:solidFill>
              <a:ln w="6350">
                <a:solidFill>
                  <a:sysClr val="window" lastClr="FFFFFF"/>
                </a:solidFill>
              </a:ln>
            </c:spPr>
            <c:extLst>
              <c:ext xmlns:c16="http://schemas.microsoft.com/office/drawing/2014/chart" uri="{C3380CC4-5D6E-409C-BE32-E72D297353CC}">
                <c16:uniqueId val="{00000034-FC0B-4441-9715-64702D7EA11B}"/>
              </c:ext>
            </c:extLst>
          </c:dPt>
          <c:dPt>
            <c:idx val="4"/>
            <c:bubble3D val="0"/>
            <c:spPr>
              <a:solidFill>
                <a:srgbClr val="F1D499"/>
              </a:solidFill>
              <a:ln w="6350">
                <a:solidFill>
                  <a:sysClr val="window" lastClr="FFFFFF"/>
                </a:solidFill>
              </a:ln>
            </c:spPr>
            <c:extLst>
              <c:ext xmlns:c16="http://schemas.microsoft.com/office/drawing/2014/chart" uri="{C3380CC4-5D6E-409C-BE32-E72D297353CC}">
                <c16:uniqueId val="{00000036-FC0B-4441-9715-64702D7EA11B}"/>
              </c:ext>
            </c:extLst>
          </c:dPt>
          <c:dPt>
            <c:idx val="5"/>
            <c:bubble3D val="0"/>
            <c:spPr>
              <a:solidFill>
                <a:srgbClr val="E19087"/>
              </a:solidFill>
              <a:ln w="6350">
                <a:solidFill>
                  <a:sysClr val="window" lastClr="FFFFFF"/>
                </a:solidFill>
              </a:ln>
            </c:spPr>
            <c:extLst>
              <c:ext xmlns:c16="http://schemas.microsoft.com/office/drawing/2014/chart" uri="{C3380CC4-5D6E-409C-BE32-E72D297353CC}">
                <c16:uniqueId val="{00000038-FC0B-4441-9715-64702D7EA11B}"/>
              </c:ext>
            </c:extLst>
          </c:dPt>
          <c:dPt>
            <c:idx val="6"/>
            <c:bubble3D val="0"/>
            <c:spPr>
              <a:solidFill>
                <a:srgbClr val="7030A0"/>
              </a:solidFill>
              <a:ln w="6350">
                <a:solidFill>
                  <a:sysClr val="window" lastClr="FFFFFF"/>
                </a:solidFill>
              </a:ln>
            </c:spPr>
            <c:extLst>
              <c:ext xmlns:c16="http://schemas.microsoft.com/office/drawing/2014/chart" uri="{C3380CC4-5D6E-409C-BE32-E72D297353CC}">
                <c16:uniqueId val="{0000003A-FC0B-4441-9715-64702D7EA11B}"/>
              </c:ext>
            </c:extLst>
          </c:dPt>
          <c:dPt>
            <c:idx val="7"/>
            <c:bubble3D val="0"/>
            <c:spPr>
              <a:solidFill>
                <a:srgbClr val="A7B2E1"/>
              </a:solidFill>
              <a:ln w="6350">
                <a:solidFill>
                  <a:sysClr val="window" lastClr="FFFFFF"/>
                </a:solidFill>
              </a:ln>
            </c:spPr>
            <c:extLst>
              <c:ext xmlns:c16="http://schemas.microsoft.com/office/drawing/2014/chart" uri="{C3380CC4-5D6E-409C-BE32-E72D297353CC}">
                <c16:uniqueId val="{0000003C-FC0B-4441-9715-64702D7EA11B}"/>
              </c:ext>
            </c:extLst>
          </c:dPt>
          <c:dPt>
            <c:idx val="8"/>
            <c:bubble3D val="0"/>
            <c:spPr>
              <a:solidFill>
                <a:srgbClr val="8F74B4"/>
              </a:solidFill>
              <a:ln w="6350">
                <a:solidFill>
                  <a:sysClr val="window" lastClr="FFFFFF"/>
                </a:solidFill>
              </a:ln>
            </c:spPr>
            <c:extLst>
              <c:ext xmlns:c16="http://schemas.microsoft.com/office/drawing/2014/chart" uri="{C3380CC4-5D6E-409C-BE32-E72D297353CC}">
                <c16:uniqueId val="{0000003E-FC0B-4441-9715-64702D7EA11B}"/>
              </c:ext>
            </c:extLst>
          </c:dPt>
          <c:dPt>
            <c:idx val="9"/>
            <c:bubble3D val="0"/>
            <c:spPr>
              <a:solidFill>
                <a:srgbClr val="5F61BD"/>
              </a:solidFill>
              <a:ln w="6350">
                <a:solidFill>
                  <a:sysClr val="window" lastClr="FFFFFF"/>
                </a:solidFill>
              </a:ln>
            </c:spPr>
            <c:extLst>
              <c:ext xmlns:c16="http://schemas.microsoft.com/office/drawing/2014/chart" uri="{C3380CC4-5D6E-409C-BE32-E72D297353CC}">
                <c16:uniqueId val="{00000040-FC0B-4441-9715-64702D7EA11B}"/>
              </c:ext>
            </c:extLst>
          </c:dPt>
          <c:dPt>
            <c:idx val="10"/>
            <c:bubble3D val="0"/>
            <c:spPr>
              <a:solidFill>
                <a:srgbClr val="A6A6A6"/>
              </a:solidFill>
              <a:ln w="6350">
                <a:solidFill>
                  <a:sysClr val="window" lastClr="FFFFFF"/>
                </a:solidFill>
              </a:ln>
            </c:spPr>
            <c:extLst>
              <c:ext xmlns:c16="http://schemas.microsoft.com/office/drawing/2014/chart" uri="{C3380CC4-5D6E-409C-BE32-E72D297353CC}">
                <c16:uniqueId val="{00000042-FC0B-4441-9715-64702D7EA11B}"/>
              </c:ext>
            </c:extLst>
          </c:dPt>
          <c:cat>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cat>
          <c:val>
            <c:numRef>
              <c:f>①CO2排出量の現状把握!$AZ$5:$AZ$15</c:f>
              <c:numCache>
                <c:formatCode>#,##0</c:formatCode>
                <c:ptCount val="11"/>
                <c:pt idx="1">
                  <c:v>2.4736736825768211</c:v>
                </c:pt>
                <c:pt idx="2">
                  <c:v>0.51918410438358809</c:v>
                </c:pt>
                <c:pt idx="3">
                  <c:v>1.4252276530299011</c:v>
                </c:pt>
                <c:pt idx="4">
                  <c:v>5.382153406522808</c:v>
                </c:pt>
                <c:pt idx="5">
                  <c:v>8.5945408960531573</c:v>
                </c:pt>
                <c:pt idx="7">
                  <c:v>10.325743577719779</c:v>
                </c:pt>
                <c:pt idx="8">
                  <c:v>0.32744577355517002</c:v>
                </c:pt>
                <c:pt idx="9">
                  <c:v>0</c:v>
                </c:pt>
                <c:pt idx="10">
                  <c:v>0.3947486865993261</c:v>
                </c:pt>
              </c:numCache>
            </c:numRef>
          </c:val>
          <c:extLst>
            <c:ext xmlns:c16="http://schemas.microsoft.com/office/drawing/2014/chart" uri="{C3380CC4-5D6E-409C-BE32-E72D297353CC}">
              <c16:uniqueId val="{00000043-FC0B-4441-9715-64702D7EA11B}"/>
            </c:ext>
          </c:extLst>
        </c:ser>
        <c:ser>
          <c:idx val="1"/>
          <c:order val="1"/>
          <c:tx>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tx>
          <c:spPr>
            <a:ln w="6350">
              <a:solidFill>
                <a:sysClr val="window" lastClr="FFFFFF"/>
              </a:solidFill>
            </a:ln>
          </c:spPr>
          <c:dPt>
            <c:idx val="0"/>
            <c:bubble3D val="0"/>
            <c:spPr>
              <a:solidFill>
                <a:srgbClr val="579F93"/>
              </a:solidFill>
              <a:ln w="6350">
                <a:solidFill>
                  <a:sysClr val="window" lastClr="FFFFFF"/>
                </a:solidFill>
              </a:ln>
            </c:spPr>
            <c:extLst>
              <c:ext xmlns:c16="http://schemas.microsoft.com/office/drawing/2014/chart" uri="{C3380CC4-5D6E-409C-BE32-E72D297353CC}">
                <c16:uniqueId val="{00000046-FC0B-4441-9715-64702D7EA11B}"/>
              </c:ext>
            </c:extLst>
          </c:dPt>
          <c:dPt>
            <c:idx val="1"/>
            <c:bubble3D val="0"/>
            <c:extLst>
              <c:ext xmlns:c16="http://schemas.microsoft.com/office/drawing/2014/chart" uri="{C3380CC4-5D6E-409C-BE32-E72D297353CC}">
                <c16:uniqueId val="{00000047-FC0B-4441-9715-64702D7EA11B}"/>
              </c:ext>
            </c:extLst>
          </c:dPt>
          <c:dPt>
            <c:idx val="2"/>
            <c:bubble3D val="0"/>
            <c:extLst>
              <c:ext xmlns:c16="http://schemas.microsoft.com/office/drawing/2014/chart" uri="{C3380CC4-5D6E-409C-BE32-E72D297353CC}">
                <c16:uniqueId val="{00000048-FC0B-4441-9715-64702D7EA11B}"/>
              </c:ext>
            </c:extLst>
          </c:dPt>
          <c:dPt>
            <c:idx val="3"/>
            <c:bubble3D val="0"/>
            <c:spPr>
              <a:pattFill prst="pct50">
                <a:fgClr>
                  <a:schemeClr val="tx1"/>
                </a:fgClr>
                <a:bgClr>
                  <a:srgbClr val="99FF66"/>
                </a:bgClr>
              </a:pattFill>
              <a:ln w="6350">
                <a:solidFill>
                  <a:sysClr val="window" lastClr="FFFFFF"/>
                </a:solidFill>
              </a:ln>
            </c:spPr>
            <c:extLst>
              <c:ext xmlns:c16="http://schemas.microsoft.com/office/drawing/2014/chart" uri="{C3380CC4-5D6E-409C-BE32-E72D297353CC}">
                <c16:uniqueId val="{0000004A-FC0B-4441-9715-64702D7EA11B}"/>
              </c:ext>
            </c:extLst>
          </c:dPt>
          <c:dPt>
            <c:idx val="4"/>
            <c:bubble3D val="0"/>
            <c:spPr>
              <a:solidFill>
                <a:srgbClr val="F1D499"/>
              </a:solidFill>
              <a:ln w="6350">
                <a:solidFill>
                  <a:sysClr val="window" lastClr="FFFFFF"/>
                </a:solidFill>
              </a:ln>
            </c:spPr>
            <c:extLst>
              <c:ext xmlns:c16="http://schemas.microsoft.com/office/drawing/2014/chart" uri="{C3380CC4-5D6E-409C-BE32-E72D297353CC}">
                <c16:uniqueId val="{0000004C-FC0B-4441-9715-64702D7EA11B}"/>
              </c:ext>
            </c:extLst>
          </c:dPt>
          <c:dPt>
            <c:idx val="5"/>
            <c:bubble3D val="0"/>
            <c:spPr>
              <a:solidFill>
                <a:srgbClr val="E19087"/>
              </a:solidFill>
              <a:ln w="6350">
                <a:solidFill>
                  <a:sysClr val="window" lastClr="FFFFFF"/>
                </a:solidFill>
              </a:ln>
            </c:spPr>
            <c:extLst>
              <c:ext xmlns:c16="http://schemas.microsoft.com/office/drawing/2014/chart" uri="{C3380CC4-5D6E-409C-BE32-E72D297353CC}">
                <c16:uniqueId val="{0000004E-FC0B-4441-9715-64702D7EA11B}"/>
              </c:ext>
            </c:extLst>
          </c:dPt>
          <c:dPt>
            <c:idx val="6"/>
            <c:bubble3D val="0"/>
            <c:spPr>
              <a:solidFill>
                <a:srgbClr val="BFA9D7"/>
              </a:solidFill>
              <a:ln w="6350">
                <a:solidFill>
                  <a:sysClr val="window" lastClr="FFFFFF"/>
                </a:solidFill>
              </a:ln>
            </c:spPr>
            <c:extLst>
              <c:ext xmlns:c16="http://schemas.microsoft.com/office/drawing/2014/chart" uri="{C3380CC4-5D6E-409C-BE32-E72D297353CC}">
                <c16:uniqueId val="{00000050-FC0B-4441-9715-64702D7EA11B}"/>
              </c:ext>
            </c:extLst>
          </c:dPt>
          <c:dPt>
            <c:idx val="7"/>
            <c:bubble3D val="0"/>
            <c:extLst>
              <c:ext xmlns:c16="http://schemas.microsoft.com/office/drawing/2014/chart" uri="{C3380CC4-5D6E-409C-BE32-E72D297353CC}">
                <c16:uniqueId val="{00000051-FC0B-4441-9715-64702D7EA11B}"/>
              </c:ext>
            </c:extLst>
          </c:dPt>
          <c:dPt>
            <c:idx val="8"/>
            <c:bubble3D val="0"/>
            <c:spPr>
              <a:pattFill prst="ltDnDiag">
                <a:fgClr>
                  <a:schemeClr val="tx1"/>
                </a:fgClr>
                <a:bgClr>
                  <a:schemeClr val="accent6"/>
                </a:bgClr>
              </a:pattFill>
              <a:ln w="6350">
                <a:solidFill>
                  <a:sysClr val="window" lastClr="FFFFFF"/>
                </a:solidFill>
              </a:ln>
            </c:spPr>
            <c:extLst>
              <c:ext xmlns:c16="http://schemas.microsoft.com/office/drawing/2014/chart" uri="{C3380CC4-5D6E-409C-BE32-E72D297353CC}">
                <c16:uniqueId val="{00000053-FC0B-4441-9715-64702D7EA11B}"/>
              </c:ext>
            </c:extLst>
          </c:dPt>
          <c:dPt>
            <c:idx val="9"/>
            <c:bubble3D val="0"/>
            <c:extLst>
              <c:ext xmlns:c16="http://schemas.microsoft.com/office/drawing/2014/chart" uri="{C3380CC4-5D6E-409C-BE32-E72D297353CC}">
                <c16:uniqueId val="{00000054-FC0B-4441-9715-64702D7EA11B}"/>
              </c:ext>
            </c:extLst>
          </c:dPt>
          <c:dPt>
            <c:idx val="10"/>
            <c:bubble3D val="0"/>
            <c:spPr>
              <a:solidFill>
                <a:srgbClr val="A6A6A6"/>
              </a:solidFill>
              <a:ln w="6350">
                <a:solidFill>
                  <a:sysClr val="window" lastClr="FFFFFF"/>
                </a:solidFill>
              </a:ln>
            </c:spPr>
            <c:extLst>
              <c:ext xmlns:c16="http://schemas.microsoft.com/office/drawing/2014/chart" uri="{C3380CC4-5D6E-409C-BE32-E72D297353CC}">
                <c16:uniqueId val="{00000056-FC0B-4441-9715-64702D7EA11B}"/>
              </c:ext>
            </c:extLst>
          </c:dPt>
          <c:dLbls>
            <c:dLbl>
              <c:idx val="4"/>
              <c:showLegendKey val="0"/>
              <c:showVal val="0"/>
              <c:showCatName val="1"/>
              <c:showSerName val="0"/>
              <c:showPercent val="1"/>
              <c:showBubbleSize val="0"/>
              <c:extLst>
                <c:ext xmlns:c15="http://schemas.microsoft.com/office/drawing/2012/chart" uri="{CE6537A1-D6FC-4f65-9D91-7224C49458BB}">
                  <c15:layout>
                    <c:manualLayout>
                      <c:w val="0.22388662540172621"/>
                      <c:h val="0.2117719787482393"/>
                    </c:manualLayout>
                  </c15:layout>
                </c:ext>
                <c:ext xmlns:c16="http://schemas.microsoft.com/office/drawing/2014/chart" uri="{C3380CC4-5D6E-409C-BE32-E72D297353CC}">
                  <c16:uniqueId val="{0000004C-FC0B-4441-9715-64702D7EA11B}"/>
                </c:ext>
              </c:extLst>
            </c:dLbl>
            <c:dLbl>
              <c:idx val="10"/>
              <c:layout>
                <c:manualLayout>
                  <c:x val="-0.26206954699141516"/>
                  <c:y val="-9.2244113674654335E-2"/>
                </c:manualLayout>
              </c:layout>
              <c:spPr>
                <a:noFill/>
                <a:ln>
                  <a:noFill/>
                </a:ln>
                <a:effectLst/>
              </c:spPr>
              <c:txPr>
                <a:bodyPr wrap="square" lIns="0" tIns="0" rIns="0" bIns="0" anchor="ctr" anchorCtr="0">
                  <a:noAutofit/>
                </a:bodyPr>
                <a:lstStyle/>
                <a:p>
                  <a:pPr algn="ctr">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41279443669738636"/>
                      <c:h val="0.15401133404809311"/>
                    </c:manualLayout>
                  </c15:layout>
                </c:ext>
                <c:ext xmlns:c16="http://schemas.microsoft.com/office/drawing/2014/chart" uri="{C3380CC4-5D6E-409C-BE32-E72D297353CC}">
                  <c16:uniqueId val="{00000056-FC0B-4441-9715-64702D7EA11B}"/>
                </c:ext>
              </c:extLst>
            </c:dLbl>
            <c:spPr>
              <a:noFill/>
              <a:ln>
                <a:noFill/>
              </a:ln>
              <a:effectLst/>
            </c:spPr>
            <c:showLegendKey val="0"/>
            <c:showVal val="0"/>
            <c:showCatName val="1"/>
            <c:showSerName val="0"/>
            <c:showPercent val="1"/>
            <c:showBubbleSize val="0"/>
            <c:showLeaderLines val="1"/>
            <c:leaderLines>
              <c:spPr>
                <a:ln w="6350"/>
              </c:spPr>
            </c:leaderLines>
            <c:extLst>
              <c:ext xmlns:c15="http://schemas.microsoft.com/office/drawing/2012/chart" uri="{CE6537A1-D6FC-4f65-9D91-7224C49458BB}"/>
            </c:extLst>
          </c:dLbls>
          <c:cat>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cat>
          <c:val>
            <c:numRef>
              <c:f>①CO2排出量の現状把握!$BA$5:$BA$15</c:f>
              <c:numCache>
                <c:formatCode>General</c:formatCode>
                <c:ptCount val="11"/>
                <c:pt idx="0" formatCode="#,##0">
                  <c:v>4.4180854399903104</c:v>
                </c:pt>
                <c:pt idx="4" formatCode="#,##0">
                  <c:v>5.382153406522808</c:v>
                </c:pt>
                <c:pt idx="5" formatCode="#,##0">
                  <c:v>8.5945408960531573</c:v>
                </c:pt>
                <c:pt idx="6" formatCode="#,##0">
                  <c:v>10.653189351274948</c:v>
                </c:pt>
                <c:pt idx="10" formatCode="#,##0">
                  <c:v>0.3947486865993261</c:v>
                </c:pt>
              </c:numCache>
            </c:numRef>
          </c:val>
          <c:extLst>
            <c:ext xmlns:c16="http://schemas.microsoft.com/office/drawing/2014/chart" uri="{C3380CC4-5D6E-409C-BE32-E72D297353CC}">
              <c16:uniqueId val="{00000057-FC0B-4441-9715-64702D7EA11B}"/>
            </c:ext>
          </c:extLst>
        </c:ser>
        <c:dLbls>
          <c:showLegendKey val="0"/>
          <c:showVal val="0"/>
          <c:showCatName val="0"/>
          <c:showSerName val="0"/>
          <c:showPercent val="0"/>
          <c:showBubbleSize val="0"/>
          <c:showLeaderLines val="0"/>
        </c:dLbls>
        <c:firstSliceAng val="0"/>
        <c:holeSize val="10"/>
      </c:doughnutChart>
      <c:spPr>
        <a:noFill/>
        <a:ln w="25400">
          <a:noFill/>
        </a:ln>
      </c:spPr>
    </c:plotArea>
    <c:legend>
      <c:legendPos val="r"/>
      <c:legendEntry>
        <c:idx val="0"/>
        <c:delete val="1"/>
      </c:legendEntry>
      <c:legendEntry>
        <c:idx val="6"/>
        <c:delete val="1"/>
      </c:legendEntry>
      <c:layout>
        <c:manualLayout>
          <c:xMode val="edge"/>
          <c:yMode val="edge"/>
          <c:x val="0"/>
          <c:y val="0.15391414528188924"/>
          <c:w val="0.43806199564071541"/>
          <c:h val="0.77694983221710134"/>
        </c:manualLayout>
      </c:layout>
      <c:overlay val="0"/>
    </c:legend>
    <c:plotVisOnly val="0"/>
    <c:dispBlanksAs val="gap"/>
    <c:showDLblsOverMax val="0"/>
  </c:chart>
  <c:spPr>
    <a:noFill/>
    <a:ln>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05440923346087"/>
          <c:y val="0.13195587646054627"/>
          <c:w val="0.74088516799813486"/>
          <c:h val="0.63683716259862744"/>
        </c:manualLayout>
      </c:layout>
      <c:doughnutChart>
        <c:varyColors val="1"/>
        <c:ser>
          <c:idx val="0"/>
          <c:order val="0"/>
          <c:tx>
            <c:strRef>
              <c:f>③特定事業所の現状把握!$AV$22:$AV$31</c:f>
              <c:strCache>
                <c:ptCount val="10"/>
                <c:pt idx="0">
                  <c:v>エネルギー起源CO2</c:v>
                </c:pt>
                <c:pt idx="1">
                  <c:v>非エネルギー起源CO2</c:v>
                </c:pt>
                <c:pt idx="2">
                  <c:v>廃棄物原燃料</c:v>
                </c:pt>
                <c:pt idx="3">
                  <c:v>廃棄物原燃料以外</c:v>
                </c:pt>
                <c:pt idx="4">
                  <c:v>CH4</c:v>
                </c:pt>
                <c:pt idx="5">
                  <c:v>N2O</c:v>
                </c:pt>
                <c:pt idx="6">
                  <c:v>HFC</c:v>
                </c:pt>
                <c:pt idx="7">
                  <c:v>PFC</c:v>
                </c:pt>
                <c:pt idx="8">
                  <c:v>SF6</c:v>
                </c:pt>
                <c:pt idx="9">
                  <c:v>NF3</c:v>
                </c:pt>
              </c:strCache>
            </c:strRef>
          </c:tx>
          <c:spPr>
            <a:ln w="6350">
              <a:solidFill>
                <a:schemeClr val="bg1"/>
              </a:solidFill>
            </a:ln>
          </c:spPr>
          <c:dPt>
            <c:idx val="0"/>
            <c:bubble3D val="0"/>
            <c:spPr>
              <a:solidFill>
                <a:srgbClr val="B3A2C7"/>
              </a:solidFill>
              <a:ln w="6350">
                <a:solidFill>
                  <a:schemeClr val="bg1"/>
                </a:solidFill>
              </a:ln>
            </c:spPr>
            <c:extLst>
              <c:ext xmlns:c16="http://schemas.microsoft.com/office/drawing/2014/chart" uri="{C3380CC4-5D6E-409C-BE32-E72D297353CC}">
                <c16:uniqueId val="{00000001-550A-4D8F-AC93-56184B50A76F}"/>
              </c:ext>
            </c:extLst>
          </c:dPt>
          <c:dPt>
            <c:idx val="1"/>
            <c:bubble3D val="0"/>
            <c:spPr>
              <a:solidFill>
                <a:srgbClr val="79509E"/>
              </a:solidFill>
              <a:ln w="6350">
                <a:solidFill>
                  <a:schemeClr val="bg1"/>
                </a:solidFill>
              </a:ln>
            </c:spPr>
            <c:extLst>
              <c:ext xmlns:c16="http://schemas.microsoft.com/office/drawing/2014/chart" uri="{C3380CC4-5D6E-409C-BE32-E72D297353CC}">
                <c16:uniqueId val="{00000003-550A-4D8F-AC93-56184B50A76F}"/>
              </c:ext>
            </c:extLst>
          </c:dPt>
          <c:dPt>
            <c:idx val="2"/>
            <c:bubble3D val="0"/>
            <c:spPr>
              <a:solidFill>
                <a:schemeClr val="bg1">
                  <a:lumMod val="50000"/>
                </a:schemeClr>
              </a:solidFill>
              <a:ln w="6350">
                <a:solidFill>
                  <a:schemeClr val="bg1"/>
                </a:solidFill>
              </a:ln>
            </c:spPr>
            <c:extLst>
              <c:ext xmlns:c16="http://schemas.microsoft.com/office/drawing/2014/chart" uri="{C3380CC4-5D6E-409C-BE32-E72D297353CC}">
                <c16:uniqueId val="{00000005-550A-4D8F-AC93-56184B50A76F}"/>
              </c:ext>
            </c:extLst>
          </c:dPt>
          <c:dPt>
            <c:idx val="3"/>
            <c:bubble3D val="0"/>
            <c:spPr>
              <a:solidFill>
                <a:schemeClr val="bg1">
                  <a:lumMod val="75000"/>
                </a:schemeClr>
              </a:solidFill>
              <a:ln w="6350">
                <a:solidFill>
                  <a:schemeClr val="bg1"/>
                </a:solidFill>
              </a:ln>
            </c:spPr>
            <c:extLst>
              <c:ext xmlns:c16="http://schemas.microsoft.com/office/drawing/2014/chart" uri="{C3380CC4-5D6E-409C-BE32-E72D297353CC}">
                <c16:uniqueId val="{00000007-550A-4D8F-AC93-56184B50A76F}"/>
              </c:ext>
            </c:extLst>
          </c:dPt>
          <c:dPt>
            <c:idx val="4"/>
            <c:bubble3D val="0"/>
            <c:spPr>
              <a:solidFill>
                <a:schemeClr val="bg2">
                  <a:lumMod val="50000"/>
                </a:schemeClr>
              </a:solidFill>
              <a:ln w="6350">
                <a:solidFill>
                  <a:schemeClr val="bg1"/>
                </a:solidFill>
              </a:ln>
            </c:spPr>
            <c:extLst>
              <c:ext xmlns:c16="http://schemas.microsoft.com/office/drawing/2014/chart" uri="{C3380CC4-5D6E-409C-BE32-E72D297353CC}">
                <c16:uniqueId val="{00000009-550A-4D8F-AC93-56184B50A76F}"/>
              </c:ext>
            </c:extLst>
          </c:dPt>
          <c:dPt>
            <c:idx val="5"/>
            <c:bubble3D val="0"/>
            <c:spPr>
              <a:solidFill>
                <a:srgbClr val="D2A870"/>
              </a:solidFill>
              <a:ln w="6350">
                <a:solidFill>
                  <a:schemeClr val="bg1"/>
                </a:solidFill>
              </a:ln>
            </c:spPr>
            <c:extLst>
              <c:ext xmlns:c16="http://schemas.microsoft.com/office/drawing/2014/chart" uri="{C3380CC4-5D6E-409C-BE32-E72D297353CC}">
                <c16:uniqueId val="{0000000B-550A-4D8F-AC93-56184B50A76F}"/>
              </c:ext>
            </c:extLst>
          </c:dPt>
          <c:dPt>
            <c:idx val="6"/>
            <c:bubble3D val="0"/>
            <c:spPr>
              <a:solidFill>
                <a:srgbClr val="C4BD97"/>
              </a:solidFill>
              <a:ln w="6350">
                <a:solidFill>
                  <a:schemeClr val="bg1"/>
                </a:solidFill>
              </a:ln>
            </c:spPr>
            <c:extLst>
              <c:ext xmlns:c16="http://schemas.microsoft.com/office/drawing/2014/chart" uri="{C3380CC4-5D6E-409C-BE32-E72D297353CC}">
                <c16:uniqueId val="{0000000D-550A-4D8F-AC93-56184B50A76F}"/>
              </c:ext>
            </c:extLst>
          </c:dPt>
          <c:dPt>
            <c:idx val="7"/>
            <c:bubble3D val="0"/>
            <c:spPr>
              <a:solidFill>
                <a:srgbClr val="EED6C4"/>
              </a:solidFill>
              <a:ln w="6350">
                <a:solidFill>
                  <a:schemeClr val="bg1"/>
                </a:solidFill>
              </a:ln>
            </c:spPr>
            <c:extLst>
              <c:ext xmlns:c16="http://schemas.microsoft.com/office/drawing/2014/chart" uri="{C3380CC4-5D6E-409C-BE32-E72D297353CC}">
                <c16:uniqueId val="{0000000F-550A-4D8F-AC93-56184B50A76F}"/>
              </c:ext>
            </c:extLst>
          </c:dPt>
          <c:dPt>
            <c:idx val="8"/>
            <c:bubble3D val="0"/>
            <c:spPr>
              <a:solidFill>
                <a:srgbClr val="A6A856"/>
              </a:solidFill>
              <a:ln w="6350">
                <a:solidFill>
                  <a:schemeClr val="bg1"/>
                </a:solidFill>
              </a:ln>
            </c:spPr>
            <c:extLst>
              <c:ext xmlns:c16="http://schemas.microsoft.com/office/drawing/2014/chart" uri="{C3380CC4-5D6E-409C-BE32-E72D297353CC}">
                <c16:uniqueId val="{00000011-550A-4D8F-AC93-56184B50A76F}"/>
              </c:ext>
            </c:extLst>
          </c:dPt>
          <c:dPt>
            <c:idx val="9"/>
            <c:bubble3D val="0"/>
            <c:spPr>
              <a:solidFill>
                <a:srgbClr val="AE8034"/>
              </a:solidFill>
              <a:ln w="6350">
                <a:solidFill>
                  <a:schemeClr val="bg1"/>
                </a:solidFill>
              </a:ln>
            </c:spPr>
            <c:extLst>
              <c:ext xmlns:c16="http://schemas.microsoft.com/office/drawing/2014/chart" uri="{C3380CC4-5D6E-409C-BE32-E72D297353CC}">
                <c16:uniqueId val="{00000013-550A-4D8F-AC93-56184B50A76F}"/>
              </c:ext>
            </c:extLst>
          </c:dPt>
          <c:dPt>
            <c:idx val="10"/>
            <c:bubble3D val="0"/>
            <c:spPr>
              <a:solidFill>
                <a:srgbClr val="A6A6A6"/>
              </a:solidFill>
              <a:ln w="6350">
                <a:solidFill>
                  <a:schemeClr val="bg1"/>
                </a:solidFill>
              </a:ln>
            </c:spPr>
            <c:extLst>
              <c:ext xmlns:c16="http://schemas.microsoft.com/office/drawing/2014/chart" uri="{C3380CC4-5D6E-409C-BE32-E72D297353CC}">
                <c16:uniqueId val="{00000015-550A-4D8F-AC93-56184B50A76F}"/>
              </c:ext>
            </c:extLst>
          </c:dPt>
          <c:dPt>
            <c:idx val="11"/>
            <c:bubble3D val="0"/>
            <c:spPr>
              <a:pattFill prst="ltDnDiag">
                <a:fgClr>
                  <a:schemeClr val="tx1"/>
                </a:fgClr>
                <a:bgClr>
                  <a:schemeClr val="accent6"/>
                </a:bgClr>
              </a:pattFill>
              <a:ln w="6350">
                <a:solidFill>
                  <a:schemeClr val="bg1"/>
                </a:solidFill>
              </a:ln>
            </c:spPr>
            <c:extLst>
              <c:ext xmlns:c16="http://schemas.microsoft.com/office/drawing/2014/chart" uri="{C3380CC4-5D6E-409C-BE32-E72D297353CC}">
                <c16:uniqueId val="{00000017-550A-4D8F-AC93-56184B50A76F}"/>
              </c:ext>
            </c:extLst>
          </c:dPt>
          <c:cat>
            <c:strRef>
              <c:f>③特定事業所の現状把握!$AW$22:$AW$31</c:f>
              <c:strCache>
                <c:ptCount val="10"/>
                <c:pt idx="0">
                  <c:v>エネルギー起源CO2</c:v>
                </c:pt>
                <c:pt idx="1">
                  <c:v>非エネルギー起源CO2</c:v>
                </c:pt>
                <c:pt idx="2">
                  <c:v>廃棄物原燃料</c:v>
                </c:pt>
                <c:pt idx="3">
                  <c:v>廃棄物原燃料以外</c:v>
                </c:pt>
                <c:pt idx="4">
                  <c:v>CH4</c:v>
                </c:pt>
                <c:pt idx="5">
                  <c:v>N2O</c:v>
                </c:pt>
                <c:pt idx="6">
                  <c:v>HFC</c:v>
                </c:pt>
                <c:pt idx="7">
                  <c:v>PFC</c:v>
                </c:pt>
                <c:pt idx="8">
                  <c:v>SF6</c:v>
                </c:pt>
                <c:pt idx="9">
                  <c:v>NF3</c:v>
                </c:pt>
              </c:strCache>
            </c:strRef>
          </c:cat>
          <c:val>
            <c:numRef>
              <c:f>③特定事業所の現状把握!$AX$22:$AX$31</c:f>
              <c:numCache>
                <c:formatCode>General</c:formatCode>
                <c:ptCount val="10"/>
                <c:pt idx="0" formatCode="#,##0">
                  <c:v>0</c:v>
                </c:pt>
                <c:pt idx="2" formatCode="#,##0_);[Red]\(#,##0\)">
                  <c:v>0</c:v>
                </c:pt>
                <c:pt idx="3" formatCode="#,##0_);[Red]\(#,##0\)">
                  <c:v>0</c:v>
                </c:pt>
                <c:pt idx="4" formatCode="#,##0_);[Red]\(#,##0\)">
                  <c:v>0</c:v>
                </c:pt>
                <c:pt idx="5" formatCode="#,##0_);[Red]\(#,##0\)">
                  <c:v>0</c:v>
                </c:pt>
                <c:pt idx="6" formatCode="#,##0_);[Red]\(#,##0\)">
                  <c:v>0</c:v>
                </c:pt>
                <c:pt idx="7" formatCode="#,##0_);[Red]\(#,##0\)">
                  <c:v>0</c:v>
                </c:pt>
                <c:pt idx="8" formatCode="#,##0_);[Red]\(#,##0\)">
                  <c:v>0</c:v>
                </c:pt>
                <c:pt idx="9" formatCode="#,##0_);[Red]\(#,##0\)">
                  <c:v>0</c:v>
                </c:pt>
              </c:numCache>
            </c:numRef>
          </c:val>
          <c:extLst>
            <c:ext xmlns:c16="http://schemas.microsoft.com/office/drawing/2014/chart" uri="{C3380CC4-5D6E-409C-BE32-E72D297353CC}">
              <c16:uniqueId val="{00000018-550A-4D8F-AC93-56184B50A76F}"/>
            </c:ext>
          </c:extLst>
        </c:ser>
        <c:ser>
          <c:idx val="1"/>
          <c:order val="1"/>
          <c:tx>
            <c:strRef>
              <c:f>③特定事業所の現状把握!$AW$22:$AW$31</c:f>
              <c:strCache>
                <c:ptCount val="10"/>
                <c:pt idx="0">
                  <c:v>エネルギー起源CO2</c:v>
                </c:pt>
                <c:pt idx="1">
                  <c:v>非エネルギー起源CO2</c:v>
                </c:pt>
                <c:pt idx="2">
                  <c:v>廃棄物原燃料</c:v>
                </c:pt>
                <c:pt idx="3">
                  <c:v>廃棄物原燃料以外</c:v>
                </c:pt>
                <c:pt idx="4">
                  <c:v>CH4</c:v>
                </c:pt>
                <c:pt idx="5">
                  <c:v>N2O</c:v>
                </c:pt>
                <c:pt idx="6">
                  <c:v>HFC</c:v>
                </c:pt>
                <c:pt idx="7">
                  <c:v>PFC</c:v>
                </c:pt>
                <c:pt idx="8">
                  <c:v>SF6</c:v>
                </c:pt>
                <c:pt idx="9">
                  <c:v>NF3</c:v>
                </c:pt>
              </c:strCache>
            </c:strRef>
          </c:tx>
          <c:spPr>
            <a:ln w="6350">
              <a:solidFill>
                <a:schemeClr val="bg1"/>
              </a:solidFill>
            </a:ln>
          </c:spPr>
          <c:dPt>
            <c:idx val="0"/>
            <c:bubble3D val="0"/>
            <c:spPr>
              <a:solidFill>
                <a:srgbClr val="B3A2C7"/>
              </a:solidFill>
              <a:ln w="6350">
                <a:solidFill>
                  <a:schemeClr val="bg1"/>
                </a:solidFill>
              </a:ln>
            </c:spPr>
            <c:extLst>
              <c:ext xmlns:c16="http://schemas.microsoft.com/office/drawing/2014/chart" uri="{C3380CC4-5D6E-409C-BE32-E72D297353CC}">
                <c16:uniqueId val="{0000001A-550A-4D8F-AC93-56184B50A76F}"/>
              </c:ext>
            </c:extLst>
          </c:dPt>
          <c:dPt>
            <c:idx val="1"/>
            <c:bubble3D val="0"/>
            <c:spPr>
              <a:solidFill>
                <a:srgbClr val="79509E"/>
              </a:solidFill>
              <a:ln w="6350">
                <a:solidFill>
                  <a:schemeClr val="bg1"/>
                </a:solidFill>
              </a:ln>
            </c:spPr>
            <c:extLst>
              <c:ext xmlns:c16="http://schemas.microsoft.com/office/drawing/2014/chart" uri="{C3380CC4-5D6E-409C-BE32-E72D297353CC}">
                <c16:uniqueId val="{0000001C-550A-4D8F-AC93-56184B50A76F}"/>
              </c:ext>
            </c:extLst>
          </c:dPt>
          <c:dPt>
            <c:idx val="2"/>
            <c:bubble3D val="0"/>
            <c:spPr>
              <a:solidFill>
                <a:schemeClr val="bg1">
                  <a:lumMod val="50000"/>
                </a:schemeClr>
              </a:solidFill>
              <a:ln w="6350">
                <a:solidFill>
                  <a:schemeClr val="bg1"/>
                </a:solidFill>
              </a:ln>
            </c:spPr>
            <c:extLst>
              <c:ext xmlns:c16="http://schemas.microsoft.com/office/drawing/2014/chart" uri="{C3380CC4-5D6E-409C-BE32-E72D297353CC}">
                <c16:uniqueId val="{0000001E-550A-4D8F-AC93-56184B50A76F}"/>
              </c:ext>
            </c:extLst>
          </c:dPt>
          <c:dPt>
            <c:idx val="3"/>
            <c:bubble3D val="0"/>
            <c:spPr>
              <a:solidFill>
                <a:schemeClr val="bg2">
                  <a:lumMod val="75000"/>
                </a:schemeClr>
              </a:solidFill>
              <a:ln w="6350">
                <a:solidFill>
                  <a:schemeClr val="bg1"/>
                </a:solidFill>
              </a:ln>
            </c:spPr>
            <c:extLst>
              <c:ext xmlns:c16="http://schemas.microsoft.com/office/drawing/2014/chart" uri="{C3380CC4-5D6E-409C-BE32-E72D297353CC}">
                <c16:uniqueId val="{00000020-550A-4D8F-AC93-56184B50A76F}"/>
              </c:ext>
            </c:extLst>
          </c:dPt>
          <c:dPt>
            <c:idx val="4"/>
            <c:bubble3D val="0"/>
            <c:spPr>
              <a:solidFill>
                <a:schemeClr val="bg2">
                  <a:lumMod val="50000"/>
                </a:schemeClr>
              </a:solidFill>
              <a:ln w="6350">
                <a:solidFill>
                  <a:schemeClr val="bg1"/>
                </a:solidFill>
              </a:ln>
            </c:spPr>
            <c:extLst>
              <c:ext xmlns:c16="http://schemas.microsoft.com/office/drawing/2014/chart" uri="{C3380CC4-5D6E-409C-BE32-E72D297353CC}">
                <c16:uniqueId val="{00000022-550A-4D8F-AC93-56184B50A76F}"/>
              </c:ext>
            </c:extLst>
          </c:dPt>
          <c:dPt>
            <c:idx val="5"/>
            <c:bubble3D val="0"/>
            <c:spPr>
              <a:solidFill>
                <a:srgbClr val="D2A870"/>
              </a:solidFill>
              <a:ln w="6350">
                <a:solidFill>
                  <a:schemeClr val="bg1"/>
                </a:solidFill>
              </a:ln>
            </c:spPr>
            <c:extLst>
              <c:ext xmlns:c16="http://schemas.microsoft.com/office/drawing/2014/chart" uri="{C3380CC4-5D6E-409C-BE32-E72D297353CC}">
                <c16:uniqueId val="{00000024-550A-4D8F-AC93-56184B50A76F}"/>
              </c:ext>
            </c:extLst>
          </c:dPt>
          <c:dPt>
            <c:idx val="6"/>
            <c:bubble3D val="0"/>
            <c:spPr>
              <a:solidFill>
                <a:schemeClr val="bg2">
                  <a:lumMod val="75000"/>
                </a:schemeClr>
              </a:solidFill>
              <a:ln w="6350">
                <a:solidFill>
                  <a:schemeClr val="bg1"/>
                </a:solidFill>
              </a:ln>
            </c:spPr>
            <c:extLst>
              <c:ext xmlns:c16="http://schemas.microsoft.com/office/drawing/2014/chart" uri="{C3380CC4-5D6E-409C-BE32-E72D297353CC}">
                <c16:uniqueId val="{00000026-550A-4D8F-AC93-56184B50A76F}"/>
              </c:ext>
            </c:extLst>
          </c:dPt>
          <c:dPt>
            <c:idx val="7"/>
            <c:bubble3D val="0"/>
            <c:spPr>
              <a:solidFill>
                <a:srgbClr val="EED6C4"/>
              </a:solidFill>
              <a:ln w="6350">
                <a:solidFill>
                  <a:schemeClr val="bg1"/>
                </a:solidFill>
              </a:ln>
            </c:spPr>
            <c:extLst>
              <c:ext xmlns:c16="http://schemas.microsoft.com/office/drawing/2014/chart" uri="{C3380CC4-5D6E-409C-BE32-E72D297353CC}">
                <c16:uniqueId val="{00000028-550A-4D8F-AC93-56184B50A76F}"/>
              </c:ext>
            </c:extLst>
          </c:dPt>
          <c:dPt>
            <c:idx val="8"/>
            <c:bubble3D val="0"/>
            <c:spPr>
              <a:solidFill>
                <a:srgbClr val="A6A856"/>
              </a:solidFill>
              <a:ln w="6350">
                <a:solidFill>
                  <a:schemeClr val="bg1"/>
                </a:solidFill>
              </a:ln>
            </c:spPr>
            <c:extLst>
              <c:ext xmlns:c16="http://schemas.microsoft.com/office/drawing/2014/chart" uri="{C3380CC4-5D6E-409C-BE32-E72D297353CC}">
                <c16:uniqueId val="{0000002A-550A-4D8F-AC93-56184B50A76F}"/>
              </c:ext>
            </c:extLst>
          </c:dPt>
          <c:dPt>
            <c:idx val="9"/>
            <c:bubble3D val="0"/>
            <c:spPr>
              <a:solidFill>
                <a:srgbClr val="AE8034"/>
              </a:solidFill>
              <a:ln w="6350">
                <a:solidFill>
                  <a:schemeClr val="bg1"/>
                </a:solidFill>
              </a:ln>
            </c:spPr>
            <c:extLst>
              <c:ext xmlns:c16="http://schemas.microsoft.com/office/drawing/2014/chart" uri="{C3380CC4-5D6E-409C-BE32-E72D297353CC}">
                <c16:uniqueId val="{0000002C-550A-4D8F-AC93-56184B50A76F}"/>
              </c:ext>
            </c:extLst>
          </c:dPt>
          <c:dPt>
            <c:idx val="10"/>
            <c:bubble3D val="0"/>
            <c:spPr>
              <a:solidFill>
                <a:srgbClr val="A6A6A6"/>
              </a:solidFill>
              <a:ln w="6350">
                <a:solidFill>
                  <a:schemeClr val="bg1"/>
                </a:solidFill>
              </a:ln>
            </c:spPr>
            <c:extLst>
              <c:ext xmlns:c16="http://schemas.microsoft.com/office/drawing/2014/chart" uri="{C3380CC4-5D6E-409C-BE32-E72D297353CC}">
                <c16:uniqueId val="{0000002E-550A-4D8F-AC93-56184B50A76F}"/>
              </c:ext>
            </c:extLst>
          </c:dPt>
          <c:dPt>
            <c:idx val="11"/>
            <c:bubble3D val="0"/>
            <c:spPr>
              <a:pattFill prst="ltDnDiag">
                <a:fgClr>
                  <a:schemeClr val="tx1"/>
                </a:fgClr>
                <a:bgClr>
                  <a:schemeClr val="accent6"/>
                </a:bgClr>
              </a:pattFill>
              <a:ln w="6350">
                <a:solidFill>
                  <a:schemeClr val="bg1"/>
                </a:solidFill>
              </a:ln>
            </c:spPr>
            <c:extLst>
              <c:ext xmlns:c16="http://schemas.microsoft.com/office/drawing/2014/chart" uri="{C3380CC4-5D6E-409C-BE32-E72D297353CC}">
                <c16:uniqueId val="{00000030-550A-4D8F-AC93-56184B50A76F}"/>
              </c:ext>
            </c:extLst>
          </c:dPt>
          <c:dLbls>
            <c:dLbl>
              <c:idx val="0"/>
              <c:layout>
                <c:manualLayout>
                  <c:x val="0.14033775512330934"/>
                  <c:y val="-3.1799304848201648E-2"/>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44637746537853934"/>
                      <c:h val="0.17517660831056064"/>
                    </c:manualLayout>
                  </c15:layout>
                </c:ext>
                <c:ext xmlns:c16="http://schemas.microsoft.com/office/drawing/2014/chart" uri="{C3380CC4-5D6E-409C-BE32-E72D297353CC}">
                  <c16:uniqueId val="{0000001A-550A-4D8F-AC93-56184B50A76F}"/>
                </c:ext>
              </c:extLst>
            </c:dLbl>
            <c:dLbl>
              <c:idx val="1"/>
              <c:layout>
                <c:manualLayout>
                  <c:x val="-0.23704161481372901"/>
                  <c:y val="3.9838582119596268E-2"/>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49615112784973248"/>
                      <c:h val="0.24307298653312776"/>
                    </c:manualLayout>
                  </c15:layout>
                </c:ext>
                <c:ext xmlns:c16="http://schemas.microsoft.com/office/drawing/2014/chart" uri="{C3380CC4-5D6E-409C-BE32-E72D297353CC}">
                  <c16:uniqueId val="{0000001C-550A-4D8F-AC93-56184B50A76F}"/>
                </c:ext>
              </c:extLst>
            </c:dLbl>
            <c:dLbl>
              <c:idx val="4"/>
              <c:layout>
                <c:manualLayout>
                  <c:x val="-0.36690741719828784"/>
                  <c:y val="-0.12914455113849121"/>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3542185119314851"/>
                      <c:h val="0.14537252299775155"/>
                    </c:manualLayout>
                  </c15:layout>
                </c:ext>
                <c:ext xmlns:c16="http://schemas.microsoft.com/office/drawing/2014/chart" uri="{C3380CC4-5D6E-409C-BE32-E72D297353CC}">
                  <c16:uniqueId val="{00000022-550A-4D8F-AC93-56184B50A76F}"/>
                </c:ext>
              </c:extLst>
            </c:dLbl>
            <c:dLbl>
              <c:idx val="5"/>
              <c:layout>
                <c:manualLayout>
                  <c:x val="-0.21403861431026908"/>
                  <c:y val="-0.12883673784393196"/>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9965078220440327"/>
                      <c:h val="0.14536042938683802"/>
                    </c:manualLayout>
                  </c15:layout>
                </c:ext>
                <c:ext xmlns:c16="http://schemas.microsoft.com/office/drawing/2014/chart" uri="{C3380CC4-5D6E-409C-BE32-E72D297353CC}">
                  <c16:uniqueId val="{00000024-550A-4D8F-AC93-56184B50A76F}"/>
                </c:ext>
              </c:extLst>
            </c:dLbl>
            <c:dLbl>
              <c:idx val="6"/>
              <c:layout>
                <c:manualLayout>
                  <c:x val="-6.6635336995909386E-2"/>
                  <c:y val="-0.12494052648580353"/>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164122788247396"/>
                      <c:h val="0.15038182393930277"/>
                    </c:manualLayout>
                  </c15:layout>
                </c:ext>
                <c:ext xmlns:c16="http://schemas.microsoft.com/office/drawing/2014/chart" uri="{C3380CC4-5D6E-409C-BE32-E72D297353CC}">
                  <c16:uniqueId val="{00000026-550A-4D8F-AC93-56184B50A76F}"/>
                </c:ext>
              </c:extLst>
            </c:dLbl>
            <c:dLbl>
              <c:idx val="7"/>
              <c:layout>
                <c:manualLayout>
                  <c:x val="0.12269120652466495"/>
                  <c:y val="-0.12936880546316032"/>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3930922021090958"/>
                      <c:h val="0.14167420835057687"/>
                    </c:manualLayout>
                  </c15:layout>
                </c:ext>
                <c:ext xmlns:c16="http://schemas.microsoft.com/office/drawing/2014/chart" uri="{C3380CC4-5D6E-409C-BE32-E72D297353CC}">
                  <c16:uniqueId val="{00000028-550A-4D8F-AC93-56184B50A76F}"/>
                </c:ext>
              </c:extLst>
            </c:dLbl>
            <c:dLbl>
              <c:idx val="8"/>
              <c:layout>
                <c:manualLayout>
                  <c:x val="0.26269928930016856"/>
                  <c:y val="-0.12500099454037117"/>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0266675407546597"/>
                      <c:h val="0.15092985546543691"/>
                    </c:manualLayout>
                  </c15:layout>
                </c:ext>
                <c:ext xmlns:c16="http://schemas.microsoft.com/office/drawing/2014/chart" uri="{C3380CC4-5D6E-409C-BE32-E72D297353CC}">
                  <c16:uniqueId val="{0000002A-550A-4D8F-AC93-56184B50A76F}"/>
                </c:ext>
              </c:extLst>
            </c:dLbl>
            <c:dLbl>
              <c:idx val="9"/>
              <c:layout>
                <c:manualLayout>
                  <c:x val="0.41347468023663725"/>
                  <c:y val="-0.12321543653957236"/>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626378207807791"/>
                      <c:h val="0.15357262770296182"/>
                    </c:manualLayout>
                  </c15:layout>
                </c:ext>
                <c:ext xmlns:c16="http://schemas.microsoft.com/office/drawing/2014/chart" uri="{C3380CC4-5D6E-409C-BE32-E72D297353CC}">
                  <c16:uniqueId val="{0000002C-550A-4D8F-AC93-56184B50A76F}"/>
                </c:ext>
              </c:extLst>
            </c:dLbl>
            <c:dLbl>
              <c:idx val="10"/>
              <c:delete val="1"/>
              <c:extLst>
                <c:ext xmlns:c15="http://schemas.microsoft.com/office/drawing/2012/chart" uri="{CE6537A1-D6FC-4f65-9D91-7224C49458BB}"/>
                <c:ext xmlns:c16="http://schemas.microsoft.com/office/drawing/2014/chart" uri="{C3380CC4-5D6E-409C-BE32-E72D297353CC}">
                  <c16:uniqueId val="{0000002E-550A-4D8F-AC93-56184B50A76F}"/>
                </c:ext>
              </c:extLst>
            </c:dLbl>
            <c:spPr>
              <a:noFill/>
              <a:ln>
                <a:noFill/>
              </a:ln>
              <a:effectLst/>
            </c:spPr>
            <c:txPr>
              <a:bodyPr wrap="square" lIns="38100" tIns="19050" rIns="38100" bIns="19050" anchor="ctr" anchorCtr="0">
                <a:sp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showLeaderLines val="0"/>
            <c:extLst>
              <c:ext xmlns:c15="http://schemas.microsoft.com/office/drawing/2012/chart" uri="{CE6537A1-D6FC-4f65-9D91-7224C49458BB}"/>
            </c:extLst>
          </c:dLbls>
          <c:cat>
            <c:strRef>
              <c:f>③特定事業所の現状把握!$AW$22:$AW$31</c:f>
              <c:strCache>
                <c:ptCount val="10"/>
                <c:pt idx="0">
                  <c:v>エネルギー起源CO2</c:v>
                </c:pt>
                <c:pt idx="1">
                  <c:v>非エネルギー起源CO2</c:v>
                </c:pt>
                <c:pt idx="2">
                  <c:v>廃棄物原燃料</c:v>
                </c:pt>
                <c:pt idx="3">
                  <c:v>廃棄物原燃料以外</c:v>
                </c:pt>
                <c:pt idx="4">
                  <c:v>CH4</c:v>
                </c:pt>
                <c:pt idx="5">
                  <c:v>N2O</c:v>
                </c:pt>
                <c:pt idx="6">
                  <c:v>HFC</c:v>
                </c:pt>
                <c:pt idx="7">
                  <c:v>PFC</c:v>
                </c:pt>
                <c:pt idx="8">
                  <c:v>SF6</c:v>
                </c:pt>
                <c:pt idx="9">
                  <c:v>NF3</c:v>
                </c:pt>
              </c:strCache>
            </c:strRef>
          </c:cat>
          <c:val>
            <c:numRef>
              <c:f>③特定事業所の現状把握!$AY$22:$AY$31</c:f>
              <c:numCache>
                <c:formatCode>#,##0</c:formatCode>
                <c:ptCount val="10"/>
                <c:pt idx="0">
                  <c:v>0</c:v>
                </c:pt>
                <c:pt idx="1">
                  <c:v>0</c:v>
                </c:pt>
                <c:pt idx="4" formatCode="#,##0_);[Red]\(#,##0\)">
                  <c:v>0</c:v>
                </c:pt>
                <c:pt idx="5" formatCode="#,##0_);[Red]\(#,##0\)">
                  <c:v>0</c:v>
                </c:pt>
                <c:pt idx="6" formatCode="#,##0_);[Red]\(#,##0\)">
                  <c:v>0</c:v>
                </c:pt>
                <c:pt idx="7" formatCode="#,##0_);[Red]\(#,##0\)">
                  <c:v>0</c:v>
                </c:pt>
                <c:pt idx="8" formatCode="#,##0_);[Red]\(#,##0\)">
                  <c:v>0</c:v>
                </c:pt>
                <c:pt idx="9" formatCode="#,##0_);[Red]\(#,##0\)">
                  <c:v>0</c:v>
                </c:pt>
              </c:numCache>
            </c:numRef>
          </c:val>
          <c:extLst>
            <c:ext xmlns:c16="http://schemas.microsoft.com/office/drawing/2014/chart" uri="{C3380CC4-5D6E-409C-BE32-E72D297353CC}">
              <c16:uniqueId val="{00000031-550A-4D8F-AC93-56184B50A76F}"/>
            </c:ext>
          </c:extLst>
        </c:ser>
        <c:dLbls>
          <c:showLegendKey val="0"/>
          <c:showVal val="0"/>
          <c:showCatName val="0"/>
          <c:showSerName val="0"/>
          <c:showPercent val="0"/>
          <c:showBubbleSize val="0"/>
          <c:showLeaderLines val="0"/>
        </c:dLbls>
        <c:firstSliceAng val="0"/>
        <c:holeSize val="10"/>
      </c:doughnutChart>
      <c:spPr>
        <a:ln>
          <a:noFill/>
        </a:ln>
      </c:spPr>
    </c:plotArea>
    <c:legend>
      <c:legendPos val="b"/>
      <c:legendEntry>
        <c:idx val="1"/>
        <c:delete val="1"/>
      </c:legendEntry>
      <c:layout>
        <c:manualLayout>
          <c:xMode val="edge"/>
          <c:yMode val="edge"/>
          <c:x val="1.9631459303574347E-3"/>
          <c:y val="0.79083853233473056"/>
          <c:w val="0.99261685620827389"/>
          <c:h val="0.20916146766526938"/>
        </c:manualLayout>
      </c:layout>
      <c:overlay val="0"/>
      <c:txPr>
        <a:bodyPr/>
        <a:lstStyle/>
        <a:p>
          <a:pPr>
            <a:defRPr sz="900">
              <a:latin typeface="Meiryo UI" panose="020B0604030504040204" pitchFamily="50" charset="-128"/>
              <a:ea typeface="Meiryo UI" panose="020B0604030504040204" pitchFamily="50" charset="-128"/>
            </a:defRPr>
          </a:pPr>
          <a:endParaRPr lang="ja-JP"/>
        </a:p>
      </c:txPr>
    </c:legend>
    <c:plotVisOnly val="0"/>
    <c:dispBlanksAs val="gap"/>
    <c:showDLblsOverMax val="0"/>
  </c:chart>
  <c:spPr>
    <a:solidFill>
      <a:schemeClr val="bg1"/>
    </a:solidFill>
    <a:ln>
      <a:noFill/>
    </a:ln>
  </c:spPr>
  <c:txPr>
    <a:bodyPr/>
    <a:lstStyle/>
    <a:p>
      <a:pPr>
        <a:defRPr>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009989183065032"/>
          <c:y val="0.11138908534110516"/>
          <c:w val="0.39187826430924227"/>
          <c:h val="0.86239526209225525"/>
        </c:manualLayout>
      </c:layout>
      <c:barChart>
        <c:barDir val="bar"/>
        <c:grouping val="clustered"/>
        <c:varyColors val="0"/>
        <c:ser>
          <c:idx val="0"/>
          <c:order val="0"/>
          <c:tx>
            <c:strRef>
              <c:f>③特定事業所の現状把握!$BG$14</c:f>
              <c:strCache>
                <c:ptCount val="1"/>
                <c:pt idx="0">
                  <c:v>牟岐町</c:v>
                </c:pt>
              </c:strCache>
            </c:strRef>
          </c:tx>
          <c:spPr>
            <a:solidFill>
              <a:srgbClr val="FF0066"/>
            </a:solidFill>
            <a:ln>
              <a:noFill/>
            </a:ln>
          </c:spPr>
          <c:invertIfNegative val="0"/>
          <c:cat>
            <c:strRef>
              <c:f>③特定事業所の現状把握!$BD$21:$BD$39</c:f>
              <c:strCache>
                <c:ptCount val="19"/>
                <c:pt idx="0">
                  <c:v>9：食料品製造業(N=0)</c:v>
                </c:pt>
                <c:pt idx="1">
                  <c:v>10：飲料・たばこ・飼料製造業(N=0)</c:v>
                </c:pt>
                <c:pt idx="2">
                  <c:v>11：繊維工業(N=0)</c:v>
                </c:pt>
                <c:pt idx="3">
                  <c:v>12：木材・木製品製造業(N=0)</c:v>
                </c:pt>
                <c:pt idx="4">
                  <c:v>13：家具・装備品製造業(N=0)</c:v>
                </c:pt>
                <c:pt idx="5">
                  <c:v>15：印刷・同関連業(N=0)</c:v>
                </c:pt>
                <c:pt idx="6">
                  <c:v>18：プラスチック製品製造業(N=0)</c:v>
                </c:pt>
                <c:pt idx="7">
                  <c:v>19：ゴム製品製造業(N=0)</c:v>
                </c:pt>
                <c:pt idx="8">
                  <c:v>20：なめし革・同製品・毛皮製造業(N=0)</c:v>
                </c:pt>
                <c:pt idx="9">
                  <c:v>23：非鉄金属製造業(N=0)</c:v>
                </c:pt>
                <c:pt idx="10">
                  <c:v>24：金属製品製造業(N=0)</c:v>
                </c:pt>
                <c:pt idx="11">
                  <c:v>25：はん用機械器具製造業(N=0)</c:v>
                </c:pt>
                <c:pt idx="12">
                  <c:v>26：生産用機械器具製造業(N=0)</c:v>
                </c:pt>
                <c:pt idx="13">
                  <c:v>27：業務用機械器具製造業(N=0)</c:v>
                </c:pt>
                <c:pt idx="14">
                  <c:v>28：電子部品等製造業(N=0)</c:v>
                </c:pt>
                <c:pt idx="15">
                  <c:v>29：電気機械器具製造業(N=0)</c:v>
                </c:pt>
                <c:pt idx="16">
                  <c:v>30：情報通信機械器具製造業(N=0)</c:v>
                </c:pt>
                <c:pt idx="17">
                  <c:v>31：輸送用機械器具製造業(N=0)</c:v>
                </c:pt>
                <c:pt idx="18">
                  <c:v>32：その他の製造業(N=0)</c:v>
                </c:pt>
              </c:strCache>
            </c:strRef>
          </c:cat>
          <c:val>
            <c:numRef>
              <c:f>③特定事業所の現状把握!$BG$21:$BG$39</c:f>
              <c:numCache>
                <c:formatCode>[=0]#,##0;[&lt;1]0.00;#,##0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5714-45F2-9E63-C62BCF9EE7C0}"/>
            </c:ext>
          </c:extLst>
        </c:ser>
        <c:ser>
          <c:idx val="1"/>
          <c:order val="1"/>
          <c:tx>
            <c:strRef>
              <c:f>③特定事業所の現状把握!$BJ$14</c:f>
              <c:strCache>
                <c:ptCount val="1"/>
                <c:pt idx="0">
                  <c:v>全国</c:v>
                </c:pt>
              </c:strCache>
            </c:strRef>
          </c:tx>
          <c:spPr>
            <a:solidFill>
              <a:schemeClr val="bg1">
                <a:lumMod val="65000"/>
              </a:schemeClr>
            </a:solidFill>
            <a:ln>
              <a:noFill/>
              <a:prstDash val="solid"/>
            </a:ln>
          </c:spPr>
          <c:invertIfNegative val="0"/>
          <c:cat>
            <c:strRef>
              <c:f>③特定事業所の現状把握!$BD$21:$BD$39</c:f>
              <c:strCache>
                <c:ptCount val="19"/>
                <c:pt idx="0">
                  <c:v>9：食料品製造業(N=0)</c:v>
                </c:pt>
                <c:pt idx="1">
                  <c:v>10：飲料・たばこ・飼料製造業(N=0)</c:v>
                </c:pt>
                <c:pt idx="2">
                  <c:v>11：繊維工業(N=0)</c:v>
                </c:pt>
                <c:pt idx="3">
                  <c:v>12：木材・木製品製造業(N=0)</c:v>
                </c:pt>
                <c:pt idx="4">
                  <c:v>13：家具・装備品製造業(N=0)</c:v>
                </c:pt>
                <c:pt idx="5">
                  <c:v>15：印刷・同関連業(N=0)</c:v>
                </c:pt>
                <c:pt idx="6">
                  <c:v>18：プラスチック製品製造業(N=0)</c:v>
                </c:pt>
                <c:pt idx="7">
                  <c:v>19：ゴム製品製造業(N=0)</c:v>
                </c:pt>
                <c:pt idx="8">
                  <c:v>20：なめし革・同製品・毛皮製造業(N=0)</c:v>
                </c:pt>
                <c:pt idx="9">
                  <c:v>23：非鉄金属製造業(N=0)</c:v>
                </c:pt>
                <c:pt idx="10">
                  <c:v>24：金属製品製造業(N=0)</c:v>
                </c:pt>
                <c:pt idx="11">
                  <c:v>25：はん用機械器具製造業(N=0)</c:v>
                </c:pt>
                <c:pt idx="12">
                  <c:v>26：生産用機械器具製造業(N=0)</c:v>
                </c:pt>
                <c:pt idx="13">
                  <c:v>27：業務用機械器具製造業(N=0)</c:v>
                </c:pt>
                <c:pt idx="14">
                  <c:v>28：電子部品等製造業(N=0)</c:v>
                </c:pt>
                <c:pt idx="15">
                  <c:v>29：電気機械器具製造業(N=0)</c:v>
                </c:pt>
                <c:pt idx="16">
                  <c:v>30：情報通信機械器具製造業(N=0)</c:v>
                </c:pt>
                <c:pt idx="17">
                  <c:v>31：輸送用機械器具製造業(N=0)</c:v>
                </c:pt>
                <c:pt idx="18">
                  <c:v>32：その他の製造業(N=0)</c:v>
                </c:pt>
              </c:strCache>
            </c:strRef>
          </c:cat>
          <c:val>
            <c:numRef>
              <c:f>③特定事業所の現状把握!$BJ$21:$BJ$39</c:f>
              <c:numCache>
                <c:formatCode>#,##0_);[Red]\(#,##0\)</c:formatCode>
                <c:ptCount val="19"/>
                <c:pt idx="0">
                  <c:v>8.6452032693674479</c:v>
                </c:pt>
                <c:pt idx="1">
                  <c:v>10.575164596273291</c:v>
                </c:pt>
                <c:pt idx="2">
                  <c:v>19.839891304347827</c:v>
                </c:pt>
                <c:pt idx="3">
                  <c:v>8.7351612903225817</c:v>
                </c:pt>
                <c:pt idx="4">
                  <c:v>4.651041666666667</c:v>
                </c:pt>
                <c:pt idx="5">
                  <c:v>7.4725555555555561</c:v>
                </c:pt>
                <c:pt idx="6">
                  <c:v>8.6730949008498577</c:v>
                </c:pt>
                <c:pt idx="7">
                  <c:v>14.496324324324325</c:v>
                </c:pt>
                <c:pt idx="8">
                  <c:v>5.6760000000000002</c:v>
                </c:pt>
                <c:pt idx="9">
                  <c:v>27.29889846153846</c:v>
                </c:pt>
                <c:pt idx="10">
                  <c:v>8.4679471264367816</c:v>
                </c:pt>
                <c:pt idx="11">
                  <c:v>15.897804878048781</c:v>
                </c:pt>
                <c:pt idx="12">
                  <c:v>7.82536320754717</c:v>
                </c:pt>
                <c:pt idx="13">
                  <c:v>10.376245614035088</c:v>
                </c:pt>
                <c:pt idx="14">
                  <c:v>33.969859504132231</c:v>
                </c:pt>
                <c:pt idx="15">
                  <c:v>12.104493670886075</c:v>
                </c:pt>
                <c:pt idx="16">
                  <c:v>6.7259344262295082</c:v>
                </c:pt>
                <c:pt idx="17">
                  <c:v>13.762931688804553</c:v>
                </c:pt>
                <c:pt idx="18">
                  <c:v>8.7760256410256403</c:v>
                </c:pt>
              </c:numCache>
            </c:numRef>
          </c:val>
          <c:extLst>
            <c:ext xmlns:c16="http://schemas.microsoft.com/office/drawing/2014/chart" uri="{C3380CC4-5D6E-409C-BE32-E72D297353CC}">
              <c16:uniqueId val="{00000001-5714-45F2-9E63-C62BCF9EE7C0}"/>
            </c:ext>
          </c:extLst>
        </c:ser>
        <c:dLbls>
          <c:showLegendKey val="0"/>
          <c:showVal val="0"/>
          <c:showCatName val="0"/>
          <c:showSerName val="0"/>
          <c:showPercent val="0"/>
          <c:showBubbleSize val="0"/>
        </c:dLbls>
        <c:gapWidth val="150"/>
        <c:axId val="84669872"/>
        <c:axId val="84687824"/>
      </c:barChart>
      <c:catAx>
        <c:axId val="84669872"/>
        <c:scaling>
          <c:orientation val="maxMin"/>
        </c:scaling>
        <c:delete val="0"/>
        <c:axPos val="l"/>
        <c:numFmt formatCode="General" sourceLinked="1"/>
        <c:majorTickMark val="none"/>
        <c:minorTickMark val="none"/>
        <c:tickLblPos val="nextTo"/>
        <c:spPr>
          <a:ln>
            <a:solidFill>
              <a:schemeClr val="bg1">
                <a:lumMod val="50000"/>
              </a:schemeClr>
            </a:solidFill>
          </a:ln>
        </c:spPr>
        <c:txPr>
          <a:bodyPr/>
          <a:lstStyle/>
          <a:p>
            <a:pPr>
              <a:defRPr sz="800" spc="-60" baseline="0">
                <a:latin typeface="Meiryo UI" panose="020B0604030504040204" pitchFamily="50" charset="-128"/>
                <a:ea typeface="Meiryo UI" panose="020B0604030504040204" pitchFamily="50" charset="-128"/>
              </a:defRPr>
            </a:pPr>
            <a:endParaRPr lang="ja-JP"/>
          </a:p>
        </c:txPr>
        <c:crossAx val="84687824"/>
        <c:crosses val="autoZero"/>
        <c:auto val="1"/>
        <c:lblAlgn val="ctr"/>
        <c:lblOffset val="100"/>
        <c:noMultiLvlLbl val="0"/>
      </c:catAx>
      <c:valAx>
        <c:axId val="84687824"/>
        <c:scaling>
          <c:orientation val="minMax"/>
          <c:min val="0"/>
        </c:scaling>
        <c:delete val="0"/>
        <c:axPos val="t"/>
        <c:majorGridlines>
          <c:spPr>
            <a:ln>
              <a:solidFill>
                <a:schemeClr val="bg1">
                  <a:lumMod val="65000"/>
                </a:schemeClr>
              </a:solidFill>
            </a:ln>
          </c:spPr>
        </c:majorGridlines>
        <c:numFmt formatCode="[=0]#,##0;[&lt;1]0.00;#,##0" sourceLinked="1"/>
        <c:majorTickMark val="none"/>
        <c:minorTickMark val="none"/>
        <c:tickLblPos val="low"/>
        <c:spPr>
          <a:ln>
            <a:noFill/>
          </a:ln>
        </c:spPr>
        <c:txPr>
          <a:bodyPr/>
          <a:lstStyle/>
          <a:p>
            <a:pPr>
              <a:defRPr sz="800">
                <a:latin typeface="Meiryo UI" panose="020B0604030504040204" pitchFamily="50" charset="-128"/>
                <a:ea typeface="Meiryo UI" panose="020B0604030504040204" pitchFamily="50" charset="-128"/>
              </a:defRPr>
            </a:pPr>
            <a:endParaRPr lang="ja-JP"/>
          </a:p>
        </c:txPr>
        <c:crossAx val="84669872"/>
        <c:crosses val="autoZero"/>
        <c:crossBetween val="between"/>
      </c:valAx>
      <c:spPr>
        <a:ln>
          <a:noFill/>
        </a:ln>
      </c:spPr>
    </c:plotArea>
    <c:plotVisOnly val="1"/>
    <c:dispBlanksAs val="gap"/>
    <c:showDLblsOverMax val="0"/>
  </c:chart>
  <c:spPr>
    <a:solidFill>
      <a:schemeClr val="bg1"/>
    </a:solidFill>
    <a:ln>
      <a:noFill/>
    </a:ln>
  </c:spPr>
  <c:txPr>
    <a:bodyPr/>
    <a:lstStyle/>
    <a:p>
      <a:pPr>
        <a:defRPr sz="8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1329844203508479"/>
          <c:y val="0.14039105293446136"/>
          <c:w val="0.42673348548329842"/>
          <c:h val="0.83919366758938252"/>
        </c:manualLayout>
      </c:layout>
      <c:barChart>
        <c:barDir val="bar"/>
        <c:grouping val="clustered"/>
        <c:varyColors val="0"/>
        <c:ser>
          <c:idx val="0"/>
          <c:order val="0"/>
          <c:tx>
            <c:strRef>
              <c:f>③特定事業所の現状把握!$BG$14</c:f>
              <c:strCache>
                <c:ptCount val="1"/>
                <c:pt idx="0">
                  <c:v>牟岐町</c:v>
                </c:pt>
              </c:strCache>
            </c:strRef>
          </c:tx>
          <c:spPr>
            <a:solidFill>
              <a:srgbClr val="FF0066"/>
            </a:solidFill>
            <a:ln>
              <a:noFill/>
            </a:ln>
          </c:spPr>
          <c:invertIfNegative val="0"/>
          <c:cat>
            <c:strRef>
              <c:f>③特定事業所の現状把握!$BD$40:$BD$53</c:f>
              <c:strCache>
                <c:ptCount val="14"/>
                <c:pt idx="0">
                  <c:v>F：電気・ガス・熱供給・水道業(N=0)</c:v>
                </c:pt>
                <c:pt idx="1">
                  <c:v>G：情報通信業(N=0)</c:v>
                </c:pt>
                <c:pt idx="2">
                  <c:v>H：運輸業，郵便業(N=0)</c:v>
                </c:pt>
                <c:pt idx="3">
                  <c:v>I：卸売業，小売業(N=0)</c:v>
                </c:pt>
                <c:pt idx="4">
                  <c:v>J：金融業，保険業(N=0)</c:v>
                </c:pt>
                <c:pt idx="5">
                  <c:v>K：不動産業，物品賃貸業(N=0)</c:v>
                </c:pt>
                <c:pt idx="6">
                  <c:v>L：学術研究,専門･技術ｻｰﾋﾞｽ業(N=0)</c:v>
                </c:pt>
                <c:pt idx="7">
                  <c:v>M：宿泊業，飲食サービス業(N=0)</c:v>
                </c:pt>
                <c:pt idx="8">
                  <c:v>N：生活関連ｻｰﾋﾞｽ業,娯楽業(N=0)</c:v>
                </c:pt>
                <c:pt idx="9">
                  <c:v>O：教育，学習支援業(N=0)</c:v>
                </c:pt>
                <c:pt idx="10">
                  <c:v>P：医療，福祉(N=0)</c:v>
                </c:pt>
                <c:pt idx="11">
                  <c:v>Q：複合サービス事業(N=0)</c:v>
                </c:pt>
                <c:pt idx="12">
                  <c:v>R：ｻｰﾋﾞｽ業(他に分類されない)(N=0)</c:v>
                </c:pt>
                <c:pt idx="13">
                  <c:v>S：公務(N=0)</c:v>
                </c:pt>
              </c:strCache>
            </c:strRef>
          </c:cat>
          <c:val>
            <c:numRef>
              <c:f>③特定事業所の現状把握!$BG$40:$BG$53</c:f>
              <c:numCache>
                <c:formatCode>[=0]#,##0;[&lt;1]0.00;#,##0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5714-45F2-9E63-C62BCF9EE7C0}"/>
            </c:ext>
          </c:extLst>
        </c:ser>
        <c:ser>
          <c:idx val="1"/>
          <c:order val="1"/>
          <c:tx>
            <c:strRef>
              <c:f>③特定事業所の現状把握!$BJ$14</c:f>
              <c:strCache>
                <c:ptCount val="1"/>
                <c:pt idx="0">
                  <c:v>全国</c:v>
                </c:pt>
              </c:strCache>
            </c:strRef>
          </c:tx>
          <c:spPr>
            <a:solidFill>
              <a:schemeClr val="bg1">
                <a:lumMod val="65000"/>
              </a:schemeClr>
            </a:solidFill>
            <a:ln>
              <a:noFill/>
              <a:prstDash val="solid"/>
            </a:ln>
          </c:spPr>
          <c:invertIfNegative val="0"/>
          <c:cat>
            <c:strRef>
              <c:f>③特定事業所の現状把握!$BD$40:$BD$53</c:f>
              <c:strCache>
                <c:ptCount val="14"/>
                <c:pt idx="0">
                  <c:v>F：電気・ガス・熱供給・水道業(N=0)</c:v>
                </c:pt>
                <c:pt idx="1">
                  <c:v>G：情報通信業(N=0)</c:v>
                </c:pt>
                <c:pt idx="2">
                  <c:v>H：運輸業，郵便業(N=0)</c:v>
                </c:pt>
                <c:pt idx="3">
                  <c:v>I：卸売業，小売業(N=0)</c:v>
                </c:pt>
                <c:pt idx="4">
                  <c:v>J：金融業，保険業(N=0)</c:v>
                </c:pt>
                <c:pt idx="5">
                  <c:v>K：不動産業，物品賃貸業(N=0)</c:v>
                </c:pt>
                <c:pt idx="6">
                  <c:v>L：学術研究,専門･技術ｻｰﾋﾞｽ業(N=0)</c:v>
                </c:pt>
                <c:pt idx="7">
                  <c:v>M：宿泊業，飲食サービス業(N=0)</c:v>
                </c:pt>
                <c:pt idx="8">
                  <c:v>N：生活関連ｻｰﾋﾞｽ業,娯楽業(N=0)</c:v>
                </c:pt>
                <c:pt idx="9">
                  <c:v>O：教育，学習支援業(N=0)</c:v>
                </c:pt>
                <c:pt idx="10">
                  <c:v>P：医療，福祉(N=0)</c:v>
                </c:pt>
                <c:pt idx="11">
                  <c:v>Q：複合サービス事業(N=0)</c:v>
                </c:pt>
                <c:pt idx="12">
                  <c:v>R：ｻｰﾋﾞｽ業(他に分類されない)(N=0)</c:v>
                </c:pt>
                <c:pt idx="13">
                  <c:v>S：公務(N=0)</c:v>
                </c:pt>
              </c:strCache>
            </c:strRef>
          </c:cat>
          <c:val>
            <c:numRef>
              <c:f>③特定事業所の現状把握!$BJ$40:$BJ$53</c:f>
              <c:numCache>
                <c:formatCode>#,##0_);[Red]\(#,##0\)</c:formatCode>
                <c:ptCount val="14"/>
                <c:pt idx="0">
                  <c:v>9.8830081967213115</c:v>
                </c:pt>
                <c:pt idx="1">
                  <c:v>8.4722614678899077</c:v>
                </c:pt>
                <c:pt idx="2">
                  <c:v>6.6690220994475142</c:v>
                </c:pt>
                <c:pt idx="3">
                  <c:v>4.1202381729200654</c:v>
                </c:pt>
                <c:pt idx="4">
                  <c:v>4.8832292993630579</c:v>
                </c:pt>
                <c:pt idx="5">
                  <c:v>5.393387190684134</c:v>
                </c:pt>
                <c:pt idx="6">
                  <c:v>12.063874015748032</c:v>
                </c:pt>
                <c:pt idx="7">
                  <c:v>4.6925868421052632</c:v>
                </c:pt>
                <c:pt idx="8">
                  <c:v>4.962024752475247</c:v>
                </c:pt>
                <c:pt idx="9">
                  <c:v>8.5397302798982189</c:v>
                </c:pt>
                <c:pt idx="10">
                  <c:v>5.5437404674046737</c:v>
                </c:pt>
                <c:pt idx="11">
                  <c:v>5.5369999999999999</c:v>
                </c:pt>
                <c:pt idx="12">
                  <c:v>26.66905460218409</c:v>
                </c:pt>
                <c:pt idx="13">
                  <c:v>4.6310570175438599</c:v>
                </c:pt>
              </c:numCache>
            </c:numRef>
          </c:val>
          <c:extLst>
            <c:ext xmlns:c16="http://schemas.microsoft.com/office/drawing/2014/chart" uri="{C3380CC4-5D6E-409C-BE32-E72D297353CC}">
              <c16:uniqueId val="{00000001-5714-45F2-9E63-C62BCF9EE7C0}"/>
            </c:ext>
          </c:extLst>
        </c:ser>
        <c:dLbls>
          <c:showLegendKey val="0"/>
          <c:showVal val="0"/>
          <c:showCatName val="0"/>
          <c:showSerName val="0"/>
          <c:showPercent val="0"/>
          <c:showBubbleSize val="0"/>
        </c:dLbls>
        <c:gapWidth val="150"/>
        <c:axId val="84669872"/>
        <c:axId val="84687824"/>
      </c:barChart>
      <c:catAx>
        <c:axId val="84669872"/>
        <c:scaling>
          <c:orientation val="maxMin"/>
        </c:scaling>
        <c:delete val="0"/>
        <c:axPos val="l"/>
        <c:numFmt formatCode="General" sourceLinked="1"/>
        <c:majorTickMark val="none"/>
        <c:minorTickMark val="none"/>
        <c:tickLblPos val="nextTo"/>
        <c:spPr>
          <a:ln>
            <a:solidFill>
              <a:schemeClr val="bg1">
                <a:lumMod val="50000"/>
              </a:schemeClr>
            </a:solidFill>
          </a:ln>
        </c:spPr>
        <c:txPr>
          <a:bodyPr/>
          <a:lstStyle/>
          <a:p>
            <a:pPr>
              <a:defRPr sz="800" spc="-60" baseline="0">
                <a:latin typeface="Meiryo UI" panose="020B0604030504040204" pitchFamily="50" charset="-128"/>
                <a:ea typeface="Meiryo UI" panose="020B0604030504040204" pitchFamily="50" charset="-128"/>
              </a:defRPr>
            </a:pPr>
            <a:endParaRPr lang="ja-JP"/>
          </a:p>
        </c:txPr>
        <c:crossAx val="84687824"/>
        <c:crosses val="autoZero"/>
        <c:auto val="1"/>
        <c:lblAlgn val="ctr"/>
        <c:lblOffset val="100"/>
        <c:noMultiLvlLbl val="0"/>
      </c:catAx>
      <c:valAx>
        <c:axId val="84687824"/>
        <c:scaling>
          <c:orientation val="minMax"/>
          <c:min val="0"/>
        </c:scaling>
        <c:delete val="0"/>
        <c:axPos val="t"/>
        <c:majorGridlines>
          <c:spPr>
            <a:ln>
              <a:solidFill>
                <a:schemeClr val="bg1">
                  <a:lumMod val="65000"/>
                </a:schemeClr>
              </a:solidFill>
            </a:ln>
          </c:spPr>
        </c:majorGridlines>
        <c:numFmt formatCode="[=0]#,##0;[&lt;1]0.00;#,##0" sourceLinked="1"/>
        <c:majorTickMark val="none"/>
        <c:minorTickMark val="none"/>
        <c:tickLblPos val="low"/>
        <c:spPr>
          <a:ln>
            <a:noFill/>
          </a:ln>
        </c:spPr>
        <c:txPr>
          <a:bodyPr/>
          <a:lstStyle/>
          <a:p>
            <a:pPr>
              <a:defRPr sz="800">
                <a:latin typeface="Meiryo UI" panose="020B0604030504040204" pitchFamily="50" charset="-128"/>
                <a:ea typeface="Meiryo UI" panose="020B0604030504040204" pitchFamily="50" charset="-128"/>
              </a:defRPr>
            </a:pPr>
            <a:endParaRPr lang="ja-JP"/>
          </a:p>
        </c:txPr>
        <c:crossAx val="84669872"/>
        <c:crosses val="autoZero"/>
        <c:crossBetween val="between"/>
      </c:valAx>
      <c:spPr>
        <a:ln>
          <a:noFill/>
        </a:ln>
      </c:spPr>
    </c:plotArea>
    <c:legend>
      <c:legendPos val="r"/>
      <c:layout>
        <c:manualLayout>
          <c:xMode val="edge"/>
          <c:yMode val="edge"/>
          <c:x val="0.47786212522777904"/>
          <c:y val="8.0558184204028503E-4"/>
          <c:w val="0.51356477125750477"/>
          <c:h val="4.7201545892774567E-2"/>
        </c:manualLayout>
      </c:layout>
      <c:overlay val="0"/>
      <c:spPr>
        <a:solidFill>
          <a:schemeClr val="bg1"/>
        </a:solidFill>
        <a:ln>
          <a:noFill/>
        </a:ln>
      </c:spPr>
      <c:txPr>
        <a:bodyPr/>
        <a:lstStyle/>
        <a:p>
          <a:pPr>
            <a:defRPr sz="1000">
              <a:latin typeface="Meiryo UI" panose="020B0604030504040204" pitchFamily="50" charset="-128"/>
              <a:ea typeface="Meiryo UI" panose="020B0604030504040204" pitchFamily="50" charset="-128"/>
            </a:defRPr>
          </a:pPr>
          <a:endParaRPr lang="ja-JP"/>
        </a:p>
      </c:txPr>
    </c:legend>
    <c:plotVisOnly val="1"/>
    <c:dispBlanksAs val="gap"/>
    <c:showDLblsOverMax val="0"/>
  </c:chart>
  <c:spPr>
    <a:noFill/>
    <a:ln>
      <a:noFill/>
    </a:ln>
  </c:spPr>
  <c:txPr>
    <a:bodyPr/>
    <a:lstStyle/>
    <a:p>
      <a:pPr>
        <a:defRPr sz="8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899622967292549"/>
          <c:y val="0.30866984700878292"/>
          <c:w val="0.40966127925325918"/>
          <c:h val="0.66058972647794578"/>
        </c:manualLayout>
      </c:layout>
      <c:barChart>
        <c:barDir val="bar"/>
        <c:grouping val="clustered"/>
        <c:varyColors val="0"/>
        <c:ser>
          <c:idx val="0"/>
          <c:order val="0"/>
          <c:tx>
            <c:strRef>
              <c:f>③特定事業所の現状把握!$BG$14</c:f>
              <c:strCache>
                <c:ptCount val="1"/>
                <c:pt idx="0">
                  <c:v>牟岐町</c:v>
                </c:pt>
              </c:strCache>
            </c:strRef>
          </c:tx>
          <c:spPr>
            <a:solidFill>
              <a:srgbClr val="FF0066"/>
            </a:solidFill>
            <a:ln>
              <a:noFill/>
            </a:ln>
          </c:spPr>
          <c:invertIfNegative val="0"/>
          <c:cat>
            <c:strRef>
              <c:f>③特定事業所の現状把握!$BD$54:$BD$57</c:f>
              <c:strCache>
                <c:ptCount val="4"/>
                <c:pt idx="0">
                  <c:v>石油精製業・コークス製造業(N=0)</c:v>
                </c:pt>
                <c:pt idx="1">
                  <c:v>発電所・変電所(N=0)</c:v>
                </c:pt>
                <c:pt idx="2">
                  <c:v>ガス製造工場(N=0)</c:v>
                </c:pt>
                <c:pt idx="3">
                  <c:v>熱供給業(N=0)</c:v>
                </c:pt>
              </c:strCache>
            </c:strRef>
          </c:cat>
          <c:val>
            <c:numRef>
              <c:f>③特定事業所の現状把握!$BG$54:$BG$57</c:f>
              <c:numCache>
                <c:formatCode>[=0]#,##0;[&lt;1]0.00;#,##0</c:formatCode>
                <c:ptCount val="4"/>
                <c:pt idx="0">
                  <c:v>0</c:v>
                </c:pt>
                <c:pt idx="1">
                  <c:v>0</c:v>
                </c:pt>
                <c:pt idx="2">
                  <c:v>0</c:v>
                </c:pt>
                <c:pt idx="3">
                  <c:v>0</c:v>
                </c:pt>
              </c:numCache>
            </c:numRef>
          </c:val>
          <c:extLst>
            <c:ext xmlns:c16="http://schemas.microsoft.com/office/drawing/2014/chart" uri="{C3380CC4-5D6E-409C-BE32-E72D297353CC}">
              <c16:uniqueId val="{00000000-5714-45F2-9E63-C62BCF9EE7C0}"/>
            </c:ext>
          </c:extLst>
        </c:ser>
        <c:ser>
          <c:idx val="1"/>
          <c:order val="1"/>
          <c:tx>
            <c:strRef>
              <c:f>③特定事業所の現状把握!$BJ$14</c:f>
              <c:strCache>
                <c:ptCount val="1"/>
                <c:pt idx="0">
                  <c:v>全国</c:v>
                </c:pt>
              </c:strCache>
            </c:strRef>
          </c:tx>
          <c:spPr>
            <a:solidFill>
              <a:schemeClr val="bg1">
                <a:lumMod val="65000"/>
              </a:schemeClr>
            </a:solidFill>
            <a:ln>
              <a:noFill/>
              <a:prstDash val="solid"/>
            </a:ln>
          </c:spPr>
          <c:invertIfNegative val="0"/>
          <c:cat>
            <c:strRef>
              <c:f>③特定事業所の現状把握!$BD$54:$BD$57</c:f>
              <c:strCache>
                <c:ptCount val="4"/>
                <c:pt idx="0">
                  <c:v>石油精製業・コークス製造業(N=0)</c:v>
                </c:pt>
                <c:pt idx="1">
                  <c:v>発電所・変電所(N=0)</c:v>
                </c:pt>
                <c:pt idx="2">
                  <c:v>ガス製造工場(N=0)</c:v>
                </c:pt>
                <c:pt idx="3">
                  <c:v>熱供給業(N=0)</c:v>
                </c:pt>
              </c:strCache>
            </c:strRef>
          </c:cat>
          <c:val>
            <c:numRef>
              <c:f>③特定事業所の現状把握!$BJ$54:$BJ$57</c:f>
              <c:numCache>
                <c:formatCode>#,##0_);[Red]\(#,##0\)</c:formatCode>
                <c:ptCount val="4"/>
                <c:pt idx="0">
                  <c:v>880.49393548387093</c:v>
                </c:pt>
                <c:pt idx="1">
                  <c:v>99.361913419913421</c:v>
                </c:pt>
                <c:pt idx="2">
                  <c:v>25.039100000000001</c:v>
                </c:pt>
                <c:pt idx="3">
                  <c:v>4.0394014598540151</c:v>
                </c:pt>
              </c:numCache>
            </c:numRef>
          </c:val>
          <c:extLst>
            <c:ext xmlns:c16="http://schemas.microsoft.com/office/drawing/2014/chart" uri="{C3380CC4-5D6E-409C-BE32-E72D297353CC}">
              <c16:uniqueId val="{00000001-5714-45F2-9E63-C62BCF9EE7C0}"/>
            </c:ext>
          </c:extLst>
        </c:ser>
        <c:dLbls>
          <c:showLegendKey val="0"/>
          <c:showVal val="0"/>
          <c:showCatName val="0"/>
          <c:showSerName val="0"/>
          <c:showPercent val="0"/>
          <c:showBubbleSize val="0"/>
        </c:dLbls>
        <c:gapWidth val="150"/>
        <c:axId val="84669872"/>
        <c:axId val="84687824"/>
      </c:barChart>
      <c:catAx>
        <c:axId val="84669872"/>
        <c:scaling>
          <c:orientation val="maxMin"/>
        </c:scaling>
        <c:delete val="0"/>
        <c:axPos val="l"/>
        <c:numFmt formatCode="General" sourceLinked="1"/>
        <c:majorTickMark val="none"/>
        <c:minorTickMark val="none"/>
        <c:tickLblPos val="nextTo"/>
        <c:spPr>
          <a:ln>
            <a:solidFill>
              <a:schemeClr val="bg1">
                <a:lumMod val="50000"/>
              </a:schemeClr>
            </a:solidFill>
          </a:ln>
        </c:spPr>
        <c:txPr>
          <a:bodyPr/>
          <a:lstStyle/>
          <a:p>
            <a:pPr>
              <a:defRPr sz="800" spc="-60" baseline="0">
                <a:latin typeface="Meiryo UI" panose="020B0604030504040204" pitchFamily="50" charset="-128"/>
                <a:ea typeface="Meiryo UI" panose="020B0604030504040204" pitchFamily="50" charset="-128"/>
              </a:defRPr>
            </a:pPr>
            <a:endParaRPr lang="ja-JP"/>
          </a:p>
        </c:txPr>
        <c:crossAx val="84687824"/>
        <c:crosses val="autoZero"/>
        <c:auto val="1"/>
        <c:lblAlgn val="ctr"/>
        <c:lblOffset val="100"/>
        <c:noMultiLvlLbl val="0"/>
      </c:catAx>
      <c:valAx>
        <c:axId val="84687824"/>
        <c:scaling>
          <c:orientation val="minMax"/>
          <c:min val="0"/>
        </c:scaling>
        <c:delete val="0"/>
        <c:axPos val="t"/>
        <c:majorGridlines>
          <c:spPr>
            <a:ln>
              <a:solidFill>
                <a:schemeClr val="bg1">
                  <a:lumMod val="65000"/>
                </a:schemeClr>
              </a:solidFill>
            </a:ln>
          </c:spPr>
        </c:majorGridlines>
        <c:numFmt formatCode="[=0]#,##0;[&lt;1]0.00;#,##0" sourceLinked="1"/>
        <c:majorTickMark val="none"/>
        <c:minorTickMark val="none"/>
        <c:tickLblPos val="low"/>
        <c:spPr>
          <a:ln>
            <a:noFill/>
          </a:ln>
        </c:spPr>
        <c:txPr>
          <a:bodyPr/>
          <a:lstStyle/>
          <a:p>
            <a:pPr>
              <a:defRPr sz="800">
                <a:latin typeface="Meiryo UI" panose="020B0604030504040204" pitchFamily="50" charset="-128"/>
                <a:ea typeface="Meiryo UI" panose="020B0604030504040204" pitchFamily="50" charset="-128"/>
              </a:defRPr>
            </a:pPr>
            <a:endParaRPr lang="ja-JP"/>
          </a:p>
        </c:txPr>
        <c:crossAx val="84669872"/>
        <c:crosses val="autoZero"/>
        <c:crossBetween val="between"/>
      </c:valAx>
      <c:spPr>
        <a:ln>
          <a:noFill/>
        </a:ln>
      </c:spPr>
    </c:plotArea>
    <c:plotVisOnly val="1"/>
    <c:dispBlanksAs val="gap"/>
    <c:showDLblsOverMax val="0"/>
  </c:chart>
  <c:spPr>
    <a:solidFill>
      <a:schemeClr val="bg1"/>
    </a:solidFill>
    <a:ln>
      <a:noFill/>
    </a:ln>
  </c:spPr>
  <c:txPr>
    <a:bodyPr/>
    <a:lstStyle/>
    <a:p>
      <a:pPr>
        <a:defRPr sz="8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landscape"/>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5689703415689162"/>
          <c:y val="0.28850462703633578"/>
          <c:w val="0.39591619174675219"/>
          <c:h val="0.6625300190172505"/>
        </c:manualLayout>
      </c:layout>
      <c:barChart>
        <c:barDir val="bar"/>
        <c:grouping val="clustered"/>
        <c:varyColors val="0"/>
        <c:ser>
          <c:idx val="0"/>
          <c:order val="0"/>
          <c:tx>
            <c:strRef>
              <c:f>③特定事業所の現状把握!$BG$14</c:f>
              <c:strCache>
                <c:ptCount val="1"/>
                <c:pt idx="0">
                  <c:v>牟岐町</c:v>
                </c:pt>
              </c:strCache>
            </c:strRef>
          </c:tx>
          <c:spPr>
            <a:solidFill>
              <a:srgbClr val="FF0066"/>
            </a:solidFill>
            <a:ln>
              <a:noFill/>
            </a:ln>
          </c:spPr>
          <c:invertIfNegative val="0"/>
          <c:cat>
            <c:strRef>
              <c:f>③特定事業所の現状把握!$BD$16:$BD$20</c:f>
              <c:strCache>
                <c:ptCount val="5"/>
                <c:pt idx="0">
                  <c:v>14：パルプ・紙・紙加工品製造業(N=0)</c:v>
                </c:pt>
                <c:pt idx="1">
                  <c:v>16：化学工業(N=0)</c:v>
                </c:pt>
                <c:pt idx="2">
                  <c:v>17：石油製品・石炭製品製造業(N=0)</c:v>
                </c:pt>
                <c:pt idx="3">
                  <c:v>21：窯業・土石製品製造業(N=0)</c:v>
                </c:pt>
                <c:pt idx="4">
                  <c:v>22：鉄鋼業(N=0)</c:v>
                </c:pt>
              </c:strCache>
            </c:strRef>
          </c:cat>
          <c:val>
            <c:numRef>
              <c:f>③特定事業所の現状把握!$BG$16:$BG$20</c:f>
              <c:numCache>
                <c:formatCode>[=0]#,##0;[&lt;1]0.00;#,##0</c:formatCode>
                <c:ptCount val="5"/>
                <c:pt idx="0">
                  <c:v>0</c:v>
                </c:pt>
                <c:pt idx="1">
                  <c:v>0</c:v>
                </c:pt>
                <c:pt idx="2">
                  <c:v>0</c:v>
                </c:pt>
                <c:pt idx="3">
                  <c:v>0</c:v>
                </c:pt>
                <c:pt idx="4">
                  <c:v>0</c:v>
                </c:pt>
              </c:numCache>
            </c:numRef>
          </c:val>
          <c:extLst>
            <c:ext xmlns:c16="http://schemas.microsoft.com/office/drawing/2014/chart" uri="{C3380CC4-5D6E-409C-BE32-E72D297353CC}">
              <c16:uniqueId val="{00000000-5714-45F2-9E63-C62BCF9EE7C0}"/>
            </c:ext>
          </c:extLst>
        </c:ser>
        <c:ser>
          <c:idx val="1"/>
          <c:order val="1"/>
          <c:tx>
            <c:strRef>
              <c:f>③特定事業所の現状把握!$BJ$14</c:f>
              <c:strCache>
                <c:ptCount val="1"/>
                <c:pt idx="0">
                  <c:v>全国</c:v>
                </c:pt>
              </c:strCache>
            </c:strRef>
          </c:tx>
          <c:spPr>
            <a:solidFill>
              <a:schemeClr val="bg1">
                <a:lumMod val="65000"/>
              </a:schemeClr>
            </a:solidFill>
            <a:ln>
              <a:noFill/>
              <a:prstDash val="solid"/>
            </a:ln>
          </c:spPr>
          <c:invertIfNegative val="0"/>
          <c:cat>
            <c:strRef>
              <c:f>③特定事業所の現状把握!$BD$16:$BD$20</c:f>
              <c:strCache>
                <c:ptCount val="5"/>
                <c:pt idx="0">
                  <c:v>14：パルプ・紙・紙加工品製造業(N=0)</c:v>
                </c:pt>
                <c:pt idx="1">
                  <c:v>16：化学工業(N=0)</c:v>
                </c:pt>
                <c:pt idx="2">
                  <c:v>17：石油製品・石炭製品製造業(N=0)</c:v>
                </c:pt>
                <c:pt idx="3">
                  <c:v>21：窯業・土石製品製造業(N=0)</c:v>
                </c:pt>
                <c:pt idx="4">
                  <c:v>22：鉄鋼業(N=0)</c:v>
                </c:pt>
              </c:strCache>
            </c:strRef>
          </c:cat>
          <c:val>
            <c:numRef>
              <c:f>③特定事業所の現状把握!$BJ$16:$BJ$20</c:f>
              <c:numCache>
                <c:formatCode>#,##0_);[Red]\(#,##0\)</c:formatCode>
                <c:ptCount val="5"/>
                <c:pt idx="0">
                  <c:v>59.303002564102563</c:v>
                </c:pt>
                <c:pt idx="1">
                  <c:v>57.851998320738872</c:v>
                </c:pt>
                <c:pt idx="2">
                  <c:v>6.9850612244897956</c:v>
                </c:pt>
                <c:pt idx="3">
                  <c:v>115.0335182795699</c:v>
                </c:pt>
                <c:pt idx="4">
                  <c:v>362.02981263157892</c:v>
                </c:pt>
              </c:numCache>
            </c:numRef>
          </c:val>
          <c:extLst>
            <c:ext xmlns:c16="http://schemas.microsoft.com/office/drawing/2014/chart" uri="{C3380CC4-5D6E-409C-BE32-E72D297353CC}">
              <c16:uniqueId val="{00000001-5714-45F2-9E63-C62BCF9EE7C0}"/>
            </c:ext>
          </c:extLst>
        </c:ser>
        <c:dLbls>
          <c:showLegendKey val="0"/>
          <c:showVal val="0"/>
          <c:showCatName val="0"/>
          <c:showSerName val="0"/>
          <c:showPercent val="0"/>
          <c:showBubbleSize val="0"/>
        </c:dLbls>
        <c:gapWidth val="150"/>
        <c:axId val="84669872"/>
        <c:axId val="84687824"/>
      </c:barChart>
      <c:catAx>
        <c:axId val="84669872"/>
        <c:scaling>
          <c:orientation val="maxMin"/>
        </c:scaling>
        <c:delete val="0"/>
        <c:axPos val="l"/>
        <c:numFmt formatCode="General" sourceLinked="1"/>
        <c:majorTickMark val="none"/>
        <c:minorTickMark val="none"/>
        <c:tickLblPos val="nextTo"/>
        <c:spPr>
          <a:ln>
            <a:solidFill>
              <a:schemeClr val="bg1">
                <a:lumMod val="50000"/>
              </a:schemeClr>
            </a:solidFill>
          </a:ln>
        </c:spPr>
        <c:txPr>
          <a:bodyPr/>
          <a:lstStyle/>
          <a:p>
            <a:pPr>
              <a:defRPr sz="800" spc="-60" baseline="0">
                <a:latin typeface="Meiryo UI" panose="020B0604030504040204" pitchFamily="50" charset="-128"/>
                <a:ea typeface="Meiryo UI" panose="020B0604030504040204" pitchFamily="50" charset="-128"/>
              </a:defRPr>
            </a:pPr>
            <a:endParaRPr lang="ja-JP"/>
          </a:p>
        </c:txPr>
        <c:crossAx val="84687824"/>
        <c:crosses val="autoZero"/>
        <c:auto val="1"/>
        <c:lblAlgn val="ctr"/>
        <c:lblOffset val="100"/>
        <c:noMultiLvlLbl val="0"/>
      </c:catAx>
      <c:valAx>
        <c:axId val="84687824"/>
        <c:scaling>
          <c:orientation val="minMax"/>
          <c:min val="0"/>
        </c:scaling>
        <c:delete val="0"/>
        <c:axPos val="t"/>
        <c:majorGridlines>
          <c:spPr>
            <a:ln>
              <a:solidFill>
                <a:schemeClr val="bg1">
                  <a:lumMod val="65000"/>
                </a:schemeClr>
              </a:solidFill>
            </a:ln>
          </c:spPr>
        </c:majorGridlines>
        <c:numFmt formatCode="[=0]#,##0;[&lt;1]0.00;#,##0" sourceLinked="1"/>
        <c:majorTickMark val="none"/>
        <c:minorTickMark val="none"/>
        <c:tickLblPos val="low"/>
        <c:spPr>
          <a:ln>
            <a:noFill/>
          </a:ln>
        </c:spPr>
        <c:txPr>
          <a:bodyPr/>
          <a:lstStyle/>
          <a:p>
            <a:pPr>
              <a:defRPr sz="800">
                <a:latin typeface="Meiryo UI" panose="020B0604030504040204" pitchFamily="50" charset="-128"/>
                <a:ea typeface="Meiryo UI" panose="020B0604030504040204" pitchFamily="50" charset="-128"/>
              </a:defRPr>
            </a:pPr>
            <a:endParaRPr lang="ja-JP"/>
          </a:p>
        </c:txPr>
        <c:crossAx val="84669872"/>
        <c:crosses val="autoZero"/>
        <c:crossBetween val="between"/>
      </c:valAx>
      <c:spPr>
        <a:ln>
          <a:noFill/>
        </a:ln>
      </c:spPr>
    </c:plotArea>
    <c:plotVisOnly val="1"/>
    <c:dispBlanksAs val="gap"/>
    <c:showDLblsOverMax val="0"/>
  </c:chart>
  <c:spPr>
    <a:solidFill>
      <a:schemeClr val="bg1"/>
    </a:solidFill>
    <a:ln>
      <a:noFill/>
    </a:ln>
  </c:spPr>
  <c:txPr>
    <a:bodyPr/>
    <a:lstStyle/>
    <a:p>
      <a:pPr>
        <a:defRPr sz="8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landscape"/>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④再エネ導入量・ポテンシャルの現状把握!$R$12</c:f>
          <c:strCache>
            <c:ptCount val="1"/>
            <c:pt idx="0">
              <c:v>1,020</c:v>
            </c:pt>
          </c:strCache>
        </c:strRef>
      </c:tx>
      <c:layout>
        <c:manualLayout>
          <c:xMode val="edge"/>
          <c:yMode val="edge"/>
          <c:x val="0.42292679308448178"/>
          <c:y val="0.50361545139764319"/>
        </c:manualLayout>
      </c:layout>
      <c:overlay val="0"/>
      <c:spPr>
        <a:noFill/>
        <a:ln>
          <a:noFill/>
        </a:ln>
        <a:effectLst/>
      </c:spPr>
      <c:txPr>
        <a:bodyPr rot="0" vert="horz"/>
        <a:lstStyle/>
        <a:p>
          <a:pPr>
            <a:defRPr>
              <a:latin typeface="Meiryo UI" panose="020B0604030504040204" pitchFamily="50" charset="-128"/>
              <a:ea typeface="Meiryo UI" panose="020B0604030504040204" pitchFamily="50" charset="-128"/>
            </a:defRPr>
          </a:pPr>
          <a:endParaRPr lang="ja-JP"/>
        </a:p>
      </c:txPr>
    </c:title>
    <c:autoTitleDeleted val="0"/>
    <c:plotArea>
      <c:layout>
        <c:manualLayout>
          <c:layoutTarget val="inner"/>
          <c:xMode val="edge"/>
          <c:yMode val="edge"/>
          <c:x val="0.21372478989251872"/>
          <c:y val="0.19269020015859845"/>
          <c:w val="0.57383699578714242"/>
          <c:h val="0.59121683445338202"/>
        </c:manualLayout>
      </c:layout>
      <c:doughnutChart>
        <c:varyColors val="1"/>
        <c:ser>
          <c:idx val="0"/>
          <c:order val="0"/>
          <c:tx>
            <c:strRef>
              <c:f>④再エネ導入量・ポテンシャルの現状把握!$R$5</c:f>
              <c:strCache>
                <c:ptCount val="1"/>
                <c:pt idx="0">
                  <c:v>令和5年度</c:v>
                </c:pt>
              </c:strCache>
            </c:strRef>
          </c:tx>
          <c:spPr>
            <a:ln w="3175">
              <a:solidFill>
                <a:schemeClr val="bg1"/>
              </a:solidFill>
            </a:ln>
          </c:spPr>
          <c:dPt>
            <c:idx val="0"/>
            <c:bubble3D val="0"/>
            <c:spPr>
              <a:solidFill>
                <a:srgbClr val="FFCC66"/>
              </a:solidFill>
              <a:ln w="3175">
                <a:solidFill>
                  <a:schemeClr val="bg1"/>
                </a:solidFill>
              </a:ln>
              <a:effectLst/>
            </c:spPr>
            <c:extLst>
              <c:ext xmlns:c16="http://schemas.microsoft.com/office/drawing/2014/chart" uri="{C3380CC4-5D6E-409C-BE32-E72D297353CC}">
                <c16:uniqueId val="{0000001C-BF89-4D1E-B06E-D515E19308D6}"/>
              </c:ext>
            </c:extLst>
          </c:dPt>
          <c:dPt>
            <c:idx val="1"/>
            <c:bubble3D val="0"/>
            <c:spPr>
              <a:solidFill>
                <a:srgbClr val="F79646"/>
              </a:solidFill>
              <a:ln w="3175">
                <a:solidFill>
                  <a:schemeClr val="bg1"/>
                </a:solidFill>
              </a:ln>
              <a:effectLst/>
            </c:spPr>
            <c:extLst>
              <c:ext xmlns:c16="http://schemas.microsoft.com/office/drawing/2014/chart" uri="{C3380CC4-5D6E-409C-BE32-E72D297353CC}">
                <c16:uniqueId val="{0000001E-BF89-4D1E-B06E-D515E19308D6}"/>
              </c:ext>
            </c:extLst>
          </c:dPt>
          <c:dPt>
            <c:idx val="2"/>
            <c:bubble3D val="0"/>
            <c:spPr>
              <a:solidFill>
                <a:schemeClr val="accent5">
                  <a:lumMod val="60000"/>
                  <a:lumOff val="40000"/>
                </a:schemeClr>
              </a:solidFill>
              <a:ln w="3175">
                <a:solidFill>
                  <a:schemeClr val="bg1"/>
                </a:solidFill>
              </a:ln>
              <a:effectLst/>
            </c:spPr>
            <c:extLst>
              <c:ext xmlns:c16="http://schemas.microsoft.com/office/drawing/2014/chart" uri="{C3380CC4-5D6E-409C-BE32-E72D297353CC}">
                <c16:uniqueId val="{00000020-BF89-4D1E-B06E-D515E19308D6}"/>
              </c:ext>
            </c:extLst>
          </c:dPt>
          <c:dPt>
            <c:idx val="3"/>
            <c:bubble3D val="0"/>
            <c:spPr>
              <a:solidFill>
                <a:schemeClr val="accent1">
                  <a:lumMod val="75000"/>
                </a:schemeClr>
              </a:solidFill>
              <a:ln w="3175">
                <a:solidFill>
                  <a:schemeClr val="bg1"/>
                </a:solidFill>
              </a:ln>
              <a:effectLst/>
            </c:spPr>
            <c:extLst>
              <c:ext xmlns:c16="http://schemas.microsoft.com/office/drawing/2014/chart" uri="{C3380CC4-5D6E-409C-BE32-E72D297353CC}">
                <c16:uniqueId val="{00000022-BF89-4D1E-B06E-D515E19308D6}"/>
              </c:ext>
            </c:extLst>
          </c:dPt>
          <c:dPt>
            <c:idx val="4"/>
            <c:bubble3D val="0"/>
            <c:spPr>
              <a:solidFill>
                <a:srgbClr val="C00000"/>
              </a:solidFill>
              <a:ln w="3175">
                <a:solidFill>
                  <a:schemeClr val="bg1"/>
                </a:solidFill>
              </a:ln>
              <a:effectLst/>
            </c:spPr>
            <c:extLst>
              <c:ext xmlns:c16="http://schemas.microsoft.com/office/drawing/2014/chart" uri="{C3380CC4-5D6E-409C-BE32-E72D297353CC}">
                <c16:uniqueId val="{00000024-BF89-4D1E-B06E-D515E19308D6}"/>
              </c:ext>
            </c:extLst>
          </c:dPt>
          <c:dPt>
            <c:idx val="5"/>
            <c:bubble3D val="0"/>
            <c:spPr>
              <a:solidFill>
                <a:srgbClr val="92D050"/>
              </a:solidFill>
              <a:ln w="3175">
                <a:solidFill>
                  <a:schemeClr val="bg1"/>
                </a:solidFill>
              </a:ln>
              <a:effectLst/>
            </c:spPr>
            <c:extLst>
              <c:ext xmlns:c16="http://schemas.microsoft.com/office/drawing/2014/chart" uri="{C3380CC4-5D6E-409C-BE32-E72D297353CC}">
                <c16:uniqueId val="{00000026-BF89-4D1E-B06E-D515E19308D6}"/>
              </c:ext>
            </c:extLst>
          </c:dPt>
          <c:dLbls>
            <c:dLbl>
              <c:idx val="0"/>
              <c:layout>
                <c:manualLayout>
                  <c:x val="0.14305131881494426"/>
                  <c:y val="-0.10694838856165635"/>
                </c:manualLayout>
              </c:layout>
              <c:tx>
                <c:rich>
                  <a:bodyPr/>
                  <a:lstStyle/>
                  <a:p>
                    <a:fld id="{D14B7965-3B64-42CA-8E8E-F36485715CDB}" type="CATEGORYNAME">
                      <a:rPr lang="ja-JP" altLang="en-US"/>
                      <a:pPr/>
                      <a:t>[分類名]</a:t>
                    </a:fld>
                    <a:r>
                      <a:rPr lang="ja-JP" altLang="en-US" baseline="0"/>
                      <a:t>
</a:t>
                    </a:r>
                    <a:fld id="{A71D8BB9-22DB-4B08-A138-C5C3B0715971}" type="PERCENTAGE">
                      <a:rPr lang="en-US" altLang="ja-JP" baseline="0"/>
                      <a:pPr/>
                      <a:t>[パーセンテージ]</a:t>
                    </a:fld>
                    <a:endParaRPr lang="ja-JP" altLang="en-US" baseline="0"/>
                  </a:p>
                </c:rich>
              </c:tx>
              <c:showLegendKey val="0"/>
              <c:showVal val="0"/>
              <c:showCatName val="1"/>
              <c:showSerName val="0"/>
              <c:showPercent val="1"/>
              <c:showBubbleSize val="0"/>
              <c:separator>
</c:separator>
              <c:extLst>
                <c:ext xmlns:c15="http://schemas.microsoft.com/office/drawing/2012/chart" uri="{CE6537A1-D6FC-4f65-9D91-7224C49458BB}">
                  <c15:layout>
                    <c:manualLayout>
                      <c:w val="0.28673506569294149"/>
                      <c:h val="0.23873078960040559"/>
                    </c:manualLayout>
                  </c15:layout>
                  <c15:dlblFieldTable/>
                  <c15:showDataLabelsRange val="0"/>
                </c:ext>
                <c:ext xmlns:c16="http://schemas.microsoft.com/office/drawing/2014/chart" uri="{C3380CC4-5D6E-409C-BE32-E72D297353CC}">
                  <c16:uniqueId val="{0000001C-BF89-4D1E-B06E-D515E19308D6}"/>
                </c:ext>
              </c:extLst>
            </c:dLbl>
            <c:dLbl>
              <c:idx val="1"/>
              <c:layout>
                <c:manualLayout>
                  <c:x val="3.1708100244734354E-2"/>
                  <c:y val="3.0587907291857824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8240998370764797"/>
                      <c:h val="0.2532508275694948"/>
                    </c:manualLayout>
                  </c15:layout>
                </c:ext>
                <c:ext xmlns:c16="http://schemas.microsoft.com/office/drawing/2014/chart" uri="{C3380CC4-5D6E-409C-BE32-E72D297353CC}">
                  <c16:uniqueId val="{0000001E-BF89-4D1E-B06E-D515E19308D6}"/>
                </c:ext>
              </c:extLst>
            </c:dLbl>
            <c:dLbl>
              <c:idx val="2"/>
              <c:layout>
                <c:manualLayout>
                  <c:x val="-3.3611387614182614E-2"/>
                  <c:y val="-6.413292461235647E-3"/>
                </c:manualLayout>
              </c:layout>
              <c:tx>
                <c:rich>
                  <a:bodyPr/>
                  <a:lstStyle/>
                  <a:p>
                    <a:fld id="{3B0699A9-1E80-4625-ADEB-12F348248688}" type="CATEGORYNAME">
                      <a:rPr lang="ja-JP" altLang="en-US"/>
                      <a:pPr/>
                      <a:t>[分類名]</a:t>
                    </a:fld>
                    <a:endParaRPr lang="ja-JP" altLang="en-US"/>
                  </a:p>
                  <a:p>
                    <a:r>
                      <a:rPr lang="ja-JP" altLang="en-US" baseline="0"/>
                      <a:t> </a:t>
                    </a:r>
                    <a:fld id="{F7E1B9F2-F34C-472E-98C7-9C9C37024155}" type="PERCENTAGE">
                      <a:rPr lang="en-US" altLang="ja-JP" baseline="0"/>
                      <a:pPr/>
                      <a:t>[パーセンテージ]</a:t>
                    </a:fld>
                    <a:endParaRPr lang="ja-JP" altLang="en-US" baseline="0"/>
                  </a:p>
                </c:rich>
              </c:tx>
              <c:showLegendKey val="0"/>
              <c:showVal val="0"/>
              <c:showCatName val="1"/>
              <c:showSerName val="0"/>
              <c:showPercent val="1"/>
              <c:showBubbleSize val="0"/>
              <c:separator>
</c:separator>
              <c:extLst>
                <c:ext xmlns:c15="http://schemas.microsoft.com/office/drawing/2012/chart" uri="{CE6537A1-D6FC-4f65-9D91-7224C49458BB}">
                  <c15:layout>
                    <c:manualLayout>
                      <c:w val="0.2239767154054178"/>
                      <c:h val="0.1837629843094449"/>
                    </c:manualLayout>
                  </c15:layout>
                  <c15:dlblFieldTable/>
                  <c15:showDataLabelsRange val="0"/>
                </c:ext>
                <c:ext xmlns:c16="http://schemas.microsoft.com/office/drawing/2014/chart" uri="{C3380CC4-5D6E-409C-BE32-E72D297353CC}">
                  <c16:uniqueId val="{00000020-BF89-4D1E-B06E-D515E19308D6}"/>
                </c:ext>
              </c:extLst>
            </c:dLbl>
            <c:dLbl>
              <c:idx val="3"/>
              <c:layout>
                <c:manualLayout>
                  <c:x val="-0.31016565734709006"/>
                  <c:y val="-5.1106694400124615E-2"/>
                </c:manualLayout>
              </c:layout>
              <c:tx>
                <c:rich>
                  <a:bodyPr/>
                  <a:lstStyle/>
                  <a:p>
                    <a:fld id="{46D26C13-872D-47C8-8FCA-4DADF6AD1164}" type="CATEGORYNAME">
                      <a:rPr lang="ja-JP" altLang="en-US"/>
                      <a:pPr/>
                      <a:t>[分類名]</a:t>
                    </a:fld>
                    <a:endParaRPr lang="ja-JP" altLang="en-US"/>
                  </a:p>
                  <a:p>
                    <a:r>
                      <a:rPr lang="ja-JP" altLang="en-US" baseline="0"/>
                      <a:t> </a:t>
                    </a:r>
                    <a:fld id="{6F546FC7-4868-4E15-9CA6-13C116D81D4C}" type="PERCENTAGE">
                      <a:rPr lang="en-US" altLang="ja-JP" baseline="0"/>
                      <a:pPr/>
                      <a:t>[パーセンテージ]</a:t>
                    </a:fld>
                    <a:endParaRPr lang="ja-JP" altLang="en-US" baseline="0"/>
                  </a:p>
                </c:rich>
              </c:tx>
              <c:showLegendKey val="0"/>
              <c:showVal val="0"/>
              <c:showCatName val="1"/>
              <c:showSerName val="0"/>
              <c:showPercent val="1"/>
              <c:showBubbleSize val="0"/>
              <c:separator>
</c:separator>
              <c:extLst>
                <c:ext xmlns:c15="http://schemas.microsoft.com/office/drawing/2012/chart" uri="{CE6537A1-D6FC-4f65-9D91-7224C49458BB}">
                  <c15:layout>
                    <c:manualLayout>
                      <c:w val="0.2150681058768118"/>
                      <c:h val="0.16532459658425244"/>
                    </c:manualLayout>
                  </c15:layout>
                  <c15:dlblFieldTable/>
                  <c15:showDataLabelsRange val="0"/>
                </c:ext>
                <c:ext xmlns:c16="http://schemas.microsoft.com/office/drawing/2014/chart" uri="{C3380CC4-5D6E-409C-BE32-E72D297353CC}">
                  <c16:uniqueId val="{00000022-BF89-4D1E-B06E-D515E19308D6}"/>
                </c:ext>
              </c:extLst>
            </c:dLbl>
            <c:dLbl>
              <c:idx val="4"/>
              <c:layout>
                <c:manualLayout>
                  <c:x val="-0.19103418043326209"/>
                  <c:y val="-0.17863031345988375"/>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5356232906642168"/>
                      <c:h val="0.18675176251731554"/>
                    </c:manualLayout>
                  </c15:layout>
                </c:ext>
                <c:ext xmlns:c16="http://schemas.microsoft.com/office/drawing/2014/chart" uri="{C3380CC4-5D6E-409C-BE32-E72D297353CC}">
                  <c16:uniqueId val="{00000024-BF89-4D1E-B06E-D515E19308D6}"/>
                </c:ext>
              </c:extLst>
            </c:dLbl>
            <c:dLbl>
              <c:idx val="5"/>
              <c:layout>
                <c:manualLayout>
                  <c:x val="7.3214558806961351E-3"/>
                  <c:y val="-0.1866800055948352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32827623564297542"/>
                      <c:h val="0.14357761678647704"/>
                    </c:manualLayout>
                  </c15:layout>
                </c:ext>
                <c:ext xmlns:c16="http://schemas.microsoft.com/office/drawing/2014/chart" uri="{C3380CC4-5D6E-409C-BE32-E72D297353CC}">
                  <c16:uniqueId val="{00000026-BF89-4D1E-B06E-D515E19308D6}"/>
                </c:ext>
              </c:extLst>
            </c:dLbl>
            <c:spPr>
              <a:noFill/>
              <a:ln>
                <a:noFill/>
              </a:ln>
              <a:effectLst/>
            </c:spPr>
            <c:txPr>
              <a:bodyPr rot="0" vertOverflow="overflow" horzOverflow="overflow" vert="horz" wrap="square" lIns="36000" tIns="36000" rIns="36000" bIns="36000" spcCol="0"/>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④再エネ導入量・ポテンシャルの現状把握!$G$6:$G$11</c:f>
              <c:strCache>
                <c:ptCount val="6"/>
                <c:pt idx="0">
                  <c:v>太陽光発電（10kW未満）</c:v>
                </c:pt>
                <c:pt idx="1">
                  <c:v>太陽光発電（10kW以上）</c:v>
                </c:pt>
                <c:pt idx="2">
                  <c:v>風力発電</c:v>
                </c:pt>
                <c:pt idx="3">
                  <c:v>水力発電</c:v>
                </c:pt>
                <c:pt idx="4">
                  <c:v>地熱発電</c:v>
                </c:pt>
                <c:pt idx="5">
                  <c:v>バイオマス発電</c:v>
                </c:pt>
              </c:strCache>
            </c:strRef>
          </c:cat>
          <c:val>
            <c:numRef>
              <c:f>④再エネ導入量・ポテンシャルの現状把握!$R$6:$R$11</c:f>
              <c:numCache>
                <c:formatCode>#,##0</c:formatCode>
                <c:ptCount val="6"/>
                <c:pt idx="0">
                  <c:v>283.40200000000004</c:v>
                </c:pt>
                <c:pt idx="1">
                  <c:v>736.40000000000009</c:v>
                </c:pt>
                <c:pt idx="2">
                  <c:v>0</c:v>
                </c:pt>
                <c:pt idx="3">
                  <c:v>0</c:v>
                </c:pt>
                <c:pt idx="4">
                  <c:v>0</c:v>
                </c:pt>
                <c:pt idx="5">
                  <c:v>0</c:v>
                </c:pt>
              </c:numCache>
            </c:numRef>
          </c:val>
          <c:extLst>
            <c:ext xmlns:c16="http://schemas.microsoft.com/office/drawing/2014/chart" uri="{C3380CC4-5D6E-409C-BE32-E72D297353CC}">
              <c16:uniqueId val="{00000027-BF89-4D1E-B06E-D515E19308D6}"/>
            </c:ext>
          </c:extLst>
        </c:ser>
        <c:dLbls>
          <c:showLegendKey val="0"/>
          <c:showVal val="0"/>
          <c:showCatName val="0"/>
          <c:showSerName val="0"/>
          <c:showPercent val="0"/>
          <c:showBubbleSize val="0"/>
          <c:showLeaderLines val="0"/>
        </c:dLbls>
        <c:firstSliceAng val="0"/>
        <c:holeSize val="45"/>
      </c:doughnutChart>
    </c:plotArea>
    <c:legend>
      <c:legendPos val="b"/>
      <c:layout>
        <c:manualLayout>
          <c:xMode val="edge"/>
          <c:yMode val="edge"/>
          <c:x val="1.4561064840394451E-2"/>
          <c:y val="0.82261801837228621"/>
          <c:w val="0.97058839544825681"/>
          <c:h val="0.17504045810645263"/>
        </c:manualLayout>
      </c:layout>
      <c:overlay val="0"/>
      <c:spPr>
        <a:noFill/>
        <a:ln>
          <a:noFill/>
        </a:ln>
        <a:effectLst/>
      </c:spPr>
      <c:txPr>
        <a:bodyPr rot="0" vert="horz"/>
        <a:lstStyle/>
        <a:p>
          <a:pPr rtl="0">
            <a:defRPr>
              <a:latin typeface="Meiryo UI" panose="020B0604030504040204" pitchFamily="50" charset="-128"/>
              <a:ea typeface="Meiryo UI" panose="020B0604030504040204" pitchFamily="50" charset="-128"/>
            </a:defRPr>
          </a:pPr>
          <a:endParaRPr lang="ja-JP"/>
        </a:p>
      </c:txPr>
    </c:legend>
    <c:plotVisOnly val="1"/>
    <c:dispBlanksAs val="gap"/>
    <c:showDLblsOverMax val="0"/>
  </c:chart>
  <c:spPr>
    <a:noFill/>
    <a:ln w="9525" cap="flat" cmpd="sng" algn="ctr">
      <a:noFill/>
      <a:round/>
    </a:ln>
    <a:effectLst/>
  </c:spPr>
  <c:txPr>
    <a:bodyPr/>
    <a:lstStyle/>
    <a:p>
      <a:pPr>
        <a:defRPr sz="9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portrait"/>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④再エネ導入量・ポテンシャルの現状把握!$R$25</c:f>
          <c:strCache>
            <c:ptCount val="1"/>
            <c:pt idx="0">
              <c:v>1,314</c:v>
            </c:pt>
          </c:strCache>
        </c:strRef>
      </c:tx>
      <c:layout>
        <c:manualLayout>
          <c:xMode val="edge"/>
          <c:yMode val="edge"/>
          <c:x val="0.42012478628187644"/>
          <c:y val="0.53817551633477889"/>
        </c:manualLayout>
      </c:layout>
      <c:overlay val="0"/>
      <c:spPr>
        <a:noFill/>
        <a:ln>
          <a:noFill/>
        </a:ln>
        <a:effectLst/>
      </c:spPr>
      <c:txPr>
        <a:bodyPr rot="0" vert="horz"/>
        <a:lstStyle/>
        <a:p>
          <a:pPr>
            <a:defRPr>
              <a:latin typeface="Meiryo UI" panose="020B0604030504040204" pitchFamily="50" charset="-128"/>
              <a:ea typeface="Meiryo UI" panose="020B0604030504040204" pitchFamily="50" charset="-128"/>
            </a:defRPr>
          </a:pPr>
          <a:endParaRPr lang="ja-JP"/>
        </a:p>
      </c:txPr>
    </c:title>
    <c:autoTitleDeleted val="0"/>
    <c:plotArea>
      <c:layout>
        <c:manualLayout>
          <c:layoutTarget val="inner"/>
          <c:xMode val="edge"/>
          <c:yMode val="edge"/>
          <c:x val="0.20979449917285986"/>
          <c:y val="0.2739243787479958"/>
          <c:w val="0.58481869858791025"/>
          <c:h val="0.50816822610530876"/>
        </c:manualLayout>
      </c:layout>
      <c:doughnutChart>
        <c:varyColors val="1"/>
        <c:ser>
          <c:idx val="0"/>
          <c:order val="0"/>
          <c:tx>
            <c:strRef>
              <c:f>④再エネ導入量・ポテンシャルの現状把握!$R$18</c:f>
              <c:strCache>
                <c:ptCount val="1"/>
                <c:pt idx="0">
                  <c:v>令和5年度</c:v>
                </c:pt>
              </c:strCache>
            </c:strRef>
          </c:tx>
          <c:spPr>
            <a:ln w="3175">
              <a:solidFill>
                <a:schemeClr val="bg1"/>
              </a:solidFill>
            </a:ln>
          </c:spPr>
          <c:dPt>
            <c:idx val="0"/>
            <c:bubble3D val="0"/>
            <c:spPr>
              <a:solidFill>
                <a:srgbClr val="FFCC66"/>
              </a:solidFill>
              <a:ln w="3175">
                <a:solidFill>
                  <a:schemeClr val="bg1"/>
                </a:solidFill>
              </a:ln>
              <a:effectLst/>
            </c:spPr>
            <c:extLst>
              <c:ext xmlns:c16="http://schemas.microsoft.com/office/drawing/2014/chart" uri="{C3380CC4-5D6E-409C-BE32-E72D297353CC}">
                <c16:uniqueId val="{0000001C-0221-4F9E-8CE8-324B439656DD}"/>
              </c:ext>
            </c:extLst>
          </c:dPt>
          <c:dPt>
            <c:idx val="1"/>
            <c:bubble3D val="0"/>
            <c:spPr>
              <a:solidFill>
                <a:srgbClr val="F79646"/>
              </a:solidFill>
              <a:ln w="3175">
                <a:solidFill>
                  <a:schemeClr val="bg1"/>
                </a:solidFill>
              </a:ln>
              <a:effectLst/>
            </c:spPr>
            <c:extLst>
              <c:ext xmlns:c16="http://schemas.microsoft.com/office/drawing/2014/chart" uri="{C3380CC4-5D6E-409C-BE32-E72D297353CC}">
                <c16:uniqueId val="{0000001E-0221-4F9E-8CE8-324B439656DD}"/>
              </c:ext>
            </c:extLst>
          </c:dPt>
          <c:dPt>
            <c:idx val="2"/>
            <c:bubble3D val="0"/>
            <c:spPr>
              <a:solidFill>
                <a:schemeClr val="accent5">
                  <a:lumMod val="60000"/>
                  <a:lumOff val="40000"/>
                </a:schemeClr>
              </a:solidFill>
              <a:ln w="3175">
                <a:solidFill>
                  <a:schemeClr val="bg1"/>
                </a:solidFill>
              </a:ln>
              <a:effectLst/>
            </c:spPr>
            <c:extLst>
              <c:ext xmlns:c16="http://schemas.microsoft.com/office/drawing/2014/chart" uri="{C3380CC4-5D6E-409C-BE32-E72D297353CC}">
                <c16:uniqueId val="{00000020-0221-4F9E-8CE8-324B439656DD}"/>
              </c:ext>
            </c:extLst>
          </c:dPt>
          <c:dPt>
            <c:idx val="3"/>
            <c:bubble3D val="0"/>
            <c:spPr>
              <a:solidFill>
                <a:schemeClr val="accent1">
                  <a:lumMod val="75000"/>
                </a:schemeClr>
              </a:solidFill>
              <a:ln w="3175">
                <a:solidFill>
                  <a:schemeClr val="bg1"/>
                </a:solidFill>
              </a:ln>
              <a:effectLst/>
            </c:spPr>
            <c:extLst>
              <c:ext xmlns:c16="http://schemas.microsoft.com/office/drawing/2014/chart" uri="{C3380CC4-5D6E-409C-BE32-E72D297353CC}">
                <c16:uniqueId val="{00000022-0221-4F9E-8CE8-324B439656DD}"/>
              </c:ext>
            </c:extLst>
          </c:dPt>
          <c:dPt>
            <c:idx val="4"/>
            <c:bubble3D val="0"/>
            <c:spPr>
              <a:solidFill>
                <a:srgbClr val="C00000"/>
              </a:solidFill>
              <a:ln w="3175">
                <a:solidFill>
                  <a:schemeClr val="bg1"/>
                </a:solidFill>
              </a:ln>
              <a:effectLst/>
            </c:spPr>
            <c:extLst>
              <c:ext xmlns:c16="http://schemas.microsoft.com/office/drawing/2014/chart" uri="{C3380CC4-5D6E-409C-BE32-E72D297353CC}">
                <c16:uniqueId val="{00000024-0221-4F9E-8CE8-324B439656DD}"/>
              </c:ext>
            </c:extLst>
          </c:dPt>
          <c:dPt>
            <c:idx val="5"/>
            <c:bubble3D val="0"/>
            <c:spPr>
              <a:solidFill>
                <a:srgbClr val="92D050"/>
              </a:solidFill>
              <a:ln w="3175">
                <a:solidFill>
                  <a:schemeClr val="bg1"/>
                </a:solidFill>
              </a:ln>
              <a:effectLst/>
            </c:spPr>
            <c:extLst>
              <c:ext xmlns:c16="http://schemas.microsoft.com/office/drawing/2014/chart" uri="{C3380CC4-5D6E-409C-BE32-E72D297353CC}">
                <c16:uniqueId val="{00000026-0221-4F9E-8CE8-324B439656DD}"/>
              </c:ext>
            </c:extLst>
          </c:dPt>
          <c:dLbls>
            <c:dLbl>
              <c:idx val="0"/>
              <c:layout>
                <c:manualLayout>
                  <c:x val="0.16214010747989335"/>
                  <c:y val="-0.12773923071378804"/>
                </c:manualLayout>
              </c:layout>
              <c:tx>
                <c:rich>
                  <a:bodyPr/>
                  <a:lstStyle/>
                  <a:p>
                    <a:fld id="{D14B7965-3B64-42CA-8E8E-F36485715CDB}" type="CATEGORYNAME">
                      <a:rPr lang="ja-JP" altLang="en-US"/>
                      <a:pPr/>
                      <a:t>[分類名]</a:t>
                    </a:fld>
                    <a:r>
                      <a:rPr lang="ja-JP" altLang="en-US" baseline="0"/>
                      <a:t>
</a:t>
                    </a:r>
                    <a:fld id="{A71D8BB9-22DB-4B08-A138-C5C3B0715971}" type="PERCENTAGE">
                      <a:rPr lang="en-US" altLang="ja-JP" baseline="0"/>
                      <a:pPr/>
                      <a:t>[パーセンテージ]</a:t>
                    </a:fld>
                    <a:endParaRPr lang="ja-JP" altLang="en-US" baseline="0"/>
                  </a:p>
                </c:rich>
              </c:tx>
              <c:showLegendKey val="0"/>
              <c:showVal val="0"/>
              <c:showCatName val="1"/>
              <c:showSerName val="0"/>
              <c:showPercent val="1"/>
              <c:showBubbleSize val="0"/>
              <c:separator>
</c:separator>
              <c:extLst>
                <c:ext xmlns:c15="http://schemas.microsoft.com/office/drawing/2012/chart" uri="{CE6537A1-D6FC-4f65-9D91-7224C49458BB}">
                  <c15:layout>
                    <c:manualLayout>
                      <c:w val="0.27884950035081624"/>
                      <c:h val="0.2068205078922711"/>
                    </c:manualLayout>
                  </c15:layout>
                  <c15:dlblFieldTable/>
                  <c15:showDataLabelsRange val="0"/>
                </c:ext>
                <c:ext xmlns:c16="http://schemas.microsoft.com/office/drawing/2014/chart" uri="{C3380CC4-5D6E-409C-BE32-E72D297353CC}">
                  <c16:uniqueId val="{0000001C-0221-4F9E-8CE8-324B439656DD}"/>
                </c:ext>
              </c:extLst>
            </c:dLbl>
            <c:dLbl>
              <c:idx val="1"/>
              <c:layout>
                <c:manualLayout>
                  <c:x val="9.8278332877880265E-2"/>
                  <c:y val="1.3278012194902966E-2"/>
                </c:manualLayout>
              </c:layout>
              <c:tx>
                <c:rich>
                  <a:bodyPr rot="0" vertOverflow="overflow" horzOverflow="overflow" vert="horz" lIns="36000" tIns="36000" rIns="36000" bIns="36000" spcCol="0" anchorCtr="0"/>
                  <a:lstStyle/>
                  <a:p>
                    <a:pPr algn="ctr">
                      <a:defRPr>
                        <a:latin typeface="Meiryo UI" panose="020B0604030504040204" pitchFamily="50" charset="-128"/>
                        <a:ea typeface="Meiryo UI" panose="020B0604030504040204" pitchFamily="50" charset="-128"/>
                      </a:defRPr>
                    </a:pPr>
                    <a:fld id="{6FB02B6C-E172-4AFF-8A90-3A86D14D8EE3}" type="CATEGORYNAME">
                      <a:rPr lang="ja-JP" altLang="en-US"/>
                      <a:pPr algn="ctr">
                        <a:defRPr>
                          <a:latin typeface="Meiryo UI" panose="020B0604030504040204" pitchFamily="50" charset="-128"/>
                          <a:ea typeface="Meiryo UI" panose="020B0604030504040204" pitchFamily="50" charset="-128"/>
                        </a:defRPr>
                      </a:pPr>
                      <a:t>[分類名]</a:t>
                    </a:fld>
                    <a:r>
                      <a:rPr lang="ja-JP" altLang="en-US" baseline="0"/>
                      <a:t> </a:t>
                    </a:r>
                  </a:p>
                  <a:p>
                    <a:pPr algn="ctr">
                      <a:defRPr>
                        <a:latin typeface="Meiryo UI" panose="020B0604030504040204" pitchFamily="50" charset="-128"/>
                        <a:ea typeface="Meiryo UI" panose="020B0604030504040204" pitchFamily="50" charset="-128"/>
                      </a:defRPr>
                    </a:pPr>
                    <a:fld id="{81BF7BE9-ABC2-42DE-BDBC-1BA0014766EF}" type="PERCENTAGE">
                      <a:rPr lang="en-US" altLang="ja-JP" baseline="0"/>
                      <a:pPr algn="ctr">
                        <a:defRPr>
                          <a:latin typeface="Meiryo UI" panose="020B0604030504040204" pitchFamily="50" charset="-128"/>
                          <a:ea typeface="Meiryo UI" panose="020B0604030504040204" pitchFamily="50" charset="-128"/>
                        </a:defRPr>
                      </a:pPr>
                      <a:t>[パーセンテージ]</a:t>
                    </a:fld>
                    <a:endParaRPr lang="ja-JP" altLang="en-US"/>
                  </a:p>
                </c:rich>
              </c:tx>
              <c:spPr>
                <a:noFill/>
                <a:ln>
                  <a:noFill/>
                </a:ln>
                <a:effectLst/>
              </c:spPr>
              <c:showLegendKey val="0"/>
              <c:showVal val="0"/>
              <c:showCatName val="1"/>
              <c:showSerName val="0"/>
              <c:showPercent val="1"/>
              <c:showBubbleSize val="0"/>
              <c:separator>
</c:separator>
              <c:extLst>
                <c:ext xmlns:c15="http://schemas.microsoft.com/office/drawing/2012/chart" uri="{CE6537A1-D6FC-4f65-9D91-7224C49458BB}">
                  <c15:layout>
                    <c:manualLayout>
                      <c:w val="0.2580023403738933"/>
                      <c:h val="0.20994165252809485"/>
                    </c:manualLayout>
                  </c15:layout>
                  <c15:dlblFieldTable/>
                  <c15:showDataLabelsRange val="0"/>
                </c:ext>
                <c:ext xmlns:c16="http://schemas.microsoft.com/office/drawing/2014/chart" uri="{C3380CC4-5D6E-409C-BE32-E72D297353CC}">
                  <c16:uniqueId val="{0000001E-0221-4F9E-8CE8-324B439656DD}"/>
                </c:ext>
              </c:extLst>
            </c:dLbl>
            <c:dLbl>
              <c:idx val="2"/>
              <c:layout>
                <c:manualLayout>
                  <c:x val="-1.6395293016150964E-2"/>
                  <c:y val="1.1134481069249373E-2"/>
                </c:manualLayout>
              </c:layout>
              <c:tx>
                <c:rich>
                  <a:bodyPr/>
                  <a:lstStyle/>
                  <a:p>
                    <a:fld id="{0B1FC6EF-28D1-4557-97B2-E19688270362}" type="CATEGORYNAME">
                      <a:rPr lang="ja-JP" altLang="en-US"/>
                      <a:pPr/>
                      <a:t>[分類名]</a:t>
                    </a:fld>
                    <a:r>
                      <a:rPr lang="ja-JP" altLang="en-US" baseline="0"/>
                      <a:t> </a:t>
                    </a:r>
                  </a:p>
                  <a:p>
                    <a:fld id="{F450D813-AF3B-481C-9659-D999B8C905C0}" type="PERCENTAGE">
                      <a:rPr lang="en-US" altLang="ja-JP" baseline="0"/>
                      <a:pPr/>
                      <a:t>[パーセンテージ]</a:t>
                    </a:fld>
                    <a:endParaRPr lang="ja-JP" altLang="en-US"/>
                  </a:p>
                </c:rich>
              </c:tx>
              <c:showLegendKey val="0"/>
              <c:showVal val="0"/>
              <c:showCatName val="1"/>
              <c:showSerName val="0"/>
              <c:showPercent val="1"/>
              <c:showBubbleSize val="0"/>
              <c:separator>
</c:separator>
              <c:extLst>
                <c:ext xmlns:c15="http://schemas.microsoft.com/office/drawing/2012/chart" uri="{CE6537A1-D6FC-4f65-9D91-7224C49458BB}">
                  <c15:layout>
                    <c:manualLayout>
                      <c:w val="0.24340627083395525"/>
                      <c:h val="0.1712017270340159"/>
                    </c:manualLayout>
                  </c15:layout>
                  <c15:dlblFieldTable/>
                  <c15:showDataLabelsRange val="0"/>
                </c:ext>
                <c:ext xmlns:c16="http://schemas.microsoft.com/office/drawing/2014/chart" uri="{C3380CC4-5D6E-409C-BE32-E72D297353CC}">
                  <c16:uniqueId val="{00000020-0221-4F9E-8CE8-324B439656DD}"/>
                </c:ext>
              </c:extLst>
            </c:dLbl>
            <c:dLbl>
              <c:idx val="3"/>
              <c:layout>
                <c:manualLayout>
                  <c:x val="-0.3899827038336639"/>
                  <c:y val="2.9742839206176905E-2"/>
                </c:manualLayout>
              </c:layout>
              <c:tx>
                <c:rich>
                  <a:bodyPr/>
                  <a:lstStyle/>
                  <a:p>
                    <a:fld id="{CF200521-2DAE-4138-83B2-FA31758597E2}" type="CATEGORYNAME">
                      <a:rPr lang="ja-JP" altLang="en-US"/>
                      <a:pPr/>
                      <a:t>[分類名]</a:t>
                    </a:fld>
                    <a:r>
                      <a:rPr lang="ja-JP" altLang="en-US" baseline="0"/>
                      <a:t> </a:t>
                    </a:r>
                  </a:p>
                  <a:p>
                    <a:fld id="{4C29F247-4912-4452-9B36-D9169CC645BC}" type="PERCENTAGE">
                      <a:rPr lang="en-US" altLang="ja-JP" baseline="0"/>
                      <a:pPr/>
                      <a:t>[パーセンテージ]</a:t>
                    </a:fld>
                    <a:endParaRPr lang="ja-JP" altLang="en-US"/>
                  </a:p>
                </c:rich>
              </c:tx>
              <c:showLegendKey val="0"/>
              <c:showVal val="0"/>
              <c:showCatName val="1"/>
              <c:showSerName val="0"/>
              <c:showPercent val="1"/>
              <c:showBubbleSize val="0"/>
              <c:separator>
</c:separator>
              <c:extLst>
                <c:ext xmlns:c15="http://schemas.microsoft.com/office/drawing/2012/chart" uri="{CE6537A1-D6FC-4f65-9D91-7224C49458BB}">
                  <c15:layout>
                    <c:manualLayout>
                      <c:w val="0.21959479799276974"/>
                      <c:h val="0.15953062304024981"/>
                    </c:manualLayout>
                  </c15:layout>
                  <c15:dlblFieldTable/>
                  <c15:showDataLabelsRange val="0"/>
                </c:ext>
                <c:ext xmlns:c16="http://schemas.microsoft.com/office/drawing/2014/chart" uri="{C3380CC4-5D6E-409C-BE32-E72D297353CC}">
                  <c16:uniqueId val="{00000022-0221-4F9E-8CE8-324B439656DD}"/>
                </c:ext>
              </c:extLst>
            </c:dLbl>
            <c:dLbl>
              <c:idx val="4"/>
              <c:layout>
                <c:manualLayout>
                  <c:x val="-0.27043354447149914"/>
                  <c:y val="-0.10886434163838787"/>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5123786459045666"/>
                      <c:h val="0.15753549720106672"/>
                    </c:manualLayout>
                  </c15:layout>
                </c:ext>
                <c:ext xmlns:c16="http://schemas.microsoft.com/office/drawing/2014/chart" uri="{C3380CC4-5D6E-409C-BE32-E72D297353CC}">
                  <c16:uniqueId val="{00000024-0221-4F9E-8CE8-324B439656DD}"/>
                </c:ext>
              </c:extLst>
            </c:dLbl>
            <c:dLbl>
              <c:idx val="5"/>
              <c:layout>
                <c:manualLayout>
                  <c:x val="-7.1221997402263343E-2"/>
                  <c:y val="-0.15534183704033555"/>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34124838352063924"/>
                      <c:h val="0.16120462244432165"/>
                    </c:manualLayout>
                  </c15:layout>
                </c:ext>
                <c:ext xmlns:c16="http://schemas.microsoft.com/office/drawing/2014/chart" uri="{C3380CC4-5D6E-409C-BE32-E72D297353CC}">
                  <c16:uniqueId val="{00000026-0221-4F9E-8CE8-324B439656DD}"/>
                </c:ext>
              </c:extLst>
            </c:dLbl>
            <c:spPr>
              <a:noFill/>
              <a:ln>
                <a:noFill/>
              </a:ln>
              <a:effectLst/>
            </c:spPr>
            <c:txPr>
              <a:bodyPr rot="0" vertOverflow="overflow" horzOverflow="overflow" vert="horz" lIns="36000" tIns="36000" rIns="36000" bIns="36000" spcCol="0"/>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④再エネ導入量・ポテンシャルの現状把握!$G$19:$G$24</c:f>
              <c:strCache>
                <c:ptCount val="6"/>
                <c:pt idx="0">
                  <c:v>太陽光発電（10kW未満）</c:v>
                </c:pt>
                <c:pt idx="1">
                  <c:v>太陽光発電（10kW以上）</c:v>
                </c:pt>
                <c:pt idx="2">
                  <c:v>風力発電</c:v>
                </c:pt>
                <c:pt idx="3">
                  <c:v>水力発電</c:v>
                </c:pt>
                <c:pt idx="4">
                  <c:v>地熱発電</c:v>
                </c:pt>
                <c:pt idx="5">
                  <c:v>バイオマス発電</c:v>
                </c:pt>
              </c:strCache>
            </c:strRef>
          </c:cat>
          <c:val>
            <c:numRef>
              <c:f>④再エネ導入量・ポテンシャルの現状把握!$R$19:$R$24</c:f>
              <c:numCache>
                <c:formatCode>#,##0</c:formatCode>
                <c:ptCount val="6"/>
                <c:pt idx="0">
                  <c:v>340.11640824000006</c:v>
                </c:pt>
                <c:pt idx="1">
                  <c:v>974.08046400000012</c:v>
                </c:pt>
                <c:pt idx="2">
                  <c:v>0</c:v>
                </c:pt>
                <c:pt idx="3">
                  <c:v>0</c:v>
                </c:pt>
                <c:pt idx="4">
                  <c:v>0</c:v>
                </c:pt>
                <c:pt idx="5">
                  <c:v>0</c:v>
                </c:pt>
              </c:numCache>
            </c:numRef>
          </c:val>
          <c:extLst>
            <c:ext xmlns:c16="http://schemas.microsoft.com/office/drawing/2014/chart" uri="{C3380CC4-5D6E-409C-BE32-E72D297353CC}">
              <c16:uniqueId val="{00000027-0221-4F9E-8CE8-324B439656DD}"/>
            </c:ext>
          </c:extLst>
        </c:ser>
        <c:dLbls>
          <c:showLegendKey val="0"/>
          <c:showVal val="0"/>
          <c:showCatName val="0"/>
          <c:showSerName val="0"/>
          <c:showPercent val="0"/>
          <c:showBubbleSize val="0"/>
          <c:showLeaderLines val="0"/>
        </c:dLbls>
        <c:firstSliceAng val="0"/>
        <c:holeSize val="45"/>
      </c:doughnutChart>
      <c:spPr>
        <a:ln>
          <a:noFill/>
        </a:ln>
      </c:spPr>
    </c:plotArea>
    <c:legend>
      <c:legendPos val="b"/>
      <c:layout>
        <c:manualLayout>
          <c:xMode val="edge"/>
          <c:yMode val="edge"/>
          <c:x val="1.4541642621014957E-2"/>
          <c:y val="0.84409821492924586"/>
          <c:w val="0.97058839544825681"/>
          <c:h val="0.15361701645694351"/>
        </c:manualLayout>
      </c:layout>
      <c:overlay val="0"/>
      <c:spPr>
        <a:noFill/>
        <a:ln>
          <a:noFill/>
        </a:ln>
        <a:effectLst/>
      </c:spPr>
      <c:txPr>
        <a:bodyPr rot="0" vert="horz"/>
        <a:lstStyle/>
        <a:p>
          <a:pPr rtl="0">
            <a:defRPr/>
          </a:pPr>
          <a:endParaRPr lang="ja-JP"/>
        </a:p>
      </c:txPr>
    </c:legend>
    <c:plotVisOnly val="1"/>
    <c:dispBlanksAs val="gap"/>
    <c:showDLblsOverMax val="0"/>
  </c:chart>
  <c:spPr>
    <a:noFill/>
    <a:ln w="9525" cap="flat" cmpd="sng" algn="ctr">
      <a:noFill/>
      <a:round/>
    </a:ln>
    <a:effectLst/>
  </c:spPr>
  <c:txPr>
    <a:bodyPr/>
    <a:lstStyle/>
    <a:p>
      <a:pPr>
        <a:defRPr sz="9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portrait"/>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④再エネ導入量・ポテンシャルの現状把握!$AE$19</c:f>
          <c:strCache>
            <c:ptCount val="1"/>
            <c:pt idx="0">
              <c:v>6</c:v>
            </c:pt>
          </c:strCache>
        </c:strRef>
      </c:tx>
      <c:layout>
        <c:manualLayout>
          <c:xMode val="edge"/>
          <c:yMode val="edge"/>
          <c:x val="0.4696779086586107"/>
          <c:y val="0.42299902029287012"/>
        </c:manualLayout>
      </c:layout>
      <c:overlay val="0"/>
      <c:spPr>
        <a:noFill/>
        <a:ln>
          <a:noFill/>
        </a:ln>
        <a:effectLst/>
      </c:spPr>
      <c:txPr>
        <a:bodyPr rot="0" vert="horz"/>
        <a:lstStyle/>
        <a:p>
          <a:pPr>
            <a:defRPr>
              <a:latin typeface="Meiryo UI" panose="020B0604030504040204" pitchFamily="50" charset="-128"/>
              <a:ea typeface="Meiryo UI" panose="020B0604030504040204" pitchFamily="50" charset="-128"/>
            </a:defRPr>
          </a:pPr>
          <a:endParaRPr lang="ja-JP"/>
        </a:p>
      </c:txPr>
    </c:title>
    <c:autoTitleDeleted val="0"/>
    <c:plotArea>
      <c:layout>
        <c:manualLayout>
          <c:layoutTarget val="inner"/>
          <c:xMode val="edge"/>
          <c:yMode val="edge"/>
          <c:x val="0.21416967708436901"/>
          <c:y val="8.5259538893142514E-2"/>
          <c:w val="0.63511969862680751"/>
          <c:h val="0.67981068545228251"/>
        </c:manualLayout>
      </c:layout>
      <c:doughnutChart>
        <c:varyColors val="1"/>
        <c:ser>
          <c:idx val="0"/>
          <c:order val="0"/>
          <c:tx>
            <c:strRef>
              <c:f>年度マスタ!$J$4</c:f>
              <c:strCache>
                <c:ptCount val="1"/>
                <c:pt idx="0">
                  <c:v>牟岐町</c:v>
                </c:pt>
              </c:strCache>
            </c:strRef>
          </c:tx>
          <c:spPr>
            <a:ln w="6350">
              <a:solidFill>
                <a:schemeClr val="bg1"/>
              </a:solidFill>
            </a:ln>
          </c:spPr>
          <c:dPt>
            <c:idx val="0"/>
            <c:bubble3D val="0"/>
            <c:spPr>
              <a:solidFill>
                <a:srgbClr val="FFCC66"/>
              </a:solidFill>
              <a:ln w="6350">
                <a:solidFill>
                  <a:schemeClr val="bg1"/>
                </a:solidFill>
              </a:ln>
              <a:effectLst/>
            </c:spPr>
            <c:extLst>
              <c:ext xmlns:c16="http://schemas.microsoft.com/office/drawing/2014/chart" uri="{C3380CC4-5D6E-409C-BE32-E72D297353CC}">
                <c16:uniqueId val="{00000046-50D2-401C-ABA0-432BF43385E6}"/>
              </c:ext>
            </c:extLst>
          </c:dPt>
          <c:dPt>
            <c:idx val="1"/>
            <c:bubble3D val="0"/>
            <c:spPr>
              <a:solidFill>
                <a:schemeClr val="accent5">
                  <a:lumMod val="60000"/>
                  <a:lumOff val="40000"/>
                </a:schemeClr>
              </a:solidFill>
              <a:ln w="6350">
                <a:solidFill>
                  <a:schemeClr val="bg1"/>
                </a:solidFill>
              </a:ln>
              <a:effectLst/>
            </c:spPr>
            <c:extLst>
              <c:ext xmlns:c16="http://schemas.microsoft.com/office/drawing/2014/chart" uri="{C3380CC4-5D6E-409C-BE32-E72D297353CC}">
                <c16:uniqueId val="{00000048-50D2-401C-ABA0-432BF43385E6}"/>
              </c:ext>
            </c:extLst>
          </c:dPt>
          <c:dPt>
            <c:idx val="2"/>
            <c:bubble3D val="0"/>
            <c:spPr>
              <a:solidFill>
                <a:schemeClr val="accent1">
                  <a:lumMod val="75000"/>
                </a:schemeClr>
              </a:solidFill>
              <a:ln w="6350">
                <a:solidFill>
                  <a:schemeClr val="bg1"/>
                </a:solidFill>
              </a:ln>
              <a:effectLst/>
            </c:spPr>
            <c:extLst>
              <c:ext xmlns:c16="http://schemas.microsoft.com/office/drawing/2014/chart" uri="{C3380CC4-5D6E-409C-BE32-E72D297353CC}">
                <c16:uniqueId val="{0000004A-50D2-401C-ABA0-432BF43385E6}"/>
              </c:ext>
            </c:extLst>
          </c:dPt>
          <c:dPt>
            <c:idx val="3"/>
            <c:bubble3D val="0"/>
            <c:spPr>
              <a:solidFill>
                <a:srgbClr val="C00000"/>
              </a:solidFill>
              <a:ln w="6350">
                <a:solidFill>
                  <a:schemeClr val="bg1"/>
                </a:solidFill>
              </a:ln>
              <a:effectLst/>
            </c:spPr>
            <c:extLst>
              <c:ext xmlns:c16="http://schemas.microsoft.com/office/drawing/2014/chart" uri="{C3380CC4-5D6E-409C-BE32-E72D297353CC}">
                <c16:uniqueId val="{0000004C-50D2-401C-ABA0-432BF43385E6}"/>
              </c:ext>
            </c:extLst>
          </c:dPt>
          <c:dPt>
            <c:idx val="4"/>
            <c:bubble3D val="0"/>
            <c:spPr>
              <a:solidFill>
                <a:srgbClr val="F79747"/>
              </a:solidFill>
              <a:ln w="6350">
                <a:solidFill>
                  <a:schemeClr val="bg1"/>
                </a:solidFill>
              </a:ln>
              <a:effectLst/>
            </c:spPr>
            <c:extLst>
              <c:ext xmlns:c16="http://schemas.microsoft.com/office/drawing/2014/chart" uri="{C3380CC4-5D6E-409C-BE32-E72D297353CC}">
                <c16:uniqueId val="{0000004E-50D2-401C-ABA0-432BF43385E6}"/>
              </c:ext>
            </c:extLst>
          </c:dPt>
          <c:dPt>
            <c:idx val="5"/>
            <c:bubble3D val="0"/>
            <c:spPr>
              <a:solidFill>
                <a:srgbClr val="AF8255"/>
              </a:solidFill>
              <a:ln w="6350">
                <a:solidFill>
                  <a:schemeClr val="bg1"/>
                </a:solidFill>
              </a:ln>
              <a:effectLst/>
            </c:spPr>
            <c:extLst>
              <c:ext xmlns:c16="http://schemas.microsoft.com/office/drawing/2014/chart" uri="{C3380CC4-5D6E-409C-BE32-E72D297353CC}">
                <c16:uniqueId val="{00000050-50D2-401C-ABA0-432BF43385E6}"/>
              </c:ext>
            </c:extLst>
          </c:dPt>
          <c:dPt>
            <c:idx val="6"/>
            <c:bubble3D val="0"/>
            <c:spPr>
              <a:solidFill>
                <a:schemeClr val="accent1">
                  <a:lumMod val="60000"/>
                </a:schemeClr>
              </a:solidFill>
              <a:ln w="6350">
                <a:solidFill>
                  <a:schemeClr val="bg1"/>
                </a:solidFill>
              </a:ln>
              <a:effectLst/>
            </c:spPr>
            <c:extLst>
              <c:ext xmlns:c16="http://schemas.microsoft.com/office/drawing/2014/chart" uri="{C3380CC4-5D6E-409C-BE32-E72D297353CC}">
                <c16:uniqueId val="{00000052-50D2-401C-ABA0-432BF43385E6}"/>
              </c:ext>
            </c:extLst>
          </c:dPt>
          <c:dPt>
            <c:idx val="7"/>
            <c:bubble3D val="0"/>
            <c:spPr>
              <a:solidFill>
                <a:schemeClr val="accent2">
                  <a:lumMod val="60000"/>
                </a:schemeClr>
              </a:solidFill>
              <a:ln w="6350">
                <a:solidFill>
                  <a:schemeClr val="bg1"/>
                </a:solidFill>
              </a:ln>
              <a:effectLst/>
            </c:spPr>
            <c:extLst>
              <c:ext xmlns:c16="http://schemas.microsoft.com/office/drawing/2014/chart" uri="{C3380CC4-5D6E-409C-BE32-E72D297353CC}">
                <c16:uniqueId val="{00000054-50D2-401C-ABA0-432BF43385E6}"/>
              </c:ext>
            </c:extLst>
          </c:dPt>
          <c:dPt>
            <c:idx val="8"/>
            <c:bubble3D val="0"/>
            <c:spPr>
              <a:solidFill>
                <a:srgbClr val="0070C0"/>
              </a:solidFill>
              <a:ln w="6350">
                <a:solidFill>
                  <a:schemeClr val="bg1"/>
                </a:solidFill>
              </a:ln>
              <a:effectLst/>
            </c:spPr>
            <c:extLst>
              <c:ext xmlns:c16="http://schemas.microsoft.com/office/drawing/2014/chart" uri="{C3380CC4-5D6E-409C-BE32-E72D297353CC}">
                <c16:uniqueId val="{00000056-50D2-401C-ABA0-432BF43385E6}"/>
              </c:ext>
            </c:extLst>
          </c:dPt>
          <c:dPt>
            <c:idx val="9"/>
            <c:bubble3D val="0"/>
            <c:spPr>
              <a:solidFill>
                <a:schemeClr val="accent4">
                  <a:lumMod val="20000"/>
                  <a:lumOff val="80000"/>
                </a:schemeClr>
              </a:solidFill>
              <a:ln w="6350">
                <a:solidFill>
                  <a:schemeClr val="bg1"/>
                </a:solidFill>
              </a:ln>
              <a:effectLst/>
            </c:spPr>
            <c:extLst>
              <c:ext xmlns:c16="http://schemas.microsoft.com/office/drawing/2014/chart" uri="{C3380CC4-5D6E-409C-BE32-E72D297353CC}">
                <c16:uniqueId val="{00000058-50D2-401C-ABA0-432BF43385E6}"/>
              </c:ext>
            </c:extLst>
          </c:dPt>
          <c:dLbls>
            <c:dLbl>
              <c:idx val="0"/>
              <c:layout>
                <c:manualLayout>
                  <c:x val="1.9042963355759435E-2"/>
                  <c:y val="-7.0880620090873351E-3"/>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4063345816900319"/>
                      <c:h val="0.18104844312138421"/>
                    </c:manualLayout>
                  </c15:layout>
                </c:ext>
                <c:ext xmlns:c16="http://schemas.microsoft.com/office/drawing/2014/chart" uri="{C3380CC4-5D6E-409C-BE32-E72D297353CC}">
                  <c16:uniqueId val="{00000046-50D2-401C-ABA0-432BF43385E6}"/>
                </c:ext>
              </c:extLst>
            </c:dLbl>
            <c:dLbl>
              <c:idx val="1"/>
              <c:layout>
                <c:manualLayout>
                  <c:x val="7.0151018018316594E-3"/>
                  <c:y val="1.501745631487001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999304013522023"/>
                      <c:h val="0.16789516160024595"/>
                    </c:manualLayout>
                  </c15:layout>
                </c:ext>
                <c:ext xmlns:c16="http://schemas.microsoft.com/office/drawing/2014/chart" uri="{C3380CC4-5D6E-409C-BE32-E72D297353CC}">
                  <c16:uniqueId val="{00000048-50D2-401C-ABA0-432BF43385E6}"/>
                </c:ext>
              </c:extLst>
            </c:dLbl>
            <c:dLbl>
              <c:idx val="2"/>
              <c:layout>
                <c:manualLayout>
                  <c:x val="-9.2944301852003086E-2"/>
                  <c:y val="0.16874449974729783"/>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9198454999853141"/>
                      <c:h val="0.17612170148381734"/>
                    </c:manualLayout>
                  </c15:layout>
                </c:ext>
                <c:ext xmlns:c16="http://schemas.microsoft.com/office/drawing/2014/chart" uri="{C3380CC4-5D6E-409C-BE32-E72D297353CC}">
                  <c16:uniqueId val="{0000004A-50D2-401C-ABA0-432BF43385E6}"/>
                </c:ext>
              </c:extLst>
            </c:dLbl>
            <c:dLbl>
              <c:idx val="3"/>
              <c:layout>
                <c:manualLayout>
                  <c:x val="-0.19305477303107635"/>
                  <c:y val="4.2631986590712163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4137652749967251"/>
                      <c:h val="0.15852241008316145"/>
                    </c:manualLayout>
                  </c15:layout>
                </c:ext>
                <c:ext xmlns:c16="http://schemas.microsoft.com/office/drawing/2014/chart" uri="{C3380CC4-5D6E-409C-BE32-E72D297353CC}">
                  <c16:uniqueId val="{0000004C-50D2-401C-ABA0-432BF43385E6}"/>
                </c:ext>
              </c:extLst>
            </c:dLbl>
            <c:dLbl>
              <c:idx val="4"/>
              <c:layout>
                <c:manualLayout>
                  <c:x val="-0.20814884167964737"/>
                  <c:y val="-6.5700188900680814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0343795225311814"/>
                      <c:h val="0.16414079752152846"/>
                    </c:manualLayout>
                  </c15:layout>
                </c:ext>
                <c:ext xmlns:c16="http://schemas.microsoft.com/office/drawing/2014/chart" uri="{C3380CC4-5D6E-409C-BE32-E72D297353CC}">
                  <c16:uniqueId val="{0000004E-50D2-401C-ABA0-432BF43385E6}"/>
                </c:ext>
              </c:extLst>
            </c:dLbl>
            <c:dLbl>
              <c:idx val="5"/>
              <c:layout>
                <c:manualLayout>
                  <c:x val="-2.5143616257360366E-2"/>
                  <c:y val="-2.732497125103097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3766308730763708"/>
                      <c:h val="0.16603128242573306"/>
                    </c:manualLayout>
                  </c15:layout>
                </c:ext>
                <c:ext xmlns:c16="http://schemas.microsoft.com/office/drawing/2014/chart" uri="{C3380CC4-5D6E-409C-BE32-E72D297353CC}">
                  <c16:uniqueId val="{00000050-50D2-401C-ABA0-432BF43385E6}"/>
                </c:ext>
              </c:extLst>
            </c:dLbl>
            <c:spPr>
              <a:noFill/>
              <a:ln>
                <a:noFill/>
              </a:ln>
              <a:effectLst/>
            </c:spPr>
            <c:txPr>
              <a:bodyPr rot="0" vertOverflow="overflow" horzOverflow="overflow" vert="horz" wrap="none" lIns="36000" tIns="36000" rIns="36000" bIns="36000"/>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④再エネ導入量・ポテンシャルの現状把握!$Z$6,④再エネ導入量・ポテンシャルの現状把握!$Z$9,④再エネ導入量・ポテンシャルの現状把握!$Z$10,④再エネ導入量・ポテンシャルの現状把握!$Z$13,④再エネ導入量・ポテンシャルの現状把握!$Z$17,④再エネ導入量・ポテンシャルの現状把握!$Z$18)</c:f>
              <c:strCache>
                <c:ptCount val="6"/>
                <c:pt idx="0">
                  <c:v>太陽光発電</c:v>
                </c:pt>
                <c:pt idx="1">
                  <c:v>風力発電</c:v>
                </c:pt>
                <c:pt idx="2">
                  <c:v>中小水力発電</c:v>
                </c:pt>
                <c:pt idx="3">
                  <c:v>地熱発電</c:v>
                </c:pt>
                <c:pt idx="4">
                  <c:v>太陽熱</c:v>
                </c:pt>
                <c:pt idx="5">
                  <c:v>地中熱</c:v>
                </c:pt>
              </c:strCache>
            </c:strRef>
          </c:cat>
          <c:val>
            <c:numRef>
              <c:f>(④再エネ導入量・ポテンシャルの現状把握!$AE$6,④再エネ導入量・ポテンシャルの現状把握!$AE$9,④再エネ導入量・ポテンシャルの現状把握!$AE$10,④再エネ導入量・ポテンシャルの現状把握!$AE$13,④再エネ導入量・ポテンシャルの現状把握!$AE$17,④再エネ導入量・ポテンシャルの現状把握!$AE$18)</c:f>
              <c:numCache>
                <c:formatCode>#,##0</c:formatCode>
                <c:ptCount val="6"/>
                <c:pt idx="0">
                  <c:v>3.0423909960000004</c:v>
                </c:pt>
                <c:pt idx="1">
                  <c:v>0.74705684400000016</c:v>
                </c:pt>
                <c:pt idx="2">
                  <c:v>1.6974288000000001E-2</c:v>
                </c:pt>
                <c:pt idx="3">
                  <c:v>0</c:v>
                </c:pt>
                <c:pt idx="4">
                  <c:v>0.17439154000000001</c:v>
                </c:pt>
                <c:pt idx="5">
                  <c:v>2.3645334899999999</c:v>
                </c:pt>
              </c:numCache>
            </c:numRef>
          </c:val>
          <c:extLst>
            <c:ext xmlns:c16="http://schemas.microsoft.com/office/drawing/2014/chart" uri="{C3380CC4-5D6E-409C-BE32-E72D297353CC}">
              <c16:uniqueId val="{00000059-50D2-401C-ABA0-432BF43385E6}"/>
            </c:ext>
          </c:extLst>
        </c:ser>
        <c:dLbls>
          <c:showLegendKey val="0"/>
          <c:showVal val="1"/>
          <c:showCatName val="0"/>
          <c:showSerName val="0"/>
          <c:showPercent val="0"/>
          <c:showBubbleSize val="0"/>
          <c:showLeaderLines val="0"/>
        </c:dLbls>
        <c:firstSliceAng val="0"/>
        <c:holeSize val="50"/>
      </c:doughnutChart>
    </c:plotArea>
    <c:legend>
      <c:legendPos val="b"/>
      <c:layout>
        <c:manualLayout>
          <c:xMode val="edge"/>
          <c:yMode val="edge"/>
          <c:x val="8.2163801422651506E-2"/>
          <c:y val="0.89691542252691936"/>
          <c:w val="0.85372724029732305"/>
          <c:h val="0.10185327967020823"/>
        </c:manualLayout>
      </c:layout>
      <c:overlay val="0"/>
      <c:spPr>
        <a:noFill/>
        <a:ln>
          <a:noFill/>
        </a:ln>
        <a:effectLst/>
      </c:spPr>
      <c:txPr>
        <a:bodyPr rot="0" vert="horz"/>
        <a:lstStyle/>
        <a:p>
          <a:pPr>
            <a:defRPr>
              <a:latin typeface="Meiryo UI" panose="020B0604030504040204" pitchFamily="50" charset="-128"/>
              <a:ea typeface="Meiryo UI" panose="020B0604030504040204" pitchFamily="50" charset="-128"/>
            </a:defRPr>
          </a:pPr>
          <a:endParaRPr lang="ja-JP"/>
        </a:p>
      </c:txPr>
    </c:legend>
    <c:plotVisOnly val="1"/>
    <c:dispBlanksAs val="gap"/>
    <c:showDLblsOverMax val="0"/>
  </c:chart>
  <c:spPr>
    <a:noFill/>
    <a:ln w="9525" cap="flat" cmpd="sng" algn="ctr">
      <a:noFill/>
      <a:round/>
    </a:ln>
    <a:effectLst/>
  </c:spPr>
  <c:txPr>
    <a:bodyPr/>
    <a:lstStyle/>
    <a:p>
      <a:pPr>
        <a:defRPr sz="9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portrait"/>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④再エネ導入量・ポテンシャルの現状把握!$AC$19</c:f>
          <c:strCache>
            <c:ptCount val="1"/>
            <c:pt idx="0">
              <c:v>72,984</c:v>
            </c:pt>
          </c:strCache>
        </c:strRef>
      </c:tx>
      <c:layout>
        <c:manualLayout>
          <c:xMode val="edge"/>
          <c:yMode val="edge"/>
          <c:x val="0.42974444988156413"/>
          <c:y val="0.52397456730296599"/>
        </c:manualLayout>
      </c:layout>
      <c:overlay val="0"/>
      <c:spPr>
        <a:noFill/>
        <a:ln>
          <a:noFill/>
        </a:ln>
        <a:effectLst/>
      </c:spPr>
      <c:txPr>
        <a:bodyPr rot="0" vert="horz"/>
        <a:lstStyle/>
        <a:p>
          <a:pPr>
            <a:defRPr>
              <a:latin typeface="Meiryo UI" panose="020B0604030504040204" pitchFamily="50" charset="-128"/>
              <a:ea typeface="Meiryo UI" panose="020B0604030504040204" pitchFamily="50" charset="-128"/>
            </a:defRPr>
          </a:pPr>
          <a:endParaRPr lang="ja-JP"/>
        </a:p>
      </c:txPr>
    </c:title>
    <c:autoTitleDeleted val="0"/>
    <c:plotArea>
      <c:layout>
        <c:manualLayout>
          <c:layoutTarget val="inner"/>
          <c:xMode val="edge"/>
          <c:yMode val="edge"/>
          <c:x val="0.21039538844375905"/>
          <c:y val="0.18481440145263608"/>
          <c:w val="0.62790274915051858"/>
          <c:h val="0.66114371960422591"/>
        </c:manualLayout>
      </c:layout>
      <c:doughnutChart>
        <c:varyColors val="1"/>
        <c:ser>
          <c:idx val="0"/>
          <c:order val="0"/>
          <c:tx>
            <c:strRef>
              <c:f>年度マスタ!$J$4</c:f>
              <c:strCache>
                <c:ptCount val="1"/>
                <c:pt idx="0">
                  <c:v>牟岐町</c:v>
                </c:pt>
              </c:strCache>
            </c:strRef>
          </c:tx>
          <c:spPr>
            <a:ln w="6350">
              <a:solidFill>
                <a:schemeClr val="bg1"/>
              </a:solidFill>
            </a:ln>
          </c:spPr>
          <c:dPt>
            <c:idx val="0"/>
            <c:bubble3D val="0"/>
            <c:spPr>
              <a:solidFill>
                <a:srgbClr val="FFCC66"/>
              </a:solidFill>
              <a:ln w="6350">
                <a:solidFill>
                  <a:schemeClr val="bg1"/>
                </a:solidFill>
              </a:ln>
              <a:effectLst/>
            </c:spPr>
            <c:extLst>
              <c:ext xmlns:c16="http://schemas.microsoft.com/office/drawing/2014/chart" uri="{C3380CC4-5D6E-409C-BE32-E72D297353CC}">
                <c16:uniqueId val="{00000016-A9E8-4774-BBDB-9D44EE609BCB}"/>
              </c:ext>
            </c:extLst>
          </c:dPt>
          <c:dPt>
            <c:idx val="1"/>
            <c:bubble3D val="0"/>
            <c:spPr>
              <a:solidFill>
                <a:schemeClr val="accent5">
                  <a:lumMod val="60000"/>
                  <a:lumOff val="40000"/>
                </a:schemeClr>
              </a:solidFill>
              <a:ln w="6350">
                <a:solidFill>
                  <a:schemeClr val="bg1"/>
                </a:solidFill>
              </a:ln>
              <a:effectLst/>
            </c:spPr>
            <c:extLst>
              <c:ext xmlns:c16="http://schemas.microsoft.com/office/drawing/2014/chart" uri="{C3380CC4-5D6E-409C-BE32-E72D297353CC}">
                <c16:uniqueId val="{00000018-A9E8-4774-BBDB-9D44EE609BCB}"/>
              </c:ext>
            </c:extLst>
          </c:dPt>
          <c:dPt>
            <c:idx val="2"/>
            <c:bubble3D val="0"/>
            <c:spPr>
              <a:solidFill>
                <a:schemeClr val="accent1">
                  <a:lumMod val="75000"/>
                </a:schemeClr>
              </a:solidFill>
              <a:ln w="6350">
                <a:solidFill>
                  <a:schemeClr val="bg1"/>
                </a:solidFill>
              </a:ln>
              <a:effectLst/>
            </c:spPr>
            <c:extLst>
              <c:ext xmlns:c16="http://schemas.microsoft.com/office/drawing/2014/chart" uri="{C3380CC4-5D6E-409C-BE32-E72D297353CC}">
                <c16:uniqueId val="{0000001A-A9E8-4774-BBDB-9D44EE609BCB}"/>
              </c:ext>
            </c:extLst>
          </c:dPt>
          <c:dPt>
            <c:idx val="3"/>
            <c:bubble3D val="0"/>
            <c:spPr>
              <a:solidFill>
                <a:srgbClr val="C00000"/>
              </a:solidFill>
              <a:ln w="6350">
                <a:solidFill>
                  <a:schemeClr val="bg1"/>
                </a:solidFill>
              </a:ln>
              <a:effectLst/>
            </c:spPr>
            <c:extLst>
              <c:ext xmlns:c16="http://schemas.microsoft.com/office/drawing/2014/chart" uri="{C3380CC4-5D6E-409C-BE32-E72D297353CC}">
                <c16:uniqueId val="{0000001C-A9E8-4774-BBDB-9D44EE609BCB}"/>
              </c:ext>
            </c:extLst>
          </c:dPt>
          <c:dPt>
            <c:idx val="4"/>
            <c:bubble3D val="0"/>
            <c:spPr>
              <a:solidFill>
                <a:srgbClr val="F79747"/>
              </a:solidFill>
              <a:ln w="6350">
                <a:solidFill>
                  <a:schemeClr val="bg1"/>
                </a:solidFill>
              </a:ln>
              <a:effectLst/>
            </c:spPr>
            <c:extLst>
              <c:ext xmlns:c16="http://schemas.microsoft.com/office/drawing/2014/chart" uri="{C3380CC4-5D6E-409C-BE32-E72D297353CC}">
                <c16:uniqueId val="{0000001E-A9E8-4774-BBDB-9D44EE609BCB}"/>
              </c:ext>
            </c:extLst>
          </c:dPt>
          <c:dPt>
            <c:idx val="5"/>
            <c:bubble3D val="0"/>
            <c:spPr>
              <a:solidFill>
                <a:srgbClr val="AF8255"/>
              </a:solidFill>
              <a:ln w="6350">
                <a:solidFill>
                  <a:schemeClr val="bg1"/>
                </a:solidFill>
              </a:ln>
              <a:effectLst/>
            </c:spPr>
            <c:extLst>
              <c:ext xmlns:c16="http://schemas.microsoft.com/office/drawing/2014/chart" uri="{C3380CC4-5D6E-409C-BE32-E72D297353CC}">
                <c16:uniqueId val="{00000020-A9E8-4774-BBDB-9D44EE609BCB}"/>
              </c:ext>
            </c:extLst>
          </c:dPt>
          <c:dPt>
            <c:idx val="6"/>
            <c:bubble3D val="0"/>
            <c:spPr>
              <a:solidFill>
                <a:schemeClr val="accent1">
                  <a:lumMod val="60000"/>
                </a:schemeClr>
              </a:solidFill>
              <a:ln w="6350">
                <a:solidFill>
                  <a:schemeClr val="bg1"/>
                </a:solidFill>
              </a:ln>
              <a:effectLst/>
            </c:spPr>
            <c:extLst>
              <c:ext xmlns:c16="http://schemas.microsoft.com/office/drawing/2014/chart" uri="{C3380CC4-5D6E-409C-BE32-E72D297353CC}">
                <c16:uniqueId val="{00000022-A9E8-4774-BBDB-9D44EE609BCB}"/>
              </c:ext>
            </c:extLst>
          </c:dPt>
          <c:dPt>
            <c:idx val="7"/>
            <c:bubble3D val="0"/>
            <c:spPr>
              <a:solidFill>
                <a:schemeClr val="accent2">
                  <a:lumMod val="60000"/>
                </a:schemeClr>
              </a:solidFill>
              <a:ln w="6350">
                <a:solidFill>
                  <a:schemeClr val="bg1"/>
                </a:solidFill>
              </a:ln>
              <a:effectLst/>
            </c:spPr>
            <c:extLst>
              <c:ext xmlns:c16="http://schemas.microsoft.com/office/drawing/2014/chart" uri="{C3380CC4-5D6E-409C-BE32-E72D297353CC}">
                <c16:uniqueId val="{00000024-A9E8-4774-BBDB-9D44EE609BCB}"/>
              </c:ext>
            </c:extLst>
          </c:dPt>
          <c:dPt>
            <c:idx val="8"/>
            <c:bubble3D val="0"/>
            <c:spPr>
              <a:solidFill>
                <a:srgbClr val="0070C0"/>
              </a:solidFill>
              <a:ln w="6350">
                <a:solidFill>
                  <a:schemeClr val="bg1"/>
                </a:solidFill>
              </a:ln>
              <a:effectLst/>
            </c:spPr>
            <c:extLst>
              <c:ext xmlns:c16="http://schemas.microsoft.com/office/drawing/2014/chart" uri="{C3380CC4-5D6E-409C-BE32-E72D297353CC}">
                <c16:uniqueId val="{00000026-A9E8-4774-BBDB-9D44EE609BCB}"/>
              </c:ext>
            </c:extLst>
          </c:dPt>
          <c:dPt>
            <c:idx val="9"/>
            <c:bubble3D val="0"/>
            <c:spPr>
              <a:solidFill>
                <a:schemeClr val="accent4">
                  <a:lumMod val="20000"/>
                  <a:lumOff val="80000"/>
                </a:schemeClr>
              </a:solidFill>
              <a:ln w="6350">
                <a:solidFill>
                  <a:schemeClr val="bg1"/>
                </a:solidFill>
              </a:ln>
              <a:effectLst/>
            </c:spPr>
            <c:extLst>
              <c:ext xmlns:c16="http://schemas.microsoft.com/office/drawing/2014/chart" uri="{C3380CC4-5D6E-409C-BE32-E72D297353CC}">
                <c16:uniqueId val="{00000028-A9E8-4774-BBDB-9D44EE609BCB}"/>
              </c:ext>
            </c:extLst>
          </c:dPt>
          <c:dLbls>
            <c:dLbl>
              <c:idx val="0"/>
              <c:layout>
                <c:manualLayout>
                  <c:x val="7.2362344494836556E-2"/>
                  <c:y val="5.1108651477616035E-2"/>
                </c:manualLayout>
              </c:layout>
              <c:spPr>
                <a:noFill/>
                <a:ln>
                  <a:noFill/>
                </a:ln>
                <a:effectLst/>
              </c:spPr>
              <c:txPr>
                <a:bodyPr vertOverflow="overflow" horzOverflow="overflow" wrap="none" lIns="36000" tIns="36000" rIns="36000" bIns="36000" anchor="ctr">
                  <a:noAutofit/>
                </a:bodyPr>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32860868268843274"/>
                      <c:h val="0.17768955503583478"/>
                    </c:manualLayout>
                  </c15:layout>
                </c:ext>
                <c:ext xmlns:c16="http://schemas.microsoft.com/office/drawing/2014/chart" uri="{C3380CC4-5D6E-409C-BE32-E72D297353CC}">
                  <c16:uniqueId val="{00000016-A9E8-4774-BBDB-9D44EE609BCB}"/>
                </c:ext>
              </c:extLst>
            </c:dLbl>
            <c:dLbl>
              <c:idx val="1"/>
              <c:layout>
                <c:manualLayout>
                  <c:x val="-0.10668691073551406"/>
                  <c:y val="-2.1014632019818735E-3"/>
                </c:manualLayout>
              </c:layout>
              <c:spPr>
                <a:noFill/>
                <a:ln>
                  <a:noFill/>
                </a:ln>
                <a:effectLst/>
              </c:spPr>
              <c:txPr>
                <a:bodyPr vertOverflow="overflow" horzOverflow="overflow" wrap="none" lIns="36000" tIns="36000" rIns="36000" bIns="36000" anchor="ctr">
                  <a:noAutofit/>
                </a:bodyPr>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3359932423461009"/>
                      <c:h val="0.17370163310113371"/>
                    </c:manualLayout>
                  </c15:layout>
                </c:ext>
                <c:ext xmlns:c16="http://schemas.microsoft.com/office/drawing/2014/chart" uri="{C3380CC4-5D6E-409C-BE32-E72D297353CC}">
                  <c16:uniqueId val="{00000018-A9E8-4774-BBDB-9D44EE609BCB}"/>
                </c:ext>
              </c:extLst>
            </c:dLbl>
            <c:dLbl>
              <c:idx val="2"/>
              <c:layout>
                <c:manualLayout>
                  <c:x val="-0.15363405548168765"/>
                  <c:y val="-0.14196395010611415"/>
                </c:manualLayout>
              </c:layout>
              <c:spPr>
                <a:noFill/>
                <a:ln>
                  <a:noFill/>
                </a:ln>
                <a:effectLst/>
              </c:spPr>
              <c:txPr>
                <a:bodyPr vertOverflow="overflow" horzOverflow="overflow" wrap="none" lIns="36000" tIns="36000" rIns="36000" bIns="36000" anchor="ctr">
                  <a:noAutofit/>
                </a:bodyPr>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31383988616099256"/>
                      <c:h val="0.17800545895088679"/>
                    </c:manualLayout>
                  </c15:layout>
                </c:ext>
                <c:ext xmlns:c16="http://schemas.microsoft.com/office/drawing/2014/chart" uri="{C3380CC4-5D6E-409C-BE32-E72D297353CC}">
                  <c16:uniqueId val="{0000001A-A9E8-4774-BBDB-9D44EE609BCB}"/>
                </c:ext>
              </c:extLst>
            </c:dLbl>
            <c:dLbl>
              <c:idx val="3"/>
              <c:layout>
                <c:manualLayout>
                  <c:x val="0.22340575686628586"/>
                  <c:y val="-0.14964146720870655"/>
                </c:manualLayout>
              </c:layout>
              <c:spPr>
                <a:noFill/>
                <a:ln>
                  <a:noFill/>
                </a:ln>
                <a:effectLst/>
              </c:spPr>
              <c:txPr>
                <a:bodyPr vertOverflow="overflow" horzOverflow="overflow" wrap="none" lIns="36000" tIns="36000" rIns="36000" bIns="36000" anchor="ctr">
                  <a:noAutofit/>
                </a:bodyPr>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7696888590722846"/>
                      <c:h val="0.17370163310113371"/>
                    </c:manualLayout>
                  </c15:layout>
                </c:ext>
                <c:ext xmlns:c16="http://schemas.microsoft.com/office/drawing/2014/chart" uri="{C3380CC4-5D6E-409C-BE32-E72D297353CC}">
                  <c16:uniqueId val="{0000001C-A9E8-4774-BBDB-9D44EE609BCB}"/>
                </c:ext>
              </c:extLst>
            </c:dLbl>
            <c:spPr>
              <a:noFill/>
              <a:ln>
                <a:noFill/>
              </a:ln>
              <a:effectLst/>
            </c:spPr>
            <c:txPr>
              <a:bodyPr vertOverflow="overflow" horzOverflow="overflow" wrap="none" lIns="36000" tIns="36000" rIns="36000" bIns="36000" anchor="ctr">
                <a:spAutoFit/>
              </a:bodyPr>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④再エネ導入量・ポテンシャルの現状把握!$Z$6,④再エネ導入量・ポテンシャルの現状把握!$Z$9,④再エネ導入量・ポテンシャルの現状把握!$Z$10,④再エネ導入量・ポテンシャルの現状把握!$Z$13,④再エネ導入量・ポテンシャルの現状把握!$Z$17,④再エネ導入量・ポテンシャルの現状把握!$Z$18)</c:f>
              <c:strCache>
                <c:ptCount val="6"/>
                <c:pt idx="0">
                  <c:v>太陽光発電</c:v>
                </c:pt>
                <c:pt idx="1">
                  <c:v>風力発電</c:v>
                </c:pt>
                <c:pt idx="2">
                  <c:v>中小水力発電</c:v>
                </c:pt>
                <c:pt idx="3">
                  <c:v>地熱発電</c:v>
                </c:pt>
                <c:pt idx="4">
                  <c:v>太陽熱</c:v>
                </c:pt>
                <c:pt idx="5">
                  <c:v>地中熱</c:v>
                </c:pt>
              </c:strCache>
            </c:strRef>
          </c:cat>
          <c:val>
            <c:numRef>
              <c:f>(④再エネ導入量・ポテンシャルの現状把握!$AC$6,④再エネ導入量・ポテンシャルの現状把握!$AC$9,④再エネ導入量・ポテンシャルの現状把握!$AC$10,④再エネ導入量・ポテンシャルの現状把握!$AC$13)</c:f>
              <c:numCache>
                <c:formatCode>#,##0</c:formatCode>
                <c:ptCount val="4"/>
                <c:pt idx="0">
                  <c:v>61197</c:v>
                </c:pt>
                <c:pt idx="1">
                  <c:v>11700</c:v>
                </c:pt>
                <c:pt idx="2">
                  <c:v>87</c:v>
                </c:pt>
                <c:pt idx="3">
                  <c:v>0</c:v>
                </c:pt>
              </c:numCache>
            </c:numRef>
          </c:val>
          <c:extLst>
            <c:ext xmlns:c16="http://schemas.microsoft.com/office/drawing/2014/chart" uri="{C3380CC4-5D6E-409C-BE32-E72D297353CC}">
              <c16:uniqueId val="{00000029-A9E8-4774-BBDB-9D44EE609BCB}"/>
            </c:ext>
          </c:extLst>
        </c:ser>
        <c:dLbls>
          <c:showLegendKey val="0"/>
          <c:showVal val="1"/>
          <c:showCatName val="0"/>
          <c:showSerName val="0"/>
          <c:showPercent val="0"/>
          <c:showBubbleSize val="0"/>
          <c:showLeaderLines val="0"/>
        </c:dLbls>
        <c:firstSliceAng val="0"/>
        <c:holeSize val="50"/>
      </c:doughnutChart>
    </c:plotArea>
    <c:legend>
      <c:legendPos val="b"/>
      <c:layout>
        <c:manualLayout>
          <c:xMode val="edge"/>
          <c:yMode val="edge"/>
          <c:x val="7.0607703742208885E-2"/>
          <c:y val="0.91381894053721258"/>
          <c:w val="0.87204174374566268"/>
          <c:h val="8.427095998105423E-2"/>
        </c:manualLayout>
      </c:layout>
      <c:overlay val="0"/>
      <c:spPr>
        <a:noFill/>
        <a:ln>
          <a:noFill/>
        </a:ln>
        <a:effectLst/>
      </c:spPr>
      <c:txPr>
        <a:bodyPr rot="0" vert="horz"/>
        <a:lstStyle/>
        <a:p>
          <a:pPr>
            <a:defRPr>
              <a:latin typeface="Meiryo UI" panose="020B0604030504040204" pitchFamily="50" charset="-128"/>
              <a:ea typeface="Meiryo UI" panose="020B0604030504040204" pitchFamily="50" charset="-128"/>
            </a:defRPr>
          </a:pPr>
          <a:endParaRPr lang="ja-JP"/>
        </a:p>
      </c:txPr>
    </c:legend>
    <c:plotVisOnly val="1"/>
    <c:dispBlanksAs val="gap"/>
    <c:showDLblsOverMax val="0"/>
  </c:chart>
  <c:spPr>
    <a:noFill/>
    <a:ln w="9525" cap="flat" cmpd="sng" algn="ctr">
      <a:noFill/>
      <a:round/>
    </a:ln>
    <a:effectLst/>
  </c:spPr>
  <c:txPr>
    <a:bodyPr/>
    <a:lstStyle/>
    <a:p>
      <a:pPr>
        <a:defRPr sz="9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portrait"/>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2381488780392"/>
          <c:y val="6.4161170742135759E-2"/>
          <c:w val="0.72241902668828128"/>
          <c:h val="0.6609856669862989"/>
        </c:manualLayout>
      </c:layout>
      <c:barChart>
        <c:barDir val="col"/>
        <c:grouping val="stacked"/>
        <c:varyColors val="0"/>
        <c:ser>
          <c:idx val="5"/>
          <c:order val="0"/>
          <c:tx>
            <c:strRef>
              <c:f>④再エネ導入量・ポテンシャルの現状把握!$G$11</c:f>
              <c:strCache>
                <c:ptCount val="1"/>
                <c:pt idx="0">
                  <c:v>バイオマス発電</c:v>
                </c:pt>
              </c:strCache>
            </c:strRef>
          </c:tx>
          <c:spPr>
            <a:solidFill>
              <a:srgbClr val="92D050"/>
            </a:solidFill>
            <a:ln w="6350">
              <a:noFill/>
            </a:ln>
            <a:effectLst/>
          </c:spPr>
          <c:invertIfNegative val="0"/>
          <c:cat>
            <c:strRef>
              <c:f>④再エネ導入量・ポテンシャルの現状把握!$J$5:$R$5</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④再エネ導入量・ポテンシャルの現状把握!$J$11:$R$11</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4-FDD9-4D6E-AD08-EA5A5A7416CC}"/>
            </c:ext>
          </c:extLst>
        </c:ser>
        <c:ser>
          <c:idx val="4"/>
          <c:order val="1"/>
          <c:tx>
            <c:strRef>
              <c:f>④再エネ導入量・ポテンシャルの現状把握!$G$10</c:f>
              <c:strCache>
                <c:ptCount val="1"/>
                <c:pt idx="0">
                  <c:v>地熱発電</c:v>
                </c:pt>
              </c:strCache>
            </c:strRef>
          </c:tx>
          <c:spPr>
            <a:solidFill>
              <a:srgbClr val="C00000"/>
            </a:solidFill>
            <a:ln w="6350">
              <a:noFill/>
            </a:ln>
            <a:effectLst/>
          </c:spPr>
          <c:invertIfNegative val="0"/>
          <c:cat>
            <c:strRef>
              <c:f>④再エネ導入量・ポテンシャルの現状把握!$J$5:$R$5</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④再エネ導入量・ポテンシャルの現状把握!$J$10:$R$10</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6-FDD9-4D6E-AD08-EA5A5A7416CC}"/>
            </c:ext>
          </c:extLst>
        </c:ser>
        <c:ser>
          <c:idx val="3"/>
          <c:order val="2"/>
          <c:tx>
            <c:strRef>
              <c:f>④再エネ導入量・ポテンシャルの現状把握!$G$9</c:f>
              <c:strCache>
                <c:ptCount val="1"/>
                <c:pt idx="0">
                  <c:v>水力発電</c:v>
                </c:pt>
              </c:strCache>
            </c:strRef>
          </c:tx>
          <c:spPr>
            <a:solidFill>
              <a:schemeClr val="accent1">
                <a:lumMod val="75000"/>
              </a:schemeClr>
            </a:solidFill>
            <a:ln w="6350">
              <a:noFill/>
            </a:ln>
            <a:effectLst/>
          </c:spPr>
          <c:invertIfNegative val="0"/>
          <c:cat>
            <c:strRef>
              <c:f>④再エネ導入量・ポテンシャルの現状把握!$J$5:$R$5</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④再エネ導入量・ポテンシャルの現状把握!$J$9:$R$9</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8-FDD9-4D6E-AD08-EA5A5A7416CC}"/>
            </c:ext>
          </c:extLst>
        </c:ser>
        <c:ser>
          <c:idx val="2"/>
          <c:order val="3"/>
          <c:tx>
            <c:strRef>
              <c:f>④再エネ導入量・ポテンシャルの現状把握!$G$8</c:f>
              <c:strCache>
                <c:ptCount val="1"/>
                <c:pt idx="0">
                  <c:v>風力発電</c:v>
                </c:pt>
              </c:strCache>
            </c:strRef>
          </c:tx>
          <c:spPr>
            <a:solidFill>
              <a:schemeClr val="accent5">
                <a:lumMod val="60000"/>
                <a:lumOff val="40000"/>
              </a:schemeClr>
            </a:solidFill>
            <a:ln w="6350">
              <a:noFill/>
            </a:ln>
            <a:effectLst/>
          </c:spPr>
          <c:invertIfNegative val="0"/>
          <c:cat>
            <c:strRef>
              <c:f>④再エネ導入量・ポテンシャルの現状把握!$J$5:$R$5</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④再エネ導入量・ポテンシャルの現状把握!$J$8:$R$8</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A-FDD9-4D6E-AD08-EA5A5A7416CC}"/>
            </c:ext>
          </c:extLst>
        </c:ser>
        <c:ser>
          <c:idx val="1"/>
          <c:order val="4"/>
          <c:tx>
            <c:strRef>
              <c:f>④再エネ導入量・ポテンシャルの現状把握!$G$7</c:f>
              <c:strCache>
                <c:ptCount val="1"/>
                <c:pt idx="0">
                  <c:v>太陽光発電（10kW以上）</c:v>
                </c:pt>
              </c:strCache>
            </c:strRef>
          </c:tx>
          <c:spPr>
            <a:solidFill>
              <a:schemeClr val="accent6"/>
            </a:solidFill>
            <a:effectLst/>
          </c:spPr>
          <c:invertIfNegative val="0"/>
          <c:cat>
            <c:strRef>
              <c:f>④再エネ導入量・ポテンシャルの現状把握!$J$5:$R$5</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④再エネ導入量・ポテンシャルの現状把握!$J$7:$R$7</c:f>
              <c:numCache>
                <c:formatCode>#,##0</c:formatCode>
                <c:ptCount val="9"/>
                <c:pt idx="0">
                  <c:v>452.6</c:v>
                </c:pt>
                <c:pt idx="1">
                  <c:v>469.6</c:v>
                </c:pt>
                <c:pt idx="2">
                  <c:v>483</c:v>
                </c:pt>
                <c:pt idx="3">
                  <c:v>627</c:v>
                </c:pt>
                <c:pt idx="4">
                  <c:v>637.90000000000009</c:v>
                </c:pt>
                <c:pt idx="5">
                  <c:v>637.90000000000009</c:v>
                </c:pt>
                <c:pt idx="6">
                  <c:v>736.80000000000018</c:v>
                </c:pt>
                <c:pt idx="7">
                  <c:v>736.40000000000009</c:v>
                </c:pt>
                <c:pt idx="8">
                  <c:v>736.40000000000009</c:v>
                </c:pt>
              </c:numCache>
            </c:numRef>
          </c:val>
          <c:extLst>
            <c:ext xmlns:c16="http://schemas.microsoft.com/office/drawing/2014/chart" uri="{C3380CC4-5D6E-409C-BE32-E72D297353CC}">
              <c16:uniqueId val="{0000004C-FDD9-4D6E-AD08-EA5A5A7416CC}"/>
            </c:ext>
          </c:extLst>
        </c:ser>
        <c:ser>
          <c:idx val="0"/>
          <c:order val="5"/>
          <c:tx>
            <c:strRef>
              <c:f>④再エネ導入量・ポテンシャルの現状把握!$G$6</c:f>
              <c:strCache>
                <c:ptCount val="1"/>
                <c:pt idx="0">
                  <c:v>太陽光発電（10kW未満）</c:v>
                </c:pt>
              </c:strCache>
            </c:strRef>
          </c:tx>
          <c:spPr>
            <a:solidFill>
              <a:srgbClr val="FFCC66"/>
            </a:solidFill>
            <a:effectLst/>
          </c:spPr>
          <c:invertIfNegative val="0"/>
          <c:cat>
            <c:strRef>
              <c:f>④再エネ導入量・ポテンシャルの現状把握!$J$5:$R$5</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④再エネ導入量・ポテンシャルの現状把握!$J$6:$R$6</c:f>
              <c:numCache>
                <c:formatCode>#,##0</c:formatCode>
                <c:ptCount val="9"/>
                <c:pt idx="0">
                  <c:v>150.36199999999999</c:v>
                </c:pt>
                <c:pt idx="1">
                  <c:v>165.66200000000001</c:v>
                </c:pt>
                <c:pt idx="2">
                  <c:v>169.262</c:v>
                </c:pt>
                <c:pt idx="3">
                  <c:v>191.86200000000002</c:v>
                </c:pt>
                <c:pt idx="4">
                  <c:v>206.762</c:v>
                </c:pt>
                <c:pt idx="5">
                  <c:v>222.102</c:v>
                </c:pt>
                <c:pt idx="6">
                  <c:v>237.30199999999999</c:v>
                </c:pt>
                <c:pt idx="7">
                  <c:v>265.90200000000004</c:v>
                </c:pt>
                <c:pt idx="8">
                  <c:v>283.40200000000004</c:v>
                </c:pt>
              </c:numCache>
            </c:numRef>
          </c:val>
          <c:extLst>
            <c:ext xmlns:c16="http://schemas.microsoft.com/office/drawing/2014/chart" uri="{C3380CC4-5D6E-409C-BE32-E72D297353CC}">
              <c16:uniqueId val="{0000004E-FDD9-4D6E-AD08-EA5A5A7416CC}"/>
            </c:ext>
          </c:extLst>
        </c:ser>
        <c:dLbls>
          <c:showLegendKey val="0"/>
          <c:showVal val="0"/>
          <c:showCatName val="0"/>
          <c:showSerName val="0"/>
          <c:showPercent val="0"/>
          <c:showBubbleSize val="0"/>
        </c:dLbls>
        <c:gapWidth val="150"/>
        <c:overlap val="100"/>
        <c:axId val="84676400"/>
        <c:axId val="84676944"/>
      </c:barChart>
      <c:lineChart>
        <c:grouping val="standard"/>
        <c:varyColors val="0"/>
        <c:ser>
          <c:idx val="7"/>
          <c:order val="6"/>
          <c:tx>
            <c:strRef>
              <c:f>④再エネ導入量・ポテンシャルの現状把握!$G$27:$I$27</c:f>
              <c:strCache>
                <c:ptCount val="3"/>
                <c:pt idx="0">
                  <c:v>対電気使用量FIT・FIP導入比※5</c:v>
                </c:pt>
              </c:strCache>
            </c:strRef>
          </c:tx>
          <c:spPr>
            <a:ln w="25400">
              <a:solidFill>
                <a:schemeClr val="tx1">
                  <a:lumMod val="65000"/>
                  <a:lumOff val="35000"/>
                </a:schemeClr>
              </a:solidFill>
            </a:ln>
            <a:effectLst/>
          </c:spPr>
          <c:marker>
            <c:symbol val="circle"/>
            <c:size val="7"/>
            <c:spPr>
              <a:solidFill>
                <a:schemeClr val="tx1">
                  <a:lumMod val="65000"/>
                  <a:lumOff val="35000"/>
                </a:schemeClr>
              </a:solidFill>
              <a:ln w="15875">
                <a:noFill/>
              </a:ln>
            </c:spPr>
          </c:marker>
          <c:dLbls>
            <c:dLbl>
              <c:idx val="0"/>
              <c:layout>
                <c:manualLayout>
                  <c:x val="-2.5216987711682494E-2"/>
                  <c:y val="-8.1886695249636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8-FDD9-4D6E-AD08-EA5A5A7416CC}"/>
                </c:ext>
              </c:extLst>
            </c:dLbl>
            <c:dLbl>
              <c:idx val="1"/>
              <c:layout>
                <c:manualLayout>
                  <c:x val="-2.5216987711682466E-2"/>
                  <c:y val="-7.36980257246730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9-FDD9-4D6E-AD08-EA5A5A7416CC}"/>
                </c:ext>
              </c:extLst>
            </c:dLbl>
            <c:dLbl>
              <c:idx val="2"/>
              <c:layout>
                <c:manualLayout>
                  <c:x val="-2.5216987711682466E-2"/>
                  <c:y val="-6.9603690962191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A-FDD9-4D6E-AD08-EA5A5A7416CC}"/>
                </c:ext>
              </c:extLst>
            </c:dLbl>
            <c:dLbl>
              <c:idx val="3"/>
              <c:layout>
                <c:manualLayout>
                  <c:x val="-2.3640925979702368E-2"/>
                  <c:y val="-6.5509356199709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B-FDD9-4D6E-AD08-EA5A5A7416CC}"/>
                </c:ext>
              </c:extLst>
            </c:dLbl>
            <c:dLbl>
              <c:idx val="4"/>
              <c:layout>
                <c:manualLayout>
                  <c:x val="-2.9945172907622983E-2"/>
                  <c:y val="-6.96036909621913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C-FDD9-4D6E-AD08-EA5A5A7416CC}"/>
                </c:ext>
              </c:extLst>
            </c:dLbl>
            <c:dLbl>
              <c:idx val="5"/>
              <c:layout>
                <c:manualLayout>
                  <c:x val="-3.1521234639603081E-2"/>
                  <c:y val="-6.9603690962191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D-FDD9-4D6E-AD08-EA5A5A7416CC}"/>
                </c:ext>
              </c:extLst>
            </c:dLbl>
            <c:dLbl>
              <c:idx val="6"/>
              <c:layout>
                <c:manualLayout>
                  <c:x val="-3.1521234639603081E-2"/>
                  <c:y val="-6.5509356199709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E-FDD9-4D6E-AD08-EA5A5A7416CC}"/>
                </c:ext>
              </c:extLst>
            </c:dLbl>
            <c:dLbl>
              <c:idx val="7"/>
              <c:layout>
                <c:manualLayout>
                  <c:x val="-3.1521234639603081E-2"/>
                  <c:y val="-4.91320171497820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F-FDD9-4D6E-AD08-EA5A5A7416CC}"/>
                </c:ext>
              </c:extLst>
            </c:dLbl>
            <c:dLbl>
              <c:idx val="8"/>
              <c:layout>
                <c:manualLayout>
                  <c:x val="-3.1521234639603199E-2"/>
                  <c:y val="-6.1415021437227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0-FDD9-4D6E-AD08-EA5A5A7416CC}"/>
                </c:ext>
              </c:extLst>
            </c:dLbl>
            <c:spPr>
              <a:noFill/>
              <a:ln>
                <a:noFill/>
              </a:ln>
              <a:effectLst/>
            </c:spPr>
            <c:txPr>
              <a:bodyPr rot="0" vert="horz"/>
              <a:lstStyle/>
              <a:p>
                <a:pPr>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④再エネ導入量・ポテンシャルの現状把握!$J$5:$R$5</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④再エネ導入量・ポテンシャルの現状把握!$J$27:$R$27</c:f>
              <c:numCache>
                <c:formatCode>0.0%</c:formatCode>
                <c:ptCount val="9"/>
                <c:pt idx="0">
                  <c:v>3.5264846206743479E-2</c:v>
                </c:pt>
                <c:pt idx="1">
                  <c:v>3.614154867305637E-2</c:v>
                </c:pt>
                <c:pt idx="2">
                  <c:v>3.8179705181342644E-2</c:v>
                </c:pt>
                <c:pt idx="3">
                  <c:v>5.0711395420982769E-2</c:v>
                </c:pt>
                <c:pt idx="4">
                  <c:v>5.4008203129445834E-2</c:v>
                </c:pt>
                <c:pt idx="5">
                  <c:v>5.175074397768635E-2</c:v>
                </c:pt>
                <c:pt idx="6">
                  <c:v>5.8401152515683105E-2</c:v>
                </c:pt>
                <c:pt idx="7">
                  <c:v>6.0526319204834748E-2</c:v>
                </c:pt>
                <c:pt idx="8">
                  <c:v>6.1509295501877774E-2</c:v>
                </c:pt>
              </c:numCache>
            </c:numRef>
          </c:val>
          <c:smooth val="0"/>
          <c:extLst>
            <c:ext xmlns:c16="http://schemas.microsoft.com/office/drawing/2014/chart" uri="{C3380CC4-5D6E-409C-BE32-E72D297353CC}">
              <c16:uniqueId val="{00000050-FDD9-4D6E-AD08-EA5A5A7416CC}"/>
            </c:ext>
          </c:extLst>
        </c:ser>
        <c:dLbls>
          <c:showLegendKey val="0"/>
          <c:showVal val="0"/>
          <c:showCatName val="0"/>
          <c:showSerName val="0"/>
          <c:showPercent val="0"/>
          <c:showBubbleSize val="0"/>
        </c:dLbls>
        <c:marker val="1"/>
        <c:smooth val="0"/>
        <c:axId val="1837363743"/>
        <c:axId val="1837382047"/>
      </c:lineChart>
      <c:catAx>
        <c:axId val="8467640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vert="horz"/>
          <a:lstStyle/>
          <a:p>
            <a:pPr>
              <a:defRPr>
                <a:solidFill>
                  <a:sysClr val="windowText" lastClr="000000"/>
                </a:solidFill>
              </a:defRPr>
            </a:pPr>
            <a:endParaRPr lang="ja-JP"/>
          </a:p>
        </c:txPr>
        <c:crossAx val="84676944"/>
        <c:crosses val="autoZero"/>
        <c:auto val="1"/>
        <c:lblAlgn val="ctr"/>
        <c:lblOffset val="100"/>
        <c:noMultiLvlLbl val="0"/>
      </c:catAx>
      <c:valAx>
        <c:axId val="84676944"/>
        <c:scaling>
          <c:orientation val="minMax"/>
          <c:min val="0"/>
        </c:scaling>
        <c:delete val="0"/>
        <c:axPos val="l"/>
        <c:majorGridlines>
          <c:spPr>
            <a:ln w="9525" cap="flat" cmpd="sng" algn="ctr">
              <a:solidFill>
                <a:schemeClr val="bg1">
                  <a:lumMod val="65000"/>
                </a:schemeClr>
              </a:solidFill>
              <a:round/>
            </a:ln>
            <a:effectLst/>
          </c:spPr>
        </c:majorGridlines>
        <c:title>
          <c:tx>
            <c:rich>
              <a:bodyPr rot="0" vert="horz"/>
              <a:lstStyle/>
              <a:p>
                <a:pPr>
                  <a:defRPr/>
                </a:pPr>
                <a:r>
                  <a:rPr lang="ja-JP" altLang="en-US" b="0"/>
                  <a:t>［</a:t>
                </a:r>
                <a:r>
                  <a:rPr lang="en-US" b="0"/>
                  <a:t>kW</a:t>
                </a:r>
                <a:r>
                  <a:rPr lang="ja-JP" altLang="en-US" b="0"/>
                  <a:t>］</a:t>
                </a:r>
                <a:endParaRPr lang="ja-JP" b="0"/>
              </a:p>
            </c:rich>
          </c:tx>
          <c:layout>
            <c:manualLayout>
              <c:xMode val="edge"/>
              <c:yMode val="edge"/>
              <c:x val="3.3241136919315406E-2"/>
              <c:y val="1.3776060464218143E-3"/>
            </c:manualLayout>
          </c:layout>
          <c:overlay val="0"/>
        </c:title>
        <c:numFmt formatCode="#,##0_);[Red]\(#,##0\)" sourceLinked="0"/>
        <c:majorTickMark val="out"/>
        <c:minorTickMark val="none"/>
        <c:tickLblPos val="nextTo"/>
        <c:spPr>
          <a:noFill/>
          <a:ln>
            <a:noFill/>
          </a:ln>
          <a:effectLst/>
        </c:spPr>
        <c:txPr>
          <a:bodyPr rot="-60000000" vert="horz"/>
          <a:lstStyle/>
          <a:p>
            <a:pPr>
              <a:defRPr/>
            </a:pPr>
            <a:endParaRPr lang="ja-JP"/>
          </a:p>
        </c:txPr>
        <c:crossAx val="84676400"/>
        <c:crosses val="autoZero"/>
        <c:crossBetween val="between"/>
      </c:valAx>
      <c:valAx>
        <c:axId val="1837382047"/>
        <c:scaling>
          <c:orientation val="minMax"/>
        </c:scaling>
        <c:delete val="0"/>
        <c:axPos val="r"/>
        <c:numFmt formatCode="0.0%" sourceLinked="1"/>
        <c:majorTickMark val="out"/>
        <c:minorTickMark val="none"/>
        <c:tickLblPos val="nextTo"/>
        <c:spPr>
          <a:ln>
            <a:noFill/>
          </a:ln>
        </c:spPr>
        <c:crossAx val="1837363743"/>
        <c:crosses val="max"/>
        <c:crossBetween val="between"/>
      </c:valAx>
      <c:catAx>
        <c:axId val="1837363743"/>
        <c:scaling>
          <c:orientation val="minMax"/>
        </c:scaling>
        <c:delete val="1"/>
        <c:axPos val="t"/>
        <c:numFmt formatCode="General" sourceLinked="1"/>
        <c:majorTickMark val="out"/>
        <c:minorTickMark val="none"/>
        <c:tickLblPos val="nextTo"/>
        <c:crossAx val="1837382047"/>
        <c:crosses val="max"/>
        <c:auto val="1"/>
        <c:lblAlgn val="ctr"/>
        <c:lblOffset val="100"/>
        <c:noMultiLvlLbl val="0"/>
      </c:catAx>
      <c:spPr>
        <a:solidFill>
          <a:schemeClr val="bg1"/>
        </a:solidFill>
      </c:spPr>
    </c:plotArea>
    <c:legend>
      <c:legendPos val="r"/>
      <c:layout>
        <c:manualLayout>
          <c:xMode val="edge"/>
          <c:yMode val="edge"/>
          <c:x val="0"/>
          <c:y val="0.86165374465437361"/>
          <c:w val="1"/>
          <c:h val="0.13705148442314022"/>
        </c:manualLayout>
      </c:layout>
      <c:overlay val="0"/>
      <c:spPr>
        <a:noFill/>
        <a:ln>
          <a:noFill/>
        </a:ln>
        <a:effectLst/>
      </c:spPr>
      <c:txPr>
        <a:bodyPr rot="0" vert="horz"/>
        <a:lstStyle/>
        <a:p>
          <a:pPr>
            <a:defRPr/>
          </a:pPr>
          <a:endParaRPr lang="ja-JP"/>
        </a:p>
      </c:txPr>
    </c:legend>
    <c:plotVisOnly val="1"/>
    <c:dispBlanksAs val="gap"/>
    <c:showDLblsOverMax val="0"/>
  </c:chart>
  <c:spPr>
    <a:noFill/>
    <a:ln w="9525" cap="flat" cmpd="sng" algn="ctr">
      <a:noFill/>
      <a:round/>
    </a:ln>
    <a:effectLst/>
  </c:spPr>
  <c:txPr>
    <a:bodyPr/>
    <a:lstStyle/>
    <a:p>
      <a:pPr>
        <a:defRPr sz="10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8803479825969689"/>
          <c:y val="7.479389666895507E-2"/>
          <c:w val="0.60158411540984968"/>
          <c:h val="0.77426060700231059"/>
        </c:manualLayout>
      </c:layout>
      <c:doughnutChart>
        <c:varyColors val="1"/>
        <c:ser>
          <c:idx val="0"/>
          <c:order val="0"/>
          <c:tx>
            <c:strRef>
              <c:f>①CO2排出量の現状把握!$AX$5:$AX$15</c:f>
              <c:strCache>
                <c:ptCount val="11"/>
                <c:pt idx="1">
                  <c:v>製造業</c:v>
                </c:pt>
                <c:pt idx="2">
                  <c:v>建設業・鉱業</c:v>
                </c:pt>
                <c:pt idx="3">
                  <c:v>農林水産業</c:v>
                </c:pt>
                <c:pt idx="4">
                  <c:v>業務その他部門</c:v>
                </c:pt>
                <c:pt idx="5">
                  <c:v>家庭部門</c:v>
                </c:pt>
                <c:pt idx="6">
                  <c:v>運輸</c:v>
                </c:pt>
                <c:pt idx="7">
                  <c:v>自動車</c:v>
                </c:pt>
                <c:pt idx="8">
                  <c:v>鉄道</c:v>
                </c:pt>
                <c:pt idx="9">
                  <c:v>船舶</c:v>
                </c:pt>
                <c:pt idx="10">
                  <c:v>廃棄物</c:v>
                </c:pt>
              </c:strCache>
            </c:strRef>
          </c:tx>
          <c:spPr>
            <a:ln w="6350">
              <a:solidFill>
                <a:sysClr val="window" lastClr="FFFFFF"/>
              </a:solidFill>
            </a:ln>
          </c:spPr>
          <c:dPt>
            <c:idx val="0"/>
            <c:bubble3D val="0"/>
            <c:spPr>
              <a:solidFill>
                <a:schemeClr val="tx1"/>
              </a:solidFill>
              <a:ln w="6350">
                <a:solidFill>
                  <a:sysClr val="window" lastClr="FFFFFF"/>
                </a:solidFill>
              </a:ln>
            </c:spPr>
            <c:extLst>
              <c:ext xmlns:c16="http://schemas.microsoft.com/office/drawing/2014/chart" uri="{C3380CC4-5D6E-409C-BE32-E72D297353CC}">
                <c16:uniqueId val="{00000001-9D64-4ACD-A46F-179CF28A61B2}"/>
              </c:ext>
            </c:extLst>
          </c:dPt>
          <c:dPt>
            <c:idx val="1"/>
            <c:bubble3D val="0"/>
            <c:spPr>
              <a:solidFill>
                <a:srgbClr val="9ECAC3"/>
              </a:solidFill>
              <a:ln w="6350">
                <a:solidFill>
                  <a:sysClr val="window" lastClr="FFFFFF"/>
                </a:solidFill>
              </a:ln>
            </c:spPr>
            <c:extLst>
              <c:ext xmlns:c16="http://schemas.microsoft.com/office/drawing/2014/chart" uri="{C3380CC4-5D6E-409C-BE32-E72D297353CC}">
                <c16:uniqueId val="{00000003-9D64-4ACD-A46F-179CF28A61B2}"/>
              </c:ext>
            </c:extLst>
          </c:dPt>
          <c:dPt>
            <c:idx val="2"/>
            <c:bubble3D val="0"/>
            <c:spPr>
              <a:solidFill>
                <a:srgbClr val="72ABB6"/>
              </a:solidFill>
              <a:ln w="6350">
                <a:solidFill>
                  <a:sysClr val="window" lastClr="FFFFFF"/>
                </a:solidFill>
              </a:ln>
            </c:spPr>
            <c:extLst>
              <c:ext xmlns:c16="http://schemas.microsoft.com/office/drawing/2014/chart" uri="{C3380CC4-5D6E-409C-BE32-E72D297353CC}">
                <c16:uniqueId val="{00000005-9D64-4ACD-A46F-179CF28A61B2}"/>
              </c:ext>
            </c:extLst>
          </c:dPt>
          <c:dPt>
            <c:idx val="3"/>
            <c:bubble3D val="0"/>
            <c:spPr>
              <a:solidFill>
                <a:srgbClr val="2D514B"/>
              </a:solidFill>
              <a:ln w="6350">
                <a:solidFill>
                  <a:sysClr val="window" lastClr="FFFFFF"/>
                </a:solidFill>
              </a:ln>
            </c:spPr>
            <c:extLst>
              <c:ext xmlns:c16="http://schemas.microsoft.com/office/drawing/2014/chart" uri="{C3380CC4-5D6E-409C-BE32-E72D297353CC}">
                <c16:uniqueId val="{00000007-9D64-4ACD-A46F-179CF28A61B2}"/>
              </c:ext>
            </c:extLst>
          </c:dPt>
          <c:dPt>
            <c:idx val="4"/>
            <c:bubble3D val="0"/>
            <c:spPr>
              <a:solidFill>
                <a:srgbClr val="F1D499"/>
              </a:solidFill>
              <a:ln w="6350">
                <a:solidFill>
                  <a:sysClr val="window" lastClr="FFFFFF"/>
                </a:solidFill>
              </a:ln>
            </c:spPr>
            <c:extLst>
              <c:ext xmlns:c16="http://schemas.microsoft.com/office/drawing/2014/chart" uri="{C3380CC4-5D6E-409C-BE32-E72D297353CC}">
                <c16:uniqueId val="{00000009-9D64-4ACD-A46F-179CF28A61B2}"/>
              </c:ext>
            </c:extLst>
          </c:dPt>
          <c:dPt>
            <c:idx val="5"/>
            <c:bubble3D val="0"/>
            <c:spPr>
              <a:solidFill>
                <a:srgbClr val="E19087"/>
              </a:solidFill>
              <a:ln w="6350">
                <a:solidFill>
                  <a:sysClr val="window" lastClr="FFFFFF"/>
                </a:solidFill>
              </a:ln>
            </c:spPr>
            <c:extLst>
              <c:ext xmlns:c16="http://schemas.microsoft.com/office/drawing/2014/chart" uri="{C3380CC4-5D6E-409C-BE32-E72D297353CC}">
                <c16:uniqueId val="{0000000B-9D64-4ACD-A46F-179CF28A61B2}"/>
              </c:ext>
            </c:extLst>
          </c:dPt>
          <c:dPt>
            <c:idx val="6"/>
            <c:bubble3D val="0"/>
            <c:spPr>
              <a:solidFill>
                <a:srgbClr val="7030A0"/>
              </a:solidFill>
              <a:ln w="6350">
                <a:solidFill>
                  <a:sysClr val="window" lastClr="FFFFFF"/>
                </a:solidFill>
              </a:ln>
            </c:spPr>
            <c:extLst>
              <c:ext xmlns:c16="http://schemas.microsoft.com/office/drawing/2014/chart" uri="{C3380CC4-5D6E-409C-BE32-E72D297353CC}">
                <c16:uniqueId val="{0000000D-9D64-4ACD-A46F-179CF28A61B2}"/>
              </c:ext>
            </c:extLst>
          </c:dPt>
          <c:dPt>
            <c:idx val="7"/>
            <c:bubble3D val="0"/>
            <c:spPr>
              <a:solidFill>
                <a:srgbClr val="A7B2E1"/>
              </a:solidFill>
              <a:ln w="6350">
                <a:solidFill>
                  <a:sysClr val="window" lastClr="FFFFFF"/>
                </a:solidFill>
              </a:ln>
            </c:spPr>
            <c:extLst>
              <c:ext xmlns:c16="http://schemas.microsoft.com/office/drawing/2014/chart" uri="{C3380CC4-5D6E-409C-BE32-E72D297353CC}">
                <c16:uniqueId val="{0000000F-9D64-4ACD-A46F-179CF28A61B2}"/>
              </c:ext>
            </c:extLst>
          </c:dPt>
          <c:dPt>
            <c:idx val="8"/>
            <c:bubble3D val="0"/>
            <c:spPr>
              <a:solidFill>
                <a:srgbClr val="8F74B4"/>
              </a:solidFill>
              <a:ln w="6350">
                <a:solidFill>
                  <a:sysClr val="window" lastClr="FFFFFF"/>
                </a:solidFill>
              </a:ln>
            </c:spPr>
            <c:extLst>
              <c:ext xmlns:c16="http://schemas.microsoft.com/office/drawing/2014/chart" uri="{C3380CC4-5D6E-409C-BE32-E72D297353CC}">
                <c16:uniqueId val="{00000011-9D64-4ACD-A46F-179CF28A61B2}"/>
              </c:ext>
            </c:extLst>
          </c:dPt>
          <c:dPt>
            <c:idx val="9"/>
            <c:bubble3D val="0"/>
            <c:spPr>
              <a:solidFill>
                <a:srgbClr val="5F61BD"/>
              </a:solidFill>
              <a:ln w="6350">
                <a:solidFill>
                  <a:sysClr val="window" lastClr="FFFFFF"/>
                </a:solidFill>
              </a:ln>
            </c:spPr>
            <c:extLst>
              <c:ext xmlns:c16="http://schemas.microsoft.com/office/drawing/2014/chart" uri="{C3380CC4-5D6E-409C-BE32-E72D297353CC}">
                <c16:uniqueId val="{00000013-9D64-4ACD-A46F-179CF28A61B2}"/>
              </c:ext>
            </c:extLst>
          </c:dPt>
          <c:dPt>
            <c:idx val="10"/>
            <c:bubble3D val="0"/>
            <c:spPr>
              <a:solidFill>
                <a:srgbClr val="A6A6A6"/>
              </a:solidFill>
              <a:ln w="6350">
                <a:solidFill>
                  <a:sysClr val="window" lastClr="FFFFFF"/>
                </a:solidFill>
              </a:ln>
            </c:spPr>
            <c:extLst>
              <c:ext xmlns:c16="http://schemas.microsoft.com/office/drawing/2014/chart" uri="{C3380CC4-5D6E-409C-BE32-E72D297353CC}">
                <c16:uniqueId val="{00000015-9D64-4ACD-A46F-179CF28A61B2}"/>
              </c:ext>
            </c:extLst>
          </c:dPt>
          <c:cat>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cat>
          <c:val>
            <c:numRef>
              <c:f>①CO2排出量の現状把握!$BC$5:$BC$15</c:f>
              <c:numCache>
                <c:formatCode>#,##0</c:formatCode>
                <c:ptCount val="11"/>
                <c:pt idx="1">
                  <c:v>1.141217261832391</c:v>
                </c:pt>
                <c:pt idx="2">
                  <c:v>0.41687183103869918</c:v>
                </c:pt>
                <c:pt idx="3">
                  <c:v>1.044819858587241</c:v>
                </c:pt>
                <c:pt idx="4">
                  <c:v>9.4777455412788605</c:v>
                </c:pt>
                <c:pt idx="5">
                  <c:v>11.667926424033229</c:v>
                </c:pt>
                <c:pt idx="7">
                  <c:v>8.7178860487289906</c:v>
                </c:pt>
                <c:pt idx="8">
                  <c:v>0.36325858127541499</c:v>
                </c:pt>
                <c:pt idx="9">
                  <c:v>0</c:v>
                </c:pt>
                <c:pt idx="10">
                  <c:v>0.60962087660763487</c:v>
                </c:pt>
              </c:numCache>
            </c:numRef>
          </c:val>
          <c:extLst>
            <c:ext xmlns:c16="http://schemas.microsoft.com/office/drawing/2014/chart" uri="{C3380CC4-5D6E-409C-BE32-E72D297353CC}">
              <c16:uniqueId val="{00000016-9D64-4ACD-A46F-179CF28A61B2}"/>
            </c:ext>
          </c:extLst>
        </c:ser>
        <c:ser>
          <c:idx val="1"/>
          <c:order val="1"/>
          <c:tx>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tx>
          <c:spPr>
            <a:ln w="6350">
              <a:solidFill>
                <a:sysClr val="window" lastClr="FFFFFF"/>
              </a:solidFill>
            </a:ln>
          </c:spPr>
          <c:dPt>
            <c:idx val="0"/>
            <c:bubble3D val="0"/>
            <c:spPr>
              <a:solidFill>
                <a:srgbClr val="579F93"/>
              </a:solidFill>
              <a:ln w="6350">
                <a:solidFill>
                  <a:sysClr val="window" lastClr="FFFFFF"/>
                </a:solidFill>
              </a:ln>
            </c:spPr>
            <c:extLst>
              <c:ext xmlns:c16="http://schemas.microsoft.com/office/drawing/2014/chart" uri="{C3380CC4-5D6E-409C-BE32-E72D297353CC}">
                <c16:uniqueId val="{00000018-9D64-4ACD-A46F-179CF28A61B2}"/>
              </c:ext>
            </c:extLst>
          </c:dPt>
          <c:dPt>
            <c:idx val="1"/>
            <c:bubble3D val="0"/>
            <c:extLst>
              <c:ext xmlns:c16="http://schemas.microsoft.com/office/drawing/2014/chart" uri="{C3380CC4-5D6E-409C-BE32-E72D297353CC}">
                <c16:uniqueId val="{00000019-9D64-4ACD-A46F-179CF28A61B2}"/>
              </c:ext>
            </c:extLst>
          </c:dPt>
          <c:dPt>
            <c:idx val="2"/>
            <c:bubble3D val="0"/>
            <c:extLst>
              <c:ext xmlns:c16="http://schemas.microsoft.com/office/drawing/2014/chart" uri="{C3380CC4-5D6E-409C-BE32-E72D297353CC}">
                <c16:uniqueId val="{0000001A-9D64-4ACD-A46F-179CF28A61B2}"/>
              </c:ext>
            </c:extLst>
          </c:dPt>
          <c:dPt>
            <c:idx val="3"/>
            <c:bubble3D val="0"/>
            <c:spPr>
              <a:pattFill prst="pct50">
                <a:fgClr>
                  <a:schemeClr val="tx1"/>
                </a:fgClr>
                <a:bgClr>
                  <a:srgbClr val="99FF66"/>
                </a:bgClr>
              </a:pattFill>
              <a:ln w="6350">
                <a:solidFill>
                  <a:sysClr val="window" lastClr="FFFFFF"/>
                </a:solidFill>
              </a:ln>
            </c:spPr>
            <c:extLst>
              <c:ext xmlns:c16="http://schemas.microsoft.com/office/drawing/2014/chart" uri="{C3380CC4-5D6E-409C-BE32-E72D297353CC}">
                <c16:uniqueId val="{0000001C-9D64-4ACD-A46F-179CF28A61B2}"/>
              </c:ext>
            </c:extLst>
          </c:dPt>
          <c:dPt>
            <c:idx val="4"/>
            <c:bubble3D val="0"/>
            <c:spPr>
              <a:solidFill>
                <a:srgbClr val="F1D499"/>
              </a:solidFill>
              <a:ln w="6350">
                <a:solidFill>
                  <a:sysClr val="window" lastClr="FFFFFF"/>
                </a:solidFill>
              </a:ln>
            </c:spPr>
            <c:extLst>
              <c:ext xmlns:c16="http://schemas.microsoft.com/office/drawing/2014/chart" uri="{C3380CC4-5D6E-409C-BE32-E72D297353CC}">
                <c16:uniqueId val="{0000001E-9D64-4ACD-A46F-179CF28A61B2}"/>
              </c:ext>
            </c:extLst>
          </c:dPt>
          <c:dPt>
            <c:idx val="5"/>
            <c:bubble3D val="0"/>
            <c:spPr>
              <a:solidFill>
                <a:srgbClr val="E19087"/>
              </a:solidFill>
              <a:ln w="6350">
                <a:solidFill>
                  <a:sysClr val="window" lastClr="FFFFFF"/>
                </a:solidFill>
              </a:ln>
            </c:spPr>
            <c:extLst>
              <c:ext xmlns:c16="http://schemas.microsoft.com/office/drawing/2014/chart" uri="{C3380CC4-5D6E-409C-BE32-E72D297353CC}">
                <c16:uniqueId val="{00000020-9D64-4ACD-A46F-179CF28A61B2}"/>
              </c:ext>
            </c:extLst>
          </c:dPt>
          <c:dPt>
            <c:idx val="6"/>
            <c:bubble3D val="0"/>
            <c:spPr>
              <a:solidFill>
                <a:srgbClr val="BFA9D7"/>
              </a:solidFill>
              <a:ln w="6350">
                <a:solidFill>
                  <a:sysClr val="window" lastClr="FFFFFF"/>
                </a:solidFill>
              </a:ln>
            </c:spPr>
            <c:extLst>
              <c:ext xmlns:c16="http://schemas.microsoft.com/office/drawing/2014/chart" uri="{C3380CC4-5D6E-409C-BE32-E72D297353CC}">
                <c16:uniqueId val="{00000022-9D64-4ACD-A46F-179CF28A61B2}"/>
              </c:ext>
            </c:extLst>
          </c:dPt>
          <c:dPt>
            <c:idx val="7"/>
            <c:bubble3D val="0"/>
            <c:extLst>
              <c:ext xmlns:c16="http://schemas.microsoft.com/office/drawing/2014/chart" uri="{C3380CC4-5D6E-409C-BE32-E72D297353CC}">
                <c16:uniqueId val="{00000023-9D64-4ACD-A46F-179CF28A61B2}"/>
              </c:ext>
            </c:extLst>
          </c:dPt>
          <c:dPt>
            <c:idx val="8"/>
            <c:bubble3D val="0"/>
            <c:spPr>
              <a:pattFill prst="ltDnDiag">
                <a:fgClr>
                  <a:schemeClr val="tx1"/>
                </a:fgClr>
                <a:bgClr>
                  <a:schemeClr val="accent6"/>
                </a:bgClr>
              </a:pattFill>
              <a:ln w="6350">
                <a:solidFill>
                  <a:sysClr val="window" lastClr="FFFFFF"/>
                </a:solidFill>
              </a:ln>
            </c:spPr>
            <c:extLst>
              <c:ext xmlns:c16="http://schemas.microsoft.com/office/drawing/2014/chart" uri="{C3380CC4-5D6E-409C-BE32-E72D297353CC}">
                <c16:uniqueId val="{00000025-9D64-4ACD-A46F-179CF28A61B2}"/>
              </c:ext>
            </c:extLst>
          </c:dPt>
          <c:dPt>
            <c:idx val="9"/>
            <c:bubble3D val="0"/>
            <c:extLst>
              <c:ext xmlns:c16="http://schemas.microsoft.com/office/drawing/2014/chart" uri="{C3380CC4-5D6E-409C-BE32-E72D297353CC}">
                <c16:uniqueId val="{00000026-9D64-4ACD-A46F-179CF28A61B2}"/>
              </c:ext>
            </c:extLst>
          </c:dPt>
          <c:dPt>
            <c:idx val="10"/>
            <c:bubble3D val="0"/>
            <c:spPr>
              <a:solidFill>
                <a:srgbClr val="A6A6A6"/>
              </a:solidFill>
              <a:ln w="6350">
                <a:solidFill>
                  <a:sysClr val="window" lastClr="FFFFFF"/>
                </a:solidFill>
              </a:ln>
            </c:spPr>
            <c:extLst>
              <c:ext xmlns:c16="http://schemas.microsoft.com/office/drawing/2014/chart" uri="{C3380CC4-5D6E-409C-BE32-E72D297353CC}">
                <c16:uniqueId val="{00000028-9D64-4ACD-A46F-179CF28A61B2}"/>
              </c:ext>
            </c:extLst>
          </c:dPt>
          <c:dLbls>
            <c:dLbl>
              <c:idx val="4"/>
              <c:showLegendKey val="0"/>
              <c:showVal val="0"/>
              <c:showCatName val="1"/>
              <c:showSerName val="0"/>
              <c:showPercent val="1"/>
              <c:showBubbleSize val="0"/>
              <c:extLst>
                <c:ext xmlns:c15="http://schemas.microsoft.com/office/drawing/2012/chart" uri="{CE6537A1-D6FC-4f65-9D91-7224C49458BB}">
                  <c15:layout>
                    <c:manualLayout>
                      <c:w val="0.22388662540172621"/>
                      <c:h val="0.2117719787482393"/>
                    </c:manualLayout>
                  </c15:layout>
                </c:ext>
                <c:ext xmlns:c16="http://schemas.microsoft.com/office/drawing/2014/chart" uri="{C3380CC4-5D6E-409C-BE32-E72D297353CC}">
                  <c16:uniqueId val="{0000001E-9D64-4ACD-A46F-179CF28A61B2}"/>
                </c:ext>
              </c:extLst>
            </c:dLbl>
            <c:dLbl>
              <c:idx val="10"/>
              <c:layout>
                <c:manualLayout>
                  <c:x val="-0.26573846950345337"/>
                  <c:y val="-8.3255589612267186E-2"/>
                </c:manualLayout>
              </c:layout>
              <c:spPr>
                <a:noFill/>
                <a:ln>
                  <a:noFill/>
                </a:ln>
                <a:effectLst/>
              </c:spPr>
              <c:txPr>
                <a:bodyPr wrap="square" lIns="0" tIns="0" rIns="0" bIns="0" anchor="ctr" anchorCtr="0">
                  <a:noAutofit/>
                </a:bodyPr>
                <a:lstStyle/>
                <a:p>
                  <a:pPr algn="ctr">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39067217453133457"/>
                      <c:h val="0.15106523027453264"/>
                    </c:manualLayout>
                  </c15:layout>
                </c:ext>
                <c:ext xmlns:c16="http://schemas.microsoft.com/office/drawing/2014/chart" uri="{C3380CC4-5D6E-409C-BE32-E72D297353CC}">
                  <c16:uniqueId val="{00000028-9D64-4ACD-A46F-179CF28A61B2}"/>
                </c:ext>
              </c:extLst>
            </c:dLbl>
            <c:spPr>
              <a:noFill/>
              <a:ln>
                <a:noFill/>
              </a:ln>
              <a:effectLst/>
            </c:spPr>
            <c:showLegendKey val="0"/>
            <c:showVal val="0"/>
            <c:showCatName val="1"/>
            <c:showSerName val="0"/>
            <c:showPercent val="1"/>
            <c:showBubbleSize val="0"/>
            <c:showLeaderLines val="1"/>
            <c:leaderLines>
              <c:spPr>
                <a:ln w="6350"/>
              </c:spPr>
            </c:leaderLines>
            <c:extLst>
              <c:ext xmlns:c15="http://schemas.microsoft.com/office/drawing/2012/chart" uri="{CE6537A1-D6FC-4f65-9D91-7224C49458BB}"/>
            </c:extLst>
          </c:dLbls>
          <c:cat>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cat>
          <c:val>
            <c:numRef>
              <c:f>①CO2排出量の現状把握!$BD$5:$BD$15</c:f>
              <c:numCache>
                <c:formatCode>General</c:formatCode>
                <c:ptCount val="11"/>
                <c:pt idx="0" formatCode="#,##0">
                  <c:v>2.602908951458331</c:v>
                </c:pt>
                <c:pt idx="4" formatCode="#,##0">
                  <c:v>9.4777455412788605</c:v>
                </c:pt>
                <c:pt idx="5" formatCode="#,##0">
                  <c:v>11.667926424033229</c:v>
                </c:pt>
                <c:pt idx="6" formatCode="#,##0">
                  <c:v>9.0811446300044061</c:v>
                </c:pt>
                <c:pt idx="10" formatCode="#,##0">
                  <c:v>0.60962087660763487</c:v>
                </c:pt>
              </c:numCache>
            </c:numRef>
          </c:val>
          <c:extLst>
            <c:ext xmlns:c16="http://schemas.microsoft.com/office/drawing/2014/chart" uri="{C3380CC4-5D6E-409C-BE32-E72D297353CC}">
              <c16:uniqueId val="{00000029-9D64-4ACD-A46F-179CF28A61B2}"/>
            </c:ext>
          </c:extLst>
        </c:ser>
        <c:dLbls>
          <c:showLegendKey val="0"/>
          <c:showVal val="0"/>
          <c:showCatName val="0"/>
          <c:showSerName val="0"/>
          <c:showPercent val="0"/>
          <c:showBubbleSize val="0"/>
          <c:showLeaderLines val="0"/>
        </c:dLbls>
        <c:firstSliceAng val="0"/>
        <c:holeSize val="10"/>
      </c:doughnutChart>
      <c:spPr>
        <a:noFill/>
        <a:ln w="25400">
          <a:noFill/>
        </a:ln>
      </c:spPr>
    </c:plotArea>
    <c:legend>
      <c:legendPos val="r"/>
      <c:legendEntry>
        <c:idx val="0"/>
        <c:delete val="1"/>
      </c:legendEntry>
      <c:legendEntry>
        <c:idx val="6"/>
        <c:delete val="1"/>
      </c:legendEntry>
      <c:layout>
        <c:manualLayout>
          <c:xMode val="edge"/>
          <c:yMode val="edge"/>
          <c:x val="3.8973681405010072E-4"/>
          <c:y val="0.1502274508184854"/>
          <c:w val="0.43738240133307926"/>
          <c:h val="0.77878006517595244"/>
        </c:manualLayout>
      </c:layout>
      <c:overlay val="0"/>
    </c:legend>
    <c:plotVisOnly val="0"/>
    <c:dispBlanksAs val="gap"/>
    <c:showDLblsOverMax val="0"/>
  </c:chart>
  <c:spPr>
    <a:noFill/>
    <a:ln>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45613580990215"/>
          <c:y val="6.9678939802814047E-2"/>
          <c:w val="0.78502117709096131"/>
          <c:h val="0.74898722242091231"/>
        </c:manualLayout>
      </c:layout>
      <c:barChart>
        <c:barDir val="col"/>
        <c:grouping val="clustered"/>
        <c:varyColors val="0"/>
        <c:ser>
          <c:idx val="2"/>
          <c:order val="0"/>
          <c:tx>
            <c:strRef>
              <c:f>④再エネ導入量・ポテンシャルの現状把握!$AI$54</c:f>
              <c:strCache>
                <c:ptCount val="1"/>
                <c:pt idx="0">
                  <c:v>導入件数</c:v>
                </c:pt>
              </c:strCache>
            </c:strRef>
          </c:tx>
          <c:spPr>
            <a:solidFill>
              <a:srgbClr val="FFCC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④再エネ導入量・ポテンシャルの現状把握!$AJ$53:$AR$53</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④再エネ導入量・ポテンシャルの現状把握!$AJ$54:$AR$54</c:f>
              <c:numCache>
                <c:formatCode>#,##0</c:formatCode>
                <c:ptCount val="9"/>
                <c:pt idx="0">
                  <c:v>39</c:v>
                </c:pt>
                <c:pt idx="1">
                  <c:v>41</c:v>
                </c:pt>
                <c:pt idx="2">
                  <c:v>42</c:v>
                </c:pt>
                <c:pt idx="3">
                  <c:v>45</c:v>
                </c:pt>
                <c:pt idx="4">
                  <c:v>49</c:v>
                </c:pt>
                <c:pt idx="5">
                  <c:v>51</c:v>
                </c:pt>
                <c:pt idx="6">
                  <c:v>53</c:v>
                </c:pt>
                <c:pt idx="7">
                  <c:v>56</c:v>
                </c:pt>
                <c:pt idx="8">
                  <c:v>60</c:v>
                </c:pt>
              </c:numCache>
            </c:numRef>
          </c:val>
          <c:extLst>
            <c:ext xmlns:c16="http://schemas.microsoft.com/office/drawing/2014/chart" uri="{C3380CC4-5D6E-409C-BE32-E72D297353CC}">
              <c16:uniqueId val="{00000000-DCFD-4A99-ADA0-F3BFE50F68A4}"/>
            </c:ext>
          </c:extLst>
        </c:ser>
        <c:dLbls>
          <c:dLblPos val="outEnd"/>
          <c:showLegendKey val="0"/>
          <c:showVal val="1"/>
          <c:showCatName val="0"/>
          <c:showSerName val="0"/>
          <c:showPercent val="0"/>
          <c:showBubbleSize val="0"/>
        </c:dLbls>
        <c:gapWidth val="150"/>
        <c:axId val="84699248"/>
        <c:axId val="84717200"/>
        <c:extLst/>
      </c:barChart>
      <c:catAx>
        <c:axId val="84699248"/>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717200"/>
        <c:crosses val="autoZero"/>
        <c:auto val="0"/>
        <c:lblAlgn val="ctr"/>
        <c:lblOffset val="100"/>
        <c:noMultiLvlLbl val="0"/>
      </c:catAx>
      <c:valAx>
        <c:axId val="84717200"/>
        <c:scaling>
          <c:orientation val="minMax"/>
          <c:min val="0"/>
        </c:scaling>
        <c:delete val="0"/>
        <c:axPos val="l"/>
        <c:majorGridlines>
          <c:spPr>
            <a:ln w="9525" cap="flat" cmpd="sng" algn="ctr">
              <a:solidFill>
                <a:schemeClr val="bg1">
                  <a:lumMod val="6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r>
                  <a:rPr lang="ja-JP" altLang="en-US"/>
                  <a:t>［</a:t>
                </a:r>
                <a:r>
                  <a:rPr lang="ja-JP"/>
                  <a:t>件</a:t>
                </a:r>
                <a:r>
                  <a:rPr lang="ja-JP" altLang="en-US"/>
                  <a:t>］</a:t>
                </a:r>
                <a:endParaRPr lang="en-US" altLang="ja-JP"/>
              </a:p>
              <a:p>
                <a:pPr>
                  <a:defRPr/>
                </a:pPr>
                <a:endParaRPr lang="ja-JP"/>
              </a:p>
            </c:rich>
          </c:tx>
          <c:layout>
            <c:manualLayout>
              <c:xMode val="edge"/>
              <c:yMode val="edge"/>
              <c:x val="5.5701636587163414E-2"/>
              <c:y val="4.8701282868294305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en-US" altLang="ja-JP"/>
            </a:p>
          </c:txPr>
        </c:title>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6992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928838150872381"/>
          <c:y val="0.10786519084617764"/>
          <c:w val="0.7607832444176138"/>
          <c:h val="0.70711992760236897"/>
        </c:manualLayout>
      </c:layout>
      <c:barChart>
        <c:barDir val="col"/>
        <c:grouping val="clustered"/>
        <c:varyColors val="0"/>
        <c:ser>
          <c:idx val="1"/>
          <c:order val="0"/>
          <c:tx>
            <c:v>エネルギー消費量</c:v>
          </c:tx>
          <c:spPr>
            <a:solidFill>
              <a:srgbClr val="FFCC66"/>
            </a:solidFill>
            <a:ln>
              <a:noFill/>
            </a:ln>
            <a:effectLst/>
          </c:spPr>
          <c:invertIfNegative val="0"/>
          <c:dPt>
            <c:idx val="0"/>
            <c:invertIfNegative val="0"/>
            <c:bubble3D val="0"/>
            <c:spPr>
              <a:solidFill>
                <a:srgbClr val="FFC000"/>
              </a:solidFill>
              <a:ln>
                <a:noFill/>
              </a:ln>
              <a:effectLst/>
            </c:spPr>
            <c:extLst>
              <c:ext xmlns:c16="http://schemas.microsoft.com/office/drawing/2014/chart" uri="{C3380CC4-5D6E-409C-BE32-E72D297353CC}">
                <c16:uniqueId val="{00000000-EFA3-48DC-BDE2-77EA5F2D0B3A}"/>
              </c:ext>
            </c:extLst>
          </c:dPt>
          <c:dLbls>
            <c:numFmt formatCode="#,##0_);[Red]\(#,##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白文字に変換</c:v>
              </c:pt>
            </c:strLit>
          </c:cat>
          <c:val>
            <c:numRef>
              <c:f>④再エネ導入量・ポテンシャルの現状把握!$R$26</c:f>
              <c:numCache>
                <c:formatCode>#,##0</c:formatCode>
                <c:ptCount val="1"/>
                <c:pt idx="0">
                  <c:v>21365.825466166818</c:v>
                </c:pt>
              </c:numCache>
            </c:numRef>
          </c:val>
          <c:extLst>
            <c:ext xmlns:c16="http://schemas.microsoft.com/office/drawing/2014/chart" uri="{C3380CC4-5D6E-409C-BE32-E72D297353CC}">
              <c16:uniqueId val="{00000000-6ABE-449D-8A05-E146FB73F99E}"/>
            </c:ext>
          </c:extLst>
        </c:ser>
        <c:ser>
          <c:idx val="2"/>
          <c:order val="1"/>
          <c:tx>
            <c:v>再エネ導入量</c:v>
          </c:tx>
          <c:spPr>
            <a:solidFill>
              <a:srgbClr val="00584E"/>
            </a:solidFill>
            <a:ln>
              <a:noFill/>
            </a:ln>
            <a:effectLst/>
          </c:spPr>
          <c:invertIfNegative val="0"/>
          <c:dLbls>
            <c:numFmt formatCode="#,##0_);[Red]\(#,##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白文字に変換</c:v>
              </c:pt>
            </c:strLit>
          </c:cat>
          <c:val>
            <c:numRef>
              <c:f>④再エネ導入量・ポテンシャルの現状把握!$R$25</c:f>
              <c:numCache>
                <c:formatCode>#,##0</c:formatCode>
                <c:ptCount val="1"/>
                <c:pt idx="0">
                  <c:v>1314.1968722400002</c:v>
                </c:pt>
              </c:numCache>
            </c:numRef>
          </c:val>
          <c:extLst>
            <c:ext xmlns:c16="http://schemas.microsoft.com/office/drawing/2014/chart" uri="{C3380CC4-5D6E-409C-BE32-E72D297353CC}">
              <c16:uniqueId val="{00000001-6ABE-449D-8A05-E146FB73F99E}"/>
            </c:ext>
          </c:extLst>
        </c:ser>
        <c:ser>
          <c:idx val="0"/>
          <c:order val="2"/>
          <c:tx>
            <c:v>再エネ導入ポテンシャル</c:v>
          </c:tx>
          <c:spPr>
            <a:solidFill>
              <a:srgbClr val="92C4BC"/>
            </a:solidFill>
            <a:ln>
              <a:noFill/>
            </a:ln>
            <a:effectLst/>
          </c:spPr>
          <c:invertIfNegative val="0"/>
          <c:dLbls>
            <c:dLbl>
              <c:idx val="0"/>
              <c:layout>
                <c:manualLayout>
                  <c:x val="1.643414869510698E-3"/>
                  <c:y val="3.8998804165179465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365454175745148"/>
                      <c:h val="0.11238240542727607"/>
                    </c:manualLayout>
                  </c15:layout>
                </c:ext>
                <c:ext xmlns:c16="http://schemas.microsoft.com/office/drawing/2014/chart" uri="{C3380CC4-5D6E-409C-BE32-E72D297353CC}">
                  <c16:uniqueId val="{00000002-6ABE-449D-8A05-E146FB73F99E}"/>
                </c:ext>
              </c:extLst>
            </c:dLbl>
            <c:numFmt formatCode="#,##0_);[Red]\(#,##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白文字に変換</c:v>
              </c:pt>
            </c:strLit>
          </c:cat>
          <c:val>
            <c:numRef>
              <c:f>④再エネ導入量・ポテンシャルの現状把握!$AD$19</c:f>
              <c:numCache>
                <c:formatCode>#,##0</c:formatCode>
                <c:ptCount val="1"/>
                <c:pt idx="0">
                  <c:v>105733.948</c:v>
                </c:pt>
              </c:numCache>
            </c:numRef>
          </c:val>
          <c:extLst>
            <c:ext xmlns:c16="http://schemas.microsoft.com/office/drawing/2014/chart" uri="{C3380CC4-5D6E-409C-BE32-E72D297353CC}">
              <c16:uniqueId val="{00000003-6ABE-449D-8A05-E146FB73F99E}"/>
            </c:ext>
          </c:extLst>
        </c:ser>
        <c:dLbls>
          <c:dLblPos val="outEnd"/>
          <c:showLegendKey val="0"/>
          <c:showVal val="1"/>
          <c:showCatName val="0"/>
          <c:showSerName val="0"/>
          <c:showPercent val="0"/>
          <c:showBubbleSize val="0"/>
        </c:dLbls>
        <c:gapWidth val="100"/>
        <c:overlap val="-100"/>
        <c:axId val="609038776"/>
        <c:axId val="609039432"/>
        <c:extLst/>
      </c:barChart>
      <c:catAx>
        <c:axId val="609038776"/>
        <c:scaling>
          <c:orientation val="minMax"/>
        </c:scaling>
        <c:delete val="1"/>
        <c:axPos val="b"/>
        <c:numFmt formatCode="General" sourceLinked="1"/>
        <c:majorTickMark val="none"/>
        <c:minorTickMark val="none"/>
        <c:tickLblPos val="nextTo"/>
        <c:crossAx val="609039432"/>
        <c:crosses val="autoZero"/>
        <c:auto val="1"/>
        <c:lblAlgn val="ctr"/>
        <c:lblOffset val="100"/>
        <c:noMultiLvlLbl val="0"/>
      </c:catAx>
      <c:valAx>
        <c:axId val="609039432"/>
        <c:scaling>
          <c:orientation val="minMax"/>
          <c:min val="0"/>
        </c:scaling>
        <c:delete val="0"/>
        <c:axPos val="l"/>
        <c:majorGridlines>
          <c:spPr>
            <a:ln w="9525" cap="flat" cmpd="sng" algn="ctr">
              <a:solidFill>
                <a:schemeClr val="bg1">
                  <a:lumMod val="65000"/>
                </a:schemeClr>
              </a:solidFill>
              <a:round/>
            </a:ln>
            <a:effectLst/>
          </c:spPr>
        </c:majorGridlines>
        <c:numFmt formatCode="#,##0_);[Red]\(#,##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609038776"/>
        <c:crosses val="autoZero"/>
        <c:crossBetween val="between"/>
      </c:valAx>
      <c:spPr>
        <a:noFill/>
        <a:ln>
          <a:noFill/>
        </a:ln>
        <a:effectLst/>
      </c:spPr>
    </c:plotArea>
    <c:legend>
      <c:legendPos val="b"/>
      <c:layout>
        <c:manualLayout>
          <c:xMode val="edge"/>
          <c:yMode val="edge"/>
          <c:x val="7.3175557159145241E-2"/>
          <c:y val="0.91903670029112894"/>
          <c:w val="0.88243841355604946"/>
          <c:h val="6.530200652095265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0909832197392"/>
          <c:y val="9.3289858021472383E-2"/>
          <c:w val="0.73554509243265065"/>
          <c:h val="0.72606652669285943"/>
        </c:manualLayout>
      </c:layout>
      <c:barChart>
        <c:barDir val="col"/>
        <c:grouping val="clustered"/>
        <c:varyColors val="0"/>
        <c:ser>
          <c:idx val="0"/>
          <c:order val="0"/>
          <c:tx>
            <c:v>再エネ導入ポテンシャル</c:v>
          </c:tx>
          <c:spPr>
            <a:solidFill>
              <a:srgbClr val="92C4BC"/>
            </a:solidFill>
            <a:ln>
              <a:noFill/>
            </a:ln>
            <a:effectLst/>
          </c:spPr>
          <c:invertIfNegative val="0"/>
          <c:cat>
            <c:strRef>
              <c:f>④再エネ導入量・ポテンシャルの現状把握!$AB$52:$AB$55</c:f>
              <c:strCache>
                <c:ptCount val="4"/>
                <c:pt idx="0">
                  <c:v>太陽光発電</c:v>
                </c:pt>
                <c:pt idx="1">
                  <c:v>風力発電</c:v>
                </c:pt>
                <c:pt idx="2">
                  <c:v>水力発電</c:v>
                </c:pt>
                <c:pt idx="3">
                  <c:v>地熱発電</c:v>
                </c:pt>
              </c:strCache>
            </c:strRef>
          </c:cat>
          <c:val>
            <c:numRef>
              <c:f>④再エネ導入量・ポテンシャルの現状把握!$AC$52:$AC$55</c:f>
              <c:numCache>
                <c:formatCode>#,##0</c:formatCode>
                <c:ptCount val="4"/>
                <c:pt idx="0">
                  <c:v>84510.861000000004</c:v>
                </c:pt>
                <c:pt idx="1">
                  <c:v>20751.579000000005</c:v>
                </c:pt>
                <c:pt idx="2">
                  <c:v>471.50799999999998</c:v>
                </c:pt>
                <c:pt idx="3">
                  <c:v>0</c:v>
                </c:pt>
              </c:numCache>
            </c:numRef>
          </c:val>
          <c:extLst>
            <c:ext xmlns:c16="http://schemas.microsoft.com/office/drawing/2014/chart" uri="{C3380CC4-5D6E-409C-BE32-E72D297353CC}">
              <c16:uniqueId val="{00000000-2DF1-4C0C-A5E8-95ACA61BA7A7}"/>
            </c:ext>
          </c:extLst>
        </c:ser>
        <c:ser>
          <c:idx val="1"/>
          <c:order val="1"/>
          <c:tx>
            <c:v>再エネ導入量</c:v>
          </c:tx>
          <c:spPr>
            <a:solidFill>
              <a:srgbClr val="00584E"/>
            </a:solidFill>
            <a:ln>
              <a:noFill/>
            </a:ln>
            <a:effectLst/>
          </c:spPr>
          <c:invertIfNegative val="0"/>
          <c:cat>
            <c:strRef>
              <c:f>④再エネ導入量・ポテンシャルの現状把握!$AB$52:$AB$55</c:f>
              <c:strCache>
                <c:ptCount val="4"/>
                <c:pt idx="0">
                  <c:v>太陽光発電</c:v>
                </c:pt>
                <c:pt idx="1">
                  <c:v>風力発電</c:v>
                </c:pt>
                <c:pt idx="2">
                  <c:v>水力発電</c:v>
                </c:pt>
                <c:pt idx="3">
                  <c:v>地熱発電</c:v>
                </c:pt>
              </c:strCache>
            </c:strRef>
          </c:cat>
          <c:val>
            <c:numRef>
              <c:f>④再エネ導入量・ポテンシャルの現状把握!$AD$52:$AD$55</c:f>
              <c:numCache>
                <c:formatCode>#,##0</c:formatCode>
                <c:ptCount val="4"/>
                <c:pt idx="0">
                  <c:v>1314.1968722400002</c:v>
                </c:pt>
                <c:pt idx="1">
                  <c:v>0</c:v>
                </c:pt>
                <c:pt idx="2">
                  <c:v>0</c:v>
                </c:pt>
                <c:pt idx="3">
                  <c:v>0</c:v>
                </c:pt>
              </c:numCache>
            </c:numRef>
          </c:val>
          <c:extLst>
            <c:ext xmlns:c16="http://schemas.microsoft.com/office/drawing/2014/chart" uri="{C3380CC4-5D6E-409C-BE32-E72D297353CC}">
              <c16:uniqueId val="{00000001-2DF1-4C0C-A5E8-95ACA61BA7A7}"/>
            </c:ext>
          </c:extLst>
        </c:ser>
        <c:dLbls>
          <c:showLegendKey val="0"/>
          <c:showVal val="0"/>
          <c:showCatName val="0"/>
          <c:showSerName val="0"/>
          <c:showPercent val="0"/>
          <c:showBubbleSize val="0"/>
        </c:dLbls>
        <c:gapWidth val="219"/>
        <c:overlap val="-27"/>
        <c:axId val="1480565007"/>
        <c:axId val="1480551279"/>
      </c:barChart>
      <c:catAx>
        <c:axId val="1480565007"/>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1480551279"/>
        <c:crosses val="autoZero"/>
        <c:auto val="1"/>
        <c:lblAlgn val="ctr"/>
        <c:lblOffset val="100"/>
        <c:noMultiLvlLbl val="0"/>
      </c:catAx>
      <c:valAx>
        <c:axId val="1480551279"/>
        <c:scaling>
          <c:orientation val="minMax"/>
        </c:scaling>
        <c:delete val="0"/>
        <c:axPos val="l"/>
        <c:majorGridlines>
          <c:spPr>
            <a:ln w="9525" cap="flat" cmpd="sng" algn="ctr">
              <a:solidFill>
                <a:schemeClr val="bg1">
                  <a:lumMod val="6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1480565007"/>
        <c:crosses val="autoZero"/>
        <c:crossBetween val="between"/>
      </c:valAx>
      <c:spPr>
        <a:noFill/>
        <a:ln>
          <a:noFill/>
        </a:ln>
        <a:effectLst/>
      </c:spPr>
    </c:plotArea>
    <c:legend>
      <c:legendPos val="b"/>
      <c:layout>
        <c:manualLayout>
          <c:xMode val="edge"/>
          <c:yMode val="edge"/>
          <c:x val="0.14398600436380793"/>
          <c:y val="0.92094506504642248"/>
          <c:w val="0.78288820793370251"/>
          <c:h val="6.04277894856850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4494514005421452"/>
          <c:y val="5.6096191509604224E-2"/>
          <c:w val="0.78470628585457092"/>
          <c:h val="0.87559897843651913"/>
        </c:manualLayout>
      </c:layout>
      <c:barChart>
        <c:barDir val="bar"/>
        <c:grouping val="percentStacked"/>
        <c:varyColors val="0"/>
        <c:ser>
          <c:idx val="1"/>
          <c:order val="0"/>
          <c:tx>
            <c:strRef>
              <c:f>排出量比較シート!$DN$20</c:f>
              <c:strCache>
                <c:ptCount val="1"/>
                <c:pt idx="0">
                  <c:v>製造業</c:v>
                </c:pt>
              </c:strCache>
            </c:strRef>
          </c:tx>
          <c:spPr>
            <a:solidFill>
              <a:srgbClr val="9ECAC3"/>
            </a:solidFill>
            <a:ln>
              <a:noFill/>
            </a:ln>
          </c:spPr>
          <c:invertIfNegative val="0"/>
          <c:dPt>
            <c:idx val="0"/>
            <c:invertIfNegative val="0"/>
            <c:bubble3D val="0"/>
            <c:extLst>
              <c:ext xmlns:c16="http://schemas.microsoft.com/office/drawing/2014/chart" uri="{C3380CC4-5D6E-409C-BE32-E72D297353CC}">
                <c16:uniqueId val="{00000000-3035-429B-A9D9-45B095B33628}"/>
              </c:ext>
            </c:extLst>
          </c:dPt>
          <c:dLbls>
            <c:numFmt formatCode="0%;;" sourceLinked="0"/>
            <c:spPr>
              <a:noFill/>
              <a:ln>
                <a:noFill/>
              </a:ln>
              <a:effectLst/>
            </c:spPr>
            <c:txPr>
              <a:bodyPr wrap="square" lIns="38100" tIns="19050" rIns="38100" bIns="19050" anchor="ctr">
                <a:spAutoFit/>
              </a:bodyPr>
              <a:lstStyle/>
              <a:p>
                <a:pPr>
                  <a:defRPr sz="1800" b="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排出量比較シート!$DN$21:$DN$50</c:f>
              <c:numCache>
                <c:formatCode>0.0%;;</c:formatCode>
                <c:ptCount val="30"/>
                <c:pt idx="0">
                  <c:v>0</c:v>
                </c:pt>
                <c:pt idx="1">
                  <c:v>0</c:v>
                </c:pt>
                <c:pt idx="2">
                  <c:v>0</c:v>
                </c:pt>
                <c:pt idx="3">
                  <c:v>0</c:v>
                </c:pt>
                <c:pt idx="4">
                  <c:v>0</c:v>
                </c:pt>
                <c:pt idx="5">
                  <c:v>0</c:v>
                </c:pt>
                <c:pt idx="6">
                  <c:v>0</c:v>
                </c:pt>
                <c:pt idx="7">
                  <c:v>0</c:v>
                </c:pt>
                <c:pt idx="8">
                  <c:v>1</c:v>
                </c:pt>
                <c:pt idx="9">
                  <c:v>0</c:v>
                </c:pt>
                <c:pt idx="10">
                  <c:v>0</c:v>
                </c:pt>
                <c:pt idx="11">
                  <c:v>0</c:v>
                </c:pt>
                <c:pt idx="12">
                  <c:v>0</c:v>
                </c:pt>
                <c:pt idx="13">
                  <c:v>1</c:v>
                </c:pt>
                <c:pt idx="14">
                  <c:v>0</c:v>
                </c:pt>
                <c:pt idx="15">
                  <c:v>0</c:v>
                </c:pt>
                <c:pt idx="16">
                  <c:v>1</c:v>
                </c:pt>
                <c:pt idx="17">
                  <c:v>0</c:v>
                </c:pt>
                <c:pt idx="18">
                  <c:v>0</c:v>
                </c:pt>
                <c:pt idx="19">
                  <c:v>0</c:v>
                </c:pt>
                <c:pt idx="20">
                  <c:v>1</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1-3035-429B-A9D9-45B095B33628}"/>
            </c:ext>
          </c:extLst>
        </c:ser>
        <c:ser>
          <c:idx val="2"/>
          <c:order val="1"/>
          <c:tx>
            <c:strRef>
              <c:f>排出量比較シート!$DO$20</c:f>
              <c:strCache>
                <c:ptCount val="1"/>
                <c:pt idx="0">
                  <c:v>建設業・鉱業</c:v>
                </c:pt>
              </c:strCache>
            </c:strRef>
          </c:tx>
          <c:spPr>
            <a:solidFill>
              <a:srgbClr val="72ABB6"/>
            </a:solidFill>
            <a:ln>
              <a:noFill/>
            </a:ln>
          </c:spPr>
          <c:invertIfNegative val="0"/>
          <c:dLbls>
            <c:numFmt formatCode="0%;;" sourceLinked="0"/>
            <c:spPr>
              <a:noFill/>
              <a:ln>
                <a:noFill/>
              </a:ln>
              <a:effectLst/>
            </c:spPr>
            <c:txPr>
              <a:bodyPr wrap="square" lIns="38100" tIns="19050" rIns="38100" bIns="19050" anchor="ctr">
                <a:spAutoFit/>
              </a:bodyPr>
              <a:lstStyle/>
              <a:p>
                <a:pPr>
                  <a:defRPr sz="1800" b="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排出量比較シート!$DO$21:$DO$50</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2-3035-429B-A9D9-45B095B33628}"/>
            </c:ext>
          </c:extLst>
        </c:ser>
        <c:ser>
          <c:idx val="3"/>
          <c:order val="2"/>
          <c:tx>
            <c:strRef>
              <c:f>排出量比較シート!$DP$20</c:f>
              <c:strCache>
                <c:ptCount val="1"/>
                <c:pt idx="0">
                  <c:v>農林水産業</c:v>
                </c:pt>
              </c:strCache>
            </c:strRef>
          </c:tx>
          <c:spPr>
            <a:solidFill>
              <a:srgbClr val="2D514B"/>
            </a:solidFill>
            <a:ln>
              <a:noFill/>
            </a:ln>
          </c:spPr>
          <c:invertIfNegative val="0"/>
          <c:dLbls>
            <c:numFmt formatCode="0%;;" sourceLinked="0"/>
            <c:spPr>
              <a:noFill/>
              <a:ln>
                <a:noFill/>
              </a:ln>
              <a:effectLst/>
            </c:spPr>
            <c:txPr>
              <a:bodyPr wrap="square" lIns="38100" tIns="19050" rIns="38100" bIns="19050" anchor="ctr">
                <a:spAutoFit/>
              </a:bodyPr>
              <a:lstStyle/>
              <a:p>
                <a:pPr>
                  <a:defRPr sz="1800" b="0">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排出量比較シート!$DP$21:$DP$50</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3-3035-429B-A9D9-45B095B33628}"/>
            </c:ext>
          </c:extLst>
        </c:ser>
        <c:ser>
          <c:idx val="4"/>
          <c:order val="3"/>
          <c:tx>
            <c:strRef>
              <c:f>排出量比較シート!$DQ$20</c:f>
              <c:strCache>
                <c:ptCount val="1"/>
                <c:pt idx="0">
                  <c:v>業務その他部門</c:v>
                </c:pt>
              </c:strCache>
            </c:strRef>
          </c:tx>
          <c:spPr>
            <a:solidFill>
              <a:srgbClr val="F1D499"/>
            </a:solidFill>
            <a:ln>
              <a:noFill/>
            </a:ln>
          </c:spPr>
          <c:invertIfNegative val="0"/>
          <c:dLbls>
            <c:numFmt formatCode="0%;;" sourceLinked="0"/>
            <c:spPr>
              <a:noFill/>
              <a:ln>
                <a:noFill/>
              </a:ln>
              <a:effectLst/>
            </c:spPr>
            <c:txPr>
              <a:bodyPr wrap="square" lIns="38100" tIns="19050" rIns="38100" bIns="19050" anchor="ctr">
                <a:spAutoFit/>
              </a:bodyPr>
              <a:lstStyle/>
              <a:p>
                <a:pPr>
                  <a:defRPr sz="1800" b="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排出量比較シート!$DQ$21:$DQ$50</c:f>
              <c:numCache>
                <c:formatCode>0.0%;;</c:formatCode>
                <c:ptCount val="30"/>
                <c:pt idx="0">
                  <c:v>1</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1</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4-3035-429B-A9D9-45B095B33628}"/>
            </c:ext>
          </c:extLst>
        </c:ser>
        <c:ser>
          <c:idx val="0"/>
          <c:order val="4"/>
          <c:tx>
            <c:strRef>
              <c:f>排出量比較シート!$DR$20</c:f>
              <c:strCache>
                <c:ptCount val="1"/>
                <c:pt idx="0">
                  <c:v>エネルギー転換部門</c:v>
                </c:pt>
              </c:strCache>
            </c:strRef>
          </c:tx>
          <c:spPr>
            <a:solidFill>
              <a:srgbClr val="C0504D">
                <a:lumMod val="60000"/>
                <a:lumOff val="40000"/>
              </a:srgbClr>
            </a:solidFill>
            <a:ln>
              <a:noFill/>
            </a:ln>
          </c:spPr>
          <c:invertIfNegative val="0"/>
          <c:dLbls>
            <c:numFmt formatCode="0%;;" sourceLinked="0"/>
            <c:spPr>
              <a:noFill/>
              <a:ln>
                <a:noFill/>
              </a:ln>
              <a:effectLst/>
            </c:spPr>
            <c:txPr>
              <a:bodyPr wrap="square" lIns="38100" tIns="19050" rIns="38100" bIns="19050" anchor="ctr">
                <a:spAutoFit/>
              </a:bodyPr>
              <a:lstStyle/>
              <a:p>
                <a:pPr>
                  <a:defRPr sz="1800" b="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排出量比較シート!$DR$21:$DR$50</c:f>
              <c:numCache>
                <c:formatCode>0.0%;;</c:formatCode>
                <c:ptCount val="30"/>
                <c:pt idx="0">
                  <c:v>0</c:v>
                </c:pt>
                <c:pt idx="1">
                  <c:v>0</c:v>
                </c:pt>
                <c:pt idx="2">
                  <c:v>0</c:v>
                </c:pt>
                <c:pt idx="3">
                  <c:v>0</c:v>
                </c:pt>
                <c:pt idx="4">
                  <c:v>0</c:v>
                </c:pt>
                <c:pt idx="5">
                  <c:v>0</c:v>
                </c:pt>
                <c:pt idx="6">
                  <c:v>1</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5-3035-429B-A9D9-45B095B33628}"/>
            </c:ext>
          </c:extLst>
        </c:ser>
        <c:ser>
          <c:idx val="5"/>
          <c:order val="5"/>
          <c:tx>
            <c:strRef>
              <c:f>排出量比較シート!$DS$20</c:f>
              <c:strCache>
                <c:ptCount val="1"/>
                <c:pt idx="0">
                  <c:v>分類不能</c:v>
                </c:pt>
              </c:strCache>
            </c:strRef>
          </c:tx>
          <c:spPr>
            <a:ln>
              <a:noFill/>
            </a:ln>
          </c:spPr>
          <c:invertIfNegative val="0"/>
          <c:dLbls>
            <c:numFmt formatCode="0%;;" sourceLinked="0"/>
            <c:spPr>
              <a:noFill/>
              <a:ln>
                <a:noFill/>
              </a:ln>
              <a:effectLst/>
            </c:spPr>
            <c:txPr>
              <a:bodyPr wrap="square" lIns="38100" tIns="19050" rIns="38100" bIns="19050" anchor="ctr">
                <a:spAutoFit/>
              </a:bodyPr>
              <a:lstStyle/>
              <a:p>
                <a:pPr>
                  <a:defRPr sz="1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排出量比較シート!$DS$21:$DS$50</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6-3035-429B-A9D9-45B095B33628}"/>
            </c:ext>
          </c:extLst>
        </c:ser>
        <c:dLbls>
          <c:showLegendKey val="0"/>
          <c:showVal val="0"/>
          <c:showCatName val="0"/>
          <c:showSerName val="0"/>
          <c:showPercent val="0"/>
          <c:showBubbleSize val="0"/>
        </c:dLbls>
        <c:gapWidth val="45"/>
        <c:overlap val="100"/>
        <c:axId val="84710128"/>
        <c:axId val="84714480"/>
      </c:barChart>
      <c:catAx>
        <c:axId val="84710128"/>
        <c:scaling>
          <c:orientation val="maxMin"/>
        </c:scaling>
        <c:delete val="0"/>
        <c:axPos val="l"/>
        <c:numFmt formatCode="General" sourceLinked="1"/>
        <c:majorTickMark val="none"/>
        <c:minorTickMark val="none"/>
        <c:tickLblPos val="nextTo"/>
        <c:spPr>
          <a:ln>
            <a:solidFill>
              <a:sysClr val="window" lastClr="FFFFFF">
                <a:lumMod val="50000"/>
              </a:sysClr>
            </a:solidFill>
          </a:ln>
        </c:spPr>
        <c:txPr>
          <a:bodyPr/>
          <a:lstStyle/>
          <a:p>
            <a:pPr>
              <a:defRPr sz="2000"/>
            </a:pPr>
            <a:endParaRPr lang="ja-JP"/>
          </a:p>
        </c:txPr>
        <c:crossAx val="84714480"/>
        <c:crosses val="autoZero"/>
        <c:auto val="1"/>
        <c:lblAlgn val="ctr"/>
        <c:lblOffset val="100"/>
        <c:noMultiLvlLbl val="0"/>
      </c:catAx>
      <c:valAx>
        <c:axId val="84714480"/>
        <c:scaling>
          <c:orientation val="minMax"/>
        </c:scaling>
        <c:delete val="0"/>
        <c:axPos val="t"/>
        <c:majorGridlines>
          <c:spPr>
            <a:ln>
              <a:solidFill>
                <a:sysClr val="window" lastClr="FFFFFF">
                  <a:lumMod val="65000"/>
                </a:sysClr>
              </a:solidFill>
            </a:ln>
          </c:spPr>
        </c:majorGridlines>
        <c:numFmt formatCode="0%" sourceLinked="1"/>
        <c:majorTickMark val="out"/>
        <c:minorTickMark val="none"/>
        <c:tickLblPos val="nextTo"/>
        <c:spPr>
          <a:ln>
            <a:noFill/>
          </a:ln>
        </c:spPr>
        <c:txPr>
          <a:bodyPr/>
          <a:lstStyle/>
          <a:p>
            <a:pPr>
              <a:defRPr sz="2000"/>
            </a:pPr>
            <a:endParaRPr lang="ja-JP"/>
          </a:p>
        </c:txPr>
        <c:crossAx val="84710128"/>
        <c:crosses val="autoZero"/>
        <c:crossBetween val="between"/>
      </c:valAx>
    </c:plotArea>
    <c:legend>
      <c:legendPos val="t"/>
      <c:layout>
        <c:manualLayout>
          <c:xMode val="edge"/>
          <c:yMode val="edge"/>
          <c:x val="0.15020184510518272"/>
          <c:y val="0.95124741791481393"/>
          <c:w val="0.82012593111647636"/>
          <c:h val="3.3723210812713698E-2"/>
        </c:manualLayout>
      </c:layout>
      <c:overlay val="0"/>
      <c:spPr>
        <a:ln>
          <a:noFill/>
        </a:ln>
      </c:spPr>
      <c:txPr>
        <a:bodyPr/>
        <a:lstStyle/>
        <a:p>
          <a:pPr>
            <a:defRPr sz="2000"/>
          </a:pPr>
          <a:endParaRPr lang="ja-JP"/>
        </a:p>
      </c:txPr>
    </c:legend>
    <c:plotVisOnly val="0"/>
    <c:dispBlanksAs val="gap"/>
    <c:showDLblsOverMax val="0"/>
  </c:chart>
  <c:spPr>
    <a:noFill/>
    <a:ln>
      <a:noFill/>
    </a:ln>
  </c:spPr>
  <c:txPr>
    <a:bodyPr/>
    <a:lstStyle/>
    <a:p>
      <a:pPr>
        <a:defRPr sz="16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4234963635332487"/>
          <c:y val="5.6341144017405732E-2"/>
          <c:w val="0.78306359006130644"/>
          <c:h val="0.87548640739830674"/>
        </c:manualLayout>
      </c:layout>
      <c:barChart>
        <c:barDir val="bar"/>
        <c:grouping val="stacked"/>
        <c:varyColors val="0"/>
        <c:ser>
          <c:idx val="1"/>
          <c:order val="0"/>
          <c:tx>
            <c:strRef>
              <c:f>排出量比較シート!$DF$20</c:f>
              <c:strCache>
                <c:ptCount val="1"/>
                <c:pt idx="0">
                  <c:v>製造業</c:v>
                </c:pt>
              </c:strCache>
            </c:strRef>
          </c:tx>
          <c:spPr>
            <a:solidFill>
              <a:srgbClr val="9ECAC3"/>
            </a:solidFill>
            <a:ln>
              <a:noFill/>
            </a:ln>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排出量比較シート!$DF$21:$DF$50</c:f>
              <c:numCache>
                <c:formatCode>#,##0;;</c:formatCode>
                <c:ptCount val="30"/>
                <c:pt idx="0">
                  <c:v>0</c:v>
                </c:pt>
                <c:pt idx="1">
                  <c:v>0</c:v>
                </c:pt>
                <c:pt idx="2">
                  <c:v>0</c:v>
                </c:pt>
                <c:pt idx="3">
                  <c:v>0</c:v>
                </c:pt>
                <c:pt idx="4">
                  <c:v>0</c:v>
                </c:pt>
                <c:pt idx="5">
                  <c:v>0</c:v>
                </c:pt>
                <c:pt idx="6">
                  <c:v>0</c:v>
                </c:pt>
                <c:pt idx="7">
                  <c:v>0</c:v>
                </c:pt>
                <c:pt idx="8">
                  <c:v>2</c:v>
                </c:pt>
                <c:pt idx="9">
                  <c:v>0</c:v>
                </c:pt>
                <c:pt idx="10">
                  <c:v>0</c:v>
                </c:pt>
                <c:pt idx="11">
                  <c:v>0</c:v>
                </c:pt>
                <c:pt idx="12">
                  <c:v>0</c:v>
                </c:pt>
                <c:pt idx="13">
                  <c:v>1</c:v>
                </c:pt>
                <c:pt idx="14">
                  <c:v>0</c:v>
                </c:pt>
                <c:pt idx="15">
                  <c:v>0</c:v>
                </c:pt>
                <c:pt idx="16">
                  <c:v>1</c:v>
                </c:pt>
                <c:pt idx="17">
                  <c:v>0</c:v>
                </c:pt>
                <c:pt idx="18">
                  <c:v>0</c:v>
                </c:pt>
                <c:pt idx="19">
                  <c:v>0</c:v>
                </c:pt>
                <c:pt idx="20">
                  <c:v>1</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0-BEB9-4DBE-8C89-8E93D88BC302}"/>
            </c:ext>
          </c:extLst>
        </c:ser>
        <c:ser>
          <c:idx val="2"/>
          <c:order val="1"/>
          <c:tx>
            <c:strRef>
              <c:f>排出量比較シート!$DG$20</c:f>
              <c:strCache>
                <c:ptCount val="1"/>
                <c:pt idx="0">
                  <c:v>建設業・鉱業</c:v>
                </c:pt>
              </c:strCache>
            </c:strRef>
          </c:tx>
          <c:spPr>
            <a:solidFill>
              <a:srgbClr val="72ABB6"/>
            </a:solidFill>
            <a:ln>
              <a:noFill/>
            </a:ln>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排出量比較シート!$DG$21:$DG$50</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1-BEB9-4DBE-8C89-8E93D88BC302}"/>
            </c:ext>
          </c:extLst>
        </c:ser>
        <c:ser>
          <c:idx val="3"/>
          <c:order val="2"/>
          <c:tx>
            <c:strRef>
              <c:f>排出量比較シート!$DH$20</c:f>
              <c:strCache>
                <c:ptCount val="1"/>
                <c:pt idx="0">
                  <c:v>農林水産業</c:v>
                </c:pt>
              </c:strCache>
            </c:strRef>
          </c:tx>
          <c:spPr>
            <a:solidFill>
              <a:srgbClr val="2D514B"/>
            </a:solidFill>
            <a:ln>
              <a:noFill/>
            </a:ln>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排出量比較シート!$DH$21:$DH$50</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2-BEB9-4DBE-8C89-8E93D88BC302}"/>
            </c:ext>
          </c:extLst>
        </c:ser>
        <c:ser>
          <c:idx val="4"/>
          <c:order val="3"/>
          <c:tx>
            <c:strRef>
              <c:f>排出量比較シート!$DI$20</c:f>
              <c:strCache>
                <c:ptCount val="1"/>
                <c:pt idx="0">
                  <c:v>業務その他部門</c:v>
                </c:pt>
              </c:strCache>
            </c:strRef>
          </c:tx>
          <c:spPr>
            <a:solidFill>
              <a:srgbClr val="F1D499"/>
            </a:solidFill>
            <a:ln>
              <a:noFill/>
            </a:ln>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排出量比較シート!$DI$21:$DI$50</c:f>
              <c:numCache>
                <c:formatCode>#,##0;;</c:formatCode>
                <c:ptCount val="30"/>
                <c:pt idx="0">
                  <c:v>1</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1</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3-BEB9-4DBE-8C89-8E93D88BC302}"/>
            </c:ext>
          </c:extLst>
        </c:ser>
        <c:ser>
          <c:idx val="6"/>
          <c:order val="4"/>
          <c:tx>
            <c:strRef>
              <c:f>排出量比較シート!$DJ$20</c:f>
              <c:strCache>
                <c:ptCount val="1"/>
                <c:pt idx="0">
                  <c:v>エネルギー転換部門</c:v>
                </c:pt>
              </c:strCache>
            </c:strRef>
          </c:tx>
          <c:spPr>
            <a:solidFill>
              <a:schemeClr val="accent2">
                <a:lumMod val="60000"/>
                <a:lumOff val="40000"/>
              </a:schemeClr>
            </a:solidFill>
            <a:ln>
              <a:noFill/>
            </a:ln>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排出量比較シート!$DJ$21:$DJ$50</c:f>
              <c:numCache>
                <c:formatCode>#,##0;;</c:formatCode>
                <c:ptCount val="30"/>
                <c:pt idx="0">
                  <c:v>0</c:v>
                </c:pt>
                <c:pt idx="1">
                  <c:v>0</c:v>
                </c:pt>
                <c:pt idx="2">
                  <c:v>0</c:v>
                </c:pt>
                <c:pt idx="3">
                  <c:v>0</c:v>
                </c:pt>
                <c:pt idx="4">
                  <c:v>0</c:v>
                </c:pt>
                <c:pt idx="5">
                  <c:v>0</c:v>
                </c:pt>
                <c:pt idx="6">
                  <c:v>1</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4-BEB9-4DBE-8C89-8E93D88BC302}"/>
            </c:ext>
          </c:extLst>
        </c:ser>
        <c:ser>
          <c:idx val="5"/>
          <c:order val="5"/>
          <c:tx>
            <c:strRef>
              <c:f>排出量比較シート!$DK$20</c:f>
              <c:strCache>
                <c:ptCount val="1"/>
                <c:pt idx="0">
                  <c:v>分類不能</c:v>
                </c:pt>
              </c:strCache>
            </c:strRef>
          </c:tx>
          <c:spPr>
            <a:solidFill>
              <a:sysClr val="windowText" lastClr="000000">
                <a:tint val="30000"/>
                <a:shade val="76000"/>
              </a:sysClr>
            </a:solidFill>
            <a:ln>
              <a:noFill/>
            </a:ln>
            <a:effectLst/>
            <a:extLst>
              <a:ext uri="{91240B29-F687-4F45-9708-019B960494DF}">
                <a14:hiddenLine xmlns:a14="http://schemas.microsoft.com/office/drawing/2010/main">
                  <a:solidFill>
                    <a:sysClr val="windowText" lastClr="000000"/>
                  </a:solidFill>
                </a14:hiddenLine>
              </a:ext>
            </a:extLst>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排出量比較シート!$DK$21:$DK$50</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5-BEB9-4DBE-8C89-8E93D88BC302}"/>
            </c:ext>
          </c:extLst>
        </c:ser>
        <c:ser>
          <c:idx val="0"/>
          <c:order val="6"/>
          <c:tx>
            <c:strRef>
              <c:f>排出量比較シート!$DL$20</c:f>
              <c:strCache>
                <c:ptCount val="1"/>
                <c:pt idx="0">
                  <c:v>　合計</c:v>
                </c:pt>
              </c:strCache>
            </c:strRef>
          </c:tx>
          <c:spPr>
            <a:noFill/>
            <a:ln>
              <a:noFill/>
            </a:ln>
            <a:effectLst/>
            <a:extLst>
              <a:ext uri="{909E8E84-426E-40DD-AFC4-6F175D3DCCD1}">
                <a14:hiddenFill xmlns:a14="http://schemas.microsoft.com/office/drawing/2010/main">
                  <a:solidFill>
                    <a:sysClr val="windowText" lastClr="000000">
                      <a:tint val="88000"/>
                      <a:shade val="76000"/>
                    </a:sysClr>
                  </a:solidFill>
                </a14:hiddenFill>
              </a:ext>
              <a:ext uri="{91240B29-F687-4F45-9708-019B960494DF}">
                <a14:hiddenLine xmlns:a14="http://schemas.microsoft.com/office/drawing/2010/main">
                  <a:noFill/>
                </a14:hiddenLine>
              </a:ext>
            </a:extLst>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排出量比較シート!$DL$21:$DL$50</c:f>
              <c:numCache>
                <c:formatCode>#,##0;;</c:formatCode>
                <c:ptCount val="30"/>
                <c:pt idx="0">
                  <c:v>1</c:v>
                </c:pt>
                <c:pt idx="1">
                  <c:v>0</c:v>
                </c:pt>
                <c:pt idx="2">
                  <c:v>0</c:v>
                </c:pt>
                <c:pt idx="3">
                  <c:v>0</c:v>
                </c:pt>
                <c:pt idx="4">
                  <c:v>0</c:v>
                </c:pt>
                <c:pt idx="5">
                  <c:v>0</c:v>
                </c:pt>
                <c:pt idx="6">
                  <c:v>1</c:v>
                </c:pt>
                <c:pt idx="7">
                  <c:v>0</c:v>
                </c:pt>
                <c:pt idx="8">
                  <c:v>2</c:v>
                </c:pt>
                <c:pt idx="9">
                  <c:v>0</c:v>
                </c:pt>
                <c:pt idx="10">
                  <c:v>0</c:v>
                </c:pt>
                <c:pt idx="11">
                  <c:v>0</c:v>
                </c:pt>
                <c:pt idx="12">
                  <c:v>1</c:v>
                </c:pt>
                <c:pt idx="13">
                  <c:v>1</c:v>
                </c:pt>
                <c:pt idx="14">
                  <c:v>0</c:v>
                </c:pt>
                <c:pt idx="15">
                  <c:v>0</c:v>
                </c:pt>
                <c:pt idx="16">
                  <c:v>1</c:v>
                </c:pt>
                <c:pt idx="17">
                  <c:v>0</c:v>
                </c:pt>
                <c:pt idx="18">
                  <c:v>1</c:v>
                </c:pt>
                <c:pt idx="19">
                  <c:v>0</c:v>
                </c:pt>
                <c:pt idx="20">
                  <c:v>1</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6-BEB9-4DBE-8C89-8E93D88BC302}"/>
            </c:ext>
          </c:extLst>
        </c:ser>
        <c:dLbls>
          <c:showLegendKey val="0"/>
          <c:showVal val="0"/>
          <c:showCatName val="0"/>
          <c:showSerName val="0"/>
          <c:showPercent val="0"/>
          <c:showBubbleSize val="0"/>
        </c:dLbls>
        <c:gapWidth val="45"/>
        <c:overlap val="100"/>
        <c:axId val="84697616"/>
        <c:axId val="84699792"/>
      </c:barChart>
      <c:catAx>
        <c:axId val="84697616"/>
        <c:scaling>
          <c:orientation val="maxMin"/>
        </c:scaling>
        <c:delete val="0"/>
        <c:axPos val="l"/>
        <c:numFmt formatCode="General" sourceLinked="1"/>
        <c:majorTickMark val="none"/>
        <c:minorTickMark val="none"/>
        <c:tickLblPos val="nextTo"/>
        <c:spPr>
          <a:ln>
            <a:solidFill>
              <a:schemeClr val="bg1">
                <a:lumMod val="50000"/>
              </a:schemeClr>
            </a:solidFill>
          </a:ln>
        </c:spPr>
        <c:crossAx val="84699792"/>
        <c:crosses val="autoZero"/>
        <c:auto val="1"/>
        <c:lblAlgn val="ctr"/>
        <c:lblOffset val="100"/>
        <c:noMultiLvlLbl val="0"/>
      </c:catAx>
      <c:valAx>
        <c:axId val="84699792"/>
        <c:scaling>
          <c:orientation val="minMax"/>
        </c:scaling>
        <c:delete val="0"/>
        <c:axPos val="t"/>
        <c:majorGridlines>
          <c:spPr>
            <a:ln>
              <a:solidFill>
                <a:schemeClr val="bg1">
                  <a:lumMod val="65000"/>
                </a:schemeClr>
              </a:solidFill>
            </a:ln>
          </c:spPr>
        </c:majorGridlines>
        <c:numFmt formatCode="#,##0_);[Red]\(#,##0\)" sourceLinked="0"/>
        <c:majorTickMark val="out"/>
        <c:minorTickMark val="none"/>
        <c:tickLblPos val="nextTo"/>
        <c:spPr>
          <a:ln>
            <a:noFill/>
          </a:ln>
        </c:spPr>
        <c:crossAx val="84697616"/>
        <c:crosses val="autoZero"/>
        <c:crossBetween val="between"/>
      </c:valAx>
    </c:plotArea>
    <c:legend>
      <c:legendPos val="r"/>
      <c:legendEntry>
        <c:idx val="6"/>
        <c:delete val="1"/>
      </c:legendEntry>
      <c:layout>
        <c:manualLayout>
          <c:xMode val="edge"/>
          <c:yMode val="edge"/>
          <c:x val="0.14121073286416516"/>
          <c:y val="0.95397390935287152"/>
          <c:w val="0.79005169705959344"/>
          <c:h val="3.1691423340798018E-2"/>
        </c:manualLayout>
      </c:layout>
      <c:overlay val="0"/>
    </c:legend>
    <c:plotVisOnly val="0"/>
    <c:dispBlanksAs val="gap"/>
    <c:showDLblsOverMax val="0"/>
  </c:chart>
  <c:spPr>
    <a:noFill/>
    <a:ln>
      <a:noFill/>
    </a:ln>
  </c:spPr>
  <c:txPr>
    <a:bodyPr/>
    <a:lstStyle/>
    <a:p>
      <a:pPr>
        <a:defRPr sz="20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portrait"/>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4977924038118803"/>
          <c:y val="6.1320048270980344E-2"/>
          <c:w val="0.7810906464168017"/>
          <c:h val="0.87505879012227716"/>
        </c:manualLayout>
      </c:layout>
      <c:barChart>
        <c:barDir val="bar"/>
        <c:grouping val="stacked"/>
        <c:varyColors val="0"/>
        <c:ser>
          <c:idx val="1"/>
          <c:order val="0"/>
          <c:tx>
            <c:strRef>
              <c:f>排出量比較シート!$CX$20</c:f>
              <c:strCache>
                <c:ptCount val="1"/>
                <c:pt idx="0">
                  <c:v>製造業</c:v>
                </c:pt>
              </c:strCache>
            </c:strRef>
          </c:tx>
          <c:spPr>
            <a:solidFill>
              <a:srgbClr val="9ECAC3"/>
            </a:solidFill>
            <a:ln>
              <a:noFill/>
            </a:ln>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排出量比較シート!$CX$21:$CX$50</c:f>
              <c:numCache>
                <c:formatCode>[=0]#;[&lt;1]0.00;#,##0</c:formatCode>
                <c:ptCount val="30"/>
                <c:pt idx="0">
                  <c:v>0</c:v>
                </c:pt>
                <c:pt idx="1">
                  <c:v>0</c:v>
                </c:pt>
                <c:pt idx="2">
                  <c:v>0</c:v>
                </c:pt>
                <c:pt idx="3">
                  <c:v>0</c:v>
                </c:pt>
                <c:pt idx="4">
                  <c:v>0</c:v>
                </c:pt>
                <c:pt idx="5">
                  <c:v>0</c:v>
                </c:pt>
                <c:pt idx="6">
                  <c:v>0</c:v>
                </c:pt>
                <c:pt idx="7">
                  <c:v>0</c:v>
                </c:pt>
                <c:pt idx="8">
                  <c:v>7.8410000000000002</c:v>
                </c:pt>
                <c:pt idx="9">
                  <c:v>0</c:v>
                </c:pt>
                <c:pt idx="10">
                  <c:v>0</c:v>
                </c:pt>
                <c:pt idx="11">
                  <c:v>0</c:v>
                </c:pt>
                <c:pt idx="12">
                  <c:v>0</c:v>
                </c:pt>
                <c:pt idx="13">
                  <c:v>5.085</c:v>
                </c:pt>
                <c:pt idx="14">
                  <c:v>0</c:v>
                </c:pt>
                <c:pt idx="15">
                  <c:v>0</c:v>
                </c:pt>
                <c:pt idx="16">
                  <c:v>4.5880000000000001</c:v>
                </c:pt>
                <c:pt idx="17">
                  <c:v>0</c:v>
                </c:pt>
                <c:pt idx="18">
                  <c:v>0</c:v>
                </c:pt>
                <c:pt idx="19">
                  <c:v>0</c:v>
                </c:pt>
                <c:pt idx="20">
                  <c:v>4.8529999999999998</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0-F5B6-407F-A767-68FC415C3D1F}"/>
            </c:ext>
          </c:extLst>
        </c:ser>
        <c:ser>
          <c:idx val="2"/>
          <c:order val="1"/>
          <c:tx>
            <c:strRef>
              <c:f>排出量比較シート!$CY$20</c:f>
              <c:strCache>
                <c:ptCount val="1"/>
                <c:pt idx="0">
                  <c:v>建設業・鉱業</c:v>
                </c:pt>
              </c:strCache>
            </c:strRef>
          </c:tx>
          <c:spPr>
            <a:solidFill>
              <a:srgbClr val="72ABB6"/>
            </a:solidFill>
            <a:ln>
              <a:noFill/>
            </a:ln>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排出量比較シート!$CY$21:$CY$50</c:f>
              <c:numCache>
                <c:formatCode>[=0]#;[&lt;1]0.00;#,##0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1-F5B6-407F-A767-68FC415C3D1F}"/>
            </c:ext>
          </c:extLst>
        </c:ser>
        <c:ser>
          <c:idx val="3"/>
          <c:order val="2"/>
          <c:tx>
            <c:strRef>
              <c:f>排出量比較シート!$CZ$20</c:f>
              <c:strCache>
                <c:ptCount val="1"/>
                <c:pt idx="0">
                  <c:v>農林水産業</c:v>
                </c:pt>
              </c:strCache>
            </c:strRef>
          </c:tx>
          <c:spPr>
            <a:solidFill>
              <a:srgbClr val="2D514B"/>
            </a:solidFill>
            <a:ln>
              <a:noFill/>
            </a:ln>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排出量比較シート!$CZ$21:$CZ$50</c:f>
              <c:numCache>
                <c:formatCode>[=0]#;[&lt;1]0.00;#,##0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2-F5B6-407F-A767-68FC415C3D1F}"/>
            </c:ext>
          </c:extLst>
        </c:ser>
        <c:ser>
          <c:idx val="4"/>
          <c:order val="3"/>
          <c:tx>
            <c:strRef>
              <c:f>排出量比較シート!$DA$20</c:f>
              <c:strCache>
                <c:ptCount val="1"/>
                <c:pt idx="0">
                  <c:v>業務その他部門</c:v>
                </c:pt>
              </c:strCache>
            </c:strRef>
          </c:tx>
          <c:spPr>
            <a:solidFill>
              <a:srgbClr val="F1D499"/>
            </a:solidFill>
            <a:ln>
              <a:noFill/>
            </a:ln>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排出量比較シート!$DA$21:$DA$50</c:f>
              <c:numCache>
                <c:formatCode>[=0]#;[&lt;1]0.00;#,##0</c:formatCode>
                <c:ptCount val="30"/>
                <c:pt idx="0">
                  <c:v>3.2850000000000001</c:v>
                </c:pt>
                <c:pt idx="1">
                  <c:v>0</c:v>
                </c:pt>
                <c:pt idx="2">
                  <c:v>0</c:v>
                </c:pt>
                <c:pt idx="3">
                  <c:v>0</c:v>
                </c:pt>
                <c:pt idx="4">
                  <c:v>0</c:v>
                </c:pt>
                <c:pt idx="5">
                  <c:v>0</c:v>
                </c:pt>
                <c:pt idx="6">
                  <c:v>0</c:v>
                </c:pt>
                <c:pt idx="7">
                  <c:v>0</c:v>
                </c:pt>
                <c:pt idx="8">
                  <c:v>0</c:v>
                </c:pt>
                <c:pt idx="9">
                  <c:v>0</c:v>
                </c:pt>
                <c:pt idx="10">
                  <c:v>0</c:v>
                </c:pt>
                <c:pt idx="11">
                  <c:v>0</c:v>
                </c:pt>
                <c:pt idx="12">
                  <c:v>12.218999999999999</c:v>
                </c:pt>
                <c:pt idx="13">
                  <c:v>0</c:v>
                </c:pt>
                <c:pt idx="14">
                  <c:v>0</c:v>
                </c:pt>
                <c:pt idx="15">
                  <c:v>0</c:v>
                </c:pt>
                <c:pt idx="16">
                  <c:v>0</c:v>
                </c:pt>
                <c:pt idx="17">
                  <c:v>0</c:v>
                </c:pt>
                <c:pt idx="18">
                  <c:v>4.4269999999999996</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3-F5B6-407F-A767-68FC415C3D1F}"/>
            </c:ext>
          </c:extLst>
        </c:ser>
        <c:ser>
          <c:idx val="6"/>
          <c:order val="4"/>
          <c:tx>
            <c:strRef>
              <c:f>排出量比較シート!$DB$20</c:f>
              <c:strCache>
                <c:ptCount val="1"/>
                <c:pt idx="0">
                  <c:v>エネルギー転換部門</c:v>
                </c:pt>
              </c:strCache>
            </c:strRef>
          </c:tx>
          <c:spPr>
            <a:solidFill>
              <a:srgbClr val="C0504D">
                <a:lumMod val="60000"/>
                <a:lumOff val="40000"/>
              </a:srgbClr>
            </a:solidFill>
            <a:ln>
              <a:noFill/>
            </a:ln>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排出量比較シート!$DB$21:$DB$50</c:f>
              <c:numCache>
                <c:formatCode>[=0]#;[&lt;1]0.00;#,##0</c:formatCode>
                <c:ptCount val="30"/>
                <c:pt idx="0">
                  <c:v>0</c:v>
                </c:pt>
                <c:pt idx="1">
                  <c:v>0</c:v>
                </c:pt>
                <c:pt idx="2">
                  <c:v>0</c:v>
                </c:pt>
                <c:pt idx="3">
                  <c:v>0</c:v>
                </c:pt>
                <c:pt idx="4">
                  <c:v>0</c:v>
                </c:pt>
                <c:pt idx="5">
                  <c:v>0</c:v>
                </c:pt>
                <c:pt idx="6">
                  <c:v>116.316</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4-F5B6-407F-A767-68FC415C3D1F}"/>
            </c:ext>
          </c:extLst>
        </c:ser>
        <c:ser>
          <c:idx val="5"/>
          <c:order val="5"/>
          <c:tx>
            <c:strRef>
              <c:f>排出量比較シート!$DC$20</c:f>
              <c:strCache>
                <c:ptCount val="1"/>
                <c:pt idx="0">
                  <c:v>分類不能</c:v>
                </c:pt>
              </c:strCache>
            </c:strRef>
          </c:tx>
          <c:spPr>
            <a:solidFill>
              <a:sysClr val="windowText" lastClr="000000">
                <a:tint val="30000"/>
                <a:shade val="76000"/>
              </a:sysClr>
            </a:solidFill>
            <a:ln>
              <a:noFill/>
            </a:ln>
            <a:effectLst/>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排出量比較シート!$DC$21:$DC$50</c:f>
              <c:numCache>
                <c:formatCode>[=0]#;[&lt;1]0.00;#,##0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5-F5B6-407F-A767-68FC415C3D1F}"/>
            </c:ext>
          </c:extLst>
        </c:ser>
        <c:ser>
          <c:idx val="0"/>
          <c:order val="6"/>
          <c:tx>
            <c:strRef>
              <c:f>排出量比較シート!$DD$20</c:f>
              <c:strCache>
                <c:ptCount val="1"/>
                <c:pt idx="0">
                  <c:v>　合計</c:v>
                </c:pt>
              </c:strCache>
            </c:strRef>
          </c:tx>
          <c:spPr>
            <a:noFill/>
            <a:ln>
              <a:noFill/>
            </a:ln>
            <a:effectLst/>
            <a:extLst>
              <a:ext uri="{909E8E84-426E-40DD-AFC4-6F175D3DCCD1}">
                <a14:hiddenFill xmlns:a14="http://schemas.microsoft.com/office/drawing/2010/main">
                  <a:solidFill>
                    <a:sysClr val="windowText" lastClr="000000">
                      <a:tint val="88000"/>
                      <a:shade val="76000"/>
                    </a:sysClr>
                  </a:solidFill>
                </a14:hiddenFill>
              </a:ext>
              <a:ext uri="{91240B29-F687-4F45-9708-019B960494DF}">
                <a14:hiddenLine xmlns:a14="http://schemas.microsoft.com/office/drawing/2010/main">
                  <a:noFill/>
                </a14:hiddenLine>
              </a:ext>
            </a:extLst>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排出量比較シート!$DD$21:$DD$50</c:f>
              <c:numCache>
                <c:formatCode>[=0]#;[&lt;1]0.00;#,##0</c:formatCode>
                <c:ptCount val="30"/>
                <c:pt idx="0">
                  <c:v>3.2850000000000001</c:v>
                </c:pt>
                <c:pt idx="1">
                  <c:v>0</c:v>
                </c:pt>
                <c:pt idx="2">
                  <c:v>0</c:v>
                </c:pt>
                <c:pt idx="3">
                  <c:v>0</c:v>
                </c:pt>
                <c:pt idx="4">
                  <c:v>0</c:v>
                </c:pt>
                <c:pt idx="5">
                  <c:v>0</c:v>
                </c:pt>
                <c:pt idx="6">
                  <c:v>116.316</c:v>
                </c:pt>
                <c:pt idx="7">
                  <c:v>0</c:v>
                </c:pt>
                <c:pt idx="8">
                  <c:v>7.8410000000000002</c:v>
                </c:pt>
                <c:pt idx="9">
                  <c:v>0</c:v>
                </c:pt>
                <c:pt idx="10">
                  <c:v>0</c:v>
                </c:pt>
                <c:pt idx="11">
                  <c:v>0</c:v>
                </c:pt>
                <c:pt idx="12">
                  <c:v>12.218999999999999</c:v>
                </c:pt>
                <c:pt idx="13">
                  <c:v>5.085</c:v>
                </c:pt>
                <c:pt idx="14">
                  <c:v>0</c:v>
                </c:pt>
                <c:pt idx="15">
                  <c:v>0</c:v>
                </c:pt>
                <c:pt idx="16">
                  <c:v>4.5880000000000001</c:v>
                </c:pt>
                <c:pt idx="17">
                  <c:v>0</c:v>
                </c:pt>
                <c:pt idx="18">
                  <c:v>4.4269999999999996</c:v>
                </c:pt>
                <c:pt idx="19">
                  <c:v>0</c:v>
                </c:pt>
                <c:pt idx="20">
                  <c:v>4.8529999999999998</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6-F5B6-407F-A767-68FC415C3D1F}"/>
            </c:ext>
          </c:extLst>
        </c:ser>
        <c:dLbls>
          <c:showLegendKey val="0"/>
          <c:showVal val="0"/>
          <c:showCatName val="0"/>
          <c:showSerName val="0"/>
          <c:showPercent val="0"/>
          <c:showBubbleSize val="0"/>
        </c:dLbls>
        <c:gapWidth val="45"/>
        <c:overlap val="100"/>
        <c:axId val="84720464"/>
        <c:axId val="84701968"/>
      </c:barChart>
      <c:catAx>
        <c:axId val="84720464"/>
        <c:scaling>
          <c:orientation val="maxMin"/>
        </c:scaling>
        <c:delete val="0"/>
        <c:axPos val="l"/>
        <c:numFmt formatCode="General" sourceLinked="1"/>
        <c:majorTickMark val="none"/>
        <c:minorTickMark val="none"/>
        <c:tickLblPos val="nextTo"/>
        <c:spPr>
          <a:ln>
            <a:solidFill>
              <a:sysClr val="window" lastClr="FFFFFF">
                <a:lumMod val="50000"/>
              </a:sysClr>
            </a:solidFill>
          </a:ln>
        </c:spPr>
        <c:crossAx val="84701968"/>
        <c:crosses val="autoZero"/>
        <c:auto val="1"/>
        <c:lblAlgn val="ctr"/>
        <c:lblOffset val="100"/>
        <c:noMultiLvlLbl val="0"/>
      </c:catAx>
      <c:valAx>
        <c:axId val="84701968"/>
        <c:scaling>
          <c:orientation val="minMax"/>
        </c:scaling>
        <c:delete val="0"/>
        <c:axPos val="t"/>
        <c:majorGridlines>
          <c:spPr>
            <a:ln>
              <a:solidFill>
                <a:sysClr val="window" lastClr="FFFFFF">
                  <a:lumMod val="65000"/>
                </a:sysClr>
              </a:solidFill>
            </a:ln>
          </c:spPr>
        </c:majorGridlines>
        <c:numFmt formatCode="[=0]#;[&lt;1]0.00;#,##0" sourceLinked="1"/>
        <c:majorTickMark val="out"/>
        <c:minorTickMark val="none"/>
        <c:tickLblPos val="nextTo"/>
        <c:spPr>
          <a:ln>
            <a:noFill/>
          </a:ln>
        </c:spPr>
        <c:crossAx val="84720464"/>
        <c:crosses val="autoZero"/>
        <c:crossBetween val="between"/>
      </c:valAx>
    </c:plotArea>
    <c:legend>
      <c:legendPos val="r"/>
      <c:legendEntry>
        <c:idx val="6"/>
        <c:delete val="1"/>
      </c:legendEntry>
      <c:layout>
        <c:manualLayout>
          <c:xMode val="edge"/>
          <c:yMode val="edge"/>
          <c:x val="0.14906058991684945"/>
          <c:y val="0.96031267830244027"/>
          <c:w val="0.76050901332483289"/>
          <c:h val="3.6134417660441405E-2"/>
        </c:manualLayout>
      </c:layout>
      <c:overlay val="0"/>
    </c:legend>
    <c:plotVisOnly val="0"/>
    <c:dispBlanksAs val="gap"/>
    <c:showDLblsOverMax val="0"/>
  </c:chart>
  <c:spPr>
    <a:solidFill>
      <a:sysClr val="window" lastClr="FFFFFF"/>
    </a:solidFill>
    <a:ln>
      <a:noFill/>
    </a:ln>
  </c:spPr>
  <c:txPr>
    <a:bodyPr/>
    <a:lstStyle/>
    <a:p>
      <a:pPr>
        <a:defRPr sz="20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userShapes r:id="rId2"/>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24986681557569529"/>
          <c:y val="6.6562608304155321E-2"/>
          <c:w val="0.68895076618628348"/>
          <c:h val="0.9101982628883718"/>
        </c:manualLayout>
      </c:layout>
      <c:barChart>
        <c:barDir val="bar"/>
        <c:grouping val="stacked"/>
        <c:varyColors val="0"/>
        <c:ser>
          <c:idx val="1"/>
          <c:order val="0"/>
          <c:tx>
            <c:strRef>
              <c:f>排出量比較シート!$CU$20</c:f>
              <c:strCache>
                <c:ptCount val="1"/>
                <c:pt idx="0">
                  <c:v>(カバー率)　</c:v>
                </c:pt>
              </c:strCache>
            </c:strRef>
          </c:tx>
          <c:spPr>
            <a:solidFill>
              <a:srgbClr val="F1D499"/>
            </a:solidFill>
            <a:ln>
              <a:noFill/>
            </a:ln>
          </c:spPr>
          <c:invertIfNegative val="0"/>
          <c:dLbls>
            <c:numFmt formatCode="0%" sourceLinked="0"/>
            <c:spPr>
              <a:noFill/>
              <a:ln>
                <a:noFill/>
              </a:ln>
            </c:spPr>
            <c:txPr>
              <a:bodyPr wrap="square" lIns="36000" tIns="0" rIns="36000" bIns="0" anchor="ctr">
                <a:spAutoFit/>
              </a:bodyPr>
              <a:lstStyle/>
              <a:p>
                <a:pPr>
                  <a:defRPr sz="1800" b="0">
                    <a:latin typeface="Meiryo UI" panose="020B0604030504040204" pitchFamily="50" charset="-128"/>
                    <a:ea typeface="Meiryo UI" panose="020B060403050404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排出量比較シート!$CU$21:$CU$50</c:f>
              <c:numCache>
                <c:formatCode>\(0%\);;</c:formatCode>
                <c:ptCount val="30"/>
                <c:pt idx="0">
                  <c:v>0.52616182735762085</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0.46557615723671486</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0-434B-46C6-9A6E-CBDAA166FB46}"/>
            </c:ext>
          </c:extLst>
        </c:ser>
        <c:dLbls>
          <c:showLegendKey val="0"/>
          <c:showVal val="0"/>
          <c:showCatName val="0"/>
          <c:showSerName val="0"/>
          <c:showPercent val="0"/>
          <c:showBubbleSize val="0"/>
        </c:dLbls>
        <c:gapWidth val="45"/>
        <c:overlap val="100"/>
        <c:axId val="84712304"/>
        <c:axId val="84698160"/>
      </c:barChart>
      <c:catAx>
        <c:axId val="84712304"/>
        <c:scaling>
          <c:orientation val="maxMin"/>
        </c:scaling>
        <c:delete val="0"/>
        <c:axPos val="l"/>
        <c:numFmt formatCode="General" sourceLinked="1"/>
        <c:majorTickMark val="none"/>
        <c:minorTickMark val="none"/>
        <c:tickLblPos val="nextTo"/>
        <c:spPr>
          <a:ln>
            <a:solidFill>
              <a:schemeClr val="bg1">
                <a:lumMod val="50000"/>
              </a:schemeClr>
            </a:solidFill>
          </a:ln>
        </c:spPr>
        <c:txPr>
          <a:bodyPr/>
          <a:lstStyle/>
          <a:p>
            <a:pPr>
              <a:defRPr sz="2000">
                <a:latin typeface="Meiryo UI" panose="020B0604030504040204" pitchFamily="50" charset="-128"/>
                <a:ea typeface="Meiryo UI" panose="020B0604030504040204" pitchFamily="50" charset="-128"/>
              </a:defRPr>
            </a:pPr>
            <a:endParaRPr lang="ja-JP"/>
          </a:p>
        </c:txPr>
        <c:crossAx val="84698160"/>
        <c:crosses val="autoZero"/>
        <c:auto val="1"/>
        <c:lblAlgn val="ctr"/>
        <c:lblOffset val="100"/>
        <c:noMultiLvlLbl val="0"/>
      </c:catAx>
      <c:valAx>
        <c:axId val="84698160"/>
        <c:scaling>
          <c:orientation val="minMax"/>
          <c:max val="1"/>
          <c:min val="0"/>
        </c:scaling>
        <c:delete val="0"/>
        <c:axPos val="t"/>
        <c:majorGridlines>
          <c:spPr>
            <a:ln>
              <a:solidFill>
                <a:schemeClr val="bg1">
                  <a:lumMod val="65000"/>
                </a:schemeClr>
              </a:solidFill>
            </a:ln>
          </c:spPr>
        </c:majorGridlines>
        <c:numFmt formatCode="0%" sourceLinked="0"/>
        <c:majorTickMark val="out"/>
        <c:minorTickMark val="none"/>
        <c:tickLblPos val="nextTo"/>
        <c:spPr>
          <a:ln>
            <a:noFill/>
          </a:ln>
        </c:spPr>
        <c:txPr>
          <a:bodyPr/>
          <a:lstStyle/>
          <a:p>
            <a:pPr>
              <a:defRPr sz="2000">
                <a:latin typeface="Meiryo UI" panose="020B0604030504040204" pitchFamily="50" charset="-128"/>
                <a:ea typeface="Meiryo UI" panose="020B0604030504040204" pitchFamily="50" charset="-128"/>
              </a:defRPr>
            </a:pPr>
            <a:endParaRPr lang="ja-JP"/>
          </a:p>
        </c:txPr>
        <c:crossAx val="84712304"/>
        <c:crosses val="autoZero"/>
        <c:crossBetween val="between"/>
        <c:majorUnit val="0.2"/>
        <c:minorUnit val="4.0000000000000008E-2"/>
      </c:valAx>
    </c:plotArea>
    <c:plotVisOnly val="0"/>
    <c:dispBlanksAs val="gap"/>
    <c:showDLblsOverMax val="0"/>
  </c:chart>
  <c:spPr>
    <a:ln>
      <a:noFill/>
    </a:ln>
  </c:spPr>
  <c:txPr>
    <a:bodyPr/>
    <a:lstStyle/>
    <a:p>
      <a:pPr>
        <a:defRPr sz="18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20674055976137642"/>
          <c:y val="6.8280481053149614E-2"/>
          <c:w val="0.74517030262255013"/>
          <c:h val="0.90430087352362187"/>
        </c:manualLayout>
      </c:layout>
      <c:barChart>
        <c:barDir val="bar"/>
        <c:grouping val="stacked"/>
        <c:varyColors val="0"/>
        <c:ser>
          <c:idx val="1"/>
          <c:order val="0"/>
          <c:tx>
            <c:strRef>
              <c:f>排出量比較シート!$CM$20</c:f>
              <c:strCache>
                <c:ptCount val="1"/>
                <c:pt idx="0">
                  <c:v>(カバー率)　</c:v>
                </c:pt>
              </c:strCache>
            </c:strRef>
          </c:tx>
          <c:spPr>
            <a:solidFill>
              <a:srgbClr val="65AB9F"/>
            </a:solidFill>
            <a:ln>
              <a:noFill/>
            </a:ln>
          </c:spPr>
          <c:invertIfNegative val="0"/>
          <c:dLbls>
            <c:numFmt formatCode="0%" sourceLinked="0"/>
            <c:spPr>
              <a:noFill/>
              <a:ln>
                <a:noFill/>
              </a:ln>
            </c:spPr>
            <c:txPr>
              <a:bodyPr wrap="square" lIns="36000" tIns="0" rIns="36000" bIns="0" anchor="ctr">
                <a:spAutoFit/>
              </a:bodyPr>
              <a:lstStyle/>
              <a:p>
                <a:pPr>
                  <a:defRPr sz="1800" b="0">
                    <a:solidFill>
                      <a:sysClr val="windowText" lastClr="000000"/>
                    </a:solidFill>
                    <a:latin typeface="Meiryo UI" panose="020B0604030504040204" pitchFamily="50" charset="-128"/>
                    <a:ea typeface="Meiryo UI" panose="020B060403050404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排出量比較シート!$CM$21:$CM$50</c:f>
              <c:numCache>
                <c:formatCode>\(0%\);;</c:formatCode>
                <c:ptCount val="30"/>
                <c:pt idx="0">
                  <c:v>0</c:v>
                </c:pt>
                <c:pt idx="1">
                  <c:v>0</c:v>
                </c:pt>
                <c:pt idx="2">
                  <c:v>0</c:v>
                </c:pt>
                <c:pt idx="3">
                  <c:v>0</c:v>
                </c:pt>
                <c:pt idx="4">
                  <c:v>0</c:v>
                </c:pt>
                <c:pt idx="5">
                  <c:v>0</c:v>
                </c:pt>
                <c:pt idx="6">
                  <c:v>0</c:v>
                </c:pt>
                <c:pt idx="7">
                  <c:v>0</c:v>
                </c:pt>
                <c:pt idx="8">
                  <c:v>0.12196512951850011</c:v>
                </c:pt>
                <c:pt idx="9">
                  <c:v>0</c:v>
                </c:pt>
                <c:pt idx="10">
                  <c:v>0</c:v>
                </c:pt>
                <c:pt idx="11">
                  <c:v>0</c:v>
                </c:pt>
                <c:pt idx="12">
                  <c:v>0</c:v>
                </c:pt>
                <c:pt idx="13">
                  <c:v>0.92662865166977471</c:v>
                </c:pt>
                <c:pt idx="14">
                  <c:v>0</c:v>
                </c:pt>
                <c:pt idx="15">
                  <c:v>0</c:v>
                </c:pt>
                <c:pt idx="16">
                  <c:v>1</c:v>
                </c:pt>
                <c:pt idx="17">
                  <c:v>0</c:v>
                </c:pt>
                <c:pt idx="18">
                  <c:v>0</c:v>
                </c:pt>
                <c:pt idx="19">
                  <c:v>0</c:v>
                </c:pt>
                <c:pt idx="20">
                  <c:v>0.19422300017528177</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0-FCF4-4AC6-86CA-E5BBD63AF767}"/>
            </c:ext>
          </c:extLst>
        </c:ser>
        <c:dLbls>
          <c:showLegendKey val="0"/>
          <c:showVal val="0"/>
          <c:showCatName val="0"/>
          <c:showSerName val="0"/>
          <c:showPercent val="0"/>
          <c:showBubbleSize val="0"/>
        </c:dLbls>
        <c:gapWidth val="45"/>
        <c:overlap val="100"/>
        <c:axId val="84716656"/>
        <c:axId val="84719920"/>
      </c:barChart>
      <c:catAx>
        <c:axId val="84716656"/>
        <c:scaling>
          <c:orientation val="maxMin"/>
        </c:scaling>
        <c:delete val="0"/>
        <c:axPos val="l"/>
        <c:numFmt formatCode="General" sourceLinked="1"/>
        <c:majorTickMark val="none"/>
        <c:minorTickMark val="none"/>
        <c:tickLblPos val="nextTo"/>
        <c:spPr>
          <a:ln>
            <a:solidFill>
              <a:schemeClr val="bg1">
                <a:lumMod val="50000"/>
              </a:schemeClr>
            </a:solidFill>
          </a:ln>
        </c:spPr>
        <c:txPr>
          <a:bodyPr/>
          <a:lstStyle/>
          <a:p>
            <a:pPr>
              <a:defRPr sz="2000">
                <a:latin typeface="Meiryo UI" panose="020B0604030504040204" pitchFamily="50" charset="-128"/>
                <a:ea typeface="Meiryo UI" panose="020B0604030504040204" pitchFamily="50" charset="-128"/>
              </a:defRPr>
            </a:pPr>
            <a:endParaRPr lang="ja-JP"/>
          </a:p>
        </c:txPr>
        <c:crossAx val="84719920"/>
        <c:crosses val="autoZero"/>
        <c:auto val="1"/>
        <c:lblAlgn val="ctr"/>
        <c:lblOffset val="100"/>
        <c:noMultiLvlLbl val="0"/>
      </c:catAx>
      <c:valAx>
        <c:axId val="84719920"/>
        <c:scaling>
          <c:orientation val="minMax"/>
          <c:max val="1"/>
          <c:min val="0"/>
        </c:scaling>
        <c:delete val="0"/>
        <c:axPos val="t"/>
        <c:majorGridlines>
          <c:spPr>
            <a:ln>
              <a:solidFill>
                <a:schemeClr val="bg1">
                  <a:lumMod val="65000"/>
                </a:schemeClr>
              </a:solidFill>
            </a:ln>
          </c:spPr>
        </c:majorGridlines>
        <c:numFmt formatCode="0%" sourceLinked="0"/>
        <c:majorTickMark val="out"/>
        <c:minorTickMark val="none"/>
        <c:tickLblPos val="nextTo"/>
        <c:spPr>
          <a:ln>
            <a:noFill/>
          </a:ln>
        </c:spPr>
        <c:txPr>
          <a:bodyPr/>
          <a:lstStyle/>
          <a:p>
            <a:pPr>
              <a:defRPr sz="2000">
                <a:latin typeface="Meiryo UI" panose="020B0604030504040204" pitchFamily="50" charset="-128"/>
                <a:ea typeface="Meiryo UI" panose="020B0604030504040204" pitchFamily="50" charset="-128"/>
              </a:defRPr>
            </a:pPr>
            <a:endParaRPr lang="ja-JP"/>
          </a:p>
        </c:txPr>
        <c:crossAx val="84716656"/>
        <c:crosses val="autoZero"/>
        <c:crossBetween val="between"/>
        <c:majorUnit val="0.2"/>
        <c:minorUnit val="4.0000000000000008E-2"/>
      </c:valAx>
    </c:plotArea>
    <c:plotVisOnly val="0"/>
    <c:dispBlanksAs val="gap"/>
    <c:showDLblsOverMax val="0"/>
  </c:chart>
  <c:spPr>
    <a:ln>
      <a:noFill/>
    </a:ln>
  </c:spPr>
  <c:txPr>
    <a:bodyPr/>
    <a:lstStyle/>
    <a:p>
      <a:pPr>
        <a:defRPr sz="18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93554435376611"/>
          <c:y val="6.8187050000454622E-2"/>
          <c:w val="0.81060479378969297"/>
          <c:h val="0.8628575082081823"/>
        </c:manualLayout>
      </c:layout>
      <c:barChart>
        <c:barDir val="bar"/>
        <c:grouping val="percentStacked"/>
        <c:varyColors val="0"/>
        <c:ser>
          <c:idx val="0"/>
          <c:order val="0"/>
          <c:tx>
            <c:strRef>
              <c:f>排出量比較シート!$BV$20</c:f>
              <c:strCache>
                <c:ptCount val="1"/>
                <c:pt idx="0">
                  <c:v>産業部門</c:v>
                </c:pt>
              </c:strCache>
            </c:strRef>
          </c:tx>
          <c:spPr>
            <a:solidFill>
              <a:srgbClr val="65AB9F"/>
            </a:solidFill>
            <a:ln w="3175">
              <a:solidFill>
                <a:schemeClr val="bg1"/>
              </a:solidFill>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排出量比較シート!$BT$21:$BT$50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排出量比較シート!$BV$21:$BV$50</c:f>
              <c:numCache>
                <c:formatCode>0%</c:formatCode>
                <c:ptCount val="30"/>
                <c:pt idx="0">
                  <c:v>8.9711778130523445E-2</c:v>
                </c:pt>
                <c:pt idx="1">
                  <c:v>0.12614733195469768</c:v>
                </c:pt>
                <c:pt idx="2">
                  <c:v>0.36629625079609007</c:v>
                </c:pt>
                <c:pt idx="3">
                  <c:v>0.3126564837949346</c:v>
                </c:pt>
                <c:pt idx="4">
                  <c:v>0.16469350875062663</c:v>
                </c:pt>
                <c:pt idx="5">
                  <c:v>0.49945853264107298</c:v>
                </c:pt>
                <c:pt idx="6">
                  <c:v>0.4275431202949011</c:v>
                </c:pt>
                <c:pt idx="7">
                  <c:v>0.30021911558465603</c:v>
                </c:pt>
                <c:pt idx="8">
                  <c:v>0.72112076156290861</c:v>
                </c:pt>
                <c:pt idx="9">
                  <c:v>0.13580403991744944</c:v>
                </c:pt>
                <c:pt idx="10">
                  <c:v>0.29111036016415842</c:v>
                </c:pt>
                <c:pt idx="11">
                  <c:v>0.26051292660103559</c:v>
                </c:pt>
                <c:pt idx="12">
                  <c:v>0.35826867073572544</c:v>
                </c:pt>
                <c:pt idx="13">
                  <c:v>0.21436864364516456</c:v>
                </c:pt>
                <c:pt idx="14">
                  <c:v>9.0402860352256545E-2</c:v>
                </c:pt>
                <c:pt idx="15">
                  <c:v>0.5722006129661753</c:v>
                </c:pt>
                <c:pt idx="16">
                  <c:v>0.13127446785039729</c:v>
                </c:pt>
                <c:pt idx="17">
                  <c:v>0.2195736409770489</c:v>
                </c:pt>
                <c:pt idx="18">
                  <c:v>0.12269775183178452</c:v>
                </c:pt>
                <c:pt idx="19">
                  <c:v>0.4611625930304582</c:v>
                </c:pt>
                <c:pt idx="20">
                  <c:v>0.51586428172289855</c:v>
                </c:pt>
                <c:pt idx="21">
                  <c:v>0.3295604821389479</c:v>
                </c:pt>
                <c:pt idx="22">
                  <c:v>7.4588651012519921E-2</c:v>
                </c:pt>
                <c:pt idx="23">
                  <c:v>0.23268632226868238</c:v>
                </c:pt>
                <c:pt idx="24">
                  <c:v>0.52080424152172655</c:v>
                </c:pt>
                <c:pt idx="25">
                  <c:v>0.59412355028596553</c:v>
                </c:pt>
                <c:pt idx="26">
                  <c:v>0.29191657661202913</c:v>
                </c:pt>
                <c:pt idx="27">
                  <c:v>9.0773849262649572E-2</c:v>
                </c:pt>
                <c:pt idx="28">
                  <c:v>0.36323697102824615</c:v>
                </c:pt>
                <c:pt idx="29">
                  <c:v>#N/A</c:v>
                </c:pt>
              </c:numCache>
            </c:numRef>
          </c:val>
          <c:extLst>
            <c:ext xmlns:c16="http://schemas.microsoft.com/office/drawing/2014/chart" uri="{C3380CC4-5D6E-409C-BE32-E72D297353CC}">
              <c16:uniqueId val="{00000000-9883-420B-AF63-15AD014FA6A2}"/>
            </c:ext>
          </c:extLst>
        </c:ser>
        <c:ser>
          <c:idx val="4"/>
          <c:order val="4"/>
          <c:tx>
            <c:strRef>
              <c:f>排出量比較シート!$BZ$20</c:f>
              <c:strCache>
                <c:ptCount val="1"/>
                <c:pt idx="0">
                  <c:v>業務その他部門</c:v>
                </c:pt>
              </c:strCache>
            </c:strRef>
          </c:tx>
          <c:spPr>
            <a:solidFill>
              <a:srgbClr val="F1D499"/>
            </a:solidFill>
            <a:ln w="3175">
              <a:solidFill>
                <a:schemeClr val="bg1"/>
              </a:solidFill>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排出量比較シート!$BT$21:$BT$50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排出量比較シート!$BZ$21:$BZ$50</c:f>
              <c:numCache>
                <c:formatCode>0%</c:formatCode>
                <c:ptCount val="30"/>
                <c:pt idx="0">
                  <c:v>0.22172213404982893</c:v>
                </c:pt>
                <c:pt idx="1">
                  <c:v>0.13975539223081432</c:v>
                </c:pt>
                <c:pt idx="2">
                  <c:v>0.13088004207407361</c:v>
                </c:pt>
                <c:pt idx="3">
                  <c:v>0.16888889867681439</c:v>
                </c:pt>
                <c:pt idx="4">
                  <c:v>0.1604900129842704</c:v>
                </c:pt>
                <c:pt idx="5">
                  <c:v>9.2182347549952096E-2</c:v>
                </c:pt>
                <c:pt idx="6">
                  <c:v>0.11303390203729267</c:v>
                </c:pt>
                <c:pt idx="7">
                  <c:v>0.11060666556680177</c:v>
                </c:pt>
                <c:pt idx="8">
                  <c:v>6.4413615513286449E-2</c:v>
                </c:pt>
                <c:pt idx="9">
                  <c:v>0.2410484549259054</c:v>
                </c:pt>
                <c:pt idx="10">
                  <c:v>0.16239735520723941</c:v>
                </c:pt>
                <c:pt idx="11">
                  <c:v>0.20382077671859508</c:v>
                </c:pt>
                <c:pt idx="12">
                  <c:v>8.2551731545326149E-2</c:v>
                </c:pt>
                <c:pt idx="13">
                  <c:v>0.17457967570837654</c:v>
                </c:pt>
                <c:pt idx="14">
                  <c:v>8.8328198328096255E-2</c:v>
                </c:pt>
                <c:pt idx="15">
                  <c:v>9.1525236336984728E-2</c:v>
                </c:pt>
                <c:pt idx="16">
                  <c:v>0.16805227603919179</c:v>
                </c:pt>
                <c:pt idx="17">
                  <c:v>0.18827595592093371</c:v>
                </c:pt>
                <c:pt idx="18">
                  <c:v>0.39891472026089164</c:v>
                </c:pt>
                <c:pt idx="19">
                  <c:v>0.10209232523744084</c:v>
                </c:pt>
                <c:pt idx="20">
                  <c:v>0.12136532874253389</c:v>
                </c:pt>
                <c:pt idx="21">
                  <c:v>0.11888969124393584</c:v>
                </c:pt>
                <c:pt idx="22">
                  <c:v>0.25757748774256084</c:v>
                </c:pt>
                <c:pt idx="23">
                  <c:v>0.22522690238188692</c:v>
                </c:pt>
                <c:pt idx="24">
                  <c:v>8.2786993923070096E-2</c:v>
                </c:pt>
                <c:pt idx="25">
                  <c:v>8.8738566581476941E-2</c:v>
                </c:pt>
                <c:pt idx="26">
                  <c:v>0.15903864608090679</c:v>
                </c:pt>
                <c:pt idx="27">
                  <c:v>0.293597213105947</c:v>
                </c:pt>
                <c:pt idx="28">
                  <c:v>0.13615390068092229</c:v>
                </c:pt>
                <c:pt idx="29">
                  <c:v>#N/A</c:v>
                </c:pt>
              </c:numCache>
            </c:numRef>
          </c:val>
          <c:extLst>
            <c:ext xmlns:c16="http://schemas.microsoft.com/office/drawing/2014/chart" uri="{C3380CC4-5D6E-409C-BE32-E72D297353CC}">
              <c16:uniqueId val="{00000001-9883-420B-AF63-15AD014FA6A2}"/>
            </c:ext>
          </c:extLst>
        </c:ser>
        <c:ser>
          <c:idx val="5"/>
          <c:order val="5"/>
          <c:tx>
            <c:strRef>
              <c:f>排出量比較シート!$CA$20</c:f>
              <c:strCache>
                <c:ptCount val="1"/>
                <c:pt idx="0">
                  <c:v>家庭部門</c:v>
                </c:pt>
              </c:strCache>
            </c:strRef>
          </c:tx>
          <c:spPr>
            <a:solidFill>
              <a:srgbClr val="E19087"/>
            </a:solidFill>
            <a:ln w="3175">
              <a:solidFill>
                <a:schemeClr val="bg1"/>
              </a:solidFill>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排出量比較シート!$BT$21:$BT$50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排出量比較シート!$CA$21:$CA$50</c:f>
              <c:numCache>
                <c:formatCode>0%</c:formatCode>
                <c:ptCount val="30"/>
                <c:pt idx="0">
                  <c:v>0.17271284149231297</c:v>
                </c:pt>
                <c:pt idx="1">
                  <c:v>0.29381208851328361</c:v>
                </c:pt>
                <c:pt idx="2">
                  <c:v>0.18007894204554215</c:v>
                </c:pt>
                <c:pt idx="3">
                  <c:v>0.23546287045453104</c:v>
                </c:pt>
                <c:pt idx="4">
                  <c:v>0.28156768407426302</c:v>
                </c:pt>
                <c:pt idx="5">
                  <c:v>0.19789690146747979</c:v>
                </c:pt>
                <c:pt idx="6">
                  <c:v>0.22992089888360412</c:v>
                </c:pt>
                <c:pt idx="7">
                  <c:v>0.16672571142885911</c:v>
                </c:pt>
                <c:pt idx="8">
                  <c:v>9.4437904457317437E-2</c:v>
                </c:pt>
                <c:pt idx="9">
                  <c:v>0.15599232919006503</c:v>
                </c:pt>
                <c:pt idx="10">
                  <c:v>0.22386296187503787</c:v>
                </c:pt>
                <c:pt idx="11">
                  <c:v>0.26935566837191233</c:v>
                </c:pt>
                <c:pt idx="12">
                  <c:v>0.19481299230247848</c:v>
                </c:pt>
                <c:pt idx="13">
                  <c:v>0.25628256633024471</c:v>
                </c:pt>
                <c:pt idx="14">
                  <c:v>0.17285818259221086</c:v>
                </c:pt>
                <c:pt idx="15">
                  <c:v>0.19784914331824863</c:v>
                </c:pt>
                <c:pt idx="16">
                  <c:v>0.31209975534157391</c:v>
                </c:pt>
                <c:pt idx="17">
                  <c:v>0.32888901381007435</c:v>
                </c:pt>
                <c:pt idx="18">
                  <c:v>0.18839897421452043</c:v>
                </c:pt>
                <c:pt idx="19">
                  <c:v>0.14603630083534655</c:v>
                </c:pt>
                <c:pt idx="20">
                  <c:v>0.17717497777328972</c:v>
                </c:pt>
                <c:pt idx="21">
                  <c:v>0.22888813118381018</c:v>
                </c:pt>
                <c:pt idx="22">
                  <c:v>0.32104444278122596</c:v>
                </c:pt>
                <c:pt idx="23">
                  <c:v>0.17793362661724102</c:v>
                </c:pt>
                <c:pt idx="24">
                  <c:v>0.19501694639269168</c:v>
                </c:pt>
                <c:pt idx="25">
                  <c:v>0.14392525834900477</c:v>
                </c:pt>
                <c:pt idx="26">
                  <c:v>0.29434813748066768</c:v>
                </c:pt>
                <c:pt idx="27">
                  <c:v>0.23817422934939353</c:v>
                </c:pt>
                <c:pt idx="28">
                  <c:v>0.14645995969691789</c:v>
                </c:pt>
                <c:pt idx="29">
                  <c:v>#N/A</c:v>
                </c:pt>
              </c:numCache>
            </c:numRef>
          </c:val>
          <c:extLst>
            <c:ext xmlns:c16="http://schemas.microsoft.com/office/drawing/2014/chart" uri="{C3380CC4-5D6E-409C-BE32-E72D297353CC}">
              <c16:uniqueId val="{00000002-9883-420B-AF63-15AD014FA6A2}"/>
            </c:ext>
          </c:extLst>
        </c:ser>
        <c:ser>
          <c:idx val="6"/>
          <c:order val="6"/>
          <c:tx>
            <c:strRef>
              <c:f>排出量比較シート!$CB$20</c:f>
              <c:strCache>
                <c:ptCount val="1"/>
                <c:pt idx="0">
                  <c:v>運輸部門</c:v>
                </c:pt>
              </c:strCache>
            </c:strRef>
          </c:tx>
          <c:spPr>
            <a:solidFill>
              <a:srgbClr val="BFA9D7"/>
            </a:solidFill>
            <a:ln w="3175">
              <a:solidFill>
                <a:schemeClr val="bg1"/>
              </a:solidFill>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排出量比較シート!$BT$21:$BT$50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排出量比較シート!$CB$21:$CB$50</c:f>
              <c:numCache>
                <c:formatCode>0%</c:formatCode>
                <c:ptCount val="30"/>
                <c:pt idx="0">
                  <c:v>0.48384996920223466</c:v>
                </c:pt>
                <c:pt idx="1">
                  <c:v>0.42349697817288956</c:v>
                </c:pt>
                <c:pt idx="2">
                  <c:v>0.31240370102982246</c:v>
                </c:pt>
                <c:pt idx="3">
                  <c:v>0.28299174707371988</c:v>
                </c:pt>
                <c:pt idx="4">
                  <c:v>0.36632531623141779</c:v>
                </c:pt>
                <c:pt idx="5">
                  <c:v>0.20203788162036901</c:v>
                </c:pt>
                <c:pt idx="6">
                  <c:v>0.21690579358370912</c:v>
                </c:pt>
                <c:pt idx="7">
                  <c:v>0.39911106205006075</c:v>
                </c:pt>
                <c:pt idx="8">
                  <c:v>0.1176221345980854</c:v>
                </c:pt>
                <c:pt idx="9">
                  <c:v>0.46715517596658013</c:v>
                </c:pt>
                <c:pt idx="10">
                  <c:v>0.31375782508901201</c:v>
                </c:pt>
                <c:pt idx="11">
                  <c:v>0.26366529073208783</c:v>
                </c:pt>
                <c:pt idx="12">
                  <c:v>0.35301486249799741</c:v>
                </c:pt>
                <c:pt idx="13">
                  <c:v>0.33918213858093055</c:v>
                </c:pt>
                <c:pt idx="14">
                  <c:v>0.64136043617211946</c:v>
                </c:pt>
                <c:pt idx="15">
                  <c:v>0.13834147259677784</c:v>
                </c:pt>
                <c:pt idx="16">
                  <c:v>0.38268981871005625</c:v>
                </c:pt>
                <c:pt idx="17">
                  <c:v>0.24503459094958682</c:v>
                </c:pt>
                <c:pt idx="18">
                  <c:v>0.28998855369280346</c:v>
                </c:pt>
                <c:pt idx="19">
                  <c:v>0.27177178440181604</c:v>
                </c:pt>
                <c:pt idx="20">
                  <c:v>0.18559541176127778</c:v>
                </c:pt>
                <c:pt idx="21">
                  <c:v>0.28849864730219982</c:v>
                </c:pt>
                <c:pt idx="22">
                  <c:v>0.31373009327444645</c:v>
                </c:pt>
                <c:pt idx="23">
                  <c:v>0.3373340732645298</c:v>
                </c:pt>
                <c:pt idx="24">
                  <c:v>0.191025558406311</c:v>
                </c:pt>
                <c:pt idx="25">
                  <c:v>0.16811371676557899</c:v>
                </c:pt>
                <c:pt idx="26">
                  <c:v>0.23305138189939145</c:v>
                </c:pt>
                <c:pt idx="27">
                  <c:v>0.35509329280123336</c:v>
                </c:pt>
                <c:pt idx="28">
                  <c:v>0.34050010156530341</c:v>
                </c:pt>
                <c:pt idx="29">
                  <c:v>#N/A</c:v>
                </c:pt>
              </c:numCache>
            </c:numRef>
          </c:val>
          <c:extLst>
            <c:ext xmlns:c16="http://schemas.microsoft.com/office/drawing/2014/chart" uri="{C3380CC4-5D6E-409C-BE32-E72D297353CC}">
              <c16:uniqueId val="{00000003-9883-420B-AF63-15AD014FA6A2}"/>
            </c:ext>
          </c:extLst>
        </c:ser>
        <c:ser>
          <c:idx val="12"/>
          <c:order val="12"/>
          <c:tx>
            <c:strRef>
              <c:f>排出量比較シート!$CH$20</c:f>
              <c:strCache>
                <c:ptCount val="1"/>
                <c:pt idx="0">
                  <c:v>廃棄物分野（一般廃棄物）</c:v>
                </c:pt>
              </c:strCache>
            </c:strRef>
          </c:tx>
          <c:spPr>
            <a:solidFill>
              <a:srgbClr val="A6A6A6"/>
            </a:solidFill>
            <a:ln w="3175">
              <a:solidFill>
                <a:schemeClr val="bg1"/>
              </a:solidFill>
            </a:ln>
            <a:effectLst/>
          </c:spPr>
          <c:invertIfNegative val="0"/>
          <c:dLbls>
            <c:dLbl>
              <c:idx val="47"/>
              <c:layout>
                <c:manualLayout>
                  <c:x val="-5.1154739704141932E-3"/>
                  <c:y val="4.0504862325188105E-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83-420B-AF63-15AD014FA6A2}"/>
                </c:ext>
              </c:extLst>
            </c:dLbl>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排出量比較シート!$BT$21:$BT$50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排出量比較シート!$CH$21:$CH$50</c:f>
              <c:numCache>
                <c:formatCode>0%</c:formatCode>
                <c:ptCount val="30"/>
                <c:pt idx="0">
                  <c:v>3.2003277125099941E-2</c:v>
                </c:pt>
                <c:pt idx="1">
                  <c:v>1.6788209128314857E-2</c:v>
                </c:pt>
                <c:pt idx="2">
                  <c:v>1.0341064054471737E-2</c:v>
                </c:pt>
                <c:pt idx="3">
                  <c:v>0</c:v>
                </c:pt>
                <c:pt idx="4">
                  <c:v>2.6923477959422182E-2</c:v>
                </c:pt>
                <c:pt idx="5">
                  <c:v>8.4243367211262448E-3</c:v>
                </c:pt>
                <c:pt idx="6">
                  <c:v>1.2596285200493046E-2</c:v>
                </c:pt>
                <c:pt idx="7">
                  <c:v>2.3337445369622289E-2</c:v>
                </c:pt>
                <c:pt idx="8">
                  <c:v>2.4055838684020076E-3</c:v>
                </c:pt>
                <c:pt idx="9">
                  <c:v>0</c:v>
                </c:pt>
                <c:pt idx="10">
                  <c:v>8.8714976645522733E-3</c:v>
                </c:pt>
                <c:pt idx="11">
                  <c:v>2.6453375763690061E-3</c:v>
                </c:pt>
                <c:pt idx="12">
                  <c:v>1.1351742918472591E-2</c:v>
                </c:pt>
                <c:pt idx="13">
                  <c:v>1.5586975735283788E-2</c:v>
                </c:pt>
                <c:pt idx="14">
                  <c:v>7.0503225553168918E-3</c:v>
                </c:pt>
                <c:pt idx="15">
                  <c:v>8.3534781813731637E-5</c:v>
                </c:pt>
                <c:pt idx="16">
                  <c:v>5.8836820587808633E-3</c:v>
                </c:pt>
                <c:pt idx="17">
                  <c:v>1.8226798342356337E-2</c:v>
                </c:pt>
                <c:pt idx="18">
                  <c:v>0</c:v>
                </c:pt>
                <c:pt idx="19">
                  <c:v>1.8936996494938418E-2</c:v>
                </c:pt>
                <c:pt idx="20">
                  <c:v>0</c:v>
                </c:pt>
                <c:pt idx="21">
                  <c:v>3.4163048131106363E-2</c:v>
                </c:pt>
                <c:pt idx="22">
                  <c:v>3.3059325189246869E-2</c:v>
                </c:pt>
                <c:pt idx="23">
                  <c:v>2.6819075467659857E-2</c:v>
                </c:pt>
                <c:pt idx="24">
                  <c:v>1.036625975620056E-2</c:v>
                </c:pt>
                <c:pt idx="25">
                  <c:v>5.0989080179737467E-3</c:v>
                </c:pt>
                <c:pt idx="26">
                  <c:v>2.1645257927004915E-2</c:v>
                </c:pt>
                <c:pt idx="27">
                  <c:v>2.2361415480776602E-2</c:v>
                </c:pt>
                <c:pt idx="28">
                  <c:v>1.3649067028610217E-2</c:v>
                </c:pt>
                <c:pt idx="29">
                  <c:v>#N/A</c:v>
                </c:pt>
              </c:numCache>
            </c:numRef>
          </c:val>
          <c:extLst>
            <c:ext xmlns:c16="http://schemas.microsoft.com/office/drawing/2014/chart" uri="{C3380CC4-5D6E-409C-BE32-E72D297353CC}">
              <c16:uniqueId val="{00000005-9883-420B-AF63-15AD014FA6A2}"/>
            </c:ext>
          </c:extLst>
        </c:ser>
        <c:dLbls>
          <c:dLblPos val="ctr"/>
          <c:showLegendKey val="0"/>
          <c:showVal val="1"/>
          <c:showCatName val="0"/>
          <c:showSerName val="0"/>
          <c:showPercent val="0"/>
          <c:showBubbleSize val="0"/>
        </c:dLbls>
        <c:gapWidth val="50"/>
        <c:overlap val="100"/>
        <c:axId val="84718288"/>
        <c:axId val="84696528"/>
        <c:extLst>
          <c:ext xmlns:c15="http://schemas.microsoft.com/office/drawing/2012/chart" uri="{02D57815-91ED-43cb-92C2-25804820EDAC}">
            <c15:filteredBarSeries>
              <c15:ser>
                <c:idx val="1"/>
                <c:order val="1"/>
                <c:tx>
                  <c:strRef>
                    <c:extLst>
                      <c:ext uri="{02D57815-91ED-43cb-92C2-25804820EDAC}">
                        <c15:formulaRef>
                          <c15:sqref>排出量比較シート!$BW$20</c15:sqref>
                        </c15:formulaRef>
                      </c:ext>
                    </c:extLst>
                    <c:strCache>
                      <c:ptCount val="1"/>
                      <c:pt idx="0">
                        <c:v>製造業</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排出量比較シート!$BT$21:$BT$50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c:ext uri="{02D57815-91ED-43cb-92C2-25804820EDAC}">
                        <c15:formulaRef>
                          <c15:sqref>排出量比較シート!$BW$21:$BW$50</c15:sqref>
                        </c15:formulaRef>
                      </c:ext>
                    </c:extLst>
                    <c:numCache>
                      <c:formatCode>0%</c:formatCode>
                      <c:ptCount val="30"/>
                      <c:pt idx="0">
                        <c:v>5.1093123880262638E-2</c:v>
                      </c:pt>
                      <c:pt idx="1">
                        <c:v>3.0567418042534312E-2</c:v>
                      </c:pt>
                      <c:pt idx="2">
                        <c:v>4.0605316561857757E-2</c:v>
                      </c:pt>
                      <c:pt idx="3">
                        <c:v>0.27593788554101745</c:v>
                      </c:pt>
                      <c:pt idx="4">
                        <c:v>1.8464306790710112E-2</c:v>
                      </c:pt>
                      <c:pt idx="5">
                        <c:v>0.26828903624078249</c:v>
                      </c:pt>
                      <c:pt idx="6">
                        <c:v>0.29358557064306556</c:v>
                      </c:pt>
                      <c:pt idx="7">
                        <c:v>0.10121907936598147</c:v>
                      </c:pt>
                      <c:pt idx="8">
                        <c:v>0.51461742420788836</c:v>
                      </c:pt>
                      <c:pt idx="9">
                        <c:v>3.0625372352481028E-2</c:v>
                      </c:pt>
                      <c:pt idx="10">
                        <c:v>0.10899243226425316</c:v>
                      </c:pt>
                      <c:pt idx="11">
                        <c:v>7.2797390348181237E-2</c:v>
                      </c:pt>
                      <c:pt idx="12">
                        <c:v>8.3575262760845356E-2</c:v>
                      </c:pt>
                      <c:pt idx="13">
                        <c:v>0.11475977929246496</c:v>
                      </c:pt>
                      <c:pt idx="14">
                        <c:v>0</c:v>
                      </c:pt>
                      <c:pt idx="15">
                        <c:v>0.39373880632137748</c:v>
                      </c:pt>
                      <c:pt idx="16">
                        <c:v>0</c:v>
                      </c:pt>
                      <c:pt idx="17">
                        <c:v>0.16584140452838411</c:v>
                      </c:pt>
                      <c:pt idx="18">
                        <c:v>5.0623382843856639E-2</c:v>
                      </c:pt>
                      <c:pt idx="19">
                        <c:v>0.41393169725998574</c:v>
                      </c:pt>
                      <c:pt idx="20">
                        <c:v>0.39324890563153325</c:v>
                      </c:pt>
                      <c:pt idx="21">
                        <c:v>0.25349823277765132</c:v>
                      </c:pt>
                      <c:pt idx="22">
                        <c:v>3.6928089363319046E-2</c:v>
                      </c:pt>
                      <c:pt idx="23">
                        <c:v>0</c:v>
                      </c:pt>
                      <c:pt idx="24">
                        <c:v>0.48825259133222704</c:v>
                      </c:pt>
                      <c:pt idx="25">
                        <c:v>0.42542083419267768</c:v>
                      </c:pt>
                      <c:pt idx="26">
                        <c:v>1.5902341613479847E-2</c:v>
                      </c:pt>
                      <c:pt idx="27">
                        <c:v>3.429979573954238E-3</c:v>
                      </c:pt>
                      <c:pt idx="28">
                        <c:v>0.10195994910481332</c:v>
                      </c:pt>
                      <c:pt idx="29">
                        <c:v>#N/A</c:v>
                      </c:pt>
                    </c:numCache>
                  </c:numRef>
                </c:val>
                <c:extLst>
                  <c:ext xmlns:c16="http://schemas.microsoft.com/office/drawing/2014/chart" uri="{C3380CC4-5D6E-409C-BE32-E72D297353CC}">
                    <c16:uniqueId val="{00000006-9883-420B-AF63-15AD014FA6A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排出量比較シート!$BX$20</c15:sqref>
                        </c15:formulaRef>
                      </c:ext>
                    </c:extLst>
                    <c:strCache>
                      <c:ptCount val="1"/>
                      <c:pt idx="0">
                        <c:v>建設業・鉱業</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排出量比較シート!$BT$21:$BT$50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xmlns:c15="http://schemas.microsoft.com/office/drawing/2012/chart">
                      <c:ext xmlns:c15="http://schemas.microsoft.com/office/drawing/2012/chart" uri="{02D57815-91ED-43cb-92C2-25804820EDAC}">
                        <c15:formulaRef>
                          <c15:sqref>排出量比較シート!$BX$21:$BX$50</c15:sqref>
                        </c15:formulaRef>
                      </c:ext>
                    </c:extLst>
                    <c:numCache>
                      <c:formatCode>0%</c:formatCode>
                      <c:ptCount val="30"/>
                      <c:pt idx="0">
                        <c:v>1.6870259505744323E-2</c:v>
                      </c:pt>
                      <c:pt idx="1">
                        <c:v>3.5673805591419652E-2</c:v>
                      </c:pt>
                      <c:pt idx="2">
                        <c:v>1.5935653262720038E-2</c:v>
                      </c:pt>
                      <c:pt idx="3">
                        <c:v>1.6839988281264401E-2</c:v>
                      </c:pt>
                      <c:pt idx="4">
                        <c:v>3.2520866782587476E-2</c:v>
                      </c:pt>
                      <c:pt idx="5">
                        <c:v>1.5146961355623854E-2</c:v>
                      </c:pt>
                      <c:pt idx="6">
                        <c:v>1.1602251212093372E-2</c:v>
                      </c:pt>
                      <c:pt idx="7">
                        <c:v>8.5567836740850778E-3</c:v>
                      </c:pt>
                      <c:pt idx="8">
                        <c:v>3.0812651123824867E-3</c:v>
                      </c:pt>
                      <c:pt idx="9">
                        <c:v>1.7422160745519066E-2</c:v>
                      </c:pt>
                      <c:pt idx="10">
                        <c:v>2.3482306366469016E-2</c:v>
                      </c:pt>
                      <c:pt idx="11">
                        <c:v>1.5665210489648716E-2</c:v>
                      </c:pt>
                      <c:pt idx="12">
                        <c:v>2.6717754889898873E-2</c:v>
                      </c:pt>
                      <c:pt idx="13">
                        <c:v>1.7544507932891806E-2</c:v>
                      </c:pt>
                      <c:pt idx="14">
                        <c:v>8.2344188628827395E-3</c:v>
                      </c:pt>
                      <c:pt idx="15">
                        <c:v>7.910417951382788E-3</c:v>
                      </c:pt>
                      <c:pt idx="16">
                        <c:v>8.5563632634188883E-3</c:v>
                      </c:pt>
                      <c:pt idx="17">
                        <c:v>2.2273471662903232E-2</c:v>
                      </c:pt>
                      <c:pt idx="18">
                        <c:v>2.3274620902587712E-2</c:v>
                      </c:pt>
                      <c:pt idx="19">
                        <c:v>1.4565216465400301E-2</c:v>
                      </c:pt>
                      <c:pt idx="20">
                        <c:v>1.5509270968599852E-2</c:v>
                      </c:pt>
                      <c:pt idx="21">
                        <c:v>1.0235782035619066E-2</c:v>
                      </c:pt>
                      <c:pt idx="22">
                        <c:v>1.3906312579645575E-2</c:v>
                      </c:pt>
                      <c:pt idx="23">
                        <c:v>1.1569804592896901E-2</c:v>
                      </c:pt>
                      <c:pt idx="24">
                        <c:v>8.0734773595717863E-3</c:v>
                      </c:pt>
                      <c:pt idx="25">
                        <c:v>1.137383516868795E-2</c:v>
                      </c:pt>
                      <c:pt idx="26">
                        <c:v>1.598637461284904E-2</c:v>
                      </c:pt>
                      <c:pt idx="27">
                        <c:v>1.272579951555566E-2</c:v>
                      </c:pt>
                      <c:pt idx="28">
                        <c:v>1.9523898768113088E-2</c:v>
                      </c:pt>
                      <c:pt idx="29">
                        <c:v>#N/A</c:v>
                      </c:pt>
                    </c:numCache>
                  </c:numRef>
                </c:val>
                <c:extLst xmlns:c15="http://schemas.microsoft.com/office/drawing/2012/chart">
                  <c:ext xmlns:c16="http://schemas.microsoft.com/office/drawing/2014/chart" uri="{C3380CC4-5D6E-409C-BE32-E72D297353CC}">
                    <c16:uniqueId val="{00000007-9883-420B-AF63-15AD014FA6A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排出量比較シート!$BY$20</c15:sqref>
                        </c15:formulaRef>
                      </c:ext>
                    </c:extLst>
                    <c:strCache>
                      <c:ptCount val="1"/>
                      <c:pt idx="0">
                        <c:v>農林水産業</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排出量比較シート!$BT$21:$BT$50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xmlns:c15="http://schemas.microsoft.com/office/drawing/2012/chart">
                      <c:ext xmlns:c15="http://schemas.microsoft.com/office/drawing/2012/chart" uri="{02D57815-91ED-43cb-92C2-25804820EDAC}">
                        <c15:formulaRef>
                          <c15:sqref>排出量比較シート!$BY$21:$BY$50</c15:sqref>
                        </c15:formulaRef>
                      </c:ext>
                    </c:extLst>
                    <c:numCache>
                      <c:formatCode>0%</c:formatCode>
                      <c:ptCount val="30"/>
                      <c:pt idx="0">
                        <c:v>2.174839474451648E-2</c:v>
                      </c:pt>
                      <c:pt idx="1">
                        <c:v>5.990610832074373E-2</c:v>
                      </c:pt>
                      <c:pt idx="2">
                        <c:v>0.30975528097151228</c:v>
                      </c:pt>
                      <c:pt idx="3">
                        <c:v>1.9878609972652752E-2</c:v>
                      </c:pt>
                      <c:pt idx="4">
                        <c:v>0.11370833517732908</c:v>
                      </c:pt>
                      <c:pt idx="5">
                        <c:v>0.21602253504466665</c:v>
                      </c:pt>
                      <c:pt idx="6">
                        <c:v>0.12235529843974217</c:v>
                      </c:pt>
                      <c:pt idx="7">
                        <c:v>0.19044325254458949</c:v>
                      </c:pt>
                      <c:pt idx="8">
                        <c:v>0.20342207224263775</c:v>
                      </c:pt>
                      <c:pt idx="9">
                        <c:v>8.7756506819449312E-2</c:v>
                      </c:pt>
                      <c:pt idx="10">
                        <c:v>0.15863562153343622</c:v>
                      </c:pt>
                      <c:pt idx="11">
                        <c:v>0.17205032576320564</c:v>
                      </c:pt>
                      <c:pt idx="12">
                        <c:v>0.24797565308498121</c:v>
                      </c:pt>
                      <c:pt idx="13">
                        <c:v>8.2064356419807791E-2</c:v>
                      </c:pt>
                      <c:pt idx="14">
                        <c:v>8.21684414893738E-2</c:v>
                      </c:pt>
                      <c:pt idx="15">
                        <c:v>0.17055138869341502</c:v>
                      </c:pt>
                      <c:pt idx="16">
                        <c:v>0.12271810458697839</c:v>
                      </c:pt>
                      <c:pt idx="17">
                        <c:v>3.145876478576156E-2</c:v>
                      </c:pt>
                      <c:pt idx="18">
                        <c:v>4.8799748085340169E-2</c:v>
                      </c:pt>
                      <c:pt idx="19">
                        <c:v>3.2665679305072193E-2</c:v>
                      </c:pt>
                      <c:pt idx="20">
                        <c:v>0.10710610512276546</c:v>
                      </c:pt>
                      <c:pt idx="21">
                        <c:v>6.582646732567754E-2</c:v>
                      </c:pt>
                      <c:pt idx="22">
                        <c:v>2.3754249069555301E-2</c:v>
                      </c:pt>
                      <c:pt idx="23">
                        <c:v>0.22111651767578547</c:v>
                      </c:pt>
                      <c:pt idx="24">
                        <c:v>2.4478172829927803E-2</c:v>
                      </c:pt>
                      <c:pt idx="25">
                        <c:v>0.1573288809245999</c:v>
                      </c:pt>
                      <c:pt idx="26">
                        <c:v>0.26002786038570025</c:v>
                      </c:pt>
                      <c:pt idx="27">
                        <c:v>7.4618070173139664E-2</c:v>
                      </c:pt>
                      <c:pt idx="28">
                        <c:v>0.24175312315531974</c:v>
                      </c:pt>
                      <c:pt idx="29">
                        <c:v>#N/A</c:v>
                      </c:pt>
                    </c:numCache>
                  </c:numRef>
                </c:val>
                <c:extLst xmlns:c15="http://schemas.microsoft.com/office/drawing/2012/chart">
                  <c:ext xmlns:c16="http://schemas.microsoft.com/office/drawing/2014/chart" uri="{C3380CC4-5D6E-409C-BE32-E72D297353CC}">
                    <c16:uniqueId val="{00000008-9883-420B-AF63-15AD014FA6A2}"/>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排出量比較シート!$CC$20</c15:sqref>
                        </c15:formulaRef>
                      </c:ext>
                    </c:extLst>
                    <c:strCache>
                      <c:ptCount val="1"/>
                      <c:pt idx="0">
                        <c:v>自動車</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排出量比較シート!$BT$21:$BT$50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xmlns:c15="http://schemas.microsoft.com/office/drawing/2012/chart">
                      <c:ext xmlns:c15="http://schemas.microsoft.com/office/drawing/2012/chart" uri="{02D57815-91ED-43cb-92C2-25804820EDAC}">
                        <c15:formulaRef>
                          <c15:sqref>排出量比較シート!$CC$21:$CC$50</c15:sqref>
                        </c15:formulaRef>
                      </c:ext>
                    </c:extLst>
                    <c:numCache>
                      <c:formatCode>0%</c:formatCode>
                      <c:ptCount val="30"/>
                      <c:pt idx="0">
                        <c:v>0.47517225314295825</c:v>
                      </c:pt>
                      <c:pt idx="1">
                        <c:v>0.41254792074585594</c:v>
                      </c:pt>
                      <c:pt idx="2">
                        <c:v>0.3060163416060323</c:v>
                      </c:pt>
                      <c:pt idx="3">
                        <c:v>0.27326717808004675</c:v>
                      </c:pt>
                      <c:pt idx="4">
                        <c:v>0.35614623581237842</c:v>
                      </c:pt>
                      <c:pt idx="5">
                        <c:v>0.19696116836179786</c:v>
                      </c:pt>
                      <c:pt idx="6">
                        <c:v>0.21075908698935597</c:v>
                      </c:pt>
                      <c:pt idx="7">
                        <c:v>0.38872584234090046</c:v>
                      </c:pt>
                      <c:pt idx="8">
                        <c:v>0.11505942712826558</c:v>
                      </c:pt>
                      <c:pt idx="9">
                        <c:v>0.45630018871953082</c:v>
                      </c:pt>
                      <c:pt idx="10">
                        <c:v>0.30620444041133593</c:v>
                      </c:pt>
                      <c:pt idx="11">
                        <c:v>0.25691772926517281</c:v>
                      </c:pt>
                      <c:pt idx="12">
                        <c:v>0.34486922759188604</c:v>
                      </c:pt>
                      <c:pt idx="13">
                        <c:v>0.33012724200418081</c:v>
                      </c:pt>
                      <c:pt idx="14">
                        <c:v>0.63417791900808218</c:v>
                      </c:pt>
                      <c:pt idx="15">
                        <c:v>0.12173129589844592</c:v>
                      </c:pt>
                      <c:pt idx="16">
                        <c:v>0.37347187765773604</c:v>
                      </c:pt>
                      <c:pt idx="17">
                        <c:v>0.23705418285669613</c:v>
                      </c:pt>
                      <c:pt idx="18">
                        <c:v>0.28123157530157689</c:v>
                      </c:pt>
                      <c:pt idx="19">
                        <c:v>0.26442664149880118</c:v>
                      </c:pt>
                      <c:pt idx="20">
                        <c:v>0.18106780844607029</c:v>
                      </c:pt>
                      <c:pt idx="21">
                        <c:v>0.2802558305271024</c:v>
                      </c:pt>
                      <c:pt idx="22">
                        <c:v>0.30313973778472825</c:v>
                      </c:pt>
                      <c:pt idx="23">
                        <c:v>0.32852691930828848</c:v>
                      </c:pt>
                      <c:pt idx="24">
                        <c:v>0.18581090736046099</c:v>
                      </c:pt>
                      <c:pt idx="25">
                        <c:v>0.16419664615323631</c:v>
                      </c:pt>
                      <c:pt idx="26">
                        <c:v>0.22603217305512491</c:v>
                      </c:pt>
                      <c:pt idx="27">
                        <c:v>0.34571606270992461</c:v>
                      </c:pt>
                      <c:pt idx="28">
                        <c:v>0.33370716974980075</c:v>
                      </c:pt>
                      <c:pt idx="29">
                        <c:v>#N/A</c:v>
                      </c:pt>
                    </c:numCache>
                  </c:numRef>
                </c:val>
                <c:extLst xmlns:c15="http://schemas.microsoft.com/office/drawing/2012/chart">
                  <c:ext xmlns:c16="http://schemas.microsoft.com/office/drawing/2014/chart" uri="{C3380CC4-5D6E-409C-BE32-E72D297353CC}">
                    <c16:uniqueId val="{00000009-9883-420B-AF63-15AD014FA6A2}"/>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排出量比較シート!$CD$20</c15:sqref>
                        </c15:formulaRef>
                      </c:ext>
                    </c:extLst>
                    <c:strCache>
                      <c:ptCount val="1"/>
                      <c:pt idx="0">
                        <c:v>旅客</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排出量比較シート!$BT$21:$BT$50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xmlns:c15="http://schemas.microsoft.com/office/drawing/2012/chart">
                      <c:ext xmlns:c15="http://schemas.microsoft.com/office/drawing/2012/chart" uri="{02D57815-91ED-43cb-92C2-25804820EDAC}">
                        <c15:formulaRef>
                          <c15:sqref>排出量比較シート!$CD$21:$CD$50</c15:sqref>
                        </c15:formulaRef>
                      </c:ext>
                    </c:extLst>
                    <c:numCache>
                      <c:formatCode>0%</c:formatCode>
                      <c:ptCount val="30"/>
                      <c:pt idx="0">
                        <c:v>0.15619399598538505</c:v>
                      </c:pt>
                      <c:pt idx="1">
                        <c:v>0.16171541883384513</c:v>
                      </c:pt>
                      <c:pt idx="2">
                        <c:v>9.352710737775087E-2</c:v>
                      </c:pt>
                      <c:pt idx="3">
                        <c:v>0.14074480712878965</c:v>
                      </c:pt>
                      <c:pt idx="4">
                        <c:v>0.13749376067038868</c:v>
                      </c:pt>
                      <c:pt idx="5">
                        <c:v>7.8533257473321641E-2</c:v>
                      </c:pt>
                      <c:pt idx="6">
                        <c:v>9.2699731679422678E-2</c:v>
                      </c:pt>
                      <c:pt idx="7">
                        <c:v>0.14810890161398935</c:v>
                      </c:pt>
                      <c:pt idx="8">
                        <c:v>4.2351351884673955E-2</c:v>
                      </c:pt>
                      <c:pt idx="9">
                        <c:v>0.16730358023701408</c:v>
                      </c:pt>
                      <c:pt idx="10">
                        <c:v>0.10494136699799014</c:v>
                      </c:pt>
                      <c:pt idx="11">
                        <c:v>9.6264780289890245E-2</c:v>
                      </c:pt>
                      <c:pt idx="12">
                        <c:v>0.12313722452989574</c:v>
                      </c:pt>
                      <c:pt idx="13">
                        <c:v>0.13427268283305491</c:v>
                      </c:pt>
                      <c:pt idx="14">
                        <c:v>0.13513890522598754</c:v>
                      </c:pt>
                      <c:pt idx="15">
                        <c:v>5.898275534072013E-2</c:v>
                      </c:pt>
                      <c:pt idx="16">
                        <c:v>0.14747558975725042</c:v>
                      </c:pt>
                      <c:pt idx="17">
                        <c:v>0.11672576539757425</c:v>
                      </c:pt>
                      <c:pt idx="18">
                        <c:v>0.13405305340536394</c:v>
                      </c:pt>
                      <c:pt idx="19">
                        <c:v>9.6288668842291827E-2</c:v>
                      </c:pt>
                      <c:pt idx="20">
                        <c:v>7.4583646333191644E-2</c:v>
                      </c:pt>
                      <c:pt idx="21">
                        <c:v>0.10431069325403093</c:v>
                      </c:pt>
                      <c:pt idx="22">
                        <c:v>0.1408239913187678</c:v>
                      </c:pt>
                      <c:pt idx="23">
                        <c:v>0.1198347220664672</c:v>
                      </c:pt>
                      <c:pt idx="24">
                        <c:v>7.5063368530429483E-2</c:v>
                      </c:pt>
                      <c:pt idx="25">
                        <c:v>6.1554386785100161E-2</c:v>
                      </c:pt>
                      <c:pt idx="26">
                        <c:v>9.7571717864474591E-2</c:v>
                      </c:pt>
                      <c:pt idx="27">
                        <c:v>0.1246881479263021</c:v>
                      </c:pt>
                      <c:pt idx="28">
                        <c:v>9.0845569238068052E-2</c:v>
                      </c:pt>
                      <c:pt idx="29">
                        <c:v>#N/A</c:v>
                      </c:pt>
                    </c:numCache>
                  </c:numRef>
                </c:val>
                <c:extLst xmlns:c15="http://schemas.microsoft.com/office/drawing/2012/chart">
                  <c:ext xmlns:c16="http://schemas.microsoft.com/office/drawing/2014/chart" uri="{C3380CC4-5D6E-409C-BE32-E72D297353CC}">
                    <c16:uniqueId val="{0000000A-9883-420B-AF63-15AD014FA6A2}"/>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排出量比較シート!$CE$20</c15:sqref>
                        </c15:formulaRef>
                      </c:ext>
                    </c:extLst>
                    <c:strCache>
                      <c:ptCount val="1"/>
                      <c:pt idx="0">
                        <c:v>貨物</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排出量比較シート!$BT$21:$BT$50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xmlns:c15="http://schemas.microsoft.com/office/drawing/2012/chart">
                      <c:ext xmlns:c15="http://schemas.microsoft.com/office/drawing/2012/chart" uri="{02D57815-91ED-43cb-92C2-25804820EDAC}">
                        <c15:formulaRef>
                          <c15:sqref>排出量比較シート!$CE$21:$CE$50</c15:sqref>
                        </c15:formulaRef>
                      </c:ext>
                    </c:extLst>
                    <c:numCache>
                      <c:formatCode>0%</c:formatCode>
                      <c:ptCount val="30"/>
                      <c:pt idx="0">
                        <c:v>0.31897825715757316</c:v>
                      </c:pt>
                      <c:pt idx="1">
                        <c:v>0.25083250191201084</c:v>
                      </c:pt>
                      <c:pt idx="2">
                        <c:v>0.21248923422828145</c:v>
                      </c:pt>
                      <c:pt idx="3">
                        <c:v>0.13252237095125707</c:v>
                      </c:pt>
                      <c:pt idx="4">
                        <c:v>0.21865247514198979</c:v>
                      </c:pt>
                      <c:pt idx="5">
                        <c:v>0.11842791088847622</c:v>
                      </c:pt>
                      <c:pt idx="6">
                        <c:v>0.11805935530993332</c:v>
                      </c:pt>
                      <c:pt idx="7">
                        <c:v>0.24061694072691112</c:v>
                      </c:pt>
                      <c:pt idx="8">
                        <c:v>7.270807524359163E-2</c:v>
                      </c:pt>
                      <c:pt idx="9">
                        <c:v>0.28899660848251679</c:v>
                      </c:pt>
                      <c:pt idx="10">
                        <c:v>0.20126307341334582</c:v>
                      </c:pt>
                      <c:pt idx="11">
                        <c:v>0.16065294897528254</c:v>
                      </c:pt>
                      <c:pt idx="12">
                        <c:v>0.22173200306199031</c:v>
                      </c:pt>
                      <c:pt idx="13">
                        <c:v>0.19585455917112593</c:v>
                      </c:pt>
                      <c:pt idx="14">
                        <c:v>0.49903901378209464</c:v>
                      </c:pt>
                      <c:pt idx="15">
                        <c:v>6.2748540557725788E-2</c:v>
                      </c:pt>
                      <c:pt idx="16">
                        <c:v>0.22599628790048565</c:v>
                      </c:pt>
                      <c:pt idx="17">
                        <c:v>0.12032841745912189</c:v>
                      </c:pt>
                      <c:pt idx="18">
                        <c:v>0.14717852189621297</c:v>
                      </c:pt>
                      <c:pt idx="19">
                        <c:v>0.16813797265650937</c:v>
                      </c:pt>
                      <c:pt idx="20">
                        <c:v>0.10648416211287866</c:v>
                      </c:pt>
                      <c:pt idx="21">
                        <c:v>0.17594513727307148</c:v>
                      </c:pt>
                      <c:pt idx="22">
                        <c:v>0.16231574646596048</c:v>
                      </c:pt>
                      <c:pt idx="23">
                        <c:v>0.20869219724182125</c:v>
                      </c:pt>
                      <c:pt idx="24">
                        <c:v>0.11074753883003149</c:v>
                      </c:pt>
                      <c:pt idx="25">
                        <c:v>0.10264225936813615</c:v>
                      </c:pt>
                      <c:pt idx="26">
                        <c:v>0.1284604551906503</c:v>
                      </c:pt>
                      <c:pt idx="27">
                        <c:v>0.22102791478362249</c:v>
                      </c:pt>
                      <c:pt idx="28">
                        <c:v>0.24286160051173269</c:v>
                      </c:pt>
                      <c:pt idx="29">
                        <c:v>#N/A</c:v>
                      </c:pt>
                    </c:numCache>
                  </c:numRef>
                </c:val>
                <c:extLst xmlns:c15="http://schemas.microsoft.com/office/drawing/2012/chart">
                  <c:ext xmlns:c16="http://schemas.microsoft.com/office/drawing/2014/chart" uri="{C3380CC4-5D6E-409C-BE32-E72D297353CC}">
                    <c16:uniqueId val="{0000000B-9883-420B-AF63-15AD014FA6A2}"/>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排出量比較シート!$CF$20</c15:sqref>
                        </c15:formulaRef>
                      </c:ext>
                    </c:extLst>
                    <c:strCache>
                      <c:ptCount val="1"/>
                      <c:pt idx="0">
                        <c:v>鉄道</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排出量比較シート!$BT$21:$BT$50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xmlns:c15="http://schemas.microsoft.com/office/drawing/2012/chart">
                      <c:ext xmlns:c15="http://schemas.microsoft.com/office/drawing/2012/chart" uri="{02D57815-91ED-43cb-92C2-25804820EDAC}">
                        <c15:formulaRef>
                          <c15:sqref>排出量比較シート!$CF$21:$CF$50</c15:sqref>
                        </c15:formulaRef>
                      </c:ext>
                    </c:extLst>
                    <c:numCache>
                      <c:formatCode>0%</c:formatCode>
                      <c:ptCount val="30"/>
                      <c:pt idx="0">
                        <c:v>8.6777160592764191E-3</c:v>
                      </c:pt>
                      <c:pt idx="1">
                        <c:v>1.0949057427033638E-2</c:v>
                      </c:pt>
                      <c:pt idx="2">
                        <c:v>6.3873594237901423E-3</c:v>
                      </c:pt>
                      <c:pt idx="3">
                        <c:v>9.7245689936731727E-3</c:v>
                      </c:pt>
                      <c:pt idx="4">
                        <c:v>1.0179080419039345E-2</c:v>
                      </c:pt>
                      <c:pt idx="5">
                        <c:v>5.0767132585711377E-3</c:v>
                      </c:pt>
                      <c:pt idx="6">
                        <c:v>6.1467065943531197E-3</c:v>
                      </c:pt>
                      <c:pt idx="7">
                        <c:v>1.0385219709160284E-2</c:v>
                      </c:pt>
                      <c:pt idx="8">
                        <c:v>2.5627074698198176E-3</c:v>
                      </c:pt>
                      <c:pt idx="9">
                        <c:v>1.0854987247049325E-2</c:v>
                      </c:pt>
                      <c:pt idx="10">
                        <c:v>7.5533846776760409E-3</c:v>
                      </c:pt>
                      <c:pt idx="11">
                        <c:v>6.7475614669150431E-3</c:v>
                      </c:pt>
                      <c:pt idx="12">
                        <c:v>8.1456349061114122E-3</c:v>
                      </c:pt>
                      <c:pt idx="13">
                        <c:v>9.0548965767497467E-3</c:v>
                      </c:pt>
                      <c:pt idx="14">
                        <c:v>7.1825171640372649E-3</c:v>
                      </c:pt>
                      <c:pt idx="15">
                        <c:v>4.8382187871300452E-3</c:v>
                      </c:pt>
                      <c:pt idx="16">
                        <c:v>9.2179410523201988E-3</c:v>
                      </c:pt>
                      <c:pt idx="17">
                        <c:v>7.9804080928906947E-3</c:v>
                      </c:pt>
                      <c:pt idx="18">
                        <c:v>8.7569783912265602E-3</c:v>
                      </c:pt>
                      <c:pt idx="19">
                        <c:v>7.3451429030148259E-3</c:v>
                      </c:pt>
                      <c:pt idx="20">
                        <c:v>4.5276033152075092E-3</c:v>
                      </c:pt>
                      <c:pt idx="21">
                        <c:v>8.2428167750974082E-3</c:v>
                      </c:pt>
                      <c:pt idx="22">
                        <c:v>1.059035548971823E-2</c:v>
                      </c:pt>
                      <c:pt idx="23">
                        <c:v>8.8071539562413377E-3</c:v>
                      </c:pt>
                      <c:pt idx="24">
                        <c:v>5.2146510458500007E-3</c:v>
                      </c:pt>
                      <c:pt idx="25">
                        <c:v>3.91707061234266E-3</c:v>
                      </c:pt>
                      <c:pt idx="26">
                        <c:v>7.0192088442665576E-3</c:v>
                      </c:pt>
                      <c:pt idx="27">
                        <c:v>9.3772300913087577E-3</c:v>
                      </c:pt>
                      <c:pt idx="28">
                        <c:v>6.7929318155026154E-3</c:v>
                      </c:pt>
                      <c:pt idx="29">
                        <c:v>#N/A</c:v>
                      </c:pt>
                    </c:numCache>
                  </c:numRef>
                </c:val>
                <c:extLst xmlns:c15="http://schemas.microsoft.com/office/drawing/2012/chart">
                  <c:ext xmlns:c16="http://schemas.microsoft.com/office/drawing/2014/chart" uri="{C3380CC4-5D6E-409C-BE32-E72D297353CC}">
                    <c16:uniqueId val="{0000000C-9883-420B-AF63-15AD014FA6A2}"/>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排出量比較シート!$CG$20</c15:sqref>
                        </c15:formulaRef>
                      </c:ext>
                    </c:extLst>
                    <c:strCache>
                      <c:ptCount val="1"/>
                      <c:pt idx="0">
                        <c:v>船舶</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排出量比較シート!$BT$21:$BT$50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xmlns:c15="http://schemas.microsoft.com/office/drawing/2012/chart">
                      <c:ext xmlns:c15="http://schemas.microsoft.com/office/drawing/2012/chart" uri="{02D57815-91ED-43cb-92C2-25804820EDAC}">
                        <c15:formulaRef>
                          <c15:sqref>排出量比較シート!$CG$21:$CG$50</c15:sqref>
                        </c15:formulaRef>
                      </c:ext>
                    </c:extLst>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1.1771957911201874E-2</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xmlns:c15="http://schemas.microsoft.com/office/drawing/2012/chart">
                  <c:ext xmlns:c16="http://schemas.microsoft.com/office/drawing/2014/chart" uri="{C3380CC4-5D6E-409C-BE32-E72D297353CC}">
                    <c16:uniqueId val="{0000000D-9883-420B-AF63-15AD014FA6A2}"/>
                  </c:ext>
                </c:extLst>
              </c15:ser>
            </c15:filteredBarSeries>
          </c:ext>
        </c:extLst>
      </c:barChart>
      <c:catAx>
        <c:axId val="84718288"/>
        <c:scaling>
          <c:orientation val="maxMin"/>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84696528"/>
        <c:crosses val="autoZero"/>
        <c:auto val="1"/>
        <c:lblAlgn val="ctr"/>
        <c:lblOffset val="100"/>
        <c:noMultiLvlLbl val="0"/>
      </c:catAx>
      <c:valAx>
        <c:axId val="84696528"/>
        <c:scaling>
          <c:orientation val="minMax"/>
        </c:scaling>
        <c:delete val="0"/>
        <c:axPos val="t"/>
        <c:majorGridlines>
          <c:spPr>
            <a:ln w="9525" cap="flat" cmpd="sng" algn="ctr">
              <a:solidFill>
                <a:schemeClr val="bg1">
                  <a:lumMod val="6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84718288"/>
        <c:crosses val="autoZero"/>
        <c:crossBetween val="between"/>
      </c:valAx>
      <c:spPr>
        <a:noFill/>
        <a:ln>
          <a:noFill/>
        </a:ln>
        <a:effectLst/>
      </c:spPr>
    </c:plotArea>
    <c:legend>
      <c:legendPos val="b"/>
      <c:layout>
        <c:manualLayout>
          <c:xMode val="edge"/>
          <c:yMode val="edge"/>
          <c:x val="0.12117237814598876"/>
          <c:y val="0.94191391406376834"/>
          <c:w val="0.84474432987630166"/>
          <c:h val="4.729646421883562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10274235751348"/>
          <c:y val="7.5009250749978745E-2"/>
          <c:w val="0.77298796914345103"/>
          <c:h val="0.85849085116347656"/>
        </c:manualLayout>
      </c:layout>
      <c:barChart>
        <c:barDir val="bar"/>
        <c:grouping val="stacked"/>
        <c:varyColors val="0"/>
        <c:ser>
          <c:idx val="7"/>
          <c:order val="0"/>
          <c:tx>
            <c:strRef>
              <c:f>排出量比較シート!$BE$20</c:f>
              <c:strCache>
                <c:ptCount val="1"/>
                <c:pt idx="0">
                  <c:v>産業部門</c:v>
                </c:pt>
              </c:strCache>
            </c:strRef>
          </c:tx>
          <c:spPr>
            <a:solidFill>
              <a:srgbClr val="65AB9F"/>
            </a:solidFill>
            <a:ln w="3175">
              <a:solidFill>
                <a:schemeClr val="bg1"/>
              </a:solidFill>
            </a:ln>
            <a:effectLst/>
          </c:spPr>
          <c:invertIfNegative val="0"/>
          <c:cat>
            <c:strRef>
              <c:f>排出量比較シート!$BC$21:$BC$50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排出量比較シート!$BE$21:$BE$50</c:f>
              <c:numCache>
                <c:formatCode>#,##0_);[Red]\(#,##0\)</c:formatCode>
                <c:ptCount val="30"/>
                <c:pt idx="0">
                  <c:v>2.5261343912250247</c:v>
                </c:pt>
                <c:pt idx="1">
                  <c:v>2.8159018942687375</c:v>
                </c:pt>
                <c:pt idx="2">
                  <c:v>14.233745076498552</c:v>
                </c:pt>
                <c:pt idx="3">
                  <c:v>7.8711628892592254</c:v>
                </c:pt>
                <c:pt idx="4">
                  <c:v>3.8779129698911197</c:v>
                </c:pt>
                <c:pt idx="5">
                  <c:v>23.476772975914965</c:v>
                </c:pt>
                <c:pt idx="6">
                  <c:v>16.423493629435491</c:v>
                </c:pt>
                <c:pt idx="7">
                  <c:v>6.7194200356611482</c:v>
                </c:pt>
                <c:pt idx="8">
                  <c:v>64.288867079919342</c:v>
                </c:pt>
                <c:pt idx="9">
                  <c:v>2.8320188068566035</c:v>
                </c:pt>
                <c:pt idx="10">
                  <c:v>9.1203104650563027</c:v>
                </c:pt>
                <c:pt idx="11">
                  <c:v>8.9966560256085391</c:v>
                </c:pt>
                <c:pt idx="12">
                  <c:v>10.218209222785452</c:v>
                </c:pt>
                <c:pt idx="13">
                  <c:v>5.4876351932749818</c:v>
                </c:pt>
                <c:pt idx="14">
                  <c:v>2.8249179508710816</c:v>
                </c:pt>
                <c:pt idx="15">
                  <c:v>27.372434237514042</c:v>
                </c:pt>
                <c:pt idx="16">
                  <c:v>3.2253962714810829</c:v>
                </c:pt>
                <c:pt idx="17">
                  <c:v>6.1897209766957699</c:v>
                </c:pt>
                <c:pt idx="18">
                  <c:v>2.9246596502251929</c:v>
                </c:pt>
                <c:pt idx="19">
                  <c:v>13.611178584515759</c:v>
                </c:pt>
                <c:pt idx="20">
                  <c:v>24.986742021389226</c:v>
                </c:pt>
                <c:pt idx="21">
                  <c:v>8.7470203402155633</c:v>
                </c:pt>
                <c:pt idx="22">
                  <c:v>1.5758129845978841</c:v>
                </c:pt>
                <c:pt idx="23">
                  <c:v>5.6212201649064033</c:v>
                </c:pt>
                <c:pt idx="24">
                  <c:v>21.698309071540301</c:v>
                </c:pt>
                <c:pt idx="25">
                  <c:v>32.651674969861737</c:v>
                </c:pt>
                <c:pt idx="26">
                  <c:v>9.0596788322913611</c:v>
                </c:pt>
                <c:pt idx="27">
                  <c:v>1.9522052341278058</c:v>
                </c:pt>
                <c:pt idx="28">
                  <c:v>11.564336710404438</c:v>
                </c:pt>
                <c:pt idx="29">
                  <c:v>#N/A</c:v>
                </c:pt>
              </c:numCache>
            </c:numRef>
          </c:val>
          <c:extLst>
            <c:ext xmlns:c16="http://schemas.microsoft.com/office/drawing/2014/chart" uri="{C3380CC4-5D6E-409C-BE32-E72D297353CC}">
              <c16:uniqueId val="{00000000-4FC2-4529-9B4B-1E5E1390400E}"/>
            </c:ext>
          </c:extLst>
        </c:ser>
        <c:ser>
          <c:idx val="3"/>
          <c:order val="4"/>
          <c:tx>
            <c:strRef>
              <c:f>排出量比較シート!$BI$20</c:f>
              <c:strCache>
                <c:ptCount val="1"/>
                <c:pt idx="0">
                  <c:v>業務その他部門</c:v>
                </c:pt>
              </c:strCache>
            </c:strRef>
          </c:tx>
          <c:spPr>
            <a:solidFill>
              <a:srgbClr val="F1D499"/>
            </a:solidFill>
            <a:ln w="3175">
              <a:solidFill>
                <a:schemeClr val="bg1"/>
              </a:solidFill>
            </a:ln>
            <a:effectLst/>
          </c:spPr>
          <c:invertIfNegative val="0"/>
          <c:cat>
            <c:strRef>
              <c:f>排出量比較シート!$BC$21:$BC$50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排出量比較シート!$BI$21:$BI$50</c:f>
              <c:numCache>
                <c:formatCode>#,##0_);[Red]\(#,##0\)</c:formatCode>
                <c:ptCount val="30"/>
                <c:pt idx="0">
                  <c:v>6.2433263478980141</c:v>
                </c:pt>
                <c:pt idx="1">
                  <c:v>3.1196654548218943</c:v>
                </c:pt>
                <c:pt idx="2">
                  <c:v>5.0858100524780303</c:v>
                </c:pt>
                <c:pt idx="3">
                  <c:v>4.2517974216862857</c:v>
                </c:pt>
                <c:pt idx="4">
                  <c:v>3.7789364475321396</c:v>
                </c:pt>
                <c:pt idx="5">
                  <c:v>4.3329804265699474</c:v>
                </c:pt>
                <c:pt idx="6">
                  <c:v>4.3420452391778346</c:v>
                </c:pt>
                <c:pt idx="7">
                  <c:v>2.4755673643228362</c:v>
                </c:pt>
                <c:pt idx="8">
                  <c:v>5.7425587870963639</c:v>
                </c:pt>
                <c:pt idx="9">
                  <c:v>5.0267558912743091</c:v>
                </c:pt>
                <c:pt idx="10">
                  <c:v>5.0878103319952075</c:v>
                </c:pt>
                <c:pt idx="11">
                  <c:v>7.0388269900241935</c:v>
                </c:pt>
                <c:pt idx="12">
                  <c:v>2.3544644942052035</c:v>
                </c:pt>
                <c:pt idx="13">
                  <c:v>4.4690751229158625</c:v>
                </c:pt>
                <c:pt idx="14">
                  <c:v>2.7600886968938911</c:v>
                </c:pt>
                <c:pt idx="15">
                  <c:v>4.3783044896093815</c:v>
                </c:pt>
                <c:pt idx="16">
                  <c:v>4.1290221428924916</c:v>
                </c:pt>
                <c:pt idx="17">
                  <c:v>5.3074477819177908</c:v>
                </c:pt>
                <c:pt idx="18">
                  <c:v>9.5086484374008897</c:v>
                </c:pt>
                <c:pt idx="19">
                  <c:v>3.0132471538590178</c:v>
                </c:pt>
                <c:pt idx="20">
                  <c:v>5.8785309762146678</c:v>
                </c:pt>
                <c:pt idx="21">
                  <c:v>3.1555074225015964</c:v>
                </c:pt>
                <c:pt idx="22">
                  <c:v>5.4417655261884175</c:v>
                </c:pt>
                <c:pt idx="23">
                  <c:v>5.4410160124777924</c:v>
                </c:pt>
                <c:pt idx="24">
                  <c:v>3.449161197300973</c:v>
                </c:pt>
                <c:pt idx="25">
                  <c:v>4.876869183043163</c:v>
                </c:pt>
                <c:pt idx="26">
                  <c:v>4.9357904649944278</c:v>
                </c:pt>
                <c:pt idx="27">
                  <c:v>6.3141755120723264</c:v>
                </c:pt>
                <c:pt idx="28">
                  <c:v>4.3347172162899419</c:v>
                </c:pt>
                <c:pt idx="29">
                  <c:v>#N/A</c:v>
                </c:pt>
              </c:numCache>
            </c:numRef>
          </c:val>
          <c:extLst>
            <c:ext xmlns:c16="http://schemas.microsoft.com/office/drawing/2014/chart" uri="{C3380CC4-5D6E-409C-BE32-E72D297353CC}">
              <c16:uniqueId val="{00000001-4FC2-4529-9B4B-1E5E1390400E}"/>
            </c:ext>
          </c:extLst>
        </c:ser>
        <c:ser>
          <c:idx val="4"/>
          <c:order val="5"/>
          <c:tx>
            <c:strRef>
              <c:f>排出量比較シート!$BJ$20</c:f>
              <c:strCache>
                <c:ptCount val="1"/>
                <c:pt idx="0">
                  <c:v>家庭部門</c:v>
                </c:pt>
              </c:strCache>
            </c:strRef>
          </c:tx>
          <c:spPr>
            <a:solidFill>
              <a:srgbClr val="E19087"/>
            </a:solidFill>
            <a:ln w="3175">
              <a:solidFill>
                <a:schemeClr val="bg1"/>
              </a:solidFill>
            </a:ln>
            <a:effectLst/>
          </c:spPr>
          <c:invertIfNegative val="0"/>
          <c:cat>
            <c:strRef>
              <c:f>排出量比較シート!$BC$21:$BC$50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排出量比較シート!$BJ$21:$BJ$50</c:f>
              <c:numCache>
                <c:formatCode>#,##0_);[Red]\(#,##0\)</c:formatCode>
                <c:ptCount val="30"/>
                <c:pt idx="0">
                  <c:v>4.8633062212316505</c:v>
                </c:pt>
                <c:pt idx="1">
                  <c:v>6.558569283896766</c:v>
                </c:pt>
                <c:pt idx="2">
                  <c:v>6.9976084908078562</c:v>
                </c:pt>
                <c:pt idx="3">
                  <c:v>5.9278048074504186</c:v>
                </c:pt>
                <c:pt idx="4">
                  <c:v>6.6298604131817997</c:v>
                </c:pt>
                <c:pt idx="5">
                  <c:v>9.3020347531589529</c:v>
                </c:pt>
                <c:pt idx="6">
                  <c:v>8.8321019304072941</c:v>
                </c:pt>
                <c:pt idx="7">
                  <c:v>3.7316081078089502</c:v>
                </c:pt>
                <c:pt idx="8">
                  <c:v>8.4192637496721954</c:v>
                </c:pt>
                <c:pt idx="9">
                  <c:v>3.2530196469867105</c:v>
                </c:pt>
                <c:pt idx="10">
                  <c:v>7.0134903916716818</c:v>
                </c:pt>
                <c:pt idx="11">
                  <c:v>9.3020347531589529</c:v>
                </c:pt>
                <c:pt idx="12">
                  <c:v>5.5562768315067093</c:v>
                </c:pt>
                <c:pt idx="13">
                  <c:v>6.5605921020082185</c:v>
                </c:pt>
                <c:pt idx="14">
                  <c:v>5.4014904070178451</c:v>
                </c:pt>
                <c:pt idx="15">
                  <c:v>9.4645348881291511</c:v>
                </c:pt>
                <c:pt idx="16">
                  <c:v>7.668249612377493</c:v>
                </c:pt>
                <c:pt idx="17">
                  <c:v>9.2712914843808054</c:v>
                </c:pt>
                <c:pt idx="18">
                  <c:v>4.4907332840493712</c:v>
                </c:pt>
                <c:pt idx="19">
                  <c:v>4.310250225262064</c:v>
                </c:pt>
                <c:pt idx="20">
                  <c:v>8.5817638846423936</c:v>
                </c:pt>
                <c:pt idx="21">
                  <c:v>6.0750279466292421</c:v>
                </c:pt>
                <c:pt idx="22">
                  <c:v>6.7826136375992441</c:v>
                </c:pt>
                <c:pt idx="23">
                  <c:v>4.298508310259975</c:v>
                </c:pt>
                <c:pt idx="24">
                  <c:v>8.1250067485099429</c:v>
                </c:pt>
                <c:pt idx="25">
                  <c:v>7.9098038670629238</c:v>
                </c:pt>
                <c:pt idx="26">
                  <c:v>9.1351427226490181</c:v>
                </c:pt>
                <c:pt idx="27">
                  <c:v>5.1222348831422773</c:v>
                </c:pt>
                <c:pt idx="28">
                  <c:v>4.6628301181261502</c:v>
                </c:pt>
                <c:pt idx="29">
                  <c:v>#N/A</c:v>
                </c:pt>
              </c:numCache>
            </c:numRef>
          </c:val>
          <c:extLst>
            <c:ext xmlns:c16="http://schemas.microsoft.com/office/drawing/2014/chart" uri="{C3380CC4-5D6E-409C-BE32-E72D297353CC}">
              <c16:uniqueId val="{00000002-4FC2-4529-9B4B-1E5E1390400E}"/>
            </c:ext>
          </c:extLst>
        </c:ser>
        <c:ser>
          <c:idx val="5"/>
          <c:order val="6"/>
          <c:tx>
            <c:strRef>
              <c:f>排出量比較シート!$BK$20</c:f>
              <c:strCache>
                <c:ptCount val="1"/>
                <c:pt idx="0">
                  <c:v>運輸部門</c:v>
                </c:pt>
              </c:strCache>
            </c:strRef>
          </c:tx>
          <c:spPr>
            <a:solidFill>
              <a:srgbClr val="BFA9D7"/>
            </a:solidFill>
            <a:ln w="3175">
              <a:solidFill>
                <a:schemeClr val="bg1"/>
              </a:solidFill>
            </a:ln>
            <a:effectLst/>
          </c:spPr>
          <c:invertIfNegative val="0"/>
          <c:cat>
            <c:strRef>
              <c:f>排出量比較シート!$BC$21:$BC$50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排出量比較シート!$BK$21:$BK$50</c:f>
              <c:numCache>
                <c:formatCode>#,##0_);[Red]\(#,##0\)</c:formatCode>
                <c:ptCount val="30"/>
                <c:pt idx="0">
                  <c:v>13.624410003518479</c:v>
                </c:pt>
                <c:pt idx="1">
                  <c:v>9.4534376952370938</c:v>
                </c:pt>
                <c:pt idx="2">
                  <c:v>12.13955816295957</c:v>
                </c:pt>
                <c:pt idx="3">
                  <c:v>7.1243497352009326</c:v>
                </c:pt>
                <c:pt idx="4">
                  <c:v>8.6255840062541367</c:v>
                </c:pt>
                <c:pt idx="5">
                  <c:v>9.4966792423282129</c:v>
                </c:pt>
                <c:pt idx="6">
                  <c:v>8.3321441744929441</c:v>
                </c:pt>
                <c:pt idx="7">
                  <c:v>8.9327918429529962</c:v>
                </c:pt>
                <c:pt idx="8">
                  <c:v>10.486168447631117</c:v>
                </c:pt>
                <c:pt idx="9">
                  <c:v>9.7419211156160159</c:v>
                </c:pt>
                <c:pt idx="10">
                  <c:v>9.8298417618629905</c:v>
                </c:pt>
                <c:pt idx="11">
                  <c:v>9.105521010254682</c:v>
                </c:pt>
                <c:pt idx="12">
                  <c:v>10.068364940617954</c:v>
                </c:pt>
                <c:pt idx="13">
                  <c:v>8.6827430026936749</c:v>
                </c:pt>
                <c:pt idx="14">
                  <c:v>20.041297388837574</c:v>
                </c:pt>
                <c:pt idx="15">
                  <c:v>6.6178587984141144</c:v>
                </c:pt>
                <c:pt idx="16">
                  <c:v>9.402638110922279</c:v>
                </c:pt>
                <c:pt idx="17">
                  <c:v>6.9074582033972769</c:v>
                </c:pt>
                <c:pt idx="18">
                  <c:v>6.9122523383741532</c:v>
                </c:pt>
                <c:pt idx="19">
                  <c:v>8.0213233849201586</c:v>
                </c:pt>
                <c:pt idx="20">
                  <c:v>8.9896215697360358</c:v>
                </c:pt>
                <c:pt idx="21">
                  <c:v>7.6571787967377372</c:v>
                </c:pt>
                <c:pt idx="22">
                  <c:v>6.6280854785534995</c:v>
                </c:pt>
                <c:pt idx="23">
                  <c:v>8.1492933338600686</c:v>
                </c:pt>
                <c:pt idx="24">
                  <c:v>7.9587132292792466</c:v>
                </c:pt>
                <c:pt idx="25">
                  <c:v>9.2391463613300697</c:v>
                </c:pt>
                <c:pt idx="26">
                  <c:v>7.2327878599243709</c:v>
                </c:pt>
                <c:pt idx="27">
                  <c:v>7.6367256697957417</c:v>
                </c:pt>
                <c:pt idx="28">
                  <c:v>10.840465422012002</c:v>
                </c:pt>
                <c:pt idx="29">
                  <c:v>#N/A</c:v>
                </c:pt>
              </c:numCache>
            </c:numRef>
          </c:val>
          <c:extLst>
            <c:ext xmlns:c16="http://schemas.microsoft.com/office/drawing/2014/chart" uri="{C3380CC4-5D6E-409C-BE32-E72D297353CC}">
              <c16:uniqueId val="{00000003-4FC2-4529-9B4B-1E5E1390400E}"/>
            </c:ext>
          </c:extLst>
        </c:ser>
        <c:ser>
          <c:idx val="12"/>
          <c:order val="8"/>
          <c:tx>
            <c:strRef>
              <c:f>排出量比較シート!$BQ$20</c:f>
              <c:strCache>
                <c:ptCount val="1"/>
                <c:pt idx="0">
                  <c:v>廃棄物分野（一般廃棄物）</c:v>
                </c:pt>
              </c:strCache>
            </c:strRef>
          </c:tx>
          <c:spPr>
            <a:solidFill>
              <a:srgbClr val="A6A6A6"/>
            </a:solidFill>
            <a:ln w="3175">
              <a:solidFill>
                <a:schemeClr val="bg1"/>
              </a:solidFill>
            </a:ln>
            <a:effectLst/>
          </c:spPr>
          <c:invertIfNegative val="0"/>
          <c:cat>
            <c:strRef>
              <c:f>排出量比較シート!$BC$21:$BC$50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排出量比較シート!$BQ$21:$BQ$50</c:f>
              <c:numCache>
                <c:formatCode>#,##0_);[Red]\(#,##0\)</c:formatCode>
                <c:ptCount val="30"/>
                <c:pt idx="0">
                  <c:v>0.9011590302000001</c:v>
                </c:pt>
                <c:pt idx="1">
                  <c:v>0.37475188062462261</c:v>
                </c:pt>
                <c:pt idx="2">
                  <c:v>0.40183886472000002</c:v>
                </c:pt>
                <c:pt idx="3">
                  <c:v>0</c:v>
                </c:pt>
                <c:pt idx="4">
                  <c:v>0.63394668779271923</c:v>
                </c:pt>
                <c:pt idx="5">
                  <c:v>0.39598130324999992</c:v>
                </c:pt>
                <c:pt idx="6">
                  <c:v>0.48386934539411253</c:v>
                </c:pt>
                <c:pt idx="7">
                  <c:v>0.52233215627327012</c:v>
                </c:pt>
                <c:pt idx="8">
                  <c:v>0.21446097492757241</c:v>
                </c:pt>
                <c:pt idx="9">
                  <c:v>0</c:v>
                </c:pt>
                <c:pt idx="10">
                  <c:v>0.27793862418744791</c:v>
                </c:pt>
                <c:pt idx="11">
                  <c:v>9.1355129884423555E-2</c:v>
                </c:pt>
                <c:pt idx="12">
                  <c:v>0.32376396168279159</c:v>
                </c:pt>
                <c:pt idx="13">
                  <c:v>0.39901188507424651</c:v>
                </c:pt>
                <c:pt idx="14">
                  <c:v>0.22030921000000001</c:v>
                </c:pt>
                <c:pt idx="15">
                  <c:v>3.9960640899848509E-3</c:v>
                </c:pt>
                <c:pt idx="16">
                  <c:v>0.14456128816</c:v>
                </c:pt>
                <c:pt idx="17">
                  <c:v>0.51380846779090017</c:v>
                </c:pt>
                <c:pt idx="18">
                  <c:v>0</c:v>
                </c:pt>
                <c:pt idx="19">
                  <c:v>0.55892399999999998</c:v>
                </c:pt>
                <c:pt idx="20">
                  <c:v>0</c:v>
                </c:pt>
                <c:pt idx="21">
                  <c:v>0.90673758864256471</c:v>
                </c:pt>
                <c:pt idx="22">
                  <c:v>0.69843485822682017</c:v>
                </c:pt>
                <c:pt idx="23">
                  <c:v>0.64789338003666019</c:v>
                </c:pt>
                <c:pt idx="24">
                  <c:v>0.43189031534898942</c:v>
                </c:pt>
                <c:pt idx="25">
                  <c:v>0.28022435270233981</c:v>
                </c:pt>
                <c:pt idx="26">
                  <c:v>0.67176412979588385</c:v>
                </c:pt>
                <c:pt idx="27">
                  <c:v>0.4809102257828437</c:v>
                </c:pt>
                <c:pt idx="28">
                  <c:v>0.43454389142963579</c:v>
                </c:pt>
                <c:pt idx="29">
                  <c:v>#N/A</c:v>
                </c:pt>
              </c:numCache>
            </c:numRef>
          </c:val>
          <c:extLst>
            <c:ext xmlns:c16="http://schemas.microsoft.com/office/drawing/2014/chart" uri="{C3380CC4-5D6E-409C-BE32-E72D297353CC}">
              <c16:uniqueId val="{00000004-4FC2-4529-9B4B-1E5E1390400E}"/>
            </c:ext>
          </c:extLst>
        </c:ser>
        <c:ser>
          <c:idx val="8"/>
          <c:order val="9"/>
          <c:tx>
            <c:strRef>
              <c:f>排出量比較シート!$BR$20</c:f>
              <c:strCache>
                <c:ptCount val="1"/>
                <c:pt idx="0">
                  <c:v>合計</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排出量比較シート!$BC$21:$BC$50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排出量比較シート!$BR$21:$BR$50</c:f>
              <c:numCache>
                <c:formatCode>#,##0_);[Red]\(#,##0\)</c:formatCode>
                <c:ptCount val="30"/>
                <c:pt idx="0">
                  <c:v>28.15833599407317</c:v>
                </c:pt>
                <c:pt idx="1">
                  <c:v>22.322326208849113</c:v>
                </c:pt>
                <c:pt idx="2">
                  <c:v>38.85856064746401</c:v>
                </c:pt>
                <c:pt idx="3">
                  <c:v>25.175114853596863</c:v>
                </c:pt>
                <c:pt idx="4">
                  <c:v>23.546240524651914</c:v>
                </c:pt>
                <c:pt idx="5">
                  <c:v>47.004448701222074</c:v>
                </c:pt>
                <c:pt idx="6">
                  <c:v>38.413654318907675</c:v>
                </c:pt>
                <c:pt idx="7">
                  <c:v>22.381719507019202</c:v>
                </c:pt>
                <c:pt idx="8">
                  <c:v>89.151319039246602</c:v>
                </c:pt>
                <c:pt idx="9">
                  <c:v>20.853715460733639</c:v>
                </c:pt>
                <c:pt idx="10">
                  <c:v>31.329391574773631</c:v>
                </c:pt>
                <c:pt idx="11">
                  <c:v>34.534393908930795</c:v>
                </c:pt>
                <c:pt idx="12">
                  <c:v>28.521079450798108</c:v>
                </c:pt>
                <c:pt idx="13">
                  <c:v>25.59905730596698</c:v>
                </c:pt>
                <c:pt idx="14">
                  <c:v>31.24810365362039</c:v>
                </c:pt>
                <c:pt idx="15">
                  <c:v>47.837128477756664</c:v>
                </c:pt>
                <c:pt idx="16">
                  <c:v>24.569867425833344</c:v>
                </c:pt>
                <c:pt idx="17">
                  <c:v>28.18972691418254</c:v>
                </c:pt>
                <c:pt idx="18">
                  <c:v>23.836293710049606</c:v>
                </c:pt>
                <c:pt idx="19">
                  <c:v>29.514923348556998</c:v>
                </c:pt>
                <c:pt idx="20">
                  <c:v>48.436658451982325</c:v>
                </c:pt>
                <c:pt idx="21">
                  <c:v>26.5414720947267</c:v>
                </c:pt>
                <c:pt idx="22">
                  <c:v>21.126712485165864</c:v>
                </c:pt>
                <c:pt idx="23">
                  <c:v>24.157931201540901</c:v>
                </c:pt>
                <c:pt idx="24">
                  <c:v>41.663080561979456</c:v>
                </c:pt>
                <c:pt idx="25">
                  <c:v>54.957718734000238</c:v>
                </c:pt>
                <c:pt idx="26">
                  <c:v>31.035164009655063</c:v>
                </c:pt>
                <c:pt idx="27">
                  <c:v>21.506251524920994</c:v>
                </c:pt>
                <c:pt idx="28">
                  <c:v>31.83689335826217</c:v>
                </c:pt>
                <c:pt idx="29">
                  <c:v>#N/A</c:v>
                </c:pt>
              </c:numCache>
            </c:numRef>
          </c:val>
          <c:extLst>
            <c:ext xmlns:c16="http://schemas.microsoft.com/office/drawing/2014/chart" uri="{C3380CC4-5D6E-409C-BE32-E72D297353CC}">
              <c16:uniqueId val="{00000005-4FC2-4529-9B4B-1E5E1390400E}"/>
            </c:ext>
          </c:extLst>
        </c:ser>
        <c:dLbls>
          <c:showLegendKey val="0"/>
          <c:showVal val="0"/>
          <c:showCatName val="0"/>
          <c:showSerName val="0"/>
          <c:showPercent val="0"/>
          <c:showBubbleSize val="0"/>
        </c:dLbls>
        <c:gapWidth val="50"/>
        <c:overlap val="100"/>
        <c:axId val="84703056"/>
        <c:axId val="84704688"/>
        <c:extLst>
          <c:ext xmlns:c15="http://schemas.microsoft.com/office/drawing/2012/chart" uri="{02D57815-91ED-43cb-92C2-25804820EDAC}">
            <c15:filteredBarSeries>
              <c15:ser>
                <c:idx val="0"/>
                <c:order val="1"/>
                <c:tx>
                  <c:strRef>
                    <c:extLst>
                      <c:ext uri="{02D57815-91ED-43cb-92C2-25804820EDAC}">
                        <c15:formulaRef>
                          <c15:sqref>排出量比較シート!$BF$20</c15:sqref>
                        </c15:formulaRef>
                      </c:ext>
                    </c:extLst>
                    <c:strCache>
                      <c:ptCount val="1"/>
                      <c:pt idx="0">
                        <c:v>製造業</c:v>
                      </c:pt>
                    </c:strCache>
                  </c:strRef>
                </c:tx>
                <c:spPr>
                  <a:pattFill prst="pct5">
                    <a:fgClr>
                      <a:schemeClr val="tx1"/>
                    </a:fgClr>
                    <a:bgClr>
                      <a:schemeClr val="accent2">
                        <a:lumMod val="40000"/>
                        <a:lumOff val="60000"/>
                      </a:schemeClr>
                    </a:bgClr>
                  </a:pattFill>
                  <a:ln>
                    <a:solidFill>
                      <a:schemeClr val="tx1"/>
                    </a:solidFill>
                  </a:ln>
                  <a:effectLst/>
                </c:spPr>
                <c:invertIfNegative val="0"/>
                <c:cat>
                  <c:strRef>
                    <c:extLst>
                      <c:ext uri="{02D57815-91ED-43cb-92C2-25804820EDAC}">
                        <c15:formulaRef>
                          <c15:sqref>排出量比較シート!$BC$21:$BC$50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c:ext uri="{02D57815-91ED-43cb-92C2-25804820EDAC}">
                        <c15:formulaRef>
                          <c15:sqref>排出量比較シート!$BF$21:$BF$68</c15:sqref>
                        </c15:formulaRef>
                      </c:ext>
                    </c:extLst>
                    <c:numCache>
                      <c:formatCode>#,##0_);[Red]\(#,##0\)</c:formatCode>
                      <c:ptCount val="48"/>
                      <c:pt idx="0">
                        <c:v>1.4386973492072388</c:v>
                      </c:pt>
                      <c:pt idx="1">
                        <c:v>0.68233587690771091</c:v>
                      </c:pt>
                      <c:pt idx="2">
                        <c:v>1.5778641562284246</c:v>
                      </c:pt>
                      <c:pt idx="3">
                        <c:v>6.94676796095378</c:v>
                      </c:pt>
                      <c:pt idx="4">
                        <c:v>0.43476500881502395</c:v>
                      </c:pt>
                      <c:pt idx="5">
                        <c:v>12.610778241080171</c:v>
                      </c:pt>
                      <c:pt idx="6">
                        <c:v>11.27769462370197</c:v>
                      </c:pt>
                      <c:pt idx="7">
                        <c:v>2.2654570431281122</c:v>
                      </c:pt>
                      <c:pt idx="8">
                        <c:v>45.878822168712759</c:v>
                      </c:pt>
                      <c:pt idx="9">
                        <c:v>0.63865280091765819</c:v>
                      </c:pt>
                      <c:pt idx="10">
                        <c:v>3.4146665890937786</c:v>
                      </c:pt>
                      <c:pt idx="11">
                        <c:v>2.5140137538262874</c:v>
                      </c:pt>
                      <c:pt idx="12">
                        <c:v>2.3836567093233989</c:v>
                      </c:pt>
                      <c:pt idx="13">
                        <c:v>2.9377421665279333</c:v>
                      </c:pt>
                      <c:pt idx="14">
                        <c:v>0</c:v>
                      </c:pt>
                      <c:pt idx="15">
                        <c:v>18.835333864674283</c:v>
                      </c:pt>
                      <c:pt idx="16">
                        <c:v>0</c:v>
                      </c:pt>
                      <c:pt idx="17">
                        <c:v>4.675023904719624</c:v>
                      </c:pt>
                      <c:pt idx="18">
                        <c:v>1.2066738220624531</c:v>
                      </c:pt>
                      <c:pt idx="19">
                        <c:v>12.217162316166579</c:v>
                      </c:pt>
                      <c:pt idx="20">
                        <c:v>19.047662928690404</c:v>
                      </c:pt>
                      <c:pt idx="21">
                        <c:v>6.7282162713305658</c:v>
                      </c:pt>
                      <c:pt idx="22">
                        <c:v>0.7801691266053532</c:v>
                      </c:pt>
                      <c:pt idx="23">
                        <c:v>0</c:v>
                      </c:pt>
                      <c:pt idx="24">
                        <c:v>20.342107047269806</c:v>
                      </c:pt>
                      <c:pt idx="25">
                        <c:v>23.38015854914493</c:v>
                      </c:pt>
                      <c:pt idx="26">
                        <c:v>0.49353178011190973</c:v>
                      </c:pt>
                      <c:pt idx="27">
                        <c:v>7.3766003442801195E-2</c:v>
                      </c:pt>
                      <c:pt idx="28">
                        <c:v>3.2460880264637799</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numCache>
                  </c:numRef>
                </c:val>
                <c:extLst>
                  <c:ext xmlns:c16="http://schemas.microsoft.com/office/drawing/2014/chart" uri="{C3380CC4-5D6E-409C-BE32-E72D297353CC}">
                    <c16:uniqueId val="{00000006-4FC2-4529-9B4B-1E5E1390400E}"/>
                  </c:ext>
                </c:extLst>
              </c15:ser>
            </c15:filteredBarSeries>
            <c15:filteredBarSeries>
              <c15:ser>
                <c:idx val="1"/>
                <c:order val="2"/>
                <c:tx>
                  <c:strRef>
                    <c:extLst xmlns:c15="http://schemas.microsoft.com/office/drawing/2012/chart">
                      <c:ext xmlns:c15="http://schemas.microsoft.com/office/drawing/2012/chart" uri="{02D57815-91ED-43cb-92C2-25804820EDAC}">
                        <c15:formulaRef>
                          <c15:sqref>排出量比較シート!$BG$20</c15:sqref>
                        </c15:formulaRef>
                      </c:ext>
                    </c:extLst>
                    <c:strCache>
                      <c:ptCount val="1"/>
                      <c:pt idx="0">
                        <c:v>建設業・鉱業</c:v>
                      </c:pt>
                    </c:strCache>
                  </c:strRef>
                </c:tx>
                <c:spPr>
                  <a:pattFill prst="pct10">
                    <a:fgClr>
                      <a:schemeClr val="tx1"/>
                    </a:fgClr>
                    <a:bgClr>
                      <a:srgbClr val="FFFFCC"/>
                    </a:bgClr>
                  </a:pattFill>
                  <a:ln>
                    <a:solidFill>
                      <a:schemeClr val="tx1"/>
                    </a:solidFill>
                  </a:ln>
                  <a:effectLst/>
                </c:spPr>
                <c:invertIfNegative val="0"/>
                <c:cat>
                  <c:strRef>
                    <c:extLst xmlns:c15="http://schemas.microsoft.com/office/drawing/2012/chart">
                      <c:ext xmlns:c15="http://schemas.microsoft.com/office/drawing/2012/chart" uri="{02D57815-91ED-43cb-92C2-25804820EDAC}">
                        <c15:formulaRef>
                          <c15:sqref>排出量比較シート!$BC$21:$BC$50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xmlns:c15="http://schemas.microsoft.com/office/drawing/2012/chart">
                      <c:ext xmlns:c15="http://schemas.microsoft.com/office/drawing/2012/chart" uri="{02D57815-91ED-43cb-92C2-25804820EDAC}">
                        <c15:formulaRef>
                          <c15:sqref>排出量比較シート!$BG$21:$BG$68</c15:sqref>
                        </c15:formulaRef>
                      </c:ext>
                    </c:extLst>
                    <c:numCache>
                      <c:formatCode>#,##0_);[Red]\(#,##0\)</c:formatCode>
                      <c:ptCount val="48"/>
                      <c:pt idx="0">
                        <c:v>0.47503843546995539</c:v>
                      </c:pt>
                      <c:pt idx="1">
                        <c:v>0.79632232552273485</c:v>
                      </c:pt>
                      <c:pt idx="2">
                        <c:v>0.61923654876636436</c:v>
                      </c:pt>
                      <c:pt idx="3">
                        <c:v>0.4239486391140565</c:v>
                      </c:pt>
                      <c:pt idx="4">
                        <c:v>0.76574415133296747</c:v>
                      </c:pt>
                      <c:pt idx="5">
                        <c:v>0.71197456801981462</c:v>
                      </c:pt>
                      <c:pt idx="6">
                        <c:v>0.44568486738248236</c:v>
                      </c:pt>
                      <c:pt idx="7">
                        <c:v>0.19151553207561342</c:v>
                      </c:pt>
                      <c:pt idx="8">
                        <c:v>0.27469884907851111</c:v>
                      </c:pt>
                      <c:pt idx="9">
                        <c:v>0.36331678289821767</c:v>
                      </c:pt>
                      <c:pt idx="10">
                        <c:v>0.73568637123390757</c:v>
                      </c:pt>
                      <c:pt idx="11">
                        <c:v>0.54098854971584343</c:v>
                      </c:pt>
                      <c:pt idx="12">
                        <c:v>0.76201920996175543</c:v>
                      </c:pt>
                      <c:pt idx="13">
                        <c:v>0.44912286397908963</c:v>
                      </c:pt>
                      <c:pt idx="14">
                        <c:v>0.25730997415468682</c:v>
                      </c:pt>
                      <c:pt idx="15">
                        <c:v>0.37841167985305108</c:v>
                      </c:pt>
                      <c:pt idx="16">
                        <c:v>0.21022871102947283</c:v>
                      </c:pt>
                      <c:pt idx="17">
                        <c:v>0.62788308360802536</c:v>
                      </c:pt>
                      <c:pt idx="18">
                        <c:v>0.55478069982414058</c:v>
                      </c:pt>
                      <c:pt idx="19">
                        <c:v>0.42989124753143015</c:v>
                      </c:pt>
                      <c:pt idx="20">
                        <c:v>0.75121726074531614</c:v>
                      </c:pt>
                      <c:pt idx="21">
                        <c:v>0.27167272326608827</c:v>
                      </c:pt>
                      <c:pt idx="22">
                        <c:v>0.29379466759901729</c:v>
                      </c:pt>
                      <c:pt idx="23">
                        <c:v>0.27950254337047525</c:v>
                      </c:pt>
                      <c:pt idx="24">
                        <c:v>0.3363659376471565</c:v>
                      </c:pt>
                      <c:pt idx="25">
                        <c:v>0.62508003412763247</c:v>
                      </c:pt>
                      <c:pt idx="26">
                        <c:v>0.4961397580295559</c:v>
                      </c:pt>
                      <c:pt idx="27">
                        <c:v>0.27368424523725776</c:v>
                      </c:pt>
                      <c:pt idx="28">
                        <c:v>0.62158028301792256</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numCache>
                  </c:numRef>
                </c:val>
                <c:extLst xmlns:c15="http://schemas.microsoft.com/office/drawing/2012/chart">
                  <c:ext xmlns:c16="http://schemas.microsoft.com/office/drawing/2014/chart" uri="{C3380CC4-5D6E-409C-BE32-E72D297353CC}">
                    <c16:uniqueId val="{00000007-4FC2-4529-9B4B-1E5E1390400E}"/>
                  </c:ext>
                </c:extLst>
              </c15:ser>
            </c15:filteredBarSeries>
            <c15:filteredBarSeries>
              <c15:ser>
                <c:idx val="2"/>
                <c:order val="3"/>
                <c:tx>
                  <c:strRef>
                    <c:extLst xmlns:c15="http://schemas.microsoft.com/office/drawing/2012/chart">
                      <c:ext xmlns:c15="http://schemas.microsoft.com/office/drawing/2012/chart" uri="{02D57815-91ED-43cb-92C2-25804820EDAC}">
                        <c15:formulaRef>
                          <c15:sqref>排出量比較シート!$BH$20</c15:sqref>
                        </c15:formulaRef>
                      </c:ext>
                    </c:extLst>
                    <c:strCache>
                      <c:ptCount val="1"/>
                      <c:pt idx="0">
                        <c:v>農林水産業</c:v>
                      </c:pt>
                    </c:strCache>
                  </c:strRef>
                </c:tx>
                <c:spPr>
                  <a:pattFill prst="pct20">
                    <a:fgClr>
                      <a:schemeClr val="tx1"/>
                    </a:fgClr>
                    <a:bgClr>
                      <a:schemeClr val="tx1">
                        <a:lumMod val="85000"/>
                        <a:lumOff val="15000"/>
                      </a:schemeClr>
                    </a:bgClr>
                  </a:pattFill>
                  <a:ln>
                    <a:solidFill>
                      <a:schemeClr val="tx1"/>
                    </a:solidFill>
                  </a:ln>
                  <a:effectLst/>
                </c:spPr>
                <c:invertIfNegative val="0"/>
                <c:cat>
                  <c:strRef>
                    <c:extLst xmlns:c15="http://schemas.microsoft.com/office/drawing/2012/chart">
                      <c:ext xmlns:c15="http://schemas.microsoft.com/office/drawing/2012/chart" uri="{02D57815-91ED-43cb-92C2-25804820EDAC}">
                        <c15:formulaRef>
                          <c15:sqref>排出量比較シート!$BC$21:$BC$50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xmlns:c15="http://schemas.microsoft.com/office/drawing/2012/chart">
                      <c:ext xmlns:c15="http://schemas.microsoft.com/office/drawing/2012/chart" uri="{02D57815-91ED-43cb-92C2-25804820EDAC}">
                        <c15:formulaRef>
                          <c15:sqref>排出量比較シート!$BH$21:$BH$68</c15:sqref>
                        </c15:formulaRef>
                      </c:ext>
                    </c:extLst>
                    <c:numCache>
                      <c:formatCode>#,##0_);[Red]\(#,##0\)</c:formatCode>
                      <c:ptCount val="48"/>
                      <c:pt idx="0">
                        <c:v>0.61239860654783018</c:v>
                      </c:pt>
                      <c:pt idx="1">
                        <c:v>1.3372436918382917</c:v>
                      </c:pt>
                      <c:pt idx="2">
                        <c:v>12.036644371503764</c:v>
                      </c:pt>
                      <c:pt idx="3">
                        <c:v>0.500446289191389</c:v>
                      </c:pt>
                      <c:pt idx="4">
                        <c:v>2.6774038097431285</c:v>
                      </c:pt>
                      <c:pt idx="5">
                        <c:v>10.154020166814981</c:v>
                      </c:pt>
                      <c:pt idx="6">
                        <c:v>4.7001141383510392</c:v>
                      </c:pt>
                      <c:pt idx="7">
                        <c:v>4.2624474604574232</c:v>
                      </c:pt>
                      <c:pt idx="8">
                        <c:v>18.135346062128068</c:v>
                      </c:pt>
                      <c:pt idx="9">
                        <c:v>1.8300492230407273</c:v>
                      </c:pt>
                      <c:pt idx="10">
                        <c:v>4.9699575047286153</c:v>
                      </c:pt>
                      <c:pt idx="11">
                        <c:v>5.9416537220664081</c:v>
                      </c:pt>
                      <c:pt idx="12">
                        <c:v>7.0725333035002977</c:v>
                      </c:pt>
                      <c:pt idx="13">
                        <c:v>2.1007701627679589</c:v>
                      </c:pt>
                      <c:pt idx="14">
                        <c:v>2.5676079767163946</c:v>
                      </c:pt>
                      <c:pt idx="15">
                        <c:v>8.1586886929867095</c:v>
                      </c:pt>
                      <c:pt idx="16">
                        <c:v>3.0151675604516099</c:v>
                      </c:pt>
                      <c:pt idx="17">
                        <c:v>0.88681398836812064</c:v>
                      </c:pt>
                      <c:pt idx="18">
                        <c:v>1.1632051283385991</c:v>
                      </c:pt>
                      <c:pt idx="19">
                        <c:v>0.96412502081775042</c:v>
                      </c:pt>
                      <c:pt idx="20">
                        <c:v>5.187861831953505</c:v>
                      </c:pt>
                      <c:pt idx="21">
                        <c:v>1.7471313456189095</c:v>
                      </c:pt>
                      <c:pt idx="22">
                        <c:v>0.50184919039351361</c:v>
                      </c:pt>
                      <c:pt idx="23">
                        <c:v>5.3417176215359277</c:v>
                      </c:pt>
                      <c:pt idx="24">
                        <c:v>1.0198360866233387</c:v>
                      </c:pt>
                      <c:pt idx="25">
                        <c:v>8.6464363865891762</c:v>
                      </c:pt>
                      <c:pt idx="26">
                        <c:v>8.0700072941498959</c:v>
                      </c:pt>
                      <c:pt idx="27">
                        <c:v>1.6047549854477468</c:v>
                      </c:pt>
                      <c:pt idx="28">
                        <c:v>7.6966684009227357</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numCache>
                  </c:numRef>
                </c:val>
                <c:extLst xmlns:c15="http://schemas.microsoft.com/office/drawing/2012/chart">
                  <c:ext xmlns:c16="http://schemas.microsoft.com/office/drawing/2014/chart" uri="{C3380CC4-5D6E-409C-BE32-E72D297353CC}">
                    <c16:uniqueId val="{00000008-4FC2-4529-9B4B-1E5E1390400E}"/>
                  </c:ext>
                </c:extLst>
              </c15:ser>
            </c15:filteredBarSeries>
            <c15:filteredBarSeries>
              <c15:ser>
                <c:idx val="6"/>
                <c:order val="7"/>
                <c:tx>
                  <c:strRef>
                    <c:extLst xmlns:c15="http://schemas.microsoft.com/office/drawing/2012/chart">
                      <c:ext xmlns:c15="http://schemas.microsoft.com/office/drawing/2012/chart" uri="{02D57815-91ED-43cb-92C2-25804820EDAC}">
                        <c15:formulaRef>
                          <c15:sqref>排出量比較シート!$BL$20</c15:sqref>
                        </c15:formulaRef>
                      </c:ext>
                    </c:extLst>
                    <c:strCache>
                      <c:ptCount val="1"/>
                      <c:pt idx="0">
                        <c:v>自動車</c:v>
                      </c:pt>
                    </c:strCache>
                  </c:strRef>
                </c:tx>
                <c:spPr>
                  <a:pattFill prst="zigZag">
                    <a:fgClr>
                      <a:schemeClr val="tx1"/>
                    </a:fgClr>
                    <a:bgClr>
                      <a:srgbClr val="FFCCFF"/>
                    </a:bgClr>
                  </a:pattFill>
                  <a:ln>
                    <a:solidFill>
                      <a:schemeClr val="tx1"/>
                    </a:solidFill>
                  </a:ln>
                  <a:effectLst/>
                </c:spPr>
                <c:invertIfNegative val="0"/>
                <c:cat>
                  <c:strRef>
                    <c:extLst xmlns:c15="http://schemas.microsoft.com/office/drawing/2012/chart">
                      <c:ext xmlns:c15="http://schemas.microsoft.com/office/drawing/2012/chart" uri="{02D57815-91ED-43cb-92C2-25804820EDAC}">
                        <c15:formulaRef>
                          <c15:sqref>排出量比較シート!$BC$21:$BC$50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xmlns:c15="http://schemas.microsoft.com/office/drawing/2012/chart">
                      <c:ext xmlns:c15="http://schemas.microsoft.com/office/drawing/2012/chart" uri="{02D57815-91ED-43cb-92C2-25804820EDAC}">
                        <c15:formulaRef>
                          <c15:sqref>排出量比較シート!$BL$21:$BL$68</c15:sqref>
                        </c15:formulaRef>
                      </c:ext>
                    </c:extLst>
                    <c:numCache>
                      <c:formatCode>#,##0_);[Red]\(#,##0\)</c:formatCode>
                      <c:ptCount val="48"/>
                      <c:pt idx="0">
                        <c:v>13.380059959060208</c:v>
                      </c:pt>
                      <c:pt idx="1">
                        <c:v>9.209029263671427</c:v>
                      </c:pt>
                      <c:pt idx="2">
                        <c:v>11.891354569413071</c:v>
                      </c:pt>
                      <c:pt idx="3">
                        <c:v>6.8795325938834839</c:v>
                      </c:pt>
                      <c:pt idx="4">
                        <c:v>8.385904930387662</c:v>
                      </c:pt>
                      <c:pt idx="5">
                        <c:v>9.2580511343948917</c:v>
                      </c:pt>
                      <c:pt idx="6">
                        <c:v>8.0960267121777125</c:v>
                      </c:pt>
                      <c:pt idx="7">
                        <c:v>8.7003527684038033</c:v>
                      </c:pt>
                      <c:pt idx="8">
                        <c:v>10.25769969638495</c:v>
                      </c:pt>
                      <c:pt idx="9">
                        <c:v>9.5155543002361576</c:v>
                      </c:pt>
                      <c:pt idx="10">
                        <c:v>9.5931988155811823</c:v>
                      </c:pt>
                      <c:pt idx="11">
                        <c:v>8.8724980646315146</c:v>
                      </c:pt>
                      <c:pt idx="12">
                        <c:v>9.8360426402835568</c:v>
                      </c:pt>
                      <c:pt idx="13">
                        <c:v>8.4509461863258544</c:v>
                      </c:pt>
                      <c:pt idx="14">
                        <c:v>19.816857348001829</c:v>
                      </c:pt>
                      <c:pt idx="15">
                        <c:v>5.8232756416577702</c:v>
                      </c:pt>
                      <c:pt idx="16">
                        <c:v>9.176154521327625</c:v>
                      </c:pt>
                      <c:pt idx="17">
                        <c:v>6.6824926785949561</c:v>
                      </c:pt>
                      <c:pt idx="18">
                        <c:v>6.7035184294283194</c:v>
                      </c:pt>
                      <c:pt idx="19">
                        <c:v>7.8045320551534783</c:v>
                      </c:pt>
                      <c:pt idx="20">
                        <c:v>8.7703195943512675</c:v>
                      </c:pt>
                      <c:pt idx="21">
                        <c:v>7.4384023053195438</c:v>
                      </c:pt>
                      <c:pt idx="22">
                        <c:v>6.4043460830065246</c:v>
                      </c:pt>
                      <c:pt idx="23">
                        <c:v>7.936530714503812</c:v>
                      </c:pt>
                      <c:pt idx="24">
                        <c:v>7.7414548026533874</c:v>
                      </c:pt>
                      <c:pt idx="25">
                        <c:v>9.0238730963557234</c:v>
                      </c:pt>
                      <c:pt idx="26">
                        <c:v>7.0149455622245371</c:v>
                      </c:pt>
                      <c:pt idx="27">
                        <c:v>7.4350566008449981</c:v>
                      </c:pt>
                      <c:pt idx="28">
                        <c:v>10.624199576211899</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numCache>
                  </c:numRef>
                </c:val>
                <c:extLst xmlns:c15="http://schemas.microsoft.com/office/drawing/2012/chart">
                  <c:ext xmlns:c16="http://schemas.microsoft.com/office/drawing/2014/chart" uri="{C3380CC4-5D6E-409C-BE32-E72D297353CC}">
                    <c16:uniqueId val="{00000009-4FC2-4529-9B4B-1E5E1390400E}"/>
                  </c:ext>
                </c:extLst>
              </c15:ser>
            </c15:filteredBarSeries>
          </c:ext>
        </c:extLst>
      </c:barChart>
      <c:catAx>
        <c:axId val="84703056"/>
        <c:scaling>
          <c:orientation val="maxMin"/>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704688"/>
        <c:crosses val="autoZero"/>
        <c:auto val="1"/>
        <c:lblAlgn val="ctr"/>
        <c:lblOffset val="100"/>
        <c:noMultiLvlLbl val="0"/>
      </c:catAx>
      <c:valAx>
        <c:axId val="84704688"/>
        <c:scaling>
          <c:orientation val="minMax"/>
          <c:min val="0"/>
        </c:scaling>
        <c:delete val="0"/>
        <c:axPos val="t"/>
        <c:majorGridlines>
          <c:spPr>
            <a:ln w="9525" cap="flat" cmpd="sng" algn="ctr">
              <a:solidFill>
                <a:schemeClr val="bg1">
                  <a:lumMod val="6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703056"/>
        <c:crosses val="autoZero"/>
        <c:crossBetween val="between"/>
      </c:valAx>
      <c:spPr>
        <a:solidFill>
          <a:schemeClr val="bg1"/>
        </a:solidFill>
        <a:ln>
          <a:noFill/>
        </a:ln>
        <a:effectLst/>
      </c:spPr>
    </c:plotArea>
    <c:legend>
      <c:legendPos val="b"/>
      <c:legendEntry>
        <c:idx val="5"/>
        <c:delete val="1"/>
      </c:legendEntry>
      <c:layout>
        <c:manualLayout>
          <c:xMode val="edge"/>
          <c:yMode val="edge"/>
          <c:x val="0.14615260342305605"/>
          <c:y val="0.9384852050687531"/>
          <c:w val="0.81609915497979368"/>
          <c:h val="5.7133531147441116E-2"/>
        </c:manualLayout>
      </c:layout>
      <c:overlay val="0"/>
      <c:spPr>
        <a:solidFill>
          <a:schemeClr val="lt1"/>
        </a:solidFill>
        <a:ln w="25400" cap="flat" cmpd="sng" algn="ctr">
          <a:noFill/>
          <a:prstDash val="solid"/>
        </a:ln>
        <a:effectLst/>
      </c:spPr>
      <c:txPr>
        <a:bodyPr rot="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legend>
    <c:plotVisOnly val="1"/>
    <c:dispBlanksAs val="gap"/>
    <c:showDLblsOverMax val="0"/>
  </c:chart>
  <c:spPr>
    <a:noFill/>
    <a:ln w="9525" cap="flat" cmpd="sng" algn="ctr">
      <a:noFill/>
      <a:round/>
    </a:ln>
    <a:effectLst/>
  </c:spPr>
  <c:txPr>
    <a:bodyPr/>
    <a:lstStyle/>
    <a:p>
      <a:pPr>
        <a:defRPr sz="200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7980407529717353"/>
          <c:y val="9.7437115341279398E-2"/>
          <c:w val="0.61485549671122897"/>
          <c:h val="0.77437684735791779"/>
        </c:manualLayout>
      </c:layout>
      <c:doughnutChart>
        <c:varyColors val="1"/>
        <c:ser>
          <c:idx val="0"/>
          <c:order val="0"/>
          <c:tx>
            <c:strRef>
              <c:f>①CO2排出量の現状把握!$AX$5:$AX$15</c:f>
              <c:strCache>
                <c:ptCount val="11"/>
                <c:pt idx="1">
                  <c:v>製造業</c:v>
                </c:pt>
                <c:pt idx="2">
                  <c:v>建設業・鉱業</c:v>
                </c:pt>
                <c:pt idx="3">
                  <c:v>農林水産業</c:v>
                </c:pt>
                <c:pt idx="4">
                  <c:v>業務その他部門</c:v>
                </c:pt>
                <c:pt idx="5">
                  <c:v>家庭部門</c:v>
                </c:pt>
                <c:pt idx="6">
                  <c:v>運輸</c:v>
                </c:pt>
                <c:pt idx="7">
                  <c:v>自動車</c:v>
                </c:pt>
                <c:pt idx="8">
                  <c:v>鉄道</c:v>
                </c:pt>
                <c:pt idx="9">
                  <c:v>船舶</c:v>
                </c:pt>
                <c:pt idx="10">
                  <c:v>廃棄物</c:v>
                </c:pt>
              </c:strCache>
            </c:strRef>
          </c:tx>
          <c:spPr>
            <a:ln w="6350">
              <a:solidFill>
                <a:sysClr val="window" lastClr="FFFFFF"/>
              </a:solidFill>
            </a:ln>
          </c:spPr>
          <c:dPt>
            <c:idx val="0"/>
            <c:bubble3D val="0"/>
            <c:spPr>
              <a:solidFill>
                <a:schemeClr val="tx1"/>
              </a:solidFill>
              <a:ln w="6350">
                <a:solidFill>
                  <a:sysClr val="window" lastClr="FFFFFF"/>
                </a:solidFill>
              </a:ln>
            </c:spPr>
            <c:extLst>
              <c:ext xmlns:c16="http://schemas.microsoft.com/office/drawing/2014/chart" uri="{C3380CC4-5D6E-409C-BE32-E72D297353CC}">
                <c16:uniqueId val="{00000001-6E1B-45E9-88CB-904C85B61A73}"/>
              </c:ext>
            </c:extLst>
          </c:dPt>
          <c:dPt>
            <c:idx val="1"/>
            <c:bubble3D val="0"/>
            <c:explosion val="48"/>
            <c:spPr>
              <a:solidFill>
                <a:srgbClr val="9ECAC3"/>
              </a:solidFill>
              <a:ln w="6350">
                <a:solidFill>
                  <a:sysClr val="window" lastClr="FFFFFF"/>
                </a:solidFill>
              </a:ln>
            </c:spPr>
            <c:extLst>
              <c:ext xmlns:c16="http://schemas.microsoft.com/office/drawing/2014/chart" uri="{C3380CC4-5D6E-409C-BE32-E72D297353CC}">
                <c16:uniqueId val="{00000003-6E1B-45E9-88CB-904C85B61A73}"/>
              </c:ext>
            </c:extLst>
          </c:dPt>
          <c:dPt>
            <c:idx val="2"/>
            <c:bubble3D val="0"/>
            <c:spPr>
              <a:solidFill>
                <a:srgbClr val="72ABB6"/>
              </a:solidFill>
              <a:ln w="6350">
                <a:solidFill>
                  <a:sysClr val="window" lastClr="FFFFFF"/>
                </a:solidFill>
              </a:ln>
            </c:spPr>
            <c:extLst>
              <c:ext xmlns:c16="http://schemas.microsoft.com/office/drawing/2014/chart" uri="{C3380CC4-5D6E-409C-BE32-E72D297353CC}">
                <c16:uniqueId val="{00000005-6E1B-45E9-88CB-904C85B61A73}"/>
              </c:ext>
            </c:extLst>
          </c:dPt>
          <c:dPt>
            <c:idx val="3"/>
            <c:bubble3D val="0"/>
            <c:spPr>
              <a:solidFill>
                <a:srgbClr val="2D514B"/>
              </a:solidFill>
              <a:ln w="6350">
                <a:solidFill>
                  <a:sysClr val="window" lastClr="FFFFFF"/>
                </a:solidFill>
              </a:ln>
            </c:spPr>
            <c:extLst>
              <c:ext xmlns:c16="http://schemas.microsoft.com/office/drawing/2014/chart" uri="{C3380CC4-5D6E-409C-BE32-E72D297353CC}">
                <c16:uniqueId val="{00000007-6E1B-45E9-88CB-904C85B61A73}"/>
              </c:ext>
            </c:extLst>
          </c:dPt>
          <c:dPt>
            <c:idx val="4"/>
            <c:bubble3D val="0"/>
            <c:spPr>
              <a:solidFill>
                <a:srgbClr val="F1D499"/>
              </a:solidFill>
              <a:ln w="6350">
                <a:solidFill>
                  <a:sysClr val="window" lastClr="FFFFFF"/>
                </a:solidFill>
              </a:ln>
            </c:spPr>
            <c:extLst>
              <c:ext xmlns:c16="http://schemas.microsoft.com/office/drawing/2014/chart" uri="{C3380CC4-5D6E-409C-BE32-E72D297353CC}">
                <c16:uniqueId val="{00000009-6E1B-45E9-88CB-904C85B61A73}"/>
              </c:ext>
            </c:extLst>
          </c:dPt>
          <c:dPt>
            <c:idx val="5"/>
            <c:bubble3D val="0"/>
            <c:spPr>
              <a:solidFill>
                <a:srgbClr val="E19087"/>
              </a:solidFill>
              <a:ln w="6350">
                <a:solidFill>
                  <a:sysClr val="window" lastClr="FFFFFF"/>
                </a:solidFill>
              </a:ln>
            </c:spPr>
            <c:extLst>
              <c:ext xmlns:c16="http://schemas.microsoft.com/office/drawing/2014/chart" uri="{C3380CC4-5D6E-409C-BE32-E72D297353CC}">
                <c16:uniqueId val="{0000000B-6E1B-45E9-88CB-904C85B61A73}"/>
              </c:ext>
            </c:extLst>
          </c:dPt>
          <c:dPt>
            <c:idx val="6"/>
            <c:bubble3D val="0"/>
            <c:spPr>
              <a:solidFill>
                <a:srgbClr val="7030A0"/>
              </a:solidFill>
              <a:ln w="6350">
                <a:solidFill>
                  <a:sysClr val="window" lastClr="FFFFFF"/>
                </a:solidFill>
              </a:ln>
            </c:spPr>
            <c:extLst>
              <c:ext xmlns:c16="http://schemas.microsoft.com/office/drawing/2014/chart" uri="{C3380CC4-5D6E-409C-BE32-E72D297353CC}">
                <c16:uniqueId val="{0000000D-6E1B-45E9-88CB-904C85B61A73}"/>
              </c:ext>
            </c:extLst>
          </c:dPt>
          <c:dPt>
            <c:idx val="7"/>
            <c:bubble3D val="0"/>
            <c:spPr>
              <a:solidFill>
                <a:srgbClr val="A7B2E1"/>
              </a:solidFill>
              <a:ln w="6350">
                <a:solidFill>
                  <a:sysClr val="window" lastClr="FFFFFF"/>
                </a:solidFill>
              </a:ln>
            </c:spPr>
            <c:extLst>
              <c:ext xmlns:c16="http://schemas.microsoft.com/office/drawing/2014/chart" uri="{C3380CC4-5D6E-409C-BE32-E72D297353CC}">
                <c16:uniqueId val="{0000000F-6E1B-45E9-88CB-904C85B61A73}"/>
              </c:ext>
            </c:extLst>
          </c:dPt>
          <c:dPt>
            <c:idx val="8"/>
            <c:bubble3D val="0"/>
            <c:spPr>
              <a:solidFill>
                <a:srgbClr val="8F74B4"/>
              </a:solidFill>
              <a:ln w="6350">
                <a:solidFill>
                  <a:sysClr val="window" lastClr="FFFFFF"/>
                </a:solidFill>
              </a:ln>
            </c:spPr>
            <c:extLst>
              <c:ext xmlns:c16="http://schemas.microsoft.com/office/drawing/2014/chart" uri="{C3380CC4-5D6E-409C-BE32-E72D297353CC}">
                <c16:uniqueId val="{00000011-6E1B-45E9-88CB-904C85B61A73}"/>
              </c:ext>
            </c:extLst>
          </c:dPt>
          <c:dPt>
            <c:idx val="9"/>
            <c:bubble3D val="0"/>
            <c:spPr>
              <a:solidFill>
                <a:srgbClr val="5F61BD"/>
              </a:solidFill>
              <a:ln w="6350">
                <a:solidFill>
                  <a:sysClr val="window" lastClr="FFFFFF"/>
                </a:solidFill>
              </a:ln>
            </c:spPr>
            <c:extLst>
              <c:ext xmlns:c16="http://schemas.microsoft.com/office/drawing/2014/chart" uri="{C3380CC4-5D6E-409C-BE32-E72D297353CC}">
                <c16:uniqueId val="{00000013-6E1B-45E9-88CB-904C85B61A73}"/>
              </c:ext>
            </c:extLst>
          </c:dPt>
          <c:dPt>
            <c:idx val="10"/>
            <c:bubble3D val="0"/>
            <c:spPr>
              <a:solidFill>
                <a:srgbClr val="A6A6A6"/>
              </a:solidFill>
              <a:ln w="6350">
                <a:solidFill>
                  <a:sysClr val="window" lastClr="FFFFFF"/>
                </a:solidFill>
              </a:ln>
            </c:spPr>
            <c:extLst>
              <c:ext xmlns:c16="http://schemas.microsoft.com/office/drawing/2014/chart" uri="{C3380CC4-5D6E-409C-BE32-E72D297353CC}">
                <c16:uniqueId val="{00000015-6E1B-45E9-88CB-904C85B61A73}"/>
              </c:ext>
            </c:extLst>
          </c:dPt>
          <c:dPt>
            <c:idx val="11"/>
            <c:bubble3D val="0"/>
            <c:spPr>
              <a:pattFill prst="ltDnDiag">
                <a:fgClr>
                  <a:sysClr val="windowText" lastClr="000000"/>
                </a:fgClr>
                <a:bgClr>
                  <a:srgbClr val="F79646"/>
                </a:bgClr>
              </a:pattFill>
              <a:ln w="6350">
                <a:solidFill>
                  <a:sysClr val="window" lastClr="FFFFFF"/>
                </a:solidFill>
              </a:ln>
            </c:spPr>
            <c:extLst>
              <c:ext xmlns:c16="http://schemas.microsoft.com/office/drawing/2014/chart" uri="{C3380CC4-5D6E-409C-BE32-E72D297353CC}">
                <c16:uniqueId val="{00000017-6E1B-45E9-88CB-904C85B61A73}"/>
              </c:ext>
            </c:extLst>
          </c:dPt>
          <c:cat>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cat>
          <c:val>
            <c:numRef>
              <c:f>①CO2排出量の現状把握!$BF$5:$BF$15</c:f>
              <c:numCache>
                <c:formatCode>#,##0</c:formatCode>
                <c:ptCount val="11"/>
                <c:pt idx="1">
                  <c:v>0.65081174065128689</c:v>
                </c:pt>
                <c:pt idx="2">
                  <c:v>0.24620981366098685</c:v>
                </c:pt>
                <c:pt idx="3">
                  <c:v>0.3794980187347779</c:v>
                </c:pt>
                <c:pt idx="4">
                  <c:v>4.5707649304521984</c:v>
                </c:pt>
                <c:pt idx="5">
                  <c:v>5.5003425516242368</c:v>
                </c:pt>
                <c:pt idx="7">
                  <c:v>6.4452878485102598</c:v>
                </c:pt>
                <c:pt idx="8">
                  <c:v>0.21740632837866219</c:v>
                </c:pt>
                <c:pt idx="9">
                  <c:v>0</c:v>
                </c:pt>
                <c:pt idx="10">
                  <c:v>0.48691896297900672</c:v>
                </c:pt>
              </c:numCache>
            </c:numRef>
          </c:val>
          <c:extLst>
            <c:ext xmlns:c16="http://schemas.microsoft.com/office/drawing/2014/chart" uri="{C3380CC4-5D6E-409C-BE32-E72D297353CC}">
              <c16:uniqueId val="{00000018-6E1B-45E9-88CB-904C85B61A73}"/>
            </c:ext>
          </c:extLst>
        </c:ser>
        <c:ser>
          <c:idx val="1"/>
          <c:order val="1"/>
          <c:tx>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tx>
          <c:spPr>
            <a:ln w="6350">
              <a:solidFill>
                <a:sysClr val="window" lastClr="FFFFFF"/>
              </a:solidFill>
            </a:ln>
          </c:spPr>
          <c:dPt>
            <c:idx val="0"/>
            <c:bubble3D val="0"/>
            <c:spPr>
              <a:solidFill>
                <a:srgbClr val="579F93"/>
              </a:solidFill>
              <a:ln w="6350">
                <a:solidFill>
                  <a:sysClr val="window" lastClr="FFFFFF"/>
                </a:solidFill>
              </a:ln>
            </c:spPr>
            <c:extLst>
              <c:ext xmlns:c16="http://schemas.microsoft.com/office/drawing/2014/chart" uri="{C3380CC4-5D6E-409C-BE32-E72D297353CC}">
                <c16:uniqueId val="{0000001A-6E1B-45E9-88CB-904C85B61A73}"/>
              </c:ext>
            </c:extLst>
          </c:dPt>
          <c:dPt>
            <c:idx val="1"/>
            <c:bubble3D val="0"/>
            <c:extLst>
              <c:ext xmlns:c16="http://schemas.microsoft.com/office/drawing/2014/chart" uri="{C3380CC4-5D6E-409C-BE32-E72D297353CC}">
                <c16:uniqueId val="{0000001B-6E1B-45E9-88CB-904C85B61A73}"/>
              </c:ext>
            </c:extLst>
          </c:dPt>
          <c:dPt>
            <c:idx val="2"/>
            <c:bubble3D val="0"/>
            <c:extLst>
              <c:ext xmlns:c16="http://schemas.microsoft.com/office/drawing/2014/chart" uri="{C3380CC4-5D6E-409C-BE32-E72D297353CC}">
                <c16:uniqueId val="{0000001C-6E1B-45E9-88CB-904C85B61A73}"/>
              </c:ext>
            </c:extLst>
          </c:dPt>
          <c:dPt>
            <c:idx val="3"/>
            <c:bubble3D val="0"/>
            <c:spPr>
              <a:pattFill prst="pct50">
                <a:fgClr>
                  <a:schemeClr val="tx1"/>
                </a:fgClr>
                <a:bgClr>
                  <a:srgbClr val="99FF66"/>
                </a:bgClr>
              </a:pattFill>
              <a:ln w="6350">
                <a:solidFill>
                  <a:sysClr val="window" lastClr="FFFFFF"/>
                </a:solidFill>
              </a:ln>
            </c:spPr>
            <c:extLst>
              <c:ext xmlns:c16="http://schemas.microsoft.com/office/drawing/2014/chart" uri="{C3380CC4-5D6E-409C-BE32-E72D297353CC}">
                <c16:uniqueId val="{0000001E-6E1B-45E9-88CB-904C85B61A73}"/>
              </c:ext>
            </c:extLst>
          </c:dPt>
          <c:dPt>
            <c:idx val="4"/>
            <c:bubble3D val="0"/>
            <c:spPr>
              <a:solidFill>
                <a:srgbClr val="F1D499"/>
              </a:solidFill>
              <a:ln w="6350">
                <a:solidFill>
                  <a:sysClr val="window" lastClr="FFFFFF"/>
                </a:solidFill>
              </a:ln>
            </c:spPr>
            <c:extLst>
              <c:ext xmlns:c16="http://schemas.microsoft.com/office/drawing/2014/chart" uri="{C3380CC4-5D6E-409C-BE32-E72D297353CC}">
                <c16:uniqueId val="{00000020-6E1B-45E9-88CB-904C85B61A73}"/>
              </c:ext>
            </c:extLst>
          </c:dPt>
          <c:dPt>
            <c:idx val="5"/>
            <c:bubble3D val="0"/>
            <c:spPr>
              <a:solidFill>
                <a:srgbClr val="E19087"/>
              </a:solidFill>
              <a:ln w="6350">
                <a:solidFill>
                  <a:sysClr val="window" lastClr="FFFFFF"/>
                </a:solidFill>
              </a:ln>
            </c:spPr>
            <c:extLst>
              <c:ext xmlns:c16="http://schemas.microsoft.com/office/drawing/2014/chart" uri="{C3380CC4-5D6E-409C-BE32-E72D297353CC}">
                <c16:uniqueId val="{00000022-6E1B-45E9-88CB-904C85B61A73}"/>
              </c:ext>
            </c:extLst>
          </c:dPt>
          <c:dPt>
            <c:idx val="6"/>
            <c:bubble3D val="0"/>
            <c:spPr>
              <a:solidFill>
                <a:srgbClr val="BFA9D7"/>
              </a:solidFill>
              <a:ln w="6350">
                <a:solidFill>
                  <a:sysClr val="window" lastClr="FFFFFF"/>
                </a:solidFill>
              </a:ln>
            </c:spPr>
            <c:extLst>
              <c:ext xmlns:c16="http://schemas.microsoft.com/office/drawing/2014/chart" uri="{C3380CC4-5D6E-409C-BE32-E72D297353CC}">
                <c16:uniqueId val="{00000024-6E1B-45E9-88CB-904C85B61A73}"/>
              </c:ext>
            </c:extLst>
          </c:dPt>
          <c:dPt>
            <c:idx val="7"/>
            <c:bubble3D val="0"/>
            <c:extLst>
              <c:ext xmlns:c16="http://schemas.microsoft.com/office/drawing/2014/chart" uri="{C3380CC4-5D6E-409C-BE32-E72D297353CC}">
                <c16:uniqueId val="{00000025-6E1B-45E9-88CB-904C85B61A73}"/>
              </c:ext>
            </c:extLst>
          </c:dPt>
          <c:dPt>
            <c:idx val="8"/>
            <c:bubble3D val="0"/>
            <c:spPr>
              <a:pattFill prst="ltDnDiag">
                <a:fgClr>
                  <a:schemeClr val="tx1"/>
                </a:fgClr>
                <a:bgClr>
                  <a:schemeClr val="accent6"/>
                </a:bgClr>
              </a:pattFill>
              <a:ln w="6350">
                <a:solidFill>
                  <a:sysClr val="window" lastClr="FFFFFF"/>
                </a:solidFill>
              </a:ln>
            </c:spPr>
            <c:extLst>
              <c:ext xmlns:c16="http://schemas.microsoft.com/office/drawing/2014/chart" uri="{C3380CC4-5D6E-409C-BE32-E72D297353CC}">
                <c16:uniqueId val="{00000027-6E1B-45E9-88CB-904C85B61A73}"/>
              </c:ext>
            </c:extLst>
          </c:dPt>
          <c:dPt>
            <c:idx val="9"/>
            <c:bubble3D val="0"/>
            <c:extLst>
              <c:ext xmlns:c16="http://schemas.microsoft.com/office/drawing/2014/chart" uri="{C3380CC4-5D6E-409C-BE32-E72D297353CC}">
                <c16:uniqueId val="{00000028-6E1B-45E9-88CB-904C85B61A73}"/>
              </c:ext>
            </c:extLst>
          </c:dPt>
          <c:dPt>
            <c:idx val="10"/>
            <c:bubble3D val="0"/>
            <c:spPr>
              <a:solidFill>
                <a:srgbClr val="A6A6A6"/>
              </a:solidFill>
              <a:ln w="6350">
                <a:solidFill>
                  <a:sysClr val="window" lastClr="FFFFFF"/>
                </a:solidFill>
              </a:ln>
            </c:spPr>
            <c:extLst>
              <c:ext xmlns:c16="http://schemas.microsoft.com/office/drawing/2014/chart" uri="{C3380CC4-5D6E-409C-BE32-E72D297353CC}">
                <c16:uniqueId val="{0000002A-6E1B-45E9-88CB-904C85B61A73}"/>
              </c:ext>
            </c:extLst>
          </c:dPt>
          <c:dPt>
            <c:idx val="11"/>
            <c:bubble3D val="0"/>
            <c:spPr>
              <a:pattFill prst="ltDnDiag">
                <a:fgClr>
                  <a:sysClr val="windowText" lastClr="000000"/>
                </a:fgClr>
                <a:bgClr>
                  <a:srgbClr val="F79646"/>
                </a:bgClr>
              </a:pattFill>
              <a:ln w="6350">
                <a:solidFill>
                  <a:sysClr val="window" lastClr="FFFFFF"/>
                </a:solidFill>
              </a:ln>
            </c:spPr>
            <c:extLst>
              <c:ext xmlns:c16="http://schemas.microsoft.com/office/drawing/2014/chart" uri="{C3380CC4-5D6E-409C-BE32-E72D297353CC}">
                <c16:uniqueId val="{0000002C-6E1B-45E9-88CB-904C85B61A73}"/>
              </c:ext>
            </c:extLst>
          </c:dPt>
          <c:dLbls>
            <c:dLbl>
              <c:idx val="4"/>
              <c:showLegendKey val="0"/>
              <c:showVal val="0"/>
              <c:showCatName val="1"/>
              <c:showSerName val="0"/>
              <c:showPercent val="1"/>
              <c:showBubbleSize val="0"/>
              <c:extLst>
                <c:ext xmlns:c15="http://schemas.microsoft.com/office/drawing/2012/chart" uri="{CE6537A1-D6FC-4f65-9D91-7224C49458BB}">
                  <c15:layout>
                    <c:manualLayout>
                      <c:w val="0.25397471667427263"/>
                      <c:h val="0.2111329409016989"/>
                    </c:manualLayout>
                  </c15:layout>
                </c:ext>
                <c:ext xmlns:c16="http://schemas.microsoft.com/office/drawing/2014/chart" uri="{C3380CC4-5D6E-409C-BE32-E72D297353CC}">
                  <c16:uniqueId val="{00000020-6E1B-45E9-88CB-904C85B61A73}"/>
                </c:ext>
              </c:extLst>
            </c:dLbl>
            <c:dLbl>
              <c:idx val="10"/>
              <c:layout>
                <c:manualLayout>
                  <c:x val="-0.23157942838261728"/>
                  <c:y val="-8.8317303626823093E-2"/>
                </c:manualLayout>
              </c:layout>
              <c:spPr>
                <a:noFill/>
                <a:ln>
                  <a:noFill/>
                </a:ln>
                <a:effectLst/>
              </c:spPr>
              <c:txPr>
                <a:bodyPr wrap="square" lIns="38100" tIns="19050" rIns="38100" bIns="19050" anchor="ctr">
                  <a:no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42130715284066517"/>
                      <c:h val="0.17536283808141992"/>
                    </c:manualLayout>
                  </c15:layout>
                </c:ext>
                <c:ext xmlns:c16="http://schemas.microsoft.com/office/drawing/2014/chart" uri="{C3380CC4-5D6E-409C-BE32-E72D297353CC}">
                  <c16:uniqueId val="{0000002A-6E1B-45E9-88CB-904C85B61A73}"/>
                </c:ext>
              </c:extLst>
            </c:dLbl>
            <c:spPr>
              <a:noFill/>
              <a:ln>
                <a:noFill/>
              </a:ln>
              <a:effectLst/>
            </c:spPr>
            <c:showLegendKey val="0"/>
            <c:showVal val="0"/>
            <c:showCatName val="1"/>
            <c:showSerName val="0"/>
            <c:showPercent val="1"/>
            <c:showBubbleSize val="0"/>
            <c:showLeaderLines val="1"/>
            <c:leaderLines>
              <c:spPr>
                <a:ln w="6350"/>
              </c:spPr>
            </c:leaderLines>
            <c:extLst>
              <c:ext xmlns:c15="http://schemas.microsoft.com/office/drawing/2012/chart" uri="{CE6537A1-D6FC-4f65-9D91-7224C49458BB}"/>
            </c:extLst>
          </c:dLbls>
          <c:cat>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cat>
          <c:val>
            <c:numRef>
              <c:f>①CO2排出量の現状把握!$BG$5:$BG$15</c:f>
              <c:numCache>
                <c:formatCode>#,##0</c:formatCode>
                <c:ptCount val="11"/>
                <c:pt idx="0">
                  <c:v>1.2765195730470515</c:v>
                </c:pt>
                <c:pt idx="4">
                  <c:v>4.5707649304521984</c:v>
                </c:pt>
                <c:pt idx="5">
                  <c:v>5.5003425516242368</c:v>
                </c:pt>
                <c:pt idx="6">
                  <c:v>6.6626941768889223</c:v>
                </c:pt>
                <c:pt idx="10">
                  <c:v>0.48691896297900672</c:v>
                </c:pt>
              </c:numCache>
            </c:numRef>
          </c:val>
          <c:extLst>
            <c:ext xmlns:c16="http://schemas.microsoft.com/office/drawing/2014/chart" uri="{C3380CC4-5D6E-409C-BE32-E72D297353CC}">
              <c16:uniqueId val="{0000002D-6E1B-45E9-88CB-904C85B61A73}"/>
            </c:ext>
          </c:extLst>
        </c:ser>
        <c:dLbls>
          <c:showLegendKey val="0"/>
          <c:showVal val="0"/>
          <c:showCatName val="0"/>
          <c:showSerName val="0"/>
          <c:showPercent val="0"/>
          <c:showBubbleSize val="0"/>
          <c:showLeaderLines val="0"/>
        </c:dLbls>
        <c:firstSliceAng val="0"/>
        <c:holeSize val="10"/>
      </c:doughnutChart>
      <c:spPr>
        <a:noFill/>
        <a:ln w="25400">
          <a:noFill/>
        </a:ln>
      </c:spPr>
    </c:plotArea>
    <c:legend>
      <c:legendPos val="r"/>
      <c:legendEntry>
        <c:idx val="0"/>
        <c:delete val="1"/>
      </c:legendEntry>
      <c:legendEntry>
        <c:idx val="6"/>
        <c:delete val="1"/>
      </c:legendEntry>
      <c:layout>
        <c:manualLayout>
          <c:xMode val="edge"/>
          <c:yMode val="edge"/>
          <c:x val="0"/>
          <c:y val="0.1390192617714274"/>
          <c:w val="0.4391449398843385"/>
          <c:h val="0.78415437669836907"/>
        </c:manualLayout>
      </c:layout>
      <c:overlay val="0"/>
    </c:legend>
    <c:plotVisOnly val="0"/>
    <c:dispBlanksAs val="gap"/>
    <c:showDLblsOverMax val="0"/>
  </c:chart>
  <c:spPr>
    <a:noFill/>
    <a:ln>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559884172079724"/>
          <c:y val="3.8601026453201875E-2"/>
          <c:w val="0.79380637717719182"/>
          <c:h val="0.93635425594674293"/>
        </c:manualLayout>
      </c:layout>
      <c:barChart>
        <c:barDir val="bar"/>
        <c:grouping val="stacked"/>
        <c:varyColors val="0"/>
        <c:ser>
          <c:idx val="1"/>
          <c:order val="0"/>
          <c:tx>
            <c:strRef>
              <c:f>再エネ比較シート!$BL$71</c:f>
              <c:strCache>
                <c:ptCount val="1"/>
                <c:pt idx="0">
                  <c:v>再エネ不足量</c:v>
                </c:pt>
              </c:strCache>
            </c:strRef>
          </c:tx>
          <c:spPr>
            <a:solidFill>
              <a:srgbClr val="C0504D"/>
            </a:solidFill>
            <a:ln>
              <a:noFill/>
            </a:ln>
          </c:spPr>
          <c:invertIfNegative val="0"/>
          <c:dPt>
            <c:idx val="0"/>
            <c:invertIfNegative val="0"/>
            <c:bubble3D val="0"/>
            <c:extLst>
              <c:ext xmlns:c16="http://schemas.microsoft.com/office/drawing/2014/chart" uri="{C3380CC4-5D6E-409C-BE32-E72D297353CC}">
                <c16:uniqueId val="{00000000-79FE-4046-993A-EB9838F40FE1}"/>
              </c:ext>
            </c:extLst>
          </c:dPt>
          <c:cat>
            <c:strRef>
              <c:f>再エネ比較シート!$BD$72:$BD$161</c:f>
              <c:strCache>
                <c:ptCount val="24"/>
                <c:pt idx="0">
                  <c:v>藍住町</c:v>
                </c:pt>
                <c:pt idx="1">
                  <c:v>阿南市</c:v>
                </c:pt>
                <c:pt idx="2">
                  <c:v>阿波市</c:v>
                </c:pt>
                <c:pt idx="3">
                  <c:v>石井町</c:v>
                </c:pt>
                <c:pt idx="4">
                  <c:v>板野町</c:v>
                </c:pt>
                <c:pt idx="5">
                  <c:v>海陽町</c:v>
                </c:pt>
                <c:pt idx="6">
                  <c:v>勝浦町</c:v>
                </c:pt>
                <c:pt idx="7">
                  <c:v>上板町</c:v>
                </c:pt>
                <c:pt idx="8">
                  <c:v>上勝町</c:v>
                </c:pt>
                <c:pt idx="9">
                  <c:v>神山町</c:v>
                </c:pt>
                <c:pt idx="10">
                  <c:v>北島町</c:v>
                </c:pt>
                <c:pt idx="11">
                  <c:v>小松島市</c:v>
                </c:pt>
                <c:pt idx="12">
                  <c:v>佐那河内村</c:v>
                </c:pt>
                <c:pt idx="13">
                  <c:v>つるぎ町</c:v>
                </c:pt>
                <c:pt idx="14">
                  <c:v>徳島市</c:v>
                </c:pt>
                <c:pt idx="15">
                  <c:v>那賀町</c:v>
                </c:pt>
                <c:pt idx="16">
                  <c:v>鳴門市</c:v>
                </c:pt>
                <c:pt idx="17">
                  <c:v>東みよし町</c:v>
                </c:pt>
                <c:pt idx="18">
                  <c:v>松茂町</c:v>
                </c:pt>
                <c:pt idx="19">
                  <c:v>美波町</c:v>
                </c:pt>
                <c:pt idx="20">
                  <c:v>美馬市</c:v>
                </c:pt>
                <c:pt idx="21">
                  <c:v>三好市</c:v>
                </c:pt>
                <c:pt idx="22">
                  <c:v>牟岐町</c:v>
                </c:pt>
                <c:pt idx="23">
                  <c:v>吉野川市</c:v>
                </c:pt>
              </c:strCache>
            </c:strRef>
          </c:cat>
          <c:val>
            <c:numRef>
              <c:f>再エネ比較シート!$BL$72:$BL$161</c:f>
              <c:numCache>
                <c:formatCode>#,##0_);[Red]\(#,##0\)</c:formatCode>
                <c:ptCount val="90"/>
                <c:pt idx="0">
                  <c:v>0</c:v>
                </c:pt>
                <c:pt idx="1">
                  <c:v>0</c:v>
                </c:pt>
                <c:pt idx="2">
                  <c:v>0</c:v>
                </c:pt>
                <c:pt idx="3">
                  <c:v>0</c:v>
                </c:pt>
                <c:pt idx="4">
                  <c:v>0</c:v>
                </c:pt>
                <c:pt idx="5">
                  <c:v>0</c:v>
                </c:pt>
                <c:pt idx="6">
                  <c:v>0</c:v>
                </c:pt>
                <c:pt idx="7">
                  <c:v>0</c:v>
                </c:pt>
                <c:pt idx="8">
                  <c:v>0</c:v>
                </c:pt>
                <c:pt idx="9">
                  <c:v>0</c:v>
                </c:pt>
                <c:pt idx="10">
                  <c:v>-23677.909749703336</c:v>
                </c:pt>
                <c:pt idx="11">
                  <c:v>0</c:v>
                </c:pt>
                <c:pt idx="12">
                  <c:v>0</c:v>
                </c:pt>
                <c:pt idx="13">
                  <c:v>0</c:v>
                </c:pt>
                <c:pt idx="14">
                  <c:v>-202334.95692098793</c:v>
                </c:pt>
                <c:pt idx="15">
                  <c:v>0</c:v>
                </c:pt>
                <c:pt idx="16">
                  <c:v>0</c:v>
                </c:pt>
                <c:pt idx="17">
                  <c:v>0</c:v>
                </c:pt>
                <c:pt idx="18">
                  <c:v>-89059.391881801799</c:v>
                </c:pt>
                <c:pt idx="19">
                  <c:v>0</c:v>
                </c:pt>
                <c:pt idx="20">
                  <c:v>0</c:v>
                </c:pt>
                <c:pt idx="21">
                  <c:v>0</c:v>
                </c:pt>
                <c:pt idx="22">
                  <c:v>0</c:v>
                </c:pt>
                <c:pt idx="23">
                  <c:v>0</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1-79FE-4046-993A-EB9838F40FE1}"/>
            </c:ext>
          </c:extLst>
        </c:ser>
        <c:ser>
          <c:idx val="0"/>
          <c:order val="1"/>
          <c:tx>
            <c:strRef>
              <c:f>再エネ比較シート!$BM$71</c:f>
              <c:strCache>
                <c:ptCount val="1"/>
                <c:pt idx="0">
                  <c:v>再エネ余剰量</c:v>
                </c:pt>
              </c:strCache>
            </c:strRef>
          </c:tx>
          <c:spPr>
            <a:solidFill>
              <a:srgbClr val="1B8D82"/>
            </a:solidFill>
          </c:spPr>
          <c:invertIfNegative val="0"/>
          <c:cat>
            <c:strRef>
              <c:f>再エネ比較シート!$BD$72:$BD$161</c:f>
              <c:strCache>
                <c:ptCount val="24"/>
                <c:pt idx="0">
                  <c:v>藍住町</c:v>
                </c:pt>
                <c:pt idx="1">
                  <c:v>阿南市</c:v>
                </c:pt>
                <c:pt idx="2">
                  <c:v>阿波市</c:v>
                </c:pt>
                <c:pt idx="3">
                  <c:v>石井町</c:v>
                </c:pt>
                <c:pt idx="4">
                  <c:v>板野町</c:v>
                </c:pt>
                <c:pt idx="5">
                  <c:v>海陽町</c:v>
                </c:pt>
                <c:pt idx="6">
                  <c:v>勝浦町</c:v>
                </c:pt>
                <c:pt idx="7">
                  <c:v>上板町</c:v>
                </c:pt>
                <c:pt idx="8">
                  <c:v>上勝町</c:v>
                </c:pt>
                <c:pt idx="9">
                  <c:v>神山町</c:v>
                </c:pt>
                <c:pt idx="10">
                  <c:v>北島町</c:v>
                </c:pt>
                <c:pt idx="11">
                  <c:v>小松島市</c:v>
                </c:pt>
                <c:pt idx="12">
                  <c:v>佐那河内村</c:v>
                </c:pt>
                <c:pt idx="13">
                  <c:v>つるぎ町</c:v>
                </c:pt>
                <c:pt idx="14">
                  <c:v>徳島市</c:v>
                </c:pt>
                <c:pt idx="15">
                  <c:v>那賀町</c:v>
                </c:pt>
                <c:pt idx="16">
                  <c:v>鳴門市</c:v>
                </c:pt>
                <c:pt idx="17">
                  <c:v>東みよし町</c:v>
                </c:pt>
                <c:pt idx="18">
                  <c:v>松茂町</c:v>
                </c:pt>
                <c:pt idx="19">
                  <c:v>美波町</c:v>
                </c:pt>
                <c:pt idx="20">
                  <c:v>美馬市</c:v>
                </c:pt>
                <c:pt idx="21">
                  <c:v>三好市</c:v>
                </c:pt>
                <c:pt idx="22">
                  <c:v>牟岐町</c:v>
                </c:pt>
                <c:pt idx="23">
                  <c:v>吉野川市</c:v>
                </c:pt>
              </c:strCache>
            </c:strRef>
          </c:cat>
          <c:val>
            <c:numRef>
              <c:f>再エネ比較シート!$BM$72:$BM$161</c:f>
              <c:numCache>
                <c:formatCode>#,##0_);[Red]\(#,##0\)</c:formatCode>
                <c:ptCount val="90"/>
                <c:pt idx="0">
                  <c:v>15111.791004946019</c:v>
                </c:pt>
                <c:pt idx="1">
                  <c:v>1556518.7537227385</c:v>
                </c:pt>
                <c:pt idx="2">
                  <c:v>1377851.998645691</c:v>
                </c:pt>
                <c:pt idx="3">
                  <c:v>166511.16091466226</c:v>
                </c:pt>
                <c:pt idx="4">
                  <c:v>19145.352761569113</c:v>
                </c:pt>
                <c:pt idx="5">
                  <c:v>303574.50840551953</c:v>
                </c:pt>
                <c:pt idx="6">
                  <c:v>344875.87534194218</c:v>
                </c:pt>
                <c:pt idx="7">
                  <c:v>244244.18657142395</c:v>
                </c:pt>
                <c:pt idx="8">
                  <c:v>415098.37300568866</c:v>
                </c:pt>
                <c:pt idx="9">
                  <c:v>336741.15917644487</c:v>
                </c:pt>
                <c:pt idx="10">
                  <c:v>0</c:v>
                </c:pt>
                <c:pt idx="11">
                  <c:v>384566.60479949357</c:v>
                </c:pt>
                <c:pt idx="12">
                  <c:v>271654.33275817405</c:v>
                </c:pt>
                <c:pt idx="13">
                  <c:v>243225.69453885412</c:v>
                </c:pt>
                <c:pt idx="14">
                  <c:v>0</c:v>
                </c:pt>
                <c:pt idx="15">
                  <c:v>733154.09591179225</c:v>
                </c:pt>
                <c:pt idx="16">
                  <c:v>428392.90486082528</c:v>
                </c:pt>
                <c:pt idx="17">
                  <c:v>385286.56419868709</c:v>
                </c:pt>
                <c:pt idx="18">
                  <c:v>0</c:v>
                </c:pt>
                <c:pt idx="19">
                  <c:v>231621.91921701183</c:v>
                </c:pt>
                <c:pt idx="20">
                  <c:v>732231.78976432455</c:v>
                </c:pt>
                <c:pt idx="21">
                  <c:v>1201706.6478176089</c:v>
                </c:pt>
                <c:pt idx="22">
                  <c:v>84368.122533833186</c:v>
                </c:pt>
                <c:pt idx="23">
                  <c:v>538065.32989403745</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7-79FE-4046-993A-EB9838F40FE1}"/>
            </c:ext>
          </c:extLst>
        </c:ser>
        <c:ser>
          <c:idx val="2"/>
          <c:order val="2"/>
          <c:tx>
            <c:v>グラフ表示用</c:v>
          </c:tx>
          <c:spPr>
            <a:noFill/>
          </c:spPr>
          <c:invertIfNegative val="0"/>
          <c:dLbls>
            <c:numFmt formatCode="#,##0_ " sourceLinked="0"/>
            <c:spPr>
              <a:noFill/>
              <a:ln>
                <a:noFill/>
              </a:ln>
              <a:effectLst/>
            </c:spPr>
            <c:txPr>
              <a:bodyPr wrap="square" lIns="38100" tIns="19050" rIns="38100" bIns="19050" anchor="ctr">
                <a:spAutoFit/>
              </a:bodyPr>
              <a:lstStyle/>
              <a:p>
                <a:pPr>
                  <a:defRPr sz="1800"/>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再エネ比較シート!$BD$72:$BD$161</c:f>
              <c:strCache>
                <c:ptCount val="24"/>
                <c:pt idx="0">
                  <c:v>藍住町</c:v>
                </c:pt>
                <c:pt idx="1">
                  <c:v>阿南市</c:v>
                </c:pt>
                <c:pt idx="2">
                  <c:v>阿波市</c:v>
                </c:pt>
                <c:pt idx="3">
                  <c:v>石井町</c:v>
                </c:pt>
                <c:pt idx="4">
                  <c:v>板野町</c:v>
                </c:pt>
                <c:pt idx="5">
                  <c:v>海陽町</c:v>
                </c:pt>
                <c:pt idx="6">
                  <c:v>勝浦町</c:v>
                </c:pt>
                <c:pt idx="7">
                  <c:v>上板町</c:v>
                </c:pt>
                <c:pt idx="8">
                  <c:v>上勝町</c:v>
                </c:pt>
                <c:pt idx="9">
                  <c:v>神山町</c:v>
                </c:pt>
                <c:pt idx="10">
                  <c:v>北島町</c:v>
                </c:pt>
                <c:pt idx="11">
                  <c:v>小松島市</c:v>
                </c:pt>
                <c:pt idx="12">
                  <c:v>佐那河内村</c:v>
                </c:pt>
                <c:pt idx="13">
                  <c:v>つるぎ町</c:v>
                </c:pt>
                <c:pt idx="14">
                  <c:v>徳島市</c:v>
                </c:pt>
                <c:pt idx="15">
                  <c:v>那賀町</c:v>
                </c:pt>
                <c:pt idx="16">
                  <c:v>鳴門市</c:v>
                </c:pt>
                <c:pt idx="17">
                  <c:v>東みよし町</c:v>
                </c:pt>
                <c:pt idx="18">
                  <c:v>松茂町</c:v>
                </c:pt>
                <c:pt idx="19">
                  <c:v>美波町</c:v>
                </c:pt>
                <c:pt idx="20">
                  <c:v>美馬市</c:v>
                </c:pt>
                <c:pt idx="21">
                  <c:v>三好市</c:v>
                </c:pt>
                <c:pt idx="22">
                  <c:v>牟岐町</c:v>
                </c:pt>
                <c:pt idx="23">
                  <c:v>吉野川市</c:v>
                </c:pt>
              </c:strCache>
            </c:strRef>
          </c:cat>
          <c:val>
            <c:numRef>
              <c:f>再エネ比較シート!$BK$72:$BK$161</c:f>
              <c:numCache>
                <c:formatCode>#,##0_);[Red]\(#,##0\)</c:formatCode>
                <c:ptCount val="90"/>
                <c:pt idx="0">
                  <c:v>15111.791004946019</c:v>
                </c:pt>
                <c:pt idx="1">
                  <c:v>1556518.7537227385</c:v>
                </c:pt>
                <c:pt idx="2">
                  <c:v>1377851.998645691</c:v>
                </c:pt>
                <c:pt idx="3">
                  <c:v>166511.16091466226</c:v>
                </c:pt>
                <c:pt idx="4">
                  <c:v>19145.352761569113</c:v>
                </c:pt>
                <c:pt idx="5">
                  <c:v>303574.50840551953</c:v>
                </c:pt>
                <c:pt idx="6">
                  <c:v>344875.87534194218</c:v>
                </c:pt>
                <c:pt idx="7">
                  <c:v>244244.18657142395</c:v>
                </c:pt>
                <c:pt idx="8">
                  <c:v>415098.37300568866</c:v>
                </c:pt>
                <c:pt idx="9">
                  <c:v>336741.15917644487</c:v>
                </c:pt>
                <c:pt idx="10">
                  <c:v>-23677.909749703336</c:v>
                </c:pt>
                <c:pt idx="11">
                  <c:v>384566.60479949357</c:v>
                </c:pt>
                <c:pt idx="12">
                  <c:v>271654.33275817405</c:v>
                </c:pt>
                <c:pt idx="13">
                  <c:v>243225.69453885412</c:v>
                </c:pt>
                <c:pt idx="14">
                  <c:v>-202334.95692098793</c:v>
                </c:pt>
                <c:pt idx="15">
                  <c:v>733154.09591179225</c:v>
                </c:pt>
                <c:pt idx="16">
                  <c:v>428392.90486082528</c:v>
                </c:pt>
                <c:pt idx="17">
                  <c:v>385286.56419868709</c:v>
                </c:pt>
                <c:pt idx="18">
                  <c:v>-89059.391881801799</c:v>
                </c:pt>
                <c:pt idx="19">
                  <c:v>231621.91921701183</c:v>
                </c:pt>
                <c:pt idx="20">
                  <c:v>732231.78976432455</c:v>
                </c:pt>
                <c:pt idx="21">
                  <c:v>1201706.6478176089</c:v>
                </c:pt>
                <c:pt idx="22">
                  <c:v>84368.122533833186</c:v>
                </c:pt>
                <c:pt idx="23">
                  <c:v>538065.32989403745</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1-3AD4-4F37-AEF8-85CB4613DCA5}"/>
            </c:ext>
          </c:extLst>
        </c:ser>
        <c:dLbls>
          <c:showLegendKey val="0"/>
          <c:showVal val="0"/>
          <c:showCatName val="0"/>
          <c:showSerName val="0"/>
          <c:showPercent val="0"/>
          <c:showBubbleSize val="0"/>
        </c:dLbls>
        <c:gapWidth val="45"/>
        <c:overlap val="100"/>
        <c:axId val="84710128"/>
        <c:axId val="84714480"/>
      </c:barChart>
      <c:catAx>
        <c:axId val="84710128"/>
        <c:scaling>
          <c:orientation val="maxMin"/>
        </c:scaling>
        <c:delete val="0"/>
        <c:axPos val="l"/>
        <c:numFmt formatCode="General" sourceLinked="1"/>
        <c:majorTickMark val="none"/>
        <c:minorTickMark val="none"/>
        <c:tickLblPos val="low"/>
        <c:spPr>
          <a:ln>
            <a:solidFill>
              <a:sysClr val="window" lastClr="FFFFFF">
                <a:lumMod val="50000"/>
              </a:sysClr>
            </a:solidFill>
          </a:ln>
        </c:spPr>
        <c:crossAx val="84714480"/>
        <c:crosses val="autoZero"/>
        <c:auto val="1"/>
        <c:lblAlgn val="ctr"/>
        <c:lblOffset val="100"/>
        <c:noMultiLvlLbl val="0"/>
      </c:catAx>
      <c:valAx>
        <c:axId val="84714480"/>
        <c:scaling>
          <c:orientation val="minMax"/>
        </c:scaling>
        <c:delete val="0"/>
        <c:axPos val="t"/>
        <c:majorGridlines>
          <c:spPr>
            <a:ln>
              <a:solidFill>
                <a:sysClr val="window" lastClr="FFFFFF">
                  <a:lumMod val="65000"/>
                </a:sysClr>
              </a:solidFill>
            </a:ln>
          </c:spPr>
        </c:majorGridlines>
        <c:numFmt formatCode="#,##0_ " sourceLinked="0"/>
        <c:majorTickMark val="out"/>
        <c:minorTickMark val="none"/>
        <c:tickLblPos val="nextTo"/>
        <c:spPr>
          <a:ln>
            <a:noFill/>
          </a:ln>
        </c:spPr>
        <c:txPr>
          <a:bodyPr/>
          <a:lstStyle/>
          <a:p>
            <a:pPr>
              <a:defRPr sz="1800"/>
            </a:pPr>
            <a:endParaRPr lang="ja-JP"/>
          </a:p>
        </c:txPr>
        <c:crossAx val="84710128"/>
        <c:crosses val="autoZero"/>
        <c:crossBetween val="between"/>
      </c:valAx>
    </c:plotArea>
    <c:legend>
      <c:legendPos val="t"/>
      <c:legendEntry>
        <c:idx val="2"/>
        <c:delete val="1"/>
      </c:legendEntry>
      <c:layout>
        <c:manualLayout>
          <c:xMode val="edge"/>
          <c:yMode val="edge"/>
          <c:x val="0.29899092419595996"/>
          <c:y val="0.98228235261858465"/>
          <c:w val="0.35771752913840865"/>
          <c:h val="1.3177349657707971E-2"/>
        </c:manualLayout>
      </c:layout>
      <c:overlay val="0"/>
      <c:spPr>
        <a:ln>
          <a:noFill/>
        </a:ln>
      </c:spPr>
      <c:txPr>
        <a:bodyPr/>
        <a:lstStyle/>
        <a:p>
          <a:pPr>
            <a:defRPr sz="2400"/>
          </a:pPr>
          <a:endParaRPr lang="ja-JP"/>
        </a:p>
      </c:txPr>
    </c:legend>
    <c:plotVisOnly val="0"/>
    <c:dispBlanksAs val="gap"/>
    <c:showDLblsOverMax val="0"/>
  </c:chart>
  <c:spPr>
    <a:solidFill>
      <a:sysClr val="window" lastClr="FFFFFF"/>
    </a:solidFill>
    <a:ln>
      <a:noFill/>
    </a:ln>
  </c:spPr>
  <c:txPr>
    <a:bodyPr/>
    <a:lstStyle/>
    <a:p>
      <a:pPr>
        <a:defRPr sz="20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userShapes r:id="rId2"/>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437870713982709"/>
          <c:y val="3.7138223103261848E-2"/>
          <c:w val="0.77051747958835837"/>
          <c:h val="0.93799265417641897"/>
        </c:manualLayout>
      </c:layout>
      <c:barChart>
        <c:barDir val="bar"/>
        <c:grouping val="stacked"/>
        <c:varyColors val="0"/>
        <c:ser>
          <c:idx val="1"/>
          <c:order val="0"/>
          <c:tx>
            <c:strRef>
              <c:f>再エネ比較シート!$BJ$71</c:f>
              <c:strCache>
                <c:ptCount val="1"/>
                <c:pt idx="0">
                  <c:v>区域の電気使用量</c:v>
                </c:pt>
              </c:strCache>
            </c:strRef>
          </c:tx>
          <c:spPr>
            <a:solidFill>
              <a:srgbClr val="FFC000"/>
            </a:solidFill>
            <a:ln>
              <a:noFill/>
            </a:ln>
          </c:spPr>
          <c:invertIfNegative val="0"/>
          <c:cat>
            <c:strRef>
              <c:f>再エネ比較シート!$BD$72:$BD$161</c:f>
              <c:strCache>
                <c:ptCount val="24"/>
                <c:pt idx="0">
                  <c:v>藍住町</c:v>
                </c:pt>
                <c:pt idx="1">
                  <c:v>阿南市</c:v>
                </c:pt>
                <c:pt idx="2">
                  <c:v>阿波市</c:v>
                </c:pt>
                <c:pt idx="3">
                  <c:v>石井町</c:v>
                </c:pt>
                <c:pt idx="4">
                  <c:v>板野町</c:v>
                </c:pt>
                <c:pt idx="5">
                  <c:v>海陽町</c:v>
                </c:pt>
                <c:pt idx="6">
                  <c:v>勝浦町</c:v>
                </c:pt>
                <c:pt idx="7">
                  <c:v>上板町</c:v>
                </c:pt>
                <c:pt idx="8">
                  <c:v>上勝町</c:v>
                </c:pt>
                <c:pt idx="9">
                  <c:v>神山町</c:v>
                </c:pt>
                <c:pt idx="10">
                  <c:v>北島町</c:v>
                </c:pt>
                <c:pt idx="11">
                  <c:v>小松島市</c:v>
                </c:pt>
                <c:pt idx="12">
                  <c:v>佐那河内村</c:v>
                </c:pt>
                <c:pt idx="13">
                  <c:v>つるぎ町</c:v>
                </c:pt>
                <c:pt idx="14">
                  <c:v>徳島市</c:v>
                </c:pt>
                <c:pt idx="15">
                  <c:v>那賀町</c:v>
                </c:pt>
                <c:pt idx="16">
                  <c:v>鳴門市</c:v>
                </c:pt>
                <c:pt idx="17">
                  <c:v>東みよし町</c:v>
                </c:pt>
                <c:pt idx="18">
                  <c:v>松茂町</c:v>
                </c:pt>
                <c:pt idx="19">
                  <c:v>美波町</c:v>
                </c:pt>
                <c:pt idx="20">
                  <c:v>美馬市</c:v>
                </c:pt>
                <c:pt idx="21">
                  <c:v>三好市</c:v>
                </c:pt>
                <c:pt idx="22">
                  <c:v>牟岐町</c:v>
                </c:pt>
                <c:pt idx="23">
                  <c:v>吉野川市</c:v>
                </c:pt>
              </c:strCache>
            </c:strRef>
          </c:cat>
          <c:val>
            <c:numRef>
              <c:f>再エネ比較シート!$BJ$72:$BJ$161</c:f>
              <c:numCache>
                <c:formatCode>#,##0_);[Red]\(#,##0\)</c:formatCode>
                <c:ptCount val="90"/>
                <c:pt idx="0">
                  <c:v>227919.52299505399</c:v>
                </c:pt>
                <c:pt idx="1">
                  <c:v>822286.3962772619</c:v>
                </c:pt>
                <c:pt idx="2">
                  <c:v>194325.23135430901</c:v>
                </c:pt>
                <c:pt idx="3">
                  <c:v>143084.64908533767</c:v>
                </c:pt>
                <c:pt idx="4">
                  <c:v>229938.09623843088</c:v>
                </c:pt>
                <c:pt idx="5">
                  <c:v>61473.572594480407</c:v>
                </c:pt>
                <c:pt idx="6">
                  <c:v>35096.406658057815</c:v>
                </c:pt>
                <c:pt idx="7">
                  <c:v>56363.068428576007</c:v>
                </c:pt>
                <c:pt idx="8">
                  <c:v>7524.1249943113553</c:v>
                </c:pt>
                <c:pt idx="9">
                  <c:v>26571.174823555164</c:v>
                </c:pt>
                <c:pt idx="10">
                  <c:v>160570.05374970334</c:v>
                </c:pt>
                <c:pt idx="11">
                  <c:v>252123.28720050646</c:v>
                </c:pt>
                <c:pt idx="12">
                  <c:v>9348.5702418259752</c:v>
                </c:pt>
                <c:pt idx="13">
                  <c:v>74108.021461145821</c:v>
                </c:pt>
                <c:pt idx="14">
                  <c:v>1949670.1459209877</c:v>
                </c:pt>
                <c:pt idx="15">
                  <c:v>109641.23308820765</c:v>
                </c:pt>
                <c:pt idx="16">
                  <c:v>479642.50613917469</c:v>
                </c:pt>
                <c:pt idx="17">
                  <c:v>69505.227801312896</c:v>
                </c:pt>
                <c:pt idx="18">
                  <c:v>219412.20288180179</c:v>
                </c:pt>
                <c:pt idx="19">
                  <c:v>34900.624782988147</c:v>
                </c:pt>
                <c:pt idx="20">
                  <c:v>169539.94623567534</c:v>
                </c:pt>
                <c:pt idx="21">
                  <c:v>156101.28218239098</c:v>
                </c:pt>
                <c:pt idx="22">
                  <c:v>21365.825466166818</c:v>
                </c:pt>
                <c:pt idx="23">
                  <c:v>233229.1511059624</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0-1D75-4F26-A384-D1F24B6DBA9F}"/>
            </c:ext>
          </c:extLst>
        </c:ser>
        <c:ser>
          <c:idx val="0"/>
          <c:order val="1"/>
          <c:tx>
            <c:v>グラフ表示用</c:v>
          </c:tx>
          <c:spPr>
            <a:noFill/>
          </c:spPr>
          <c:invertIfNegative val="0"/>
          <c:dLbls>
            <c:spPr>
              <a:noFill/>
              <a:ln>
                <a:noFill/>
              </a:ln>
              <a:effectLst/>
            </c:spPr>
            <c:txPr>
              <a:bodyPr wrap="square" lIns="38100" tIns="19050" rIns="38100" bIns="19050" anchor="ctr">
                <a:spAutoFit/>
              </a:bodyPr>
              <a:lstStyle/>
              <a:p>
                <a:pPr>
                  <a:defRPr sz="1800"/>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再エネ比較シート!$BD$72:$BD$161</c:f>
              <c:strCache>
                <c:ptCount val="24"/>
                <c:pt idx="0">
                  <c:v>藍住町</c:v>
                </c:pt>
                <c:pt idx="1">
                  <c:v>阿南市</c:v>
                </c:pt>
                <c:pt idx="2">
                  <c:v>阿波市</c:v>
                </c:pt>
                <c:pt idx="3">
                  <c:v>石井町</c:v>
                </c:pt>
                <c:pt idx="4">
                  <c:v>板野町</c:v>
                </c:pt>
                <c:pt idx="5">
                  <c:v>海陽町</c:v>
                </c:pt>
                <c:pt idx="6">
                  <c:v>勝浦町</c:v>
                </c:pt>
                <c:pt idx="7">
                  <c:v>上板町</c:v>
                </c:pt>
                <c:pt idx="8">
                  <c:v>上勝町</c:v>
                </c:pt>
                <c:pt idx="9">
                  <c:v>神山町</c:v>
                </c:pt>
                <c:pt idx="10">
                  <c:v>北島町</c:v>
                </c:pt>
                <c:pt idx="11">
                  <c:v>小松島市</c:v>
                </c:pt>
                <c:pt idx="12">
                  <c:v>佐那河内村</c:v>
                </c:pt>
                <c:pt idx="13">
                  <c:v>つるぎ町</c:v>
                </c:pt>
                <c:pt idx="14">
                  <c:v>徳島市</c:v>
                </c:pt>
                <c:pt idx="15">
                  <c:v>那賀町</c:v>
                </c:pt>
                <c:pt idx="16">
                  <c:v>鳴門市</c:v>
                </c:pt>
                <c:pt idx="17">
                  <c:v>東みよし町</c:v>
                </c:pt>
                <c:pt idx="18">
                  <c:v>松茂町</c:v>
                </c:pt>
                <c:pt idx="19">
                  <c:v>美波町</c:v>
                </c:pt>
                <c:pt idx="20">
                  <c:v>美馬市</c:v>
                </c:pt>
                <c:pt idx="21">
                  <c:v>三好市</c:v>
                </c:pt>
                <c:pt idx="22">
                  <c:v>牟岐町</c:v>
                </c:pt>
                <c:pt idx="23">
                  <c:v>吉野川市</c:v>
                </c:pt>
              </c:strCache>
            </c:strRef>
          </c:cat>
          <c:val>
            <c:numRef>
              <c:f>再エネ比較シート!$BJ$72:$BJ$161</c:f>
              <c:numCache>
                <c:formatCode>#,##0_);[Red]\(#,##0\)</c:formatCode>
                <c:ptCount val="90"/>
                <c:pt idx="0">
                  <c:v>227919.52299505399</c:v>
                </c:pt>
                <c:pt idx="1">
                  <c:v>822286.3962772619</c:v>
                </c:pt>
                <c:pt idx="2">
                  <c:v>194325.23135430901</c:v>
                </c:pt>
                <c:pt idx="3">
                  <c:v>143084.64908533767</c:v>
                </c:pt>
                <c:pt idx="4">
                  <c:v>229938.09623843088</c:v>
                </c:pt>
                <c:pt idx="5">
                  <c:v>61473.572594480407</c:v>
                </c:pt>
                <c:pt idx="6">
                  <c:v>35096.406658057815</c:v>
                </c:pt>
                <c:pt idx="7">
                  <c:v>56363.068428576007</c:v>
                </c:pt>
                <c:pt idx="8">
                  <c:v>7524.1249943113553</c:v>
                </c:pt>
                <c:pt idx="9">
                  <c:v>26571.174823555164</c:v>
                </c:pt>
                <c:pt idx="10">
                  <c:v>160570.05374970334</c:v>
                </c:pt>
                <c:pt idx="11">
                  <c:v>252123.28720050646</c:v>
                </c:pt>
                <c:pt idx="12">
                  <c:v>9348.5702418259752</c:v>
                </c:pt>
                <c:pt idx="13">
                  <c:v>74108.021461145821</c:v>
                </c:pt>
                <c:pt idx="14">
                  <c:v>1949670.1459209877</c:v>
                </c:pt>
                <c:pt idx="15">
                  <c:v>109641.23308820765</c:v>
                </c:pt>
                <c:pt idx="16">
                  <c:v>479642.50613917469</c:v>
                </c:pt>
                <c:pt idx="17">
                  <c:v>69505.227801312896</c:v>
                </c:pt>
                <c:pt idx="18">
                  <c:v>219412.20288180179</c:v>
                </c:pt>
                <c:pt idx="19">
                  <c:v>34900.624782988147</c:v>
                </c:pt>
                <c:pt idx="20">
                  <c:v>169539.94623567534</c:v>
                </c:pt>
                <c:pt idx="21">
                  <c:v>156101.28218239098</c:v>
                </c:pt>
                <c:pt idx="22">
                  <c:v>21365.825466166818</c:v>
                </c:pt>
                <c:pt idx="23">
                  <c:v>233229.1511059624</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0-F83C-48CB-B6BB-6F20640B4235}"/>
            </c:ext>
          </c:extLst>
        </c:ser>
        <c:dLbls>
          <c:showLegendKey val="0"/>
          <c:showVal val="0"/>
          <c:showCatName val="0"/>
          <c:showSerName val="0"/>
          <c:showPercent val="0"/>
          <c:showBubbleSize val="0"/>
        </c:dLbls>
        <c:gapWidth val="45"/>
        <c:overlap val="100"/>
        <c:axId val="84697616"/>
        <c:axId val="84699792"/>
      </c:barChart>
      <c:catAx>
        <c:axId val="84697616"/>
        <c:scaling>
          <c:orientation val="maxMin"/>
        </c:scaling>
        <c:delete val="0"/>
        <c:axPos val="l"/>
        <c:numFmt formatCode="General" sourceLinked="1"/>
        <c:majorTickMark val="none"/>
        <c:minorTickMark val="none"/>
        <c:tickLblPos val="nextTo"/>
        <c:spPr>
          <a:ln>
            <a:solidFill>
              <a:schemeClr val="bg1">
                <a:lumMod val="50000"/>
              </a:schemeClr>
            </a:solidFill>
          </a:ln>
        </c:spPr>
        <c:crossAx val="84699792"/>
        <c:crosses val="autoZero"/>
        <c:auto val="1"/>
        <c:lblAlgn val="ctr"/>
        <c:lblOffset val="100"/>
        <c:noMultiLvlLbl val="0"/>
      </c:catAx>
      <c:valAx>
        <c:axId val="84699792"/>
        <c:scaling>
          <c:orientation val="minMax"/>
        </c:scaling>
        <c:delete val="0"/>
        <c:axPos val="t"/>
        <c:majorGridlines>
          <c:spPr>
            <a:ln>
              <a:solidFill>
                <a:schemeClr val="bg1">
                  <a:lumMod val="65000"/>
                </a:schemeClr>
              </a:solidFill>
            </a:ln>
          </c:spPr>
        </c:majorGridlines>
        <c:numFmt formatCode="#,##0_);[Red]\(#,##0\)" sourceLinked="0"/>
        <c:majorTickMark val="out"/>
        <c:minorTickMark val="none"/>
        <c:tickLblPos val="nextTo"/>
        <c:spPr>
          <a:ln>
            <a:noFill/>
          </a:ln>
        </c:spPr>
        <c:txPr>
          <a:bodyPr/>
          <a:lstStyle/>
          <a:p>
            <a:pPr>
              <a:defRPr sz="1800"/>
            </a:pPr>
            <a:endParaRPr lang="ja-JP"/>
          </a:p>
        </c:txPr>
        <c:crossAx val="84697616"/>
        <c:crosses val="autoZero"/>
        <c:crossBetween val="between"/>
      </c:valAx>
    </c:plotArea>
    <c:legend>
      <c:legendPos val="r"/>
      <c:legendEntry>
        <c:idx val="0"/>
        <c:txPr>
          <a:bodyPr/>
          <a:lstStyle/>
          <a:p>
            <a:pPr>
              <a:defRPr sz="2400">
                <a:solidFill>
                  <a:sysClr val="windowText" lastClr="000000"/>
                </a:solidFill>
              </a:defRPr>
            </a:pPr>
            <a:endParaRPr lang="ja-JP"/>
          </a:p>
        </c:txPr>
      </c:legendEntry>
      <c:legendEntry>
        <c:idx val="1"/>
        <c:delete val="1"/>
      </c:legendEntry>
      <c:layout>
        <c:manualLayout>
          <c:xMode val="edge"/>
          <c:yMode val="edge"/>
          <c:x val="0.28473578658105608"/>
          <c:y val="0.98045795424722626"/>
          <c:w val="0.3736194462781991"/>
          <c:h val="1.9399531963160129E-2"/>
        </c:manualLayout>
      </c:layout>
      <c:overlay val="0"/>
      <c:txPr>
        <a:bodyPr/>
        <a:lstStyle/>
        <a:p>
          <a:pPr>
            <a:defRPr sz="2400">
              <a:solidFill>
                <a:sysClr val="windowText" lastClr="000000"/>
              </a:solidFill>
            </a:defRPr>
          </a:pPr>
          <a:endParaRPr lang="ja-JP"/>
        </a:p>
      </c:txPr>
    </c:legend>
    <c:plotVisOnly val="0"/>
    <c:dispBlanksAs val="gap"/>
    <c:showDLblsOverMax val="0"/>
  </c:chart>
  <c:spPr>
    <a:solidFill>
      <a:schemeClr val="bg1"/>
    </a:solidFill>
    <a:ln>
      <a:noFill/>
    </a:ln>
  </c:spPr>
  <c:txPr>
    <a:bodyPr/>
    <a:lstStyle/>
    <a:p>
      <a:pPr>
        <a:defRPr sz="20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portrait"/>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179226282729136"/>
          <c:y val="3.9682594882144401E-2"/>
          <c:w val="0.75797257781216831"/>
          <c:h val="0.93978057729711784"/>
        </c:manualLayout>
      </c:layout>
      <c:barChart>
        <c:barDir val="bar"/>
        <c:grouping val="stacked"/>
        <c:varyColors val="0"/>
        <c:ser>
          <c:idx val="1"/>
          <c:order val="0"/>
          <c:tx>
            <c:strRef>
              <c:f>再エネ比較シート!$BE$71</c:f>
              <c:strCache>
                <c:ptCount val="1"/>
                <c:pt idx="0">
                  <c:v>太陽光発電</c:v>
                </c:pt>
              </c:strCache>
            </c:strRef>
          </c:tx>
          <c:spPr>
            <a:solidFill>
              <a:srgbClr val="FFCC66"/>
            </a:solidFill>
            <a:ln>
              <a:noFill/>
            </a:ln>
          </c:spPr>
          <c:invertIfNegative val="0"/>
          <c:cat>
            <c:strRef>
              <c:f>再エネ比較シート!$BD$72:$BD$161</c:f>
              <c:strCache>
                <c:ptCount val="24"/>
                <c:pt idx="0">
                  <c:v>藍住町</c:v>
                </c:pt>
                <c:pt idx="1">
                  <c:v>阿南市</c:v>
                </c:pt>
                <c:pt idx="2">
                  <c:v>阿波市</c:v>
                </c:pt>
                <c:pt idx="3">
                  <c:v>石井町</c:v>
                </c:pt>
                <c:pt idx="4">
                  <c:v>板野町</c:v>
                </c:pt>
                <c:pt idx="5">
                  <c:v>海陽町</c:v>
                </c:pt>
                <c:pt idx="6">
                  <c:v>勝浦町</c:v>
                </c:pt>
                <c:pt idx="7">
                  <c:v>上板町</c:v>
                </c:pt>
                <c:pt idx="8">
                  <c:v>上勝町</c:v>
                </c:pt>
                <c:pt idx="9">
                  <c:v>神山町</c:v>
                </c:pt>
                <c:pt idx="10">
                  <c:v>北島町</c:v>
                </c:pt>
                <c:pt idx="11">
                  <c:v>小松島市</c:v>
                </c:pt>
                <c:pt idx="12">
                  <c:v>佐那河内村</c:v>
                </c:pt>
                <c:pt idx="13">
                  <c:v>つるぎ町</c:v>
                </c:pt>
                <c:pt idx="14">
                  <c:v>徳島市</c:v>
                </c:pt>
                <c:pt idx="15">
                  <c:v>那賀町</c:v>
                </c:pt>
                <c:pt idx="16">
                  <c:v>鳴門市</c:v>
                </c:pt>
                <c:pt idx="17">
                  <c:v>東みよし町</c:v>
                </c:pt>
                <c:pt idx="18">
                  <c:v>松茂町</c:v>
                </c:pt>
                <c:pt idx="19">
                  <c:v>美波町</c:v>
                </c:pt>
                <c:pt idx="20">
                  <c:v>美馬市</c:v>
                </c:pt>
                <c:pt idx="21">
                  <c:v>三好市</c:v>
                </c:pt>
                <c:pt idx="22">
                  <c:v>牟岐町</c:v>
                </c:pt>
                <c:pt idx="23">
                  <c:v>吉野川市</c:v>
                </c:pt>
              </c:strCache>
            </c:strRef>
          </c:cat>
          <c:val>
            <c:numRef>
              <c:f>再エネ比較シート!$BE$72:$BE$161</c:f>
              <c:numCache>
                <c:formatCode>#,##0_);[Red]\(#,##0\)</c:formatCode>
                <c:ptCount val="90"/>
                <c:pt idx="0">
                  <c:v>243031.31400000001</c:v>
                </c:pt>
                <c:pt idx="1">
                  <c:v>2071914.2380000001</c:v>
                </c:pt>
                <c:pt idx="2">
                  <c:v>1361357.2</c:v>
                </c:pt>
                <c:pt idx="3">
                  <c:v>309024.22899999993</c:v>
                </c:pt>
                <c:pt idx="4">
                  <c:v>202389.446</c:v>
                </c:pt>
                <c:pt idx="5">
                  <c:v>262495.24799999996</c:v>
                </c:pt>
                <c:pt idx="6">
                  <c:v>149421.72899999999</c:v>
                </c:pt>
                <c:pt idx="7">
                  <c:v>269738.07499999995</c:v>
                </c:pt>
                <c:pt idx="8">
                  <c:v>54363.259999999995</c:v>
                </c:pt>
                <c:pt idx="9">
                  <c:v>159788.29700000002</c:v>
                </c:pt>
                <c:pt idx="10">
                  <c:v>136892.144</c:v>
                </c:pt>
                <c:pt idx="11">
                  <c:v>629311.65300000005</c:v>
                </c:pt>
                <c:pt idx="12">
                  <c:v>100115.65000000001</c:v>
                </c:pt>
                <c:pt idx="13">
                  <c:v>190327.03300000002</c:v>
                </c:pt>
                <c:pt idx="14">
                  <c:v>1709693.3219999999</c:v>
                </c:pt>
                <c:pt idx="15">
                  <c:v>246687.20199999999</c:v>
                </c:pt>
                <c:pt idx="16">
                  <c:v>697810.16599999997</c:v>
                </c:pt>
                <c:pt idx="17">
                  <c:v>247787.23500000004</c:v>
                </c:pt>
                <c:pt idx="18">
                  <c:v>130352.81099999999</c:v>
                </c:pt>
                <c:pt idx="19">
                  <c:v>161721.61800000002</c:v>
                </c:pt>
                <c:pt idx="20">
                  <c:v>627105.01799999992</c:v>
                </c:pt>
                <c:pt idx="21">
                  <c:v>456088.92200000002</c:v>
                </c:pt>
                <c:pt idx="22">
                  <c:v>84510.861000000004</c:v>
                </c:pt>
                <c:pt idx="23">
                  <c:v>567946.63099999994</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0-451B-4EEC-90AF-9879D72966F6}"/>
            </c:ext>
          </c:extLst>
        </c:ser>
        <c:ser>
          <c:idx val="0"/>
          <c:order val="1"/>
          <c:tx>
            <c:strRef>
              <c:f>再エネ比較シート!$BF$71</c:f>
              <c:strCache>
                <c:ptCount val="1"/>
                <c:pt idx="0">
                  <c:v>風力発電</c:v>
                </c:pt>
              </c:strCache>
            </c:strRef>
          </c:tx>
          <c:spPr>
            <a:solidFill>
              <a:srgbClr val="4BACC6">
                <a:lumMod val="60000"/>
                <a:lumOff val="40000"/>
              </a:srgbClr>
            </a:solidFill>
          </c:spPr>
          <c:invertIfNegative val="0"/>
          <c:cat>
            <c:strRef>
              <c:f>再エネ比較シート!$BD$72:$BD$161</c:f>
              <c:strCache>
                <c:ptCount val="24"/>
                <c:pt idx="0">
                  <c:v>藍住町</c:v>
                </c:pt>
                <c:pt idx="1">
                  <c:v>阿南市</c:v>
                </c:pt>
                <c:pt idx="2">
                  <c:v>阿波市</c:v>
                </c:pt>
                <c:pt idx="3">
                  <c:v>石井町</c:v>
                </c:pt>
                <c:pt idx="4">
                  <c:v>板野町</c:v>
                </c:pt>
                <c:pt idx="5">
                  <c:v>海陽町</c:v>
                </c:pt>
                <c:pt idx="6">
                  <c:v>勝浦町</c:v>
                </c:pt>
                <c:pt idx="7">
                  <c:v>上板町</c:v>
                </c:pt>
                <c:pt idx="8">
                  <c:v>上勝町</c:v>
                </c:pt>
                <c:pt idx="9">
                  <c:v>神山町</c:v>
                </c:pt>
                <c:pt idx="10">
                  <c:v>北島町</c:v>
                </c:pt>
                <c:pt idx="11">
                  <c:v>小松島市</c:v>
                </c:pt>
                <c:pt idx="12">
                  <c:v>佐那河内村</c:v>
                </c:pt>
                <c:pt idx="13">
                  <c:v>つるぎ町</c:v>
                </c:pt>
                <c:pt idx="14">
                  <c:v>徳島市</c:v>
                </c:pt>
                <c:pt idx="15">
                  <c:v>那賀町</c:v>
                </c:pt>
                <c:pt idx="16">
                  <c:v>鳴門市</c:v>
                </c:pt>
                <c:pt idx="17">
                  <c:v>東みよし町</c:v>
                </c:pt>
                <c:pt idx="18">
                  <c:v>松茂町</c:v>
                </c:pt>
                <c:pt idx="19">
                  <c:v>美波町</c:v>
                </c:pt>
                <c:pt idx="20">
                  <c:v>美馬市</c:v>
                </c:pt>
                <c:pt idx="21">
                  <c:v>三好市</c:v>
                </c:pt>
                <c:pt idx="22">
                  <c:v>牟岐町</c:v>
                </c:pt>
                <c:pt idx="23">
                  <c:v>吉野川市</c:v>
                </c:pt>
              </c:strCache>
            </c:strRef>
          </c:cat>
          <c:val>
            <c:numRef>
              <c:f>再エネ比較シート!$BF$72:$BF$161</c:f>
              <c:numCache>
                <c:formatCode>#,##0_);[Red]\(#,##0\)</c:formatCode>
                <c:ptCount val="90"/>
                <c:pt idx="0">
                  <c:v>0</c:v>
                </c:pt>
                <c:pt idx="1">
                  <c:v>306099.815</c:v>
                </c:pt>
                <c:pt idx="2">
                  <c:v>210820.03</c:v>
                </c:pt>
                <c:pt idx="3">
                  <c:v>571.58100000000002</c:v>
                </c:pt>
                <c:pt idx="4">
                  <c:v>46694.00299999999</c:v>
                </c:pt>
                <c:pt idx="5">
                  <c:v>98423.288</c:v>
                </c:pt>
                <c:pt idx="6">
                  <c:v>225743.889</c:v>
                </c:pt>
                <c:pt idx="7">
                  <c:v>30869.18</c:v>
                </c:pt>
                <c:pt idx="8">
                  <c:v>339102.98300000001</c:v>
                </c:pt>
                <c:pt idx="9">
                  <c:v>174048.51800000001</c:v>
                </c:pt>
                <c:pt idx="10">
                  <c:v>0</c:v>
                </c:pt>
                <c:pt idx="11">
                  <c:v>7378.2389999999996</c:v>
                </c:pt>
                <c:pt idx="12">
                  <c:v>175779.08600000001</c:v>
                </c:pt>
                <c:pt idx="13">
                  <c:v>87058.517999999982</c:v>
                </c:pt>
                <c:pt idx="14">
                  <c:v>37445.099000000002</c:v>
                </c:pt>
                <c:pt idx="15">
                  <c:v>515233.19799999997</c:v>
                </c:pt>
                <c:pt idx="16">
                  <c:v>210225.245</c:v>
                </c:pt>
                <c:pt idx="17">
                  <c:v>194645.79399999999</c:v>
                </c:pt>
                <c:pt idx="18">
                  <c:v>0</c:v>
                </c:pt>
                <c:pt idx="19">
                  <c:v>104497.30100000001</c:v>
                </c:pt>
                <c:pt idx="20">
                  <c:v>206434.652</c:v>
                </c:pt>
                <c:pt idx="21">
                  <c:v>704701.97199999995</c:v>
                </c:pt>
                <c:pt idx="22">
                  <c:v>20751.579000000005</c:v>
                </c:pt>
                <c:pt idx="23">
                  <c:v>187849.522</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7-451B-4EEC-90AF-9879D72966F6}"/>
            </c:ext>
          </c:extLst>
        </c:ser>
        <c:ser>
          <c:idx val="2"/>
          <c:order val="2"/>
          <c:tx>
            <c:strRef>
              <c:f>再エネ比較シート!$BG$71</c:f>
              <c:strCache>
                <c:ptCount val="1"/>
                <c:pt idx="0">
                  <c:v>中小水力発電</c:v>
                </c:pt>
              </c:strCache>
            </c:strRef>
          </c:tx>
          <c:spPr>
            <a:solidFill>
              <a:srgbClr val="4F81BD">
                <a:lumMod val="75000"/>
              </a:srgbClr>
            </a:solidFill>
          </c:spPr>
          <c:invertIfNegative val="0"/>
          <c:cat>
            <c:strRef>
              <c:f>再エネ比較シート!$BD$72:$BD$161</c:f>
              <c:strCache>
                <c:ptCount val="24"/>
                <c:pt idx="0">
                  <c:v>藍住町</c:v>
                </c:pt>
                <c:pt idx="1">
                  <c:v>阿南市</c:v>
                </c:pt>
                <c:pt idx="2">
                  <c:v>阿波市</c:v>
                </c:pt>
                <c:pt idx="3">
                  <c:v>石井町</c:v>
                </c:pt>
                <c:pt idx="4">
                  <c:v>板野町</c:v>
                </c:pt>
                <c:pt idx="5">
                  <c:v>海陽町</c:v>
                </c:pt>
                <c:pt idx="6">
                  <c:v>勝浦町</c:v>
                </c:pt>
                <c:pt idx="7">
                  <c:v>上板町</c:v>
                </c:pt>
                <c:pt idx="8">
                  <c:v>上勝町</c:v>
                </c:pt>
                <c:pt idx="9">
                  <c:v>神山町</c:v>
                </c:pt>
                <c:pt idx="10">
                  <c:v>北島町</c:v>
                </c:pt>
                <c:pt idx="11">
                  <c:v>小松島市</c:v>
                </c:pt>
                <c:pt idx="12">
                  <c:v>佐那河内村</c:v>
                </c:pt>
                <c:pt idx="13">
                  <c:v>つるぎ町</c:v>
                </c:pt>
                <c:pt idx="14">
                  <c:v>徳島市</c:v>
                </c:pt>
                <c:pt idx="15">
                  <c:v>那賀町</c:v>
                </c:pt>
                <c:pt idx="16">
                  <c:v>鳴門市</c:v>
                </c:pt>
                <c:pt idx="17">
                  <c:v>東みよし町</c:v>
                </c:pt>
                <c:pt idx="18">
                  <c:v>松茂町</c:v>
                </c:pt>
                <c:pt idx="19">
                  <c:v>美波町</c:v>
                </c:pt>
                <c:pt idx="20">
                  <c:v>美馬市</c:v>
                </c:pt>
                <c:pt idx="21">
                  <c:v>三好市</c:v>
                </c:pt>
                <c:pt idx="22">
                  <c:v>牟岐町</c:v>
                </c:pt>
                <c:pt idx="23">
                  <c:v>吉野川市</c:v>
                </c:pt>
              </c:strCache>
            </c:strRef>
          </c:cat>
          <c:val>
            <c:numRef>
              <c:f>再エネ比較シート!$BG$72:$BG$161</c:f>
              <c:numCache>
                <c:formatCode>#,##0_);[Red]\(#,##0\)</c:formatCode>
                <c:ptCount val="90"/>
                <c:pt idx="0">
                  <c:v>0</c:v>
                </c:pt>
                <c:pt idx="1">
                  <c:v>791.09699999999987</c:v>
                </c:pt>
                <c:pt idx="2">
                  <c:v>0</c:v>
                </c:pt>
                <c:pt idx="3">
                  <c:v>0</c:v>
                </c:pt>
                <c:pt idx="4">
                  <c:v>0</c:v>
                </c:pt>
                <c:pt idx="5">
                  <c:v>4129.5450000000001</c:v>
                </c:pt>
                <c:pt idx="6">
                  <c:v>4806.6639999999998</c:v>
                </c:pt>
                <c:pt idx="7">
                  <c:v>0</c:v>
                </c:pt>
                <c:pt idx="8">
                  <c:v>29156.255000000001</c:v>
                </c:pt>
                <c:pt idx="9">
                  <c:v>29475.519</c:v>
                </c:pt>
                <c:pt idx="10">
                  <c:v>0</c:v>
                </c:pt>
                <c:pt idx="11">
                  <c:v>0</c:v>
                </c:pt>
                <c:pt idx="12">
                  <c:v>5108.1670000000013</c:v>
                </c:pt>
                <c:pt idx="13">
                  <c:v>39948.165000000001</c:v>
                </c:pt>
                <c:pt idx="14">
                  <c:v>196.768</c:v>
                </c:pt>
                <c:pt idx="15">
                  <c:v>80874.929000000018</c:v>
                </c:pt>
                <c:pt idx="16">
                  <c:v>0</c:v>
                </c:pt>
                <c:pt idx="17">
                  <c:v>12358.763000000003</c:v>
                </c:pt>
                <c:pt idx="18">
                  <c:v>0</c:v>
                </c:pt>
                <c:pt idx="19">
                  <c:v>303.625</c:v>
                </c:pt>
                <c:pt idx="20">
                  <c:v>68232.066000000006</c:v>
                </c:pt>
                <c:pt idx="21">
                  <c:v>197017.03599999999</c:v>
                </c:pt>
                <c:pt idx="22">
                  <c:v>471.50799999999998</c:v>
                </c:pt>
                <c:pt idx="23">
                  <c:v>15498.328</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8-451B-4EEC-90AF-9879D72966F6}"/>
            </c:ext>
          </c:extLst>
        </c:ser>
        <c:ser>
          <c:idx val="3"/>
          <c:order val="3"/>
          <c:tx>
            <c:strRef>
              <c:f>再エネ比較シート!$BH$71</c:f>
              <c:strCache>
                <c:ptCount val="1"/>
                <c:pt idx="0">
                  <c:v>地熱発電</c:v>
                </c:pt>
              </c:strCache>
            </c:strRef>
          </c:tx>
          <c:spPr>
            <a:solidFill>
              <a:srgbClr val="C00000"/>
            </a:solidFill>
          </c:spPr>
          <c:invertIfNegative val="0"/>
          <c:cat>
            <c:strRef>
              <c:f>再エネ比較シート!$BD$72:$BD$161</c:f>
              <c:strCache>
                <c:ptCount val="24"/>
                <c:pt idx="0">
                  <c:v>藍住町</c:v>
                </c:pt>
                <c:pt idx="1">
                  <c:v>阿南市</c:v>
                </c:pt>
                <c:pt idx="2">
                  <c:v>阿波市</c:v>
                </c:pt>
                <c:pt idx="3">
                  <c:v>石井町</c:v>
                </c:pt>
                <c:pt idx="4">
                  <c:v>板野町</c:v>
                </c:pt>
                <c:pt idx="5">
                  <c:v>海陽町</c:v>
                </c:pt>
                <c:pt idx="6">
                  <c:v>勝浦町</c:v>
                </c:pt>
                <c:pt idx="7">
                  <c:v>上板町</c:v>
                </c:pt>
                <c:pt idx="8">
                  <c:v>上勝町</c:v>
                </c:pt>
                <c:pt idx="9">
                  <c:v>神山町</c:v>
                </c:pt>
                <c:pt idx="10">
                  <c:v>北島町</c:v>
                </c:pt>
                <c:pt idx="11">
                  <c:v>小松島市</c:v>
                </c:pt>
                <c:pt idx="12">
                  <c:v>佐那河内村</c:v>
                </c:pt>
                <c:pt idx="13">
                  <c:v>つるぎ町</c:v>
                </c:pt>
                <c:pt idx="14">
                  <c:v>徳島市</c:v>
                </c:pt>
                <c:pt idx="15">
                  <c:v>那賀町</c:v>
                </c:pt>
                <c:pt idx="16">
                  <c:v>鳴門市</c:v>
                </c:pt>
                <c:pt idx="17">
                  <c:v>東みよし町</c:v>
                </c:pt>
                <c:pt idx="18">
                  <c:v>松茂町</c:v>
                </c:pt>
                <c:pt idx="19">
                  <c:v>美波町</c:v>
                </c:pt>
                <c:pt idx="20">
                  <c:v>美馬市</c:v>
                </c:pt>
                <c:pt idx="21">
                  <c:v>三好市</c:v>
                </c:pt>
                <c:pt idx="22">
                  <c:v>牟岐町</c:v>
                </c:pt>
                <c:pt idx="23">
                  <c:v>吉野川市</c:v>
                </c:pt>
              </c:strCache>
            </c:strRef>
          </c:cat>
          <c:val>
            <c:numRef>
              <c:f>再エネ比較シート!$BH$72:$BH$161</c:f>
              <c:numCache>
                <c:formatCode>#,##0_);[Red]\(#,##0\)</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9-451B-4EEC-90AF-9879D72966F6}"/>
            </c:ext>
          </c:extLst>
        </c:ser>
        <c:ser>
          <c:idx val="4"/>
          <c:order val="4"/>
          <c:tx>
            <c:strRef>
              <c:f>再エネ比較シート!$BI$71</c:f>
              <c:strCache>
                <c:ptCount val="1"/>
                <c:pt idx="0">
                  <c:v>再生可能エネルギー合計</c:v>
                </c:pt>
              </c:strCache>
            </c:strRef>
          </c:tx>
          <c:spPr>
            <a:noFill/>
          </c:spPr>
          <c:invertIfNegative val="0"/>
          <c:dLbls>
            <c:numFmt formatCode="#,##0_);[Red]\(#,##0\)" sourceLinked="0"/>
            <c:spPr>
              <a:noFill/>
              <a:ln>
                <a:noFill/>
              </a:ln>
              <a:effectLst/>
            </c:spPr>
            <c:txPr>
              <a:bodyPr wrap="square" lIns="38100" tIns="19050" rIns="38100" bIns="19050" anchor="ctr">
                <a:spAutoFit/>
              </a:bodyPr>
              <a:lstStyle/>
              <a:p>
                <a:pPr>
                  <a:defRPr sz="1800"/>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再エネ比較シート!$BD$72:$BD$161</c:f>
              <c:strCache>
                <c:ptCount val="24"/>
                <c:pt idx="0">
                  <c:v>藍住町</c:v>
                </c:pt>
                <c:pt idx="1">
                  <c:v>阿南市</c:v>
                </c:pt>
                <c:pt idx="2">
                  <c:v>阿波市</c:v>
                </c:pt>
                <c:pt idx="3">
                  <c:v>石井町</c:v>
                </c:pt>
                <c:pt idx="4">
                  <c:v>板野町</c:v>
                </c:pt>
                <c:pt idx="5">
                  <c:v>海陽町</c:v>
                </c:pt>
                <c:pt idx="6">
                  <c:v>勝浦町</c:v>
                </c:pt>
                <c:pt idx="7">
                  <c:v>上板町</c:v>
                </c:pt>
                <c:pt idx="8">
                  <c:v>上勝町</c:v>
                </c:pt>
                <c:pt idx="9">
                  <c:v>神山町</c:v>
                </c:pt>
                <c:pt idx="10">
                  <c:v>北島町</c:v>
                </c:pt>
                <c:pt idx="11">
                  <c:v>小松島市</c:v>
                </c:pt>
                <c:pt idx="12">
                  <c:v>佐那河内村</c:v>
                </c:pt>
                <c:pt idx="13">
                  <c:v>つるぎ町</c:v>
                </c:pt>
                <c:pt idx="14">
                  <c:v>徳島市</c:v>
                </c:pt>
                <c:pt idx="15">
                  <c:v>那賀町</c:v>
                </c:pt>
                <c:pt idx="16">
                  <c:v>鳴門市</c:v>
                </c:pt>
                <c:pt idx="17">
                  <c:v>東みよし町</c:v>
                </c:pt>
                <c:pt idx="18">
                  <c:v>松茂町</c:v>
                </c:pt>
                <c:pt idx="19">
                  <c:v>美波町</c:v>
                </c:pt>
                <c:pt idx="20">
                  <c:v>美馬市</c:v>
                </c:pt>
                <c:pt idx="21">
                  <c:v>三好市</c:v>
                </c:pt>
                <c:pt idx="22">
                  <c:v>牟岐町</c:v>
                </c:pt>
                <c:pt idx="23">
                  <c:v>吉野川市</c:v>
                </c:pt>
              </c:strCache>
            </c:strRef>
          </c:cat>
          <c:val>
            <c:numRef>
              <c:f>再エネ比較シート!$BI$72:$BI$161</c:f>
              <c:numCache>
                <c:formatCode>#,##0_);[Red]\(#,##0\)</c:formatCode>
                <c:ptCount val="90"/>
                <c:pt idx="0">
                  <c:v>243031.31400000001</c:v>
                </c:pt>
                <c:pt idx="1">
                  <c:v>2378805.1500000004</c:v>
                </c:pt>
                <c:pt idx="2">
                  <c:v>1572177.23</c:v>
                </c:pt>
                <c:pt idx="3">
                  <c:v>309595.80999999994</c:v>
                </c:pt>
                <c:pt idx="4">
                  <c:v>249083.44899999999</c:v>
                </c:pt>
                <c:pt idx="5">
                  <c:v>365048.08099999995</c:v>
                </c:pt>
                <c:pt idx="6">
                  <c:v>379972.28200000001</c:v>
                </c:pt>
                <c:pt idx="7">
                  <c:v>300607.25499999995</c:v>
                </c:pt>
                <c:pt idx="8">
                  <c:v>422622.49800000002</c:v>
                </c:pt>
                <c:pt idx="9">
                  <c:v>363312.33400000003</c:v>
                </c:pt>
                <c:pt idx="10">
                  <c:v>136892.144</c:v>
                </c:pt>
                <c:pt idx="11">
                  <c:v>636689.89199999999</c:v>
                </c:pt>
                <c:pt idx="12">
                  <c:v>281002.90300000005</c:v>
                </c:pt>
                <c:pt idx="13">
                  <c:v>317333.71599999996</c:v>
                </c:pt>
                <c:pt idx="14">
                  <c:v>1747335.1889999998</c:v>
                </c:pt>
                <c:pt idx="15">
                  <c:v>842795.32899999991</c:v>
                </c:pt>
                <c:pt idx="16">
                  <c:v>908035.41099999996</c:v>
                </c:pt>
                <c:pt idx="17">
                  <c:v>454791.79200000002</c:v>
                </c:pt>
                <c:pt idx="18">
                  <c:v>130352.81099999999</c:v>
                </c:pt>
                <c:pt idx="19">
                  <c:v>266522.54399999999</c:v>
                </c:pt>
                <c:pt idx="20">
                  <c:v>901771.73599999992</c:v>
                </c:pt>
                <c:pt idx="21">
                  <c:v>1357807.93</c:v>
                </c:pt>
                <c:pt idx="22">
                  <c:v>105733.948</c:v>
                </c:pt>
                <c:pt idx="23">
                  <c:v>771294.48099999991</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0-B60E-4DFE-B448-0E215805FC30}"/>
            </c:ext>
          </c:extLst>
        </c:ser>
        <c:dLbls>
          <c:showLegendKey val="0"/>
          <c:showVal val="0"/>
          <c:showCatName val="0"/>
          <c:showSerName val="0"/>
          <c:showPercent val="0"/>
          <c:showBubbleSize val="0"/>
        </c:dLbls>
        <c:gapWidth val="45"/>
        <c:overlap val="100"/>
        <c:axId val="84720464"/>
        <c:axId val="84701968"/>
      </c:barChart>
      <c:catAx>
        <c:axId val="84720464"/>
        <c:scaling>
          <c:orientation val="maxMin"/>
        </c:scaling>
        <c:delete val="0"/>
        <c:axPos val="l"/>
        <c:numFmt formatCode="General" sourceLinked="1"/>
        <c:majorTickMark val="none"/>
        <c:minorTickMark val="none"/>
        <c:tickLblPos val="nextTo"/>
        <c:spPr>
          <a:ln>
            <a:solidFill>
              <a:sysClr val="window" lastClr="FFFFFF">
                <a:lumMod val="50000"/>
              </a:sysClr>
            </a:solidFill>
          </a:ln>
        </c:spPr>
        <c:crossAx val="84701968"/>
        <c:crosses val="autoZero"/>
        <c:auto val="1"/>
        <c:lblAlgn val="ctr"/>
        <c:lblOffset val="100"/>
        <c:noMultiLvlLbl val="0"/>
      </c:catAx>
      <c:valAx>
        <c:axId val="84701968"/>
        <c:scaling>
          <c:orientation val="minMax"/>
        </c:scaling>
        <c:delete val="0"/>
        <c:axPos val="t"/>
        <c:majorGridlines>
          <c:spPr>
            <a:ln>
              <a:solidFill>
                <a:sysClr val="window" lastClr="FFFFFF">
                  <a:lumMod val="65000"/>
                </a:sysClr>
              </a:solidFill>
            </a:ln>
          </c:spPr>
        </c:majorGridlines>
        <c:numFmt formatCode="#,##0_);[Red]\(#,##0\)" sourceLinked="0"/>
        <c:majorTickMark val="out"/>
        <c:minorTickMark val="none"/>
        <c:tickLblPos val="nextTo"/>
        <c:spPr>
          <a:ln>
            <a:noFill/>
          </a:ln>
        </c:spPr>
        <c:txPr>
          <a:bodyPr/>
          <a:lstStyle/>
          <a:p>
            <a:pPr>
              <a:defRPr sz="1800"/>
            </a:pPr>
            <a:endParaRPr lang="ja-JP"/>
          </a:p>
        </c:txPr>
        <c:crossAx val="84720464"/>
        <c:crosses val="autoZero"/>
        <c:crossBetween val="between"/>
      </c:valAx>
    </c:plotArea>
    <c:legend>
      <c:legendPos val="t"/>
      <c:legendEntry>
        <c:idx val="4"/>
        <c:delete val="1"/>
      </c:legendEntry>
      <c:layout>
        <c:manualLayout>
          <c:xMode val="edge"/>
          <c:yMode val="edge"/>
          <c:x val="0.15710611343962125"/>
          <c:y val="0.98319369734614914"/>
          <c:w val="0.6551882779878816"/>
          <c:h val="1.3174949689606199E-2"/>
        </c:manualLayout>
      </c:layout>
      <c:overlay val="0"/>
      <c:spPr>
        <a:ln>
          <a:noFill/>
        </a:ln>
      </c:spPr>
      <c:txPr>
        <a:bodyPr/>
        <a:lstStyle/>
        <a:p>
          <a:pPr>
            <a:defRPr sz="2400"/>
          </a:pPr>
          <a:endParaRPr lang="ja-JP"/>
        </a:p>
      </c:txPr>
    </c:legend>
    <c:plotVisOnly val="0"/>
    <c:dispBlanksAs val="gap"/>
    <c:showDLblsOverMax val="0"/>
  </c:chart>
  <c:spPr>
    <a:solidFill>
      <a:sysClr val="window" lastClr="FFFFFF"/>
    </a:solidFill>
    <a:ln>
      <a:noFill/>
    </a:ln>
  </c:spPr>
  <c:txPr>
    <a:bodyPr/>
    <a:lstStyle/>
    <a:p>
      <a:pPr>
        <a:defRPr sz="20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20480669783548511"/>
          <c:y val="4.759468776980242E-2"/>
          <c:w val="0.74970463179644464"/>
          <c:h val="0.86243729584053253"/>
        </c:manualLayout>
      </c:layout>
      <c:barChart>
        <c:barDir val="bar"/>
        <c:grouping val="clustered"/>
        <c:varyColors val="0"/>
        <c:ser>
          <c:idx val="1"/>
          <c:order val="0"/>
          <c:tx>
            <c:strRef>
              <c:f>再エネ比較シート!$CO$12</c:f>
              <c:strCache>
                <c:ptCount val="1"/>
                <c:pt idx="0">
                  <c:v>導入比</c:v>
                </c:pt>
              </c:strCache>
            </c:strRef>
          </c:tx>
          <c:spPr>
            <a:solidFill>
              <a:srgbClr val="FFCC66"/>
            </a:solidFill>
            <a:ln>
              <a:no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再エネ比較シート!$CL$13:$CL$42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再エネ比較シート!$CO$13:$CO$42</c:f>
              <c:numCache>
                <c:formatCode>0.0%</c:formatCode>
                <c:ptCount val="30"/>
                <c:pt idx="0">
                  <c:v>2.0588235294117647E-2</c:v>
                </c:pt>
                <c:pt idx="1">
                  <c:v>2.0064724919093852E-2</c:v>
                </c:pt>
                <c:pt idx="2">
                  <c:v>2.0493956910141883E-2</c:v>
                </c:pt>
                <c:pt idx="3">
                  <c:v>2.4390243902439025E-2</c:v>
                </c:pt>
                <c:pt idx="4">
                  <c:v>6.8031306441902473E-2</c:v>
                </c:pt>
                <c:pt idx="5">
                  <c:v>2.1551724137931036E-2</c:v>
                </c:pt>
                <c:pt idx="6">
                  <c:v>1.2345679012345678E-2</c:v>
                </c:pt>
                <c:pt idx="7">
                  <c:v>4.274985557481225E-2</c:v>
                </c:pt>
                <c:pt idx="8">
                  <c:v>4.9689440993788817E-2</c:v>
                </c:pt>
                <c:pt idx="9">
                  <c:v>7.2504182933630784E-2</c:v>
                </c:pt>
                <c:pt idx="10">
                  <c:v>1.4729950900163666E-2</c:v>
                </c:pt>
                <c:pt idx="11">
                  <c:v>1.1577424023154847E-2</c:v>
                </c:pt>
                <c:pt idx="12">
                  <c:v>1.7991004497751123E-2</c:v>
                </c:pt>
                <c:pt idx="13">
                  <c:v>4.8794826572604352E-2</c:v>
                </c:pt>
                <c:pt idx="14">
                  <c:v>0.10566829951014696</c:v>
                </c:pt>
                <c:pt idx="15">
                  <c:v>5.1258154706430572E-3</c:v>
                </c:pt>
                <c:pt idx="16">
                  <c:v>5.9873344847438115E-2</c:v>
                </c:pt>
                <c:pt idx="17">
                  <c:v>6.3106796116504851E-3</c:v>
                </c:pt>
                <c:pt idx="18">
                  <c:v>0.10258418167580266</c:v>
                </c:pt>
                <c:pt idx="19">
                  <c:v>3.7419990152634169E-2</c:v>
                </c:pt>
                <c:pt idx="20">
                  <c:v>1.5392508978963571E-2</c:v>
                </c:pt>
                <c:pt idx="21">
                  <c:v>4.8174442190669374E-2</c:v>
                </c:pt>
                <c:pt idx="22">
                  <c:v>3.0627871362940276E-2</c:v>
                </c:pt>
                <c:pt idx="23">
                  <c:v>8.3947816222348273E-2</c:v>
                </c:pt>
                <c:pt idx="24">
                  <c:v>7.0194384449244057E-3</c:v>
                </c:pt>
                <c:pt idx="25">
                  <c:v>1.580135440180587E-2</c:v>
                </c:pt>
                <c:pt idx="26">
                  <c:v>1.6184404119666502E-2</c:v>
                </c:pt>
                <c:pt idx="27">
                  <c:v>5.6338028169014088E-3</c:v>
                </c:pt>
                <c:pt idx="28">
                  <c:v>5.1540913921360253E-2</c:v>
                </c:pt>
                <c:pt idx="29">
                  <c:v>#N/A</c:v>
                </c:pt>
              </c:numCache>
            </c:numRef>
          </c:val>
          <c:extLst>
            <c:ext xmlns:c16="http://schemas.microsoft.com/office/drawing/2014/chart" uri="{C3380CC4-5D6E-409C-BE32-E72D297353CC}">
              <c16:uniqueId val="{00000000-0804-4238-8FAB-7E7F366645CD}"/>
            </c:ext>
          </c:extLst>
        </c:ser>
        <c:dLbls>
          <c:dLblPos val="outEnd"/>
          <c:showLegendKey val="0"/>
          <c:showVal val="1"/>
          <c:showCatName val="0"/>
          <c:showSerName val="0"/>
          <c:showPercent val="0"/>
          <c:showBubbleSize val="0"/>
        </c:dLbls>
        <c:gapWidth val="45"/>
        <c:axId val="84716656"/>
        <c:axId val="84719920"/>
      </c:barChart>
      <c:catAx>
        <c:axId val="84716656"/>
        <c:scaling>
          <c:orientation val="maxMin"/>
        </c:scaling>
        <c:delete val="0"/>
        <c:axPos val="l"/>
        <c:numFmt formatCode="General" sourceLinked="1"/>
        <c:majorTickMark val="none"/>
        <c:minorTickMark val="none"/>
        <c:tickLblPos val="nextTo"/>
        <c:spPr>
          <a:ln>
            <a:solidFill>
              <a:schemeClr val="bg1">
                <a:lumMod val="50000"/>
              </a:schemeClr>
            </a:solidFill>
          </a:ln>
        </c:spPr>
        <c:crossAx val="84719920"/>
        <c:crosses val="autoZero"/>
        <c:auto val="1"/>
        <c:lblAlgn val="ctr"/>
        <c:lblOffset val="100"/>
        <c:noMultiLvlLbl val="0"/>
      </c:catAx>
      <c:valAx>
        <c:axId val="84719920"/>
        <c:scaling>
          <c:orientation val="minMax"/>
          <c:min val="0"/>
        </c:scaling>
        <c:delete val="0"/>
        <c:axPos val="t"/>
        <c:majorGridlines>
          <c:spPr>
            <a:ln>
              <a:solidFill>
                <a:schemeClr val="bg1">
                  <a:lumMod val="65000"/>
                </a:schemeClr>
              </a:solidFill>
            </a:ln>
          </c:spPr>
        </c:majorGridlines>
        <c:numFmt formatCode="0%" sourceLinked="0"/>
        <c:majorTickMark val="none"/>
        <c:minorTickMark val="none"/>
        <c:tickLblPos val="nextTo"/>
        <c:spPr>
          <a:ln>
            <a:noFill/>
          </a:ln>
        </c:spPr>
        <c:crossAx val="84716656"/>
        <c:crosses val="autoZero"/>
        <c:crossBetween val="between"/>
      </c:valAx>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ln>
      <a:noFill/>
    </a:ln>
  </c:spPr>
  <c:txPr>
    <a:bodyPr/>
    <a:lstStyle/>
    <a:p>
      <a:pPr>
        <a:defRPr sz="20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683368202163135"/>
          <c:y val="5.4704605541776731E-2"/>
          <c:w val="0.73666197522411148"/>
          <c:h val="0.8589771188024331"/>
        </c:manualLayout>
      </c:layout>
      <c:barChart>
        <c:barDir val="bar"/>
        <c:grouping val="stacked"/>
        <c:varyColors val="0"/>
        <c:ser>
          <c:idx val="0"/>
          <c:order val="0"/>
          <c:tx>
            <c:strRef>
              <c:f>再エネ比較シート!$CC$12</c:f>
              <c:strCache>
                <c:ptCount val="1"/>
                <c:pt idx="0">
                  <c:v>太陽光発電（10kW未満）</c:v>
                </c:pt>
              </c:strCache>
            </c:strRef>
          </c:tx>
          <c:spPr>
            <a:solidFill>
              <a:srgbClr val="FFCC66"/>
            </a:solidFill>
            <a:ln w="3175">
              <a:noFill/>
            </a:ln>
            <a:effectLst/>
          </c:spPr>
          <c:invertIfNegative val="0"/>
          <c:dLbls>
            <c:delete val="1"/>
          </c:dLbls>
          <c:cat>
            <c:strRef>
              <c:f>再エネ比較シート!$CB$13:$CB$42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再エネ比較シート!$CC$13:$CC$42</c:f>
              <c:numCache>
                <c:formatCode>0.0%</c:formatCode>
                <c:ptCount val="30"/>
                <c:pt idx="0">
                  <c:v>1.2355630644097268E-2</c:v>
                </c:pt>
                <c:pt idx="1">
                  <c:v>9.8602432291877047E-3</c:v>
                </c:pt>
                <c:pt idx="2">
                  <c:v>1.1315558706689608E-2</c:v>
                </c:pt>
                <c:pt idx="3">
                  <c:v>1.1806194625699472E-2</c:v>
                </c:pt>
                <c:pt idx="4">
                  <c:v>4.6521792495040182E-2</c:v>
                </c:pt>
                <c:pt idx="5">
                  <c:v>1.5908170534933586E-2</c:v>
                </c:pt>
                <c:pt idx="6">
                  <c:v>8.2935208334342543E-3</c:v>
                </c:pt>
                <c:pt idx="7">
                  <c:v>2.4142015055407254E-2</c:v>
                </c:pt>
                <c:pt idx="8">
                  <c:v>1.932401565065785E-2</c:v>
                </c:pt>
                <c:pt idx="9">
                  <c:v>3.7597209334514596E-2</c:v>
                </c:pt>
                <c:pt idx="10">
                  <c:v>7.856909479446823E-3</c:v>
                </c:pt>
                <c:pt idx="11">
                  <c:v>9.4283828147200197E-3</c:v>
                </c:pt>
                <c:pt idx="12">
                  <c:v>6.9175498983248575E-3</c:v>
                </c:pt>
                <c:pt idx="13">
                  <c:v>2.4614260662228073E-2</c:v>
                </c:pt>
                <c:pt idx="14">
                  <c:v>7.2672510910774993E-2</c:v>
                </c:pt>
                <c:pt idx="15">
                  <c:v>2.9685432137431665E-3</c:v>
                </c:pt>
                <c:pt idx="16">
                  <c:v>7.0754346526894413E-2</c:v>
                </c:pt>
                <c:pt idx="17">
                  <c:v>4.0603075500252996E-3</c:v>
                </c:pt>
                <c:pt idx="18">
                  <c:v>3.4512616004217553E-2</c:v>
                </c:pt>
                <c:pt idx="19">
                  <c:v>2.1695750808077612E-2</c:v>
                </c:pt>
                <c:pt idx="20">
                  <c:v>1.1875294848491091E-2</c:v>
                </c:pt>
                <c:pt idx="21">
                  <c:v>3.1675351129025621E-2</c:v>
                </c:pt>
                <c:pt idx="22">
                  <c:v>1.59187113448334E-2</c:v>
                </c:pt>
                <c:pt idx="23">
                  <c:v>5.1734241109021119E-2</c:v>
                </c:pt>
                <c:pt idx="24">
                  <c:v>3.6220250269644355E-3</c:v>
                </c:pt>
                <c:pt idx="25">
                  <c:v>9.0351599950791832E-3</c:v>
                </c:pt>
                <c:pt idx="26">
                  <c:v>1.3295988883174108E-2</c:v>
                </c:pt>
                <c:pt idx="27">
                  <c:v>2.0614777077137183E-3</c:v>
                </c:pt>
                <c:pt idx="28">
                  <c:v>3.5162153483291519E-2</c:v>
                </c:pt>
                <c:pt idx="29">
                  <c:v>#N/A</c:v>
                </c:pt>
              </c:numCache>
            </c:numRef>
          </c:val>
          <c:extLst>
            <c:ext xmlns:c16="http://schemas.microsoft.com/office/drawing/2014/chart" uri="{C3380CC4-5D6E-409C-BE32-E72D297353CC}">
              <c16:uniqueId val="{00000000-A2A7-40CC-BDFE-3B6C358C8175}"/>
            </c:ext>
          </c:extLst>
        </c:ser>
        <c:ser>
          <c:idx val="1"/>
          <c:order val="1"/>
          <c:tx>
            <c:strRef>
              <c:f>再エネ比較シート!$CD$12</c:f>
              <c:strCache>
                <c:ptCount val="1"/>
                <c:pt idx="0">
                  <c:v>太陽光発電（10kW以上）</c:v>
                </c:pt>
              </c:strCache>
            </c:strRef>
          </c:tx>
          <c:spPr>
            <a:solidFill>
              <a:schemeClr val="accent6"/>
            </a:solidFill>
            <a:ln>
              <a:noFill/>
            </a:ln>
            <a:effectLst/>
          </c:spPr>
          <c:invertIfNegative val="0"/>
          <c:dLbls>
            <c:delete val="1"/>
          </c:dLbls>
          <c:cat>
            <c:strRef>
              <c:f>再エネ比較シート!$CB$13:$CB$42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再エネ比較シート!$CD$13:$CD$42</c:f>
              <c:numCache>
                <c:formatCode>0.0%</c:formatCode>
                <c:ptCount val="30"/>
                <c:pt idx="0">
                  <c:v>3.7105608896611146</c:v>
                </c:pt>
                <c:pt idx="1">
                  <c:v>0</c:v>
                </c:pt>
                <c:pt idx="2">
                  <c:v>0.15786139643395281</c:v>
                </c:pt>
                <c:pt idx="3">
                  <c:v>0.26697356287152013</c:v>
                </c:pt>
                <c:pt idx="4">
                  <c:v>8.7712427407907634E-2</c:v>
                </c:pt>
                <c:pt idx="5">
                  <c:v>4.9325579095460252E-2</c:v>
                </c:pt>
                <c:pt idx="6">
                  <c:v>1.3948052213828781</c:v>
                </c:pt>
                <c:pt idx="7">
                  <c:v>0.47066199787317148</c:v>
                </c:pt>
                <c:pt idx="8">
                  <c:v>0.22697508875241215</c:v>
                </c:pt>
                <c:pt idx="9">
                  <c:v>2.0799015517130443E-2</c:v>
                </c:pt>
                <c:pt idx="10">
                  <c:v>8.805888424670158E-3</c:v>
                </c:pt>
                <c:pt idx="11">
                  <c:v>6.29428660808412E-3</c:v>
                </c:pt>
                <c:pt idx="12">
                  <c:v>3.0258004204243567E-3</c:v>
                </c:pt>
                <c:pt idx="13">
                  <c:v>9.1994020410636923E-2</c:v>
                </c:pt>
                <c:pt idx="14">
                  <c:v>5.3746689644533356</c:v>
                </c:pt>
                <c:pt idx="15">
                  <c:v>8.0443187452711746E-3</c:v>
                </c:pt>
                <c:pt idx="16">
                  <c:v>0.4542616020261947</c:v>
                </c:pt>
                <c:pt idx="17">
                  <c:v>0.17118882905580013</c:v>
                </c:pt>
                <c:pt idx="18">
                  <c:v>2.9327738737395213E-2</c:v>
                </c:pt>
                <c:pt idx="19">
                  <c:v>1.4087183611112313</c:v>
                </c:pt>
                <c:pt idx="20">
                  <c:v>2.6996372181817198E-2</c:v>
                </c:pt>
                <c:pt idx="21">
                  <c:v>0.27959158056457362</c:v>
                </c:pt>
                <c:pt idx="22">
                  <c:v>4.5590584157044374E-2</c:v>
                </c:pt>
                <c:pt idx="23">
                  <c:v>0.47747470401343806</c:v>
                </c:pt>
                <c:pt idx="24">
                  <c:v>0.13775108742956504</c:v>
                </c:pt>
                <c:pt idx="25">
                  <c:v>6.6248568203156138E-2</c:v>
                </c:pt>
                <c:pt idx="26">
                  <c:v>1.017943911139408</c:v>
                </c:pt>
                <c:pt idx="27">
                  <c:v>5.0337756526586605E-3</c:v>
                </c:pt>
                <c:pt idx="28">
                  <c:v>0.3092507506940198</c:v>
                </c:pt>
                <c:pt idx="29">
                  <c:v>#N/A</c:v>
                </c:pt>
              </c:numCache>
            </c:numRef>
          </c:val>
          <c:extLst xmlns:c15="http://schemas.microsoft.com/office/drawing/2012/chart">
            <c:ext xmlns:c16="http://schemas.microsoft.com/office/drawing/2014/chart" uri="{C3380CC4-5D6E-409C-BE32-E72D297353CC}">
              <c16:uniqueId val="{00000006-A2A7-40CC-BDFE-3B6C358C8175}"/>
            </c:ext>
          </c:extLst>
        </c:ser>
        <c:ser>
          <c:idx val="2"/>
          <c:order val="2"/>
          <c:tx>
            <c:strRef>
              <c:f>再エネ比較シート!$CE$12</c:f>
              <c:strCache>
                <c:ptCount val="1"/>
                <c:pt idx="0">
                  <c:v>風力発電</c:v>
                </c:pt>
              </c:strCache>
            </c:strRef>
          </c:tx>
          <c:spPr>
            <a:solidFill>
              <a:schemeClr val="accent5">
                <a:lumMod val="60000"/>
                <a:lumOff val="40000"/>
              </a:schemeClr>
            </a:solidFill>
            <a:ln>
              <a:noFill/>
            </a:ln>
            <a:effectLst/>
          </c:spPr>
          <c:invertIfNegative val="0"/>
          <c:dLbls>
            <c:delete val="1"/>
          </c:dLbls>
          <c:cat>
            <c:strRef>
              <c:f>再エネ比較シート!$CB$13:$CB$42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再エネ比較シート!$CE$13:$CE$42</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14.475091409857828</c:v>
                </c:pt>
                <c:pt idx="21">
                  <c:v>0</c:v>
                </c:pt>
                <c:pt idx="22">
                  <c:v>0</c:v>
                </c:pt>
                <c:pt idx="23">
                  <c:v>0</c:v>
                </c:pt>
                <c:pt idx="24">
                  <c:v>0</c:v>
                </c:pt>
                <c:pt idx="25">
                  <c:v>0</c:v>
                </c:pt>
                <c:pt idx="26">
                  <c:v>0</c:v>
                </c:pt>
                <c:pt idx="27">
                  <c:v>0</c:v>
                </c:pt>
                <c:pt idx="28">
                  <c:v>0</c:v>
                </c:pt>
                <c:pt idx="29">
                  <c:v>#N/A</c:v>
                </c:pt>
              </c:numCache>
            </c:numRef>
          </c:val>
          <c:extLst xmlns:c15="http://schemas.microsoft.com/office/drawing/2012/chart">
            <c:ext xmlns:c16="http://schemas.microsoft.com/office/drawing/2014/chart" uri="{C3380CC4-5D6E-409C-BE32-E72D297353CC}">
              <c16:uniqueId val="{00000007-A2A7-40CC-BDFE-3B6C358C8175}"/>
            </c:ext>
          </c:extLst>
        </c:ser>
        <c:ser>
          <c:idx val="3"/>
          <c:order val="3"/>
          <c:tx>
            <c:strRef>
              <c:f>再エネ比較シート!$CF$12</c:f>
              <c:strCache>
                <c:ptCount val="1"/>
                <c:pt idx="0">
                  <c:v>水力発電</c:v>
                </c:pt>
              </c:strCache>
            </c:strRef>
          </c:tx>
          <c:spPr>
            <a:solidFill>
              <a:schemeClr val="accent1">
                <a:lumMod val="75000"/>
              </a:schemeClr>
            </a:solidFill>
            <a:ln>
              <a:noFill/>
            </a:ln>
            <a:effectLst/>
          </c:spPr>
          <c:invertIfNegative val="0"/>
          <c:dLbls>
            <c:delete val="1"/>
          </c:dLbls>
          <c:cat>
            <c:strRef>
              <c:f>再エネ比較シート!$CB$13:$CB$42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再エネ比較シート!$CF$13:$CF$42</c:f>
              <c:numCache>
                <c:formatCode>0.0%</c:formatCode>
                <c:ptCount val="30"/>
                <c:pt idx="0">
                  <c:v>3.6507359576262761</c:v>
                </c:pt>
                <c:pt idx="1">
                  <c:v>0</c:v>
                </c:pt>
                <c:pt idx="2">
                  <c:v>0.21078200507818043</c:v>
                </c:pt>
                <c:pt idx="3">
                  <c:v>0</c:v>
                </c:pt>
                <c:pt idx="4">
                  <c:v>0</c:v>
                </c:pt>
                <c:pt idx="5">
                  <c:v>2.7263922422675013</c:v>
                </c:pt>
                <c:pt idx="6">
                  <c:v>0</c:v>
                </c:pt>
                <c:pt idx="7">
                  <c:v>0</c:v>
                </c:pt>
                <c:pt idx="8">
                  <c:v>7.4740425344386697E-3</c:v>
                </c:pt>
                <c:pt idx="9">
                  <c:v>0</c:v>
                </c:pt>
                <c:pt idx="10">
                  <c:v>0</c:v>
                </c:pt>
                <c:pt idx="11">
                  <c:v>0</c:v>
                </c:pt>
                <c:pt idx="12">
                  <c:v>0</c:v>
                </c:pt>
                <c:pt idx="13">
                  <c:v>0.17684482644415883</c:v>
                </c:pt>
                <c:pt idx="14">
                  <c:v>0</c:v>
                </c:pt>
                <c:pt idx="15">
                  <c:v>0</c:v>
                </c:pt>
                <c:pt idx="16">
                  <c:v>0.18882630631102601</c:v>
                </c:pt>
                <c:pt idx="17">
                  <c:v>0</c:v>
                </c:pt>
                <c:pt idx="18">
                  <c:v>0</c:v>
                </c:pt>
                <c:pt idx="19">
                  <c:v>0</c:v>
                </c:pt>
                <c:pt idx="20">
                  <c:v>0</c:v>
                </c:pt>
                <c:pt idx="21">
                  <c:v>0</c:v>
                </c:pt>
                <c:pt idx="22">
                  <c:v>0</c:v>
                </c:pt>
                <c:pt idx="23">
                  <c:v>0</c:v>
                </c:pt>
                <c:pt idx="24">
                  <c:v>0</c:v>
                </c:pt>
                <c:pt idx="25">
                  <c:v>0</c:v>
                </c:pt>
                <c:pt idx="26">
                  <c:v>0</c:v>
                </c:pt>
                <c:pt idx="27">
                  <c:v>2.8159223270574886E-2</c:v>
                </c:pt>
                <c:pt idx="28">
                  <c:v>0</c:v>
                </c:pt>
                <c:pt idx="29">
                  <c:v>#N/A</c:v>
                </c:pt>
              </c:numCache>
            </c:numRef>
          </c:val>
          <c:extLst xmlns:c15="http://schemas.microsoft.com/office/drawing/2012/chart">
            <c:ext xmlns:c16="http://schemas.microsoft.com/office/drawing/2014/chart" uri="{C3380CC4-5D6E-409C-BE32-E72D297353CC}">
              <c16:uniqueId val="{00000008-A2A7-40CC-BDFE-3B6C358C8175}"/>
            </c:ext>
          </c:extLst>
        </c:ser>
        <c:ser>
          <c:idx val="4"/>
          <c:order val="4"/>
          <c:tx>
            <c:strRef>
              <c:f>再エネ比較シート!$CG$12</c:f>
              <c:strCache>
                <c:ptCount val="1"/>
                <c:pt idx="0">
                  <c:v>地熱発電</c:v>
                </c:pt>
              </c:strCache>
            </c:strRef>
          </c:tx>
          <c:spPr>
            <a:solidFill>
              <a:srgbClr val="C00000"/>
            </a:solidFill>
            <a:ln w="3175">
              <a:noFill/>
            </a:ln>
            <a:effectLst/>
          </c:spPr>
          <c:invertIfNegative val="0"/>
          <c:dLbls>
            <c:delete val="1"/>
          </c:dLbls>
          <c:cat>
            <c:strRef>
              <c:f>再エネ比較シート!$CB$13:$CB$42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再エネ比較シート!$CG$13:$CG$42</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1-A2A7-40CC-BDFE-3B6C358C8175}"/>
            </c:ext>
          </c:extLst>
        </c:ser>
        <c:ser>
          <c:idx val="5"/>
          <c:order val="5"/>
          <c:tx>
            <c:strRef>
              <c:f>再エネ比較シート!$CH$12</c:f>
              <c:strCache>
                <c:ptCount val="1"/>
                <c:pt idx="0">
                  <c:v>バイオマス発電</c:v>
                </c:pt>
              </c:strCache>
            </c:strRef>
          </c:tx>
          <c:spPr>
            <a:solidFill>
              <a:srgbClr val="92D050"/>
            </a:solidFill>
            <a:ln w="3175">
              <a:noFill/>
            </a:ln>
            <a:effectLst/>
          </c:spPr>
          <c:invertIfNegative val="0"/>
          <c:dLbls>
            <c:delete val="1"/>
          </c:dLbls>
          <c:cat>
            <c:strRef>
              <c:f>再エネ比較シート!$CB$13:$CB$42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再エネ比較シート!$CH$13:$CH$42</c:f>
              <c:numCache>
                <c:formatCode>0.0%</c:formatCode>
                <c:ptCount val="30"/>
                <c:pt idx="0">
                  <c:v>0</c:v>
                </c:pt>
                <c:pt idx="1">
                  <c:v>0</c:v>
                </c:pt>
                <c:pt idx="2">
                  <c:v>0</c:v>
                </c:pt>
                <c:pt idx="3">
                  <c:v>0</c:v>
                </c:pt>
                <c:pt idx="4">
                  <c:v>6.2114019765661634</c:v>
                </c:pt>
                <c:pt idx="5">
                  <c:v>0</c:v>
                </c:pt>
                <c:pt idx="6">
                  <c:v>0</c:v>
                </c:pt>
                <c:pt idx="7">
                  <c:v>0</c:v>
                </c:pt>
                <c:pt idx="8">
                  <c:v>0</c:v>
                </c:pt>
                <c:pt idx="9">
                  <c:v>1.7489356357191402E-2</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0.14631729688277254</c:v>
                </c:pt>
                <c:pt idx="26">
                  <c:v>0</c:v>
                </c:pt>
                <c:pt idx="27">
                  <c:v>0</c:v>
                </c:pt>
                <c:pt idx="28">
                  <c:v>0</c:v>
                </c:pt>
                <c:pt idx="29">
                  <c:v>#N/A</c:v>
                </c:pt>
              </c:numCache>
            </c:numRef>
          </c:val>
          <c:extLst>
            <c:ext xmlns:c16="http://schemas.microsoft.com/office/drawing/2014/chart" uri="{C3380CC4-5D6E-409C-BE32-E72D297353CC}">
              <c16:uniqueId val="{00000002-A2A7-40CC-BDFE-3B6C358C8175}"/>
            </c:ext>
          </c:extLst>
        </c:ser>
        <c:ser>
          <c:idx val="6"/>
          <c:order val="6"/>
          <c:tx>
            <c:strRef>
              <c:f>再エネ比較シート!$CI$12</c:f>
              <c:strCache>
                <c:ptCount val="1"/>
                <c:pt idx="0">
                  <c:v>区域の電気使用量</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再エネ比較シート!$CB$13:$CB$42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再エネ比較シート!$CI$13:$CI$42</c:f>
              <c:numCache>
                <c:formatCode>0.0%</c:formatCode>
                <c:ptCount val="30"/>
                <c:pt idx="0">
                  <c:v>7.373652477931488</c:v>
                </c:pt>
                <c:pt idx="1">
                  <c:v>9.8602432291877047E-3</c:v>
                </c:pt>
                <c:pt idx="2">
                  <c:v>0.37995896021882286</c:v>
                </c:pt>
                <c:pt idx="3">
                  <c:v>0.27877975749721962</c:v>
                </c:pt>
                <c:pt idx="4">
                  <c:v>6.345636196469111</c:v>
                </c:pt>
                <c:pt idx="5">
                  <c:v>2.7916259918978952</c:v>
                </c:pt>
                <c:pt idx="6">
                  <c:v>1.4030987422163124</c:v>
                </c:pt>
                <c:pt idx="7">
                  <c:v>0.49480401292857873</c:v>
                </c:pt>
                <c:pt idx="8">
                  <c:v>0.25377314693750869</c:v>
                </c:pt>
                <c:pt idx="9">
                  <c:v>7.5885581208836428E-2</c:v>
                </c:pt>
                <c:pt idx="10">
                  <c:v>1.6662797904116983E-2</c:v>
                </c:pt>
                <c:pt idx="11">
                  <c:v>1.5722669422804141E-2</c:v>
                </c:pt>
                <c:pt idx="12">
                  <c:v>9.9433503187492146E-3</c:v>
                </c:pt>
                <c:pt idx="13">
                  <c:v>0.2934531075170238</c:v>
                </c:pt>
                <c:pt idx="14">
                  <c:v>5.4473414753641105</c:v>
                </c:pt>
                <c:pt idx="15">
                  <c:v>1.1012861959014339E-2</c:v>
                </c:pt>
                <c:pt idx="16">
                  <c:v>0.71384225486411512</c:v>
                </c:pt>
                <c:pt idx="17">
                  <c:v>0.17524913660582542</c:v>
                </c:pt>
                <c:pt idx="18">
                  <c:v>6.3840354741612759E-2</c:v>
                </c:pt>
                <c:pt idx="19">
                  <c:v>1.430414111919309</c:v>
                </c:pt>
                <c:pt idx="20">
                  <c:v>14.513963076888137</c:v>
                </c:pt>
                <c:pt idx="21">
                  <c:v>0.3112669316935992</c:v>
                </c:pt>
                <c:pt idx="22">
                  <c:v>6.1509295501877774E-2</c:v>
                </c:pt>
                <c:pt idx="23">
                  <c:v>0.5292089451224592</c:v>
                </c:pt>
                <c:pt idx="24">
                  <c:v>0.14137311245652948</c:v>
                </c:pt>
                <c:pt idx="25">
                  <c:v>0.22160102508100785</c:v>
                </c:pt>
                <c:pt idx="26">
                  <c:v>1.031239900022582</c:v>
                </c:pt>
                <c:pt idx="27">
                  <c:v>3.5254476630947267E-2</c:v>
                </c:pt>
                <c:pt idx="28">
                  <c:v>0.3444129041773113</c:v>
                </c:pt>
                <c:pt idx="29">
                  <c:v>#N/A</c:v>
                </c:pt>
              </c:numCache>
            </c:numRef>
          </c:val>
          <c:extLst>
            <c:ext xmlns:c16="http://schemas.microsoft.com/office/drawing/2014/chart" uri="{C3380CC4-5D6E-409C-BE32-E72D297353CC}">
              <c16:uniqueId val="{0000000F-A2A7-40CC-BDFE-3B6C358C8175}"/>
            </c:ext>
          </c:extLst>
        </c:ser>
        <c:dLbls>
          <c:dLblPos val="ctr"/>
          <c:showLegendKey val="0"/>
          <c:showVal val="1"/>
          <c:showCatName val="0"/>
          <c:showSerName val="0"/>
          <c:showPercent val="0"/>
          <c:showBubbleSize val="0"/>
        </c:dLbls>
        <c:gapWidth val="50"/>
        <c:overlap val="100"/>
        <c:axId val="84718288"/>
        <c:axId val="84696528"/>
        <c:extLst/>
      </c:barChart>
      <c:catAx>
        <c:axId val="84718288"/>
        <c:scaling>
          <c:orientation val="maxMin"/>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84696528"/>
        <c:crosses val="autoZero"/>
        <c:auto val="1"/>
        <c:lblAlgn val="ctr"/>
        <c:lblOffset val="100"/>
        <c:noMultiLvlLbl val="0"/>
      </c:catAx>
      <c:valAx>
        <c:axId val="84696528"/>
        <c:scaling>
          <c:orientation val="minMax"/>
          <c:max val="1"/>
        </c:scaling>
        <c:delete val="0"/>
        <c:axPos val="t"/>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84718288"/>
        <c:crosses val="autoZero"/>
        <c:crossBetween val="between"/>
      </c:valAx>
      <c:spPr>
        <a:noFill/>
        <a:ln>
          <a:noFill/>
        </a:ln>
        <a:effectLst/>
      </c:spPr>
    </c:plotArea>
    <c:legend>
      <c:legendPos val="b"/>
      <c:legendEntry>
        <c:idx val="6"/>
        <c:delete val="1"/>
      </c:legendEntry>
      <c:layout>
        <c:manualLayout>
          <c:xMode val="edge"/>
          <c:yMode val="edge"/>
          <c:x val="5.0091791293974307E-2"/>
          <c:y val="0.93014017539339688"/>
          <c:w val="0.94328791775744769"/>
          <c:h val="6.4539241259355978E-2"/>
        </c:manualLayout>
      </c:layout>
      <c:overlay val="0"/>
      <c:spPr>
        <a:noFill/>
        <a:ln>
          <a:noFill/>
        </a:ln>
        <a:effectLst/>
      </c:spPr>
      <c:txPr>
        <a:bodyPr rot="0" spcFirstLastPara="1" vertOverflow="ellipsis" vert="horz" wrap="square" anchor="ctr" anchorCtr="1"/>
        <a:lstStyle/>
        <a:p>
          <a:pPr>
            <a:defRPr sz="24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2000">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257088992762281"/>
          <c:y val="5.3383079506733017E-2"/>
          <c:w val="0.72192944979255458"/>
          <c:h val="0.86539487502160151"/>
        </c:manualLayout>
      </c:layout>
      <c:barChart>
        <c:barDir val="bar"/>
        <c:grouping val="stacked"/>
        <c:varyColors val="0"/>
        <c:ser>
          <c:idx val="7"/>
          <c:order val="0"/>
          <c:tx>
            <c:strRef>
              <c:f>再エネ比較シート!$BE$12</c:f>
              <c:strCache>
                <c:ptCount val="1"/>
                <c:pt idx="0">
                  <c:v>太陽光発電（10kW未満）</c:v>
                </c:pt>
              </c:strCache>
            </c:strRef>
          </c:tx>
          <c:spPr>
            <a:solidFill>
              <a:srgbClr val="FFCC66"/>
            </a:solidFill>
            <a:ln w="3175">
              <a:noFill/>
            </a:ln>
            <a:effectLst/>
          </c:spPr>
          <c:invertIfNegative val="0"/>
          <c:cat>
            <c:strRef>
              <c:f>再エネ比較シート!$BD$13:$BD$42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再エネ比較シート!$BE$13:$BE$42</c:f>
              <c:numCache>
                <c:formatCode>#,##0_);[Red]\(#,##0\)</c:formatCode>
                <c:ptCount val="30"/>
                <c:pt idx="0">
                  <c:v>213.10000000000002</c:v>
                </c:pt>
                <c:pt idx="1">
                  <c:v>139.10000000000002</c:v>
                </c:pt>
                <c:pt idx="2">
                  <c:v>211.6</c:v>
                </c:pt>
                <c:pt idx="3">
                  <c:v>188.60000000000002</c:v>
                </c:pt>
                <c:pt idx="4">
                  <c:v>612.29999999999984</c:v>
                </c:pt>
                <c:pt idx="5">
                  <c:v>271.58000000000004</c:v>
                </c:pt>
                <c:pt idx="6">
                  <c:v>140.57400000000001</c:v>
                </c:pt>
                <c:pt idx="7">
                  <c:v>348.1</c:v>
                </c:pt>
                <c:pt idx="8">
                  <c:v>565.03199999999993</c:v>
                </c:pt>
                <c:pt idx="9">
                  <c:v>626.39999999999986</c:v>
                </c:pt>
                <c:pt idx="10">
                  <c:v>148.20000000000002</c:v>
                </c:pt>
                <c:pt idx="11">
                  <c:v>165.10000000000002</c:v>
                </c:pt>
                <c:pt idx="12">
                  <c:v>108.10000000000001</c:v>
                </c:pt>
                <c:pt idx="13">
                  <c:v>420.3</c:v>
                </c:pt>
                <c:pt idx="14">
                  <c:v>755.89999999999986</c:v>
                </c:pt>
                <c:pt idx="15">
                  <c:v>60.4</c:v>
                </c:pt>
                <c:pt idx="16">
                  <c:v>818.88299999999992</c:v>
                </c:pt>
                <c:pt idx="17">
                  <c:v>59.4</c:v>
                </c:pt>
                <c:pt idx="18">
                  <c:v>671.99999999999966</c:v>
                </c:pt>
                <c:pt idx="19">
                  <c:v>391.30000000000007</c:v>
                </c:pt>
                <c:pt idx="20">
                  <c:v>241.78800000000001</c:v>
                </c:pt>
                <c:pt idx="21">
                  <c:v>505.14399999999995</c:v>
                </c:pt>
                <c:pt idx="22">
                  <c:v>283.40200000000004</c:v>
                </c:pt>
                <c:pt idx="23">
                  <c:v>736.48699999999997</c:v>
                </c:pt>
                <c:pt idx="24">
                  <c:v>66.064999999999998</c:v>
                </c:pt>
                <c:pt idx="25">
                  <c:v>184.113</c:v>
                </c:pt>
                <c:pt idx="26">
                  <c:v>192.57600000000002</c:v>
                </c:pt>
                <c:pt idx="27">
                  <c:v>31.1</c:v>
                </c:pt>
                <c:pt idx="28">
                  <c:v>525.62299999999993</c:v>
                </c:pt>
                <c:pt idx="29">
                  <c:v>#N/A</c:v>
                </c:pt>
              </c:numCache>
            </c:numRef>
          </c:val>
          <c:extLst>
            <c:ext xmlns:c16="http://schemas.microsoft.com/office/drawing/2014/chart" uri="{C3380CC4-5D6E-409C-BE32-E72D297353CC}">
              <c16:uniqueId val="{00000000-40A5-44D5-995C-C1A08EF0DE6F}"/>
            </c:ext>
          </c:extLst>
        </c:ser>
        <c:ser>
          <c:idx val="0"/>
          <c:order val="1"/>
          <c:tx>
            <c:strRef>
              <c:f>再エネ比較シート!$BF$12</c:f>
              <c:strCache>
                <c:ptCount val="1"/>
                <c:pt idx="0">
                  <c:v>太陽光発電（10kW以上）</c:v>
                </c:pt>
              </c:strCache>
            </c:strRef>
          </c:tx>
          <c:spPr>
            <a:solidFill>
              <a:schemeClr val="accent6"/>
            </a:solidFill>
            <a:ln w="3175">
              <a:noFill/>
            </a:ln>
            <a:effectLst/>
          </c:spPr>
          <c:invertIfNegative val="0"/>
          <c:cat>
            <c:strRef>
              <c:f>再エネ比較シート!$BD$13:$BD$42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再エネ比較シート!$BF$13:$BF$42</c:f>
              <c:numCache>
                <c:formatCode>#,##0_);[Red]\(#,##0\)</c:formatCode>
                <c:ptCount val="30"/>
                <c:pt idx="0">
                  <c:v>58063.3</c:v>
                </c:pt>
                <c:pt idx="1">
                  <c:v>0</c:v>
                </c:pt>
                <c:pt idx="2">
                  <c:v>2678.3</c:v>
                </c:pt>
                <c:pt idx="3">
                  <c:v>3869.4</c:v>
                </c:pt>
                <c:pt idx="4">
                  <c:v>1047.4000000000001</c:v>
                </c:pt>
                <c:pt idx="5">
                  <c:v>764</c:v>
                </c:pt>
                <c:pt idx="6">
                  <c:v>21449.8</c:v>
                </c:pt>
                <c:pt idx="7">
                  <c:v>6157.1999999999989</c:v>
                </c:pt>
                <c:pt idx="8">
                  <c:v>6021.4000000000005</c:v>
                </c:pt>
                <c:pt idx="9">
                  <c:v>314.39999999999998</c:v>
                </c:pt>
                <c:pt idx="10">
                  <c:v>150.69999999999999</c:v>
                </c:pt>
                <c:pt idx="11">
                  <c:v>100</c:v>
                </c:pt>
                <c:pt idx="12">
                  <c:v>42.899999999999991</c:v>
                </c:pt>
                <c:pt idx="13">
                  <c:v>1425.2000000000003</c:v>
                </c:pt>
                <c:pt idx="14">
                  <c:v>50721.200000000004</c:v>
                </c:pt>
                <c:pt idx="15">
                  <c:v>148.5</c:v>
                </c:pt>
                <c:pt idx="16">
                  <c:v>4770</c:v>
                </c:pt>
                <c:pt idx="17">
                  <c:v>2272.1999999999998</c:v>
                </c:pt>
                <c:pt idx="18">
                  <c:v>518.09999999999991</c:v>
                </c:pt>
                <c:pt idx="19">
                  <c:v>23051.700000000015</c:v>
                </c:pt>
                <c:pt idx="20">
                  <c:v>498.70000000000005</c:v>
                </c:pt>
                <c:pt idx="21">
                  <c:v>4045.3999999999996</c:v>
                </c:pt>
                <c:pt idx="22">
                  <c:v>736.40000000000009</c:v>
                </c:pt>
                <c:pt idx="23">
                  <c:v>6167.0999999999985</c:v>
                </c:pt>
                <c:pt idx="24">
                  <c:v>2279.6000000000004</c:v>
                </c:pt>
                <c:pt idx="25">
                  <c:v>1224.81</c:v>
                </c:pt>
                <c:pt idx="26">
                  <c:v>13376.7</c:v>
                </c:pt>
                <c:pt idx="27">
                  <c:v>68.900000000000006</c:v>
                </c:pt>
                <c:pt idx="28">
                  <c:v>4194.24</c:v>
                </c:pt>
                <c:pt idx="29">
                  <c:v>#N/A</c:v>
                </c:pt>
              </c:numCache>
            </c:numRef>
          </c:val>
          <c:extLst>
            <c:ext xmlns:c16="http://schemas.microsoft.com/office/drawing/2014/chart" uri="{C3380CC4-5D6E-409C-BE32-E72D297353CC}">
              <c16:uniqueId val="{0000000A-40A5-44D5-995C-C1A08EF0DE6F}"/>
            </c:ext>
          </c:extLst>
        </c:ser>
        <c:ser>
          <c:idx val="1"/>
          <c:order val="2"/>
          <c:tx>
            <c:strRef>
              <c:f>再エネ比較シート!$BG$12</c:f>
              <c:strCache>
                <c:ptCount val="1"/>
                <c:pt idx="0">
                  <c:v>風力発電</c:v>
                </c:pt>
              </c:strCache>
            </c:strRef>
          </c:tx>
          <c:spPr>
            <a:solidFill>
              <a:schemeClr val="accent5">
                <a:lumMod val="60000"/>
                <a:lumOff val="40000"/>
              </a:schemeClr>
            </a:solidFill>
            <a:ln>
              <a:noFill/>
            </a:ln>
            <a:effectLst/>
          </c:spPr>
          <c:invertIfNegative val="0"/>
          <c:cat>
            <c:strRef>
              <c:f>再エネ比較シート!$BD$13:$BD$42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再エネ比較シート!$BG$13:$BG$42</c:f>
              <c:numCache>
                <c:formatCode>#,##0_);[Red]\(#,##0\)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162809.79999999999</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B-40A5-44D5-995C-C1A08EF0DE6F}"/>
            </c:ext>
          </c:extLst>
        </c:ser>
        <c:ser>
          <c:idx val="2"/>
          <c:order val="3"/>
          <c:tx>
            <c:strRef>
              <c:f>再エネ比較シート!$BH$12</c:f>
              <c:strCache>
                <c:ptCount val="1"/>
                <c:pt idx="0">
                  <c:v>水力発電</c:v>
                </c:pt>
              </c:strCache>
            </c:strRef>
          </c:tx>
          <c:spPr>
            <a:solidFill>
              <a:schemeClr val="accent1">
                <a:lumMod val="75000"/>
              </a:schemeClr>
            </a:solidFill>
            <a:ln>
              <a:noFill/>
            </a:ln>
            <a:effectLst/>
          </c:spPr>
          <c:invertIfNegative val="0"/>
          <c:cat>
            <c:strRef>
              <c:f>再エネ比較シート!$BD$13:$BD$42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再エネ比較シート!$BH$13:$BH$42</c:f>
              <c:numCache>
                <c:formatCode>#,##0_);[Red]\(#,##0\)</c:formatCode>
                <c:ptCount val="30"/>
                <c:pt idx="0">
                  <c:v>14377</c:v>
                </c:pt>
                <c:pt idx="1">
                  <c:v>0</c:v>
                </c:pt>
                <c:pt idx="2">
                  <c:v>900</c:v>
                </c:pt>
                <c:pt idx="3">
                  <c:v>0</c:v>
                </c:pt>
                <c:pt idx="4">
                  <c:v>0</c:v>
                </c:pt>
                <c:pt idx="5">
                  <c:v>10627.6</c:v>
                </c:pt>
                <c:pt idx="6">
                  <c:v>0</c:v>
                </c:pt>
                <c:pt idx="7">
                  <c:v>0</c:v>
                </c:pt>
                <c:pt idx="8">
                  <c:v>49.9</c:v>
                </c:pt>
                <c:pt idx="9">
                  <c:v>0</c:v>
                </c:pt>
                <c:pt idx="10">
                  <c:v>0</c:v>
                </c:pt>
                <c:pt idx="11">
                  <c:v>0</c:v>
                </c:pt>
                <c:pt idx="12">
                  <c:v>0</c:v>
                </c:pt>
                <c:pt idx="13">
                  <c:v>689.5</c:v>
                </c:pt>
                <c:pt idx="14">
                  <c:v>0</c:v>
                </c:pt>
                <c:pt idx="15">
                  <c:v>0</c:v>
                </c:pt>
                <c:pt idx="16">
                  <c:v>499</c:v>
                </c:pt>
                <c:pt idx="17">
                  <c:v>0</c:v>
                </c:pt>
                <c:pt idx="18">
                  <c:v>0</c:v>
                </c:pt>
                <c:pt idx="19">
                  <c:v>0</c:v>
                </c:pt>
                <c:pt idx="20">
                  <c:v>0</c:v>
                </c:pt>
                <c:pt idx="21">
                  <c:v>0</c:v>
                </c:pt>
                <c:pt idx="22">
                  <c:v>0</c:v>
                </c:pt>
                <c:pt idx="23">
                  <c:v>0</c:v>
                </c:pt>
                <c:pt idx="24">
                  <c:v>0</c:v>
                </c:pt>
                <c:pt idx="25">
                  <c:v>0</c:v>
                </c:pt>
                <c:pt idx="26">
                  <c:v>0</c:v>
                </c:pt>
                <c:pt idx="27">
                  <c:v>97</c:v>
                </c:pt>
                <c:pt idx="28">
                  <c:v>0</c:v>
                </c:pt>
                <c:pt idx="29">
                  <c:v>#N/A</c:v>
                </c:pt>
              </c:numCache>
            </c:numRef>
          </c:val>
          <c:extLst>
            <c:ext xmlns:c16="http://schemas.microsoft.com/office/drawing/2014/chart" uri="{C3380CC4-5D6E-409C-BE32-E72D297353CC}">
              <c16:uniqueId val="{0000000C-40A5-44D5-995C-C1A08EF0DE6F}"/>
            </c:ext>
          </c:extLst>
        </c:ser>
        <c:ser>
          <c:idx val="3"/>
          <c:order val="4"/>
          <c:tx>
            <c:strRef>
              <c:f>再エネ比較シート!$BI$12</c:f>
              <c:strCache>
                <c:ptCount val="1"/>
                <c:pt idx="0">
                  <c:v>地熱発電</c:v>
                </c:pt>
              </c:strCache>
            </c:strRef>
          </c:tx>
          <c:spPr>
            <a:solidFill>
              <a:srgbClr val="C00000"/>
            </a:solidFill>
            <a:ln>
              <a:noFill/>
            </a:ln>
            <a:effectLst/>
          </c:spPr>
          <c:invertIfNegative val="0"/>
          <c:cat>
            <c:strRef>
              <c:f>再エネ比較シート!$BD$13:$BD$42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再エネ比較シート!$BI$13:$BI$42</c:f>
              <c:numCache>
                <c:formatCode>#,##0_);[Red]\(#,##0\)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D-40A5-44D5-995C-C1A08EF0DE6F}"/>
            </c:ext>
          </c:extLst>
        </c:ser>
        <c:ser>
          <c:idx val="4"/>
          <c:order val="5"/>
          <c:tx>
            <c:strRef>
              <c:f>再エネ比較シート!$BJ$12</c:f>
              <c:strCache>
                <c:ptCount val="1"/>
                <c:pt idx="0">
                  <c:v>バイオマス発電</c:v>
                </c:pt>
              </c:strCache>
            </c:strRef>
          </c:tx>
          <c:spPr>
            <a:solidFill>
              <a:srgbClr val="92D050"/>
            </a:solidFill>
            <a:ln>
              <a:noFill/>
            </a:ln>
            <a:effectLst/>
          </c:spPr>
          <c:invertIfNegative val="0"/>
          <c:cat>
            <c:strRef>
              <c:f>再エネ比較シート!$BD$13:$BD$42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再エネ比較シート!$BJ$13:$BJ$42</c:f>
              <c:numCache>
                <c:formatCode>#,##0_);[Red]\(#,##0\)</c:formatCode>
                <c:ptCount val="30"/>
                <c:pt idx="0">
                  <c:v>0</c:v>
                </c:pt>
                <c:pt idx="1">
                  <c:v>0</c:v>
                </c:pt>
                <c:pt idx="2">
                  <c:v>0</c:v>
                </c:pt>
                <c:pt idx="3">
                  <c:v>0</c:v>
                </c:pt>
                <c:pt idx="4">
                  <c:v>14000</c:v>
                </c:pt>
                <c:pt idx="5">
                  <c:v>0</c:v>
                </c:pt>
                <c:pt idx="6">
                  <c:v>0</c:v>
                </c:pt>
                <c:pt idx="7">
                  <c:v>0</c:v>
                </c:pt>
                <c:pt idx="8">
                  <c:v>0</c:v>
                </c:pt>
                <c:pt idx="9">
                  <c:v>49.9</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510.59299999999996</c:v>
                </c:pt>
                <c:pt idx="26">
                  <c:v>0</c:v>
                </c:pt>
                <c:pt idx="27">
                  <c:v>0</c:v>
                </c:pt>
                <c:pt idx="28">
                  <c:v>0</c:v>
                </c:pt>
                <c:pt idx="29">
                  <c:v>#N/A</c:v>
                </c:pt>
              </c:numCache>
            </c:numRef>
          </c:val>
          <c:extLst>
            <c:ext xmlns:c16="http://schemas.microsoft.com/office/drawing/2014/chart" uri="{C3380CC4-5D6E-409C-BE32-E72D297353CC}">
              <c16:uniqueId val="{0000000E-40A5-44D5-995C-C1A08EF0DE6F}"/>
            </c:ext>
          </c:extLst>
        </c:ser>
        <c:ser>
          <c:idx val="5"/>
          <c:order val="6"/>
          <c:tx>
            <c:strRef>
              <c:f>再エネ比較シート!$BK$12</c:f>
              <c:strCache>
                <c:ptCount val="1"/>
                <c:pt idx="0">
                  <c:v>合計</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再エネ比較シート!$BD$13:$BD$42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再エネ比較シート!$BK$13:$BK$42</c:f>
              <c:numCache>
                <c:formatCode>#,##0_);[Red]\(#,##0\)</c:formatCode>
                <c:ptCount val="30"/>
                <c:pt idx="0">
                  <c:v>72653.399999999994</c:v>
                </c:pt>
                <c:pt idx="1">
                  <c:v>139.10000000000002</c:v>
                </c:pt>
                <c:pt idx="2">
                  <c:v>3789.9</c:v>
                </c:pt>
                <c:pt idx="3">
                  <c:v>4058</c:v>
                </c:pt>
                <c:pt idx="4">
                  <c:v>15659.7</c:v>
                </c:pt>
                <c:pt idx="5">
                  <c:v>11663.18</c:v>
                </c:pt>
                <c:pt idx="6">
                  <c:v>21590.374</c:v>
                </c:pt>
                <c:pt idx="7">
                  <c:v>6505.2999999999993</c:v>
                </c:pt>
                <c:pt idx="8">
                  <c:v>6636.3320000000003</c:v>
                </c:pt>
                <c:pt idx="9">
                  <c:v>990.69999999999982</c:v>
                </c:pt>
                <c:pt idx="10">
                  <c:v>298.89999999999998</c:v>
                </c:pt>
                <c:pt idx="11">
                  <c:v>265.10000000000002</c:v>
                </c:pt>
                <c:pt idx="12">
                  <c:v>151</c:v>
                </c:pt>
                <c:pt idx="13">
                  <c:v>2535</c:v>
                </c:pt>
                <c:pt idx="14">
                  <c:v>51477.100000000006</c:v>
                </c:pt>
                <c:pt idx="15">
                  <c:v>208.9</c:v>
                </c:pt>
                <c:pt idx="16">
                  <c:v>6087.8829999999998</c:v>
                </c:pt>
                <c:pt idx="17">
                  <c:v>2331.6</c:v>
                </c:pt>
                <c:pt idx="18">
                  <c:v>1190.0999999999995</c:v>
                </c:pt>
                <c:pt idx="19">
                  <c:v>23443.000000000015</c:v>
                </c:pt>
                <c:pt idx="20">
                  <c:v>163550.288</c:v>
                </c:pt>
                <c:pt idx="21">
                  <c:v>4550.5439999999999</c:v>
                </c:pt>
                <c:pt idx="22">
                  <c:v>1019.8020000000001</c:v>
                </c:pt>
                <c:pt idx="23">
                  <c:v>6903.5869999999986</c:v>
                </c:pt>
                <c:pt idx="24">
                  <c:v>2345.6650000000004</c:v>
                </c:pt>
                <c:pt idx="25">
                  <c:v>1919.5160000000001</c:v>
                </c:pt>
                <c:pt idx="26">
                  <c:v>13569.276000000002</c:v>
                </c:pt>
                <c:pt idx="27">
                  <c:v>197</c:v>
                </c:pt>
                <c:pt idx="28">
                  <c:v>4719.8629999999994</c:v>
                </c:pt>
                <c:pt idx="29">
                  <c:v>#N/A</c:v>
                </c:pt>
              </c:numCache>
            </c:numRef>
          </c:val>
          <c:extLst>
            <c:ext xmlns:c16="http://schemas.microsoft.com/office/drawing/2014/chart" uri="{C3380CC4-5D6E-409C-BE32-E72D297353CC}">
              <c16:uniqueId val="{00000000-A011-44CA-AD1B-9C9DDE36AF5F}"/>
            </c:ext>
          </c:extLst>
        </c:ser>
        <c:dLbls>
          <c:showLegendKey val="0"/>
          <c:showVal val="0"/>
          <c:showCatName val="0"/>
          <c:showSerName val="0"/>
          <c:showPercent val="0"/>
          <c:showBubbleSize val="0"/>
        </c:dLbls>
        <c:gapWidth val="50"/>
        <c:overlap val="100"/>
        <c:axId val="84703056"/>
        <c:axId val="84704688"/>
        <c:extLst/>
      </c:barChart>
      <c:catAx>
        <c:axId val="84703056"/>
        <c:scaling>
          <c:orientation val="maxMin"/>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704688"/>
        <c:crosses val="autoZero"/>
        <c:auto val="1"/>
        <c:lblAlgn val="ctr"/>
        <c:lblOffset val="100"/>
        <c:noMultiLvlLbl val="0"/>
      </c:catAx>
      <c:valAx>
        <c:axId val="84704688"/>
        <c:scaling>
          <c:orientation val="minMax"/>
          <c:min val="0"/>
        </c:scaling>
        <c:delete val="0"/>
        <c:axPos val="t"/>
        <c:majorGridlines>
          <c:spPr>
            <a:ln w="9525" cap="flat" cmpd="sng" algn="ctr">
              <a:solidFill>
                <a:schemeClr val="bg1">
                  <a:lumMod val="6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703056"/>
        <c:crosses val="autoZero"/>
        <c:crossBetween val="between"/>
      </c:valAx>
      <c:spPr>
        <a:noFill/>
        <a:ln>
          <a:noFill/>
        </a:ln>
        <a:effectLst/>
      </c:spPr>
    </c:plotArea>
    <c:legend>
      <c:legendPos val="b"/>
      <c:legendEntry>
        <c:idx val="6"/>
        <c:delete val="1"/>
      </c:legendEntry>
      <c:layout>
        <c:manualLayout>
          <c:xMode val="edge"/>
          <c:yMode val="edge"/>
          <c:x val="6.0841574532809972E-2"/>
          <c:y val="0.93793812480200667"/>
          <c:w val="0.92371867667175855"/>
          <c:h val="6.0242235284048935E-2"/>
        </c:manualLayout>
      </c:layout>
      <c:overlay val="0"/>
      <c:spPr>
        <a:solidFill>
          <a:schemeClr val="lt1"/>
        </a:solidFill>
        <a:ln w="25400" cap="flat" cmpd="sng" algn="ctr">
          <a:noFill/>
          <a:prstDash val="solid"/>
        </a:ln>
        <a:effectLst/>
      </c:spPr>
      <c:txPr>
        <a:bodyPr rot="0" spcFirstLastPara="1" vertOverflow="ellipsis" vert="horz" wrap="square" anchor="ctr" anchorCtr="1"/>
        <a:lstStyle/>
        <a:p>
          <a:pPr>
            <a:defRPr sz="24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legend>
    <c:plotVisOnly val="1"/>
    <c:dispBlanksAs val="gap"/>
    <c:showDLblsOverMax val="0"/>
  </c:chart>
  <c:spPr>
    <a:solidFill>
      <a:schemeClr val="bg1"/>
    </a:solidFill>
    <a:ln w="9525" cap="flat" cmpd="sng" algn="ctr">
      <a:noFill/>
      <a:round/>
    </a:ln>
    <a:effectLst/>
  </c:spPr>
  <c:txPr>
    <a:bodyPr/>
    <a:lstStyle/>
    <a:p>
      <a:pPr>
        <a:defRPr sz="200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32678395681635"/>
          <c:y val="4.9754637494203821E-2"/>
          <c:w val="0.70999924435226958"/>
          <c:h val="0.86181717087023968"/>
        </c:manualLayout>
      </c:layout>
      <c:barChart>
        <c:barDir val="bar"/>
        <c:grouping val="stacked"/>
        <c:varyColors val="0"/>
        <c:ser>
          <c:idx val="7"/>
          <c:order val="0"/>
          <c:tx>
            <c:strRef>
              <c:f>再エネ比較シート!$BO$12</c:f>
              <c:strCache>
                <c:ptCount val="1"/>
                <c:pt idx="0">
                  <c:v>太陽光発電（10kW未満）</c:v>
                </c:pt>
              </c:strCache>
            </c:strRef>
          </c:tx>
          <c:spPr>
            <a:solidFill>
              <a:srgbClr val="FFCC66"/>
            </a:solidFill>
            <a:ln w="3175">
              <a:noFill/>
            </a:ln>
            <a:effectLst/>
          </c:spPr>
          <c:invertIfNegative val="0"/>
          <c:cat>
            <c:strRef>
              <c:f>再エネ比較シート!$BN$13:$BN$42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再エネ比較シート!$BO$13:$BO$42</c:f>
              <c:numCache>
                <c:formatCode>#,##0_);[Red]\(#,##0\)</c:formatCode>
                <c:ptCount val="30"/>
                <c:pt idx="0">
                  <c:v>255.74557200000001</c:v>
                </c:pt>
                <c:pt idx="1">
                  <c:v>166.93669200000005</c:v>
                </c:pt>
                <c:pt idx="2">
                  <c:v>253.94539199999997</c:v>
                </c:pt>
                <c:pt idx="3">
                  <c:v>226.34263200000001</c:v>
                </c:pt>
                <c:pt idx="4">
                  <c:v>734.83347599999968</c:v>
                </c:pt>
                <c:pt idx="5">
                  <c:v>325.92858960000001</c:v>
                </c:pt>
                <c:pt idx="6">
                  <c:v>168.70566888000002</c:v>
                </c:pt>
                <c:pt idx="7">
                  <c:v>417.76177200000001</c:v>
                </c:pt>
                <c:pt idx="8">
                  <c:v>678.10620383999981</c:v>
                </c:pt>
                <c:pt idx="9">
                  <c:v>751.7551679999998</c:v>
                </c:pt>
                <c:pt idx="10">
                  <c:v>177.85778399999998</c:v>
                </c:pt>
                <c:pt idx="11">
                  <c:v>198.13981200000003</c:v>
                </c:pt>
                <c:pt idx="12">
                  <c:v>129.73297199999999</c:v>
                </c:pt>
                <c:pt idx="13">
                  <c:v>504.410436</c:v>
                </c:pt>
                <c:pt idx="14">
                  <c:v>907.17070799999976</c:v>
                </c:pt>
                <c:pt idx="15">
                  <c:v>72.487247999999994</c:v>
                </c:pt>
                <c:pt idx="16">
                  <c:v>982.75786595999978</c:v>
                </c:pt>
                <c:pt idx="17">
                  <c:v>71.287127999999996</c:v>
                </c:pt>
                <c:pt idx="18">
                  <c:v>806.48063999999943</c:v>
                </c:pt>
                <c:pt idx="19">
                  <c:v>469.60695600000008</c:v>
                </c:pt>
                <c:pt idx="20">
                  <c:v>290.17461456000001</c:v>
                </c:pt>
                <c:pt idx="21">
                  <c:v>606.23341727999991</c:v>
                </c:pt>
                <c:pt idx="22">
                  <c:v>340.11640824000006</c:v>
                </c:pt>
                <c:pt idx="23">
                  <c:v>883.87277843999993</c:v>
                </c:pt>
                <c:pt idx="24">
                  <c:v>79.285927799999996</c:v>
                </c:pt>
                <c:pt idx="25">
                  <c:v>220.95769355999997</c:v>
                </c:pt>
                <c:pt idx="26">
                  <c:v>231.11430912000003</c:v>
                </c:pt>
                <c:pt idx="27">
                  <c:v>37.323732</c:v>
                </c:pt>
                <c:pt idx="28">
                  <c:v>630.81067475999987</c:v>
                </c:pt>
                <c:pt idx="29">
                  <c:v>#N/A</c:v>
                </c:pt>
              </c:numCache>
            </c:numRef>
          </c:val>
          <c:extLst>
            <c:ext xmlns:c16="http://schemas.microsoft.com/office/drawing/2014/chart" uri="{C3380CC4-5D6E-409C-BE32-E72D297353CC}">
              <c16:uniqueId val="{00000000-40A5-44D5-995C-C1A08EF0DE6F}"/>
            </c:ext>
          </c:extLst>
        </c:ser>
        <c:ser>
          <c:idx val="0"/>
          <c:order val="1"/>
          <c:tx>
            <c:strRef>
              <c:f>再エネ比較シート!$BP$12</c:f>
              <c:strCache>
                <c:ptCount val="1"/>
                <c:pt idx="0">
                  <c:v>太陽光発電（10kW以上）</c:v>
                </c:pt>
              </c:strCache>
            </c:strRef>
          </c:tx>
          <c:spPr>
            <a:solidFill>
              <a:schemeClr val="accent6"/>
            </a:solidFill>
            <a:ln>
              <a:noFill/>
            </a:ln>
            <a:effectLst/>
          </c:spPr>
          <c:invertIfNegative val="0"/>
          <c:cat>
            <c:strRef>
              <c:f>再エネ比較シート!$BN$13:$BN$42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再エネ比較シート!$BP$13:$BP$42</c:f>
              <c:numCache>
                <c:formatCode>#,##0_);[Red]\(#,##0\)</c:formatCode>
                <c:ptCount val="30"/>
                <c:pt idx="0">
                  <c:v>76803.810708000005</c:v>
                </c:pt>
                <c:pt idx="1">
                  <c:v>0</c:v>
                </c:pt>
                <c:pt idx="2">
                  <c:v>3542.7481080000007</c:v>
                </c:pt>
                <c:pt idx="3">
                  <c:v>5118.2875439999998</c:v>
                </c:pt>
                <c:pt idx="4">
                  <c:v>1385.4588240000003</c:v>
                </c:pt>
                <c:pt idx="5">
                  <c:v>1010.5886399999999</c:v>
                </c:pt>
                <c:pt idx="6">
                  <c:v>28372.937448000001</c:v>
                </c:pt>
                <c:pt idx="7">
                  <c:v>8144.4978719999999</c:v>
                </c:pt>
                <c:pt idx="8">
                  <c:v>7964.867064</c:v>
                </c:pt>
                <c:pt idx="9">
                  <c:v>415.87574399999994</c:v>
                </c:pt>
                <c:pt idx="10">
                  <c:v>199.33993199999998</c:v>
                </c:pt>
                <c:pt idx="11">
                  <c:v>132.27600000000001</c:v>
                </c:pt>
                <c:pt idx="12">
                  <c:v>56.746403999999991</c:v>
                </c:pt>
                <c:pt idx="13">
                  <c:v>1885.1975520000003</c:v>
                </c:pt>
                <c:pt idx="14">
                  <c:v>67091.974512000001</c:v>
                </c:pt>
                <c:pt idx="15">
                  <c:v>196.42986000000002</c:v>
                </c:pt>
                <c:pt idx="16">
                  <c:v>6309.5652</c:v>
                </c:pt>
                <c:pt idx="17">
                  <c:v>3005.5752719999996</c:v>
                </c:pt>
                <c:pt idx="18">
                  <c:v>685.32195599999977</c:v>
                </c:pt>
                <c:pt idx="19">
                  <c:v>30491.866692000021</c:v>
                </c:pt>
                <c:pt idx="20">
                  <c:v>659.66041200000006</c:v>
                </c:pt>
                <c:pt idx="21">
                  <c:v>5351.093304</c:v>
                </c:pt>
                <c:pt idx="22">
                  <c:v>974.08046400000012</c:v>
                </c:pt>
                <c:pt idx="23">
                  <c:v>8157.593195999998</c:v>
                </c:pt>
                <c:pt idx="24">
                  <c:v>3015.3636960000003</c:v>
                </c:pt>
                <c:pt idx="25">
                  <c:v>1620.1296755999999</c:v>
                </c:pt>
                <c:pt idx="26">
                  <c:v>17694.163692000002</c:v>
                </c:pt>
                <c:pt idx="27">
                  <c:v>91.138164000000003</c:v>
                </c:pt>
                <c:pt idx="28">
                  <c:v>5547.9729023999998</c:v>
                </c:pt>
                <c:pt idx="29">
                  <c:v>#N/A</c:v>
                </c:pt>
              </c:numCache>
            </c:numRef>
          </c:val>
          <c:extLst>
            <c:ext xmlns:c16="http://schemas.microsoft.com/office/drawing/2014/chart" uri="{C3380CC4-5D6E-409C-BE32-E72D297353CC}">
              <c16:uniqueId val="{0000000A-40A5-44D5-995C-C1A08EF0DE6F}"/>
            </c:ext>
          </c:extLst>
        </c:ser>
        <c:ser>
          <c:idx val="1"/>
          <c:order val="2"/>
          <c:tx>
            <c:strRef>
              <c:f>再エネ比較シート!$BQ$12</c:f>
              <c:strCache>
                <c:ptCount val="1"/>
                <c:pt idx="0">
                  <c:v>風力発電</c:v>
                </c:pt>
              </c:strCache>
            </c:strRef>
          </c:tx>
          <c:spPr>
            <a:solidFill>
              <a:schemeClr val="accent5">
                <a:lumMod val="60000"/>
                <a:lumOff val="40000"/>
              </a:schemeClr>
            </a:solidFill>
            <a:ln>
              <a:noFill/>
            </a:ln>
            <a:effectLst/>
          </c:spPr>
          <c:invertIfNegative val="0"/>
          <c:cat>
            <c:strRef>
              <c:f>再エネ比較シート!$BN$13:$BN$42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再エネ比較シート!$BQ$13:$BQ$42</c:f>
              <c:numCache>
                <c:formatCode>#,##0_);[Red]\(#,##0\)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353701.03430400003</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1-5E0A-4122-9B02-1FBBBB19FA2B}"/>
            </c:ext>
          </c:extLst>
        </c:ser>
        <c:ser>
          <c:idx val="2"/>
          <c:order val="3"/>
          <c:tx>
            <c:strRef>
              <c:f>再エネ比較シート!$BR$12</c:f>
              <c:strCache>
                <c:ptCount val="1"/>
                <c:pt idx="0">
                  <c:v>水力発電</c:v>
                </c:pt>
              </c:strCache>
            </c:strRef>
          </c:tx>
          <c:spPr>
            <a:solidFill>
              <a:schemeClr val="accent1">
                <a:lumMod val="75000"/>
              </a:schemeClr>
            </a:solidFill>
            <a:ln>
              <a:noFill/>
            </a:ln>
            <a:effectLst/>
          </c:spPr>
          <c:invertIfNegative val="0"/>
          <c:cat>
            <c:strRef>
              <c:f>再エネ比較シート!$BN$13:$BN$42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再エネ比較シート!$BR$13:$BR$42</c:f>
              <c:numCache>
                <c:formatCode>#,##0_);[Red]\(#,##0\)</c:formatCode>
                <c:ptCount val="30"/>
                <c:pt idx="0">
                  <c:v>75565.512000000002</c:v>
                </c:pt>
                <c:pt idx="1">
                  <c:v>0</c:v>
                </c:pt>
                <c:pt idx="2">
                  <c:v>4730.3999999999996</c:v>
                </c:pt>
                <c:pt idx="3">
                  <c:v>0</c:v>
                </c:pt>
                <c:pt idx="4">
                  <c:v>0</c:v>
                </c:pt>
                <c:pt idx="5">
                  <c:v>55858.6656</c:v>
                </c:pt>
                <c:pt idx="6">
                  <c:v>0</c:v>
                </c:pt>
                <c:pt idx="7">
                  <c:v>0</c:v>
                </c:pt>
                <c:pt idx="8">
                  <c:v>262.27440000000001</c:v>
                </c:pt>
                <c:pt idx="9">
                  <c:v>0</c:v>
                </c:pt>
                <c:pt idx="10">
                  <c:v>0</c:v>
                </c:pt>
                <c:pt idx="11">
                  <c:v>0</c:v>
                </c:pt>
                <c:pt idx="12">
                  <c:v>0</c:v>
                </c:pt>
                <c:pt idx="13">
                  <c:v>3624.0120000000002</c:v>
                </c:pt>
                <c:pt idx="14">
                  <c:v>0</c:v>
                </c:pt>
                <c:pt idx="15">
                  <c:v>0</c:v>
                </c:pt>
                <c:pt idx="16">
                  <c:v>2622.7440000000001</c:v>
                </c:pt>
                <c:pt idx="17">
                  <c:v>0</c:v>
                </c:pt>
                <c:pt idx="18">
                  <c:v>0</c:v>
                </c:pt>
                <c:pt idx="19">
                  <c:v>0</c:v>
                </c:pt>
                <c:pt idx="20">
                  <c:v>0</c:v>
                </c:pt>
                <c:pt idx="21">
                  <c:v>0</c:v>
                </c:pt>
                <c:pt idx="22">
                  <c:v>0</c:v>
                </c:pt>
                <c:pt idx="23">
                  <c:v>0</c:v>
                </c:pt>
                <c:pt idx="24">
                  <c:v>0</c:v>
                </c:pt>
                <c:pt idx="25">
                  <c:v>0</c:v>
                </c:pt>
                <c:pt idx="26">
                  <c:v>0</c:v>
                </c:pt>
                <c:pt idx="27">
                  <c:v>509.83199999999999</c:v>
                </c:pt>
                <c:pt idx="28">
                  <c:v>0</c:v>
                </c:pt>
                <c:pt idx="29">
                  <c:v>#N/A</c:v>
                </c:pt>
              </c:numCache>
            </c:numRef>
          </c:val>
          <c:extLst>
            <c:ext xmlns:c16="http://schemas.microsoft.com/office/drawing/2014/chart" uri="{C3380CC4-5D6E-409C-BE32-E72D297353CC}">
              <c16:uniqueId val="{00000002-5E0A-4122-9B02-1FBBBB19FA2B}"/>
            </c:ext>
          </c:extLst>
        </c:ser>
        <c:ser>
          <c:idx val="3"/>
          <c:order val="4"/>
          <c:tx>
            <c:strRef>
              <c:f>再エネ比較シート!$BS$12</c:f>
              <c:strCache>
                <c:ptCount val="1"/>
                <c:pt idx="0">
                  <c:v>地熱発電</c:v>
                </c:pt>
              </c:strCache>
            </c:strRef>
          </c:tx>
          <c:spPr>
            <a:solidFill>
              <a:srgbClr val="C00000"/>
            </a:solidFill>
            <a:ln>
              <a:noFill/>
            </a:ln>
            <a:effectLst/>
          </c:spPr>
          <c:invertIfNegative val="0"/>
          <c:cat>
            <c:strRef>
              <c:f>再エネ比較シート!$BN$13:$BN$42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再エネ比較シート!$BS$13:$BS$42</c:f>
              <c:numCache>
                <c:formatCode>#,##0_);[Red]\(#,##0\)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3-5E0A-4122-9B02-1FBBBB19FA2B}"/>
            </c:ext>
          </c:extLst>
        </c:ser>
        <c:ser>
          <c:idx val="4"/>
          <c:order val="5"/>
          <c:tx>
            <c:strRef>
              <c:f>再エネ比較シート!$BT$12</c:f>
              <c:strCache>
                <c:ptCount val="1"/>
                <c:pt idx="0">
                  <c:v>バイオマス発電</c:v>
                </c:pt>
              </c:strCache>
            </c:strRef>
          </c:tx>
          <c:spPr>
            <a:solidFill>
              <a:srgbClr val="92D050"/>
            </a:solidFill>
            <a:ln>
              <a:noFill/>
            </a:ln>
            <a:effectLst/>
          </c:spPr>
          <c:invertIfNegative val="0"/>
          <c:cat>
            <c:strRef>
              <c:f>再エネ比較シート!$BN$13:$BN$42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再エネ比較シート!$BT$13:$BT$42</c:f>
              <c:numCache>
                <c:formatCode>#,##0_);[Red]\(#,##0\)</c:formatCode>
                <c:ptCount val="30"/>
                <c:pt idx="0">
                  <c:v>0</c:v>
                </c:pt>
                <c:pt idx="1">
                  <c:v>0</c:v>
                </c:pt>
                <c:pt idx="2">
                  <c:v>0</c:v>
                </c:pt>
                <c:pt idx="3">
                  <c:v>0</c:v>
                </c:pt>
                <c:pt idx="4">
                  <c:v>98112</c:v>
                </c:pt>
                <c:pt idx="5">
                  <c:v>0</c:v>
                </c:pt>
                <c:pt idx="6">
                  <c:v>0</c:v>
                </c:pt>
                <c:pt idx="7">
                  <c:v>0</c:v>
                </c:pt>
                <c:pt idx="8">
                  <c:v>0</c:v>
                </c:pt>
                <c:pt idx="9">
                  <c:v>349.69920000000002</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3578.2357439999996</c:v>
                </c:pt>
                <c:pt idx="26">
                  <c:v>0</c:v>
                </c:pt>
                <c:pt idx="27">
                  <c:v>0</c:v>
                </c:pt>
                <c:pt idx="28">
                  <c:v>0</c:v>
                </c:pt>
                <c:pt idx="29">
                  <c:v>#N/A</c:v>
                </c:pt>
              </c:numCache>
            </c:numRef>
          </c:val>
          <c:extLst>
            <c:ext xmlns:c16="http://schemas.microsoft.com/office/drawing/2014/chart" uri="{C3380CC4-5D6E-409C-BE32-E72D297353CC}">
              <c16:uniqueId val="{00000004-5E0A-4122-9B02-1FBBBB19FA2B}"/>
            </c:ext>
          </c:extLst>
        </c:ser>
        <c:ser>
          <c:idx val="5"/>
          <c:order val="6"/>
          <c:tx>
            <c:strRef>
              <c:f>再エネ比較シート!$BU$12</c:f>
              <c:strCache>
                <c:ptCount val="1"/>
                <c:pt idx="0">
                  <c:v>合計</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再エネ比較シート!$BN$13:$BN$42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再エネ比較シート!$BU$13:$BU$42</c:f>
              <c:numCache>
                <c:formatCode>#,##0_);[Red]\(#,##0\)</c:formatCode>
                <c:ptCount val="30"/>
                <c:pt idx="0">
                  <c:v>152625.06828000001</c:v>
                </c:pt>
                <c:pt idx="1">
                  <c:v>166.93669200000005</c:v>
                </c:pt>
                <c:pt idx="2">
                  <c:v>8527.0935000000009</c:v>
                </c:pt>
                <c:pt idx="3">
                  <c:v>5344.6301759999997</c:v>
                </c:pt>
                <c:pt idx="4">
                  <c:v>100232.2923</c:v>
                </c:pt>
                <c:pt idx="5">
                  <c:v>57195.182829600002</c:v>
                </c:pt>
                <c:pt idx="6">
                  <c:v>28541.643116880001</c:v>
                </c:pt>
                <c:pt idx="7">
                  <c:v>8562.2596439999998</c:v>
                </c:pt>
                <c:pt idx="8">
                  <c:v>8905.2476678399998</c:v>
                </c:pt>
                <c:pt idx="9">
                  <c:v>1517.3301119999996</c:v>
                </c:pt>
                <c:pt idx="10">
                  <c:v>377.19771599999996</c:v>
                </c:pt>
                <c:pt idx="11">
                  <c:v>330.41581200000007</c:v>
                </c:pt>
                <c:pt idx="12">
                  <c:v>186.47937599999997</c:v>
                </c:pt>
                <c:pt idx="13">
                  <c:v>6013.6199880000004</c:v>
                </c:pt>
                <c:pt idx="14">
                  <c:v>67999.145220000006</c:v>
                </c:pt>
                <c:pt idx="15">
                  <c:v>268.91710799999998</c:v>
                </c:pt>
                <c:pt idx="16">
                  <c:v>9915.06706596</c:v>
                </c:pt>
                <c:pt idx="17">
                  <c:v>3076.8623999999995</c:v>
                </c:pt>
                <c:pt idx="18">
                  <c:v>1491.8025959999991</c:v>
                </c:pt>
                <c:pt idx="19">
                  <c:v>30961.473648000021</c:v>
                </c:pt>
                <c:pt idx="20">
                  <c:v>354650.86933056003</c:v>
                </c:pt>
                <c:pt idx="21">
                  <c:v>5957.3267212800001</c:v>
                </c:pt>
                <c:pt idx="22">
                  <c:v>1314.1968722400002</c:v>
                </c:pt>
                <c:pt idx="23">
                  <c:v>9041.4659744399978</c:v>
                </c:pt>
                <c:pt idx="24">
                  <c:v>3094.6496238000004</c:v>
                </c:pt>
                <c:pt idx="25">
                  <c:v>5419.3231131599996</c:v>
                </c:pt>
                <c:pt idx="26">
                  <c:v>17925.278001120001</c:v>
                </c:pt>
                <c:pt idx="27">
                  <c:v>638.29389600000002</c:v>
                </c:pt>
                <c:pt idx="28">
                  <c:v>6178.7835771599994</c:v>
                </c:pt>
                <c:pt idx="29">
                  <c:v>#N/A</c:v>
                </c:pt>
              </c:numCache>
            </c:numRef>
          </c:val>
          <c:extLst>
            <c:ext xmlns:c16="http://schemas.microsoft.com/office/drawing/2014/chart" uri="{C3380CC4-5D6E-409C-BE32-E72D297353CC}">
              <c16:uniqueId val="{00000000-FB5B-4EC3-AF7F-FD4CD9E6BE27}"/>
            </c:ext>
          </c:extLst>
        </c:ser>
        <c:dLbls>
          <c:showLegendKey val="0"/>
          <c:showVal val="0"/>
          <c:showCatName val="0"/>
          <c:showSerName val="0"/>
          <c:showPercent val="0"/>
          <c:showBubbleSize val="0"/>
        </c:dLbls>
        <c:gapWidth val="50"/>
        <c:overlap val="100"/>
        <c:axId val="84703056"/>
        <c:axId val="84704688"/>
        <c:extLst/>
      </c:barChart>
      <c:catAx>
        <c:axId val="84703056"/>
        <c:scaling>
          <c:orientation val="maxMin"/>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704688"/>
        <c:crosses val="autoZero"/>
        <c:auto val="1"/>
        <c:lblAlgn val="ctr"/>
        <c:lblOffset val="100"/>
        <c:noMultiLvlLbl val="0"/>
      </c:catAx>
      <c:valAx>
        <c:axId val="84704688"/>
        <c:scaling>
          <c:orientation val="minMax"/>
          <c:min val="0"/>
        </c:scaling>
        <c:delete val="0"/>
        <c:axPos val="t"/>
        <c:majorGridlines>
          <c:spPr>
            <a:ln w="9525" cap="flat" cmpd="sng" algn="ctr">
              <a:solidFill>
                <a:schemeClr val="bg1">
                  <a:lumMod val="6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703056"/>
        <c:crosses val="autoZero"/>
        <c:crossBetween val="between"/>
      </c:valAx>
      <c:spPr>
        <a:noFill/>
        <a:ln>
          <a:noFill/>
        </a:ln>
        <a:effectLst/>
      </c:spPr>
    </c:plotArea>
    <c:legend>
      <c:legendPos val="b"/>
      <c:legendEntry>
        <c:idx val="6"/>
        <c:delete val="1"/>
      </c:legendEntry>
      <c:layout>
        <c:manualLayout>
          <c:xMode val="edge"/>
          <c:yMode val="edge"/>
          <c:x val="7.0474739621915847E-2"/>
          <c:y val="0.92647150476550466"/>
          <c:w val="0.87876434828259165"/>
          <c:h val="5.9754534700965534E-2"/>
        </c:manualLayout>
      </c:layout>
      <c:overlay val="0"/>
      <c:spPr>
        <a:solidFill>
          <a:schemeClr val="lt1"/>
        </a:solidFill>
        <a:ln w="25400" cap="flat" cmpd="sng" algn="ctr">
          <a:noFill/>
          <a:prstDash val="solid"/>
        </a:ln>
        <a:effectLst/>
      </c:spPr>
      <c:txPr>
        <a:bodyPr rot="0" spcFirstLastPara="1" vertOverflow="ellipsis" vert="horz" wrap="square" anchor="ctr" anchorCtr="1"/>
        <a:lstStyle/>
        <a:p>
          <a:pPr>
            <a:defRPr sz="24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legend>
    <c:plotVisOnly val="1"/>
    <c:dispBlanksAs val="gap"/>
    <c:showDLblsOverMax val="0"/>
  </c:chart>
  <c:spPr>
    <a:solidFill>
      <a:schemeClr val="bg1"/>
    </a:solidFill>
    <a:ln w="9525" cap="flat" cmpd="sng" algn="ctr">
      <a:noFill/>
      <a:round/>
    </a:ln>
    <a:effectLst/>
  </c:spPr>
  <c:txPr>
    <a:bodyPr/>
    <a:lstStyle/>
    <a:p>
      <a:pPr>
        <a:defRPr sz="200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43074506599102"/>
          <c:y val="0.18988448882756087"/>
          <c:w val="0.86005116653868607"/>
          <c:h val="0.64331641553296814"/>
        </c:manualLayout>
      </c:layout>
      <c:barChart>
        <c:barDir val="bar"/>
        <c:grouping val="percentStacked"/>
        <c:varyColors val="0"/>
        <c:ser>
          <c:idx val="0"/>
          <c:order val="0"/>
          <c:tx>
            <c:strRef>
              <c:f>①CO2排出量の現状把握!$AX$42</c:f>
              <c:strCache>
                <c:ptCount val="1"/>
                <c:pt idx="0">
                  <c:v>産業部門</c:v>
                </c:pt>
              </c:strCache>
            </c:strRef>
          </c:tx>
          <c:spPr>
            <a:solidFill>
              <a:srgbClr val="579F93"/>
            </a:solidFill>
            <a:ln>
              <a:noFill/>
            </a:ln>
            <a:effectLst/>
          </c:spPr>
          <c:invertIfNegative val="0"/>
          <c:dLbls>
            <c:spPr>
              <a:noFill/>
              <a:ln>
                <a:noFill/>
              </a:ln>
              <a:effectLst/>
            </c:spPr>
            <c:txPr>
              <a:bodyPr wrap="square" lIns="38100" tIns="19050" rIns="38100" bIns="19050" anchor="ctr">
                <a:spAutoFit/>
              </a:bodyPr>
              <a:lstStyle/>
              <a:p>
                <a:pPr>
                  <a:defRPr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①CO2排出量の現状把握!$AW$43:$AW$45</c:f>
              <c:strCache>
                <c:ptCount val="3"/>
                <c:pt idx="0">
                  <c:v>全国</c:v>
                </c:pt>
                <c:pt idx="1">
                  <c:v>徳島県</c:v>
                </c:pt>
                <c:pt idx="2">
                  <c:v>牟岐町</c:v>
                </c:pt>
              </c:strCache>
            </c:strRef>
          </c:cat>
          <c:val>
            <c:numRef>
              <c:f>①CO2排出量の現状把握!$AX$43:$AX$45</c:f>
              <c:numCache>
                <c:formatCode>0%</c:formatCode>
                <c:ptCount val="3"/>
                <c:pt idx="0">
                  <c:v>0.42072759503743129</c:v>
                </c:pt>
                <c:pt idx="1">
                  <c:v>0.33788192828606189</c:v>
                </c:pt>
                <c:pt idx="2">
                  <c:v>6.9011353022960728E-2</c:v>
                </c:pt>
              </c:numCache>
            </c:numRef>
          </c:val>
          <c:extLst>
            <c:ext xmlns:c16="http://schemas.microsoft.com/office/drawing/2014/chart" uri="{C3380CC4-5D6E-409C-BE32-E72D297353CC}">
              <c16:uniqueId val="{0000001F-C356-4086-8084-6F585DC96C41}"/>
            </c:ext>
          </c:extLst>
        </c:ser>
        <c:ser>
          <c:idx val="1"/>
          <c:order val="1"/>
          <c:tx>
            <c:strRef>
              <c:f>①CO2排出量の現状把握!$AY$42</c:f>
              <c:strCache>
                <c:ptCount val="1"/>
                <c:pt idx="0">
                  <c:v>業務その他部門</c:v>
                </c:pt>
              </c:strCache>
            </c:strRef>
          </c:tx>
          <c:spPr>
            <a:solidFill>
              <a:srgbClr val="F1D499"/>
            </a:solidFill>
            <a:ln>
              <a:solidFill>
                <a:schemeClr val="bg1"/>
              </a:solidFill>
            </a:ln>
            <a:effectLst/>
          </c:spPr>
          <c:invertIfNegative val="0"/>
          <c:dLbls>
            <c:spPr>
              <a:noFill/>
              <a:ln>
                <a:noFill/>
              </a:ln>
              <a:effectLst/>
            </c:spPr>
            <c:txPr>
              <a:bodyPr wrap="square" lIns="38100" tIns="19050" rIns="38100" bIns="19050" anchor="ctr">
                <a:spAutoFit/>
              </a:bodyPr>
              <a:lstStyle/>
              <a:p>
                <a:pPr>
                  <a:defRPr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①CO2排出量の現状把握!$AW$43:$AW$45</c:f>
              <c:strCache>
                <c:ptCount val="3"/>
                <c:pt idx="0">
                  <c:v>全国</c:v>
                </c:pt>
                <c:pt idx="1">
                  <c:v>徳島県</c:v>
                </c:pt>
                <c:pt idx="2">
                  <c:v>牟岐町</c:v>
                </c:pt>
              </c:strCache>
            </c:strRef>
          </c:cat>
          <c:val>
            <c:numRef>
              <c:f>①CO2排出量の現状把握!$AY$43:$AY$45</c:f>
              <c:numCache>
                <c:formatCode>0%</c:formatCode>
                <c:ptCount val="3"/>
                <c:pt idx="0">
                  <c:v>0.19118662390594171</c:v>
                </c:pt>
                <c:pt idx="1">
                  <c:v>0.18091382287120639</c:v>
                </c:pt>
                <c:pt idx="2">
                  <c:v>0.24710523744454838</c:v>
                </c:pt>
              </c:numCache>
            </c:numRef>
          </c:val>
          <c:extLst>
            <c:ext xmlns:c16="http://schemas.microsoft.com/office/drawing/2014/chart" uri="{C3380CC4-5D6E-409C-BE32-E72D297353CC}">
              <c16:uniqueId val="{00000020-C356-4086-8084-6F585DC96C41}"/>
            </c:ext>
          </c:extLst>
        </c:ser>
        <c:ser>
          <c:idx val="2"/>
          <c:order val="2"/>
          <c:tx>
            <c:strRef>
              <c:f>①CO2排出量の現状把握!$AZ$42</c:f>
              <c:strCache>
                <c:ptCount val="1"/>
                <c:pt idx="0">
                  <c:v>家庭部門</c:v>
                </c:pt>
              </c:strCache>
            </c:strRef>
          </c:tx>
          <c:spPr>
            <a:solidFill>
              <a:srgbClr val="E19087"/>
            </a:solidFill>
            <a:ln>
              <a:solidFill>
                <a:schemeClr val="bg1"/>
              </a:solidFill>
            </a:ln>
            <a:effectLst/>
          </c:spPr>
          <c:invertIfNegative val="0"/>
          <c:dLbls>
            <c:spPr>
              <a:noFill/>
              <a:ln>
                <a:noFill/>
              </a:ln>
              <a:effectLst/>
            </c:spPr>
            <c:txPr>
              <a:bodyPr wrap="square" lIns="38100" tIns="19050" rIns="38100" bIns="19050" anchor="ctr">
                <a:spAutoFit/>
              </a:bodyPr>
              <a:lstStyle/>
              <a:p>
                <a:pPr>
                  <a:defRPr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①CO2排出量の現状把握!$AW$43:$AW$45</c:f>
              <c:strCache>
                <c:ptCount val="3"/>
                <c:pt idx="0">
                  <c:v>全国</c:v>
                </c:pt>
                <c:pt idx="1">
                  <c:v>徳島県</c:v>
                </c:pt>
                <c:pt idx="2">
                  <c:v>牟岐町</c:v>
                </c:pt>
              </c:strCache>
            </c:strRef>
          </c:cat>
          <c:val>
            <c:numRef>
              <c:f>①CO2排出量の現状把握!$AZ$43:$AZ$45</c:f>
              <c:numCache>
                <c:formatCode>0%</c:formatCode>
                <c:ptCount val="3"/>
                <c:pt idx="0">
                  <c:v>0.18034974026133399</c:v>
                </c:pt>
                <c:pt idx="1">
                  <c:v>0.18495686488146204</c:v>
                </c:pt>
                <c:pt idx="2">
                  <c:v>0.29736017339027637</c:v>
                </c:pt>
              </c:numCache>
            </c:numRef>
          </c:val>
          <c:extLst>
            <c:ext xmlns:c16="http://schemas.microsoft.com/office/drawing/2014/chart" uri="{C3380CC4-5D6E-409C-BE32-E72D297353CC}">
              <c16:uniqueId val="{00000021-C356-4086-8084-6F585DC96C41}"/>
            </c:ext>
          </c:extLst>
        </c:ser>
        <c:ser>
          <c:idx val="3"/>
          <c:order val="3"/>
          <c:tx>
            <c:strRef>
              <c:f>①CO2排出量の現状把握!$BA$42</c:f>
              <c:strCache>
                <c:ptCount val="1"/>
                <c:pt idx="0">
                  <c:v>運輸部門</c:v>
                </c:pt>
              </c:strCache>
            </c:strRef>
          </c:tx>
          <c:spPr>
            <a:solidFill>
              <a:srgbClr val="BFA9D7"/>
            </a:solidFill>
            <a:ln>
              <a:solidFill>
                <a:schemeClr val="bg1"/>
              </a:solidFill>
            </a:ln>
            <a:effectLst/>
          </c:spPr>
          <c:invertIfNegative val="0"/>
          <c:dLbls>
            <c:spPr>
              <a:noFill/>
              <a:ln>
                <a:noFill/>
              </a:ln>
              <a:effectLst/>
            </c:spPr>
            <c:txPr>
              <a:bodyPr wrap="square" lIns="38100" tIns="19050" rIns="38100" bIns="19050" anchor="ctr">
                <a:spAutoFit/>
              </a:bodyPr>
              <a:lstStyle/>
              <a:p>
                <a:pPr>
                  <a:defRPr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①CO2排出量の現状把握!$AW$43:$AW$45</c:f>
              <c:strCache>
                <c:ptCount val="3"/>
                <c:pt idx="0">
                  <c:v>全国</c:v>
                </c:pt>
                <c:pt idx="1">
                  <c:v>徳島県</c:v>
                </c:pt>
                <c:pt idx="2">
                  <c:v>牟岐町</c:v>
                </c:pt>
              </c:strCache>
            </c:strRef>
          </c:cat>
          <c:val>
            <c:numRef>
              <c:f>①CO2排出量の現状把握!$BA$43:$BA$45</c:f>
              <c:numCache>
                <c:formatCode>0%</c:formatCode>
                <c:ptCount val="3"/>
                <c:pt idx="0">
                  <c:v>0.19226168778726088</c:v>
                </c:pt>
                <c:pt idx="1">
                  <c:v>0.28251968633966296</c:v>
                </c:pt>
                <c:pt idx="2">
                  <c:v>0.36019936523790241</c:v>
                </c:pt>
              </c:numCache>
            </c:numRef>
          </c:val>
          <c:extLst>
            <c:ext xmlns:c16="http://schemas.microsoft.com/office/drawing/2014/chart" uri="{C3380CC4-5D6E-409C-BE32-E72D297353CC}">
              <c16:uniqueId val="{00000022-C356-4086-8084-6F585DC96C41}"/>
            </c:ext>
          </c:extLst>
        </c:ser>
        <c:ser>
          <c:idx val="4"/>
          <c:order val="4"/>
          <c:tx>
            <c:strRef>
              <c:f>①CO2排出量の現状把握!$BB$42</c:f>
              <c:strCache>
                <c:ptCount val="1"/>
                <c:pt idx="0">
                  <c:v>廃棄物分野（一般廃棄物）</c:v>
                </c:pt>
              </c:strCache>
            </c:strRef>
          </c:tx>
          <c:spPr>
            <a:solidFill>
              <a:schemeClr val="bg1">
                <a:lumMod val="65000"/>
              </a:schemeClr>
            </a:solidFill>
            <a:ln>
              <a:solidFill>
                <a:schemeClr val="bg1"/>
              </a:solidFill>
            </a:ln>
            <a:effectLst/>
          </c:spPr>
          <c:invertIfNegative val="0"/>
          <c:dLbls>
            <c:spPr>
              <a:noFill/>
              <a:ln>
                <a:noFill/>
              </a:ln>
              <a:effectLst/>
            </c:spPr>
            <c:txPr>
              <a:bodyPr wrap="square" lIns="38100" tIns="19050" rIns="38100" bIns="19050" anchor="ctr">
                <a:spAutoFit/>
              </a:bodyPr>
              <a:lstStyle/>
              <a:p>
                <a:pPr>
                  <a:defRPr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①CO2排出量の現状把握!$AW$43:$AW$45</c:f>
              <c:strCache>
                <c:ptCount val="3"/>
                <c:pt idx="0">
                  <c:v>全国</c:v>
                </c:pt>
                <c:pt idx="1">
                  <c:v>徳島県</c:v>
                </c:pt>
                <c:pt idx="2">
                  <c:v>牟岐町</c:v>
                </c:pt>
              </c:strCache>
            </c:strRef>
          </c:cat>
          <c:val>
            <c:numRef>
              <c:f>①CO2排出量の現状把握!$BB$43:$BB$45</c:f>
              <c:numCache>
                <c:formatCode>0%</c:formatCode>
                <c:ptCount val="3"/>
                <c:pt idx="0">
                  <c:v>1.5474353008032191E-2</c:v>
                </c:pt>
                <c:pt idx="1">
                  <c:v>1.3727697621606649E-2</c:v>
                </c:pt>
                <c:pt idx="2">
                  <c:v>2.6323870904312093E-2</c:v>
                </c:pt>
              </c:numCache>
            </c:numRef>
          </c:val>
          <c:extLst>
            <c:ext xmlns:c16="http://schemas.microsoft.com/office/drawing/2014/chart" uri="{C3380CC4-5D6E-409C-BE32-E72D297353CC}">
              <c16:uniqueId val="{00000023-C356-4086-8084-6F585DC96C41}"/>
            </c:ext>
          </c:extLst>
        </c:ser>
        <c:dLbls>
          <c:showLegendKey val="0"/>
          <c:showVal val="0"/>
          <c:showCatName val="0"/>
          <c:showSerName val="0"/>
          <c:showPercent val="0"/>
          <c:showBubbleSize val="0"/>
        </c:dLbls>
        <c:gapWidth val="182"/>
        <c:overlap val="100"/>
        <c:serLines>
          <c:spPr>
            <a:ln>
              <a:solidFill>
                <a:schemeClr val="bg1">
                  <a:lumMod val="50000"/>
                </a:schemeClr>
              </a:solidFill>
            </a:ln>
          </c:spPr>
        </c:serLines>
        <c:axId val="406067951"/>
        <c:axId val="406064207"/>
      </c:barChart>
      <c:catAx>
        <c:axId val="406067951"/>
        <c:scaling>
          <c:orientation val="maxMin"/>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vert="horz"/>
          <a:lstStyle/>
          <a:p>
            <a:pPr>
              <a:defRPr/>
            </a:pPr>
            <a:endParaRPr lang="ja-JP"/>
          </a:p>
        </c:txPr>
        <c:crossAx val="406064207"/>
        <c:crosses val="autoZero"/>
        <c:auto val="1"/>
        <c:lblAlgn val="ctr"/>
        <c:lblOffset val="100"/>
        <c:noMultiLvlLbl val="0"/>
      </c:catAx>
      <c:valAx>
        <c:axId val="406064207"/>
        <c:scaling>
          <c:orientation val="minMax"/>
        </c:scaling>
        <c:delete val="0"/>
        <c:axPos val="t"/>
        <c:majorGridlines>
          <c:spPr>
            <a:ln w="9525" cap="flat" cmpd="sng" algn="ctr">
              <a:solidFill>
                <a:schemeClr val="bg1">
                  <a:lumMod val="65000"/>
                </a:schemeClr>
              </a:solidFill>
              <a:round/>
            </a:ln>
            <a:effectLst/>
          </c:spPr>
        </c:majorGridlines>
        <c:numFmt formatCode="0%" sourceLinked="1"/>
        <c:majorTickMark val="none"/>
        <c:minorTickMark val="none"/>
        <c:tickLblPos val="nextTo"/>
        <c:spPr>
          <a:noFill/>
          <a:ln w="9525">
            <a:noFill/>
          </a:ln>
          <a:effectLst/>
        </c:spPr>
        <c:txPr>
          <a:bodyPr rot="0" vert="horz" anchor="b" anchorCtr="0"/>
          <a:lstStyle/>
          <a:p>
            <a:pPr>
              <a:defRPr/>
            </a:pPr>
            <a:endParaRPr lang="ja-JP"/>
          </a:p>
        </c:txPr>
        <c:crossAx val="406067951"/>
        <c:crosses val="autoZero"/>
        <c:crossBetween val="between"/>
      </c:valAx>
    </c:plotArea>
    <c:legend>
      <c:legendPos val="b"/>
      <c:layout>
        <c:manualLayout>
          <c:xMode val="edge"/>
          <c:yMode val="edge"/>
          <c:x val="0.16900553214795425"/>
          <c:y val="0.89775240067824391"/>
          <c:w val="0.52213479700033472"/>
          <c:h val="9.2333077860050974E-2"/>
        </c:manualLayout>
      </c:layout>
      <c:overlay val="0"/>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434776428766807"/>
          <c:y val="0.11214998666924286"/>
          <c:w val="0.79559802470158292"/>
          <c:h val="0.62305773027398736"/>
        </c:manualLayout>
      </c:layout>
      <c:lineChart>
        <c:grouping val="standard"/>
        <c:varyColors val="0"/>
        <c:ser>
          <c:idx val="0"/>
          <c:order val="0"/>
          <c:tx>
            <c:strRef>
              <c:f>②活動量の現状把握!$AK$5</c:f>
              <c:strCache>
                <c:ptCount val="1"/>
                <c:pt idx="0">
                  <c:v>従業者数</c:v>
                </c:pt>
              </c:strCache>
            </c:strRef>
          </c:tx>
          <c:spPr>
            <a:ln w="34925" cap="rnd">
              <a:solidFill>
                <a:sysClr val="windowText" lastClr="000000">
                  <a:lumMod val="75000"/>
                  <a:lumOff val="25000"/>
                </a:sysClr>
              </a:solidFill>
              <a:round/>
            </a:ln>
            <a:effectLst/>
          </c:spPr>
          <c:marker>
            <c:symbol val="circle"/>
            <c:size val="5"/>
            <c:spPr>
              <a:solidFill>
                <a:sysClr val="windowText" lastClr="000000">
                  <a:lumMod val="75000"/>
                  <a:lumOff val="25000"/>
                </a:sysClr>
              </a:solidFill>
              <a:ln w="9525">
                <a:noFill/>
              </a:ln>
              <a:effectLst/>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②活動量の現状把握!$AK$7:$AK$20</c:f>
              <c:numCache>
                <c:formatCode>#,##0_);[Red]\(#,##0\)</c:formatCode>
                <c:ptCount val="14"/>
                <c:pt idx="0">
                  <c:v>1627</c:v>
                </c:pt>
                <c:pt idx="1">
                  <c:v>1627</c:v>
                </c:pt>
                <c:pt idx="2">
                  <c:v>1627</c:v>
                </c:pt>
                <c:pt idx="3">
                  <c:v>1627</c:v>
                </c:pt>
                <c:pt idx="4">
                  <c:v>1627</c:v>
                </c:pt>
                <c:pt idx="5">
                  <c:v>1399</c:v>
                </c:pt>
                <c:pt idx="6">
                  <c:v>1399</c:v>
                </c:pt>
                <c:pt idx="7">
                  <c:v>1399</c:v>
                </c:pt>
                <c:pt idx="8">
                  <c:v>1399</c:v>
                </c:pt>
                <c:pt idx="9">
                  <c:v>1399</c:v>
                </c:pt>
                <c:pt idx="10">
                  <c:v>1399</c:v>
                </c:pt>
                <c:pt idx="11">
                  <c:v>1283</c:v>
                </c:pt>
                <c:pt idx="12">
                  <c:v>1283</c:v>
                </c:pt>
                <c:pt idx="13">
                  <c:v>1283</c:v>
                </c:pt>
              </c:numCache>
            </c:numRef>
          </c:val>
          <c:smooth val="0"/>
          <c:extLst>
            <c:ext xmlns:c16="http://schemas.microsoft.com/office/drawing/2014/chart" uri="{C3380CC4-5D6E-409C-BE32-E72D297353CC}">
              <c16:uniqueId val="{00000000-E9D9-40AC-9B68-57773D159FFF}"/>
            </c:ext>
          </c:extLst>
        </c:ser>
        <c:dLbls>
          <c:showLegendKey val="0"/>
          <c:showVal val="0"/>
          <c:showCatName val="0"/>
          <c:showSerName val="0"/>
          <c:showPercent val="0"/>
          <c:showBubbleSize val="0"/>
        </c:dLbls>
        <c:marker val="1"/>
        <c:smooth val="0"/>
        <c:axId val="84681296"/>
        <c:axId val="84667152"/>
      </c:lineChart>
      <c:catAx>
        <c:axId val="84681296"/>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67152"/>
        <c:crosses val="autoZero"/>
        <c:auto val="1"/>
        <c:lblAlgn val="ctr"/>
        <c:lblOffset val="100"/>
        <c:noMultiLvlLbl val="0"/>
      </c:catAx>
      <c:valAx>
        <c:axId val="84667152"/>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pPr>
            <a:endParaRPr lang="ja-JP"/>
          </a:p>
        </c:txPr>
        <c:crossAx val="84681296"/>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150377034256507"/>
          <c:y val="7.2801231399608882E-2"/>
          <c:w val="0.79496662653262751"/>
          <c:h val="0.63601167995607177"/>
        </c:manualLayout>
      </c:layout>
      <c:barChart>
        <c:barDir val="col"/>
        <c:grouping val="clustered"/>
        <c:varyColors val="0"/>
        <c:ser>
          <c:idx val="1"/>
          <c:order val="0"/>
          <c:tx>
            <c:strRef>
              <c:f>②活動量の現状把握!$AQ$5</c:f>
              <c:strCache>
                <c:ptCount val="1"/>
                <c:pt idx="0">
                  <c:v>CO2排出量</c:v>
                </c:pt>
              </c:strCache>
            </c:strRef>
          </c:tx>
          <c:spPr>
            <a:solidFill>
              <a:sysClr val="windowText" lastClr="000000">
                <a:lumMod val="50000"/>
                <a:lumOff val="50000"/>
              </a:sysClr>
            </a:solidFill>
            <a:ln>
              <a:noFill/>
            </a:ln>
            <a:effectLst/>
          </c:spPr>
          <c:invertIfNegative val="0"/>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②活動量の現状把握!$AQ$7:$AQ$20</c:f>
              <c:numCache>
                <c:formatCode>[=0]0;[&lt;10]0.00;#,##0</c:formatCode>
                <c:ptCount val="14"/>
                <c:pt idx="0">
                  <c:v>0.65902868543675286</c:v>
                </c:pt>
                <c:pt idx="1">
                  <c:v>0.83682245777406083</c:v>
                </c:pt>
                <c:pt idx="2">
                  <c:v>0.64433300301994778</c:v>
                </c:pt>
                <c:pt idx="3">
                  <c:v>0.60507621722236093</c:v>
                </c:pt>
                <c:pt idx="4">
                  <c:v>0.60962087660763487</c:v>
                </c:pt>
                <c:pt idx="5">
                  <c:v>0.52131018110557126</c:v>
                </c:pt>
                <c:pt idx="6">
                  <c:v>0.77585208043417242</c:v>
                </c:pt>
                <c:pt idx="7">
                  <c:v>0.74258818111636893</c:v>
                </c:pt>
                <c:pt idx="8">
                  <c:v>0.58905940811247282</c:v>
                </c:pt>
                <c:pt idx="9">
                  <c:v>0.62200116827444696</c:v>
                </c:pt>
                <c:pt idx="10">
                  <c:v>0.60158851915774314</c:v>
                </c:pt>
                <c:pt idx="11">
                  <c:v>0.55774710381402504</c:v>
                </c:pt>
                <c:pt idx="12">
                  <c:v>0.69843485822682017</c:v>
                </c:pt>
                <c:pt idx="13">
                  <c:v>0.48691896297900672</c:v>
                </c:pt>
              </c:numCache>
            </c:numRef>
          </c:val>
          <c:extLst>
            <c:ext xmlns:c16="http://schemas.microsoft.com/office/drawing/2014/chart" uri="{C3380CC4-5D6E-409C-BE32-E72D297353CC}">
              <c16:uniqueId val="{00000000-369E-4AE0-942F-87FB2C2E59EF}"/>
            </c:ext>
          </c:extLst>
        </c:ser>
        <c:dLbls>
          <c:showLegendKey val="0"/>
          <c:showVal val="0"/>
          <c:showCatName val="0"/>
          <c:showSerName val="0"/>
          <c:showPercent val="0"/>
          <c:showBubbleSize val="0"/>
        </c:dLbls>
        <c:gapWidth val="90"/>
        <c:axId val="84694352"/>
        <c:axId val="84664432"/>
      </c:barChart>
      <c:catAx>
        <c:axId val="84694352"/>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64432"/>
        <c:crosses val="autoZero"/>
        <c:auto val="1"/>
        <c:lblAlgn val="ctr"/>
        <c:lblOffset val="100"/>
        <c:noMultiLvlLbl val="0"/>
      </c:catAx>
      <c:valAx>
        <c:axId val="84664432"/>
        <c:scaling>
          <c:orientation val="minMax"/>
          <c:min val="0"/>
        </c:scaling>
        <c:delete val="0"/>
        <c:axPos val="l"/>
        <c:majorGridlines>
          <c:spPr>
            <a:ln w="9525" cap="flat" cmpd="sng" algn="ctr">
              <a:solidFill>
                <a:sysClr val="window" lastClr="FFFFFF">
                  <a:lumMod val="65000"/>
                </a:sysClr>
              </a:solidFill>
              <a:round/>
            </a:ln>
            <a:effectLst/>
          </c:spPr>
        </c:majorGridlines>
        <c:numFmt formatCode="[=0]0;[&lt;10]0.00;#,##0" sourceLinked="1"/>
        <c:majorTickMark val="none"/>
        <c:minorTickMark val="none"/>
        <c:tickLblPos val="low"/>
        <c:spPr>
          <a:noFill/>
          <a:ln>
            <a:noFill/>
          </a:ln>
          <a:effectLst/>
        </c:spPr>
        <c:txPr>
          <a:bodyPr rot="-60000000" vert="horz"/>
          <a:lstStyle/>
          <a:p>
            <a:pPr>
              <a:defRPr/>
            </a:pPr>
            <a:endParaRPr lang="ja-JP"/>
          </a:p>
        </c:txPr>
        <c:crossAx val="84694352"/>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459236397535916"/>
          <c:y val="8.9013872740098074E-2"/>
          <c:w val="0.78767367254027776"/>
          <c:h val="0.62398959254612396"/>
        </c:manualLayout>
      </c:layout>
      <c:lineChart>
        <c:grouping val="standard"/>
        <c:varyColors val="0"/>
        <c:ser>
          <c:idx val="0"/>
          <c:order val="0"/>
          <c:tx>
            <c:strRef>
              <c:f>②活動量の現状把握!$AP$5</c:f>
              <c:strCache>
                <c:ptCount val="1"/>
                <c:pt idx="0">
                  <c:v>入港船舶総トン数</c:v>
                </c:pt>
              </c:strCache>
            </c:strRef>
          </c:tx>
          <c:spPr>
            <a:ln w="34925" cap="rnd">
              <a:solidFill>
                <a:sysClr val="windowText" lastClr="000000">
                  <a:lumMod val="75000"/>
                  <a:lumOff val="25000"/>
                </a:sysClr>
              </a:solidFill>
              <a:round/>
            </a:ln>
            <a:effectLst/>
          </c:spPr>
          <c:marker>
            <c:symbol val="circle"/>
            <c:size val="5"/>
            <c:spPr>
              <a:solidFill>
                <a:sysClr val="windowText" lastClr="000000">
                  <a:lumMod val="75000"/>
                  <a:lumOff val="25000"/>
                </a:sysClr>
              </a:solidFill>
              <a:ln w="9525">
                <a:noFill/>
              </a:ln>
              <a:effectLst/>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②活動量の現状把握!$AP$7:$AP$20</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0-C124-4897-ADD3-E2F3BA8DADA1}"/>
            </c:ext>
          </c:extLst>
        </c:ser>
        <c:dLbls>
          <c:showLegendKey val="0"/>
          <c:showVal val="0"/>
          <c:showCatName val="0"/>
          <c:showSerName val="0"/>
          <c:showPercent val="0"/>
          <c:showBubbleSize val="0"/>
        </c:dLbls>
        <c:marker val="1"/>
        <c:smooth val="0"/>
        <c:axId val="84685104"/>
        <c:axId val="84695440"/>
      </c:lineChart>
      <c:catAx>
        <c:axId val="84685104"/>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95440"/>
        <c:crosses val="autoZero"/>
        <c:auto val="1"/>
        <c:lblAlgn val="ctr"/>
        <c:lblOffset val="100"/>
        <c:noMultiLvlLbl val="0"/>
      </c:catAx>
      <c:valAx>
        <c:axId val="84695440"/>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latin typeface="Meiryo UI" panose="020B0604030504040204" pitchFamily="50" charset="-128"/>
                <a:ea typeface="Meiryo UI" panose="020B0604030504040204" pitchFamily="50" charset="-128"/>
              </a:defRPr>
            </a:pPr>
            <a:endParaRPr lang="ja-JP"/>
          </a:p>
        </c:txPr>
        <c:crossAx val="84685104"/>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164067106644882"/>
          <c:y val="0.12306624822089085"/>
          <c:w val="0.79311558153863659"/>
          <c:h val="0.61687616079142882"/>
        </c:manualLayout>
      </c:layout>
      <c:lineChart>
        <c:grouping val="standard"/>
        <c:varyColors val="0"/>
        <c:ser>
          <c:idx val="0"/>
          <c:order val="0"/>
          <c:tx>
            <c:strRef>
              <c:f>②活動量の現状把握!$AO$5</c:f>
              <c:strCache>
                <c:ptCount val="1"/>
                <c:pt idx="0">
                  <c:v>人口</c:v>
                </c:pt>
              </c:strCache>
            </c:strRef>
          </c:tx>
          <c:spPr>
            <a:ln w="34925" cap="rnd">
              <a:solidFill>
                <a:sysClr val="windowText" lastClr="000000">
                  <a:lumMod val="75000"/>
                  <a:lumOff val="25000"/>
                </a:sysClr>
              </a:solidFill>
              <a:round/>
            </a:ln>
            <a:effectLst/>
          </c:spPr>
          <c:marker>
            <c:symbol val="circle"/>
            <c:size val="5"/>
            <c:spPr>
              <a:solidFill>
                <a:sysClr val="windowText" lastClr="000000">
                  <a:lumMod val="75000"/>
                  <a:lumOff val="25000"/>
                </a:sysClr>
              </a:solidFill>
              <a:ln w="9525">
                <a:noFill/>
              </a:ln>
              <a:effectLst/>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②活動量の現状把握!$AO$7:$AO$20</c:f>
              <c:numCache>
                <c:formatCode>#,##0_);[Red]\(#,##0\)</c:formatCode>
                <c:ptCount val="14"/>
                <c:pt idx="0">
                  <c:v>5094</c:v>
                </c:pt>
                <c:pt idx="1">
                  <c:v>4989</c:v>
                </c:pt>
                <c:pt idx="2">
                  <c:v>4848</c:v>
                </c:pt>
                <c:pt idx="3">
                  <c:v>4763</c:v>
                </c:pt>
                <c:pt idx="4">
                  <c:v>4696</c:v>
                </c:pt>
                <c:pt idx="5">
                  <c:v>4582</c:v>
                </c:pt>
                <c:pt idx="6">
                  <c:v>4474</c:v>
                </c:pt>
                <c:pt idx="7">
                  <c:v>4379</c:v>
                </c:pt>
                <c:pt idx="8">
                  <c:v>4247</c:v>
                </c:pt>
                <c:pt idx="9">
                  <c:v>4144</c:v>
                </c:pt>
                <c:pt idx="10">
                  <c:v>4025</c:v>
                </c:pt>
                <c:pt idx="11">
                  <c:v>3948</c:v>
                </c:pt>
                <c:pt idx="12">
                  <c:v>3832</c:v>
                </c:pt>
                <c:pt idx="13">
                  <c:v>3693</c:v>
                </c:pt>
              </c:numCache>
            </c:numRef>
          </c:val>
          <c:smooth val="0"/>
          <c:extLst>
            <c:ext xmlns:c16="http://schemas.microsoft.com/office/drawing/2014/chart" uri="{C3380CC4-5D6E-409C-BE32-E72D297353CC}">
              <c16:uniqueId val="{00000000-D202-4419-97F9-354D6AC94FFC}"/>
            </c:ext>
          </c:extLst>
        </c:ser>
        <c:dLbls>
          <c:showLegendKey val="0"/>
          <c:showVal val="0"/>
          <c:showCatName val="0"/>
          <c:showSerName val="0"/>
          <c:showPercent val="0"/>
          <c:showBubbleSize val="0"/>
        </c:dLbls>
        <c:marker val="1"/>
        <c:smooth val="0"/>
        <c:axId val="84661712"/>
        <c:axId val="84670960"/>
      </c:lineChart>
      <c:catAx>
        <c:axId val="84661712"/>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70960"/>
        <c:crosses val="autoZero"/>
        <c:auto val="1"/>
        <c:lblAlgn val="ctr"/>
        <c:lblOffset val="100"/>
        <c:noMultiLvlLbl val="0"/>
      </c:catAx>
      <c:valAx>
        <c:axId val="84670960"/>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pPr>
            <a:endParaRPr lang="ja-JP"/>
          </a:p>
        </c:txPr>
        <c:crossAx val="84661712"/>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8" Type="http://schemas.openxmlformats.org/officeDocument/2006/relationships/chart" Target="../charts/chart32.xml"/><Relationship Id="rId3" Type="http://schemas.openxmlformats.org/officeDocument/2006/relationships/chart" Target="../charts/chart27.xml"/><Relationship Id="rId7" Type="http://schemas.openxmlformats.org/officeDocument/2006/relationships/chart" Target="../charts/chart31.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5.xml"/><Relationship Id="rId7" Type="http://schemas.openxmlformats.org/officeDocument/2006/relationships/chart" Target="../charts/chart39.xml"/><Relationship Id="rId2" Type="http://schemas.openxmlformats.org/officeDocument/2006/relationships/chart" Target="../charts/chart34.xml"/><Relationship Id="rId1" Type="http://schemas.openxmlformats.org/officeDocument/2006/relationships/chart" Target="../charts/chart33.xml"/><Relationship Id="rId6" Type="http://schemas.openxmlformats.org/officeDocument/2006/relationships/chart" Target="../charts/chart38.xml"/><Relationship Id="rId5" Type="http://schemas.openxmlformats.org/officeDocument/2006/relationships/chart" Target="../charts/chart37.xml"/><Relationship Id="rId4" Type="http://schemas.openxmlformats.org/officeDocument/2006/relationships/chart" Target="../charts/chart36.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 Id="rId9" Type="http://schemas.openxmlformats.org/officeDocument/2006/relationships/chart" Target="../charts/chart14.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42.xml"/><Relationship Id="rId7" Type="http://schemas.openxmlformats.org/officeDocument/2006/relationships/chart" Target="../charts/chart46.xml"/><Relationship Id="rId2" Type="http://schemas.openxmlformats.org/officeDocument/2006/relationships/chart" Target="../charts/chart41.xml"/><Relationship Id="rId1" Type="http://schemas.openxmlformats.org/officeDocument/2006/relationships/chart" Target="../charts/chart40.xml"/><Relationship Id="rId6" Type="http://schemas.openxmlformats.org/officeDocument/2006/relationships/chart" Target="../charts/chart45.xml"/><Relationship Id="rId5" Type="http://schemas.openxmlformats.org/officeDocument/2006/relationships/chart" Target="../charts/chart44.xml"/><Relationship Id="rId4" Type="http://schemas.openxmlformats.org/officeDocument/2006/relationships/chart" Target="../charts/chart43.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2.xml"/><Relationship Id="rId3" Type="http://schemas.openxmlformats.org/officeDocument/2006/relationships/chart" Target="../charts/chart17.xml"/><Relationship Id="rId7" Type="http://schemas.openxmlformats.org/officeDocument/2006/relationships/chart" Target="../charts/chart21.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10" Type="http://schemas.openxmlformats.org/officeDocument/2006/relationships/chart" Target="../charts/chart24.xml"/><Relationship Id="rId4" Type="http://schemas.openxmlformats.org/officeDocument/2006/relationships/chart" Target="../charts/chart18.xml"/><Relationship Id="rId9"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19</xdr:col>
      <xdr:colOff>40821</xdr:colOff>
      <xdr:row>6</xdr:row>
      <xdr:rowOff>56464</xdr:rowOff>
    </xdr:from>
    <xdr:to>
      <xdr:col>36</xdr:col>
      <xdr:colOff>703763</xdr:colOff>
      <xdr:row>29</xdr:row>
      <xdr:rowOff>25309</xdr:rowOff>
    </xdr:to>
    <xdr:graphicFrame macro="">
      <xdr:nvGraphicFramePr>
        <xdr:cNvPr id="2" name="部門・分野別の温室効果ガス（CO2）排出量の経年変化">
          <a:extLst>
            <a:ext uri="{FF2B5EF4-FFF2-40B4-BE49-F238E27FC236}">
              <a16:creationId xmlns:a16="http://schemas.microsoft.com/office/drawing/2014/main" id="{F4FC291B-F49B-4B84-9262-32C950018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57991</xdr:colOff>
      <xdr:row>5</xdr:row>
      <xdr:rowOff>23549</xdr:rowOff>
    </xdr:from>
    <xdr:to>
      <xdr:col>8</xdr:col>
      <xdr:colOff>456045</xdr:colOff>
      <xdr:row>22</xdr:row>
      <xdr:rowOff>87940</xdr:rowOff>
    </xdr:to>
    <xdr:graphicFrame macro="">
      <xdr:nvGraphicFramePr>
        <xdr:cNvPr id="3" name="グラフ1990">
          <a:extLst>
            <a:ext uri="{FF2B5EF4-FFF2-40B4-BE49-F238E27FC236}">
              <a16:creationId xmlns:a16="http://schemas.microsoft.com/office/drawing/2014/main" id="{7A4EA54D-26DF-46CC-9C51-6B3C62E09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24848</xdr:colOff>
      <xdr:row>26</xdr:row>
      <xdr:rowOff>13426</xdr:rowOff>
    </xdr:from>
    <xdr:to>
      <xdr:col>9</xdr:col>
      <xdr:colOff>266</xdr:colOff>
      <xdr:row>43</xdr:row>
      <xdr:rowOff>78049</xdr:rowOff>
    </xdr:to>
    <xdr:graphicFrame macro="">
      <xdr:nvGraphicFramePr>
        <xdr:cNvPr id="4" name="グラフ2005">
          <a:extLst>
            <a:ext uri="{FF2B5EF4-FFF2-40B4-BE49-F238E27FC236}">
              <a16:creationId xmlns:a16="http://schemas.microsoft.com/office/drawing/2014/main" id="{A162E916-B316-47C3-BD3B-F606A12FB2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19051</xdr:colOff>
      <xdr:row>47</xdr:row>
      <xdr:rowOff>847</xdr:rowOff>
    </xdr:from>
    <xdr:to>
      <xdr:col>9</xdr:col>
      <xdr:colOff>16692</xdr:colOff>
      <xdr:row>64</xdr:row>
      <xdr:rowOff>62930</xdr:rowOff>
    </xdr:to>
    <xdr:graphicFrame macro="">
      <xdr:nvGraphicFramePr>
        <xdr:cNvPr id="5" name="グラフ2013">
          <a:extLst>
            <a:ext uri="{FF2B5EF4-FFF2-40B4-BE49-F238E27FC236}">
              <a16:creationId xmlns:a16="http://schemas.microsoft.com/office/drawing/2014/main" id="{10A0591C-ED6B-4F6D-811D-D2BF551383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97972</xdr:colOff>
      <xdr:row>51</xdr:row>
      <xdr:rowOff>22860</xdr:rowOff>
    </xdr:from>
    <xdr:to>
      <xdr:col>37</xdr:col>
      <xdr:colOff>149680</xdr:colOff>
      <xdr:row>64</xdr:row>
      <xdr:rowOff>96248</xdr:rowOff>
    </xdr:to>
    <xdr:graphicFrame macro="">
      <xdr:nvGraphicFramePr>
        <xdr:cNvPr id="6" name="グラフ 2">
          <a:extLst>
            <a:ext uri="{FF2B5EF4-FFF2-40B4-BE49-F238E27FC236}">
              <a16:creationId xmlns:a16="http://schemas.microsoft.com/office/drawing/2014/main" id="{897B6377-B6BD-4F02-A953-FBC4EE325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32</xdr:col>
      <xdr:colOff>362676</xdr:colOff>
      <xdr:row>63</xdr:row>
      <xdr:rowOff>78740</xdr:rowOff>
    </xdr:from>
    <xdr:ext cx="3653693" cy="282898"/>
    <xdr:sp macro="" textlink="">
      <xdr:nvSpPr>
        <xdr:cNvPr id="7" name="テキスト ボックス 6">
          <a:extLst>
            <a:ext uri="{FF2B5EF4-FFF2-40B4-BE49-F238E27FC236}">
              <a16:creationId xmlns:a16="http://schemas.microsoft.com/office/drawing/2014/main" id="{03F90CEA-5430-3BB8-025C-538280CD6B1A}"/>
            </a:ext>
          </a:extLst>
        </xdr:cNvPr>
        <xdr:cNvSpPr txBox="1"/>
      </xdr:nvSpPr>
      <xdr:spPr>
        <a:xfrm>
          <a:off x="17621976" y="14036040"/>
          <a:ext cx="3653693"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sz="900">
              <a:solidFill>
                <a:schemeClr val="tx1"/>
              </a:solidFill>
              <a:effectLst/>
              <a:latin typeface="Meiryo UI" panose="020B0604030504040204" pitchFamily="50" charset="-128"/>
              <a:ea typeface="Meiryo UI" panose="020B0604030504040204" pitchFamily="50" charset="-128"/>
              <a:cs typeface="+mn-cs"/>
            </a:rPr>
            <a:t>※</a:t>
          </a:r>
          <a:r>
            <a:rPr lang="ja-JP" altLang="ja-JP" sz="900">
              <a:solidFill>
                <a:schemeClr val="tx1"/>
              </a:solidFill>
              <a:effectLst/>
              <a:latin typeface="Meiryo UI" panose="020B0604030504040204" pitchFamily="50" charset="-128"/>
              <a:ea typeface="Meiryo UI" panose="020B0604030504040204" pitchFamily="50" charset="-128"/>
              <a:cs typeface="+mn-cs"/>
            </a:rPr>
            <a:t>構成比は、四捨五入の関係で合計が</a:t>
          </a:r>
          <a:r>
            <a:rPr lang="en-US" altLang="ja-JP" sz="900">
              <a:solidFill>
                <a:schemeClr val="tx1"/>
              </a:solidFill>
              <a:effectLst/>
              <a:latin typeface="Meiryo UI" panose="020B0604030504040204" pitchFamily="50" charset="-128"/>
              <a:ea typeface="Meiryo UI" panose="020B0604030504040204" pitchFamily="50" charset="-128"/>
              <a:cs typeface="+mn-cs"/>
            </a:rPr>
            <a:t>100</a:t>
          </a:r>
          <a:r>
            <a:rPr lang="ja-JP" altLang="ja-JP" sz="900">
              <a:solidFill>
                <a:schemeClr val="tx1"/>
              </a:solidFill>
              <a:effectLst/>
              <a:latin typeface="Meiryo UI" panose="020B0604030504040204" pitchFamily="50" charset="-128"/>
              <a:ea typeface="Meiryo UI" panose="020B0604030504040204" pitchFamily="50" charset="-128"/>
              <a:cs typeface="+mn-cs"/>
            </a:rPr>
            <a:t>％にならない場合があります。</a:t>
          </a:r>
          <a:endParaRPr kumimoji="1" lang="ja-JP" altLang="en-US" sz="900">
            <a:latin typeface="Meiryo UI" panose="020B0604030504040204" pitchFamily="50" charset="-128"/>
            <a:ea typeface="Meiryo UI" panose="020B0604030504040204" pitchFamily="50" charset="-128"/>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xdr:col>
      <xdr:colOff>63725</xdr:colOff>
      <xdr:row>4</xdr:row>
      <xdr:rowOff>164026</xdr:rowOff>
    </xdr:from>
    <xdr:to>
      <xdr:col>4</xdr:col>
      <xdr:colOff>1153420</xdr:colOff>
      <xdr:row>17</xdr:row>
      <xdr:rowOff>27747</xdr:rowOff>
    </xdr:to>
    <xdr:graphicFrame macro="">
      <xdr:nvGraphicFramePr>
        <xdr:cNvPr id="8" name="区域の再生可能エネルギーの導入容量">
          <a:extLst>
            <a:ext uri="{FF2B5EF4-FFF2-40B4-BE49-F238E27FC236}">
              <a16:creationId xmlns:a16="http://schemas.microsoft.com/office/drawing/2014/main" id="{8892FC4F-F45A-4043-B523-18E7CA674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35</xdr:col>
      <xdr:colOff>278535</xdr:colOff>
      <xdr:row>1</xdr:row>
      <xdr:rowOff>0</xdr:rowOff>
    </xdr:from>
    <xdr:to>
      <xdr:col>37</xdr:col>
      <xdr:colOff>1512455</xdr:colOff>
      <xdr:row>2</xdr:row>
      <xdr:rowOff>0</xdr:rowOff>
    </xdr:to>
    <xdr:sp macro="" textlink="">
      <xdr:nvSpPr>
        <xdr:cNvPr id="4" name="テキスト ボックス 3">
          <a:extLst>
            <a:ext uri="{FF2B5EF4-FFF2-40B4-BE49-F238E27FC236}">
              <a16:creationId xmlns:a16="http://schemas.microsoft.com/office/drawing/2014/main" id="{AAC40E8C-25ED-4880-B0E3-A1EDB22A1C7D}"/>
            </a:ext>
          </a:extLst>
        </xdr:cNvPr>
        <xdr:cNvSpPr txBox="1"/>
      </xdr:nvSpPr>
      <xdr:spPr>
        <a:xfrm>
          <a:off x="24119610" y="581025"/>
          <a:ext cx="3148445" cy="360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24</xdr:col>
      <xdr:colOff>55914</xdr:colOff>
      <xdr:row>30</xdr:row>
      <xdr:rowOff>325090</xdr:rowOff>
    </xdr:from>
    <xdr:ext cx="5542189" cy="486681"/>
    <xdr:sp macro="" textlink="">
      <xdr:nvSpPr>
        <xdr:cNvPr id="5" name="テキスト ボックス 4">
          <a:extLst>
            <a:ext uri="{FF2B5EF4-FFF2-40B4-BE49-F238E27FC236}">
              <a16:creationId xmlns:a16="http://schemas.microsoft.com/office/drawing/2014/main" id="{A726BB41-F2B4-41AE-82D3-D7FA1F700494}"/>
            </a:ext>
          </a:extLst>
        </xdr:cNvPr>
        <xdr:cNvSpPr txBox="1"/>
      </xdr:nvSpPr>
      <xdr:spPr>
        <a:xfrm>
          <a:off x="15404771" y="9033661"/>
          <a:ext cx="5542189" cy="4866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ts val="1300"/>
            </a:lnSpc>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※8</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：再エネ導入ポテンシャルと再エネ導入量のデータは、集計対象範囲や数値の算出方法が異なるため、あくまで目安として御活用ください。</a:t>
          </a:r>
          <a:endParaRPr kumimoji="1" lang="ja-JP" altLang="en-US" sz="1000" u="none">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oneCellAnchor>
    <xdr:from>
      <xdr:col>5</xdr:col>
      <xdr:colOff>11793</xdr:colOff>
      <xdr:row>11</xdr:row>
      <xdr:rowOff>239487</xdr:rowOff>
    </xdr:from>
    <xdr:ext cx="7786460" cy="944517"/>
    <xdr:sp macro="" textlink="">
      <xdr:nvSpPr>
        <xdr:cNvPr id="7" name="テキスト ボックス 6">
          <a:extLst>
            <a:ext uri="{FF2B5EF4-FFF2-40B4-BE49-F238E27FC236}">
              <a16:creationId xmlns:a16="http://schemas.microsoft.com/office/drawing/2014/main" id="{9FE88835-80C4-4AF7-8FE8-AE9AD04214C8}"/>
            </a:ext>
          </a:extLst>
        </xdr:cNvPr>
        <xdr:cNvSpPr txBox="1"/>
      </xdr:nvSpPr>
      <xdr:spPr>
        <a:xfrm>
          <a:off x="3767364" y="3614058"/>
          <a:ext cx="7786460" cy="9445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nSpc>
              <a:spcPts val="1300"/>
            </a:lnSpc>
            <a:spcAft>
              <a:spcPts val="600"/>
            </a:spcAft>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※1</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：再生可能エネルギー導入設備容量は、「電気事業者による再生可能エネルギー電気の調達に関する特別措置法（再エネ特措法）」（平成</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23</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年法律第</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108</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号）に基づく</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FIP</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制度で認定された設備のうち買取を開始した設備の導入容量を記載しています。そのため、自家消費のみで売電していない設備、</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FIP</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制度への移行認定を受けていない設備等は、本カルテの値に含まれません。</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nSpc>
              <a:spcPts val="1300"/>
            </a:lnSpc>
            <a:spcAft>
              <a:spcPts val="600"/>
            </a:spcAft>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：バイオマス発電の導入設備容量は、</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FIP</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制度公表情報のバイオマス発電設備（バイオマス比率考慮あり）の値を用いています。</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twoCellAnchor>
    <xdr:from>
      <xdr:col>1</xdr:col>
      <xdr:colOff>77764</xdr:colOff>
      <xdr:row>17</xdr:row>
      <xdr:rowOff>250122</xdr:rowOff>
    </xdr:from>
    <xdr:to>
      <xdr:col>4</xdr:col>
      <xdr:colOff>1179538</xdr:colOff>
      <xdr:row>31</xdr:row>
      <xdr:rowOff>440497</xdr:rowOff>
    </xdr:to>
    <xdr:graphicFrame macro="">
      <xdr:nvGraphicFramePr>
        <xdr:cNvPr id="9" name="区域の再生可能エネルギーの導入容量">
          <a:extLst>
            <a:ext uri="{FF2B5EF4-FFF2-40B4-BE49-F238E27FC236}">
              <a16:creationId xmlns:a16="http://schemas.microsoft.com/office/drawing/2014/main" id="{598FC092-6331-4315-A432-02BE5E9176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50606</xdr:colOff>
      <xdr:row>16</xdr:row>
      <xdr:rowOff>175175</xdr:rowOff>
    </xdr:from>
    <xdr:to>
      <xdr:col>24</xdr:col>
      <xdr:colOff>24130</xdr:colOff>
      <xdr:row>28</xdr:row>
      <xdr:rowOff>176983</xdr:rowOff>
    </xdr:to>
    <xdr:graphicFrame macro="">
      <xdr:nvGraphicFramePr>
        <xdr:cNvPr id="10" name="区域の再生可能エネルギーの導入容量">
          <a:extLst>
            <a:ext uri="{FF2B5EF4-FFF2-40B4-BE49-F238E27FC236}">
              <a16:creationId xmlns:a16="http://schemas.microsoft.com/office/drawing/2014/main" id="{DCE0C820-162C-427E-B584-213421AB0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47171</xdr:colOff>
      <xdr:row>3</xdr:row>
      <xdr:rowOff>136979</xdr:rowOff>
    </xdr:from>
    <xdr:to>
      <xdr:col>24</xdr:col>
      <xdr:colOff>9433</xdr:colOff>
      <xdr:row>15</xdr:row>
      <xdr:rowOff>264490</xdr:rowOff>
    </xdr:to>
    <xdr:graphicFrame macro="">
      <xdr:nvGraphicFramePr>
        <xdr:cNvPr id="11" name="区域の再生可能エネルギーの導入容量">
          <a:extLst>
            <a:ext uri="{FF2B5EF4-FFF2-40B4-BE49-F238E27FC236}">
              <a16:creationId xmlns:a16="http://schemas.microsoft.com/office/drawing/2014/main" id="{91BEC08D-A13B-43D6-8289-CB3D9FE150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77670</xdr:colOff>
      <xdr:row>34</xdr:row>
      <xdr:rowOff>31482</xdr:rowOff>
    </xdr:from>
    <xdr:to>
      <xdr:col>9</xdr:col>
      <xdr:colOff>358587</xdr:colOff>
      <xdr:row>55</xdr:row>
      <xdr:rowOff>13607</xdr:rowOff>
    </xdr:to>
    <xdr:graphicFrame macro="">
      <xdr:nvGraphicFramePr>
        <xdr:cNvPr id="12" name="区域の再生可能エネルギーの導入容量の経年変化">
          <a:extLst>
            <a:ext uri="{FF2B5EF4-FFF2-40B4-BE49-F238E27FC236}">
              <a16:creationId xmlns:a16="http://schemas.microsoft.com/office/drawing/2014/main" id="{6319F408-072D-4D3B-8EE6-4C28628D3A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15027</xdr:colOff>
      <xdr:row>33</xdr:row>
      <xdr:rowOff>285142</xdr:rowOff>
    </xdr:from>
    <xdr:to>
      <xdr:col>17</xdr:col>
      <xdr:colOff>520519</xdr:colOff>
      <xdr:row>53</xdr:row>
      <xdr:rowOff>74206</xdr:rowOff>
    </xdr:to>
    <xdr:graphicFrame macro="">
      <xdr:nvGraphicFramePr>
        <xdr:cNvPr id="13" name="区域の太陽光発電の導入件数の経年変化">
          <a:extLst>
            <a:ext uri="{FF2B5EF4-FFF2-40B4-BE49-F238E27FC236}">
              <a16:creationId xmlns:a16="http://schemas.microsoft.com/office/drawing/2014/main" id="{C9A5086A-C2E8-43A6-85D8-AF9E2673DC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5</xdr:col>
      <xdr:colOff>18959</xdr:colOff>
      <xdr:row>27</xdr:row>
      <xdr:rowOff>56539</xdr:rowOff>
    </xdr:from>
    <xdr:ext cx="7802881" cy="1456122"/>
    <xdr:sp macro="" textlink="">
      <xdr:nvSpPr>
        <xdr:cNvPr id="14" name="テキスト ボックス 13">
          <a:extLst>
            <a:ext uri="{FF2B5EF4-FFF2-40B4-BE49-F238E27FC236}">
              <a16:creationId xmlns:a16="http://schemas.microsoft.com/office/drawing/2014/main" id="{0FE6F2F5-A247-46EF-867E-1F3591567921}"/>
            </a:ext>
          </a:extLst>
        </xdr:cNvPr>
        <xdr:cNvSpPr txBox="1"/>
      </xdr:nvSpPr>
      <xdr:spPr>
        <a:xfrm>
          <a:off x="3781334" y="7790839"/>
          <a:ext cx="7802881" cy="14561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1300"/>
            </a:lnSpc>
            <a:spcAft>
              <a:spcPts val="600"/>
            </a:spcAft>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：区域の再生可能エネルギーによる発電電力量は、区域の再生可能エネルギーの</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導入設備容量と調達価格等算定委員会「調達価格等に関する意見」の設備利用率から推計しました。設備利用率は実際には地域差等があることから、推計値は実際</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の発電電力量とは一致しません。目安として御活用ください。なお、推計に用いた前提条件は、「別紙」のシートを御覧ください。</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gn="l">
            <a:lnSpc>
              <a:spcPts val="1300"/>
            </a:lnSpc>
            <a:spcAft>
              <a:spcPts val="600"/>
            </a:spcAft>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※4</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の電気使用量は、「地方公共団体実行計画（区域施策編）策定･実施マニュアル」の標準的手法を参考に、総合エネルギー統計及び都道府県別エネルギー消費統計の部門別の電気使用量を各部門の活動量で按分して推計しました。ただし、統計資料の公表年度の違いから最新年度の区域の電気使用量は、その１年度前の値を用いています。</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gn="l">
            <a:lnSpc>
              <a:spcPts val="1300"/>
            </a:lnSpc>
            <a:spcAft>
              <a:spcPts val="600"/>
            </a:spcAft>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※5</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：区域の</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FIP</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制度による再生可能エネルギーの発電電力量（の合計値）を、区域の電気使用量で除した値です。</a:t>
          </a:r>
        </a:p>
      </xdr:txBody>
    </xdr:sp>
    <xdr:clientData/>
  </xdr:oneCellAnchor>
  <xdr:twoCellAnchor>
    <xdr:from>
      <xdr:col>21</xdr:col>
      <xdr:colOff>37104</xdr:colOff>
      <xdr:row>35</xdr:row>
      <xdr:rowOff>356</xdr:rowOff>
    </xdr:from>
    <xdr:to>
      <xdr:col>25</xdr:col>
      <xdr:colOff>914673</xdr:colOff>
      <xdr:row>48</xdr:row>
      <xdr:rowOff>181429</xdr:rowOff>
    </xdr:to>
    <xdr:graphicFrame macro="">
      <xdr:nvGraphicFramePr>
        <xdr:cNvPr id="15" name="グラフ 14">
          <a:extLst>
            <a:ext uri="{FF2B5EF4-FFF2-40B4-BE49-F238E27FC236}">
              <a16:creationId xmlns:a16="http://schemas.microsoft.com/office/drawing/2014/main" id="{20CD7471-9E10-40AB-BCEB-8FFF69FA9B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26</xdr:col>
      <xdr:colOff>56878</xdr:colOff>
      <xdr:row>34</xdr:row>
      <xdr:rowOff>254000</xdr:rowOff>
    </xdr:from>
    <xdr:to>
      <xdr:col>30</xdr:col>
      <xdr:colOff>1209040</xdr:colOff>
      <xdr:row>48</xdr:row>
      <xdr:rowOff>157390</xdr:rowOff>
    </xdr:to>
    <xdr:graphicFrame macro="">
      <xdr:nvGraphicFramePr>
        <xdr:cNvPr id="16" name="グラフ 15">
          <a:extLst>
            <a:ext uri="{FF2B5EF4-FFF2-40B4-BE49-F238E27FC236}">
              <a16:creationId xmlns:a16="http://schemas.microsoft.com/office/drawing/2014/main" id="{57D8B18D-5487-4C46-B1DC-D3EA10DF60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20</xdr:col>
      <xdr:colOff>41231</xdr:colOff>
      <xdr:row>53</xdr:row>
      <xdr:rowOff>50026</xdr:rowOff>
    </xdr:from>
    <xdr:ext cx="4784044" cy="675688"/>
    <xdr:sp macro="" textlink="">
      <xdr:nvSpPr>
        <xdr:cNvPr id="17" name="テキスト ボックス 16">
          <a:extLst>
            <a:ext uri="{FF2B5EF4-FFF2-40B4-BE49-F238E27FC236}">
              <a16:creationId xmlns:a16="http://schemas.microsoft.com/office/drawing/2014/main" id="{AB918965-F663-4C74-8918-34798F1EF907}"/>
            </a:ext>
          </a:extLst>
        </xdr:cNvPr>
        <xdr:cNvSpPr txBox="1"/>
      </xdr:nvSpPr>
      <xdr:spPr>
        <a:xfrm>
          <a:off x="11616374" y="14927169"/>
          <a:ext cx="4784044" cy="675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ts val="1300"/>
            </a:lnSpc>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※9</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：（再エネ導入ポテンシャル）</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（電気使用量）により算出します。</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gn="just">
            <a:lnSpc>
              <a:spcPts val="1300"/>
            </a:lnSpc>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※10</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：電気使用量＞再エネ導入ポテンシャルの場合は「再エネ不足量</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[MWh/</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年</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」、電気使用量＜再エネ導入ポテンシャルの場合は「再エネ余剰量</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[MWh/</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年</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」を示します。</a:t>
          </a:r>
        </a:p>
      </xdr:txBody>
    </xdr:sp>
    <xdr:clientData/>
  </xdr:oneCellAnchor>
  <xdr:oneCellAnchor>
    <xdr:from>
      <xdr:col>24</xdr:col>
      <xdr:colOff>29484</xdr:colOff>
      <xdr:row>18</xdr:row>
      <xdr:rowOff>256946</xdr:rowOff>
    </xdr:from>
    <xdr:ext cx="5576660" cy="423411"/>
    <xdr:sp macro="" textlink="">
      <xdr:nvSpPr>
        <xdr:cNvPr id="20" name="テキスト ボックス 19">
          <a:extLst>
            <a:ext uri="{FF2B5EF4-FFF2-40B4-BE49-F238E27FC236}">
              <a16:creationId xmlns:a16="http://schemas.microsoft.com/office/drawing/2014/main" id="{B429B445-4AAD-9CB4-B993-505B15AC5228}"/>
            </a:ext>
          </a:extLst>
        </xdr:cNvPr>
        <xdr:cNvSpPr txBox="1"/>
      </xdr:nvSpPr>
      <xdr:spPr>
        <a:xfrm>
          <a:off x="16113127" y="5427660"/>
          <a:ext cx="5576660" cy="4234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ts val="1300"/>
            </a:lnSpc>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※7</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：最新の数値や算定方法、再エネや再エネ導入ポテンシャルの定義は、</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REPOS</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の</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HP</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を御参照ください。</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gn="just">
            <a:lnSpc>
              <a:spcPts val="1300"/>
            </a:lnSpc>
          </a:pP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 </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https://www.renewable-energy-potential.env.go.jp/RenewableEnergy/</a:t>
          </a:r>
        </a:p>
      </xdr:txBody>
    </xdr:sp>
    <xdr:clientData/>
  </xdr:oneCellAnchor>
  <xdr:oneCellAnchor>
    <xdr:from>
      <xdr:col>19</xdr:col>
      <xdr:colOff>46720</xdr:colOff>
      <xdr:row>28</xdr:row>
      <xdr:rowOff>127455</xdr:rowOff>
    </xdr:from>
    <xdr:ext cx="3775980" cy="1248682"/>
    <xdr:sp macro="" textlink="">
      <xdr:nvSpPr>
        <xdr:cNvPr id="2" name="テキスト ボックス 1">
          <a:extLst>
            <a:ext uri="{FF2B5EF4-FFF2-40B4-BE49-F238E27FC236}">
              <a16:creationId xmlns:a16="http://schemas.microsoft.com/office/drawing/2014/main" id="{C38C6FAE-C70D-0C85-96F9-90790934782C}"/>
            </a:ext>
          </a:extLst>
        </xdr:cNvPr>
        <xdr:cNvSpPr txBox="1"/>
      </xdr:nvSpPr>
      <xdr:spPr>
        <a:xfrm>
          <a:off x="11556095" y="7985580"/>
          <a:ext cx="3775980" cy="12486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ts val="1300"/>
            </a:lnSpc>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REPOS</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上に掲載されている再生可能エネルギーの導入ポテンシャルとは、設置可能面積、平均風速、河川流量等から理論的に算出することができるエネルギー資源量（賦存量）のうち、法令、土地用途などによる制約（国立公園、土地の傾斜、居住地からの距離等）があるものを除いたエネルギー資源量です。あくまで一定の仮定を置いた上での推計値であることから、実際に導入可能な設備容量や発電電力量とは一致しません。目安として御活用ください。</a:t>
          </a:r>
          <a:endParaRPr kumimoji="1" lang="ja-JP" altLang="en-US" sz="1000" u="none">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twoCellAnchor>
    <xdr:from>
      <xdr:col>9</xdr:col>
      <xdr:colOff>446314</xdr:colOff>
      <xdr:row>53</xdr:row>
      <xdr:rowOff>6008</xdr:rowOff>
    </xdr:from>
    <xdr:to>
      <xdr:col>18</xdr:col>
      <xdr:colOff>9616</xdr:colOff>
      <xdr:row>55</xdr:row>
      <xdr:rowOff>56489</xdr:rowOff>
    </xdr:to>
    <xdr:sp macro="" textlink="">
      <xdr:nvSpPr>
        <xdr:cNvPr id="6" name="テキスト ボックス 5">
          <a:extLst>
            <a:ext uri="{FF2B5EF4-FFF2-40B4-BE49-F238E27FC236}">
              <a16:creationId xmlns:a16="http://schemas.microsoft.com/office/drawing/2014/main" id="{977FB812-D5A8-4BA3-A05D-DFB340C9272B}"/>
            </a:ext>
          </a:extLst>
        </xdr:cNvPr>
        <xdr:cNvSpPr txBox="1"/>
      </xdr:nvSpPr>
      <xdr:spPr>
        <a:xfrm>
          <a:off x="6128657" y="15050065"/>
          <a:ext cx="5343616" cy="703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lstStyle/>
        <a:p>
          <a:pPr algn="just">
            <a:lnSpc>
              <a:spcPts val="1400"/>
            </a:lnSpc>
          </a:pPr>
          <a:r>
            <a:rPr kumimoji="1" lang="en-US" altLang="ja-JP" sz="1000" b="0">
              <a:solidFill>
                <a:schemeClr val="tx1"/>
              </a:solidFill>
              <a:latin typeface="Meiryo UI" panose="020B0604030504040204" pitchFamily="50" charset="-128"/>
              <a:ea typeface="Meiryo UI" panose="020B0604030504040204" pitchFamily="50" charset="-128"/>
            </a:rPr>
            <a:t>※6</a:t>
          </a:r>
          <a:r>
            <a:rPr kumimoji="1" lang="ja-JP" altLang="en-US" sz="1000" b="0">
              <a:solidFill>
                <a:schemeClr val="tx1"/>
              </a:solidFill>
              <a:latin typeface="Meiryo UI" panose="020B0604030504040204" pitchFamily="50" charset="-128"/>
              <a:ea typeface="Meiryo UI" panose="020B0604030504040204" pitchFamily="50" charset="-128"/>
            </a:rPr>
            <a:t>：区域の太陽光発電（</a:t>
          </a:r>
          <a:r>
            <a:rPr kumimoji="1" lang="en-US" altLang="ja-JP" sz="1000" b="0">
              <a:solidFill>
                <a:schemeClr val="tx1"/>
              </a:solidFill>
              <a:latin typeface="Meiryo UI" panose="020B0604030504040204" pitchFamily="50" charset="-128"/>
              <a:ea typeface="Meiryo UI" panose="020B0604030504040204" pitchFamily="50" charset="-128"/>
            </a:rPr>
            <a:t>10kW</a:t>
          </a:r>
          <a:r>
            <a:rPr kumimoji="1" lang="ja-JP" altLang="en-US" sz="1000" b="0">
              <a:solidFill>
                <a:schemeClr val="tx1"/>
              </a:solidFill>
              <a:latin typeface="Meiryo UI" panose="020B0604030504040204" pitchFamily="50" charset="-128"/>
              <a:ea typeface="Meiryo UI" panose="020B0604030504040204" pitchFamily="50" charset="-128"/>
            </a:rPr>
            <a:t>未満）設備の導入件数は比較的小規模な太陽光発電（住宅等に設置されるもの）を示すと考えられることから、住宅への太陽光発電の導入実績とみなすことができます。</a:t>
          </a:r>
          <a:endParaRPr kumimoji="1" lang="en-US" altLang="ja-JP" sz="1000" b="0">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0.34118</cdr:x>
      <cdr:y>0.35258</cdr:y>
    </cdr:from>
    <cdr:to>
      <cdr:x>0.66967</cdr:x>
      <cdr:y>0.51401</cdr:y>
    </cdr:to>
    <cdr:sp macro="" textlink="">
      <cdr:nvSpPr>
        <cdr:cNvPr id="2" name="テキスト ボックス 15">
          <a:extLst xmlns:a="http://schemas.openxmlformats.org/drawingml/2006/main">
            <a:ext uri="{FF2B5EF4-FFF2-40B4-BE49-F238E27FC236}">
              <a16:creationId xmlns:a16="http://schemas.microsoft.com/office/drawing/2014/main" id="{00000000-0008-0000-0500-000010000000}"/>
            </a:ext>
          </a:extLst>
        </cdr:cNvPr>
        <cdr:cNvSpPr txBox="1"/>
      </cdr:nvSpPr>
      <cdr:spPr>
        <a:xfrm xmlns:a="http://schemas.openxmlformats.org/drawingml/2006/main">
          <a:off x="1220998" y="1236357"/>
          <a:ext cx="1175572" cy="56607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lnSpc>
              <a:spcPts val="1300"/>
            </a:lnSpc>
          </a:pPr>
          <a:r>
            <a:rPr kumimoji="1" lang="ja-JP" altLang="en-US" sz="900">
              <a:latin typeface="Meiryo UI" panose="020B0604030504040204" pitchFamily="50" charset="-128"/>
              <a:ea typeface="Meiryo UI" panose="020B0604030504040204" pitchFamily="50" charset="-128"/>
              <a:cs typeface="メイリオ" panose="020B0604030504040204" pitchFamily="50" charset="-128"/>
            </a:rPr>
            <a:t>区域の再生可能</a:t>
          </a:r>
          <a:endParaRPr kumimoji="1" lang="en-US" altLang="ja-JP" sz="900">
            <a:latin typeface="Meiryo UI" panose="020B0604030504040204" pitchFamily="50" charset="-128"/>
            <a:ea typeface="Meiryo UI" panose="020B0604030504040204" pitchFamily="50" charset="-128"/>
            <a:cs typeface="メイリオ" panose="020B0604030504040204" pitchFamily="50" charset="-128"/>
          </a:endParaRPr>
        </a:p>
        <a:p xmlns:a="http://schemas.openxmlformats.org/drawingml/2006/main">
          <a:pPr algn="ctr">
            <a:lnSpc>
              <a:spcPts val="1300"/>
            </a:lnSpc>
          </a:pPr>
          <a:r>
            <a:rPr kumimoji="1" lang="ja-JP" altLang="en-US" sz="900">
              <a:latin typeface="Meiryo UI" panose="020B0604030504040204" pitchFamily="50" charset="-128"/>
              <a:ea typeface="Meiryo UI" panose="020B0604030504040204" pitchFamily="50" charset="-128"/>
              <a:cs typeface="メイリオ" panose="020B0604030504040204" pitchFamily="50" charset="-128"/>
            </a:rPr>
            <a:t>エネルギー導入</a:t>
          </a:r>
          <a:endParaRPr kumimoji="1" lang="en-US" altLang="ja-JP" sz="900">
            <a:latin typeface="Meiryo UI" panose="020B0604030504040204" pitchFamily="50" charset="-128"/>
            <a:ea typeface="Meiryo UI" panose="020B0604030504040204" pitchFamily="50" charset="-128"/>
            <a:cs typeface="メイリオ" panose="020B0604030504040204" pitchFamily="50" charset="-128"/>
          </a:endParaRPr>
        </a:p>
        <a:p xmlns:a="http://schemas.openxmlformats.org/drawingml/2006/main">
          <a:pPr algn="ctr">
            <a:lnSpc>
              <a:spcPts val="1300"/>
            </a:lnSpc>
          </a:pPr>
          <a:r>
            <a:rPr kumimoji="1" lang="ja-JP" altLang="en-US" sz="900">
              <a:latin typeface="Meiryo UI" panose="020B0604030504040204" pitchFamily="50" charset="-128"/>
              <a:ea typeface="Meiryo UI" panose="020B0604030504040204" pitchFamily="50" charset="-128"/>
              <a:cs typeface="メイリオ" panose="020B0604030504040204" pitchFamily="50" charset="-128"/>
            </a:rPr>
            <a:t>設備容量計</a:t>
          </a:r>
          <a:endParaRPr kumimoji="1" lang="en-US" altLang="ja-JP" sz="900">
            <a:latin typeface="Meiryo UI" panose="020B0604030504040204" pitchFamily="50" charset="-128"/>
            <a:ea typeface="Meiryo UI" panose="020B0604030504040204" pitchFamily="50" charset="-128"/>
            <a:cs typeface="メイリオ" panose="020B0604030504040204" pitchFamily="50" charset="-128"/>
          </a:endParaRPr>
        </a:p>
      </cdr:txBody>
    </cdr:sp>
  </cdr:relSizeAnchor>
  <cdr:relSizeAnchor xmlns:cdr="http://schemas.openxmlformats.org/drawingml/2006/chartDrawing">
    <cdr:from>
      <cdr:x>0.39138</cdr:x>
      <cdr:y>0.54455</cdr:y>
    </cdr:from>
    <cdr:to>
      <cdr:x>0.60006</cdr:x>
      <cdr:y>0.62943</cdr:y>
    </cdr:to>
    <cdr:sp macro="" textlink="">
      <cdr:nvSpPr>
        <cdr:cNvPr id="3" name="テキスト ボックス 2">
          <a:extLst xmlns:a="http://schemas.openxmlformats.org/drawingml/2006/main">
            <a:ext uri="{FF2B5EF4-FFF2-40B4-BE49-F238E27FC236}">
              <a16:creationId xmlns:a16="http://schemas.microsoft.com/office/drawing/2014/main" id="{B355A5DF-4555-2B1B-C60F-71743C16A9BA}"/>
            </a:ext>
          </a:extLst>
        </cdr:cNvPr>
        <cdr:cNvSpPr txBox="1"/>
      </cdr:nvSpPr>
      <cdr:spPr>
        <a:xfrm xmlns:a="http://schemas.openxmlformats.org/drawingml/2006/main">
          <a:off x="1409316" y="1884313"/>
          <a:ext cx="751428" cy="2937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altLang="ja-JP" sz="1200" b="1">
              <a:latin typeface="Meiryo UI" panose="020B0604030504040204" pitchFamily="50" charset="-128"/>
              <a:ea typeface="Meiryo UI" panose="020B0604030504040204" pitchFamily="50" charset="-128"/>
            </a:rPr>
            <a:t>kW</a:t>
          </a:r>
          <a:endParaRPr lang="ja-JP" altLang="en-US" sz="1200" b="1">
            <a:latin typeface="Meiryo UI" panose="020B0604030504040204" pitchFamily="50" charset="-128"/>
            <a:ea typeface="Meiryo UI" panose="020B0604030504040204" pitchFamily="50"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0.32888</cdr:x>
      <cdr:y>0.41124</cdr:y>
    </cdr:from>
    <cdr:to>
      <cdr:x>0.67337</cdr:x>
      <cdr:y>0.55902</cdr:y>
    </cdr:to>
    <cdr:sp macro="" textlink="">
      <cdr:nvSpPr>
        <cdr:cNvPr id="2" name="テキスト ボックス 15">
          <a:extLst xmlns:a="http://schemas.openxmlformats.org/drawingml/2006/main">
            <a:ext uri="{FF2B5EF4-FFF2-40B4-BE49-F238E27FC236}">
              <a16:creationId xmlns:a16="http://schemas.microsoft.com/office/drawing/2014/main" id="{00000000-0008-0000-0500-000010000000}"/>
            </a:ext>
          </a:extLst>
        </cdr:cNvPr>
        <cdr:cNvSpPr txBox="1"/>
      </cdr:nvSpPr>
      <cdr:spPr>
        <a:xfrm xmlns:a="http://schemas.openxmlformats.org/drawingml/2006/main">
          <a:off x="1182193" y="1707803"/>
          <a:ext cx="1238305" cy="61369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lnSpc>
              <a:spcPts val="1300"/>
            </a:lnSpc>
          </a:pPr>
          <a:r>
            <a:rPr kumimoji="1" lang="ja-JP" altLang="en-US" sz="900">
              <a:latin typeface="Meiryo UI" panose="020B0604030504040204" pitchFamily="50" charset="-128"/>
              <a:ea typeface="Meiryo UI" panose="020B0604030504040204" pitchFamily="50" charset="-128"/>
              <a:cs typeface="メイリオ" panose="020B0604030504040204" pitchFamily="50" charset="-128"/>
            </a:rPr>
            <a:t>区域の再生可能</a:t>
          </a:r>
          <a:endParaRPr kumimoji="1" lang="en-US" altLang="ja-JP" sz="900">
            <a:latin typeface="Meiryo UI" panose="020B0604030504040204" pitchFamily="50" charset="-128"/>
            <a:ea typeface="Meiryo UI" panose="020B0604030504040204" pitchFamily="50" charset="-128"/>
            <a:cs typeface="メイリオ" panose="020B0604030504040204" pitchFamily="50" charset="-128"/>
          </a:endParaRPr>
        </a:p>
        <a:p xmlns:a="http://schemas.openxmlformats.org/drawingml/2006/main">
          <a:pPr algn="ctr">
            <a:lnSpc>
              <a:spcPts val="1300"/>
            </a:lnSpc>
          </a:pPr>
          <a:r>
            <a:rPr kumimoji="1" lang="ja-JP" altLang="en-US" sz="900">
              <a:latin typeface="Meiryo UI" panose="020B0604030504040204" pitchFamily="50" charset="-128"/>
              <a:ea typeface="Meiryo UI" panose="020B0604030504040204" pitchFamily="50" charset="-128"/>
              <a:cs typeface="メイリオ" panose="020B0604030504040204" pitchFamily="50" charset="-128"/>
            </a:rPr>
            <a:t>エネルギー</a:t>
          </a:r>
          <a:endParaRPr kumimoji="1" lang="en-US" altLang="ja-JP" sz="900">
            <a:latin typeface="Meiryo UI" panose="020B0604030504040204" pitchFamily="50" charset="-128"/>
            <a:ea typeface="Meiryo UI" panose="020B0604030504040204" pitchFamily="50" charset="-128"/>
            <a:cs typeface="メイリオ" panose="020B0604030504040204" pitchFamily="50" charset="-128"/>
          </a:endParaRPr>
        </a:p>
        <a:p xmlns:a="http://schemas.openxmlformats.org/drawingml/2006/main">
          <a:pPr algn="ctr">
            <a:lnSpc>
              <a:spcPts val="1300"/>
            </a:lnSpc>
          </a:pPr>
          <a:r>
            <a:rPr kumimoji="1" lang="ja-JP" altLang="en-US" sz="900">
              <a:latin typeface="Meiryo UI" panose="020B0604030504040204" pitchFamily="50" charset="-128"/>
              <a:ea typeface="Meiryo UI" panose="020B0604030504040204" pitchFamily="50" charset="-128"/>
              <a:cs typeface="メイリオ" panose="020B0604030504040204" pitchFamily="50" charset="-128"/>
            </a:rPr>
            <a:t>発電電力量計</a:t>
          </a:r>
          <a:endParaRPr kumimoji="1" lang="en-US" altLang="ja-JP" sz="900">
            <a:latin typeface="Meiryo UI" panose="020B0604030504040204" pitchFamily="50" charset="-128"/>
            <a:ea typeface="Meiryo UI" panose="020B0604030504040204" pitchFamily="50" charset="-128"/>
            <a:cs typeface="メイリオ" panose="020B0604030504040204" pitchFamily="50" charset="-128"/>
          </a:endParaRPr>
        </a:p>
      </cdr:txBody>
    </cdr:sp>
  </cdr:relSizeAnchor>
  <cdr:relSizeAnchor xmlns:cdr="http://schemas.openxmlformats.org/drawingml/2006/chartDrawing">
    <cdr:from>
      <cdr:x>0.37588</cdr:x>
      <cdr:y>0.57638</cdr:y>
    </cdr:from>
    <cdr:to>
      <cdr:x>0.61881</cdr:x>
      <cdr:y>0.66816</cdr:y>
    </cdr:to>
    <cdr:sp macro="" textlink="">
      <cdr:nvSpPr>
        <cdr:cNvPr id="3" name="テキスト ボックス 2">
          <a:extLst xmlns:a="http://schemas.openxmlformats.org/drawingml/2006/main">
            <a:ext uri="{FF2B5EF4-FFF2-40B4-BE49-F238E27FC236}">
              <a16:creationId xmlns:a16="http://schemas.microsoft.com/office/drawing/2014/main" id="{8E98E633-57C5-B9B4-DA2A-C08257D3921E}"/>
            </a:ext>
          </a:extLst>
        </cdr:cNvPr>
        <cdr:cNvSpPr txBox="1"/>
      </cdr:nvSpPr>
      <cdr:spPr>
        <a:xfrm xmlns:a="http://schemas.openxmlformats.org/drawingml/2006/main">
          <a:off x="1350986" y="2305753"/>
          <a:ext cx="873125" cy="3671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altLang="ja-JP" sz="1200" b="1">
              <a:latin typeface="Meiryo UI" panose="020B0604030504040204" pitchFamily="50" charset="-128"/>
              <a:ea typeface="Meiryo UI" panose="020B0604030504040204" pitchFamily="50" charset="-128"/>
            </a:rPr>
            <a:t>MWh/</a:t>
          </a:r>
          <a:r>
            <a:rPr lang="ja-JP" altLang="en-US" sz="1200" b="1">
              <a:latin typeface="Meiryo UI" panose="020B0604030504040204" pitchFamily="50" charset="-128"/>
              <a:ea typeface="Meiryo UI" panose="020B0604030504040204" pitchFamily="50" charset="-128"/>
            </a:rPr>
            <a:t>年</a:t>
          </a:r>
        </a:p>
      </cdr:txBody>
    </cdr:sp>
  </cdr:relSizeAnchor>
</c:userShapes>
</file>

<file path=xl/drawings/drawing13.xml><?xml version="1.0" encoding="utf-8"?>
<c:userShapes xmlns:c="http://schemas.openxmlformats.org/drawingml/2006/chart">
  <cdr:relSizeAnchor xmlns:cdr="http://schemas.openxmlformats.org/drawingml/2006/chartDrawing">
    <cdr:from>
      <cdr:x>0.32264</cdr:x>
      <cdr:y>0.30574</cdr:y>
    </cdr:from>
    <cdr:to>
      <cdr:x>0.73751</cdr:x>
      <cdr:y>0.42967</cdr:y>
    </cdr:to>
    <cdr:sp macro="" textlink="">
      <cdr:nvSpPr>
        <cdr:cNvPr id="2" name="テキスト ボックス 5">
          <a:extLst xmlns:a="http://schemas.openxmlformats.org/drawingml/2006/main">
            <a:ext uri="{FF2B5EF4-FFF2-40B4-BE49-F238E27FC236}">
              <a16:creationId xmlns:a16="http://schemas.microsoft.com/office/drawing/2014/main" id="{FB9F42DC-58D2-4D88-875C-06A3073E0FE0}"/>
            </a:ext>
          </a:extLst>
        </cdr:cNvPr>
        <cdr:cNvSpPr txBox="1"/>
      </cdr:nvSpPr>
      <cdr:spPr>
        <a:xfrm xmlns:a="http://schemas.openxmlformats.org/drawingml/2006/main">
          <a:off x="1168202" y="1034236"/>
          <a:ext cx="1502145" cy="4192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lnSpc>
              <a:spcPts val="1300"/>
            </a:lnSpc>
          </a:pPr>
          <a:r>
            <a:rPr kumimoji="1" lang="ja-JP" altLang="en-US" sz="1000">
              <a:latin typeface="Meiryo UI" panose="020B0604030504040204" pitchFamily="50" charset="-128"/>
              <a:ea typeface="Meiryo UI" panose="020B0604030504040204" pitchFamily="50" charset="-128"/>
              <a:cs typeface="メイリオ" panose="020B0604030504040204" pitchFamily="50" charset="-128"/>
            </a:rPr>
            <a:t>再エネ</a:t>
          </a:r>
          <a:endParaRPr kumimoji="1" lang="en-US" altLang="ja-JP" sz="1000">
            <a:latin typeface="Meiryo UI" panose="020B0604030504040204" pitchFamily="50" charset="-128"/>
            <a:ea typeface="Meiryo UI" panose="020B0604030504040204" pitchFamily="50" charset="-128"/>
            <a:cs typeface="メイリオ" panose="020B0604030504040204" pitchFamily="50" charset="-128"/>
          </a:endParaRPr>
        </a:p>
        <a:p xmlns:a="http://schemas.openxmlformats.org/drawingml/2006/main">
          <a:pPr algn="ctr">
            <a:lnSpc>
              <a:spcPts val="1300"/>
            </a:lnSpc>
          </a:pPr>
          <a:r>
            <a:rPr kumimoji="1" lang="ja-JP" altLang="en-US" sz="1000">
              <a:latin typeface="Meiryo UI" panose="020B0604030504040204" pitchFamily="50" charset="-128"/>
              <a:ea typeface="Meiryo UI" panose="020B0604030504040204" pitchFamily="50" charset="-128"/>
              <a:cs typeface="メイリオ" panose="020B0604030504040204" pitchFamily="50" charset="-128"/>
            </a:rPr>
            <a:t>導入ポテンシャル計</a:t>
          </a:r>
          <a:endParaRPr kumimoji="1" lang="en-US" altLang="ja-JP" sz="1000">
            <a:latin typeface="Meiryo UI" panose="020B0604030504040204" pitchFamily="50" charset="-128"/>
            <a:ea typeface="Meiryo UI" panose="020B0604030504040204" pitchFamily="50" charset="-128"/>
            <a:cs typeface="メイリオ" panose="020B0604030504040204" pitchFamily="50" charset="-128"/>
          </a:endParaRPr>
        </a:p>
      </cdr:txBody>
    </cdr:sp>
  </cdr:relSizeAnchor>
  <cdr:relSizeAnchor xmlns:cdr="http://schemas.openxmlformats.org/drawingml/2006/chartDrawing">
    <cdr:from>
      <cdr:x>0.42045</cdr:x>
      <cdr:y>0.48133</cdr:y>
    </cdr:from>
    <cdr:to>
      <cdr:x>0.6414</cdr:x>
      <cdr:y>0.58714</cdr:y>
    </cdr:to>
    <cdr:sp macro="" textlink="">
      <cdr:nvSpPr>
        <cdr:cNvPr id="3" name="テキスト ボックス 2">
          <a:extLst xmlns:a="http://schemas.openxmlformats.org/drawingml/2006/main">
            <a:ext uri="{FF2B5EF4-FFF2-40B4-BE49-F238E27FC236}">
              <a16:creationId xmlns:a16="http://schemas.microsoft.com/office/drawing/2014/main" id="{420D53E0-79ED-3C32-C5C4-967711531A7C}"/>
            </a:ext>
          </a:extLst>
        </cdr:cNvPr>
        <cdr:cNvSpPr txBox="1"/>
      </cdr:nvSpPr>
      <cdr:spPr>
        <a:xfrm xmlns:a="http://schemas.openxmlformats.org/drawingml/2006/main">
          <a:off x="1540069" y="1552025"/>
          <a:ext cx="809291" cy="3411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200" b="1">
              <a:solidFill>
                <a:sysClr val="windowText" lastClr="000000"/>
              </a:solidFill>
              <a:latin typeface="Meiryo UI" panose="020B0604030504040204" pitchFamily="50" charset="-128"/>
              <a:ea typeface="Meiryo UI" panose="020B0604030504040204" pitchFamily="50" charset="-128"/>
            </a:rPr>
            <a:t>億</a:t>
          </a:r>
          <a:r>
            <a:rPr lang="en-US" altLang="ja-JP" sz="1200" b="1">
              <a:solidFill>
                <a:sysClr val="windowText" lastClr="000000"/>
              </a:solidFill>
              <a:latin typeface="Meiryo UI" panose="020B0604030504040204" pitchFamily="50" charset="-128"/>
              <a:ea typeface="Meiryo UI" panose="020B0604030504040204" pitchFamily="50" charset="-128"/>
            </a:rPr>
            <a:t>MJ/</a:t>
          </a:r>
          <a:r>
            <a:rPr lang="ja-JP" altLang="en-US" sz="1200" b="1">
              <a:solidFill>
                <a:sysClr val="windowText" lastClr="000000"/>
              </a:solidFill>
              <a:latin typeface="Meiryo UI" panose="020B0604030504040204" pitchFamily="50" charset="-128"/>
              <a:ea typeface="Meiryo UI" panose="020B0604030504040204" pitchFamily="50" charset="-128"/>
            </a:rPr>
            <a:t>年</a:t>
          </a:r>
        </a:p>
      </cdr:txBody>
    </cdr:sp>
  </cdr:relSizeAnchor>
</c:userShapes>
</file>

<file path=xl/drawings/drawing14.xml><?xml version="1.0" encoding="utf-8"?>
<c:userShapes xmlns:c="http://schemas.openxmlformats.org/drawingml/2006/chart">
  <cdr:relSizeAnchor xmlns:cdr="http://schemas.openxmlformats.org/drawingml/2006/chartDrawing">
    <cdr:from>
      <cdr:x>0.27511</cdr:x>
      <cdr:y>0.41594</cdr:y>
    </cdr:from>
    <cdr:to>
      <cdr:x>0.77298</cdr:x>
      <cdr:y>0.53518</cdr:y>
    </cdr:to>
    <cdr:sp macro="" textlink="">
      <cdr:nvSpPr>
        <cdr:cNvPr id="2" name="テキスト ボックス 5">
          <a:extLst xmlns:a="http://schemas.openxmlformats.org/drawingml/2006/main">
            <a:ext uri="{FF2B5EF4-FFF2-40B4-BE49-F238E27FC236}">
              <a16:creationId xmlns:a16="http://schemas.microsoft.com/office/drawing/2014/main" id="{FB9F42DC-58D2-4D88-875C-06A3073E0FE0}"/>
            </a:ext>
          </a:extLst>
        </cdr:cNvPr>
        <cdr:cNvSpPr txBox="1"/>
      </cdr:nvSpPr>
      <cdr:spPr>
        <a:xfrm xmlns:a="http://schemas.openxmlformats.org/drawingml/2006/main">
          <a:off x="1001839" y="1438546"/>
          <a:ext cx="1813060" cy="41239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lnSpc>
              <a:spcPts val="1300"/>
            </a:lnSpc>
          </a:pPr>
          <a:r>
            <a:rPr kumimoji="1" lang="ja-JP" altLang="en-US" sz="1000">
              <a:latin typeface="Meiryo UI" panose="020B0604030504040204" pitchFamily="50" charset="-128"/>
              <a:ea typeface="Meiryo UI" panose="020B0604030504040204" pitchFamily="50" charset="-128"/>
              <a:cs typeface="メイリオ" panose="020B0604030504040204" pitchFamily="50" charset="-128"/>
            </a:rPr>
            <a:t>再エネ導入ポテンシャル</a:t>
          </a:r>
          <a:endParaRPr kumimoji="1" lang="en-US" altLang="ja-JP" sz="1000">
            <a:latin typeface="Meiryo UI" panose="020B0604030504040204" pitchFamily="50" charset="-128"/>
            <a:ea typeface="Meiryo UI" panose="020B0604030504040204" pitchFamily="50" charset="-128"/>
            <a:cs typeface="メイリオ" panose="020B0604030504040204" pitchFamily="50" charset="-128"/>
          </a:endParaRPr>
        </a:p>
        <a:p xmlns:a="http://schemas.openxmlformats.org/drawingml/2006/main">
          <a:pPr algn="ctr">
            <a:lnSpc>
              <a:spcPts val="1300"/>
            </a:lnSpc>
          </a:pPr>
          <a:r>
            <a:rPr kumimoji="1" lang="ja-JP" altLang="en-US" sz="1000">
              <a:latin typeface="Meiryo UI" panose="020B0604030504040204" pitchFamily="50" charset="-128"/>
              <a:ea typeface="Meiryo UI" panose="020B0604030504040204" pitchFamily="50" charset="-128"/>
              <a:cs typeface="メイリオ" panose="020B0604030504040204" pitchFamily="50" charset="-128"/>
            </a:rPr>
            <a:t>（設備容量）計</a:t>
          </a:r>
          <a:endParaRPr kumimoji="1" lang="en-US" altLang="ja-JP" sz="1000">
            <a:latin typeface="Meiryo UI" panose="020B0604030504040204" pitchFamily="50" charset="-128"/>
            <a:ea typeface="Meiryo UI" panose="020B0604030504040204" pitchFamily="50" charset="-128"/>
            <a:cs typeface="メイリオ" panose="020B0604030504040204" pitchFamily="50" charset="-128"/>
          </a:endParaRPr>
        </a:p>
      </cdr:txBody>
    </cdr:sp>
  </cdr:relSizeAnchor>
  <cdr:relSizeAnchor xmlns:cdr="http://schemas.openxmlformats.org/drawingml/2006/chartDrawing">
    <cdr:from>
      <cdr:x>0.45474</cdr:x>
      <cdr:y>0.57322</cdr:y>
    </cdr:from>
    <cdr:to>
      <cdr:x>0.59576</cdr:x>
      <cdr:y>0.67014</cdr:y>
    </cdr:to>
    <cdr:sp macro="" textlink="">
      <cdr:nvSpPr>
        <cdr:cNvPr id="3" name="テキスト ボックス 2">
          <a:extLst xmlns:a="http://schemas.openxmlformats.org/drawingml/2006/main">
            <a:ext uri="{FF2B5EF4-FFF2-40B4-BE49-F238E27FC236}">
              <a16:creationId xmlns:a16="http://schemas.microsoft.com/office/drawing/2014/main" id="{1E84ACE2-24E8-8FA7-4DDF-DC862B42A673}"/>
            </a:ext>
          </a:extLst>
        </cdr:cNvPr>
        <cdr:cNvSpPr txBox="1"/>
      </cdr:nvSpPr>
      <cdr:spPr>
        <a:xfrm xmlns:a="http://schemas.openxmlformats.org/drawingml/2006/main">
          <a:off x="1655983" y="1982504"/>
          <a:ext cx="513543" cy="3352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altLang="ja-JP" sz="1200" b="1">
              <a:solidFill>
                <a:sysClr val="windowText" lastClr="000000"/>
              </a:solidFill>
              <a:latin typeface="Meiryo UI" panose="020B0604030504040204" pitchFamily="50" charset="-128"/>
              <a:ea typeface="Meiryo UI" panose="020B0604030504040204" pitchFamily="50" charset="-128"/>
            </a:rPr>
            <a:t>kW</a:t>
          </a:r>
          <a:endParaRPr lang="ja-JP" altLang="en-US" sz="1200" b="1">
            <a:solidFill>
              <a:sysClr val="windowText" lastClr="000000"/>
            </a:solidFill>
            <a:latin typeface="Meiryo UI" panose="020B0604030504040204" pitchFamily="50" charset="-128"/>
            <a:ea typeface="Meiryo UI" panose="020B0604030504040204" pitchFamily="50" charset="-128"/>
          </a:endParaRPr>
        </a:p>
      </cdr:txBody>
    </cdr:sp>
  </cdr:relSizeAnchor>
  <cdr:relSizeAnchor xmlns:cdr="http://schemas.openxmlformats.org/drawingml/2006/chartDrawing">
    <cdr:from>
      <cdr:x>0.45474</cdr:x>
      <cdr:y>0.57322</cdr:y>
    </cdr:from>
    <cdr:to>
      <cdr:x>0.59576</cdr:x>
      <cdr:y>0.67014</cdr:y>
    </cdr:to>
    <cdr:sp macro="" textlink="">
      <cdr:nvSpPr>
        <cdr:cNvPr id="5" name="テキスト ボックス 2">
          <a:extLst xmlns:a="http://schemas.openxmlformats.org/drawingml/2006/main">
            <a:ext uri="{FF2B5EF4-FFF2-40B4-BE49-F238E27FC236}">
              <a16:creationId xmlns:a16="http://schemas.microsoft.com/office/drawing/2014/main" id="{1E84ACE2-24E8-8FA7-4DDF-DC862B42A673}"/>
            </a:ext>
          </a:extLst>
        </cdr:cNvPr>
        <cdr:cNvSpPr txBox="1"/>
      </cdr:nvSpPr>
      <cdr:spPr>
        <a:xfrm xmlns:a="http://schemas.openxmlformats.org/drawingml/2006/main">
          <a:off x="1655983" y="1982504"/>
          <a:ext cx="513543" cy="3352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altLang="ja-JP" sz="1200" b="1">
              <a:solidFill>
                <a:sysClr val="windowText" lastClr="000000"/>
              </a:solidFill>
              <a:latin typeface="Meiryo UI" panose="020B0604030504040204" pitchFamily="50" charset="-128"/>
              <a:ea typeface="Meiryo UI" panose="020B0604030504040204" pitchFamily="50" charset="-128"/>
            </a:rPr>
            <a:t>kW</a:t>
          </a:r>
          <a:endParaRPr lang="ja-JP" altLang="en-US" sz="1200" b="1">
            <a:solidFill>
              <a:sysClr val="windowText" lastClr="000000"/>
            </a:solidFill>
            <a:latin typeface="Meiryo UI" panose="020B0604030504040204" pitchFamily="50" charset="-128"/>
            <a:ea typeface="Meiryo UI" panose="020B0604030504040204" pitchFamily="50" charset="-128"/>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0.02045</cdr:x>
      <cdr:y>0.00487</cdr:y>
    </cdr:from>
    <cdr:to>
      <cdr:x>0.17296</cdr:x>
      <cdr:y>0.08395</cdr:y>
    </cdr:to>
    <cdr:sp macro="" textlink="">
      <cdr:nvSpPr>
        <cdr:cNvPr id="2" name="テキスト ボックス 2">
          <a:extLst xmlns:a="http://schemas.openxmlformats.org/drawingml/2006/main">
            <a:ext uri="{FF2B5EF4-FFF2-40B4-BE49-F238E27FC236}">
              <a16:creationId xmlns:a16="http://schemas.microsoft.com/office/drawing/2014/main" id="{C73DBEBD-64EC-0955-B3DA-D94AFE388805}"/>
            </a:ext>
          </a:extLst>
        </cdr:cNvPr>
        <cdr:cNvSpPr txBox="1"/>
      </cdr:nvSpPr>
      <cdr:spPr>
        <a:xfrm xmlns:a="http://schemas.openxmlformats.org/drawingml/2006/main">
          <a:off x="92086" y="18105"/>
          <a:ext cx="686678" cy="29399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900">
              <a:latin typeface="Meiryo UI" panose="020B0604030504040204" pitchFamily="50" charset="-128"/>
              <a:ea typeface="Meiryo UI" panose="020B0604030504040204" pitchFamily="50" charset="-128"/>
            </a:rPr>
            <a:t>［</a:t>
          </a:r>
          <a:r>
            <a:rPr kumimoji="1" lang="en-US" altLang="ja-JP" sz="900">
              <a:latin typeface="Meiryo UI" panose="020B0604030504040204" pitchFamily="50" charset="-128"/>
              <a:ea typeface="Meiryo UI" panose="020B0604030504040204" pitchFamily="50" charset="-128"/>
            </a:rPr>
            <a:t>MWh/</a:t>
          </a:r>
          <a:r>
            <a:rPr kumimoji="1" lang="ja-JP" altLang="en-US" sz="900">
              <a:latin typeface="Meiryo UI" panose="020B0604030504040204" pitchFamily="50" charset="-128"/>
              <a:ea typeface="Meiryo UI" panose="020B0604030504040204" pitchFamily="50" charset="-128"/>
            </a:rPr>
            <a:t>年］</a:t>
          </a:r>
        </a:p>
      </cdr:txBody>
    </cdr:sp>
  </cdr:relSizeAnchor>
</c:userShapes>
</file>

<file path=xl/drawings/drawing16.xml><?xml version="1.0" encoding="utf-8"?>
<c:userShapes xmlns:c="http://schemas.openxmlformats.org/drawingml/2006/chart">
  <cdr:relSizeAnchor xmlns:cdr="http://schemas.openxmlformats.org/drawingml/2006/chartDrawing">
    <cdr:from>
      <cdr:x>0.0346</cdr:x>
      <cdr:y>0</cdr:y>
    </cdr:from>
    <cdr:to>
      <cdr:x>0.18848</cdr:x>
      <cdr:y>0.08199</cdr:y>
    </cdr:to>
    <cdr:sp macro="" textlink="">
      <cdr:nvSpPr>
        <cdr:cNvPr id="2" name="テキスト ボックス 2">
          <a:extLst xmlns:a="http://schemas.openxmlformats.org/drawingml/2006/main">
            <a:ext uri="{FF2B5EF4-FFF2-40B4-BE49-F238E27FC236}">
              <a16:creationId xmlns:a16="http://schemas.microsoft.com/office/drawing/2014/main" id="{C73DBEBD-64EC-0955-B3DA-D94AFE388805}"/>
            </a:ext>
          </a:extLst>
        </cdr:cNvPr>
        <cdr:cNvSpPr txBox="1"/>
      </cdr:nvSpPr>
      <cdr:spPr>
        <a:xfrm xmlns:a="http://schemas.openxmlformats.org/drawingml/2006/main">
          <a:off x="154534" y="0"/>
          <a:ext cx="687221" cy="3065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900">
              <a:latin typeface="Meiryo UI" panose="020B0604030504040204" pitchFamily="50" charset="-128"/>
              <a:ea typeface="Meiryo UI" panose="020B0604030504040204" pitchFamily="50" charset="-128"/>
            </a:rPr>
            <a:t>［</a:t>
          </a:r>
          <a:r>
            <a:rPr kumimoji="1" lang="en-US" altLang="ja-JP" sz="900">
              <a:latin typeface="Meiryo UI" panose="020B0604030504040204" pitchFamily="50" charset="-128"/>
              <a:ea typeface="Meiryo UI" panose="020B0604030504040204" pitchFamily="50" charset="-128"/>
            </a:rPr>
            <a:t>MWh/</a:t>
          </a:r>
          <a:r>
            <a:rPr kumimoji="1" lang="ja-JP" altLang="en-US" sz="900">
              <a:latin typeface="Meiryo UI" panose="020B0604030504040204" pitchFamily="50" charset="-128"/>
              <a:ea typeface="Meiryo UI" panose="020B0604030504040204" pitchFamily="50" charset="-128"/>
            </a:rPr>
            <a:t>年］</a:t>
          </a:r>
        </a:p>
      </cdr:txBody>
    </cdr:sp>
  </cdr:relSizeAnchor>
</c:userShapes>
</file>

<file path=xl/drawings/drawing17.xml><?xml version="1.0" encoding="utf-8"?>
<xdr:wsDr xmlns:xdr="http://schemas.openxmlformats.org/drawingml/2006/spreadsheetDrawing" xmlns:a="http://schemas.openxmlformats.org/drawingml/2006/main">
  <xdr:twoCellAnchor>
    <xdr:from>
      <xdr:col>30</xdr:col>
      <xdr:colOff>639233</xdr:colOff>
      <xdr:row>72</xdr:row>
      <xdr:rowOff>169333</xdr:rowOff>
    </xdr:from>
    <xdr:to>
      <xdr:col>45</xdr:col>
      <xdr:colOff>486833</xdr:colOff>
      <xdr:row>129</xdr:row>
      <xdr:rowOff>137333</xdr:rowOff>
    </xdr:to>
    <xdr:graphicFrame macro="">
      <xdr:nvGraphicFramePr>
        <xdr:cNvPr id="2" name="3特定事業所排出量の部門構成比の比較">
          <a:extLst>
            <a:ext uri="{FF2B5EF4-FFF2-40B4-BE49-F238E27FC236}">
              <a16:creationId xmlns:a16="http://schemas.microsoft.com/office/drawing/2014/main" id="{DE2FF9B1-A41C-4E07-9541-50C01BE0DD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253577</xdr:colOff>
      <xdr:row>72</xdr:row>
      <xdr:rowOff>154093</xdr:rowOff>
    </xdr:from>
    <xdr:to>
      <xdr:col>29</xdr:col>
      <xdr:colOff>888947</xdr:colOff>
      <xdr:row>129</xdr:row>
      <xdr:rowOff>110663</xdr:rowOff>
    </xdr:to>
    <xdr:graphicFrame macro="">
      <xdr:nvGraphicFramePr>
        <xdr:cNvPr id="3" name="2特定事業所数の比較">
          <a:extLst>
            <a:ext uri="{FF2B5EF4-FFF2-40B4-BE49-F238E27FC236}">
              <a16:creationId xmlns:a16="http://schemas.microsoft.com/office/drawing/2014/main" id="{CB37662F-E2EB-4C0E-900C-AEEBE67AC1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81703</xdr:colOff>
      <xdr:row>72</xdr:row>
      <xdr:rowOff>60537</xdr:rowOff>
    </xdr:from>
    <xdr:to>
      <xdr:col>15</xdr:col>
      <xdr:colOff>212693</xdr:colOff>
      <xdr:row>129</xdr:row>
      <xdr:rowOff>29807</xdr:rowOff>
    </xdr:to>
    <xdr:graphicFrame macro="">
      <xdr:nvGraphicFramePr>
        <xdr:cNvPr id="4" name="1特定事業所排出量の比較">
          <a:extLst>
            <a:ext uri="{FF2B5EF4-FFF2-40B4-BE49-F238E27FC236}">
              <a16:creationId xmlns:a16="http://schemas.microsoft.com/office/drawing/2014/main" id="{E6A5B04C-C6BE-4447-A521-214B3F2E5B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37</xdr:col>
      <xdr:colOff>0</xdr:colOff>
      <xdr:row>3</xdr:row>
      <xdr:rowOff>50800</xdr:rowOff>
    </xdr:from>
    <xdr:to>
      <xdr:col>45</xdr:col>
      <xdr:colOff>687386</xdr:colOff>
      <xdr:row>67</xdr:row>
      <xdr:rowOff>175900</xdr:rowOff>
    </xdr:to>
    <xdr:graphicFrame macro="">
      <xdr:nvGraphicFramePr>
        <xdr:cNvPr id="5" name="自治体全体の排出量に占める～_業務">
          <a:extLst>
            <a:ext uri="{FF2B5EF4-FFF2-40B4-BE49-F238E27FC236}">
              <a16:creationId xmlns:a16="http://schemas.microsoft.com/office/drawing/2014/main" id="{696B8612-E594-4C2C-8865-CCFE5C109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28</xdr:col>
      <xdr:colOff>152400</xdr:colOff>
      <xdr:row>3</xdr:row>
      <xdr:rowOff>50800</xdr:rowOff>
    </xdr:from>
    <xdr:to>
      <xdr:col>36</xdr:col>
      <xdr:colOff>685799</xdr:colOff>
      <xdr:row>67</xdr:row>
      <xdr:rowOff>177000</xdr:rowOff>
    </xdr:to>
    <xdr:graphicFrame macro="">
      <xdr:nvGraphicFramePr>
        <xdr:cNvPr id="6" name="自治体全体の排出量に占める～_製造業">
          <a:extLst>
            <a:ext uri="{FF2B5EF4-FFF2-40B4-BE49-F238E27FC236}">
              <a16:creationId xmlns:a16="http://schemas.microsoft.com/office/drawing/2014/main" id="{F448AA5A-B0FD-4D72-B8B5-8DDC7E8A33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101600</xdr:colOff>
      <xdr:row>3</xdr:row>
      <xdr:rowOff>50800</xdr:rowOff>
    </xdr:from>
    <xdr:to>
      <xdr:col>26</xdr:col>
      <xdr:colOff>815976</xdr:colOff>
      <xdr:row>67</xdr:row>
      <xdr:rowOff>175900</xdr:rowOff>
    </xdr:to>
    <xdr:graphicFrame macro="">
      <xdr:nvGraphicFramePr>
        <xdr:cNvPr id="7" name="部門分野別構成比の比較">
          <a:extLst>
            <a:ext uri="{FF2B5EF4-FFF2-40B4-BE49-F238E27FC236}">
              <a16:creationId xmlns:a16="http://schemas.microsoft.com/office/drawing/2014/main" id="{784812BC-6594-4E16-B22E-9732A1126F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279400</xdr:colOff>
      <xdr:row>3</xdr:row>
      <xdr:rowOff>50800</xdr:rowOff>
    </xdr:from>
    <xdr:to>
      <xdr:col>13</xdr:col>
      <xdr:colOff>958850</xdr:colOff>
      <xdr:row>67</xdr:row>
      <xdr:rowOff>177000</xdr:rowOff>
    </xdr:to>
    <xdr:graphicFrame macro="">
      <xdr:nvGraphicFramePr>
        <xdr:cNvPr id="8" name="部門分野別排出量の比較">
          <a:extLst>
            <a:ext uri="{FF2B5EF4-FFF2-40B4-BE49-F238E27FC236}">
              <a16:creationId xmlns:a16="http://schemas.microsoft.com/office/drawing/2014/main" id="{5048D1E1-BB29-4F7D-A8BC-23C1B1845D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xdr:col>
      <xdr:colOff>165260</xdr:colOff>
      <xdr:row>67</xdr:row>
      <xdr:rowOff>290211</xdr:rowOff>
    </xdr:from>
    <xdr:ext cx="24015600" cy="1084035"/>
    <xdr:sp macro="" textlink="">
      <xdr:nvSpPr>
        <xdr:cNvPr id="9" name="テキスト ボックス 8">
          <a:extLst>
            <a:ext uri="{FF2B5EF4-FFF2-40B4-BE49-F238E27FC236}">
              <a16:creationId xmlns:a16="http://schemas.microsoft.com/office/drawing/2014/main" id="{4666738B-AFB1-4AA2-A9FF-5B54F11E89D0}"/>
            </a:ext>
          </a:extLst>
        </xdr:cNvPr>
        <xdr:cNvSpPr txBox="1"/>
      </xdr:nvSpPr>
      <xdr:spPr>
        <a:xfrm>
          <a:off x="368460" y="27036411"/>
          <a:ext cx="24015600" cy="10840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2400"/>
            </a:lnSpc>
          </a:pP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区域の</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2000" baseline="-25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排出量は、</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環境省「地方公共団体実行計画（区域施策編）策定･実施マニュアル」の標準的手法に基づき</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統計資料の按分</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により</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地方公共団体別部門</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・分野</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別の</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2000" baseline="-25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排出量を推計した値です。なお、一般廃棄物の</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2000" baseline="-25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排出量は、一般廃棄物</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処理</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実態調査結果の焼却</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施設ごとの年間</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処理量</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等</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から推計しています。</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各地方公共団体の過年度のデータは、地方公共団体実行計画策定・実施支援サイト「部門別</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2000" baseline="-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排出量の現況推計</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部門別データ</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https://www.env.go.jp/policy/local_keikaku/tools/suikei2.html</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）を御参照ください。</a:t>
          </a:r>
          <a:r>
            <a:rPr lang="ja-JP" altLang="ja-JP" sz="2000">
              <a:solidFill>
                <a:schemeClr val="tx1"/>
              </a:solidFill>
              <a:effectLst/>
              <a:latin typeface="Meiryo UI" panose="020B0604030504040204" pitchFamily="50" charset="-128"/>
              <a:ea typeface="Meiryo UI" panose="020B0604030504040204" pitchFamily="50" charset="-128"/>
              <a:cs typeface="+mn-cs"/>
            </a:rPr>
            <a:t>構成比は、四捨五入の関係で合計が</a:t>
          </a:r>
          <a:r>
            <a:rPr lang="en-US" altLang="ja-JP" sz="2000">
              <a:solidFill>
                <a:schemeClr val="tx1"/>
              </a:solidFill>
              <a:effectLst/>
              <a:latin typeface="Meiryo UI" panose="020B0604030504040204" pitchFamily="50" charset="-128"/>
              <a:ea typeface="Meiryo UI" panose="020B0604030504040204" pitchFamily="50" charset="-128"/>
              <a:cs typeface="+mn-cs"/>
            </a:rPr>
            <a:t>100</a:t>
          </a:r>
          <a:r>
            <a:rPr lang="ja-JP" altLang="ja-JP" sz="2000">
              <a:solidFill>
                <a:schemeClr val="tx1"/>
              </a:solidFill>
              <a:effectLst/>
              <a:latin typeface="Meiryo UI" panose="020B0604030504040204" pitchFamily="50" charset="-128"/>
              <a:ea typeface="Meiryo UI" panose="020B0604030504040204" pitchFamily="50" charset="-128"/>
              <a:cs typeface="+mn-cs"/>
            </a:rPr>
            <a:t>％にならない場合があります。</a:t>
          </a:r>
          <a:endParaRPr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oneCellAnchor>
    <xdr:from>
      <xdr:col>28</xdr:col>
      <xdr:colOff>97183</xdr:colOff>
      <xdr:row>67</xdr:row>
      <xdr:rowOff>290211</xdr:rowOff>
    </xdr:from>
    <xdr:ext cx="15840000" cy="1181100"/>
    <xdr:sp macro="" textlink="">
      <xdr:nvSpPr>
        <xdr:cNvPr id="10" name="テキスト ボックス 9">
          <a:extLst>
            <a:ext uri="{FF2B5EF4-FFF2-40B4-BE49-F238E27FC236}">
              <a16:creationId xmlns:a16="http://schemas.microsoft.com/office/drawing/2014/main" id="{BD46D414-5A63-4682-83A8-AFF78701D614}"/>
            </a:ext>
          </a:extLst>
        </xdr:cNvPr>
        <xdr:cNvSpPr txBox="1"/>
      </xdr:nvSpPr>
      <xdr:spPr>
        <a:xfrm>
          <a:off x="25827383" y="27036411"/>
          <a:ext cx="15840000" cy="1181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2400"/>
            </a:lnSpc>
          </a:pP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推計精度の関係で、</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の排出量に占める特定事業所排出量の比率が</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100</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％を超える場合は</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100</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％としています。</a:t>
          </a:r>
          <a:endPar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nSpc>
              <a:spcPts val="2400"/>
            </a:lnSpc>
          </a:pP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区域の排出量は、環境省「地方公共団体実行計画（区域施策編）策定･実施マニュアル」の標準的手法等に基づき、地方公共団体別部門・分野別で推計した値です。</a:t>
          </a:r>
        </a:p>
      </xdr:txBody>
    </xdr:sp>
    <xdr:clientData/>
  </xdr:oneCellAnchor>
  <xdr:oneCellAnchor>
    <xdr:from>
      <xdr:col>31</xdr:col>
      <xdr:colOff>638810</xdr:colOff>
      <xdr:row>127</xdr:row>
      <xdr:rowOff>365760</xdr:rowOff>
    </xdr:from>
    <xdr:ext cx="12833350" cy="909320"/>
    <xdr:sp macro="" textlink="">
      <xdr:nvSpPr>
        <xdr:cNvPr id="11" name="テキスト ボックス 10">
          <a:extLst>
            <a:ext uri="{FF2B5EF4-FFF2-40B4-BE49-F238E27FC236}">
              <a16:creationId xmlns:a16="http://schemas.microsoft.com/office/drawing/2014/main" id="{F79194C1-3196-D3CD-B5F0-0831DEC8FAD3}"/>
            </a:ext>
          </a:extLst>
        </xdr:cNvPr>
        <xdr:cNvSpPr txBox="1"/>
      </xdr:nvSpPr>
      <xdr:spPr>
        <a:xfrm>
          <a:off x="29564330" y="53096160"/>
          <a:ext cx="12833350" cy="909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lnSpc>
              <a:spcPts val="2400"/>
            </a:lnSpc>
          </a:pPr>
          <a:r>
            <a:rPr lang="ja-JP" altLang="en-US" sz="2000">
              <a:solidFill>
                <a:schemeClr val="tx1"/>
              </a:solidFill>
              <a:latin typeface="Meiryo UI" panose="020B0604030504040204" pitchFamily="50" charset="-128"/>
              <a:ea typeface="Meiryo UI" panose="020B0604030504040204" pitchFamily="50" charset="-128"/>
            </a:rPr>
            <a:t>小数点以下を四捨五入して</a:t>
          </a:r>
          <a:r>
            <a:rPr lang="en-US" altLang="ja-JP" sz="2000">
              <a:solidFill>
                <a:schemeClr val="tx1"/>
              </a:solidFill>
              <a:latin typeface="Meiryo UI" panose="020B0604030504040204" pitchFamily="50" charset="-128"/>
              <a:ea typeface="Meiryo UI" panose="020B0604030504040204" pitchFamily="50" charset="-128"/>
            </a:rPr>
            <a:t>0%</a:t>
          </a:r>
          <a:r>
            <a:rPr lang="ja-JP" altLang="en-US" sz="2000">
              <a:solidFill>
                <a:schemeClr val="tx1"/>
              </a:solidFill>
              <a:latin typeface="Meiryo UI" panose="020B0604030504040204" pitchFamily="50" charset="-128"/>
              <a:ea typeface="Meiryo UI" panose="020B0604030504040204" pitchFamily="50" charset="-128"/>
            </a:rPr>
            <a:t>になるものはデータラベルを表示していません。構成比は、四捨五入の関係で合計が</a:t>
          </a:r>
          <a:r>
            <a:rPr lang="en-US" altLang="ja-JP" sz="2000">
              <a:solidFill>
                <a:schemeClr val="tx1"/>
              </a:solidFill>
              <a:latin typeface="Meiryo UI" panose="020B0604030504040204" pitchFamily="50" charset="-128"/>
              <a:ea typeface="Meiryo UI" panose="020B0604030504040204" pitchFamily="50" charset="-128"/>
            </a:rPr>
            <a:t>100</a:t>
          </a:r>
          <a:r>
            <a:rPr lang="ja-JP" altLang="en-US" sz="2000">
              <a:solidFill>
                <a:schemeClr val="tx1"/>
              </a:solidFill>
              <a:latin typeface="Meiryo UI" panose="020B0604030504040204" pitchFamily="50" charset="-128"/>
              <a:ea typeface="Meiryo UI" panose="020B0604030504040204" pitchFamily="50" charset="-128"/>
            </a:rPr>
            <a:t>％にならない場合があります。</a:t>
          </a:r>
          <a:endPar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wsDr>
</file>

<file path=xl/drawings/drawing18.xml><?xml version="1.0" encoding="utf-8"?>
<c:userShapes xmlns:c="http://schemas.openxmlformats.org/drawingml/2006/chart">
  <cdr:relSizeAnchor xmlns:cdr="http://schemas.openxmlformats.org/drawingml/2006/chartDrawing">
    <cdr:from>
      <cdr:x>0.86189</cdr:x>
      <cdr:y>0</cdr:y>
    </cdr:from>
    <cdr:to>
      <cdr:x>0.97517</cdr:x>
      <cdr:y>0.03639</cdr:y>
    </cdr:to>
    <cdr:sp macro="" textlink="">
      <cdr:nvSpPr>
        <cdr:cNvPr id="2" name="テキスト ボックス 1">
          <a:extLst xmlns:a="http://schemas.openxmlformats.org/drawingml/2006/main">
            <a:ext uri="{FF2B5EF4-FFF2-40B4-BE49-F238E27FC236}">
              <a16:creationId xmlns:a16="http://schemas.microsoft.com/office/drawing/2014/main" id="{723EA1F7-2DC1-49BF-B9E2-3B3E63673917}"/>
            </a:ext>
          </a:extLst>
        </cdr:cNvPr>
        <cdr:cNvSpPr txBox="1"/>
      </cdr:nvSpPr>
      <cdr:spPr>
        <a:xfrm xmlns:a="http://schemas.openxmlformats.org/drawingml/2006/main">
          <a:off x="12009197" y="0"/>
          <a:ext cx="1578391" cy="81647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2000" baseline="0">
              <a:latin typeface="メイリオ" panose="020B0604030504040204" pitchFamily="50" charset="-128"/>
              <a:ea typeface="メイリオ" panose="020B0604030504040204" pitchFamily="50" charset="-128"/>
              <a:cs typeface="メイリオ" panose="020B0604030504040204" pitchFamily="50" charset="-128"/>
            </a:rPr>
            <a:t>［箇所］</a:t>
          </a:r>
          <a:endParaRPr lang="ja-JP" altLang="en-US" sz="1200" baseline="0">
            <a:latin typeface="メイリオ" panose="020B0604030504040204" pitchFamily="50" charset="-128"/>
            <a:ea typeface="メイリオ" panose="020B0604030504040204" pitchFamily="50" charset="-128"/>
            <a:cs typeface="メイリオ" panose="020B0604030504040204" pitchFamily="50" charset="-128"/>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0.86371</cdr:x>
      <cdr:y>0.00878</cdr:y>
    </cdr:from>
    <cdr:to>
      <cdr:x>1</cdr:x>
      <cdr:y>0.03575</cdr:y>
    </cdr:to>
    <cdr:sp macro="" textlink="">
      <cdr:nvSpPr>
        <cdr:cNvPr id="3" name="テキスト ボックス 1">
          <a:extLst xmlns:a="http://schemas.openxmlformats.org/drawingml/2006/main">
            <a:ext uri="{FF2B5EF4-FFF2-40B4-BE49-F238E27FC236}">
              <a16:creationId xmlns:a16="http://schemas.microsoft.com/office/drawing/2014/main" id="{723EA1F7-2DC1-49BF-B9E2-3B3E63673917}"/>
            </a:ext>
          </a:extLst>
        </cdr:cNvPr>
        <cdr:cNvSpPr txBox="1"/>
      </cdr:nvSpPr>
      <cdr:spPr>
        <a:xfrm xmlns:a="http://schemas.openxmlformats.org/drawingml/2006/main">
          <a:off x="12091413" y="197100"/>
          <a:ext cx="1907977" cy="6054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2000">
              <a:latin typeface="メイリオ" panose="020B0604030504040204" pitchFamily="50" charset="-128"/>
              <a:ea typeface="メイリオ" panose="020B0604030504040204" pitchFamily="50" charset="-128"/>
              <a:cs typeface="メイリオ" panose="020B0604030504040204" pitchFamily="50" charset="-128"/>
            </a:rPr>
            <a:t>［千</a:t>
          </a:r>
          <a:r>
            <a:rPr lang="en-US" altLang="ja-JP" sz="2000">
              <a:latin typeface="メイリオ" panose="020B0604030504040204" pitchFamily="50" charset="-128"/>
              <a:ea typeface="メイリオ" panose="020B0604030504040204" pitchFamily="50" charset="-128"/>
              <a:cs typeface="メイリオ" panose="020B0604030504040204" pitchFamily="50" charset="-128"/>
            </a:rPr>
            <a:t>t-CO</a:t>
          </a:r>
          <a:r>
            <a:rPr lang="en-US" altLang="ja-JP" sz="2000" baseline="-25000">
              <a:latin typeface="メイリオ" panose="020B0604030504040204" pitchFamily="50" charset="-128"/>
              <a:ea typeface="メイリオ" panose="020B0604030504040204" pitchFamily="50" charset="-128"/>
              <a:cs typeface="メイリオ" panose="020B0604030504040204" pitchFamily="50" charset="-128"/>
            </a:rPr>
            <a:t>2</a:t>
          </a:r>
          <a:r>
            <a:rPr lang="ja-JP" altLang="en-US" sz="2000" baseline="0">
              <a:latin typeface="メイリオ" panose="020B0604030504040204" pitchFamily="50" charset="-128"/>
              <a:ea typeface="メイリオ" panose="020B0604030504040204" pitchFamily="50" charset="-128"/>
              <a:cs typeface="メイリオ" panose="020B0604030504040204" pitchFamily="50" charset="-128"/>
            </a:rPr>
            <a:t>］</a:t>
          </a: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250266</xdr:colOff>
      <xdr:row>20</xdr:row>
      <xdr:rowOff>45613</xdr:rowOff>
    </xdr:from>
    <xdr:to>
      <xdr:col>9</xdr:col>
      <xdr:colOff>881584</xdr:colOff>
      <xdr:row>33</xdr:row>
      <xdr:rowOff>69966</xdr:rowOff>
    </xdr:to>
    <xdr:graphicFrame macro="">
      <xdr:nvGraphicFramePr>
        <xdr:cNvPr id="7" name="1特定事業所排出量の比較">
          <a:extLst>
            <a:ext uri="{FF2B5EF4-FFF2-40B4-BE49-F238E27FC236}">
              <a16:creationId xmlns:a16="http://schemas.microsoft.com/office/drawing/2014/main" id="{8E122A27-9B02-46A3-94A0-E124E3692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58523</xdr:colOff>
      <xdr:row>34</xdr:row>
      <xdr:rowOff>187023</xdr:rowOff>
    </xdr:from>
    <xdr:to>
      <xdr:col>25</xdr:col>
      <xdr:colOff>943840</xdr:colOff>
      <xdr:row>47</xdr:row>
      <xdr:rowOff>204439</xdr:rowOff>
    </xdr:to>
    <xdr:graphicFrame macro="">
      <xdr:nvGraphicFramePr>
        <xdr:cNvPr id="2" name="1特定事業所排出量の比較">
          <a:extLst>
            <a:ext uri="{FF2B5EF4-FFF2-40B4-BE49-F238E27FC236}">
              <a16:creationId xmlns:a16="http://schemas.microsoft.com/office/drawing/2014/main" id="{063C26EC-7F6C-4814-819A-9535AAFAF7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36439</xdr:colOff>
      <xdr:row>34</xdr:row>
      <xdr:rowOff>123522</xdr:rowOff>
    </xdr:from>
    <xdr:to>
      <xdr:col>17</xdr:col>
      <xdr:colOff>921757</xdr:colOff>
      <xdr:row>47</xdr:row>
      <xdr:rowOff>140938</xdr:rowOff>
    </xdr:to>
    <xdr:graphicFrame macro="">
      <xdr:nvGraphicFramePr>
        <xdr:cNvPr id="3" name="1特定事業所排出量の比較">
          <a:extLst>
            <a:ext uri="{FF2B5EF4-FFF2-40B4-BE49-F238E27FC236}">
              <a16:creationId xmlns:a16="http://schemas.microsoft.com/office/drawing/2014/main" id="{7F1D4F19-57D4-4394-8F9C-6633B7B47A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240126</xdr:colOff>
      <xdr:row>34</xdr:row>
      <xdr:rowOff>5594</xdr:rowOff>
    </xdr:from>
    <xdr:to>
      <xdr:col>9</xdr:col>
      <xdr:colOff>871444</xdr:colOff>
      <xdr:row>47</xdr:row>
      <xdr:rowOff>23010</xdr:rowOff>
    </xdr:to>
    <xdr:graphicFrame macro="">
      <xdr:nvGraphicFramePr>
        <xdr:cNvPr id="4" name="1特定事業所排出量の比較">
          <a:extLst>
            <a:ext uri="{FF2B5EF4-FFF2-40B4-BE49-F238E27FC236}">
              <a16:creationId xmlns:a16="http://schemas.microsoft.com/office/drawing/2014/main" id="{9E7398F2-1EE4-4CC8-8B4D-E58BB1782B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79954</xdr:colOff>
      <xdr:row>20</xdr:row>
      <xdr:rowOff>62957</xdr:rowOff>
    </xdr:from>
    <xdr:to>
      <xdr:col>26</xdr:col>
      <xdr:colOff>9036</xdr:colOff>
      <xdr:row>33</xdr:row>
      <xdr:rowOff>95314</xdr:rowOff>
    </xdr:to>
    <xdr:graphicFrame macro="">
      <xdr:nvGraphicFramePr>
        <xdr:cNvPr id="5" name="1特定事業所排出量の比較">
          <a:extLst>
            <a:ext uri="{FF2B5EF4-FFF2-40B4-BE49-F238E27FC236}">
              <a16:creationId xmlns:a16="http://schemas.microsoft.com/office/drawing/2014/main" id="{800CBBCA-5701-4544-B6B8-0D878DA03C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188899</xdr:colOff>
      <xdr:row>21</xdr:row>
      <xdr:rowOff>159983</xdr:rowOff>
    </xdr:from>
    <xdr:to>
      <xdr:col>19</xdr:col>
      <xdr:colOff>112645</xdr:colOff>
      <xdr:row>34</xdr:row>
      <xdr:rowOff>138979</xdr:rowOff>
    </xdr:to>
    <xdr:graphicFrame macro="">
      <xdr:nvGraphicFramePr>
        <xdr:cNvPr id="6" name="1特定事業所排出量の比較">
          <a:extLst>
            <a:ext uri="{FF2B5EF4-FFF2-40B4-BE49-F238E27FC236}">
              <a16:creationId xmlns:a16="http://schemas.microsoft.com/office/drawing/2014/main" id="{E6331CF5-131C-433B-9CEF-EBC5BBBB10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21169</xdr:colOff>
      <xdr:row>6</xdr:row>
      <xdr:rowOff>84672</xdr:rowOff>
    </xdr:from>
    <xdr:to>
      <xdr:col>25</xdr:col>
      <xdr:colOff>906486</xdr:colOff>
      <xdr:row>19</xdr:row>
      <xdr:rowOff>109025</xdr:rowOff>
    </xdr:to>
    <xdr:graphicFrame macro="">
      <xdr:nvGraphicFramePr>
        <xdr:cNvPr id="8" name="1特定事業所排出量の比較">
          <a:extLst>
            <a:ext uri="{FF2B5EF4-FFF2-40B4-BE49-F238E27FC236}">
              <a16:creationId xmlns:a16="http://schemas.microsoft.com/office/drawing/2014/main" id="{9B974170-2099-4D8F-98B4-FFE9A5A4D5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84668</xdr:colOff>
      <xdr:row>6</xdr:row>
      <xdr:rowOff>84655</xdr:rowOff>
    </xdr:from>
    <xdr:to>
      <xdr:col>18</xdr:col>
      <xdr:colOff>13751</xdr:colOff>
      <xdr:row>19</xdr:row>
      <xdr:rowOff>109008</xdr:rowOff>
    </xdr:to>
    <xdr:graphicFrame macro="">
      <xdr:nvGraphicFramePr>
        <xdr:cNvPr id="9" name="1特定事業所排出量の比較">
          <a:extLst>
            <a:ext uri="{FF2B5EF4-FFF2-40B4-BE49-F238E27FC236}">
              <a16:creationId xmlns:a16="http://schemas.microsoft.com/office/drawing/2014/main" id="{2D569ABE-2206-43AE-8F76-B40047AFE4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12492</xdr:colOff>
      <xdr:row>6</xdr:row>
      <xdr:rowOff>126311</xdr:rowOff>
    </xdr:from>
    <xdr:to>
      <xdr:col>9</xdr:col>
      <xdr:colOff>903146</xdr:colOff>
      <xdr:row>19</xdr:row>
      <xdr:rowOff>150664</xdr:rowOff>
    </xdr:to>
    <xdr:graphicFrame macro="">
      <xdr:nvGraphicFramePr>
        <xdr:cNvPr id="10" name="1特定事業所排出量の比較">
          <a:extLst>
            <a:ext uri="{FF2B5EF4-FFF2-40B4-BE49-F238E27FC236}">
              <a16:creationId xmlns:a16="http://schemas.microsoft.com/office/drawing/2014/main" id="{E586B8D3-435A-43FE-B463-7FF16DC16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0.83247</cdr:x>
      <cdr:y>0.00502</cdr:y>
    </cdr:from>
    <cdr:to>
      <cdr:x>1</cdr:x>
      <cdr:y>0.04837</cdr:y>
    </cdr:to>
    <cdr:sp macro="" textlink="">
      <cdr:nvSpPr>
        <cdr:cNvPr id="3" name="テキスト ボックス 2">
          <a:extLst xmlns:a="http://schemas.openxmlformats.org/drawingml/2006/main">
            <a:ext uri="{FF2B5EF4-FFF2-40B4-BE49-F238E27FC236}">
              <a16:creationId xmlns:a16="http://schemas.microsoft.com/office/drawing/2014/main" id="{0D33BCFC-9525-41D1-AC4A-19AEEFF81842}"/>
            </a:ext>
          </a:extLst>
        </cdr:cNvPr>
        <cdr:cNvSpPr txBox="1"/>
      </cdr:nvSpPr>
      <cdr:spPr>
        <a:xfrm xmlns:a="http://schemas.openxmlformats.org/drawingml/2006/main">
          <a:off x="10207625" y="123825"/>
          <a:ext cx="2054225" cy="107033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r"/>
          <a:r>
            <a:rPr lang="ja-JP" altLang="en-US" sz="2000">
              <a:latin typeface="メイリオ" panose="020B0604030504040204" pitchFamily="50" charset="-128"/>
              <a:ea typeface="メイリオ" panose="020B0604030504040204" pitchFamily="50" charset="-128"/>
              <a:cs typeface="メイリオ" panose="020B0604030504040204" pitchFamily="50" charset="-128"/>
            </a:rPr>
            <a:t>［千</a:t>
          </a:r>
          <a:r>
            <a:rPr lang="en-US" altLang="ja-JP" sz="2000">
              <a:latin typeface="メイリオ" panose="020B0604030504040204" pitchFamily="50" charset="-128"/>
              <a:ea typeface="メイリオ" panose="020B0604030504040204" pitchFamily="50" charset="-128"/>
              <a:cs typeface="メイリオ" panose="020B0604030504040204" pitchFamily="50" charset="-128"/>
            </a:rPr>
            <a:t>t-CO</a:t>
          </a:r>
          <a:r>
            <a:rPr lang="en-US" altLang="ja-JP" sz="2000" baseline="-25000">
              <a:latin typeface="メイリオ" panose="020B0604030504040204" pitchFamily="50" charset="-128"/>
              <a:ea typeface="メイリオ" panose="020B0604030504040204" pitchFamily="50" charset="-128"/>
              <a:cs typeface="メイリオ" panose="020B0604030504040204" pitchFamily="50" charset="-128"/>
            </a:rPr>
            <a:t>2</a:t>
          </a:r>
          <a:r>
            <a:rPr lang="ja-JP" altLang="en-US" sz="2000" baseline="0">
              <a:latin typeface="メイリオ" panose="020B0604030504040204" pitchFamily="50" charset="-128"/>
              <a:ea typeface="メイリオ" panose="020B0604030504040204" pitchFamily="50" charset="-128"/>
              <a:cs typeface="メイリオ" panose="020B0604030504040204" pitchFamily="50" charset="-128"/>
            </a:rPr>
            <a:t>］</a:t>
          </a:r>
        </a:p>
      </cdr:txBody>
    </cdr:sp>
  </cdr:relSizeAnchor>
</c:userShapes>
</file>

<file path=xl/drawings/drawing21.xml><?xml version="1.0" encoding="utf-8"?>
<xdr:wsDr xmlns:xdr="http://schemas.openxmlformats.org/drawingml/2006/spreadsheetDrawing" xmlns:a="http://schemas.openxmlformats.org/drawingml/2006/main">
  <xdr:twoCellAnchor>
    <xdr:from>
      <xdr:col>32</xdr:col>
      <xdr:colOff>309562</xdr:colOff>
      <xdr:row>65</xdr:row>
      <xdr:rowOff>123825</xdr:rowOff>
    </xdr:from>
    <xdr:to>
      <xdr:col>45</xdr:col>
      <xdr:colOff>830263</xdr:colOff>
      <xdr:row>155</xdr:row>
      <xdr:rowOff>190499</xdr:rowOff>
    </xdr:to>
    <xdr:graphicFrame macro="">
      <xdr:nvGraphicFramePr>
        <xdr:cNvPr id="2" name="3特定事業所排出量の部門構成比の比較">
          <a:extLst>
            <a:ext uri="{FF2B5EF4-FFF2-40B4-BE49-F238E27FC236}">
              <a16:creationId xmlns:a16="http://schemas.microsoft.com/office/drawing/2014/main" id="{3E75C17F-526A-4D26-8906-11AE02A9F0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201294</xdr:colOff>
      <xdr:row>65</xdr:row>
      <xdr:rowOff>121920</xdr:rowOff>
    </xdr:from>
    <xdr:to>
      <xdr:col>30</xdr:col>
      <xdr:colOff>737552</xdr:colOff>
      <xdr:row>155</xdr:row>
      <xdr:rowOff>211772</xdr:rowOff>
    </xdr:to>
    <xdr:graphicFrame macro="">
      <xdr:nvGraphicFramePr>
        <xdr:cNvPr id="3" name="2特定事業所数の比較">
          <a:extLst>
            <a:ext uri="{FF2B5EF4-FFF2-40B4-BE49-F238E27FC236}">
              <a16:creationId xmlns:a16="http://schemas.microsoft.com/office/drawing/2014/main" id="{AD60A3ED-3A69-4AF8-97E5-07F4DA0629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214947</xdr:colOff>
      <xdr:row>65</xdr:row>
      <xdr:rowOff>138747</xdr:rowOff>
    </xdr:from>
    <xdr:to>
      <xdr:col>14</xdr:col>
      <xdr:colOff>737553</xdr:colOff>
      <xdr:row>155</xdr:row>
      <xdr:rowOff>211772</xdr:rowOff>
    </xdr:to>
    <xdr:graphicFrame macro="">
      <xdr:nvGraphicFramePr>
        <xdr:cNvPr id="4" name="1特定事業所排出量の比較">
          <a:extLst>
            <a:ext uri="{FF2B5EF4-FFF2-40B4-BE49-F238E27FC236}">
              <a16:creationId xmlns:a16="http://schemas.microsoft.com/office/drawing/2014/main" id="{B12D53F5-BDD9-4D1B-9035-5796E981D1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36</xdr:col>
      <xdr:colOff>285750</xdr:colOff>
      <xdr:row>3</xdr:row>
      <xdr:rowOff>85002</xdr:rowOff>
    </xdr:from>
    <xdr:to>
      <xdr:col>45</xdr:col>
      <xdr:colOff>857249</xdr:colOff>
      <xdr:row>62</xdr:row>
      <xdr:rowOff>143884</xdr:rowOff>
    </xdr:to>
    <xdr:graphicFrame macro="">
      <xdr:nvGraphicFramePr>
        <xdr:cNvPr id="6" name="自治体全体の排出量に占める～_製造業">
          <a:extLst>
            <a:ext uri="{FF2B5EF4-FFF2-40B4-BE49-F238E27FC236}">
              <a16:creationId xmlns:a16="http://schemas.microsoft.com/office/drawing/2014/main" id="{A586FA13-2045-4341-B6A3-DC0DB2F02A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201613</xdr:colOff>
      <xdr:row>3</xdr:row>
      <xdr:rowOff>77787</xdr:rowOff>
    </xdr:from>
    <xdr:to>
      <xdr:col>34</xdr:col>
      <xdr:colOff>722313</xdr:colOff>
      <xdr:row>62</xdr:row>
      <xdr:rowOff>33337</xdr:rowOff>
    </xdr:to>
    <xdr:graphicFrame macro="">
      <xdr:nvGraphicFramePr>
        <xdr:cNvPr id="7" name="部門分野別構成比の比較">
          <a:extLst>
            <a:ext uri="{FF2B5EF4-FFF2-40B4-BE49-F238E27FC236}">
              <a16:creationId xmlns:a16="http://schemas.microsoft.com/office/drawing/2014/main" id="{D288F670-C4BC-405F-9C5D-A72DD1FCE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180976</xdr:colOff>
      <xdr:row>3</xdr:row>
      <xdr:rowOff>47625</xdr:rowOff>
    </xdr:from>
    <xdr:to>
      <xdr:col>10</xdr:col>
      <xdr:colOff>1592262</xdr:colOff>
      <xdr:row>61</xdr:row>
      <xdr:rowOff>342900</xdr:rowOff>
    </xdr:to>
    <xdr:graphicFrame macro="">
      <xdr:nvGraphicFramePr>
        <xdr:cNvPr id="8" name="部門分野別排出量の比較">
          <a:extLst>
            <a:ext uri="{FF2B5EF4-FFF2-40B4-BE49-F238E27FC236}">
              <a16:creationId xmlns:a16="http://schemas.microsoft.com/office/drawing/2014/main" id="{E8363640-6502-40BD-B718-9B92752F39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187855</xdr:colOff>
      <xdr:row>3</xdr:row>
      <xdr:rowOff>150283</xdr:rowOff>
    </xdr:from>
    <xdr:to>
      <xdr:col>22</xdr:col>
      <xdr:colOff>1262593</xdr:colOff>
      <xdr:row>62</xdr:row>
      <xdr:rowOff>248708</xdr:rowOff>
    </xdr:to>
    <xdr:graphicFrame macro="">
      <xdr:nvGraphicFramePr>
        <xdr:cNvPr id="11" name="部門分野別排出量の比較">
          <a:extLst>
            <a:ext uri="{FF2B5EF4-FFF2-40B4-BE49-F238E27FC236}">
              <a16:creationId xmlns:a16="http://schemas.microsoft.com/office/drawing/2014/main" id="{91A381B0-4E62-FBC1-B17B-794D8D167C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35</xdr:col>
      <xdr:colOff>186265</xdr:colOff>
      <xdr:row>57</xdr:row>
      <xdr:rowOff>340786</xdr:rowOff>
    </xdr:from>
    <xdr:ext cx="10453159" cy="1616596"/>
    <xdr:sp macro="" textlink="">
      <xdr:nvSpPr>
        <xdr:cNvPr id="9" name="テキスト ボックス 8">
          <a:extLst>
            <a:ext uri="{FF2B5EF4-FFF2-40B4-BE49-F238E27FC236}">
              <a16:creationId xmlns:a16="http://schemas.microsoft.com/office/drawing/2014/main" id="{AC4F64B3-7C14-6083-8E2C-CC1A6071A7F3}"/>
            </a:ext>
          </a:extLst>
        </xdr:cNvPr>
        <xdr:cNvSpPr txBox="1"/>
      </xdr:nvSpPr>
      <xdr:spPr>
        <a:xfrm>
          <a:off x="32624182" y="23370119"/>
          <a:ext cx="10453159"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latin typeface="Meiryo UI" panose="020B0604030504040204" pitchFamily="50" charset="-128"/>
              <a:ea typeface="Meiryo UI" panose="020B0604030504040204" pitchFamily="50" charset="-128"/>
            </a:rPr>
            <a:t>対世帯数</a:t>
          </a:r>
          <a:r>
            <a:rPr kumimoji="1" lang="en-US" altLang="ja-JP" sz="2400">
              <a:latin typeface="Meiryo UI" panose="020B0604030504040204" pitchFamily="50" charset="-128"/>
              <a:ea typeface="Meiryo UI" panose="020B0604030504040204" pitchFamily="50" charset="-128"/>
            </a:rPr>
            <a:t>FIT</a:t>
          </a:r>
          <a:r>
            <a:rPr kumimoji="1" lang="ja-JP" altLang="en-US" sz="2400">
              <a:latin typeface="Meiryo UI" panose="020B0604030504040204" pitchFamily="50" charset="-128"/>
              <a:ea typeface="Meiryo UI" panose="020B0604030504040204" pitchFamily="50" charset="-128"/>
            </a:rPr>
            <a:t>・</a:t>
          </a:r>
          <a:r>
            <a:rPr kumimoji="1" lang="en-US" altLang="ja-JP" sz="2400">
              <a:latin typeface="Meiryo UI" panose="020B0604030504040204" pitchFamily="50" charset="-128"/>
              <a:ea typeface="Meiryo UI" panose="020B0604030504040204" pitchFamily="50" charset="-128"/>
            </a:rPr>
            <a:t>FIP</a:t>
          </a:r>
          <a:r>
            <a:rPr kumimoji="1" lang="ja-JP" altLang="en-US" sz="2400">
              <a:latin typeface="Meiryo UI" panose="020B0604030504040204" pitchFamily="50" charset="-128"/>
              <a:ea typeface="Meiryo UI" panose="020B0604030504040204" pitchFamily="50" charset="-128"/>
            </a:rPr>
            <a:t>太陽光発電（</a:t>
          </a:r>
          <a:r>
            <a:rPr kumimoji="1" lang="en-US" altLang="ja-JP" sz="2400">
              <a:latin typeface="Meiryo UI" panose="020B0604030504040204" pitchFamily="50" charset="-128"/>
              <a:ea typeface="Meiryo UI" panose="020B0604030504040204" pitchFamily="50" charset="-128"/>
            </a:rPr>
            <a:t>10kW</a:t>
          </a:r>
          <a:r>
            <a:rPr kumimoji="1" lang="ja-JP" altLang="en-US" sz="2400">
              <a:latin typeface="Meiryo UI" panose="020B0604030504040204" pitchFamily="50" charset="-128"/>
              <a:ea typeface="Meiryo UI" panose="020B0604030504040204" pitchFamily="50" charset="-128"/>
            </a:rPr>
            <a:t>未満）導入比</a:t>
          </a:r>
          <a:endParaRPr kumimoji="1" lang="en-US" altLang="ja-JP" sz="2400">
            <a:latin typeface="Meiryo UI" panose="020B0604030504040204" pitchFamily="50" charset="-128"/>
            <a:ea typeface="Meiryo UI" panose="020B0604030504040204" pitchFamily="50" charset="-128"/>
          </a:endParaRPr>
        </a:p>
        <a:p>
          <a:r>
            <a:rPr kumimoji="1" lang="ja-JP" altLang="en-US" sz="2400">
              <a:latin typeface="Meiryo UI" panose="020B0604030504040204" pitchFamily="50" charset="-128"/>
              <a:ea typeface="Meiryo UI" panose="020B0604030504040204" pitchFamily="50" charset="-128"/>
            </a:rPr>
            <a:t>＝</a:t>
          </a:r>
          <a:r>
            <a:rPr kumimoji="1" lang="en-US" altLang="ja-JP" sz="2400">
              <a:latin typeface="Meiryo UI" panose="020B0604030504040204" pitchFamily="50" charset="-128"/>
              <a:ea typeface="Meiryo UI" panose="020B0604030504040204" pitchFamily="50" charset="-128"/>
            </a:rPr>
            <a:t>(</a:t>
          </a:r>
          <a:r>
            <a:rPr kumimoji="1" lang="ja-JP" altLang="en-US" sz="2400">
              <a:latin typeface="Meiryo UI" panose="020B0604030504040204" pitchFamily="50" charset="-128"/>
              <a:ea typeface="Meiryo UI" panose="020B0604030504040204" pitchFamily="50" charset="-128"/>
            </a:rPr>
            <a:t>区域の太陽光発電（</a:t>
          </a:r>
          <a:r>
            <a:rPr kumimoji="1" lang="en-US" altLang="ja-JP" sz="2400">
              <a:latin typeface="Meiryo UI" panose="020B0604030504040204" pitchFamily="50" charset="-128"/>
              <a:ea typeface="Meiryo UI" panose="020B0604030504040204" pitchFamily="50" charset="-128"/>
            </a:rPr>
            <a:t>10kW</a:t>
          </a:r>
          <a:r>
            <a:rPr kumimoji="1" lang="ja-JP" altLang="en-US" sz="2400">
              <a:latin typeface="Meiryo UI" panose="020B0604030504040204" pitchFamily="50" charset="-128"/>
              <a:ea typeface="Meiryo UI" panose="020B0604030504040204" pitchFamily="50" charset="-128"/>
            </a:rPr>
            <a:t>未満）設備の導入件数</a:t>
          </a:r>
          <a:r>
            <a:rPr kumimoji="1" lang="en-US" altLang="ja-JP" sz="2400">
              <a:latin typeface="Meiryo UI" panose="020B0604030504040204" pitchFamily="50" charset="-128"/>
              <a:ea typeface="Meiryo UI" panose="020B0604030504040204" pitchFamily="50" charset="-128"/>
            </a:rPr>
            <a:t>)/(</a:t>
          </a:r>
          <a:r>
            <a:rPr kumimoji="1" lang="ja-JP" altLang="en-US" sz="2400">
              <a:latin typeface="Meiryo UI" panose="020B0604030504040204" pitchFamily="50" charset="-128"/>
              <a:ea typeface="Meiryo UI" panose="020B0604030504040204" pitchFamily="50" charset="-128"/>
            </a:rPr>
            <a:t>区域の世帯数</a:t>
          </a:r>
          <a:r>
            <a:rPr kumimoji="1" lang="en-US" altLang="ja-JP" sz="2400">
              <a:latin typeface="Meiryo UI" panose="020B0604030504040204" pitchFamily="50" charset="-128"/>
              <a:ea typeface="Meiryo UI" panose="020B0604030504040204" pitchFamily="50" charset="-128"/>
            </a:rPr>
            <a:t>)</a:t>
          </a:r>
        </a:p>
        <a:p>
          <a:endParaRPr kumimoji="1" lang="ja-JP" altLang="en-US" sz="2400">
            <a:latin typeface="Meiryo UI" panose="020B0604030504040204" pitchFamily="50" charset="-128"/>
            <a:ea typeface="Meiryo UI" panose="020B0604030504040204" pitchFamily="50" charset="-128"/>
          </a:endParaRPr>
        </a:p>
      </xdr:txBody>
    </xdr:sp>
    <xdr:clientData/>
  </xdr:oneCellAnchor>
</xdr:wsDr>
</file>

<file path=xl/drawings/drawing22.xml><?xml version="1.0" encoding="utf-8"?>
<c:userShapes xmlns:c="http://schemas.openxmlformats.org/drawingml/2006/chart">
  <cdr:relSizeAnchor xmlns:cdr="http://schemas.openxmlformats.org/drawingml/2006/chartDrawing">
    <cdr:from>
      <cdr:x>0.86786</cdr:x>
      <cdr:y>0.00327</cdr:y>
    </cdr:from>
    <cdr:to>
      <cdr:x>1</cdr:x>
      <cdr:y>0.02053</cdr:y>
    </cdr:to>
    <cdr:sp macro="" textlink="">
      <cdr:nvSpPr>
        <cdr:cNvPr id="3" name="テキスト ボックス 1">
          <a:extLst xmlns:a="http://schemas.openxmlformats.org/drawingml/2006/main">
            <a:ext uri="{FF2B5EF4-FFF2-40B4-BE49-F238E27FC236}">
              <a16:creationId xmlns:a16="http://schemas.microsoft.com/office/drawing/2014/main" id="{77461631-022B-632D-1700-FB4C924EF0C9}"/>
            </a:ext>
          </a:extLst>
        </cdr:cNvPr>
        <cdr:cNvSpPr txBox="1"/>
      </cdr:nvSpPr>
      <cdr:spPr>
        <a:xfrm xmlns:a="http://schemas.openxmlformats.org/drawingml/2006/main">
          <a:off x="11958638" y="113758"/>
          <a:ext cx="1820863" cy="6006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2000">
              <a:effectLst/>
              <a:latin typeface="Meiryo UI" panose="020B0604030504040204" pitchFamily="50" charset="-128"/>
              <a:ea typeface="Meiryo UI" panose="020B0604030504040204" pitchFamily="50" charset="-128"/>
              <a:cs typeface="+mn-cs"/>
            </a:rPr>
            <a:t>［</a:t>
          </a:r>
          <a:r>
            <a:rPr lang="en-US" altLang="ja-JP" sz="2000">
              <a:effectLst/>
              <a:latin typeface="Meiryo UI" panose="020B0604030504040204" pitchFamily="50" charset="-128"/>
              <a:ea typeface="Meiryo UI" panose="020B0604030504040204" pitchFamily="50" charset="-128"/>
              <a:cs typeface="+mn-cs"/>
            </a:rPr>
            <a:t>MWh/</a:t>
          </a:r>
          <a:r>
            <a:rPr lang="ja-JP" altLang="en-US" sz="2000">
              <a:effectLst/>
              <a:latin typeface="Meiryo UI" panose="020B0604030504040204" pitchFamily="50" charset="-128"/>
              <a:ea typeface="Meiryo UI" panose="020B0604030504040204" pitchFamily="50" charset="-128"/>
              <a:cs typeface="+mn-cs"/>
            </a:rPr>
            <a:t>年</a:t>
          </a:r>
          <a:r>
            <a:rPr lang="ja-JP" altLang="ja-JP" sz="2000">
              <a:effectLst/>
              <a:latin typeface="Meiryo UI" panose="020B0604030504040204" pitchFamily="50" charset="-128"/>
              <a:ea typeface="Meiryo UI" panose="020B0604030504040204" pitchFamily="50" charset="-128"/>
              <a:cs typeface="+mn-cs"/>
            </a:rPr>
            <a:t>］</a:t>
          </a:r>
          <a:endParaRPr lang="ja-JP" altLang="ja-JP" sz="4000">
            <a:effectLst/>
            <a:latin typeface="Meiryo UI" panose="020B0604030504040204" pitchFamily="50" charset="-128"/>
            <a:ea typeface="Meiryo UI" panose="020B0604030504040204" pitchFamily="50" charset="-128"/>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0.85788</cdr:x>
      <cdr:y>0.00621</cdr:y>
    </cdr:from>
    <cdr:to>
      <cdr:x>1</cdr:x>
      <cdr:y>0.0286</cdr:y>
    </cdr:to>
    <cdr:sp macro="" textlink="">
      <cdr:nvSpPr>
        <cdr:cNvPr id="2" name="テキスト ボックス 1">
          <a:extLst xmlns:a="http://schemas.openxmlformats.org/drawingml/2006/main">
            <a:ext uri="{FF2B5EF4-FFF2-40B4-BE49-F238E27FC236}">
              <a16:creationId xmlns:a16="http://schemas.microsoft.com/office/drawing/2014/main" id="{723EA1F7-2DC1-49BF-B9E2-3B3E63673917}"/>
            </a:ext>
          </a:extLst>
        </cdr:cNvPr>
        <cdr:cNvSpPr txBox="1"/>
      </cdr:nvSpPr>
      <cdr:spPr>
        <a:xfrm xmlns:a="http://schemas.openxmlformats.org/drawingml/2006/main">
          <a:off x="11921665" y="216180"/>
          <a:ext cx="1974993" cy="779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ja-JP" sz="2000">
              <a:effectLst/>
              <a:latin typeface="Meiryo UI" panose="020B0604030504040204" pitchFamily="50" charset="-128"/>
              <a:ea typeface="Meiryo UI" panose="020B0604030504040204" pitchFamily="50" charset="-128"/>
              <a:cs typeface="+mn-cs"/>
            </a:rPr>
            <a:t>［</a:t>
          </a:r>
          <a:r>
            <a:rPr lang="en-US" altLang="ja-JP" sz="2000">
              <a:effectLst/>
              <a:latin typeface="Meiryo UI" panose="020B0604030504040204" pitchFamily="50" charset="-128"/>
              <a:ea typeface="Meiryo UI" panose="020B0604030504040204" pitchFamily="50" charset="-128"/>
              <a:cs typeface="+mn-cs"/>
            </a:rPr>
            <a:t>MWh/</a:t>
          </a:r>
          <a:r>
            <a:rPr lang="ja-JP" altLang="en-US" sz="2000">
              <a:effectLst/>
              <a:latin typeface="Meiryo UI" panose="020B0604030504040204" pitchFamily="50" charset="-128"/>
              <a:ea typeface="Meiryo UI" panose="020B0604030504040204" pitchFamily="50" charset="-128"/>
              <a:cs typeface="+mn-cs"/>
            </a:rPr>
            <a:t>年</a:t>
          </a:r>
          <a:r>
            <a:rPr lang="ja-JP" altLang="ja-JP" sz="2000">
              <a:effectLst/>
              <a:latin typeface="Meiryo UI" panose="020B0604030504040204" pitchFamily="50" charset="-128"/>
              <a:ea typeface="Meiryo UI" panose="020B0604030504040204" pitchFamily="50" charset="-128"/>
              <a:cs typeface="+mn-cs"/>
            </a:rPr>
            <a:t>］</a:t>
          </a:r>
          <a:endParaRPr lang="ja-JP" altLang="ja-JP" sz="4800">
            <a:effectLst/>
            <a:latin typeface="Meiryo UI" panose="020B0604030504040204" pitchFamily="50" charset="-128"/>
            <a:ea typeface="Meiryo UI" panose="020B0604030504040204" pitchFamily="50" charset="-128"/>
          </a:endParaRPr>
        </a:p>
      </cdr:txBody>
    </cdr:sp>
  </cdr:relSizeAnchor>
</c:userShapes>
</file>

<file path=xl/drawings/drawing24.xml><?xml version="1.0" encoding="utf-8"?>
<c:userShapes xmlns:c="http://schemas.openxmlformats.org/drawingml/2006/chart">
  <cdr:relSizeAnchor xmlns:cdr="http://schemas.openxmlformats.org/drawingml/2006/chartDrawing">
    <cdr:from>
      <cdr:x>0.84261</cdr:x>
      <cdr:y>0.00391</cdr:y>
    </cdr:from>
    <cdr:to>
      <cdr:x>0.98475</cdr:x>
      <cdr:y>0.01956</cdr:y>
    </cdr:to>
    <cdr:sp macro="" textlink="">
      <cdr:nvSpPr>
        <cdr:cNvPr id="3" name="テキスト ボックス 1">
          <a:extLst xmlns:a="http://schemas.openxmlformats.org/drawingml/2006/main">
            <a:ext uri="{FF2B5EF4-FFF2-40B4-BE49-F238E27FC236}">
              <a16:creationId xmlns:a16="http://schemas.microsoft.com/office/drawing/2014/main" id="{723EA1F7-2DC1-49BF-B9E2-3B3E63673917}"/>
            </a:ext>
          </a:extLst>
        </cdr:cNvPr>
        <cdr:cNvSpPr txBox="1"/>
      </cdr:nvSpPr>
      <cdr:spPr>
        <a:xfrm xmlns:a="http://schemas.openxmlformats.org/drawingml/2006/main">
          <a:off x="11088053" y="136419"/>
          <a:ext cx="1870377" cy="5456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2000">
              <a:latin typeface="Meiryo UI" panose="020B0604030504040204" pitchFamily="50" charset="-128"/>
              <a:ea typeface="Meiryo UI" panose="020B0604030504040204" pitchFamily="50" charset="-128"/>
              <a:cs typeface="メイリオ" panose="020B0604030504040204" pitchFamily="50" charset="-128"/>
            </a:rPr>
            <a:t>［</a:t>
          </a:r>
          <a:r>
            <a:rPr lang="en-US" altLang="ja-JP" sz="2000">
              <a:latin typeface="Meiryo UI" panose="020B0604030504040204" pitchFamily="50" charset="-128"/>
              <a:ea typeface="Meiryo UI" panose="020B0604030504040204" pitchFamily="50" charset="-128"/>
              <a:cs typeface="メイリオ" panose="020B0604030504040204" pitchFamily="50" charset="-128"/>
            </a:rPr>
            <a:t>MWh/</a:t>
          </a:r>
          <a:r>
            <a:rPr lang="ja-JP" altLang="en-US" sz="2000">
              <a:latin typeface="Meiryo UI" panose="020B0604030504040204" pitchFamily="50" charset="-128"/>
              <a:ea typeface="Meiryo UI" panose="020B0604030504040204" pitchFamily="50" charset="-128"/>
              <a:cs typeface="メイリオ" panose="020B0604030504040204" pitchFamily="50" charset="-128"/>
            </a:rPr>
            <a:t>年</a:t>
          </a:r>
          <a:r>
            <a:rPr lang="ja-JP" altLang="ja-JP" sz="2000">
              <a:effectLst/>
              <a:latin typeface="Meiryo UI" panose="020B0604030504040204" pitchFamily="50" charset="-128"/>
              <a:ea typeface="Meiryo UI" panose="020B0604030504040204" pitchFamily="50" charset="-128"/>
              <a:cs typeface="+mn-cs"/>
            </a:rPr>
            <a:t>］</a:t>
          </a:r>
          <a:endParaRPr lang="ja-JP" altLang="en-US" sz="2000" baseline="-25000">
            <a:latin typeface="Meiryo UI" panose="020B0604030504040204" pitchFamily="50" charset="-128"/>
            <a:ea typeface="Meiryo UI" panose="020B0604030504040204" pitchFamily="50" charset="-128"/>
            <a:cs typeface="メイリオ" panose="020B0604030504040204" pitchFamily="50" charset="-128"/>
          </a:endParaRPr>
        </a:p>
      </cdr:txBody>
    </cdr:sp>
  </cdr:relSizeAnchor>
</c:userShapes>
</file>

<file path=xl/drawings/drawing25.xml><?xml version="1.0" encoding="utf-8"?>
<c:userShapes xmlns:c="http://schemas.openxmlformats.org/drawingml/2006/chart">
  <cdr:relSizeAnchor xmlns:cdr="http://schemas.openxmlformats.org/drawingml/2006/chartDrawing">
    <cdr:from>
      <cdr:x>0.85301</cdr:x>
      <cdr:y>0.00311</cdr:y>
    </cdr:from>
    <cdr:to>
      <cdr:x>0.98124</cdr:x>
      <cdr:y>0.02558</cdr:y>
    </cdr:to>
    <cdr:sp macro="" textlink="">
      <cdr:nvSpPr>
        <cdr:cNvPr id="3" name="テキスト ボックス 2">
          <a:extLst xmlns:a="http://schemas.openxmlformats.org/drawingml/2006/main">
            <a:ext uri="{FF2B5EF4-FFF2-40B4-BE49-F238E27FC236}">
              <a16:creationId xmlns:a16="http://schemas.microsoft.com/office/drawing/2014/main" id="{0D33BCFC-9525-41D1-AC4A-19AEEFF81842}"/>
            </a:ext>
          </a:extLst>
        </cdr:cNvPr>
        <cdr:cNvSpPr txBox="1"/>
      </cdr:nvSpPr>
      <cdr:spPr>
        <a:xfrm xmlns:a="http://schemas.openxmlformats.org/drawingml/2006/main">
          <a:off x="8662530" y="70138"/>
          <a:ext cx="1302206" cy="5069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altLang="ja-JP" sz="2000" baseline="0">
              <a:latin typeface="メイリオ" panose="020B0604030504040204" pitchFamily="50" charset="-128"/>
              <a:ea typeface="メイリオ" panose="020B0604030504040204" pitchFamily="50" charset="-128"/>
              <a:cs typeface="メイリオ" panose="020B0604030504040204" pitchFamily="50" charset="-128"/>
            </a:rPr>
            <a:t>[kW]</a:t>
          </a:r>
          <a:endParaRPr lang="ja-JP" altLang="en-US" sz="2000" baseline="-25000">
            <a:latin typeface="メイリオ" panose="020B0604030504040204" pitchFamily="50" charset="-128"/>
            <a:ea typeface="メイリオ" panose="020B0604030504040204" pitchFamily="50" charset="-128"/>
            <a:cs typeface="メイリオ" panose="020B0604030504040204" pitchFamily="50" charset="-128"/>
          </a:endParaRPr>
        </a:p>
      </cdr:txBody>
    </cdr:sp>
  </cdr:relSizeAnchor>
</c:userShapes>
</file>

<file path=xl/drawings/drawing26.xml><?xml version="1.0" encoding="utf-8"?>
<c:userShapes xmlns:c="http://schemas.openxmlformats.org/drawingml/2006/chart">
  <cdr:relSizeAnchor xmlns:cdr="http://schemas.openxmlformats.org/drawingml/2006/chartDrawing">
    <cdr:from>
      <cdr:x>0.82712</cdr:x>
      <cdr:y>0.00262</cdr:y>
    </cdr:from>
    <cdr:to>
      <cdr:x>0.96656</cdr:x>
      <cdr:y>0.02038</cdr:y>
    </cdr:to>
    <cdr:sp macro="" textlink="">
      <cdr:nvSpPr>
        <cdr:cNvPr id="3" name="テキスト ボックス 2">
          <a:extLst xmlns:a="http://schemas.openxmlformats.org/drawingml/2006/main">
            <a:ext uri="{FF2B5EF4-FFF2-40B4-BE49-F238E27FC236}">
              <a16:creationId xmlns:a16="http://schemas.microsoft.com/office/drawing/2014/main" id="{0D33BCFC-9525-41D1-AC4A-19AEEFF81842}"/>
            </a:ext>
          </a:extLst>
        </cdr:cNvPr>
        <cdr:cNvSpPr txBox="1"/>
      </cdr:nvSpPr>
      <cdr:spPr>
        <a:xfrm xmlns:a="http://schemas.openxmlformats.org/drawingml/2006/main">
          <a:off x="8977312" y="59598"/>
          <a:ext cx="1513478" cy="4039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altLang="ja-JP" sz="2000" baseline="0">
              <a:latin typeface="メイリオ" panose="020B0604030504040204" pitchFamily="50" charset="-128"/>
              <a:ea typeface="メイリオ" panose="020B0604030504040204" pitchFamily="50" charset="-128"/>
              <a:cs typeface="メイリオ" panose="020B0604030504040204" pitchFamily="50" charset="-128"/>
            </a:rPr>
            <a:t>[MWh/</a:t>
          </a:r>
          <a:r>
            <a:rPr lang="ja-JP" altLang="en-US" sz="2000" baseline="0">
              <a:latin typeface="メイリオ" panose="020B0604030504040204" pitchFamily="50" charset="-128"/>
              <a:ea typeface="メイリオ" panose="020B0604030504040204" pitchFamily="50" charset="-128"/>
              <a:cs typeface="メイリオ" panose="020B0604030504040204" pitchFamily="50" charset="-128"/>
            </a:rPr>
            <a:t>年</a:t>
          </a:r>
          <a:r>
            <a:rPr lang="en-US" altLang="ja-JP" sz="2000" baseline="0">
              <a:latin typeface="メイリオ" panose="020B0604030504040204" pitchFamily="50" charset="-128"/>
              <a:ea typeface="メイリオ" panose="020B0604030504040204" pitchFamily="50" charset="-128"/>
              <a:cs typeface="メイリオ" panose="020B0604030504040204" pitchFamily="50" charset="-128"/>
            </a:rPr>
            <a:t>]</a:t>
          </a:r>
          <a:endParaRPr lang="ja-JP" altLang="en-US" sz="2000" baseline="-25000">
            <a:latin typeface="メイリオ" panose="020B0604030504040204" pitchFamily="50" charset="-128"/>
            <a:ea typeface="メイリオ" panose="020B0604030504040204" pitchFamily="50" charset="-128"/>
            <a:cs typeface="メイリオ" panose="020B0604030504040204" pitchFamily="50" charset="-128"/>
          </a:endParaRPr>
        </a:p>
      </cdr:txBody>
    </cdr:sp>
  </cdr:relSizeAnchor>
</c:userShapes>
</file>

<file path=xl/drawings/drawing27.xml><?xml version="1.0" encoding="utf-8"?>
<xdr:wsDr xmlns:xdr="http://schemas.openxmlformats.org/drawingml/2006/spreadsheetDrawing" xmlns:a="http://schemas.openxmlformats.org/drawingml/2006/main">
  <xdr:oneCellAnchor>
    <xdr:from>
      <xdr:col>0</xdr:col>
      <xdr:colOff>21168</xdr:colOff>
      <xdr:row>138</xdr:row>
      <xdr:rowOff>10584</xdr:rowOff>
    </xdr:from>
    <xdr:ext cx="17494251" cy="2153286"/>
    <xdr:sp macro="" textlink="">
      <xdr:nvSpPr>
        <xdr:cNvPr id="3" name="テキスト ボックス 2">
          <a:extLst>
            <a:ext uri="{FF2B5EF4-FFF2-40B4-BE49-F238E27FC236}">
              <a16:creationId xmlns:a16="http://schemas.microsoft.com/office/drawing/2014/main" id="{792BFBB4-9A60-46E1-BD59-AB39525EEC94}"/>
            </a:ext>
          </a:extLst>
        </xdr:cNvPr>
        <xdr:cNvSpPr txBox="1"/>
      </xdr:nvSpPr>
      <xdr:spPr>
        <a:xfrm>
          <a:off x="21168" y="31654751"/>
          <a:ext cx="17494251" cy="2153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nSpc>
              <a:spcPts val="1800"/>
            </a:lnSpc>
          </a:pP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■部門と日本標準産業分類との対応は以下のとおりです。</a:t>
          </a:r>
        </a:p>
        <a:p>
          <a:pPr>
            <a:lnSpc>
              <a:spcPts val="1800"/>
            </a:lnSpc>
          </a:pP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・製造業：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E</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製造業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エネルギー転換部門の細分類除く</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endPar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a:lnSpc>
              <a:spcPts val="1800"/>
            </a:lnSpc>
          </a:pP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・建設業・鉱業：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C</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鉱業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採石業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砂利採取業、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D</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建設業</a:t>
          </a:r>
        </a:p>
        <a:p>
          <a:pPr>
            <a:lnSpc>
              <a:spcPts val="1800"/>
            </a:lnSpc>
          </a:pP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・農林水産業：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農業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林業、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B</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漁業</a:t>
          </a:r>
        </a:p>
        <a:p>
          <a:pPr>
            <a:lnSpc>
              <a:spcPts val="1800"/>
            </a:lnSpc>
          </a:pP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・業務その他部門： </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F</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電気・ガス・熱供給・水道業～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S</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公務</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エネルギー転換部門の細分類除く</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endPar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a:lnSpc>
              <a:spcPts val="1800"/>
            </a:lnSpc>
          </a:pP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・エネルギー転換部門：</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E</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製造業の</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1711</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：石油精製業、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1731</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：コークス製造業、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F</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電気・ガス・熱供給・水道業の</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3311</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：発電所、</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3312</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：変電所、</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3411</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：ガス製造工場、</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3511</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：熱供給業</a:t>
          </a:r>
          <a:endPar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a:lnSpc>
              <a:spcPts val="1800"/>
            </a:lnSpc>
          </a:pP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・中分類（</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17</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33</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34</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35</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）はエネルギー転換部門を含んでいます。（エネルギー転換部門の細分類コード分は内訳表示のみ。）</a:t>
          </a:r>
          <a:endParaRPr lang="ja-JP" altLang="ja-JP" sz="1400">
            <a:solidFill>
              <a:sysClr val="windowText" lastClr="000000"/>
            </a:solidFill>
            <a:effectLst/>
            <a:latin typeface="Meiryo UI" panose="020B0604030504040204" pitchFamily="50" charset="-128"/>
            <a:ea typeface="Meiryo UI" panose="020B0604030504040204" pitchFamily="50" charset="-128"/>
          </a:endParaRPr>
        </a:p>
        <a:p>
          <a:pPr>
            <a:lnSpc>
              <a:spcPts val="1800"/>
            </a:lnSpc>
          </a:pP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・大分類（</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E</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9</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32</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の合計）（</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F</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33</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36</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の合計）はエネルギー転換部門を含んでいます。（エネルギー転換部門の細分類コード分は内訳表示のみ。）</a:t>
          </a:r>
          <a:endParaRPr lang="ja-JP" altLang="ja-JP" sz="1400">
            <a:solidFill>
              <a:sysClr val="windowText" lastClr="000000"/>
            </a:solidFill>
            <a:effectLst/>
            <a:latin typeface="Meiryo UI" panose="020B0604030504040204" pitchFamily="50" charset="-128"/>
            <a:ea typeface="Meiryo UI" panose="020B0604030504040204" pitchFamily="50" charset="-128"/>
          </a:endParaRPr>
        </a:p>
      </xdr:txBody>
    </xdr:sp>
    <xdr:clientData/>
  </xdr:oneCellAnchor>
</xdr:wsDr>
</file>

<file path=xl/drawings/drawing28.xml><?xml version="1.0" encoding="utf-8"?>
<xdr:wsDr xmlns:xdr="http://schemas.openxmlformats.org/drawingml/2006/spreadsheetDrawing" xmlns:a="http://schemas.openxmlformats.org/drawingml/2006/main">
  <xdr:twoCellAnchor>
    <xdr:from>
      <xdr:col>1</xdr:col>
      <xdr:colOff>1</xdr:colOff>
      <xdr:row>10</xdr:row>
      <xdr:rowOff>209548</xdr:rowOff>
    </xdr:from>
    <xdr:to>
      <xdr:col>9</xdr:col>
      <xdr:colOff>304799</xdr:colOff>
      <xdr:row>12</xdr:row>
      <xdr:rowOff>123826</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66701" y="2276473"/>
          <a:ext cx="5915023" cy="33337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定格出力</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[kW]×</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設備利用率</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]×24[</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時</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日</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]×365[</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日</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年</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　＝　年間発電電力量</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[kWh/</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年</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a:t>
          </a:r>
          <a:endParaRPr lang="ja-JP" altLang="ja-JP">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267502</xdr:colOff>
      <xdr:row>37</xdr:row>
      <xdr:rowOff>173464</xdr:rowOff>
    </xdr:from>
    <xdr:to>
      <xdr:col>15</xdr:col>
      <xdr:colOff>531634</xdr:colOff>
      <xdr:row>51</xdr:row>
      <xdr:rowOff>145143</xdr:rowOff>
    </xdr:to>
    <xdr:graphicFrame macro="">
      <xdr:nvGraphicFramePr>
        <xdr:cNvPr id="2" name="特定事業所排出量の推移">
          <a:extLst>
            <a:ext uri="{FF2B5EF4-FFF2-40B4-BE49-F238E27FC236}">
              <a16:creationId xmlns:a16="http://schemas.microsoft.com/office/drawing/2014/main" id="{DF8A46B8-5D9E-4080-A9B0-29348C6F76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7938</xdr:colOff>
      <xdr:row>28</xdr:row>
      <xdr:rowOff>8671</xdr:rowOff>
    </xdr:from>
    <xdr:ext cx="8172000" cy="1711121"/>
    <xdr:sp macro="" textlink="">
      <xdr:nvSpPr>
        <xdr:cNvPr id="3" name="テキスト ボックス 2">
          <a:extLst>
            <a:ext uri="{FF2B5EF4-FFF2-40B4-BE49-F238E27FC236}">
              <a16:creationId xmlns:a16="http://schemas.microsoft.com/office/drawing/2014/main" id="{AFC1449A-7289-44DB-B30E-BB89431A1491}"/>
            </a:ext>
          </a:extLst>
        </xdr:cNvPr>
        <xdr:cNvSpPr txBox="1"/>
      </xdr:nvSpPr>
      <xdr:spPr>
        <a:xfrm>
          <a:off x="230188" y="5935338"/>
          <a:ext cx="8172000" cy="17111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本カルテの「特定事業所」は、多量に温室効果ガスを排出しており、「地球温暖化対策の推進に関する法律」において自らの温室効果ガスの排出量を算定し、国に報告することが義務付けられている事業所を指します。本カルテの特定事業所の部門と日本標準産業分類との対応は以下のとおりです。</a:t>
          </a:r>
        </a:p>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●製造業：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E</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製造業（エネルギー転換部門の細分類除く）</a:t>
          </a:r>
        </a:p>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●建設業・鉱業：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鉱業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採石業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砂利採取業、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D</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建設業</a:t>
          </a:r>
        </a:p>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●農林水産業：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農業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林業、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B</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漁業</a:t>
          </a:r>
        </a:p>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●業務その他部門： </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F</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電気・ガス・熱供給・水道業～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S</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公務（エネルギー転換部門の細分類除く）</a:t>
          </a:r>
        </a:p>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●エネルギー転換部門：日本標準産業分類の細分類（</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E</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製造業の</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1711</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：石油精製業、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1731</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：コークス製造業、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F</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電気・ガス・熱供給・水道業の</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3311</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：発電所、</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3312</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：変電所、</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3411</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：ガス製造工場、</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3511</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：熱供給業）</a:t>
          </a:r>
        </a:p>
      </xdr:txBody>
    </xdr:sp>
    <xdr:clientData/>
  </xdr:oneCellAnchor>
  <xdr:oneCellAnchor>
    <xdr:from>
      <xdr:col>27</xdr:col>
      <xdr:colOff>97065</xdr:colOff>
      <xdr:row>36</xdr:row>
      <xdr:rowOff>193498</xdr:rowOff>
    </xdr:from>
    <xdr:ext cx="7917436" cy="752282"/>
    <xdr:sp macro="" textlink="">
      <xdr:nvSpPr>
        <xdr:cNvPr id="4" name="テキスト ボックス 3">
          <a:extLst>
            <a:ext uri="{FF2B5EF4-FFF2-40B4-BE49-F238E27FC236}">
              <a16:creationId xmlns:a16="http://schemas.microsoft.com/office/drawing/2014/main" id="{6AA972F9-42A5-4F44-BEC1-A8318A7056A0}"/>
            </a:ext>
          </a:extLst>
        </xdr:cNvPr>
        <xdr:cNvSpPr txBox="1"/>
      </xdr:nvSpPr>
      <xdr:spPr>
        <a:xfrm>
          <a:off x="13282386" y="7827105"/>
          <a:ext cx="7917436" cy="7522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300"/>
            </a:lnSpc>
          </a:pP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区域の</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1000" baseline="-25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排出量（産業・業務部門）は、「①</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1000" baseline="-25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排出量の現状把握」と同様の数値を用いています。</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gn="l">
            <a:lnSpc>
              <a:spcPts val="1300"/>
            </a:lnSpc>
          </a:pP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特定事業所のカバー率</a:t>
          </a:r>
          <a:r>
            <a:rPr kumimoji="1" lang="en-US" altLang="ja-JP" sz="1000" baseline="30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：（カバー率）＝（特定事業所の温室効果ガス排出量）</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（区域の産業・業務部門のエネルギー起源</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1000" baseline="-25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排出量）</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nSpc>
              <a:spcPts val="1300"/>
            </a:lnSpc>
          </a:pPr>
          <a:r>
            <a:rPr kumimoji="1" lang="en-US" altLang="ja-JP" sz="1000">
              <a:solidFill>
                <a:schemeClr val="tx1"/>
              </a:solidFill>
              <a:effectLst/>
              <a:latin typeface="Meiryo UI" panose="020B0604030504040204" pitchFamily="50" charset="-128"/>
              <a:ea typeface="Meiryo UI" panose="020B0604030504040204" pitchFamily="50" charset="-128"/>
              <a:cs typeface="+mn-cs"/>
            </a:rPr>
            <a:t>※</a:t>
          </a:r>
          <a:r>
            <a:rPr kumimoji="1" lang="ja-JP" altLang="ja-JP" sz="1000">
              <a:solidFill>
                <a:schemeClr val="tx1"/>
              </a:solidFill>
              <a:effectLst/>
              <a:latin typeface="Meiryo UI" panose="020B0604030504040204" pitchFamily="50" charset="-128"/>
              <a:ea typeface="Meiryo UI" panose="020B0604030504040204" pitchFamily="50" charset="-128"/>
              <a:cs typeface="+mn-cs"/>
            </a:rPr>
            <a:t>特定事業所のカバー率は、推計精度の</a:t>
          </a:r>
          <a:r>
            <a:rPr kumimoji="1" lang="ja-JP" altLang="en-US" sz="1000">
              <a:solidFill>
                <a:schemeClr val="tx1"/>
              </a:solidFill>
              <a:effectLst/>
              <a:latin typeface="Meiryo UI" panose="020B0604030504040204" pitchFamily="50" charset="-128"/>
              <a:ea typeface="Meiryo UI" panose="020B0604030504040204" pitchFamily="50" charset="-128"/>
              <a:cs typeface="+mn-cs"/>
            </a:rPr>
            <a:t>問題により、</a:t>
          </a:r>
          <a:r>
            <a:rPr kumimoji="1" lang="ja-JP" altLang="ja-JP" sz="1000">
              <a:solidFill>
                <a:schemeClr val="tx1"/>
              </a:solidFill>
              <a:effectLst/>
              <a:latin typeface="Meiryo UI" panose="020B0604030504040204" pitchFamily="50" charset="-128"/>
              <a:ea typeface="Meiryo UI" panose="020B0604030504040204" pitchFamily="50" charset="-128"/>
              <a:cs typeface="+mn-cs"/>
            </a:rPr>
            <a:t>地方公共団体の区域全体の排出量</a:t>
          </a:r>
          <a:r>
            <a:rPr kumimoji="1" lang="ja-JP" altLang="en-US" sz="1000">
              <a:solidFill>
                <a:schemeClr val="tx1"/>
              </a:solidFill>
              <a:effectLst/>
              <a:latin typeface="Meiryo UI" panose="020B0604030504040204" pitchFamily="50" charset="-128"/>
              <a:ea typeface="Meiryo UI" panose="020B0604030504040204" pitchFamily="50" charset="-128"/>
              <a:cs typeface="+mn-cs"/>
            </a:rPr>
            <a:t>を超える可能性があります。</a:t>
          </a:r>
          <a:r>
            <a:rPr kumimoji="1" lang="ja-JP" altLang="ja-JP" sz="1000">
              <a:solidFill>
                <a:schemeClr val="tx1"/>
              </a:solidFill>
              <a:effectLst/>
              <a:latin typeface="Meiryo UI" panose="020B0604030504040204" pitchFamily="50" charset="-128"/>
              <a:ea typeface="Meiryo UI" panose="020B0604030504040204" pitchFamily="50" charset="-128"/>
              <a:cs typeface="+mn-cs"/>
            </a:rPr>
            <a:t>特定事業所排出量の比率が</a:t>
          </a:r>
          <a:r>
            <a:rPr kumimoji="1" lang="en-US" altLang="ja-JP" sz="1000">
              <a:solidFill>
                <a:schemeClr val="tx1"/>
              </a:solidFill>
              <a:effectLst/>
              <a:latin typeface="Meiryo UI" panose="020B0604030504040204" pitchFamily="50" charset="-128"/>
              <a:ea typeface="Meiryo UI" panose="020B0604030504040204" pitchFamily="50" charset="-128"/>
              <a:cs typeface="+mn-cs"/>
            </a:rPr>
            <a:t>  100</a:t>
          </a:r>
          <a:r>
            <a:rPr kumimoji="1" lang="ja-JP" altLang="ja-JP" sz="1000">
              <a:solidFill>
                <a:schemeClr val="tx1"/>
              </a:solidFill>
              <a:effectLst/>
              <a:latin typeface="Meiryo UI" panose="020B0604030504040204" pitchFamily="50" charset="-128"/>
              <a:ea typeface="Meiryo UI" panose="020B0604030504040204" pitchFamily="50" charset="-128"/>
              <a:cs typeface="+mn-cs"/>
            </a:rPr>
            <a:t>％を超える</a:t>
          </a:r>
          <a:r>
            <a:rPr kumimoji="1" lang="ja-JP" altLang="en-US" sz="1000">
              <a:solidFill>
                <a:schemeClr val="tx1"/>
              </a:solidFill>
              <a:effectLst/>
              <a:latin typeface="Meiryo UI" panose="020B0604030504040204" pitchFamily="50" charset="-128"/>
              <a:ea typeface="Meiryo UI" panose="020B0604030504040204" pitchFamily="50" charset="-128"/>
              <a:cs typeface="+mn-cs"/>
            </a:rPr>
            <a:t>場合は、カバー率を</a:t>
          </a:r>
          <a:r>
            <a:rPr kumimoji="1" lang="en-US" altLang="ja-JP" sz="1000">
              <a:solidFill>
                <a:schemeClr val="tx1"/>
              </a:solidFill>
              <a:effectLst/>
              <a:latin typeface="Meiryo UI" panose="020B0604030504040204" pitchFamily="50" charset="-128"/>
              <a:ea typeface="Meiryo UI" panose="020B0604030504040204" pitchFamily="50" charset="-128"/>
              <a:cs typeface="+mn-cs"/>
            </a:rPr>
            <a:t>100</a:t>
          </a:r>
          <a:r>
            <a:rPr kumimoji="1" lang="ja-JP" altLang="ja-JP" sz="1000">
              <a:solidFill>
                <a:schemeClr val="tx1"/>
              </a:solidFill>
              <a:effectLst/>
              <a:latin typeface="Meiryo UI" panose="020B0604030504040204" pitchFamily="50" charset="-128"/>
              <a:ea typeface="Meiryo UI" panose="020B0604030504040204" pitchFamily="50" charset="-128"/>
              <a:cs typeface="+mn-cs"/>
            </a:rPr>
            <a:t>％と表記しています。</a:t>
          </a:r>
          <a:endParaRPr lang="ja-JP" altLang="ja-JP" sz="1000">
            <a:effectLst/>
            <a:latin typeface="Meiryo UI" panose="020B0604030504040204" pitchFamily="50" charset="-128"/>
            <a:ea typeface="Meiryo UI" panose="020B0604030504040204" pitchFamily="50" charset="-128"/>
          </a:endParaRPr>
        </a:p>
      </xdr:txBody>
    </xdr:sp>
    <xdr:clientData/>
  </xdr:oneCellAnchor>
  <xdr:twoCellAnchor>
    <xdr:from>
      <xdr:col>7</xdr:col>
      <xdr:colOff>180012</xdr:colOff>
      <xdr:row>4</xdr:row>
      <xdr:rowOff>159495</xdr:rowOff>
    </xdr:from>
    <xdr:to>
      <xdr:col>16</xdr:col>
      <xdr:colOff>63499</xdr:colOff>
      <xdr:row>18</xdr:row>
      <xdr:rowOff>2982</xdr:rowOff>
    </xdr:to>
    <xdr:graphicFrame macro="">
      <xdr:nvGraphicFramePr>
        <xdr:cNvPr id="5" name="特定事業所排出量の推移">
          <a:extLst>
            <a:ext uri="{FF2B5EF4-FFF2-40B4-BE49-F238E27FC236}">
              <a16:creationId xmlns:a16="http://schemas.microsoft.com/office/drawing/2014/main" id="{D2148A60-C94F-42B5-AB11-CDADE7BA1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53975</xdr:colOff>
      <xdr:row>5</xdr:row>
      <xdr:rowOff>106876</xdr:rowOff>
    </xdr:from>
    <xdr:to>
      <xdr:col>42</xdr:col>
      <xdr:colOff>111125</xdr:colOff>
      <xdr:row>21</xdr:row>
      <xdr:rowOff>8466</xdr:rowOff>
    </xdr:to>
    <xdr:graphicFrame macro="">
      <xdr:nvGraphicFramePr>
        <xdr:cNvPr id="6" name="グラフ 5">
          <a:extLst>
            <a:ext uri="{FF2B5EF4-FFF2-40B4-BE49-F238E27FC236}">
              <a16:creationId xmlns:a16="http://schemas.microsoft.com/office/drawing/2014/main" id="{3C7D289D-79D9-4D07-B97B-1A3B7740E8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802</xdr:colOff>
      <xdr:row>3</xdr:row>
      <xdr:rowOff>149679</xdr:rowOff>
    </xdr:from>
    <xdr:to>
      <xdr:col>7</xdr:col>
      <xdr:colOff>152400</xdr:colOff>
      <xdr:row>18</xdr:row>
      <xdr:rowOff>175260</xdr:rowOff>
    </xdr:to>
    <xdr:graphicFrame macro="">
      <xdr:nvGraphicFramePr>
        <xdr:cNvPr id="7" name="グラフ1990">
          <a:extLst>
            <a:ext uri="{FF2B5EF4-FFF2-40B4-BE49-F238E27FC236}">
              <a16:creationId xmlns:a16="http://schemas.microsoft.com/office/drawing/2014/main" id="{F186C88B-75E6-45A4-8019-8A50609D3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56458</xdr:colOff>
      <xdr:row>6</xdr:row>
      <xdr:rowOff>131543</xdr:rowOff>
    </xdr:from>
    <xdr:to>
      <xdr:col>25</xdr:col>
      <xdr:colOff>95041</xdr:colOff>
      <xdr:row>66</xdr:row>
      <xdr:rowOff>90714</xdr:rowOff>
    </xdr:to>
    <xdr:graphicFrame macro="">
      <xdr:nvGraphicFramePr>
        <xdr:cNvPr id="8" name="グラフ 7">
          <a:extLst>
            <a:ext uri="{FF2B5EF4-FFF2-40B4-BE49-F238E27FC236}">
              <a16:creationId xmlns:a16="http://schemas.microsoft.com/office/drawing/2014/main" id="{4F3498B0-F4ED-467D-82FD-CE9A01744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27</xdr:col>
      <xdr:colOff>55339</xdr:colOff>
      <xdr:row>2</xdr:row>
      <xdr:rowOff>276898</xdr:rowOff>
    </xdr:from>
    <xdr:ext cx="7741554" cy="348657"/>
    <xdr:sp macro="" textlink="">
      <xdr:nvSpPr>
        <xdr:cNvPr id="13" name="テキスト ボックス 12">
          <a:extLst>
            <a:ext uri="{FF2B5EF4-FFF2-40B4-BE49-F238E27FC236}">
              <a16:creationId xmlns:a16="http://schemas.microsoft.com/office/drawing/2014/main" id="{9BA14ED9-5D1A-4411-BA29-3EC5A0D2CCBD}"/>
            </a:ext>
          </a:extLst>
        </xdr:cNvPr>
        <xdr:cNvSpPr txBox="1"/>
      </xdr:nvSpPr>
      <xdr:spPr>
        <a:xfrm>
          <a:off x="13526410" y="970862"/>
          <a:ext cx="7741554" cy="348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6</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）区域の</a:t>
          </a: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1400" b="1" baseline="-25000">
              <a:solidFill>
                <a:srgbClr val="00584E"/>
              </a:solidFill>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排出量の推移及び特定事業所排出量のカバー率の推移</a:t>
          </a:r>
        </a:p>
      </xdr:txBody>
    </xdr:sp>
    <xdr:clientData/>
  </xdr:oneCellAnchor>
  <xdr:oneCellAnchor>
    <xdr:from>
      <xdr:col>27</xdr:col>
      <xdr:colOff>69069</xdr:colOff>
      <xdr:row>42</xdr:row>
      <xdr:rowOff>38013</xdr:rowOff>
    </xdr:from>
    <xdr:ext cx="7741431" cy="274951"/>
    <xdr:sp macro="" textlink="">
      <xdr:nvSpPr>
        <xdr:cNvPr id="14" name="テキスト ボックス 13">
          <a:extLst>
            <a:ext uri="{FF2B5EF4-FFF2-40B4-BE49-F238E27FC236}">
              <a16:creationId xmlns:a16="http://schemas.microsoft.com/office/drawing/2014/main" id="{0F5115E8-05AA-45E9-B56E-F1ADB6FF5C5C}"/>
            </a:ext>
          </a:extLst>
        </xdr:cNvPr>
        <xdr:cNvSpPr txBox="1"/>
      </xdr:nvSpPr>
      <xdr:spPr>
        <a:xfrm>
          <a:off x="13540140" y="9535799"/>
          <a:ext cx="7741431" cy="2749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7</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1</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事業所当たりの排出傾向（全国平均値との比較）（令和</a:t>
          </a: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年度）</a:t>
          </a:r>
        </a:p>
      </xdr:txBody>
    </xdr:sp>
    <xdr:clientData/>
  </xdr:oneCellAnchor>
  <xdr:oneCellAnchor>
    <xdr:from>
      <xdr:col>2</xdr:col>
      <xdr:colOff>7938</xdr:colOff>
      <xdr:row>65</xdr:row>
      <xdr:rowOff>27345</xdr:rowOff>
    </xdr:from>
    <xdr:ext cx="8172000" cy="1912197"/>
    <xdr:sp macro="" textlink="">
      <xdr:nvSpPr>
        <xdr:cNvPr id="15" name="テキスト ボックス 14">
          <a:extLst>
            <a:ext uri="{FF2B5EF4-FFF2-40B4-BE49-F238E27FC236}">
              <a16:creationId xmlns:a16="http://schemas.microsoft.com/office/drawing/2014/main" id="{7BA74B48-F259-44FF-8B0E-971182F6D3B0}"/>
            </a:ext>
          </a:extLst>
        </xdr:cNvPr>
        <xdr:cNvSpPr txBox="1"/>
      </xdr:nvSpPr>
      <xdr:spPr>
        <a:xfrm>
          <a:off x="230188" y="13499928"/>
          <a:ext cx="8172000" cy="19121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エネルギー起源</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以外のガス種の排出源となっている活動を以下に例示します。あくまで、例示のため、詳細は「</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算定・報告・公表制度における算定方法・排出係数一覧</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」を御確認ください。（</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https://ghg-santeikohyo.env.go.jp/calc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●非エネルギー起源</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2</a:t>
          </a:r>
          <a:endParaRPr kumimoji="1" lang="en-US" altLang="ja-JP" sz="1000" baseline="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・廃棄物原燃料</a:t>
          </a:r>
          <a:r>
            <a:rPr kumimoji="1" lang="ja-JP"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廃棄物の焼却のうち廃棄物が燃料に変えて焼却の用に供される場合</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及び製品の製造の用途への使用、廃棄物燃料等の使用</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・廃棄物原燃料以外：廃棄物の焼却のうち上記</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を除く場合、原油又は天然ガスの生産、セメントの製造、生石灰の製造　等</a:t>
          </a:r>
          <a:endParaRPr lang="ja-JP"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CH</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4</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：燃料の燃焼の用に供する施設及び機械器具における燃料の使用、都市ガスの製造、稲作、廃棄物の埋立処分、工場廃水の処理　等</a:t>
          </a:r>
          <a:endParaRPr lang="ja-JP"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N</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O</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：燃料の燃焼の用に供する施設及び機械器具における燃料の使用、麻酔剤の使用、家畜の排せつ物の管理、耕地における肥料の使用　等</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HFC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：業務用冷凍空気調和機器の使用開始における</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HFC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の封入、業務用冷凍空気調和機器の整備における</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HFC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の回収及び封入　等</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PFC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：アルミニウムの製造、パーフルオロカーボン（</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PFC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）の製造、半導体素子等の加工工程でのドライエッチング等における</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PFC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の使用 　等</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SF</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6</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：マグネシウム合金の鋳造、六ふっ化硫黄（</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SF</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6</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）の製造、変圧器等電気機械器具の製造及び使用の開始における</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SF</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6</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の封入　等</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NF</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：三ふっ化窒素（</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NF</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）の製造 、半導体素子等の加工工程でのドライエッチング等における</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NF</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の使用　</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endPar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oneCellAnchor>
    <xdr:from>
      <xdr:col>17</xdr:col>
      <xdr:colOff>58485</xdr:colOff>
      <xdr:row>5</xdr:row>
      <xdr:rowOff>74084</xdr:rowOff>
    </xdr:from>
    <xdr:ext cx="4168800" cy="560916"/>
    <xdr:sp macro="" textlink="">
      <xdr:nvSpPr>
        <xdr:cNvPr id="16" name="テキスト ボックス 15">
          <a:extLst>
            <a:ext uri="{FF2B5EF4-FFF2-40B4-BE49-F238E27FC236}">
              <a16:creationId xmlns:a16="http://schemas.microsoft.com/office/drawing/2014/main" id="{573D0A7B-59B8-4DC1-A77F-79B6795F9480}"/>
            </a:ext>
          </a:extLst>
        </xdr:cNvPr>
        <xdr:cNvSpPr txBox="1"/>
      </xdr:nvSpPr>
      <xdr:spPr>
        <a:xfrm>
          <a:off x="8875914" y="1462013"/>
          <a:ext cx="4168800" cy="560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nSpc>
              <a:spcPts val="1300"/>
            </a:lnSpc>
          </a:pP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排出量は全ての温室効果ガス種を含む合計値です。</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N</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は特定事業所数を示します。</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oneCellAnchor>
    <xdr:from>
      <xdr:col>0</xdr:col>
      <xdr:colOff>77481</xdr:colOff>
      <xdr:row>3</xdr:row>
      <xdr:rowOff>16695</xdr:rowOff>
    </xdr:from>
    <xdr:ext cx="2768813" cy="509447"/>
    <xdr:sp macro="" textlink="">
      <xdr:nvSpPr>
        <xdr:cNvPr id="17" name="テキスト ボックス 16">
          <a:extLst>
            <a:ext uri="{FF2B5EF4-FFF2-40B4-BE49-F238E27FC236}">
              <a16:creationId xmlns:a16="http://schemas.microsoft.com/office/drawing/2014/main" id="{EB982C83-3E8C-439B-BA2B-0BC3DAD3B8D1}"/>
            </a:ext>
          </a:extLst>
        </xdr:cNvPr>
        <xdr:cNvSpPr txBox="1"/>
      </xdr:nvSpPr>
      <xdr:spPr>
        <a:xfrm>
          <a:off x="77481" y="1002813"/>
          <a:ext cx="2768813" cy="5094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400"/>
            </a:lnSpc>
          </a:pP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1</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）特定事業所の部門別排出量</a:t>
          </a:r>
          <a:endPar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endParaRPr>
        </a:p>
        <a:p>
          <a:pPr>
            <a:lnSpc>
              <a:spcPts val="1600"/>
            </a:lnSpc>
          </a:pP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    （令和</a:t>
          </a: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年度）</a:t>
          </a:r>
          <a:endParaRPr kumimoji="1" lang="ja-JP" altLang="en-US" sz="1000" b="1">
            <a:solidFill>
              <a:srgbClr val="00584E"/>
            </a:solidFill>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oneCellAnchor>
    <xdr:from>
      <xdr:col>7</xdr:col>
      <xdr:colOff>169657</xdr:colOff>
      <xdr:row>3</xdr:row>
      <xdr:rowOff>32032</xdr:rowOff>
    </xdr:from>
    <xdr:ext cx="3542018" cy="307319"/>
    <xdr:sp macro="" textlink="">
      <xdr:nvSpPr>
        <xdr:cNvPr id="18" name="テキスト ボックス 17">
          <a:extLst>
            <a:ext uri="{FF2B5EF4-FFF2-40B4-BE49-F238E27FC236}">
              <a16:creationId xmlns:a16="http://schemas.microsoft.com/office/drawing/2014/main" id="{FEC996FB-4B2F-4884-A91C-C9B3D6570C26}"/>
            </a:ext>
          </a:extLst>
        </xdr:cNvPr>
        <xdr:cNvSpPr txBox="1"/>
      </xdr:nvSpPr>
      <xdr:spPr>
        <a:xfrm>
          <a:off x="3060775" y="1018150"/>
          <a:ext cx="3542018" cy="3073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nSpc>
              <a:spcPts val="1300"/>
            </a:lnSpc>
          </a:pP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）特定事業所の部門別排出量の推移</a:t>
          </a:r>
        </a:p>
      </xdr:txBody>
    </xdr:sp>
    <xdr:clientData/>
  </xdr:oneCellAnchor>
  <xdr:oneCellAnchor>
    <xdr:from>
      <xdr:col>7</xdr:col>
      <xdr:colOff>311912</xdr:colOff>
      <xdr:row>34</xdr:row>
      <xdr:rowOff>174780</xdr:rowOff>
    </xdr:from>
    <xdr:ext cx="3819687" cy="537781"/>
    <xdr:sp macro="" textlink="">
      <xdr:nvSpPr>
        <xdr:cNvPr id="19" name="テキスト ボックス 18">
          <a:extLst>
            <a:ext uri="{FF2B5EF4-FFF2-40B4-BE49-F238E27FC236}">
              <a16:creationId xmlns:a16="http://schemas.microsoft.com/office/drawing/2014/main" id="{9CA7E4EA-735D-40BF-854B-578A04A3CF1D}"/>
            </a:ext>
          </a:extLst>
        </xdr:cNvPr>
        <xdr:cNvSpPr txBox="1"/>
      </xdr:nvSpPr>
      <xdr:spPr>
        <a:xfrm>
          <a:off x="3223841" y="7400173"/>
          <a:ext cx="3819687" cy="537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4</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）特定事業所のガス種別排出量の推移</a:t>
          </a:r>
        </a:p>
      </xdr:txBody>
    </xdr:sp>
    <xdr:clientData/>
  </xdr:oneCellAnchor>
  <xdr:twoCellAnchor>
    <xdr:from>
      <xdr:col>1</xdr:col>
      <xdr:colOff>95250</xdr:colOff>
      <xdr:row>37</xdr:row>
      <xdr:rowOff>21807</xdr:rowOff>
    </xdr:from>
    <xdr:to>
      <xdr:col>7</xdr:col>
      <xdr:colOff>275317</xdr:colOff>
      <xdr:row>52</xdr:row>
      <xdr:rowOff>149678</xdr:rowOff>
    </xdr:to>
    <xdr:graphicFrame macro="">
      <xdr:nvGraphicFramePr>
        <xdr:cNvPr id="21" name="グラフ1990">
          <a:extLst>
            <a:ext uri="{FF2B5EF4-FFF2-40B4-BE49-F238E27FC236}">
              <a16:creationId xmlns:a16="http://schemas.microsoft.com/office/drawing/2014/main" id="{EB92583B-267E-48B8-83E2-C4FBADA51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xdr:col>
      <xdr:colOff>65407</xdr:colOff>
      <xdr:row>52</xdr:row>
      <xdr:rowOff>64951</xdr:rowOff>
    </xdr:from>
    <xdr:to>
      <xdr:col>35</xdr:col>
      <xdr:colOff>583406</xdr:colOff>
      <xdr:row>66</xdr:row>
      <xdr:rowOff>190044</xdr:rowOff>
    </xdr:to>
    <xdr:graphicFrame macro="">
      <xdr:nvGraphicFramePr>
        <xdr:cNvPr id="22" name="エネルギー多消費業種以外">
          <a:extLst>
            <a:ext uri="{FF2B5EF4-FFF2-40B4-BE49-F238E27FC236}">
              <a16:creationId xmlns:a16="http://schemas.microsoft.com/office/drawing/2014/main" id="{D92E0543-E77A-47D1-884D-AC51F47F5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xdr:col>
      <xdr:colOff>68675</xdr:colOff>
      <xdr:row>35</xdr:row>
      <xdr:rowOff>41427</xdr:rowOff>
    </xdr:from>
    <xdr:ext cx="3080925" cy="611413"/>
    <xdr:sp macro="" textlink="">
      <xdr:nvSpPr>
        <xdr:cNvPr id="11" name="テキスト ボックス 10">
          <a:extLst>
            <a:ext uri="{FF2B5EF4-FFF2-40B4-BE49-F238E27FC236}">
              <a16:creationId xmlns:a16="http://schemas.microsoft.com/office/drawing/2014/main" id="{1EBC5DF3-EC85-4E0F-A4D8-FE6FCCA3025E}"/>
            </a:ext>
          </a:extLst>
        </xdr:cNvPr>
        <xdr:cNvSpPr txBox="1"/>
      </xdr:nvSpPr>
      <xdr:spPr>
        <a:xfrm>
          <a:off x="150318" y="7552570"/>
          <a:ext cx="3080925" cy="611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nSpc>
              <a:spcPts val="1600"/>
            </a:lnSpc>
          </a:pP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）特定事業所のガス種別排出量</a:t>
          </a:r>
          <a:endPar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endParaRPr>
        </a:p>
        <a:p>
          <a:pPr marL="0" indent="0">
            <a:lnSpc>
              <a:spcPts val="1400"/>
            </a:lnSpc>
          </a:pP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   （令和</a:t>
          </a: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年度）</a:t>
          </a:r>
        </a:p>
      </xdr:txBody>
    </xdr:sp>
    <xdr:clientData/>
  </xdr:oneCellAnchor>
  <xdr:twoCellAnchor>
    <xdr:from>
      <xdr:col>35</xdr:col>
      <xdr:colOff>494959</xdr:colOff>
      <xdr:row>42</xdr:row>
      <xdr:rowOff>116418</xdr:rowOff>
    </xdr:from>
    <xdr:to>
      <xdr:col>43</xdr:col>
      <xdr:colOff>7257</xdr:colOff>
      <xdr:row>65</xdr:row>
      <xdr:rowOff>258537</xdr:rowOff>
    </xdr:to>
    <xdr:graphicFrame macro="">
      <xdr:nvGraphicFramePr>
        <xdr:cNvPr id="9" name="エネルギー多消費業種以外">
          <a:extLst>
            <a:ext uri="{FF2B5EF4-FFF2-40B4-BE49-F238E27FC236}">
              <a16:creationId xmlns:a16="http://schemas.microsoft.com/office/drawing/2014/main" id="{16A39DFF-E552-8138-C068-FBE4C48E87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35</xdr:col>
      <xdr:colOff>444503</xdr:colOff>
      <xdr:row>65</xdr:row>
      <xdr:rowOff>306534</xdr:rowOff>
    </xdr:from>
    <xdr:to>
      <xdr:col>42</xdr:col>
      <xdr:colOff>126547</xdr:colOff>
      <xdr:row>66</xdr:row>
      <xdr:rowOff>176893</xdr:rowOff>
    </xdr:to>
    <xdr:graphicFrame macro="">
      <xdr:nvGraphicFramePr>
        <xdr:cNvPr id="10" name="エネルギー多消費業種以外">
          <a:extLst>
            <a:ext uri="{FF2B5EF4-FFF2-40B4-BE49-F238E27FC236}">
              <a16:creationId xmlns:a16="http://schemas.microsoft.com/office/drawing/2014/main" id="{48206C84-8714-1B97-E468-DE3B2227CE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27</xdr:col>
      <xdr:colOff>46721</xdr:colOff>
      <xdr:row>43</xdr:row>
      <xdr:rowOff>160113</xdr:rowOff>
    </xdr:from>
    <xdr:to>
      <xdr:col>35</xdr:col>
      <xdr:colOff>350610</xdr:colOff>
      <xdr:row>52</xdr:row>
      <xdr:rowOff>54428</xdr:rowOff>
    </xdr:to>
    <xdr:graphicFrame macro="">
      <xdr:nvGraphicFramePr>
        <xdr:cNvPr id="25" name="エネルギー多消費業種以外">
          <a:extLst>
            <a:ext uri="{FF2B5EF4-FFF2-40B4-BE49-F238E27FC236}">
              <a16:creationId xmlns:a16="http://schemas.microsoft.com/office/drawing/2014/main" id="{AB7A5E10-80FB-3058-CE75-0A1584ABD5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324565</xdr:colOff>
      <xdr:row>3</xdr:row>
      <xdr:rowOff>40680</xdr:rowOff>
    </xdr:from>
    <xdr:to>
      <xdr:col>27</xdr:col>
      <xdr:colOff>99727</xdr:colOff>
      <xdr:row>6</xdr:row>
      <xdr:rowOff>127000</xdr:rowOff>
    </xdr:to>
    <xdr:sp macro="" textlink="">
      <xdr:nvSpPr>
        <xdr:cNvPr id="12" name="テキスト ボックス 11">
          <a:extLst>
            <a:ext uri="{FF2B5EF4-FFF2-40B4-BE49-F238E27FC236}">
              <a16:creationId xmlns:a16="http://schemas.microsoft.com/office/drawing/2014/main" id="{7275CECA-B9CF-47F1-8E6E-31EBAFD2F169}"/>
            </a:ext>
          </a:extLst>
        </xdr:cNvPr>
        <xdr:cNvSpPr txBox="1"/>
      </xdr:nvSpPr>
      <xdr:spPr>
        <a:xfrm>
          <a:off x="8706565" y="942380"/>
          <a:ext cx="4524962" cy="695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1080000">
            <a:lnSpc>
              <a:spcPts val="1600"/>
            </a:lnSpc>
          </a:pP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5</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）業種別の特定事業所の事業所数及び排出量</a:t>
          </a:r>
          <a:endPar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endParaRPr>
        </a:p>
        <a:p>
          <a:pPr marL="0" indent="-1080000">
            <a:lnSpc>
              <a:spcPts val="1600"/>
            </a:lnSpc>
          </a:pP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   （令和</a:t>
          </a: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年度）</a:t>
          </a:r>
        </a:p>
      </xdr:txBody>
    </xdr:sp>
    <xdr:clientData/>
  </xdr:twoCellAnchor>
  <xdr:oneCellAnchor>
    <xdr:from>
      <xdr:col>35</xdr:col>
      <xdr:colOff>290286</xdr:colOff>
      <xdr:row>40</xdr:row>
      <xdr:rowOff>90713</xdr:rowOff>
    </xdr:from>
    <xdr:ext cx="4168800" cy="560916"/>
    <xdr:sp macro="" textlink="">
      <xdr:nvSpPr>
        <xdr:cNvPr id="26" name="テキスト ボックス 25">
          <a:extLst>
            <a:ext uri="{FF2B5EF4-FFF2-40B4-BE49-F238E27FC236}">
              <a16:creationId xmlns:a16="http://schemas.microsoft.com/office/drawing/2014/main" id="{74AAAB4E-D94E-4EAC-8C91-9F28B6F30E7D}"/>
            </a:ext>
          </a:extLst>
        </xdr:cNvPr>
        <xdr:cNvSpPr txBox="1"/>
      </xdr:nvSpPr>
      <xdr:spPr>
        <a:xfrm>
          <a:off x="17090572" y="8463642"/>
          <a:ext cx="4168800" cy="560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nSpc>
              <a:spcPts val="1300"/>
            </a:lnSpc>
          </a:pPr>
          <a:r>
            <a:rPr kumimoji="1" lang="en-US" altLang="ja-JP" sz="9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9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排出量は全ての温室効果ガス種を含む合計値です。</a:t>
          </a:r>
          <a:r>
            <a:rPr kumimoji="1" lang="en-US" altLang="ja-JP" sz="9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N</a:t>
          </a:r>
          <a:r>
            <a:rPr kumimoji="1" lang="ja-JP" altLang="en-US" sz="9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は特定事業所数を示します。</a:t>
          </a:r>
          <a:endParaRPr kumimoji="1" lang="en-US" altLang="ja-JP" sz="9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wsDr>
</file>

<file path=xl/drawings/drawing4.xml><?xml version="1.0" encoding="utf-8"?>
<c:userShapes xmlns:c="http://schemas.openxmlformats.org/drawingml/2006/chart">
  <cdr:relSizeAnchor xmlns:cdr="http://schemas.openxmlformats.org/drawingml/2006/chartDrawing">
    <cdr:from>
      <cdr:x>0.01463</cdr:x>
      <cdr:y>0.00187</cdr:y>
    </cdr:from>
    <cdr:to>
      <cdr:x>0.20942</cdr:x>
      <cdr:y>0.0699</cdr:y>
    </cdr:to>
    <cdr:sp macro="" textlink="">
      <cdr:nvSpPr>
        <cdr:cNvPr id="2" name="テキスト ボックス 1">
          <a:extLst xmlns:a="http://schemas.openxmlformats.org/drawingml/2006/main">
            <a:ext uri="{FF2B5EF4-FFF2-40B4-BE49-F238E27FC236}">
              <a16:creationId xmlns:a16="http://schemas.microsoft.com/office/drawing/2014/main" id="{57D5FC74-B3AC-447C-9FD6-1C41001DD53B}"/>
            </a:ext>
          </a:extLst>
        </cdr:cNvPr>
        <cdr:cNvSpPr txBox="1"/>
      </cdr:nvSpPr>
      <cdr:spPr>
        <a:xfrm xmlns:a="http://schemas.openxmlformats.org/drawingml/2006/main">
          <a:off x="74468" y="5552"/>
          <a:ext cx="991529" cy="20198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a:latin typeface="Meiryo UI" panose="020B0604030504040204" pitchFamily="50" charset="-128"/>
              <a:ea typeface="Meiryo UI" panose="020B0604030504040204" pitchFamily="50" charset="-128"/>
              <a:cs typeface="メイリオ" panose="020B0604030504040204" pitchFamily="50" charset="-128"/>
            </a:rPr>
            <a:t>［千</a:t>
          </a:r>
          <a:r>
            <a:rPr lang="en-US" altLang="ja-JP" sz="900">
              <a:latin typeface="Meiryo UI" panose="020B0604030504040204" pitchFamily="50" charset="-128"/>
              <a:ea typeface="Meiryo UI" panose="020B0604030504040204" pitchFamily="50" charset="-128"/>
              <a:cs typeface="メイリオ" panose="020B0604030504040204" pitchFamily="50" charset="-128"/>
            </a:rPr>
            <a:t>t-CO</a:t>
          </a:r>
          <a:r>
            <a:rPr lang="en-US" altLang="ja-JP" sz="900" baseline="-25000">
              <a:latin typeface="Meiryo UI" panose="020B0604030504040204" pitchFamily="50" charset="-128"/>
              <a:ea typeface="Meiryo UI" panose="020B0604030504040204" pitchFamily="50" charset="-128"/>
              <a:cs typeface="メイリオ" panose="020B0604030504040204" pitchFamily="50" charset="-128"/>
            </a:rPr>
            <a:t>2</a:t>
          </a:r>
          <a:r>
            <a:rPr lang="ja-JP" altLang="en-US" sz="900" baseline="0">
              <a:latin typeface="Meiryo UI" panose="020B0604030504040204" pitchFamily="50" charset="-128"/>
              <a:ea typeface="Meiryo UI" panose="020B0604030504040204" pitchFamily="50" charset="-128"/>
              <a:cs typeface="メイリオ" panose="020B0604030504040204" pitchFamily="50" charset="-128"/>
            </a:rPr>
            <a:t>］</a:t>
          </a:r>
          <a:r>
            <a:rPr lang="ja-JP" altLang="en-US" sz="900">
              <a:latin typeface="Meiryo UI" panose="020B0604030504040204" pitchFamily="50" charset="-128"/>
              <a:ea typeface="Meiryo UI" panose="020B0604030504040204" pitchFamily="50" charset="-128"/>
              <a:cs typeface="メイリオ" panose="020B0604030504040204" pitchFamily="50" charset="-128"/>
            </a:rPr>
            <a:t> </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0.00501</cdr:y>
    </cdr:from>
    <cdr:to>
      <cdr:x>0.21287</cdr:x>
      <cdr:y>0.06204</cdr:y>
    </cdr:to>
    <cdr:sp macro="" textlink="">
      <cdr:nvSpPr>
        <cdr:cNvPr id="2" name="テキスト ボックス 1">
          <a:extLst xmlns:a="http://schemas.openxmlformats.org/drawingml/2006/main">
            <a:ext uri="{FF2B5EF4-FFF2-40B4-BE49-F238E27FC236}">
              <a16:creationId xmlns:a16="http://schemas.microsoft.com/office/drawing/2014/main" id="{57D5FC74-B3AC-447C-9FD6-1C41001DD53B}"/>
            </a:ext>
          </a:extLst>
        </cdr:cNvPr>
        <cdr:cNvSpPr txBox="1"/>
      </cdr:nvSpPr>
      <cdr:spPr>
        <a:xfrm xmlns:a="http://schemas.openxmlformats.org/drawingml/2006/main">
          <a:off x="0" y="14941"/>
          <a:ext cx="1147951" cy="17024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a:latin typeface="Meiryo UI" panose="020B0604030504040204" pitchFamily="50" charset="-128"/>
              <a:ea typeface="Meiryo UI" panose="020B0604030504040204" pitchFamily="50" charset="-128"/>
              <a:cs typeface="メイリオ" panose="020B0604030504040204" pitchFamily="50" charset="-128"/>
            </a:rPr>
            <a:t>［千</a:t>
          </a:r>
          <a:r>
            <a:rPr lang="en-US" altLang="ja-JP" sz="900">
              <a:latin typeface="Meiryo UI" panose="020B0604030504040204" pitchFamily="50" charset="-128"/>
              <a:ea typeface="Meiryo UI" panose="020B0604030504040204" pitchFamily="50" charset="-128"/>
              <a:cs typeface="メイリオ" panose="020B0604030504040204" pitchFamily="50" charset="-128"/>
            </a:rPr>
            <a:t>t-CO</a:t>
          </a:r>
          <a:r>
            <a:rPr lang="en-US" altLang="ja-JP" sz="900" baseline="-25000">
              <a:latin typeface="Meiryo UI" panose="020B0604030504040204" pitchFamily="50" charset="-128"/>
              <a:ea typeface="Meiryo UI" panose="020B0604030504040204" pitchFamily="50" charset="-128"/>
              <a:cs typeface="メイリオ" panose="020B0604030504040204" pitchFamily="50" charset="-128"/>
            </a:rPr>
            <a:t>2</a:t>
          </a:r>
          <a:r>
            <a:rPr lang="ja-JP" altLang="en-US" sz="900" baseline="0">
              <a:latin typeface="Meiryo UI" panose="020B0604030504040204" pitchFamily="50" charset="-128"/>
              <a:ea typeface="Meiryo UI" panose="020B0604030504040204" pitchFamily="50" charset="-128"/>
              <a:cs typeface="メイリオ" panose="020B0604030504040204" pitchFamily="50" charset="-128"/>
            </a:rPr>
            <a:t>］</a:t>
          </a:r>
          <a:r>
            <a:rPr lang="ja-JP" altLang="en-US" sz="900">
              <a:latin typeface="Meiryo UI" panose="020B0604030504040204" pitchFamily="50" charset="-128"/>
              <a:ea typeface="Meiryo UI" panose="020B0604030504040204" pitchFamily="50" charset="-128"/>
              <a:cs typeface="メイリオ" panose="020B0604030504040204" pitchFamily="50" charset="-128"/>
            </a:rPr>
            <a:t> </a:t>
          </a:r>
        </a:p>
      </cdr:txBody>
    </cdr:sp>
  </cdr:relSizeAnchor>
</c:userShapes>
</file>

<file path=xl/drawings/drawing6.xml><?xml version="1.0" encoding="utf-8"?>
<c:userShapes xmlns:c="http://schemas.openxmlformats.org/drawingml/2006/chart">
  <cdr:relSizeAnchor xmlns:cdr="http://schemas.openxmlformats.org/drawingml/2006/chartDrawing">
    <cdr:from>
      <cdr:x>0.01993</cdr:x>
      <cdr:y>0</cdr:y>
    </cdr:from>
    <cdr:to>
      <cdr:x>0.44781</cdr:x>
      <cdr:y>0.06682</cdr:y>
    </cdr:to>
    <cdr:sp macro="" textlink="">
      <cdr:nvSpPr>
        <cdr:cNvPr id="5" name="テキスト ボックス 1"/>
        <cdr:cNvSpPr txBox="1"/>
      </cdr:nvSpPr>
      <cdr:spPr>
        <a:xfrm xmlns:a="http://schemas.openxmlformats.org/drawingml/2006/main">
          <a:off x="77914" y="0"/>
          <a:ext cx="1672777" cy="295713"/>
        </a:xfrm>
        <a:prstGeom xmlns:a="http://schemas.openxmlformats.org/drawingml/2006/main" prst="rect">
          <a:avLst/>
        </a:prstGeom>
        <a:noFill xmlns:a="http://schemas.openxmlformats.org/drawingml/2006/main"/>
        <a:ln xmlns:a="http://schemas.openxmlformats.org/drawingml/2006/main" w="6350">
          <a:no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wrap="none" lIns="1800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105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エネルギー多消費業種以外 </a:t>
          </a:r>
        </a:p>
      </cdr:txBody>
    </cdr:sp>
  </cdr:relSizeAnchor>
  <cdr:relSizeAnchor xmlns:cdr="http://schemas.openxmlformats.org/drawingml/2006/chartDrawing">
    <cdr:from>
      <cdr:x>0.7863</cdr:x>
      <cdr:y>0</cdr:y>
    </cdr:from>
    <cdr:to>
      <cdr:x>0.93136</cdr:x>
      <cdr:y>0.05193</cdr:y>
    </cdr:to>
    <cdr:sp macro="" textlink="">
      <cdr:nvSpPr>
        <cdr:cNvPr id="2" name="テキスト ボックス 1">
          <a:extLst xmlns:a="http://schemas.openxmlformats.org/drawingml/2006/main">
            <a:ext uri="{FF2B5EF4-FFF2-40B4-BE49-F238E27FC236}">
              <a16:creationId xmlns:a16="http://schemas.microsoft.com/office/drawing/2014/main" id="{497F8541-D845-C4A6-8A81-75A0BCA25872}"/>
            </a:ext>
          </a:extLst>
        </cdr:cNvPr>
        <cdr:cNvSpPr txBox="1"/>
      </cdr:nvSpPr>
      <cdr:spPr>
        <a:xfrm xmlns:a="http://schemas.openxmlformats.org/drawingml/2006/main">
          <a:off x="3220245" y="0"/>
          <a:ext cx="594083" cy="229530"/>
        </a:xfrm>
        <a:prstGeom xmlns:a="http://schemas.openxmlformats.org/drawingml/2006/main" prst="rect">
          <a:avLst/>
        </a:prstGeom>
      </cdr:spPr>
      <cdr:txBody>
        <a:bodyPr xmlns:a="http://schemas.openxmlformats.org/drawingml/2006/main" wrap="none" lIns="18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b="0">
              <a:latin typeface="Meiryo UI" panose="020B0604030504040204" pitchFamily="50" charset="-128"/>
              <a:ea typeface="Meiryo UI" panose="020B0604030504040204" pitchFamily="50" charset="-128"/>
              <a:cs typeface="Meiryo UI" panose="020B0604030504040204" pitchFamily="50" charset="-128"/>
            </a:rPr>
            <a:t>［千</a:t>
          </a:r>
          <a:r>
            <a:rPr lang="en-US" altLang="ja-JP" sz="900" b="0">
              <a:latin typeface="Meiryo UI" panose="020B0604030504040204" pitchFamily="50" charset="-128"/>
              <a:ea typeface="Meiryo UI" panose="020B0604030504040204" pitchFamily="50" charset="-128"/>
              <a:cs typeface="メイリオ" panose="020B0604030504040204" pitchFamily="50" charset="-128"/>
            </a:rPr>
            <a:t>t-CO</a:t>
          </a:r>
          <a:r>
            <a:rPr lang="en-US" altLang="ja-JP" sz="900" b="0" baseline="-25000">
              <a:latin typeface="Meiryo UI" panose="020B0604030504040204" pitchFamily="50" charset="-128"/>
              <a:ea typeface="Meiryo UI" panose="020B0604030504040204" pitchFamily="50" charset="-128"/>
              <a:cs typeface="メイリオ" panose="020B0604030504040204" pitchFamily="50" charset="-128"/>
            </a:rPr>
            <a:t>2</a:t>
          </a:r>
          <a:r>
            <a:rPr lang="ja-JP" altLang="en-US" sz="900" b="0" baseline="0">
              <a:latin typeface="Meiryo UI" panose="020B0604030504040204" pitchFamily="50" charset="-128"/>
              <a:ea typeface="Meiryo UI" panose="020B0604030504040204" pitchFamily="50" charset="-128"/>
              <a:cs typeface="メイリオ" panose="020B0604030504040204" pitchFamily="50" charset="-128"/>
            </a:rPr>
            <a:t>］</a:t>
          </a:r>
        </a:p>
      </cdr:txBody>
    </cdr:sp>
  </cdr:relSizeAnchor>
</c:userShapes>
</file>

<file path=xl/drawings/drawing7.xml><?xml version="1.0" encoding="utf-8"?>
<c:userShapes xmlns:c="http://schemas.openxmlformats.org/drawingml/2006/chart">
  <cdr:relSizeAnchor xmlns:cdr="http://schemas.openxmlformats.org/drawingml/2006/chartDrawing">
    <cdr:from>
      <cdr:x>0.02323</cdr:x>
      <cdr:y>0.04774</cdr:y>
    </cdr:from>
    <cdr:to>
      <cdr:x>0.44633</cdr:x>
      <cdr:y>0.10419</cdr:y>
    </cdr:to>
    <cdr:sp macro="" textlink="">
      <cdr:nvSpPr>
        <cdr:cNvPr id="5" name="テキスト ボックス 1"/>
        <cdr:cNvSpPr txBox="1"/>
      </cdr:nvSpPr>
      <cdr:spPr>
        <a:xfrm xmlns:a="http://schemas.openxmlformats.org/drawingml/2006/main">
          <a:off x="89300" y="229639"/>
          <a:ext cx="1626175" cy="271525"/>
        </a:xfrm>
        <a:prstGeom xmlns:a="http://schemas.openxmlformats.org/drawingml/2006/main" prst="rect">
          <a:avLst/>
        </a:prstGeom>
        <a:noFill xmlns:a="http://schemas.openxmlformats.org/drawingml/2006/main"/>
        <a:ln xmlns:a="http://schemas.openxmlformats.org/drawingml/2006/main" w="6350">
          <a:no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wrap="none" lIns="1800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105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業務その他部門</a:t>
          </a:r>
        </a:p>
      </cdr:txBody>
    </cdr:sp>
  </cdr:relSizeAnchor>
  <cdr:relSizeAnchor xmlns:cdr="http://schemas.openxmlformats.org/drawingml/2006/chartDrawing">
    <cdr:from>
      <cdr:x>0.84176</cdr:x>
      <cdr:y>0.04123</cdr:y>
    </cdr:from>
    <cdr:to>
      <cdr:x>0.98682</cdr:x>
      <cdr:y>0.10231</cdr:y>
    </cdr:to>
    <cdr:sp macro="" textlink="">
      <cdr:nvSpPr>
        <cdr:cNvPr id="2" name="テキスト ボックス 1">
          <a:extLst xmlns:a="http://schemas.openxmlformats.org/drawingml/2006/main">
            <a:ext uri="{FF2B5EF4-FFF2-40B4-BE49-F238E27FC236}">
              <a16:creationId xmlns:a16="http://schemas.microsoft.com/office/drawing/2014/main" id="{497F8541-D845-C4A6-8A81-75A0BCA25872}"/>
            </a:ext>
          </a:extLst>
        </cdr:cNvPr>
        <cdr:cNvSpPr txBox="1"/>
      </cdr:nvSpPr>
      <cdr:spPr>
        <a:xfrm xmlns:a="http://schemas.openxmlformats.org/drawingml/2006/main">
          <a:off x="3230206" y="197687"/>
          <a:ext cx="556658" cy="292820"/>
        </a:xfrm>
        <a:prstGeom xmlns:a="http://schemas.openxmlformats.org/drawingml/2006/main" prst="rect">
          <a:avLst/>
        </a:prstGeom>
      </cdr:spPr>
      <cdr:txBody>
        <a:bodyPr xmlns:a="http://schemas.openxmlformats.org/drawingml/2006/main" wrap="none" lIns="18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b="0">
              <a:latin typeface="Meiryo UI" panose="020B0604030504040204" pitchFamily="50" charset="-128"/>
              <a:ea typeface="Meiryo UI" panose="020B0604030504040204" pitchFamily="50" charset="-128"/>
              <a:cs typeface="Meiryo UI" panose="020B0604030504040204" pitchFamily="50" charset="-128"/>
            </a:rPr>
            <a:t>［千</a:t>
          </a:r>
          <a:r>
            <a:rPr lang="en-US" altLang="ja-JP" sz="900" b="0">
              <a:latin typeface="Meiryo UI" panose="020B0604030504040204" pitchFamily="50" charset="-128"/>
              <a:ea typeface="Meiryo UI" panose="020B0604030504040204" pitchFamily="50" charset="-128"/>
              <a:cs typeface="メイリオ" panose="020B0604030504040204" pitchFamily="50" charset="-128"/>
            </a:rPr>
            <a:t>t-CO</a:t>
          </a:r>
          <a:r>
            <a:rPr lang="en-US" altLang="ja-JP" sz="900" b="0" baseline="-25000">
              <a:latin typeface="Meiryo UI" panose="020B0604030504040204" pitchFamily="50" charset="-128"/>
              <a:ea typeface="Meiryo UI" panose="020B0604030504040204" pitchFamily="50" charset="-128"/>
              <a:cs typeface="メイリオ" panose="020B0604030504040204" pitchFamily="50" charset="-128"/>
            </a:rPr>
            <a:t>2</a:t>
          </a:r>
          <a:r>
            <a:rPr lang="ja-JP" altLang="en-US" sz="900" b="0" baseline="0">
              <a:latin typeface="Meiryo UI" panose="020B0604030504040204" pitchFamily="50" charset="-128"/>
              <a:ea typeface="Meiryo UI" panose="020B0604030504040204" pitchFamily="50" charset="-128"/>
              <a:cs typeface="メイリオ" panose="020B0604030504040204" pitchFamily="50" charset="-128"/>
            </a:rPr>
            <a:t>］</a:t>
          </a:r>
        </a:p>
      </cdr:txBody>
    </cdr:sp>
  </cdr:relSizeAnchor>
</c:userShapes>
</file>

<file path=xl/drawings/drawing8.xml><?xml version="1.0" encoding="utf-8"?>
<c:userShapes xmlns:c="http://schemas.openxmlformats.org/drawingml/2006/chart">
  <cdr:relSizeAnchor xmlns:cdr="http://schemas.openxmlformats.org/drawingml/2006/chartDrawing">
    <cdr:from>
      <cdr:x>0.0162</cdr:x>
      <cdr:y>0.04754</cdr:y>
    </cdr:from>
    <cdr:to>
      <cdr:x>0.44372</cdr:x>
      <cdr:y>0.15504</cdr:y>
    </cdr:to>
    <cdr:sp macro="" textlink="">
      <cdr:nvSpPr>
        <cdr:cNvPr id="5" name="テキスト ボックス 1"/>
        <cdr:cNvSpPr txBox="1"/>
      </cdr:nvSpPr>
      <cdr:spPr>
        <a:xfrm xmlns:a="http://schemas.openxmlformats.org/drawingml/2006/main">
          <a:off x="62603" y="72804"/>
          <a:ext cx="1652546" cy="164639"/>
        </a:xfrm>
        <a:prstGeom xmlns:a="http://schemas.openxmlformats.org/drawingml/2006/main" prst="rect">
          <a:avLst/>
        </a:prstGeom>
        <a:noFill xmlns:a="http://schemas.openxmlformats.org/drawingml/2006/main"/>
        <a:ln xmlns:a="http://schemas.openxmlformats.org/drawingml/2006/main" w="6350">
          <a:no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wrap="none" lIns="1800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105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エネルギー転換部門 </a:t>
          </a:r>
        </a:p>
      </cdr:txBody>
    </cdr:sp>
  </cdr:relSizeAnchor>
  <cdr:relSizeAnchor xmlns:cdr="http://schemas.openxmlformats.org/drawingml/2006/chartDrawing">
    <cdr:from>
      <cdr:x>0.85204</cdr:x>
      <cdr:y>0</cdr:y>
    </cdr:from>
    <cdr:to>
      <cdr:x>0.9971</cdr:x>
      <cdr:y>0.16428</cdr:y>
    </cdr:to>
    <cdr:sp macro="" textlink="">
      <cdr:nvSpPr>
        <cdr:cNvPr id="2" name="テキスト ボックス 1">
          <a:extLst xmlns:a="http://schemas.openxmlformats.org/drawingml/2006/main">
            <a:ext uri="{FF2B5EF4-FFF2-40B4-BE49-F238E27FC236}">
              <a16:creationId xmlns:a16="http://schemas.microsoft.com/office/drawing/2014/main" id="{497F8541-D845-C4A6-8A81-75A0BCA25872}"/>
            </a:ext>
          </a:extLst>
        </cdr:cNvPr>
        <cdr:cNvSpPr txBox="1"/>
      </cdr:nvSpPr>
      <cdr:spPr>
        <a:xfrm xmlns:a="http://schemas.openxmlformats.org/drawingml/2006/main">
          <a:off x="3274287" y="0"/>
          <a:ext cx="557448" cy="253060"/>
        </a:xfrm>
        <a:prstGeom xmlns:a="http://schemas.openxmlformats.org/drawingml/2006/main" prst="rect">
          <a:avLst/>
        </a:prstGeom>
      </cdr:spPr>
      <cdr:txBody>
        <a:bodyPr xmlns:a="http://schemas.openxmlformats.org/drawingml/2006/main" wrap="none" lIns="18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b="0">
              <a:latin typeface="Meiryo UI" panose="020B0604030504040204" pitchFamily="50" charset="-128"/>
              <a:ea typeface="Meiryo UI" panose="020B0604030504040204" pitchFamily="50" charset="-128"/>
              <a:cs typeface="Meiryo UI" panose="020B0604030504040204" pitchFamily="50" charset="-128"/>
            </a:rPr>
            <a:t>［千</a:t>
          </a:r>
          <a:r>
            <a:rPr lang="en-US" altLang="ja-JP" sz="900" b="0">
              <a:latin typeface="Meiryo UI" panose="020B0604030504040204" pitchFamily="50" charset="-128"/>
              <a:ea typeface="Meiryo UI" panose="020B0604030504040204" pitchFamily="50" charset="-128"/>
              <a:cs typeface="メイリオ" panose="020B0604030504040204" pitchFamily="50" charset="-128"/>
            </a:rPr>
            <a:t>t-CO</a:t>
          </a:r>
          <a:r>
            <a:rPr lang="en-US" altLang="ja-JP" sz="900" b="0" baseline="-25000">
              <a:latin typeface="Meiryo UI" panose="020B0604030504040204" pitchFamily="50" charset="-128"/>
              <a:ea typeface="Meiryo UI" panose="020B0604030504040204" pitchFamily="50" charset="-128"/>
              <a:cs typeface="メイリオ" panose="020B0604030504040204" pitchFamily="50" charset="-128"/>
            </a:rPr>
            <a:t>2</a:t>
          </a:r>
          <a:r>
            <a:rPr lang="ja-JP" altLang="en-US" sz="900" b="0" baseline="0">
              <a:latin typeface="Meiryo UI" panose="020B0604030504040204" pitchFamily="50" charset="-128"/>
              <a:ea typeface="Meiryo UI" panose="020B0604030504040204" pitchFamily="50" charset="-128"/>
              <a:cs typeface="メイリオ" panose="020B0604030504040204" pitchFamily="50" charset="-128"/>
            </a:rPr>
            <a:t>］</a:t>
          </a:r>
        </a:p>
      </cdr:txBody>
    </cdr:sp>
  </cdr:relSizeAnchor>
</c:userShapes>
</file>

<file path=xl/drawings/drawing9.xml><?xml version="1.0" encoding="utf-8"?>
<c:userShapes xmlns:c="http://schemas.openxmlformats.org/drawingml/2006/chart">
  <cdr:relSizeAnchor xmlns:cdr="http://schemas.openxmlformats.org/drawingml/2006/chartDrawing">
    <cdr:from>
      <cdr:x>0.01993</cdr:x>
      <cdr:y>0.00031</cdr:y>
    </cdr:from>
    <cdr:to>
      <cdr:x>0.44235</cdr:x>
      <cdr:y>0.12836</cdr:y>
    </cdr:to>
    <cdr:sp macro="" textlink="">
      <cdr:nvSpPr>
        <cdr:cNvPr id="5" name="テキスト ボックス 1"/>
        <cdr:cNvSpPr txBox="1"/>
      </cdr:nvSpPr>
      <cdr:spPr>
        <a:xfrm xmlns:a="http://schemas.openxmlformats.org/drawingml/2006/main">
          <a:off x="76837" y="591"/>
          <a:ext cx="1628589" cy="244335"/>
        </a:xfrm>
        <a:prstGeom xmlns:a="http://schemas.openxmlformats.org/drawingml/2006/main" prst="rect">
          <a:avLst/>
        </a:prstGeom>
        <a:noFill xmlns:a="http://schemas.openxmlformats.org/drawingml/2006/main"/>
        <a:ln xmlns:a="http://schemas.openxmlformats.org/drawingml/2006/main" w="6350">
          <a:no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wrap="none" lIns="1800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105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エネルギー多消費業種 </a:t>
          </a:r>
        </a:p>
      </cdr:txBody>
    </cdr:sp>
  </cdr:relSizeAnchor>
  <cdr:relSizeAnchor xmlns:cdr="http://schemas.openxmlformats.org/drawingml/2006/chartDrawing">
    <cdr:from>
      <cdr:x>0.82991</cdr:x>
      <cdr:y>0</cdr:y>
    </cdr:from>
    <cdr:to>
      <cdr:x>0.97497</cdr:x>
      <cdr:y>0.12711</cdr:y>
    </cdr:to>
    <cdr:sp macro="" textlink="">
      <cdr:nvSpPr>
        <cdr:cNvPr id="2" name="テキスト ボックス 1">
          <a:extLst xmlns:a="http://schemas.openxmlformats.org/drawingml/2006/main">
            <a:ext uri="{FF2B5EF4-FFF2-40B4-BE49-F238E27FC236}">
              <a16:creationId xmlns:a16="http://schemas.microsoft.com/office/drawing/2014/main" id="{497F8541-D845-C4A6-8A81-75A0BCA25872}"/>
            </a:ext>
          </a:extLst>
        </cdr:cNvPr>
        <cdr:cNvSpPr txBox="1"/>
      </cdr:nvSpPr>
      <cdr:spPr>
        <a:xfrm xmlns:a="http://schemas.openxmlformats.org/drawingml/2006/main">
          <a:off x="3226416" y="0"/>
          <a:ext cx="563946" cy="217712"/>
        </a:xfrm>
        <a:prstGeom xmlns:a="http://schemas.openxmlformats.org/drawingml/2006/main" prst="rect">
          <a:avLst/>
        </a:prstGeom>
      </cdr:spPr>
      <cdr:txBody>
        <a:bodyPr xmlns:a="http://schemas.openxmlformats.org/drawingml/2006/main" wrap="none" lIns="18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b="0">
              <a:latin typeface="Meiryo UI" panose="020B0604030504040204" pitchFamily="50" charset="-128"/>
              <a:ea typeface="Meiryo UI" panose="020B0604030504040204" pitchFamily="50" charset="-128"/>
              <a:cs typeface="Meiryo UI" panose="020B0604030504040204" pitchFamily="50" charset="-128"/>
            </a:rPr>
            <a:t>［千</a:t>
          </a:r>
          <a:r>
            <a:rPr lang="en-US" altLang="ja-JP" sz="900" b="0">
              <a:latin typeface="Meiryo UI" panose="020B0604030504040204" pitchFamily="50" charset="-128"/>
              <a:ea typeface="Meiryo UI" panose="020B0604030504040204" pitchFamily="50" charset="-128"/>
              <a:cs typeface="メイリオ" panose="020B0604030504040204" pitchFamily="50" charset="-128"/>
            </a:rPr>
            <a:t>t-CO</a:t>
          </a:r>
          <a:r>
            <a:rPr lang="en-US" altLang="ja-JP" sz="900" b="0" baseline="-25000">
              <a:latin typeface="Meiryo UI" panose="020B0604030504040204" pitchFamily="50" charset="-128"/>
              <a:ea typeface="Meiryo UI" panose="020B0604030504040204" pitchFamily="50" charset="-128"/>
              <a:cs typeface="メイリオ" panose="020B0604030504040204" pitchFamily="50" charset="-128"/>
            </a:rPr>
            <a:t>2</a:t>
          </a:r>
          <a:r>
            <a:rPr lang="ja-JP" altLang="en-US" sz="900" b="0" baseline="0">
              <a:latin typeface="Meiryo UI" panose="020B0604030504040204" pitchFamily="50" charset="-128"/>
              <a:ea typeface="Meiryo UI" panose="020B0604030504040204" pitchFamily="50" charset="-128"/>
              <a:cs typeface="メイリオ" panose="020B0604030504040204" pitchFamily="50" charset="-128"/>
            </a:rPr>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mra-mfs\pj\p17-55010009_&#24179;&#25104;28&#24180;&#24230;&#20877;&#29983;&#21487;&#33021;&#12456;&#12493;&#12523;&#12462;&#12540;&#23566;&#20837;&#35211;&#36796;&#37327;&#25512;&#35336;&#26989;&#21209;\01_&#36930;&#34892;\&#20316;&#26989;\nori\&#29987;&#26989;&#36899;&#38306;&#20998;&#26512;\99_&#21442;&#32771;&#36039;&#26009;\&#24179;&#22343;&#28040;&#36027;&#24615;&#21521;\&#23478;&#35336;&#35519;&#26619;&#22577;&#21578;&#65288;&#23478;&#35336;&#21454;&#25903;&#3223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ra-mfs\pj\p18-55010002_H29&#22320;&#22495;&#12452;&#12531;&#12505;&#12531;&#12488;&#12522;\&#36930;&#34892;\&#65288;&#65297;&#65289;&#29694;&#27841;&#25512;&#35336;\01_2015&#24180;&#24230;&#29694;&#27841;&#25512;&#35336;\2015_02&#25512;&#35336;&#12487;&#12540;&#12479;\08&#36939;&#36664;&#37096;&#38272;(&#33337;&#33334;)\&#28207;&#28286;&#35519;&#26619;\2015&#24180;&#65288;H27&#24180;&#65289;\01_&#30002;&#31278;&#28207;&#28286;\nenpou2-1(2015_&#28207;&#28286;&#32113;&#35336;)_171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家計調査"/>
    </sheetNames>
    <sheetDataSet>
      <sheetData sheetId="0">
        <row r="1">
          <cell r="U1" t="str">
            <v>第　１　表　　　主　　要　　家　　計　　指　　標</v>
          </cell>
          <cell r="V1" t="str">
            <v>－  二　　人　　以　　上　　の　　世　　帯</v>
          </cell>
          <cell r="AF1" t="str">
            <v>直近2年平均</v>
          </cell>
        </row>
        <row r="2">
          <cell r="U2" t="str">
            <v xml:space="preserve">Table 1    Major  Figures on  Family  Budget </v>
          </cell>
          <cell r="V2" t="str">
            <v>－ Two-or-more-person households</v>
          </cell>
          <cell r="AG2">
            <v>77.174999999999983</v>
          </cell>
        </row>
        <row r="3">
          <cell r="C3" t="str">
            <v>月
month</v>
          </cell>
          <cell r="H3" t="str">
            <v>二　　人　　以　　上　　の　　世　　帯　　　　</v>
          </cell>
          <cell r="V3" t="str">
            <v>Two-or-more-person households</v>
          </cell>
          <cell r="AK3" t="str">
            <v xml:space="preserve">3)
消 費 者
物価指数(持家の
帰属家賃を除く総合）
</v>
          </cell>
        </row>
        <row r="4">
          <cell r="AB4" t="str">
            <v>う ち 勤 労 者 世 帯 Workers' households</v>
          </cell>
          <cell r="AG4" t="str">
            <v>うち勤労者以外
の世帯(b)</v>
          </cell>
        </row>
        <row r="5">
          <cell r="AI5" t="str">
            <v>う ち 無 職 世 帯(c)</v>
          </cell>
        </row>
        <row r="6">
          <cell r="H6" t="str">
            <v>世帯人員</v>
          </cell>
          <cell r="V6" t="str">
            <v>財・サービス区分別支出  4)</v>
          </cell>
          <cell r="AB6" t="str">
            <v>世帯人員</v>
          </cell>
          <cell r="AF6" t="str">
            <v>平均消費</v>
          </cell>
          <cell r="AG6" t="str">
            <v>世帯人員</v>
          </cell>
          <cell r="AI6" t="str">
            <v>世帯人員</v>
          </cell>
        </row>
        <row r="8">
          <cell r="I8" t="str">
            <v>消費支出</v>
          </cell>
          <cell r="J8" t="str">
            <v>消費支出</v>
          </cell>
          <cell r="M8" t="str">
            <v>光　熱</v>
          </cell>
          <cell r="N8" t="str">
            <v>家  具</v>
          </cell>
          <cell r="O8" t="str">
            <v>被  服</v>
          </cell>
          <cell r="Q8" t="str">
            <v>交　通</v>
          </cell>
          <cell r="T8" t="str">
            <v>その他の</v>
          </cell>
          <cell r="V8" t="str">
            <v>財･サービス</v>
          </cell>
          <cell r="W8" t="str">
            <v>財(商品)</v>
          </cell>
          <cell r="AA8" t="str">
            <v>サービス</v>
          </cell>
          <cell r="AC8" t="str">
            <v>実収入</v>
          </cell>
          <cell r="AD8" t="str">
            <v>可処分</v>
          </cell>
          <cell r="AE8" t="str">
            <v>消費支出</v>
          </cell>
          <cell r="AF8" t="str">
            <v>性　向</v>
          </cell>
          <cell r="AH8" t="str">
            <v>消費支出</v>
          </cell>
          <cell r="AJ8" t="str">
            <v>消費支出</v>
          </cell>
        </row>
        <row r="9">
          <cell r="H9" t="str">
            <v>(人)</v>
          </cell>
          <cell r="J9" t="str">
            <v>(除く</v>
          </cell>
          <cell r="K9" t="str">
            <v>食　料</v>
          </cell>
          <cell r="L9" t="str">
            <v>住　居</v>
          </cell>
          <cell r="M9" t="str">
            <v>・</v>
          </cell>
          <cell r="N9" t="str">
            <v>・</v>
          </cell>
          <cell r="O9" t="str">
            <v>及 び</v>
          </cell>
          <cell r="P9" t="str">
            <v>保健医療</v>
          </cell>
          <cell r="Q9" t="str">
            <v>・</v>
          </cell>
          <cell r="R9" t="str">
            <v>教　育</v>
          </cell>
          <cell r="S9" t="str">
            <v>教養娯楽</v>
          </cell>
          <cell r="U9" t="str">
            <v>うち</v>
          </cell>
          <cell r="X9" t="str">
            <v>耐久財</v>
          </cell>
          <cell r="Y9" t="str">
            <v>半耐久財</v>
          </cell>
          <cell r="Z9" t="str">
            <v>非耐久財</v>
          </cell>
          <cell r="AB9" t="str">
            <v>(人)</v>
          </cell>
          <cell r="AD9" t="str">
            <v>所　得</v>
          </cell>
          <cell r="AG9" t="str">
            <v>(人)</v>
          </cell>
          <cell r="AI9" t="str">
            <v>(人)</v>
          </cell>
        </row>
        <row r="10">
          <cell r="H10" t="str">
            <v>Num. of</v>
          </cell>
          <cell r="J10" t="str">
            <v>住居等※)</v>
          </cell>
          <cell r="M10" t="str">
            <v>水　道</v>
          </cell>
          <cell r="N10" t="str">
            <v>家事用品</v>
          </cell>
          <cell r="O10" t="str">
            <v>履　物</v>
          </cell>
          <cell r="Q10" t="str">
            <v>通  信</v>
          </cell>
          <cell r="T10" t="str">
            <v>消費支出</v>
          </cell>
          <cell r="U10" t="str">
            <v>諸雑費</v>
          </cell>
          <cell r="V10" t="str">
            <v>支出計</v>
          </cell>
          <cell r="AB10" t="str">
            <v>Num. of</v>
          </cell>
          <cell r="AF10" t="str">
            <v>(％)</v>
          </cell>
          <cell r="AG10" t="str">
            <v>Num. of</v>
          </cell>
          <cell r="AI10" t="str">
            <v>Num. of</v>
          </cell>
        </row>
        <row r="11">
          <cell r="H11" t="str">
            <v>persons　per</v>
          </cell>
          <cell r="M11" t="str">
            <v>Fuel, light</v>
          </cell>
          <cell r="N11" t="str">
            <v>Furniture</v>
          </cell>
          <cell r="O11" t="str">
            <v>Clothing</v>
          </cell>
          <cell r="Q11" t="str">
            <v>Transpor-</v>
          </cell>
          <cell r="S11" t="str">
            <v>Culture</v>
          </cell>
          <cell r="T11" t="str">
            <v>Other</v>
          </cell>
          <cell r="V11" t="str">
            <v>Sum of</v>
          </cell>
          <cell r="AB11" t="str">
            <v>persons　per</v>
          </cell>
          <cell r="AF11" t="str">
            <v>Average</v>
          </cell>
          <cell r="AG11" t="str">
            <v>persons　per</v>
          </cell>
          <cell r="AI11" t="str">
            <v>persons　per</v>
          </cell>
          <cell r="AK11" t="str">
            <v>Consumer 2)</v>
          </cell>
        </row>
        <row r="12">
          <cell r="H12" t="str">
            <v>household</v>
          </cell>
          <cell r="I12" t="str">
            <v>Consumption</v>
          </cell>
          <cell r="J12" t="str">
            <v>(a)</v>
          </cell>
          <cell r="K12" t="str">
            <v>Food</v>
          </cell>
          <cell r="L12" t="str">
            <v>Housing</v>
          </cell>
          <cell r="M12" t="str">
            <v>&amp; water</v>
          </cell>
          <cell r="N12" t="str">
            <v>&amp; household</v>
          </cell>
          <cell r="O12" t="str">
            <v>&amp;</v>
          </cell>
          <cell r="P12" t="str">
            <v>Medical</v>
          </cell>
          <cell r="Q12" t="str">
            <v>tation &amp;</v>
          </cell>
          <cell r="R12" t="str">
            <v>Education</v>
          </cell>
          <cell r="S12" t="str">
            <v>&amp;</v>
          </cell>
          <cell r="T12" t="str">
            <v>Consumption</v>
          </cell>
          <cell r="U12" t="str">
            <v>Miscella-</v>
          </cell>
          <cell r="V12" t="str">
            <v>Goods</v>
          </cell>
          <cell r="W12" t="str">
            <v>Goods</v>
          </cell>
          <cell r="X12" t="str">
            <v>Durable</v>
          </cell>
          <cell r="Y12" t="str">
            <v>Semi-durable</v>
          </cell>
          <cell r="Z12" t="str">
            <v>Non-durable</v>
          </cell>
          <cell r="AA12" t="str">
            <v>Services</v>
          </cell>
          <cell r="AB12" t="str">
            <v>household</v>
          </cell>
          <cell r="AD12" t="str">
            <v>Disposable</v>
          </cell>
          <cell r="AE12" t="str">
            <v>Consumption</v>
          </cell>
          <cell r="AF12" t="str">
            <v>propensity</v>
          </cell>
          <cell r="AG12" t="str">
            <v>household</v>
          </cell>
          <cell r="AH12" t="str">
            <v>Consumption</v>
          </cell>
          <cell r="AI12" t="str">
            <v>household</v>
          </cell>
          <cell r="AJ12" t="str">
            <v>Consumption</v>
          </cell>
          <cell r="AK12" t="str">
            <v>Price</v>
          </cell>
        </row>
        <row r="13">
          <cell r="H13" t="str">
            <v>(persons)</v>
          </cell>
          <cell r="I13" t="str">
            <v>expenditures</v>
          </cell>
          <cell r="M13" t="str">
            <v>charges</v>
          </cell>
          <cell r="N13" t="str">
            <v>utensils</v>
          </cell>
          <cell r="O13" t="str">
            <v>footwear</v>
          </cell>
          <cell r="P13" t="str">
            <v>care</v>
          </cell>
          <cell r="Q13" t="str">
            <v>communication</v>
          </cell>
          <cell r="S13" t="str">
            <v>recreation</v>
          </cell>
          <cell r="T13" t="str">
            <v>expenditures</v>
          </cell>
          <cell r="U13" t="str">
            <v>neous</v>
          </cell>
          <cell r="V13" t="str">
            <v>&amp; Services</v>
          </cell>
          <cell r="W13" t="str">
            <v>(Commodities)</v>
          </cell>
          <cell r="X13" t="str">
            <v xml:space="preserve"> goods</v>
          </cell>
          <cell r="Y13" t="str">
            <v>goods</v>
          </cell>
          <cell r="Z13" t="str">
            <v>goods</v>
          </cell>
          <cell r="AB13" t="str">
            <v>(persons)</v>
          </cell>
          <cell r="AC13" t="str">
            <v>Income</v>
          </cell>
          <cell r="AD13" t="str">
            <v>income</v>
          </cell>
          <cell r="AE13" t="str">
            <v>expenditures</v>
          </cell>
          <cell r="AF13" t="str">
            <v>to consume</v>
          </cell>
          <cell r="AG13" t="str">
            <v>(persons)</v>
          </cell>
          <cell r="AH13" t="str">
            <v>expenditures</v>
          </cell>
          <cell r="AI13" t="str">
            <v>(persons)</v>
          </cell>
          <cell r="AJ13" t="str">
            <v>expenditures</v>
          </cell>
          <cell r="AK13" t="str">
            <v>Index</v>
          </cell>
        </row>
        <row r="14">
          <cell r="H14" t="str">
            <v>　　　　　　　　　　　　　　実　数（円）　　　　Actual figures in yen</v>
          </cell>
        </row>
        <row r="15">
          <cell r="D15" t="str">
            <v>2014年</v>
          </cell>
          <cell r="E15" t="str">
            <v>12</v>
          </cell>
          <cell r="F15" t="str">
            <v>月</v>
          </cell>
          <cell r="G15" t="str">
            <v>2014 Dec.</v>
          </cell>
          <cell r="H15">
            <v>3.03</v>
          </cell>
          <cell r="I15">
            <v>332363</v>
          </cell>
          <cell r="J15">
            <v>289109</v>
          </cell>
          <cell r="K15">
            <v>86191</v>
          </cell>
          <cell r="L15">
            <v>23906</v>
          </cell>
          <cell r="M15">
            <v>25984</v>
          </cell>
          <cell r="N15">
            <v>13164</v>
          </cell>
          <cell r="O15">
            <v>14286</v>
          </cell>
          <cell r="P15">
            <v>14547</v>
          </cell>
          <cell r="Q15">
            <v>40572</v>
          </cell>
          <cell r="R15">
            <v>8740</v>
          </cell>
          <cell r="S15">
            <v>31708</v>
          </cell>
          <cell r="T15">
            <v>73265</v>
          </cell>
          <cell r="U15">
            <v>25667</v>
          </cell>
          <cell r="V15">
            <v>300802</v>
          </cell>
          <cell r="W15">
            <v>185600</v>
          </cell>
          <cell r="X15">
            <v>17369</v>
          </cell>
          <cell r="Y15">
            <v>30325</v>
          </cell>
          <cell r="Z15">
            <v>137906</v>
          </cell>
          <cell r="AA15">
            <v>115203</v>
          </cell>
          <cell r="AB15">
            <v>3.4</v>
          </cell>
          <cell r="AC15">
            <v>924911</v>
          </cell>
          <cell r="AD15">
            <v>773622</v>
          </cell>
          <cell r="AE15">
            <v>357772</v>
          </cell>
          <cell r="AF15">
            <v>46.2</v>
          </cell>
          <cell r="AG15">
            <v>2.66</v>
          </cell>
          <cell r="AH15">
            <v>306795</v>
          </cell>
          <cell r="AI15">
            <v>2.44</v>
          </cell>
          <cell r="AJ15">
            <v>289552</v>
          </cell>
          <cell r="AK15">
            <v>99.6</v>
          </cell>
        </row>
        <row r="16">
          <cell r="D16" t="str">
            <v>2015年</v>
          </cell>
          <cell r="E16" t="str">
            <v>１</v>
          </cell>
          <cell r="F16" t="str">
            <v>月</v>
          </cell>
          <cell r="G16" t="str">
            <v>2015 Jan.</v>
          </cell>
          <cell r="H16">
            <v>3.02</v>
          </cell>
          <cell r="I16">
            <v>289847</v>
          </cell>
          <cell r="J16">
            <v>244302</v>
          </cell>
          <cell r="K16">
            <v>65803</v>
          </cell>
          <cell r="L16">
            <v>15834</v>
          </cell>
          <cell r="M16">
            <v>30941</v>
          </cell>
          <cell r="N16">
            <v>8802</v>
          </cell>
          <cell r="O16">
            <v>12881</v>
          </cell>
          <cell r="P16">
            <v>12515</v>
          </cell>
          <cell r="Q16">
            <v>38421</v>
          </cell>
          <cell r="R16">
            <v>10217</v>
          </cell>
          <cell r="S16">
            <v>25130</v>
          </cell>
          <cell r="T16">
            <v>69303</v>
          </cell>
          <cell r="U16">
            <v>23377</v>
          </cell>
          <cell r="V16">
            <v>252836</v>
          </cell>
          <cell r="W16">
            <v>149592</v>
          </cell>
          <cell r="X16">
            <v>15091</v>
          </cell>
          <cell r="Y16">
            <v>24285</v>
          </cell>
          <cell r="Z16">
            <v>110216</v>
          </cell>
          <cell r="AA16">
            <v>103243</v>
          </cell>
          <cell r="AB16">
            <v>3.39</v>
          </cell>
          <cell r="AC16">
            <v>440226</v>
          </cell>
          <cell r="AD16">
            <v>359029</v>
          </cell>
          <cell r="AE16">
            <v>320674</v>
          </cell>
          <cell r="AF16">
            <v>89.3</v>
          </cell>
          <cell r="AG16">
            <v>2.66</v>
          </cell>
          <cell r="AH16">
            <v>258802</v>
          </cell>
          <cell r="AI16">
            <v>2.42</v>
          </cell>
          <cell r="AJ16">
            <v>241820</v>
          </cell>
          <cell r="AK16">
            <v>99.5</v>
          </cell>
        </row>
        <row r="17">
          <cell r="C17" t="str">
            <v xml:space="preserve"> </v>
          </cell>
          <cell r="D17" t="str">
            <v xml:space="preserve"> </v>
          </cell>
          <cell r="E17" t="str">
            <v>２</v>
          </cell>
          <cell r="F17" t="str">
            <v xml:space="preserve"> </v>
          </cell>
          <cell r="G17" t="str">
            <v xml:space="preserve">     Feb.</v>
          </cell>
          <cell r="H17">
            <v>3.03</v>
          </cell>
          <cell r="I17">
            <v>265632</v>
          </cell>
          <cell r="J17">
            <v>229152</v>
          </cell>
          <cell r="K17">
            <v>65046</v>
          </cell>
          <cell r="L17">
            <v>15230</v>
          </cell>
          <cell r="M17">
            <v>31846</v>
          </cell>
          <cell r="N17">
            <v>8285</v>
          </cell>
          <cell r="O17">
            <v>8788</v>
          </cell>
          <cell r="P17">
            <v>11998</v>
          </cell>
          <cell r="Q17">
            <v>39687</v>
          </cell>
          <cell r="R17">
            <v>9386</v>
          </cell>
          <cell r="S17">
            <v>24233</v>
          </cell>
          <cell r="T17">
            <v>51133</v>
          </cell>
          <cell r="U17">
            <v>20323</v>
          </cell>
          <cell r="V17">
            <v>240647</v>
          </cell>
          <cell r="W17">
            <v>143965</v>
          </cell>
          <cell r="X17">
            <v>15435</v>
          </cell>
          <cell r="Y17">
            <v>18467</v>
          </cell>
          <cell r="Z17">
            <v>110062</v>
          </cell>
          <cell r="AA17">
            <v>96683</v>
          </cell>
          <cell r="AB17">
            <v>3.38</v>
          </cell>
          <cell r="AC17">
            <v>488519</v>
          </cell>
          <cell r="AD17">
            <v>406800</v>
          </cell>
          <cell r="AE17">
            <v>291387</v>
          </cell>
          <cell r="AF17">
            <v>71.599999999999994</v>
          </cell>
          <cell r="AG17">
            <v>2.66</v>
          </cell>
          <cell r="AH17">
            <v>239649</v>
          </cell>
          <cell r="AI17">
            <v>2.42</v>
          </cell>
          <cell r="AJ17">
            <v>228374</v>
          </cell>
          <cell r="AK17">
            <v>99.3</v>
          </cell>
        </row>
        <row r="18">
          <cell r="C18" t="str">
            <v xml:space="preserve"> </v>
          </cell>
          <cell r="D18" t="str">
            <v xml:space="preserve"> </v>
          </cell>
          <cell r="E18" t="str">
            <v>３</v>
          </cell>
          <cell r="F18" t="str">
            <v xml:space="preserve"> </v>
          </cell>
          <cell r="G18" t="str">
            <v xml:space="preserve">     Mar.</v>
          </cell>
          <cell r="H18">
            <v>3.02</v>
          </cell>
          <cell r="I18">
            <v>317579</v>
          </cell>
          <cell r="J18">
            <v>268171</v>
          </cell>
          <cell r="K18">
            <v>72243</v>
          </cell>
          <cell r="L18">
            <v>17770</v>
          </cell>
          <cell r="M18">
            <v>30000</v>
          </cell>
          <cell r="N18">
            <v>10414</v>
          </cell>
          <cell r="O18">
            <v>13185</v>
          </cell>
          <cell r="P18">
            <v>13490</v>
          </cell>
          <cell r="Q18">
            <v>47251</v>
          </cell>
          <cell r="R18">
            <v>12273</v>
          </cell>
          <cell r="S18">
            <v>30261</v>
          </cell>
          <cell r="T18">
            <v>70692</v>
          </cell>
          <cell r="U18">
            <v>26285</v>
          </cell>
          <cell r="V18">
            <v>282883</v>
          </cell>
          <cell r="W18">
            <v>166727</v>
          </cell>
          <cell r="X18">
            <v>22501</v>
          </cell>
          <cell r="Y18">
            <v>25854</v>
          </cell>
          <cell r="Z18">
            <v>118372</v>
          </cell>
          <cell r="AA18">
            <v>116157</v>
          </cell>
          <cell r="AB18">
            <v>3.38</v>
          </cell>
          <cell r="AC18">
            <v>449243</v>
          </cell>
          <cell r="AD18">
            <v>364614</v>
          </cell>
          <cell r="AE18">
            <v>351974</v>
          </cell>
          <cell r="AF18">
            <v>96.5</v>
          </cell>
          <cell r="AG18">
            <v>2.65</v>
          </cell>
          <cell r="AH18">
            <v>282145</v>
          </cell>
          <cell r="AI18">
            <v>2.41</v>
          </cell>
          <cell r="AJ18">
            <v>262954</v>
          </cell>
          <cell r="AK18">
            <v>99.6</v>
          </cell>
        </row>
        <row r="19">
          <cell r="C19" t="str">
            <v xml:space="preserve"> </v>
          </cell>
          <cell r="D19" t="str">
            <v xml:space="preserve"> </v>
          </cell>
          <cell r="E19" t="str">
            <v>４</v>
          </cell>
          <cell r="F19" t="str">
            <v xml:space="preserve"> </v>
          </cell>
          <cell r="G19" t="str">
            <v xml:space="preserve">     Apr.</v>
          </cell>
          <cell r="H19">
            <v>3.02</v>
          </cell>
          <cell r="I19">
            <v>300480</v>
          </cell>
          <cell r="J19">
            <v>257004</v>
          </cell>
          <cell r="K19">
            <v>68854</v>
          </cell>
          <cell r="L19">
            <v>16146</v>
          </cell>
          <cell r="M19">
            <v>26184</v>
          </cell>
          <cell r="N19">
            <v>9003</v>
          </cell>
          <cell r="O19">
            <v>12493</v>
          </cell>
          <cell r="P19">
            <v>12395</v>
          </cell>
          <cell r="Q19">
            <v>43698</v>
          </cell>
          <cell r="R19">
            <v>19910</v>
          </cell>
          <cell r="S19">
            <v>28601</v>
          </cell>
          <cell r="T19">
            <v>63195</v>
          </cell>
          <cell r="U19">
            <v>23195</v>
          </cell>
          <cell r="V19">
            <v>267782</v>
          </cell>
          <cell r="W19">
            <v>149753</v>
          </cell>
          <cell r="X19">
            <v>16444</v>
          </cell>
          <cell r="Y19">
            <v>23538</v>
          </cell>
          <cell r="Z19">
            <v>109771</v>
          </cell>
          <cell r="AA19">
            <v>118028</v>
          </cell>
          <cell r="AB19">
            <v>3.39</v>
          </cell>
          <cell r="AC19">
            <v>476880</v>
          </cell>
          <cell r="AD19">
            <v>384710</v>
          </cell>
          <cell r="AE19">
            <v>334301</v>
          </cell>
          <cell r="AF19">
            <v>86.9</v>
          </cell>
          <cell r="AG19">
            <v>2.64</v>
          </cell>
          <cell r="AH19">
            <v>265842</v>
          </cell>
          <cell r="AI19">
            <v>2.4300000000000002</v>
          </cell>
          <cell r="AJ19">
            <v>251723</v>
          </cell>
          <cell r="AK19">
            <v>100.2</v>
          </cell>
        </row>
        <row r="20">
          <cell r="C20" t="str">
            <v xml:space="preserve"> </v>
          </cell>
          <cell r="D20" t="str">
            <v xml:space="preserve"> </v>
          </cell>
          <cell r="E20" t="str">
            <v>５</v>
          </cell>
          <cell r="F20" t="str">
            <v xml:space="preserve"> </v>
          </cell>
          <cell r="G20" t="str">
            <v xml:space="preserve">     May</v>
          </cell>
          <cell r="H20">
            <v>3.02</v>
          </cell>
          <cell r="I20">
            <v>286433</v>
          </cell>
          <cell r="J20">
            <v>249915</v>
          </cell>
          <cell r="K20">
            <v>73488</v>
          </cell>
          <cell r="L20">
            <v>18053</v>
          </cell>
          <cell r="M20">
            <v>22301</v>
          </cell>
          <cell r="N20">
            <v>10378</v>
          </cell>
          <cell r="O20">
            <v>12499</v>
          </cell>
          <cell r="P20">
            <v>11802</v>
          </cell>
          <cell r="Q20">
            <v>38740</v>
          </cell>
          <cell r="R20">
            <v>10783</v>
          </cell>
          <cell r="S20">
            <v>29224</v>
          </cell>
          <cell r="T20">
            <v>59165</v>
          </cell>
          <cell r="U20">
            <v>23296</v>
          </cell>
          <cell r="V20">
            <v>260451</v>
          </cell>
          <cell r="W20">
            <v>148708</v>
          </cell>
          <cell r="X20">
            <v>14205</v>
          </cell>
          <cell r="Y20">
            <v>24089</v>
          </cell>
          <cell r="Z20">
            <v>110414</v>
          </cell>
          <cell r="AA20">
            <v>111743</v>
          </cell>
          <cell r="AB20">
            <v>3.39</v>
          </cell>
          <cell r="AC20">
            <v>430325</v>
          </cell>
          <cell r="AD20">
            <v>327875</v>
          </cell>
          <cell r="AE20">
            <v>317317</v>
          </cell>
          <cell r="AF20">
            <v>96.8</v>
          </cell>
          <cell r="AG20">
            <v>2.65</v>
          </cell>
          <cell r="AH20">
            <v>255185</v>
          </cell>
          <cell r="AI20">
            <v>2.42</v>
          </cell>
          <cell r="AJ20">
            <v>238814</v>
          </cell>
          <cell r="AK20">
            <v>100.5</v>
          </cell>
        </row>
        <row r="21">
          <cell r="C21" t="str">
            <v xml:space="preserve"> </v>
          </cell>
          <cell r="D21" t="str">
            <v xml:space="preserve"> </v>
          </cell>
          <cell r="E21" t="str">
            <v>６</v>
          </cell>
          <cell r="F21" t="str">
            <v xml:space="preserve"> </v>
          </cell>
          <cell r="G21" t="str">
            <v xml:space="preserve">     June</v>
          </cell>
          <cell r="H21">
            <v>3.02</v>
          </cell>
          <cell r="I21">
            <v>268652</v>
          </cell>
          <cell r="J21">
            <v>234377</v>
          </cell>
          <cell r="K21">
            <v>69232</v>
          </cell>
          <cell r="L21">
            <v>18748</v>
          </cell>
          <cell r="M21">
            <v>20095</v>
          </cell>
          <cell r="N21">
            <v>10826</v>
          </cell>
          <cell r="O21">
            <v>10737</v>
          </cell>
          <cell r="P21">
            <v>12100</v>
          </cell>
          <cell r="Q21">
            <v>37541</v>
          </cell>
          <cell r="R21">
            <v>8142</v>
          </cell>
          <cell r="S21">
            <v>27682</v>
          </cell>
          <cell r="T21">
            <v>53549</v>
          </cell>
          <cell r="U21">
            <v>21957</v>
          </cell>
          <cell r="V21">
            <v>244143</v>
          </cell>
          <cell r="W21">
            <v>138813</v>
          </cell>
          <cell r="X21">
            <v>13980</v>
          </cell>
          <cell r="Y21">
            <v>20528</v>
          </cell>
          <cell r="Z21">
            <v>104305</v>
          </cell>
          <cell r="AA21">
            <v>105330</v>
          </cell>
          <cell r="AB21">
            <v>3.38</v>
          </cell>
          <cell r="AC21">
            <v>733589</v>
          </cell>
          <cell r="AD21">
            <v>581279</v>
          </cell>
          <cell r="AE21">
            <v>293042</v>
          </cell>
          <cell r="AF21">
            <v>50.4</v>
          </cell>
          <cell r="AG21">
            <v>2.65</v>
          </cell>
          <cell r="AH21">
            <v>244087</v>
          </cell>
          <cell r="AI21">
            <v>2.41</v>
          </cell>
          <cell r="AJ21">
            <v>237709</v>
          </cell>
          <cell r="AK21">
            <v>100.3</v>
          </cell>
        </row>
        <row r="22">
          <cell r="C22" t="str">
            <v xml:space="preserve"> </v>
          </cell>
          <cell r="D22" t="str">
            <v xml:space="preserve"> </v>
          </cell>
          <cell r="E22" t="str">
            <v>７</v>
          </cell>
          <cell r="F22" t="str">
            <v xml:space="preserve"> </v>
          </cell>
          <cell r="G22" t="str">
            <v xml:space="preserve">     July</v>
          </cell>
          <cell r="H22">
            <v>3.02</v>
          </cell>
          <cell r="I22">
            <v>280471</v>
          </cell>
          <cell r="J22">
            <v>244817</v>
          </cell>
          <cell r="K22">
            <v>71506</v>
          </cell>
          <cell r="L22">
            <v>17517</v>
          </cell>
          <cell r="M22">
            <v>18580</v>
          </cell>
          <cell r="N22">
            <v>12313</v>
          </cell>
          <cell r="O22">
            <v>11552</v>
          </cell>
          <cell r="P22">
            <v>12557</v>
          </cell>
          <cell r="Q22">
            <v>41188</v>
          </cell>
          <cell r="R22">
            <v>8631</v>
          </cell>
          <cell r="S22">
            <v>29878</v>
          </cell>
          <cell r="T22">
            <v>56748</v>
          </cell>
          <cell r="U22">
            <v>23152</v>
          </cell>
          <cell r="V22">
            <v>256442</v>
          </cell>
          <cell r="W22">
            <v>148459</v>
          </cell>
          <cell r="X22">
            <v>18595</v>
          </cell>
          <cell r="Y22">
            <v>22988</v>
          </cell>
          <cell r="Z22">
            <v>106875</v>
          </cell>
          <cell r="AA22">
            <v>107983</v>
          </cell>
          <cell r="AB22">
            <v>3.4</v>
          </cell>
          <cell r="AC22">
            <v>587156</v>
          </cell>
          <cell r="AD22">
            <v>472058</v>
          </cell>
          <cell r="AE22">
            <v>314788</v>
          </cell>
          <cell r="AF22">
            <v>66.7</v>
          </cell>
          <cell r="AG22">
            <v>2.65</v>
          </cell>
          <cell r="AH22">
            <v>246376</v>
          </cell>
          <cell r="AI22">
            <v>2.4300000000000002</v>
          </cell>
          <cell r="AJ22">
            <v>236421</v>
          </cell>
          <cell r="AK22">
            <v>100.1</v>
          </cell>
        </row>
        <row r="23">
          <cell r="C23" t="str">
            <v xml:space="preserve"> </v>
          </cell>
          <cell r="D23" t="str">
            <v xml:space="preserve"> </v>
          </cell>
          <cell r="E23" t="str">
            <v>８</v>
          </cell>
          <cell r="F23" t="str">
            <v xml:space="preserve"> </v>
          </cell>
          <cell r="G23" t="str">
            <v xml:space="preserve">     Aug.</v>
          </cell>
          <cell r="H23">
            <v>3.01</v>
          </cell>
          <cell r="I23">
            <v>291156</v>
          </cell>
          <cell r="J23">
            <v>253056</v>
          </cell>
          <cell r="K23">
            <v>74505</v>
          </cell>
          <cell r="L23">
            <v>17975</v>
          </cell>
          <cell r="M23">
            <v>20419</v>
          </cell>
          <cell r="N23">
            <v>11768</v>
          </cell>
          <cell r="O23">
            <v>8996</v>
          </cell>
          <cell r="P23">
            <v>11958</v>
          </cell>
          <cell r="Q23">
            <v>40869</v>
          </cell>
          <cell r="R23">
            <v>7860</v>
          </cell>
          <cell r="S23">
            <v>31339</v>
          </cell>
          <cell r="T23">
            <v>65466</v>
          </cell>
          <cell r="U23">
            <v>23967</v>
          </cell>
          <cell r="V23">
            <v>263830</v>
          </cell>
          <cell r="W23">
            <v>147798</v>
          </cell>
          <cell r="X23">
            <v>15492</v>
          </cell>
          <cell r="Y23">
            <v>20264</v>
          </cell>
          <cell r="Z23">
            <v>112042</v>
          </cell>
          <cell r="AA23">
            <v>116033</v>
          </cell>
          <cell r="AB23">
            <v>3.39</v>
          </cell>
          <cell r="AC23">
            <v>475369</v>
          </cell>
          <cell r="AD23">
            <v>391352</v>
          </cell>
          <cell r="AE23">
            <v>317195</v>
          </cell>
          <cell r="AF23">
            <v>81.099999999999994</v>
          </cell>
          <cell r="AG23">
            <v>2.64</v>
          </cell>
          <cell r="AH23">
            <v>265483</v>
          </cell>
          <cell r="AI23">
            <v>2.44</v>
          </cell>
          <cell r="AJ23">
            <v>254935</v>
          </cell>
          <cell r="AK23">
            <v>100.2</v>
          </cell>
        </row>
        <row r="24">
          <cell r="C24" t="str">
            <v xml:space="preserve"> </v>
          </cell>
          <cell r="D24" t="str">
            <v xml:space="preserve"> </v>
          </cell>
          <cell r="E24" t="str">
            <v>９</v>
          </cell>
          <cell r="F24" t="str">
            <v xml:space="preserve"> </v>
          </cell>
          <cell r="G24" t="str">
            <v xml:space="preserve">     Sep.</v>
          </cell>
          <cell r="H24">
            <v>3.01</v>
          </cell>
          <cell r="I24">
            <v>274309</v>
          </cell>
          <cell r="J24">
            <v>235838</v>
          </cell>
          <cell r="K24">
            <v>70440</v>
          </cell>
          <cell r="L24">
            <v>17288</v>
          </cell>
          <cell r="M24">
            <v>19072</v>
          </cell>
          <cell r="N24">
            <v>9553</v>
          </cell>
          <cell r="O24">
            <v>9269</v>
          </cell>
          <cell r="P24">
            <v>11781</v>
          </cell>
          <cell r="Q24">
            <v>40294</v>
          </cell>
          <cell r="R24">
            <v>14168</v>
          </cell>
          <cell r="S24">
            <v>27516</v>
          </cell>
          <cell r="T24">
            <v>54928</v>
          </cell>
          <cell r="U24">
            <v>21746</v>
          </cell>
          <cell r="V24">
            <v>249507</v>
          </cell>
          <cell r="W24">
            <v>139709</v>
          </cell>
          <cell r="X24">
            <v>15744</v>
          </cell>
          <cell r="Y24">
            <v>19762</v>
          </cell>
          <cell r="Z24">
            <v>104203</v>
          </cell>
          <cell r="AA24">
            <v>109798</v>
          </cell>
          <cell r="AB24">
            <v>3.39</v>
          </cell>
          <cell r="AC24">
            <v>415467</v>
          </cell>
          <cell r="AD24">
            <v>338098</v>
          </cell>
          <cell r="AE24">
            <v>298733</v>
          </cell>
          <cell r="AF24">
            <v>88.4</v>
          </cell>
          <cell r="AG24">
            <v>2.64</v>
          </cell>
          <cell r="AH24">
            <v>250122</v>
          </cell>
          <cell r="AI24">
            <v>2.4500000000000002</v>
          </cell>
          <cell r="AJ24">
            <v>239498</v>
          </cell>
          <cell r="AK24">
            <v>100.3</v>
          </cell>
        </row>
        <row r="25">
          <cell r="C25" t="str">
            <v xml:space="preserve"> </v>
          </cell>
          <cell r="D25" t="str">
            <v xml:space="preserve"> </v>
          </cell>
          <cell r="E25" t="str">
            <v>10</v>
          </cell>
          <cell r="F25" t="str">
            <v xml:space="preserve"> </v>
          </cell>
          <cell r="G25" t="str">
            <v xml:space="preserve">     Oct.</v>
          </cell>
          <cell r="H25">
            <v>3.01</v>
          </cell>
          <cell r="I25">
            <v>282401</v>
          </cell>
          <cell r="J25">
            <v>241970</v>
          </cell>
          <cell r="K25">
            <v>72573</v>
          </cell>
          <cell r="L25">
            <v>19543</v>
          </cell>
          <cell r="M25">
            <v>18191</v>
          </cell>
          <cell r="N25">
            <v>10180</v>
          </cell>
          <cell r="O25">
            <v>11468</v>
          </cell>
          <cell r="P25">
            <v>13118</v>
          </cell>
          <cell r="Q25">
            <v>39253</v>
          </cell>
          <cell r="R25">
            <v>12805</v>
          </cell>
          <cell r="S25">
            <v>27590</v>
          </cell>
          <cell r="T25">
            <v>57681</v>
          </cell>
          <cell r="U25">
            <v>23459</v>
          </cell>
          <cell r="V25">
            <v>255252</v>
          </cell>
          <cell r="W25">
            <v>142781</v>
          </cell>
          <cell r="X25">
            <v>14975</v>
          </cell>
          <cell r="Y25">
            <v>22323</v>
          </cell>
          <cell r="Z25">
            <v>105483</v>
          </cell>
          <cell r="AA25">
            <v>112470</v>
          </cell>
          <cell r="AB25">
            <v>3.39</v>
          </cell>
          <cell r="AC25">
            <v>485330</v>
          </cell>
          <cell r="AD25">
            <v>404876</v>
          </cell>
          <cell r="AE25">
            <v>309761</v>
          </cell>
          <cell r="AF25">
            <v>76.5</v>
          </cell>
          <cell r="AG25">
            <v>2.64</v>
          </cell>
          <cell r="AH25">
            <v>255799</v>
          </cell>
          <cell r="AI25">
            <v>2.4500000000000002</v>
          </cell>
          <cell r="AJ25">
            <v>248343</v>
          </cell>
          <cell r="AK25">
            <v>100.3</v>
          </cell>
        </row>
        <row r="26">
          <cell r="C26" t="str">
            <v xml:space="preserve"> </v>
          </cell>
          <cell r="D26" t="str">
            <v xml:space="preserve"> </v>
          </cell>
          <cell r="E26" t="str">
            <v>11</v>
          </cell>
          <cell r="F26" t="str">
            <v xml:space="preserve"> </v>
          </cell>
          <cell r="G26" t="str">
            <v xml:space="preserve">     Nov.</v>
          </cell>
          <cell r="H26">
            <v>3.01</v>
          </cell>
          <cell r="I26">
            <v>273268</v>
          </cell>
          <cell r="J26">
            <v>236901</v>
          </cell>
          <cell r="K26">
            <v>70111</v>
          </cell>
          <cell r="L26">
            <v>18752</v>
          </cell>
          <cell r="M26">
            <v>19064</v>
          </cell>
          <cell r="N26">
            <v>10250</v>
          </cell>
          <cell r="O26">
            <v>12390</v>
          </cell>
          <cell r="P26">
            <v>13403</v>
          </cell>
          <cell r="Q26">
            <v>39438</v>
          </cell>
          <cell r="R26">
            <v>9043</v>
          </cell>
          <cell r="S26">
            <v>27179</v>
          </cell>
          <cell r="T26">
            <v>53637</v>
          </cell>
          <cell r="U26">
            <v>21473</v>
          </cell>
          <cell r="V26">
            <v>250631</v>
          </cell>
          <cell r="W26">
            <v>142561</v>
          </cell>
          <cell r="X26">
            <v>14642</v>
          </cell>
          <cell r="Y26">
            <v>23856</v>
          </cell>
          <cell r="Z26">
            <v>104063</v>
          </cell>
          <cell r="AA26">
            <v>108070</v>
          </cell>
          <cell r="AB26">
            <v>3.39</v>
          </cell>
          <cell r="AC26">
            <v>425692</v>
          </cell>
          <cell r="AD26">
            <v>345012</v>
          </cell>
          <cell r="AE26">
            <v>294905</v>
          </cell>
          <cell r="AF26">
            <v>85.5</v>
          </cell>
          <cell r="AG26">
            <v>2.63</v>
          </cell>
          <cell r="AH26">
            <v>252170</v>
          </cell>
          <cell r="AI26">
            <v>2.4500000000000002</v>
          </cell>
          <cell r="AJ26">
            <v>246146</v>
          </cell>
          <cell r="AK26">
            <v>99.9</v>
          </cell>
        </row>
        <row r="27">
          <cell r="C27" t="str">
            <v xml:space="preserve"> </v>
          </cell>
          <cell r="D27" t="str">
            <v xml:space="preserve"> </v>
          </cell>
          <cell r="E27" t="str">
            <v>12</v>
          </cell>
          <cell r="F27" t="str">
            <v xml:space="preserve"> </v>
          </cell>
          <cell r="G27" t="str">
            <v xml:space="preserve">     Dec.</v>
          </cell>
          <cell r="H27">
            <v>3.01</v>
          </cell>
          <cell r="I27">
            <v>318254</v>
          </cell>
          <cell r="J27">
            <v>277126</v>
          </cell>
          <cell r="K27">
            <v>88327</v>
          </cell>
          <cell r="L27">
            <v>22314</v>
          </cell>
          <cell r="M27">
            <v>21669</v>
          </cell>
          <cell r="N27">
            <v>13721</v>
          </cell>
          <cell r="O27">
            <v>12099</v>
          </cell>
          <cell r="P27">
            <v>14834</v>
          </cell>
          <cell r="Q27">
            <v>36474</v>
          </cell>
          <cell r="R27">
            <v>8726</v>
          </cell>
          <cell r="S27">
            <v>31137</v>
          </cell>
          <cell r="T27">
            <v>68953</v>
          </cell>
          <cell r="U27">
            <v>23875</v>
          </cell>
          <cell r="V27">
            <v>289040</v>
          </cell>
          <cell r="W27">
            <v>178845</v>
          </cell>
          <cell r="X27">
            <v>18581</v>
          </cell>
          <cell r="Y27">
            <v>26479</v>
          </cell>
          <cell r="Z27">
            <v>133785</v>
          </cell>
          <cell r="AA27">
            <v>110195</v>
          </cell>
          <cell r="AB27">
            <v>3.39</v>
          </cell>
          <cell r="AC27">
            <v>900229</v>
          </cell>
          <cell r="AD27">
            <v>751540</v>
          </cell>
          <cell r="AE27">
            <v>340474</v>
          </cell>
          <cell r="AF27">
            <v>45.3</v>
          </cell>
          <cell r="AG27">
            <v>2.63</v>
          </cell>
          <cell r="AH27">
            <v>296414</v>
          </cell>
          <cell r="AI27">
            <v>2.44</v>
          </cell>
          <cell r="AJ27">
            <v>292048</v>
          </cell>
          <cell r="AK27">
            <v>99.8</v>
          </cell>
        </row>
        <row r="28">
          <cell r="D28" t="str">
            <v>2016年</v>
          </cell>
          <cell r="E28" t="str">
            <v>１</v>
          </cell>
          <cell r="F28" t="str">
            <v>月</v>
          </cell>
          <cell r="G28" t="str">
            <v>2016 Jan.</v>
          </cell>
          <cell r="H28">
            <v>3</v>
          </cell>
          <cell r="I28">
            <v>280973</v>
          </cell>
          <cell r="J28">
            <v>237540</v>
          </cell>
          <cell r="K28">
            <v>68857</v>
          </cell>
          <cell r="L28">
            <v>13335</v>
          </cell>
          <cell r="M28">
            <v>25774</v>
          </cell>
          <cell r="N28">
            <v>9312</v>
          </cell>
          <cell r="O28">
            <v>12332</v>
          </cell>
          <cell r="P28">
            <v>12894</v>
          </cell>
          <cell r="Q28">
            <v>38985</v>
          </cell>
          <cell r="R28">
            <v>9570</v>
          </cell>
          <cell r="S28">
            <v>24625</v>
          </cell>
          <cell r="T28">
            <v>65289</v>
          </cell>
          <cell r="U28">
            <v>22444</v>
          </cell>
          <cell r="V28">
            <v>246573</v>
          </cell>
          <cell r="W28">
            <v>144939</v>
          </cell>
          <cell r="X28">
            <v>15251</v>
          </cell>
          <cell r="Y28">
            <v>23385</v>
          </cell>
          <cell r="Z28">
            <v>106302</v>
          </cell>
          <cell r="AA28">
            <v>101634</v>
          </cell>
          <cell r="AB28">
            <v>3.38</v>
          </cell>
          <cell r="AC28">
            <v>434330</v>
          </cell>
          <cell r="AD28">
            <v>355700</v>
          </cell>
          <cell r="AE28">
            <v>312331</v>
          </cell>
          <cell r="AF28">
            <v>87.8</v>
          </cell>
          <cell r="AG28">
            <v>2.63</v>
          </cell>
          <cell r="AH28">
            <v>250366</v>
          </cell>
          <cell r="AI28">
            <v>2.4300000000000002</v>
          </cell>
          <cell r="AJ28">
            <v>236455</v>
          </cell>
          <cell r="AK28">
            <v>99.5</v>
          </cell>
        </row>
        <row r="29">
          <cell r="C29" t="str">
            <v xml:space="preserve"> </v>
          </cell>
          <cell r="D29" t="str">
            <v xml:space="preserve"> </v>
          </cell>
          <cell r="E29" t="str">
            <v>２</v>
          </cell>
          <cell r="F29" t="str">
            <v xml:space="preserve"> </v>
          </cell>
          <cell r="G29" t="str">
            <v xml:space="preserve">     Feb.</v>
          </cell>
          <cell r="H29">
            <v>3</v>
          </cell>
          <cell r="I29">
            <v>269774</v>
          </cell>
          <cell r="J29">
            <v>234404</v>
          </cell>
          <cell r="K29">
            <v>69018</v>
          </cell>
          <cell r="L29">
            <v>14717</v>
          </cell>
          <cell r="M29">
            <v>28570</v>
          </cell>
          <cell r="N29">
            <v>7929</v>
          </cell>
          <cell r="O29">
            <v>8435</v>
          </cell>
          <cell r="P29">
            <v>13649</v>
          </cell>
          <cell r="Q29">
            <v>40345</v>
          </cell>
          <cell r="R29">
            <v>11264</v>
          </cell>
          <cell r="S29">
            <v>25210</v>
          </cell>
          <cell r="T29">
            <v>50637</v>
          </cell>
          <cell r="U29">
            <v>21023</v>
          </cell>
          <cell r="V29">
            <v>245863</v>
          </cell>
          <cell r="W29">
            <v>144685</v>
          </cell>
          <cell r="X29">
            <v>15996</v>
          </cell>
          <cell r="Y29">
            <v>18189</v>
          </cell>
          <cell r="Z29">
            <v>110499</v>
          </cell>
          <cell r="AA29">
            <v>101178</v>
          </cell>
          <cell r="AB29">
            <v>3.39</v>
          </cell>
          <cell r="AC29">
            <v>478624</v>
          </cell>
          <cell r="AD29">
            <v>394411</v>
          </cell>
          <cell r="AE29">
            <v>297662</v>
          </cell>
          <cell r="AF29">
            <v>75.5</v>
          </cell>
          <cell r="AG29">
            <v>2.63</v>
          </cell>
          <cell r="AH29">
            <v>243006</v>
          </cell>
          <cell r="AI29">
            <v>2.42</v>
          </cell>
          <cell r="AJ29">
            <v>224806</v>
          </cell>
          <cell r="AK29">
            <v>99.5</v>
          </cell>
        </row>
        <row r="30">
          <cell r="C30" t="str">
            <v xml:space="preserve"> </v>
          </cell>
          <cell r="D30" t="str">
            <v xml:space="preserve"> </v>
          </cell>
          <cell r="E30" t="str">
            <v>３</v>
          </cell>
          <cell r="F30" t="str">
            <v xml:space="preserve"> </v>
          </cell>
          <cell r="G30" t="str">
            <v xml:space="preserve">     Mar.</v>
          </cell>
          <cell r="H30">
            <v>3</v>
          </cell>
          <cell r="I30">
            <v>300889</v>
          </cell>
          <cell r="J30">
            <v>256646</v>
          </cell>
          <cell r="K30">
            <v>73868</v>
          </cell>
          <cell r="L30">
            <v>18295</v>
          </cell>
          <cell r="M30">
            <v>26313</v>
          </cell>
          <cell r="N30">
            <v>10055</v>
          </cell>
          <cell r="O30">
            <v>11815</v>
          </cell>
          <cell r="P30">
            <v>14204</v>
          </cell>
          <cell r="Q30">
            <v>40292</v>
          </cell>
          <cell r="R30">
            <v>12573</v>
          </cell>
          <cell r="S30">
            <v>29381</v>
          </cell>
          <cell r="T30">
            <v>64093</v>
          </cell>
          <cell r="U30">
            <v>23870</v>
          </cell>
          <cell r="V30">
            <v>269672</v>
          </cell>
          <cell r="W30">
            <v>156471</v>
          </cell>
          <cell r="X30">
            <v>17663</v>
          </cell>
          <cell r="Y30">
            <v>23268</v>
          </cell>
          <cell r="Z30">
            <v>115540</v>
          </cell>
          <cell r="AA30">
            <v>113201</v>
          </cell>
          <cell r="AB30">
            <v>3.4</v>
          </cell>
          <cell r="AC30">
            <v>450698</v>
          </cell>
          <cell r="AD30">
            <v>369306</v>
          </cell>
          <cell r="AE30">
            <v>334609</v>
          </cell>
          <cell r="AF30">
            <v>90.6</v>
          </cell>
          <cell r="AG30">
            <v>2.62</v>
          </cell>
          <cell r="AH30">
            <v>268401</v>
          </cell>
          <cell r="AI30">
            <v>2.42</v>
          </cell>
          <cell r="AJ30">
            <v>253479</v>
          </cell>
          <cell r="AK30">
            <v>99.7</v>
          </cell>
        </row>
        <row r="31">
          <cell r="C31" t="str">
            <v xml:space="preserve"> </v>
          </cell>
          <cell r="D31" t="str">
            <v xml:space="preserve"> </v>
          </cell>
          <cell r="E31" t="str">
            <v>４</v>
          </cell>
          <cell r="F31" t="str">
            <v xml:space="preserve"> </v>
          </cell>
          <cell r="G31" t="str">
            <v xml:space="preserve">     Apr.</v>
          </cell>
          <cell r="H31">
            <v>3</v>
          </cell>
          <cell r="I31">
            <v>298520</v>
          </cell>
          <cell r="J31">
            <v>257302</v>
          </cell>
          <cell r="K31">
            <v>70848</v>
          </cell>
          <cell r="L31">
            <v>14346</v>
          </cell>
          <cell r="M31">
            <v>23321</v>
          </cell>
          <cell r="N31">
            <v>8496</v>
          </cell>
          <cell r="O31">
            <v>11452</v>
          </cell>
          <cell r="P31">
            <v>12759</v>
          </cell>
          <cell r="Q31">
            <v>41172</v>
          </cell>
          <cell r="R31">
            <v>24716</v>
          </cell>
          <cell r="S31">
            <v>29034</v>
          </cell>
          <cell r="T31">
            <v>62377</v>
          </cell>
          <cell r="U31">
            <v>22494</v>
          </cell>
          <cell r="V31">
            <v>266011</v>
          </cell>
          <cell r="W31">
            <v>146070</v>
          </cell>
          <cell r="X31">
            <v>15523</v>
          </cell>
          <cell r="Y31">
            <v>22546</v>
          </cell>
          <cell r="Z31">
            <v>108001</v>
          </cell>
          <cell r="AA31">
            <v>119941</v>
          </cell>
          <cell r="AB31">
            <v>3.41</v>
          </cell>
          <cell r="AC31">
            <v>480098</v>
          </cell>
          <cell r="AD31">
            <v>388135</v>
          </cell>
          <cell r="AE31">
            <v>338001</v>
          </cell>
          <cell r="AF31">
            <v>87.1</v>
          </cell>
          <cell r="AG31">
            <v>2.61</v>
          </cell>
          <cell r="AH31">
            <v>260218</v>
          </cell>
          <cell r="AI31">
            <v>2.41</v>
          </cell>
          <cell r="AJ31">
            <v>230682</v>
          </cell>
          <cell r="AK31">
            <v>99.9</v>
          </cell>
        </row>
        <row r="32">
          <cell r="C32" t="str">
            <v xml:space="preserve"> </v>
          </cell>
          <cell r="D32" t="str">
            <v xml:space="preserve"> </v>
          </cell>
          <cell r="E32" t="str">
            <v>５</v>
          </cell>
          <cell r="F32" t="str">
            <v xml:space="preserve"> </v>
          </cell>
          <cell r="G32" t="str">
            <v xml:space="preserve">     May</v>
          </cell>
          <cell r="H32">
            <v>2.99</v>
          </cell>
          <cell r="I32">
            <v>281827</v>
          </cell>
          <cell r="J32">
            <v>246364</v>
          </cell>
          <cell r="K32">
            <v>75062</v>
          </cell>
          <cell r="L32">
            <v>17257</v>
          </cell>
          <cell r="M32">
            <v>20525</v>
          </cell>
          <cell r="N32">
            <v>10467</v>
          </cell>
          <cell r="O32">
            <v>13167</v>
          </cell>
          <cell r="P32">
            <v>11833</v>
          </cell>
          <cell r="Q32">
            <v>39492</v>
          </cell>
          <cell r="R32">
            <v>9791</v>
          </cell>
          <cell r="S32">
            <v>29568</v>
          </cell>
          <cell r="T32">
            <v>54665</v>
          </cell>
          <cell r="U32">
            <v>22850</v>
          </cell>
          <cell r="V32">
            <v>258367</v>
          </cell>
          <cell r="W32">
            <v>149453</v>
          </cell>
          <cell r="X32">
            <v>16683</v>
          </cell>
          <cell r="Y32">
            <v>23360</v>
          </cell>
          <cell r="Z32">
            <v>109410</v>
          </cell>
          <cell r="AA32">
            <v>108915</v>
          </cell>
          <cell r="AB32">
            <v>3.4</v>
          </cell>
          <cell r="AC32">
            <v>426805</v>
          </cell>
          <cell r="AD32">
            <v>313379</v>
          </cell>
          <cell r="AE32">
            <v>306721</v>
          </cell>
          <cell r="AF32">
            <v>97.9</v>
          </cell>
          <cell r="AG32">
            <v>2.61</v>
          </cell>
          <cell r="AH32">
            <v>257984</v>
          </cell>
          <cell r="AI32">
            <v>2.42</v>
          </cell>
          <cell r="AJ32">
            <v>236615</v>
          </cell>
          <cell r="AK32">
            <v>100</v>
          </cell>
        </row>
        <row r="33">
          <cell r="C33" t="str">
            <v xml:space="preserve"> </v>
          </cell>
          <cell r="D33" t="str">
            <v xml:space="preserve"> </v>
          </cell>
          <cell r="E33" t="str">
            <v>６</v>
          </cell>
          <cell r="F33" t="str">
            <v xml:space="preserve"> </v>
          </cell>
          <cell r="G33" t="str">
            <v xml:space="preserve">     June</v>
          </cell>
          <cell r="H33">
            <v>2.99</v>
          </cell>
          <cell r="I33">
            <v>261452</v>
          </cell>
          <cell r="J33">
            <v>232557</v>
          </cell>
          <cell r="K33">
            <v>69945</v>
          </cell>
          <cell r="L33">
            <v>14666</v>
          </cell>
          <cell r="M33">
            <v>18232</v>
          </cell>
          <cell r="N33">
            <v>10618</v>
          </cell>
          <cell r="O33">
            <v>10717</v>
          </cell>
          <cell r="P33">
            <v>12852</v>
          </cell>
          <cell r="Q33">
            <v>35255</v>
          </cell>
          <cell r="R33">
            <v>7049</v>
          </cell>
          <cell r="S33">
            <v>27763</v>
          </cell>
          <cell r="T33">
            <v>54355</v>
          </cell>
          <cell r="U33">
            <v>23843</v>
          </cell>
          <cell r="V33">
            <v>238074</v>
          </cell>
          <cell r="W33">
            <v>137457</v>
          </cell>
          <cell r="X33">
            <v>13657</v>
          </cell>
          <cell r="Y33">
            <v>20709</v>
          </cell>
          <cell r="Z33">
            <v>103091</v>
          </cell>
          <cell r="AA33">
            <v>100617</v>
          </cell>
          <cell r="AB33">
            <v>3.39</v>
          </cell>
          <cell r="AC33">
            <v>731099</v>
          </cell>
          <cell r="AD33">
            <v>589676</v>
          </cell>
          <cell r="AE33">
            <v>276602</v>
          </cell>
          <cell r="AF33">
            <v>46.9</v>
          </cell>
          <cell r="AG33">
            <v>2.61</v>
          </cell>
          <cell r="AH33">
            <v>247054</v>
          </cell>
          <cell r="AI33">
            <v>2.4300000000000002</v>
          </cell>
          <cell r="AJ33">
            <v>231034</v>
          </cell>
          <cell r="AK33">
            <v>99.9</v>
          </cell>
        </row>
        <row r="34">
          <cell r="C34" t="str">
            <v xml:space="preserve"> </v>
          </cell>
          <cell r="D34" t="str">
            <v xml:space="preserve"> </v>
          </cell>
          <cell r="E34" t="str">
            <v>７</v>
          </cell>
          <cell r="F34" t="str">
            <v xml:space="preserve"> </v>
          </cell>
          <cell r="G34" t="str">
            <v xml:space="preserve">     July</v>
          </cell>
          <cell r="H34">
            <v>2.99</v>
          </cell>
          <cell r="I34">
            <v>278067</v>
          </cell>
          <cell r="J34">
            <v>241782</v>
          </cell>
          <cell r="K34">
            <v>72945</v>
          </cell>
          <cell r="L34">
            <v>19034</v>
          </cell>
          <cell r="M34">
            <v>16803</v>
          </cell>
          <cell r="N34">
            <v>13321</v>
          </cell>
          <cell r="O34">
            <v>10995</v>
          </cell>
          <cell r="P34">
            <v>12924</v>
          </cell>
          <cell r="Q34">
            <v>36698</v>
          </cell>
          <cell r="R34">
            <v>8649</v>
          </cell>
          <cell r="S34">
            <v>29140</v>
          </cell>
          <cell r="T34">
            <v>57559</v>
          </cell>
          <cell r="U34">
            <v>23331</v>
          </cell>
          <cell r="V34">
            <v>254790</v>
          </cell>
          <cell r="W34">
            <v>147246</v>
          </cell>
          <cell r="X34">
            <v>18490</v>
          </cell>
          <cell r="Y34">
            <v>22610</v>
          </cell>
          <cell r="Z34">
            <v>106146</v>
          </cell>
          <cell r="AA34">
            <v>107544</v>
          </cell>
          <cell r="AB34">
            <v>3.39</v>
          </cell>
          <cell r="AC34">
            <v>574227</v>
          </cell>
          <cell r="AD34">
            <v>468137</v>
          </cell>
          <cell r="AE34">
            <v>302422</v>
          </cell>
          <cell r="AF34">
            <v>64.599999999999994</v>
          </cell>
          <cell r="AG34">
            <v>2.61</v>
          </cell>
          <cell r="AH34">
            <v>254691</v>
          </cell>
          <cell r="AI34">
            <v>2.4300000000000002</v>
          </cell>
          <cell r="AJ34">
            <v>235935</v>
          </cell>
          <cell r="AK34">
            <v>99.7</v>
          </cell>
        </row>
        <row r="35">
          <cell r="C35" t="str">
            <v xml:space="preserve"> </v>
          </cell>
          <cell r="D35" t="str">
            <v xml:space="preserve"> </v>
          </cell>
          <cell r="E35" t="str">
            <v>８</v>
          </cell>
          <cell r="F35" t="str">
            <v xml:space="preserve"> </v>
          </cell>
          <cell r="G35" t="str">
            <v xml:space="preserve">     Aug.</v>
          </cell>
          <cell r="H35">
            <v>2.99</v>
          </cell>
          <cell r="I35">
            <v>276338</v>
          </cell>
          <cell r="J35">
            <v>243832</v>
          </cell>
          <cell r="K35">
            <v>73961</v>
          </cell>
          <cell r="L35">
            <v>15012</v>
          </cell>
          <cell r="M35">
            <v>18740</v>
          </cell>
          <cell r="N35">
            <v>10860</v>
          </cell>
          <cell r="O35">
            <v>8024</v>
          </cell>
          <cell r="P35">
            <v>12933</v>
          </cell>
          <cell r="Q35">
            <v>37013</v>
          </cell>
          <cell r="R35">
            <v>7388</v>
          </cell>
          <cell r="S35">
            <v>30485</v>
          </cell>
          <cell r="T35">
            <v>61923</v>
          </cell>
          <cell r="U35">
            <v>22825</v>
          </cell>
          <cell r="V35">
            <v>249896</v>
          </cell>
          <cell r="W35">
            <v>139878</v>
          </cell>
          <cell r="X35">
            <v>12728</v>
          </cell>
          <cell r="Y35">
            <v>17933</v>
          </cell>
          <cell r="Z35">
            <v>109217</v>
          </cell>
          <cell r="AA35">
            <v>110019</v>
          </cell>
          <cell r="AB35">
            <v>3.4</v>
          </cell>
          <cell r="AC35">
            <v>480083</v>
          </cell>
          <cell r="AD35">
            <v>391693</v>
          </cell>
          <cell r="AE35">
            <v>301442</v>
          </cell>
          <cell r="AF35">
            <v>77</v>
          </cell>
          <cell r="AG35">
            <v>2.59</v>
          </cell>
          <cell r="AH35">
            <v>251963</v>
          </cell>
          <cell r="AI35">
            <v>2.4</v>
          </cell>
          <cell r="AJ35">
            <v>241805</v>
          </cell>
          <cell r="AK35">
            <v>99.7</v>
          </cell>
        </row>
        <row r="36">
          <cell r="C36" t="str">
            <v xml:space="preserve"> </v>
          </cell>
          <cell r="D36" t="str">
            <v xml:space="preserve"> </v>
          </cell>
          <cell r="E36" t="str">
            <v>９</v>
          </cell>
          <cell r="F36" t="str">
            <v xml:space="preserve"> </v>
          </cell>
          <cell r="G36" t="str">
            <v xml:space="preserve">     Sep.</v>
          </cell>
          <cell r="H36">
            <v>2.99</v>
          </cell>
          <cell r="I36">
            <v>267119</v>
          </cell>
          <cell r="J36">
            <v>233126</v>
          </cell>
          <cell r="K36">
            <v>69425</v>
          </cell>
          <cell r="L36">
            <v>14418</v>
          </cell>
          <cell r="M36">
            <v>18335</v>
          </cell>
          <cell r="N36">
            <v>10140</v>
          </cell>
          <cell r="O36">
            <v>8129</v>
          </cell>
          <cell r="P36">
            <v>11769</v>
          </cell>
          <cell r="Q36">
            <v>39678</v>
          </cell>
          <cell r="R36">
            <v>13773</v>
          </cell>
          <cell r="S36">
            <v>27684</v>
          </cell>
          <cell r="T36">
            <v>53766</v>
          </cell>
          <cell r="U36">
            <v>23207</v>
          </cell>
          <cell r="V36">
            <v>243538</v>
          </cell>
          <cell r="W36">
            <v>134737</v>
          </cell>
          <cell r="X36">
            <v>15863</v>
          </cell>
          <cell r="Y36">
            <v>17788</v>
          </cell>
          <cell r="Z36">
            <v>101086</v>
          </cell>
          <cell r="AA36">
            <v>108801</v>
          </cell>
          <cell r="AB36">
            <v>3.39</v>
          </cell>
          <cell r="AC36">
            <v>424553</v>
          </cell>
          <cell r="AD36">
            <v>347541</v>
          </cell>
          <cell r="AE36">
            <v>296387</v>
          </cell>
          <cell r="AF36">
            <v>85.3</v>
          </cell>
          <cell r="AG36">
            <v>2.6</v>
          </cell>
          <cell r="AH36">
            <v>239170</v>
          </cell>
          <cell r="AI36">
            <v>2.4</v>
          </cell>
          <cell r="AJ36">
            <v>224727</v>
          </cell>
          <cell r="AK36">
            <v>99.8</v>
          </cell>
        </row>
        <row r="37">
          <cell r="C37" t="str">
            <v xml:space="preserve"> </v>
          </cell>
          <cell r="D37" t="str">
            <v xml:space="preserve"> </v>
          </cell>
          <cell r="E37" t="str">
            <v>10</v>
          </cell>
          <cell r="F37" t="str">
            <v xml:space="preserve"> </v>
          </cell>
          <cell r="G37" t="str">
            <v xml:space="preserve">     Oct.</v>
          </cell>
          <cell r="H37">
            <v>2.99</v>
          </cell>
          <cell r="I37">
            <v>281961</v>
          </cell>
          <cell r="J37">
            <v>242269</v>
          </cell>
          <cell r="K37">
            <v>73493</v>
          </cell>
          <cell r="L37">
            <v>19276</v>
          </cell>
          <cell r="M37">
            <v>18130</v>
          </cell>
          <cell r="N37">
            <v>10362</v>
          </cell>
          <cell r="O37">
            <v>11581</v>
          </cell>
          <cell r="P37">
            <v>12602</v>
          </cell>
          <cell r="Q37">
            <v>38566</v>
          </cell>
          <cell r="R37">
            <v>12634</v>
          </cell>
          <cell r="S37">
            <v>28361</v>
          </cell>
          <cell r="T37">
            <v>56957</v>
          </cell>
          <cell r="U37">
            <v>23266</v>
          </cell>
          <cell r="V37">
            <v>255443</v>
          </cell>
          <cell r="W37">
            <v>141926</v>
          </cell>
          <cell r="X37">
            <v>14554</v>
          </cell>
          <cell r="Y37">
            <v>22107</v>
          </cell>
          <cell r="Z37">
            <v>105265</v>
          </cell>
          <cell r="AA37">
            <v>113517</v>
          </cell>
          <cell r="AB37">
            <v>3.39</v>
          </cell>
          <cell r="AC37">
            <v>485827</v>
          </cell>
          <cell r="AD37">
            <v>404859</v>
          </cell>
          <cell r="AE37">
            <v>305683</v>
          </cell>
          <cell r="AF37">
            <v>75.5</v>
          </cell>
          <cell r="AG37">
            <v>2.6</v>
          </cell>
          <cell r="AH37">
            <v>259257</v>
          </cell>
          <cell r="AI37">
            <v>2.38</v>
          </cell>
          <cell r="AJ37">
            <v>243120</v>
          </cell>
          <cell r="AK37">
            <v>100.5</v>
          </cell>
        </row>
        <row r="38">
          <cell r="C38" t="str">
            <v xml:space="preserve"> </v>
          </cell>
          <cell r="D38" t="str">
            <v xml:space="preserve"> </v>
          </cell>
          <cell r="E38" t="str">
            <v>11</v>
          </cell>
          <cell r="F38" t="str">
            <v xml:space="preserve"> </v>
          </cell>
          <cell r="G38" t="str">
            <v xml:space="preserve">     Nov.</v>
          </cell>
          <cell r="H38">
            <v>2.98</v>
          </cell>
          <cell r="I38">
            <v>270848</v>
          </cell>
          <cell r="J38">
            <v>233890</v>
          </cell>
          <cell r="K38">
            <v>70213</v>
          </cell>
          <cell r="L38">
            <v>17350</v>
          </cell>
          <cell r="M38">
            <v>18171</v>
          </cell>
          <cell r="N38">
            <v>9889</v>
          </cell>
          <cell r="O38">
            <v>11860</v>
          </cell>
          <cell r="P38">
            <v>13163</v>
          </cell>
          <cell r="Q38">
            <v>40867</v>
          </cell>
          <cell r="R38">
            <v>8177</v>
          </cell>
          <cell r="S38">
            <v>26694</v>
          </cell>
          <cell r="T38">
            <v>54463</v>
          </cell>
          <cell r="U38">
            <v>22869</v>
          </cell>
          <cell r="V38">
            <v>247703</v>
          </cell>
          <cell r="W38">
            <v>142711</v>
          </cell>
          <cell r="X38">
            <v>17190</v>
          </cell>
          <cell r="Y38">
            <v>22598</v>
          </cell>
          <cell r="Z38">
            <v>102923</v>
          </cell>
          <cell r="AA38">
            <v>104992</v>
          </cell>
          <cell r="AB38">
            <v>3.39</v>
          </cell>
          <cell r="AC38">
            <v>432415</v>
          </cell>
          <cell r="AD38">
            <v>351894</v>
          </cell>
          <cell r="AE38">
            <v>294019</v>
          </cell>
          <cell r="AF38">
            <v>83.6</v>
          </cell>
          <cell r="AG38">
            <v>2.59</v>
          </cell>
          <cell r="AH38">
            <v>248545</v>
          </cell>
          <cell r="AI38">
            <v>2.39</v>
          </cell>
          <cell r="AJ38">
            <v>234147</v>
          </cell>
          <cell r="AK38">
            <v>100.5</v>
          </cell>
        </row>
        <row r="39">
          <cell r="C39" t="str">
            <v xml:space="preserve"> </v>
          </cell>
          <cell r="D39" t="str">
            <v xml:space="preserve"> </v>
          </cell>
          <cell r="E39" t="str">
            <v>12</v>
          </cell>
          <cell r="F39" t="str">
            <v xml:space="preserve"> </v>
          </cell>
          <cell r="G39" t="str">
            <v xml:space="preserve">     Dec.</v>
          </cell>
          <cell r="H39">
            <v>2.98</v>
          </cell>
          <cell r="I39">
            <v>318488</v>
          </cell>
          <cell r="J39">
            <v>274050</v>
          </cell>
          <cell r="K39">
            <v>87578</v>
          </cell>
          <cell r="L39">
            <v>22439</v>
          </cell>
          <cell r="M39">
            <v>21207</v>
          </cell>
          <cell r="N39">
            <v>12495</v>
          </cell>
          <cell r="O39">
            <v>12025</v>
          </cell>
          <cell r="P39">
            <v>13078</v>
          </cell>
          <cell r="Q39">
            <v>40283</v>
          </cell>
          <cell r="R39">
            <v>10139</v>
          </cell>
          <cell r="S39">
            <v>29964</v>
          </cell>
          <cell r="T39">
            <v>69281</v>
          </cell>
          <cell r="U39">
            <v>25192</v>
          </cell>
          <cell r="V39">
            <v>288725</v>
          </cell>
          <cell r="W39">
            <v>177334</v>
          </cell>
          <cell r="X39">
            <v>20072</v>
          </cell>
          <cell r="Y39">
            <v>26122</v>
          </cell>
          <cell r="Z39">
            <v>131141</v>
          </cell>
          <cell r="AA39">
            <v>111390</v>
          </cell>
          <cell r="AB39">
            <v>3.39</v>
          </cell>
          <cell r="AC39">
            <v>924920</v>
          </cell>
          <cell r="AD39">
            <v>769634</v>
          </cell>
          <cell r="AE39">
            <v>349214</v>
          </cell>
          <cell r="AF39">
            <v>45.4</v>
          </cell>
          <cell r="AG39">
            <v>2.59</v>
          </cell>
          <cell r="AH39">
            <v>289402</v>
          </cell>
          <cell r="AI39">
            <v>2.39</v>
          </cell>
          <cell r="AJ39">
            <v>283589</v>
          </cell>
          <cell r="AK39">
            <v>100.3</v>
          </cell>
        </row>
        <row r="40">
          <cell r="H40" t="str">
            <v>　　　　　　　　　対前年同月　名目増減率（％）　　Change over the year in % (Nominal)</v>
          </cell>
          <cell r="AF40" t="str">
            <v>1)</v>
          </cell>
        </row>
        <row r="41">
          <cell r="D41" t="str">
            <v>2014年</v>
          </cell>
          <cell r="E41" t="str">
            <v>12</v>
          </cell>
          <cell r="F41" t="str">
            <v>月</v>
          </cell>
          <cell r="G41" t="str">
            <v>2014 Dec.</v>
          </cell>
          <cell r="H41" t="str">
            <v>-</v>
          </cell>
          <cell r="I41">
            <v>-0.6</v>
          </cell>
          <cell r="J41">
            <v>0.7</v>
          </cell>
          <cell r="K41">
            <v>1.1000000000000001</v>
          </cell>
          <cell r="L41">
            <v>11.5</v>
          </cell>
          <cell r="M41">
            <v>2.2000000000000002</v>
          </cell>
          <cell r="N41">
            <v>-2.2999999999999998</v>
          </cell>
          <cell r="O41">
            <v>2.2000000000000002</v>
          </cell>
          <cell r="P41">
            <v>4.4000000000000004</v>
          </cell>
          <cell r="Q41">
            <v>-12.1</v>
          </cell>
          <cell r="R41">
            <v>3.8</v>
          </cell>
          <cell r="S41">
            <v>-2.9</v>
          </cell>
          <cell r="T41">
            <v>-0.6</v>
          </cell>
          <cell r="U41">
            <v>0.4</v>
          </cell>
          <cell r="V41">
            <v>-0.3</v>
          </cell>
          <cell r="W41">
            <v>-1.8</v>
          </cell>
          <cell r="X41">
            <v>-26.4</v>
          </cell>
          <cell r="Y41">
            <v>-0.7</v>
          </cell>
          <cell r="Z41">
            <v>2.2000000000000002</v>
          </cell>
          <cell r="AA41">
            <v>2.2000000000000002</v>
          </cell>
          <cell r="AB41" t="str">
            <v>-</v>
          </cell>
          <cell r="AC41">
            <v>2.1</v>
          </cell>
          <cell r="AD41">
            <v>2.6</v>
          </cell>
          <cell r="AE41">
            <v>-0.2</v>
          </cell>
          <cell r="AF41">
            <v>-1.3</v>
          </cell>
          <cell r="AG41" t="str">
            <v>-</v>
          </cell>
          <cell r="AH41">
            <v>-1.1000000000000001</v>
          </cell>
          <cell r="AI41" t="str">
            <v>-</v>
          </cell>
          <cell r="AJ41">
            <v>-1.2</v>
          </cell>
          <cell r="AK41">
            <v>2.9</v>
          </cell>
        </row>
        <row r="42">
          <cell r="D42" t="str">
            <v>2015年</v>
          </cell>
          <cell r="E42" t="str">
            <v>１</v>
          </cell>
          <cell r="F42" t="str">
            <v>月</v>
          </cell>
          <cell r="G42" t="str">
            <v>2015 Jan.</v>
          </cell>
          <cell r="H42" t="str">
            <v>-</v>
          </cell>
          <cell r="I42">
            <v>-2.4</v>
          </cell>
          <cell r="J42">
            <v>-2</v>
          </cell>
          <cell r="K42">
            <v>0.8</v>
          </cell>
          <cell r="L42">
            <v>-6.6</v>
          </cell>
          <cell r="M42">
            <v>2.6</v>
          </cell>
          <cell r="N42">
            <v>-6.5</v>
          </cell>
          <cell r="O42">
            <v>-12.6</v>
          </cell>
          <cell r="P42">
            <v>4.5</v>
          </cell>
          <cell r="Q42">
            <v>-5.6</v>
          </cell>
          <cell r="R42">
            <v>5.9</v>
          </cell>
          <cell r="S42">
            <v>-8.3000000000000007</v>
          </cell>
          <cell r="T42">
            <v>-2.1</v>
          </cell>
          <cell r="U42">
            <v>1.2</v>
          </cell>
          <cell r="V42">
            <v>-2.4</v>
          </cell>
          <cell r="W42">
            <v>-2.2000000000000002</v>
          </cell>
          <cell r="X42">
            <v>-10.6</v>
          </cell>
          <cell r="Y42">
            <v>-9.1</v>
          </cell>
          <cell r="Z42">
            <v>0.7</v>
          </cell>
          <cell r="AA42">
            <v>-2.8</v>
          </cell>
          <cell r="AB42" t="str">
            <v>-</v>
          </cell>
          <cell r="AC42">
            <v>0.4</v>
          </cell>
          <cell r="AD42">
            <v>0.2</v>
          </cell>
          <cell r="AE42">
            <v>-1.6</v>
          </cell>
          <cell r="AF42">
            <v>-1.6</v>
          </cell>
          <cell r="AG42" t="str">
            <v>-</v>
          </cell>
          <cell r="AH42">
            <v>-3.3</v>
          </cell>
          <cell r="AI42" t="str">
            <v>-</v>
          </cell>
          <cell r="AJ42">
            <v>-2.2999999999999998</v>
          </cell>
          <cell r="AK42">
            <v>2.8</v>
          </cell>
        </row>
        <row r="43">
          <cell r="D43" t="str">
            <v xml:space="preserve"> </v>
          </cell>
          <cell r="E43" t="str">
            <v>２</v>
          </cell>
          <cell r="F43" t="str">
            <v xml:space="preserve"> </v>
          </cell>
          <cell r="G43" t="str">
            <v xml:space="preserve">     Feb.</v>
          </cell>
          <cell r="H43" t="str">
            <v>-</v>
          </cell>
          <cell r="I43">
            <v>-0.4</v>
          </cell>
          <cell r="J43">
            <v>-0.8</v>
          </cell>
          <cell r="K43">
            <v>3.5</v>
          </cell>
          <cell r="L43">
            <v>-5.8</v>
          </cell>
          <cell r="M43">
            <v>1.2</v>
          </cell>
          <cell r="N43">
            <v>-17.600000000000001</v>
          </cell>
          <cell r="O43">
            <v>4.8</v>
          </cell>
          <cell r="P43">
            <v>-4.7</v>
          </cell>
          <cell r="Q43">
            <v>0.6</v>
          </cell>
          <cell r="R43">
            <v>-8.1999999999999993</v>
          </cell>
          <cell r="S43">
            <v>2.8</v>
          </cell>
          <cell r="T43">
            <v>-1.4</v>
          </cell>
          <cell r="U43">
            <v>-8.6999999999999993</v>
          </cell>
          <cell r="V43">
            <v>-1</v>
          </cell>
          <cell r="W43">
            <v>-2</v>
          </cell>
          <cell r="X43">
            <v>-20</v>
          </cell>
          <cell r="Y43">
            <v>-3.2</v>
          </cell>
          <cell r="Z43">
            <v>1.4</v>
          </cell>
          <cell r="AA43">
            <v>0.7</v>
          </cell>
          <cell r="AB43" t="str">
            <v>-</v>
          </cell>
          <cell r="AC43">
            <v>1.9</v>
          </cell>
          <cell r="AD43">
            <v>2.1</v>
          </cell>
          <cell r="AE43">
            <v>-1.1000000000000001</v>
          </cell>
          <cell r="AF43">
            <v>-2.2999999999999998</v>
          </cell>
          <cell r="AG43" t="str">
            <v>-</v>
          </cell>
          <cell r="AH43">
            <v>0.5</v>
          </cell>
          <cell r="AI43" t="str">
            <v>-</v>
          </cell>
          <cell r="AJ43">
            <v>1.2</v>
          </cell>
          <cell r="AK43">
            <v>2.6</v>
          </cell>
        </row>
        <row r="44">
          <cell r="D44" t="str">
            <v xml:space="preserve"> </v>
          </cell>
          <cell r="E44" t="str">
            <v>３</v>
          </cell>
          <cell r="F44" t="str">
            <v xml:space="preserve"> </v>
          </cell>
          <cell r="G44" t="str">
            <v xml:space="preserve">     Mar.</v>
          </cell>
          <cell r="H44" t="str">
            <v>-</v>
          </cell>
          <cell r="I44">
            <v>-8.1</v>
          </cell>
          <cell r="J44">
            <v>-7.1</v>
          </cell>
          <cell r="K44">
            <v>-1.7</v>
          </cell>
          <cell r="L44">
            <v>-14.6</v>
          </cell>
          <cell r="M44">
            <v>0.5</v>
          </cell>
          <cell r="N44">
            <v>-38.200000000000003</v>
          </cell>
          <cell r="O44">
            <v>-11.8</v>
          </cell>
          <cell r="P44">
            <v>-11.7</v>
          </cell>
          <cell r="Q44">
            <v>-15.9</v>
          </cell>
          <cell r="R44">
            <v>5.4</v>
          </cell>
          <cell r="S44">
            <v>-10.7</v>
          </cell>
          <cell r="T44">
            <v>-2.5</v>
          </cell>
          <cell r="U44">
            <v>-12.6</v>
          </cell>
          <cell r="V44">
            <v>-9.6</v>
          </cell>
          <cell r="W44">
            <v>-14.6</v>
          </cell>
          <cell r="X44">
            <v>-39.4</v>
          </cell>
          <cell r="Y44">
            <v>-18.399999999999999</v>
          </cell>
          <cell r="Z44">
            <v>-6.4</v>
          </cell>
          <cell r="AA44">
            <v>-1.2</v>
          </cell>
          <cell r="AB44" t="str">
            <v>-</v>
          </cell>
          <cell r="AC44">
            <v>2.5</v>
          </cell>
          <cell r="AD44">
            <v>1.7</v>
          </cell>
          <cell r="AE44">
            <v>-8.5</v>
          </cell>
          <cell r="AF44">
            <v>-10.7</v>
          </cell>
          <cell r="AG44" t="str">
            <v>-</v>
          </cell>
          <cell r="AH44">
            <v>-7.8</v>
          </cell>
          <cell r="AI44" t="str">
            <v>-</v>
          </cell>
          <cell r="AJ44">
            <v>-8.8000000000000007</v>
          </cell>
          <cell r="AK44">
            <v>2.8</v>
          </cell>
        </row>
        <row r="45">
          <cell r="D45" t="str">
            <v xml:space="preserve"> </v>
          </cell>
          <cell r="E45" t="str">
            <v>４</v>
          </cell>
          <cell r="F45" t="str">
            <v xml:space="preserve"> </v>
          </cell>
          <cell r="G45" t="str">
            <v xml:space="preserve">     Apr.</v>
          </cell>
          <cell r="H45" t="str">
            <v>-</v>
          </cell>
          <cell r="I45">
            <v>-0.5</v>
          </cell>
          <cell r="J45">
            <v>2.2000000000000002</v>
          </cell>
          <cell r="K45">
            <v>6</v>
          </cell>
          <cell r="L45">
            <v>-20.100000000000001</v>
          </cell>
          <cell r="M45">
            <v>2.4</v>
          </cell>
          <cell r="N45">
            <v>19.100000000000001</v>
          </cell>
          <cell r="O45">
            <v>10.5</v>
          </cell>
          <cell r="P45">
            <v>2.4</v>
          </cell>
          <cell r="Q45">
            <v>4.4000000000000004</v>
          </cell>
          <cell r="R45">
            <v>-11.3</v>
          </cell>
          <cell r="S45">
            <v>-8.6</v>
          </cell>
          <cell r="T45">
            <v>-2.6</v>
          </cell>
          <cell r="U45">
            <v>4.4000000000000004</v>
          </cell>
          <cell r="V45">
            <v>0.3</v>
          </cell>
          <cell r="W45">
            <v>5.4</v>
          </cell>
          <cell r="X45">
            <v>-6.3</v>
          </cell>
          <cell r="Y45">
            <v>15.9</v>
          </cell>
          <cell r="Z45">
            <v>5.3</v>
          </cell>
          <cell r="AA45">
            <v>-5.5</v>
          </cell>
          <cell r="AB45" t="str">
            <v>-</v>
          </cell>
          <cell r="AC45">
            <v>2.8</v>
          </cell>
          <cell r="AD45">
            <v>3.1</v>
          </cell>
          <cell r="AE45">
            <v>1.3</v>
          </cell>
          <cell r="AF45">
            <v>-1.5</v>
          </cell>
          <cell r="AG45" t="str">
            <v>-</v>
          </cell>
          <cell r="AH45">
            <v>-3.1</v>
          </cell>
          <cell r="AI45" t="str">
            <v>-</v>
          </cell>
          <cell r="AJ45">
            <v>-0.4</v>
          </cell>
          <cell r="AK45">
            <v>0.8</v>
          </cell>
        </row>
        <row r="46">
          <cell r="D46" t="str">
            <v xml:space="preserve"> </v>
          </cell>
          <cell r="E46" t="str">
            <v>５</v>
          </cell>
          <cell r="F46" t="str">
            <v xml:space="preserve"> </v>
          </cell>
          <cell r="G46" t="str">
            <v xml:space="preserve">     May</v>
          </cell>
          <cell r="H46" t="str">
            <v>-</v>
          </cell>
          <cell r="I46">
            <v>5.5</v>
          </cell>
          <cell r="J46">
            <v>4.4000000000000004</v>
          </cell>
          <cell r="K46">
            <v>3.8</v>
          </cell>
          <cell r="L46">
            <v>24.2</v>
          </cell>
          <cell r="M46">
            <v>2.7</v>
          </cell>
          <cell r="N46">
            <v>19.7</v>
          </cell>
          <cell r="O46">
            <v>2.9</v>
          </cell>
          <cell r="P46">
            <v>3.6</v>
          </cell>
          <cell r="Q46">
            <v>12</v>
          </cell>
          <cell r="R46">
            <v>6.8</v>
          </cell>
          <cell r="S46">
            <v>-1.2</v>
          </cell>
          <cell r="T46">
            <v>2.2000000000000002</v>
          </cell>
          <cell r="U46">
            <v>9.4</v>
          </cell>
          <cell r="V46">
            <v>6.8</v>
          </cell>
          <cell r="W46">
            <v>6.5</v>
          </cell>
          <cell r="X46">
            <v>46.8</v>
          </cell>
          <cell r="Y46">
            <v>10</v>
          </cell>
          <cell r="Z46">
            <v>2.2000000000000002</v>
          </cell>
          <cell r="AA46">
            <v>7.2</v>
          </cell>
          <cell r="AB46" t="str">
            <v>-</v>
          </cell>
          <cell r="AC46">
            <v>2.2000000000000002</v>
          </cell>
          <cell r="AD46">
            <v>2.2000000000000002</v>
          </cell>
          <cell r="AE46">
            <v>8.3000000000000007</v>
          </cell>
          <cell r="AF46">
            <v>5.5</v>
          </cell>
          <cell r="AG46" t="str">
            <v>-</v>
          </cell>
          <cell r="AH46">
            <v>2.1</v>
          </cell>
          <cell r="AI46" t="str">
            <v>-</v>
          </cell>
          <cell r="AJ46">
            <v>2.9</v>
          </cell>
          <cell r="AK46">
            <v>0.7</v>
          </cell>
        </row>
        <row r="47">
          <cell r="D47" t="str">
            <v xml:space="preserve"> </v>
          </cell>
          <cell r="E47" t="str">
            <v>６</v>
          </cell>
          <cell r="F47" t="str">
            <v xml:space="preserve"> </v>
          </cell>
          <cell r="G47" t="str">
            <v xml:space="preserve">     June</v>
          </cell>
          <cell r="H47" t="str">
            <v>-</v>
          </cell>
          <cell r="I47">
            <v>-1.5</v>
          </cell>
          <cell r="J47">
            <v>-0.9</v>
          </cell>
          <cell r="K47">
            <v>1.6</v>
          </cell>
          <cell r="L47">
            <v>-3.6</v>
          </cell>
          <cell r="M47">
            <v>-1.3</v>
          </cell>
          <cell r="N47">
            <v>-1</v>
          </cell>
          <cell r="O47">
            <v>-11.6</v>
          </cell>
          <cell r="P47">
            <v>1.8</v>
          </cell>
          <cell r="Q47">
            <v>-3.1</v>
          </cell>
          <cell r="R47">
            <v>11</v>
          </cell>
          <cell r="S47">
            <v>-1.2</v>
          </cell>
          <cell r="T47">
            <v>-4.0999999999999996</v>
          </cell>
          <cell r="U47">
            <v>-4.3</v>
          </cell>
          <cell r="V47">
            <v>-1.4</v>
          </cell>
          <cell r="W47">
            <v>-2.1</v>
          </cell>
          <cell r="X47">
            <v>-1.2</v>
          </cell>
          <cell r="Y47">
            <v>-8.9</v>
          </cell>
          <cell r="Z47">
            <v>-0.8</v>
          </cell>
          <cell r="AA47">
            <v>-0.3</v>
          </cell>
          <cell r="AB47" t="str">
            <v>-</v>
          </cell>
          <cell r="AC47">
            <v>3.3</v>
          </cell>
          <cell r="AD47">
            <v>2.2000000000000002</v>
          </cell>
          <cell r="AE47">
            <v>-0.9</v>
          </cell>
          <cell r="AF47">
            <v>-1.6</v>
          </cell>
          <cell r="AG47" t="str">
            <v>-</v>
          </cell>
          <cell r="AH47">
            <v>-2.2999999999999998</v>
          </cell>
          <cell r="AI47" t="str">
            <v>-</v>
          </cell>
          <cell r="AJ47">
            <v>0</v>
          </cell>
          <cell r="AK47">
            <v>0.5</v>
          </cell>
        </row>
        <row r="48">
          <cell r="D48" t="str">
            <v xml:space="preserve"> </v>
          </cell>
          <cell r="E48" t="str">
            <v>７</v>
          </cell>
          <cell r="F48" t="str">
            <v xml:space="preserve"> </v>
          </cell>
          <cell r="G48" t="str">
            <v xml:space="preserve">     July</v>
          </cell>
          <cell r="H48" t="str">
            <v>-</v>
          </cell>
          <cell r="I48">
            <v>0.1</v>
          </cell>
          <cell r="J48">
            <v>1.4</v>
          </cell>
          <cell r="K48">
            <v>4.4000000000000004</v>
          </cell>
          <cell r="L48">
            <v>-4.8</v>
          </cell>
          <cell r="M48">
            <v>-1.7</v>
          </cell>
          <cell r="N48">
            <v>5</v>
          </cell>
          <cell r="O48">
            <v>2.6</v>
          </cell>
          <cell r="P48">
            <v>1.9</v>
          </cell>
          <cell r="Q48">
            <v>-0.5</v>
          </cell>
          <cell r="R48">
            <v>-2.6</v>
          </cell>
          <cell r="S48">
            <v>6.9</v>
          </cell>
          <cell r="T48">
            <v>-7</v>
          </cell>
          <cell r="U48">
            <v>-7.3</v>
          </cell>
          <cell r="V48">
            <v>0.9</v>
          </cell>
          <cell r="W48">
            <v>0.5</v>
          </cell>
          <cell r="X48">
            <v>-4.9000000000000004</v>
          </cell>
          <cell r="Y48">
            <v>4.3</v>
          </cell>
          <cell r="Z48">
            <v>0.6</v>
          </cell>
          <cell r="AA48">
            <v>1.5</v>
          </cell>
          <cell r="AB48" t="str">
            <v>-</v>
          </cell>
          <cell r="AC48">
            <v>5.7</v>
          </cell>
          <cell r="AD48">
            <v>5.3</v>
          </cell>
          <cell r="AE48">
            <v>1</v>
          </cell>
          <cell r="AF48">
            <v>-2.8</v>
          </cell>
          <cell r="AG48" t="str">
            <v>-</v>
          </cell>
          <cell r="AH48">
            <v>-0.7</v>
          </cell>
          <cell r="AI48" t="str">
            <v>-</v>
          </cell>
          <cell r="AJ48">
            <v>-2</v>
          </cell>
          <cell r="AK48">
            <v>0.3</v>
          </cell>
        </row>
        <row r="49">
          <cell r="D49" t="str">
            <v xml:space="preserve"> </v>
          </cell>
          <cell r="E49" t="str">
            <v>８</v>
          </cell>
          <cell r="F49" t="str">
            <v xml:space="preserve"> </v>
          </cell>
          <cell r="G49" t="str">
            <v xml:space="preserve">     Aug.</v>
          </cell>
          <cell r="H49" t="str">
            <v>-</v>
          </cell>
          <cell r="I49">
            <v>3.2</v>
          </cell>
          <cell r="J49">
            <v>2.2000000000000002</v>
          </cell>
          <cell r="K49">
            <v>3.3</v>
          </cell>
          <cell r="L49">
            <v>15.9</v>
          </cell>
          <cell r="M49">
            <v>0.5</v>
          </cell>
          <cell r="N49">
            <v>9.4</v>
          </cell>
          <cell r="O49">
            <v>-3.3</v>
          </cell>
          <cell r="P49">
            <v>-3.4</v>
          </cell>
          <cell r="Q49">
            <v>5.7</v>
          </cell>
          <cell r="R49">
            <v>14.9</v>
          </cell>
          <cell r="S49">
            <v>3.1</v>
          </cell>
          <cell r="T49">
            <v>-0.5</v>
          </cell>
          <cell r="U49">
            <v>-1.4</v>
          </cell>
          <cell r="V49">
            <v>3.9</v>
          </cell>
          <cell r="W49">
            <v>2</v>
          </cell>
          <cell r="X49">
            <v>9.5</v>
          </cell>
          <cell r="Y49">
            <v>5.0999999999999996</v>
          </cell>
          <cell r="Z49">
            <v>0.6</v>
          </cell>
          <cell r="AA49">
            <v>6.4</v>
          </cell>
          <cell r="AB49" t="str">
            <v>-</v>
          </cell>
          <cell r="AC49">
            <v>2.5</v>
          </cell>
          <cell r="AD49">
            <v>2.1</v>
          </cell>
          <cell r="AE49">
            <v>3.7</v>
          </cell>
          <cell r="AF49">
            <v>1.3</v>
          </cell>
          <cell r="AG49" t="str">
            <v>-</v>
          </cell>
          <cell r="AH49">
            <v>3</v>
          </cell>
          <cell r="AI49" t="str">
            <v>-</v>
          </cell>
          <cell r="AJ49">
            <v>7.2</v>
          </cell>
          <cell r="AK49">
            <v>0.3</v>
          </cell>
        </row>
        <row r="50">
          <cell r="D50" t="str">
            <v xml:space="preserve"> </v>
          </cell>
          <cell r="E50" t="str">
            <v>９</v>
          </cell>
          <cell r="F50" t="str">
            <v xml:space="preserve"> </v>
          </cell>
          <cell r="G50" t="str">
            <v xml:space="preserve">     Sep.</v>
          </cell>
          <cell r="H50" t="str">
            <v>-</v>
          </cell>
          <cell r="I50">
            <v>-0.3</v>
          </cell>
          <cell r="J50">
            <v>-0.8</v>
          </cell>
          <cell r="K50">
            <v>2.9</v>
          </cell>
          <cell r="L50">
            <v>12.9</v>
          </cell>
          <cell r="M50">
            <v>-6.3</v>
          </cell>
          <cell r="N50">
            <v>7.5</v>
          </cell>
          <cell r="O50">
            <v>1</v>
          </cell>
          <cell r="P50">
            <v>0.3</v>
          </cell>
          <cell r="Q50">
            <v>-11.6</v>
          </cell>
          <cell r="R50">
            <v>18.600000000000001</v>
          </cell>
          <cell r="S50">
            <v>-0.2</v>
          </cell>
          <cell r="T50">
            <v>-2.2999999999999998</v>
          </cell>
          <cell r="U50">
            <v>-7.8</v>
          </cell>
          <cell r="V50">
            <v>-0.4</v>
          </cell>
          <cell r="W50">
            <v>-1.7</v>
          </cell>
          <cell r="X50">
            <v>-11.3</v>
          </cell>
          <cell r="Y50">
            <v>2.4</v>
          </cell>
          <cell r="Z50">
            <v>-0.9</v>
          </cell>
          <cell r="AA50">
            <v>1.4</v>
          </cell>
          <cell r="AB50" t="str">
            <v>-</v>
          </cell>
          <cell r="AC50">
            <v>-1.5</v>
          </cell>
          <cell r="AD50">
            <v>-1.1000000000000001</v>
          </cell>
          <cell r="AE50">
            <v>-1.6</v>
          </cell>
          <cell r="AF50">
            <v>-0.4</v>
          </cell>
          <cell r="AG50" t="str">
            <v>-</v>
          </cell>
          <cell r="AH50">
            <v>1.5</v>
          </cell>
          <cell r="AI50" t="str">
            <v>-</v>
          </cell>
          <cell r="AJ50">
            <v>4.8</v>
          </cell>
          <cell r="AK50">
            <v>0.1</v>
          </cell>
        </row>
        <row r="51">
          <cell r="D51" t="str">
            <v xml:space="preserve"> </v>
          </cell>
          <cell r="E51" t="str">
            <v>10</v>
          </cell>
          <cell r="F51" t="str">
            <v xml:space="preserve"> </v>
          </cell>
          <cell r="G51" t="str">
            <v xml:space="preserve">     Oct.</v>
          </cell>
          <cell r="H51" t="str">
            <v>-</v>
          </cell>
          <cell r="I51">
            <v>-2.1</v>
          </cell>
          <cell r="J51">
            <v>-2.1</v>
          </cell>
          <cell r="K51">
            <v>4.2</v>
          </cell>
          <cell r="L51">
            <v>8.4</v>
          </cell>
          <cell r="M51">
            <v>-10</v>
          </cell>
          <cell r="N51">
            <v>9.9</v>
          </cell>
          <cell r="O51">
            <v>-4.3</v>
          </cell>
          <cell r="P51">
            <v>-6.4</v>
          </cell>
          <cell r="Q51">
            <v>-10.6</v>
          </cell>
          <cell r="R51">
            <v>-12.1</v>
          </cell>
          <cell r="S51">
            <v>-0.6</v>
          </cell>
          <cell r="T51">
            <v>-2.5</v>
          </cell>
          <cell r="U51">
            <v>-5</v>
          </cell>
          <cell r="V51">
            <v>-2.2999999999999998</v>
          </cell>
          <cell r="W51">
            <v>-3</v>
          </cell>
          <cell r="X51">
            <v>-13.1</v>
          </cell>
          <cell r="Y51">
            <v>-3.1</v>
          </cell>
          <cell r="Z51">
            <v>-1.4</v>
          </cell>
          <cell r="AA51">
            <v>-1.3</v>
          </cell>
          <cell r="AB51" t="str">
            <v>-</v>
          </cell>
          <cell r="AC51">
            <v>-0.6</v>
          </cell>
          <cell r="AD51">
            <v>0</v>
          </cell>
          <cell r="AE51">
            <v>-2</v>
          </cell>
          <cell r="AF51">
            <v>-1.6</v>
          </cell>
          <cell r="AG51" t="str">
            <v>-</v>
          </cell>
          <cell r="AH51">
            <v>-2</v>
          </cell>
          <cell r="AI51" t="str">
            <v>-</v>
          </cell>
          <cell r="AJ51">
            <v>0.9</v>
          </cell>
          <cell r="AK51">
            <v>0.3</v>
          </cell>
        </row>
        <row r="52">
          <cell r="D52" t="str">
            <v xml:space="preserve"> </v>
          </cell>
          <cell r="E52" t="str">
            <v>11</v>
          </cell>
          <cell r="F52" t="str">
            <v xml:space="preserve"> </v>
          </cell>
          <cell r="G52" t="str">
            <v xml:space="preserve">     Nov.</v>
          </cell>
          <cell r="H52" t="str">
            <v>-</v>
          </cell>
          <cell r="I52">
            <v>-2.5</v>
          </cell>
          <cell r="J52">
            <v>-2.5</v>
          </cell>
          <cell r="K52">
            <v>1.9</v>
          </cell>
          <cell r="L52">
            <v>19</v>
          </cell>
          <cell r="M52">
            <v>-7.8</v>
          </cell>
          <cell r="N52">
            <v>-0.8</v>
          </cell>
          <cell r="O52">
            <v>-12.2</v>
          </cell>
          <cell r="P52">
            <v>-3.1</v>
          </cell>
          <cell r="Q52">
            <v>-4.5999999999999996</v>
          </cell>
          <cell r="R52">
            <v>1.9</v>
          </cell>
          <cell r="S52">
            <v>-3.4</v>
          </cell>
          <cell r="T52">
            <v>-8.1999999999999993</v>
          </cell>
          <cell r="U52">
            <v>-0.3</v>
          </cell>
          <cell r="V52">
            <v>-1.1000000000000001</v>
          </cell>
          <cell r="W52">
            <v>-4.3</v>
          </cell>
          <cell r="X52">
            <v>-13.6</v>
          </cell>
          <cell r="Y52">
            <v>-6.8</v>
          </cell>
          <cell r="Z52">
            <v>-2.2000000000000002</v>
          </cell>
          <cell r="AA52">
            <v>3.5</v>
          </cell>
          <cell r="AB52" t="str">
            <v>-</v>
          </cell>
          <cell r="AC52">
            <v>-1.4</v>
          </cell>
          <cell r="AD52">
            <v>-2.1</v>
          </cell>
          <cell r="AE52">
            <v>-3.7</v>
          </cell>
          <cell r="AF52">
            <v>-1.4</v>
          </cell>
          <cell r="AG52" t="str">
            <v>-</v>
          </cell>
          <cell r="AH52">
            <v>-0.8</v>
          </cell>
          <cell r="AI52" t="str">
            <v>-</v>
          </cell>
          <cell r="AJ52">
            <v>5.4</v>
          </cell>
          <cell r="AK52">
            <v>0.4</v>
          </cell>
        </row>
        <row r="53">
          <cell r="D53" t="str">
            <v xml:space="preserve"> </v>
          </cell>
          <cell r="E53" t="str">
            <v>12</v>
          </cell>
          <cell r="F53" t="str">
            <v xml:space="preserve"> </v>
          </cell>
          <cell r="G53" t="str">
            <v xml:space="preserve">     Dec.</v>
          </cell>
          <cell r="H53" t="str">
            <v>-</v>
          </cell>
          <cell r="I53">
            <v>-4.2</v>
          </cell>
          <cell r="J53">
            <v>-4.0999999999999996</v>
          </cell>
          <cell r="K53">
            <v>2.5</v>
          </cell>
          <cell r="L53">
            <v>-6.7</v>
          </cell>
          <cell r="M53">
            <v>-16.600000000000001</v>
          </cell>
          <cell r="N53">
            <v>4.2</v>
          </cell>
          <cell r="O53">
            <v>-15.3</v>
          </cell>
          <cell r="P53">
            <v>2</v>
          </cell>
          <cell r="Q53">
            <v>-10.1</v>
          </cell>
          <cell r="R53">
            <v>-0.2</v>
          </cell>
          <cell r="S53">
            <v>-1.8</v>
          </cell>
          <cell r="T53">
            <v>-5.9</v>
          </cell>
          <cell r="U53">
            <v>-7</v>
          </cell>
          <cell r="V53">
            <v>-3.9</v>
          </cell>
          <cell r="W53">
            <v>-3.6</v>
          </cell>
          <cell r="X53">
            <v>7</v>
          </cell>
          <cell r="Y53">
            <v>-12.7</v>
          </cell>
          <cell r="Z53">
            <v>-3</v>
          </cell>
          <cell r="AA53">
            <v>-4.3</v>
          </cell>
          <cell r="AB53" t="str">
            <v>-</v>
          </cell>
          <cell r="AC53">
            <v>-2.7</v>
          </cell>
          <cell r="AD53">
            <v>-2.9</v>
          </cell>
          <cell r="AE53">
            <v>-4.8</v>
          </cell>
          <cell r="AF53">
            <v>-0.9</v>
          </cell>
          <cell r="AG53" t="str">
            <v>-</v>
          </cell>
          <cell r="AH53">
            <v>-3.4</v>
          </cell>
          <cell r="AI53" t="str">
            <v>-</v>
          </cell>
          <cell r="AJ53">
            <v>0.9</v>
          </cell>
          <cell r="AK53">
            <v>0.2</v>
          </cell>
        </row>
        <row r="54">
          <cell r="D54" t="str">
            <v>2016年</v>
          </cell>
          <cell r="E54" t="str">
            <v>１</v>
          </cell>
          <cell r="F54" t="str">
            <v>月</v>
          </cell>
          <cell r="G54" t="str">
            <v>2016 Jan.</v>
          </cell>
          <cell r="H54" t="str">
            <v>-</v>
          </cell>
          <cell r="I54">
            <v>-3.1</v>
          </cell>
          <cell r="J54">
            <v>-2.8</v>
          </cell>
          <cell r="K54">
            <v>4.5999999999999996</v>
          </cell>
          <cell r="L54">
            <v>-15.8</v>
          </cell>
          <cell r="M54">
            <v>-16.7</v>
          </cell>
          <cell r="N54">
            <v>5.8</v>
          </cell>
          <cell r="O54">
            <v>-4.3</v>
          </cell>
          <cell r="P54">
            <v>3</v>
          </cell>
          <cell r="Q54">
            <v>1.5</v>
          </cell>
          <cell r="R54">
            <v>-6.3</v>
          </cell>
          <cell r="S54">
            <v>-2</v>
          </cell>
          <cell r="T54">
            <v>-5.8</v>
          </cell>
          <cell r="U54">
            <v>-4</v>
          </cell>
          <cell r="V54">
            <v>-2.5</v>
          </cell>
          <cell r="W54">
            <v>-3.1</v>
          </cell>
          <cell r="X54">
            <v>1.1000000000000001</v>
          </cell>
          <cell r="Y54">
            <v>-3.7</v>
          </cell>
          <cell r="Z54">
            <v>-3.6</v>
          </cell>
          <cell r="AA54">
            <v>-1.6</v>
          </cell>
          <cell r="AB54" t="str">
            <v>-</v>
          </cell>
          <cell r="AC54">
            <v>-1.3</v>
          </cell>
          <cell r="AD54">
            <v>-0.9</v>
          </cell>
          <cell r="AE54">
            <v>-2.6</v>
          </cell>
          <cell r="AF54">
            <v>-1.5</v>
          </cell>
          <cell r="AG54" t="str">
            <v>-</v>
          </cell>
          <cell r="AH54">
            <v>-3.3</v>
          </cell>
          <cell r="AI54" t="str">
            <v>-</v>
          </cell>
          <cell r="AJ54">
            <v>-2.2000000000000002</v>
          </cell>
          <cell r="AK54">
            <v>-0.1</v>
          </cell>
        </row>
        <row r="55">
          <cell r="D55" t="str">
            <v xml:space="preserve"> </v>
          </cell>
          <cell r="E55" t="str">
            <v>２</v>
          </cell>
          <cell r="F55" t="str">
            <v xml:space="preserve"> </v>
          </cell>
          <cell r="G55" t="str">
            <v xml:space="preserve">     Feb.</v>
          </cell>
          <cell r="H55" t="str">
            <v>-</v>
          </cell>
          <cell r="I55">
            <v>1.6</v>
          </cell>
          <cell r="J55">
            <v>2.2999999999999998</v>
          </cell>
          <cell r="K55">
            <v>6.1</v>
          </cell>
          <cell r="L55">
            <v>-3.4</v>
          </cell>
          <cell r="M55">
            <v>-10.3</v>
          </cell>
          <cell r="N55">
            <v>-4.3</v>
          </cell>
          <cell r="O55">
            <v>-4</v>
          </cell>
          <cell r="P55">
            <v>13.8</v>
          </cell>
          <cell r="Q55">
            <v>1.7</v>
          </cell>
          <cell r="R55">
            <v>20</v>
          </cell>
          <cell r="S55">
            <v>4</v>
          </cell>
          <cell r="T55">
            <v>-1</v>
          </cell>
          <cell r="U55">
            <v>3.4</v>
          </cell>
          <cell r="V55">
            <v>2.2000000000000002</v>
          </cell>
          <cell r="W55">
            <v>0.5</v>
          </cell>
          <cell r="X55">
            <v>3.6</v>
          </cell>
          <cell r="Y55">
            <v>-1.5</v>
          </cell>
          <cell r="Z55">
            <v>0.4</v>
          </cell>
          <cell r="AA55">
            <v>4.5999999999999996</v>
          </cell>
          <cell r="AB55" t="str">
            <v>-</v>
          </cell>
          <cell r="AC55">
            <v>-2</v>
          </cell>
          <cell r="AD55">
            <v>-3</v>
          </cell>
          <cell r="AE55">
            <v>2.2000000000000002</v>
          </cell>
          <cell r="AF55">
            <v>3.9</v>
          </cell>
          <cell r="AG55" t="str">
            <v>-</v>
          </cell>
          <cell r="AH55">
            <v>1.4</v>
          </cell>
          <cell r="AI55" t="str">
            <v>-</v>
          </cell>
          <cell r="AJ55">
            <v>-1.6</v>
          </cell>
          <cell r="AK55">
            <v>0.3</v>
          </cell>
        </row>
        <row r="56">
          <cell r="D56" t="str">
            <v xml:space="preserve"> </v>
          </cell>
          <cell r="E56" t="str">
            <v>３</v>
          </cell>
          <cell r="F56" t="str">
            <v xml:space="preserve"> </v>
          </cell>
          <cell r="G56" t="str">
            <v xml:space="preserve">     Mar.</v>
          </cell>
          <cell r="H56" t="str">
            <v>-</v>
          </cell>
          <cell r="I56">
            <v>-5.3</v>
          </cell>
          <cell r="J56">
            <v>-4.3</v>
          </cell>
          <cell r="K56">
            <v>2.2000000000000002</v>
          </cell>
          <cell r="L56">
            <v>3</v>
          </cell>
          <cell r="M56">
            <v>-12.3</v>
          </cell>
          <cell r="N56">
            <v>-3.4</v>
          </cell>
          <cell r="O56">
            <v>-10.4</v>
          </cell>
          <cell r="P56">
            <v>5.3</v>
          </cell>
          <cell r="Q56">
            <v>-14.7</v>
          </cell>
          <cell r="R56">
            <v>2.4</v>
          </cell>
          <cell r="S56">
            <v>-2.9</v>
          </cell>
          <cell r="T56">
            <v>-9.3000000000000007</v>
          </cell>
          <cell r="U56">
            <v>-9.1999999999999993</v>
          </cell>
          <cell r="V56">
            <v>-4.7</v>
          </cell>
          <cell r="W56">
            <v>-6.2</v>
          </cell>
          <cell r="X56">
            <v>-21.5</v>
          </cell>
          <cell r="Y56">
            <v>-10</v>
          </cell>
          <cell r="Z56">
            <v>-2.4</v>
          </cell>
          <cell r="AA56">
            <v>-2.5</v>
          </cell>
          <cell r="AB56" t="str">
            <v>-</v>
          </cell>
          <cell r="AC56">
            <v>0.3</v>
          </cell>
          <cell r="AD56">
            <v>1.3</v>
          </cell>
          <cell r="AE56">
            <v>-4.9000000000000004</v>
          </cell>
          <cell r="AF56">
            <v>-5.9</v>
          </cell>
          <cell r="AG56" t="str">
            <v>-</v>
          </cell>
          <cell r="AH56">
            <v>-4.9000000000000004</v>
          </cell>
          <cell r="AI56" t="str">
            <v>-</v>
          </cell>
          <cell r="AJ56">
            <v>-3.6</v>
          </cell>
          <cell r="AK56">
            <v>0</v>
          </cell>
        </row>
        <row r="57">
          <cell r="D57" t="str">
            <v xml:space="preserve"> </v>
          </cell>
          <cell r="E57" t="str">
            <v>４</v>
          </cell>
          <cell r="F57" t="str">
            <v xml:space="preserve"> </v>
          </cell>
          <cell r="G57" t="str">
            <v xml:space="preserve">     Apr.</v>
          </cell>
          <cell r="H57" t="str">
            <v>-</v>
          </cell>
          <cell r="I57">
            <v>-0.7</v>
          </cell>
          <cell r="J57">
            <v>0.1</v>
          </cell>
          <cell r="K57">
            <v>2.9</v>
          </cell>
          <cell r="L57">
            <v>-11.1</v>
          </cell>
          <cell r="M57">
            <v>-10.9</v>
          </cell>
          <cell r="N57">
            <v>-5.6</v>
          </cell>
          <cell r="O57">
            <v>-8.3000000000000007</v>
          </cell>
          <cell r="P57">
            <v>2.9</v>
          </cell>
          <cell r="Q57">
            <v>-5.8</v>
          </cell>
          <cell r="R57">
            <v>24.1</v>
          </cell>
          <cell r="S57">
            <v>1.5</v>
          </cell>
          <cell r="T57">
            <v>-1.3</v>
          </cell>
          <cell r="U57">
            <v>-3</v>
          </cell>
          <cell r="V57">
            <v>-0.7</v>
          </cell>
          <cell r="W57">
            <v>-2.5</v>
          </cell>
          <cell r="X57">
            <v>-5.6</v>
          </cell>
          <cell r="Y57">
            <v>-4.2</v>
          </cell>
          <cell r="Z57">
            <v>-1.6</v>
          </cell>
          <cell r="AA57">
            <v>1.6</v>
          </cell>
          <cell r="AB57" t="str">
            <v>-</v>
          </cell>
          <cell r="AC57">
            <v>0.7</v>
          </cell>
          <cell r="AD57">
            <v>0.9</v>
          </cell>
          <cell r="AE57">
            <v>1.1000000000000001</v>
          </cell>
          <cell r="AF57">
            <v>0.2</v>
          </cell>
          <cell r="AG57" t="str">
            <v>-</v>
          </cell>
          <cell r="AH57">
            <v>-2.1</v>
          </cell>
          <cell r="AI57" t="str">
            <v>-</v>
          </cell>
          <cell r="AJ57">
            <v>-8.4</v>
          </cell>
          <cell r="AK57">
            <v>-0.3</v>
          </cell>
        </row>
        <row r="58">
          <cell r="D58" t="str">
            <v xml:space="preserve"> </v>
          </cell>
          <cell r="E58" t="str">
            <v>５</v>
          </cell>
          <cell r="F58" t="str">
            <v xml:space="preserve"> </v>
          </cell>
          <cell r="G58" t="str">
            <v xml:space="preserve">     May</v>
          </cell>
          <cell r="H58" t="str">
            <v>-</v>
          </cell>
          <cell r="I58">
            <v>-1.6</v>
          </cell>
          <cell r="J58">
            <v>-1.4</v>
          </cell>
          <cell r="K58">
            <v>2.1</v>
          </cell>
          <cell r="L58">
            <v>-4.4000000000000004</v>
          </cell>
          <cell r="M58">
            <v>-8</v>
          </cell>
          <cell r="N58">
            <v>0.9</v>
          </cell>
          <cell r="O58">
            <v>5.3</v>
          </cell>
          <cell r="P58">
            <v>0.3</v>
          </cell>
          <cell r="Q58">
            <v>1.9</v>
          </cell>
          <cell r="R58">
            <v>-9.1999999999999993</v>
          </cell>
          <cell r="S58">
            <v>1.2</v>
          </cell>
          <cell r="T58">
            <v>-7.6</v>
          </cell>
          <cell r="U58">
            <v>-1.9</v>
          </cell>
          <cell r="V58">
            <v>-0.8</v>
          </cell>
          <cell r="W58">
            <v>0.5</v>
          </cell>
          <cell r="X58">
            <v>17.399999999999999</v>
          </cell>
          <cell r="Y58">
            <v>-3</v>
          </cell>
          <cell r="Z58">
            <v>-0.9</v>
          </cell>
          <cell r="AA58">
            <v>-2.5</v>
          </cell>
          <cell r="AB58" t="str">
            <v>-</v>
          </cell>
          <cell r="AC58">
            <v>-0.8</v>
          </cell>
          <cell r="AD58">
            <v>-4.4000000000000004</v>
          </cell>
          <cell r="AE58">
            <v>-3.3</v>
          </cell>
          <cell r="AF58">
            <v>1.1000000000000001</v>
          </cell>
          <cell r="AG58" t="str">
            <v>-</v>
          </cell>
          <cell r="AH58">
            <v>1.1000000000000001</v>
          </cell>
          <cell r="AI58" t="str">
            <v>-</v>
          </cell>
          <cell r="AJ58">
            <v>-0.9</v>
          </cell>
          <cell r="AK58">
            <v>-0.5</v>
          </cell>
        </row>
        <row r="59">
          <cell r="D59" t="str">
            <v xml:space="preserve"> </v>
          </cell>
          <cell r="E59" t="str">
            <v>６</v>
          </cell>
          <cell r="F59" t="str">
            <v xml:space="preserve"> </v>
          </cell>
          <cell r="G59" t="str">
            <v xml:space="preserve">     June</v>
          </cell>
          <cell r="H59" t="str">
            <v>-</v>
          </cell>
          <cell r="I59">
            <v>-2.7</v>
          </cell>
          <cell r="J59">
            <v>-0.8</v>
          </cell>
          <cell r="K59">
            <v>1</v>
          </cell>
          <cell r="L59">
            <v>-21.8</v>
          </cell>
          <cell r="M59">
            <v>-9.3000000000000007</v>
          </cell>
          <cell r="N59">
            <v>-1.9</v>
          </cell>
          <cell r="O59">
            <v>-0.2</v>
          </cell>
          <cell r="P59">
            <v>6.2</v>
          </cell>
          <cell r="Q59">
            <v>-6.1</v>
          </cell>
          <cell r="R59">
            <v>-13.4</v>
          </cell>
          <cell r="S59">
            <v>0.3</v>
          </cell>
          <cell r="T59">
            <v>1.5</v>
          </cell>
          <cell r="U59">
            <v>8.6</v>
          </cell>
          <cell r="V59">
            <v>-2.5</v>
          </cell>
          <cell r="W59">
            <v>-1</v>
          </cell>
          <cell r="X59">
            <v>-2.2999999999999998</v>
          </cell>
          <cell r="Y59">
            <v>0.9</v>
          </cell>
          <cell r="Z59">
            <v>-1.2</v>
          </cell>
          <cell r="AA59">
            <v>-4.5</v>
          </cell>
          <cell r="AB59" t="str">
            <v>-</v>
          </cell>
          <cell r="AC59">
            <v>-0.3</v>
          </cell>
          <cell r="AD59">
            <v>1.4</v>
          </cell>
          <cell r="AE59">
            <v>-5.6</v>
          </cell>
          <cell r="AF59">
            <v>-3.5</v>
          </cell>
          <cell r="AG59" t="str">
            <v>-</v>
          </cell>
          <cell r="AH59">
            <v>1.2</v>
          </cell>
          <cell r="AI59" t="str">
            <v>-</v>
          </cell>
          <cell r="AJ59">
            <v>-2.8</v>
          </cell>
          <cell r="AK59">
            <v>-0.4</v>
          </cell>
        </row>
        <row r="60">
          <cell r="D60" t="str">
            <v xml:space="preserve"> </v>
          </cell>
          <cell r="E60" t="str">
            <v>７</v>
          </cell>
          <cell r="F60" t="str">
            <v xml:space="preserve"> </v>
          </cell>
          <cell r="G60" t="str">
            <v xml:space="preserve">     July</v>
          </cell>
          <cell r="H60" t="str">
            <v>-</v>
          </cell>
          <cell r="I60">
            <v>-0.9</v>
          </cell>
          <cell r="J60">
            <v>-1.2</v>
          </cell>
          <cell r="K60">
            <v>2</v>
          </cell>
          <cell r="L60">
            <v>8.6999999999999993</v>
          </cell>
          <cell r="M60">
            <v>-9.6</v>
          </cell>
          <cell r="N60">
            <v>8.1999999999999993</v>
          </cell>
          <cell r="O60">
            <v>-4.8</v>
          </cell>
          <cell r="P60">
            <v>2.9</v>
          </cell>
          <cell r="Q60">
            <v>-10.9</v>
          </cell>
          <cell r="R60">
            <v>0.2</v>
          </cell>
          <cell r="S60">
            <v>-2.5</v>
          </cell>
          <cell r="T60">
            <v>1.4</v>
          </cell>
          <cell r="U60">
            <v>0.8</v>
          </cell>
          <cell r="V60">
            <v>-0.6</v>
          </cell>
          <cell r="W60">
            <v>-0.8</v>
          </cell>
          <cell r="X60">
            <v>-0.6</v>
          </cell>
          <cell r="Y60">
            <v>-1.6</v>
          </cell>
          <cell r="Z60">
            <v>-0.7</v>
          </cell>
          <cell r="AA60">
            <v>-0.4</v>
          </cell>
          <cell r="AB60" t="str">
            <v>-</v>
          </cell>
          <cell r="AC60">
            <v>-2.2000000000000002</v>
          </cell>
          <cell r="AD60">
            <v>-0.8</v>
          </cell>
          <cell r="AE60">
            <v>-3.9</v>
          </cell>
          <cell r="AF60">
            <v>-2.1</v>
          </cell>
          <cell r="AG60" t="str">
            <v>-</v>
          </cell>
          <cell r="AH60">
            <v>3.4</v>
          </cell>
          <cell r="AI60" t="str">
            <v>-</v>
          </cell>
          <cell r="AJ60">
            <v>-0.2</v>
          </cell>
          <cell r="AK60">
            <v>-0.4</v>
          </cell>
        </row>
        <row r="61">
          <cell r="D61" t="str">
            <v xml:space="preserve"> </v>
          </cell>
          <cell r="E61" t="str">
            <v>８</v>
          </cell>
          <cell r="F61" t="str">
            <v xml:space="preserve"> </v>
          </cell>
          <cell r="G61" t="str">
            <v xml:space="preserve">     Aug.</v>
          </cell>
          <cell r="H61" t="str">
            <v>-</v>
          </cell>
          <cell r="I61">
            <v>-5.0999999999999996</v>
          </cell>
          <cell r="J61">
            <v>-3.6</v>
          </cell>
          <cell r="K61">
            <v>-0.7</v>
          </cell>
          <cell r="L61">
            <v>-16.5</v>
          </cell>
          <cell r="M61">
            <v>-8.1999999999999993</v>
          </cell>
          <cell r="N61">
            <v>-7.7</v>
          </cell>
          <cell r="O61">
            <v>-10.8</v>
          </cell>
          <cell r="P61">
            <v>8.1999999999999993</v>
          </cell>
          <cell r="Q61">
            <v>-9.4</v>
          </cell>
          <cell r="R61">
            <v>-6</v>
          </cell>
          <cell r="S61">
            <v>-2.7</v>
          </cell>
          <cell r="T61">
            <v>-5.4</v>
          </cell>
          <cell r="U61">
            <v>-4.8</v>
          </cell>
          <cell r="V61">
            <v>-5.3</v>
          </cell>
          <cell r="W61">
            <v>-5.4</v>
          </cell>
          <cell r="X61">
            <v>-17.8</v>
          </cell>
          <cell r="Y61">
            <v>-11.5</v>
          </cell>
          <cell r="Z61">
            <v>-2.5</v>
          </cell>
          <cell r="AA61">
            <v>-5.2</v>
          </cell>
          <cell r="AB61" t="str">
            <v>-</v>
          </cell>
          <cell r="AC61">
            <v>1</v>
          </cell>
          <cell r="AD61">
            <v>0.1</v>
          </cell>
          <cell r="AE61">
            <v>-5</v>
          </cell>
          <cell r="AF61">
            <v>-4.0999999999999996</v>
          </cell>
          <cell r="AG61" t="str">
            <v>-</v>
          </cell>
          <cell r="AH61">
            <v>-5.0999999999999996</v>
          </cell>
          <cell r="AI61" t="str">
            <v>-</v>
          </cell>
          <cell r="AJ61">
            <v>-5.2</v>
          </cell>
          <cell r="AK61">
            <v>-0.5</v>
          </cell>
        </row>
        <row r="62">
          <cell r="D62" t="str">
            <v xml:space="preserve"> </v>
          </cell>
          <cell r="E62" t="str">
            <v>９</v>
          </cell>
          <cell r="F62" t="str">
            <v xml:space="preserve"> </v>
          </cell>
          <cell r="G62" t="str">
            <v xml:space="preserve">     Sep.</v>
          </cell>
          <cell r="H62" t="str">
            <v>-</v>
          </cell>
          <cell r="I62">
            <v>-2.6</v>
          </cell>
          <cell r="J62">
            <v>-1.1000000000000001</v>
          </cell>
          <cell r="K62">
            <v>-1.4</v>
          </cell>
          <cell r="L62">
            <v>-16.600000000000001</v>
          </cell>
          <cell r="M62">
            <v>-3.9</v>
          </cell>
          <cell r="N62">
            <v>6.1</v>
          </cell>
          <cell r="O62">
            <v>-12.3</v>
          </cell>
          <cell r="P62">
            <v>-0.1</v>
          </cell>
          <cell r="Q62">
            <v>-1.5</v>
          </cell>
          <cell r="R62">
            <v>-2.8</v>
          </cell>
          <cell r="S62">
            <v>0.6</v>
          </cell>
          <cell r="T62">
            <v>-2.1</v>
          </cell>
          <cell r="U62">
            <v>6.7</v>
          </cell>
          <cell r="V62">
            <v>-2.4</v>
          </cell>
          <cell r="W62">
            <v>-3.6</v>
          </cell>
          <cell r="X62">
            <v>0.8</v>
          </cell>
          <cell r="Y62">
            <v>-10</v>
          </cell>
          <cell r="Z62">
            <v>-3</v>
          </cell>
          <cell r="AA62">
            <v>-0.9</v>
          </cell>
          <cell r="AB62" t="str">
            <v>-</v>
          </cell>
          <cell r="AC62">
            <v>2.2000000000000002</v>
          </cell>
          <cell r="AD62">
            <v>2.8</v>
          </cell>
          <cell r="AE62">
            <v>-0.8</v>
          </cell>
          <cell r="AF62">
            <v>-3.1</v>
          </cell>
          <cell r="AG62" t="str">
            <v>-</v>
          </cell>
          <cell r="AH62">
            <v>-4.4000000000000004</v>
          </cell>
          <cell r="AI62" t="str">
            <v>-</v>
          </cell>
          <cell r="AJ62">
            <v>-6.2</v>
          </cell>
          <cell r="AK62">
            <v>-0.5</v>
          </cell>
        </row>
        <row r="63">
          <cell r="D63" t="str">
            <v xml:space="preserve"> </v>
          </cell>
          <cell r="E63" t="str">
            <v>10</v>
          </cell>
          <cell r="F63" t="str">
            <v xml:space="preserve"> </v>
          </cell>
          <cell r="G63" t="str">
            <v xml:space="preserve">     Oct.</v>
          </cell>
          <cell r="H63" t="str">
            <v>-</v>
          </cell>
          <cell r="I63">
            <v>-0.2</v>
          </cell>
          <cell r="J63">
            <v>0.1</v>
          </cell>
          <cell r="K63">
            <v>1.3</v>
          </cell>
          <cell r="L63">
            <v>-1.4</v>
          </cell>
          <cell r="M63">
            <v>-0.3</v>
          </cell>
          <cell r="N63">
            <v>1.8</v>
          </cell>
          <cell r="O63">
            <v>1</v>
          </cell>
          <cell r="P63">
            <v>-3.9</v>
          </cell>
          <cell r="Q63">
            <v>-1.8</v>
          </cell>
          <cell r="R63">
            <v>-1.3</v>
          </cell>
          <cell r="S63">
            <v>2.8</v>
          </cell>
          <cell r="T63">
            <v>-1.3</v>
          </cell>
          <cell r="U63">
            <v>-0.8</v>
          </cell>
          <cell r="V63">
            <v>0.1</v>
          </cell>
          <cell r="W63">
            <v>-0.6</v>
          </cell>
          <cell r="X63">
            <v>-2.8</v>
          </cell>
          <cell r="Y63">
            <v>-1</v>
          </cell>
          <cell r="Z63">
            <v>-0.2</v>
          </cell>
          <cell r="AA63">
            <v>0.9</v>
          </cell>
          <cell r="AB63" t="str">
            <v>-</v>
          </cell>
          <cell r="AC63">
            <v>0.1</v>
          </cell>
          <cell r="AD63">
            <v>0</v>
          </cell>
          <cell r="AE63">
            <v>-1.3</v>
          </cell>
          <cell r="AF63">
            <v>-1</v>
          </cell>
          <cell r="AG63" t="str">
            <v>-</v>
          </cell>
          <cell r="AH63">
            <v>1.4</v>
          </cell>
          <cell r="AI63" t="str">
            <v>-</v>
          </cell>
          <cell r="AJ63">
            <v>-2.1</v>
          </cell>
          <cell r="AK63">
            <v>0.2</v>
          </cell>
        </row>
        <row r="64">
          <cell r="D64" t="str">
            <v xml:space="preserve"> </v>
          </cell>
          <cell r="E64" t="str">
            <v>11</v>
          </cell>
          <cell r="F64" t="str">
            <v xml:space="preserve"> </v>
          </cell>
          <cell r="G64" t="str">
            <v xml:space="preserve">     Nov.</v>
          </cell>
          <cell r="H64" t="str">
            <v>-</v>
          </cell>
          <cell r="I64">
            <v>-0.9</v>
          </cell>
          <cell r="J64">
            <v>-1.3</v>
          </cell>
          <cell r="K64">
            <v>0.1</v>
          </cell>
          <cell r="L64">
            <v>-7.5</v>
          </cell>
          <cell r="M64">
            <v>-4.7</v>
          </cell>
          <cell r="N64">
            <v>-3.5</v>
          </cell>
          <cell r="O64">
            <v>-4.3</v>
          </cell>
          <cell r="P64">
            <v>-1.8</v>
          </cell>
          <cell r="Q64">
            <v>3.6</v>
          </cell>
          <cell r="R64">
            <v>-9.6</v>
          </cell>
          <cell r="S64">
            <v>-1.8</v>
          </cell>
          <cell r="T64">
            <v>1.5</v>
          </cell>
          <cell r="U64">
            <v>6.5</v>
          </cell>
          <cell r="V64">
            <v>-1.2</v>
          </cell>
          <cell r="W64">
            <v>0.1</v>
          </cell>
          <cell r="X64">
            <v>17.399999999999999</v>
          </cell>
          <cell r="Y64">
            <v>-5.3</v>
          </cell>
          <cell r="Z64">
            <v>-1.1000000000000001</v>
          </cell>
          <cell r="AA64">
            <v>-2.8</v>
          </cell>
          <cell r="AB64" t="str">
            <v>-</v>
          </cell>
          <cell r="AC64">
            <v>1.6</v>
          </cell>
          <cell r="AD64">
            <v>2</v>
          </cell>
          <cell r="AE64">
            <v>-0.3</v>
          </cell>
          <cell r="AF64">
            <v>-1.9</v>
          </cell>
          <cell r="AG64" t="str">
            <v>-</v>
          </cell>
          <cell r="AH64">
            <v>-1.4</v>
          </cell>
          <cell r="AI64" t="str">
            <v>-</v>
          </cell>
          <cell r="AJ64">
            <v>-4.9000000000000004</v>
          </cell>
          <cell r="AK64">
            <v>0.6</v>
          </cell>
        </row>
        <row r="65">
          <cell r="D65" t="str">
            <v xml:space="preserve"> </v>
          </cell>
          <cell r="E65" t="str">
            <v>12</v>
          </cell>
          <cell r="F65" t="str">
            <v xml:space="preserve"> </v>
          </cell>
          <cell r="G65" t="str">
            <v xml:space="preserve">     Dec.</v>
          </cell>
          <cell r="H65" t="str">
            <v>-</v>
          </cell>
          <cell r="I65">
            <v>0.1</v>
          </cell>
          <cell r="J65">
            <v>-1.1000000000000001</v>
          </cell>
          <cell r="K65">
            <v>-0.8</v>
          </cell>
          <cell r="L65">
            <v>0.6</v>
          </cell>
          <cell r="M65">
            <v>-2.1</v>
          </cell>
          <cell r="N65">
            <v>-8.9</v>
          </cell>
          <cell r="O65">
            <v>-0.6</v>
          </cell>
          <cell r="P65">
            <v>-11.8</v>
          </cell>
          <cell r="Q65">
            <v>10.4</v>
          </cell>
          <cell r="R65">
            <v>16.2</v>
          </cell>
          <cell r="S65">
            <v>-3.8</v>
          </cell>
          <cell r="T65">
            <v>0.5</v>
          </cell>
          <cell r="U65">
            <v>5.5</v>
          </cell>
          <cell r="V65">
            <v>-0.1</v>
          </cell>
          <cell r="W65">
            <v>-0.8</v>
          </cell>
          <cell r="X65">
            <v>8</v>
          </cell>
          <cell r="Y65">
            <v>-1.3</v>
          </cell>
          <cell r="Z65">
            <v>-2</v>
          </cell>
          <cell r="AA65">
            <v>1.1000000000000001</v>
          </cell>
          <cell r="AB65" t="str">
            <v>-</v>
          </cell>
          <cell r="AC65">
            <v>2.7</v>
          </cell>
          <cell r="AD65">
            <v>2.4</v>
          </cell>
          <cell r="AE65">
            <v>2.6</v>
          </cell>
          <cell r="AF65">
            <v>0.1</v>
          </cell>
          <cell r="AG65" t="str">
            <v>-</v>
          </cell>
          <cell r="AH65">
            <v>-2.4</v>
          </cell>
          <cell r="AI65" t="str">
            <v>-</v>
          </cell>
          <cell r="AJ65">
            <v>-2.9</v>
          </cell>
          <cell r="AK65">
            <v>0.4</v>
          </cell>
        </row>
        <row r="66">
          <cell r="H66" t="str">
            <v>　　　　　　　　　対前年同月　実質増減率（％）　　Change over the year in % (Real)</v>
          </cell>
        </row>
        <row r="67">
          <cell r="D67" t="str">
            <v>2014年</v>
          </cell>
          <cell r="E67" t="str">
            <v>12</v>
          </cell>
          <cell r="F67" t="str">
            <v>月</v>
          </cell>
          <cell r="G67" t="str">
            <v>2014 Dec.</v>
          </cell>
          <cell r="H67" t="str">
            <v>-</v>
          </cell>
          <cell r="I67">
            <v>-3.4</v>
          </cell>
          <cell r="J67">
            <v>-2.1</v>
          </cell>
          <cell r="K67">
            <v>-1.9</v>
          </cell>
          <cell r="L67">
            <v>10</v>
          </cell>
          <cell r="M67">
            <v>-2.4</v>
          </cell>
          <cell r="N67">
            <v>-5.5</v>
          </cell>
          <cell r="O67">
            <v>-1</v>
          </cell>
          <cell r="P67">
            <v>2.9</v>
          </cell>
          <cell r="Q67">
            <v>-13.8</v>
          </cell>
          <cell r="R67">
            <v>1.6</v>
          </cell>
          <cell r="S67">
            <v>-6.4</v>
          </cell>
          <cell r="T67" t="str">
            <v>-</v>
          </cell>
          <cell r="U67">
            <v>-1.8</v>
          </cell>
          <cell r="V67">
            <v>-3.1</v>
          </cell>
          <cell r="W67">
            <v>-4.8</v>
          </cell>
          <cell r="X67">
            <v>-28.1</v>
          </cell>
          <cell r="Y67">
            <v>-4</v>
          </cell>
          <cell r="Z67">
            <v>-0.9</v>
          </cell>
          <cell r="AA67">
            <v>-0.4</v>
          </cell>
          <cell r="AB67" t="str">
            <v>-</v>
          </cell>
          <cell r="AC67">
            <v>-0.8</v>
          </cell>
          <cell r="AD67">
            <v>-0.3</v>
          </cell>
          <cell r="AE67">
            <v>-3</v>
          </cell>
          <cell r="AF67" t="str">
            <v>-</v>
          </cell>
          <cell r="AG67" t="str">
            <v>-</v>
          </cell>
          <cell r="AH67">
            <v>-3.9</v>
          </cell>
          <cell r="AI67" t="str">
            <v>-</v>
          </cell>
          <cell r="AJ67">
            <v>-4</v>
          </cell>
          <cell r="AK67" t="str">
            <v>-</v>
          </cell>
        </row>
        <row r="68">
          <cell r="D68" t="str">
            <v>2015年</v>
          </cell>
          <cell r="E68" t="str">
            <v>１</v>
          </cell>
          <cell r="F68" t="str">
            <v>月</v>
          </cell>
          <cell r="G68" t="str">
            <v>2015 Jan.</v>
          </cell>
          <cell r="H68" t="str">
            <v>-</v>
          </cell>
          <cell r="I68">
            <v>-5.0999999999999996</v>
          </cell>
          <cell r="J68">
            <v>-4.7</v>
          </cell>
          <cell r="K68">
            <v>-3.3</v>
          </cell>
          <cell r="L68">
            <v>-8.1</v>
          </cell>
          <cell r="M68">
            <v>-1.3</v>
          </cell>
          <cell r="N68">
            <v>-8.8000000000000007</v>
          </cell>
          <cell r="O68">
            <v>-15.9</v>
          </cell>
          <cell r="P68">
            <v>2.8</v>
          </cell>
          <cell r="Q68">
            <v>-6</v>
          </cell>
          <cell r="R68">
            <v>3.6</v>
          </cell>
          <cell r="S68">
            <v>-11.3</v>
          </cell>
          <cell r="T68" t="str">
            <v>-</v>
          </cell>
          <cell r="U68">
            <v>-1</v>
          </cell>
          <cell r="V68">
            <v>-5.0999999999999996</v>
          </cell>
          <cell r="W68">
            <v>-5</v>
          </cell>
          <cell r="X68">
            <v>-11.9</v>
          </cell>
          <cell r="Y68">
            <v>-12.6</v>
          </cell>
          <cell r="Z68">
            <v>-2.2999999999999998</v>
          </cell>
          <cell r="AA68">
            <v>-5.3</v>
          </cell>
          <cell r="AB68" t="str">
            <v>-</v>
          </cell>
          <cell r="AC68">
            <v>-2.2999999999999998</v>
          </cell>
          <cell r="AD68">
            <v>-2.5</v>
          </cell>
          <cell r="AE68">
            <v>-4.3</v>
          </cell>
          <cell r="AF68" t="str">
            <v>-</v>
          </cell>
          <cell r="AG68" t="str">
            <v>-</v>
          </cell>
          <cell r="AH68">
            <v>-5.9</v>
          </cell>
          <cell r="AI68" t="str">
            <v>-</v>
          </cell>
          <cell r="AJ68">
            <v>-5</v>
          </cell>
          <cell r="AK68" t="str">
            <v>-</v>
          </cell>
        </row>
        <row r="69">
          <cell r="D69" t="str">
            <v xml:space="preserve"> </v>
          </cell>
          <cell r="E69" t="str">
            <v>２</v>
          </cell>
          <cell r="F69" t="str">
            <v xml:space="preserve"> </v>
          </cell>
          <cell r="G69" t="str">
            <v xml:space="preserve">     Feb.</v>
          </cell>
          <cell r="H69" t="str">
            <v>-</v>
          </cell>
          <cell r="I69">
            <v>-2.9</v>
          </cell>
          <cell r="J69">
            <v>-3.3</v>
          </cell>
          <cell r="K69">
            <v>-0.6</v>
          </cell>
          <cell r="L69">
            <v>-7.4</v>
          </cell>
          <cell r="M69">
            <v>-2.2000000000000002</v>
          </cell>
          <cell r="N69">
            <v>-18.899999999999999</v>
          </cell>
          <cell r="O69">
            <v>1.3</v>
          </cell>
          <cell r="P69">
            <v>-6.4</v>
          </cell>
          <cell r="Q69">
            <v>1</v>
          </cell>
          <cell r="R69">
            <v>-10.199999999999999</v>
          </cell>
          <cell r="S69">
            <v>-0.7</v>
          </cell>
          <cell r="T69" t="str">
            <v>-</v>
          </cell>
          <cell r="U69">
            <v>-10.7</v>
          </cell>
          <cell r="V69">
            <v>-3.5</v>
          </cell>
          <cell r="W69">
            <v>-4.5</v>
          </cell>
          <cell r="X69">
            <v>-20.5</v>
          </cell>
          <cell r="Y69">
            <v>-6.9</v>
          </cell>
          <cell r="Z69">
            <v>-1.2</v>
          </cell>
          <cell r="AA69">
            <v>-1.9</v>
          </cell>
          <cell r="AB69" t="str">
            <v>-</v>
          </cell>
          <cell r="AC69">
            <v>-0.7</v>
          </cell>
          <cell r="AD69">
            <v>-0.5</v>
          </cell>
          <cell r="AE69">
            <v>-3.6</v>
          </cell>
          <cell r="AF69" t="str">
            <v>-</v>
          </cell>
          <cell r="AG69" t="str">
            <v>-</v>
          </cell>
          <cell r="AH69">
            <v>-2</v>
          </cell>
          <cell r="AI69" t="str">
            <v>-</v>
          </cell>
          <cell r="AJ69">
            <v>-1.4</v>
          </cell>
          <cell r="AK69" t="str">
            <v>-</v>
          </cell>
        </row>
        <row r="70">
          <cell r="D70" t="str">
            <v xml:space="preserve"> </v>
          </cell>
          <cell r="E70" t="str">
            <v>３</v>
          </cell>
          <cell r="F70" t="str">
            <v xml:space="preserve"> </v>
          </cell>
          <cell r="G70" t="str">
            <v xml:space="preserve">     Mar.</v>
          </cell>
          <cell r="H70" t="str">
            <v>-</v>
          </cell>
          <cell r="I70">
            <v>-10.6</v>
          </cell>
          <cell r="J70">
            <v>-9.6</v>
          </cell>
          <cell r="K70">
            <v>-5.7</v>
          </cell>
          <cell r="L70">
            <v>-16</v>
          </cell>
          <cell r="M70">
            <v>-3</v>
          </cell>
          <cell r="N70">
            <v>-39.6</v>
          </cell>
          <cell r="O70">
            <v>-14.9</v>
          </cell>
          <cell r="P70">
            <v>-13.2</v>
          </cell>
          <cell r="Q70">
            <v>-16.100000000000001</v>
          </cell>
          <cell r="R70">
            <v>3.1</v>
          </cell>
          <cell r="S70">
            <v>-14</v>
          </cell>
          <cell r="T70" t="str">
            <v>-</v>
          </cell>
          <cell r="U70">
            <v>-14.2</v>
          </cell>
          <cell r="V70">
            <v>-12.1</v>
          </cell>
          <cell r="W70">
            <v>-16.899999999999999</v>
          </cell>
          <cell r="X70">
            <v>-40</v>
          </cell>
          <cell r="Y70">
            <v>-21.5</v>
          </cell>
          <cell r="Z70">
            <v>-9</v>
          </cell>
          <cell r="AA70">
            <v>-3.8</v>
          </cell>
          <cell r="AB70" t="str">
            <v>-</v>
          </cell>
          <cell r="AC70">
            <v>-0.3</v>
          </cell>
          <cell r="AD70">
            <v>-1.1000000000000001</v>
          </cell>
          <cell r="AE70">
            <v>-11</v>
          </cell>
          <cell r="AF70" t="str">
            <v>-</v>
          </cell>
          <cell r="AG70" t="str">
            <v>-</v>
          </cell>
          <cell r="AH70">
            <v>-10.3</v>
          </cell>
          <cell r="AI70" t="str">
            <v>-</v>
          </cell>
          <cell r="AJ70">
            <v>-11.3</v>
          </cell>
          <cell r="AK70" t="str">
            <v>-</v>
          </cell>
        </row>
        <row r="71">
          <cell r="D71" t="str">
            <v xml:space="preserve"> </v>
          </cell>
          <cell r="E71" t="str">
            <v>４</v>
          </cell>
          <cell r="F71" t="str">
            <v xml:space="preserve"> </v>
          </cell>
          <cell r="G71" t="str">
            <v xml:space="preserve">     Apr.</v>
          </cell>
          <cell r="H71" t="str">
            <v>-</v>
          </cell>
          <cell r="I71">
            <v>-1.3</v>
          </cell>
          <cell r="J71">
            <v>1.4</v>
          </cell>
          <cell r="K71">
            <v>3.2</v>
          </cell>
          <cell r="L71">
            <v>-20.6</v>
          </cell>
          <cell r="M71">
            <v>0.2</v>
          </cell>
          <cell r="N71">
            <v>19.5</v>
          </cell>
          <cell r="O71">
            <v>8.5</v>
          </cell>
          <cell r="P71">
            <v>2.2000000000000002</v>
          </cell>
          <cell r="Q71">
            <v>7</v>
          </cell>
          <cell r="R71">
            <v>-12.6</v>
          </cell>
          <cell r="S71">
            <v>-8.5</v>
          </cell>
          <cell r="T71" t="str">
            <v>-</v>
          </cell>
          <cell r="U71">
            <v>4.0999999999999996</v>
          </cell>
          <cell r="V71">
            <v>-0.5</v>
          </cell>
          <cell r="W71">
            <v>4.5999999999999996</v>
          </cell>
          <cell r="X71">
            <v>-5.5</v>
          </cell>
          <cell r="Y71">
            <v>14.1</v>
          </cell>
          <cell r="Z71">
            <v>4.4000000000000004</v>
          </cell>
          <cell r="AA71">
            <v>-6.2</v>
          </cell>
          <cell r="AB71" t="str">
            <v>-</v>
          </cell>
          <cell r="AC71">
            <v>2</v>
          </cell>
          <cell r="AD71">
            <v>2.2999999999999998</v>
          </cell>
          <cell r="AE71">
            <v>0.5</v>
          </cell>
          <cell r="AF71" t="str">
            <v>-</v>
          </cell>
          <cell r="AG71" t="str">
            <v>-</v>
          </cell>
          <cell r="AH71">
            <v>-3.9</v>
          </cell>
          <cell r="AI71" t="str">
            <v>-</v>
          </cell>
          <cell r="AJ71">
            <v>-1.2</v>
          </cell>
          <cell r="AK71" t="str">
            <v>-</v>
          </cell>
        </row>
        <row r="72">
          <cell r="D72" t="str">
            <v xml:space="preserve"> </v>
          </cell>
          <cell r="E72" t="str">
            <v>５</v>
          </cell>
          <cell r="F72" t="str">
            <v xml:space="preserve"> </v>
          </cell>
          <cell r="G72" t="str">
            <v xml:space="preserve">     May</v>
          </cell>
          <cell r="H72" t="str">
            <v>-</v>
          </cell>
          <cell r="I72">
            <v>4.8</v>
          </cell>
          <cell r="J72">
            <v>3.7</v>
          </cell>
          <cell r="K72">
            <v>0.7</v>
          </cell>
          <cell r="L72">
            <v>23.6</v>
          </cell>
          <cell r="M72">
            <v>4.5</v>
          </cell>
          <cell r="N72">
            <v>19.3</v>
          </cell>
          <cell r="O72">
            <v>1.1000000000000001</v>
          </cell>
          <cell r="P72">
            <v>3.1</v>
          </cell>
          <cell r="Q72">
            <v>14.8</v>
          </cell>
          <cell r="R72">
            <v>5.2</v>
          </cell>
          <cell r="S72">
            <v>-1.9</v>
          </cell>
          <cell r="T72" t="str">
            <v>-</v>
          </cell>
          <cell r="U72">
            <v>8.9</v>
          </cell>
          <cell r="V72">
            <v>6.1</v>
          </cell>
          <cell r="W72">
            <v>5.9</v>
          </cell>
          <cell r="X72">
            <v>47.2</v>
          </cell>
          <cell r="Y72">
            <v>8.1999999999999993</v>
          </cell>
          <cell r="Z72">
            <v>1.6</v>
          </cell>
          <cell r="AA72">
            <v>6.5</v>
          </cell>
          <cell r="AB72" t="str">
            <v>-</v>
          </cell>
          <cell r="AC72">
            <v>1.5</v>
          </cell>
          <cell r="AD72">
            <v>1.5</v>
          </cell>
          <cell r="AE72">
            <v>7.5</v>
          </cell>
          <cell r="AF72" t="str">
            <v>-</v>
          </cell>
          <cell r="AG72" t="str">
            <v>-</v>
          </cell>
          <cell r="AH72">
            <v>1.4</v>
          </cell>
          <cell r="AI72" t="str">
            <v>-</v>
          </cell>
          <cell r="AJ72">
            <v>2.2000000000000002</v>
          </cell>
          <cell r="AK72" t="str">
            <v>-</v>
          </cell>
        </row>
        <row r="73">
          <cell r="D73" t="str">
            <v xml:space="preserve"> </v>
          </cell>
          <cell r="E73" t="str">
            <v>６</v>
          </cell>
          <cell r="F73" t="str">
            <v xml:space="preserve"> </v>
          </cell>
          <cell r="G73" t="str">
            <v xml:space="preserve">     June</v>
          </cell>
          <cell r="H73" t="str">
            <v>-</v>
          </cell>
          <cell r="I73">
            <v>-2</v>
          </cell>
          <cell r="J73">
            <v>-1.4</v>
          </cell>
          <cell r="K73">
            <v>-0.9</v>
          </cell>
          <cell r="L73">
            <v>-4.0999999999999996</v>
          </cell>
          <cell r="M73">
            <v>1.9</v>
          </cell>
          <cell r="N73">
            <v>-1.7</v>
          </cell>
          <cell r="O73">
            <v>-13.3</v>
          </cell>
          <cell r="P73">
            <v>1.1000000000000001</v>
          </cell>
          <cell r="Q73">
            <v>-1.1000000000000001</v>
          </cell>
          <cell r="R73">
            <v>9.4</v>
          </cell>
          <cell r="S73">
            <v>-1.9</v>
          </cell>
          <cell r="T73" t="str">
            <v>-</v>
          </cell>
          <cell r="U73">
            <v>-4.8</v>
          </cell>
          <cell r="V73">
            <v>-1.9</v>
          </cell>
          <cell r="W73">
            <v>-2.2999999999999998</v>
          </cell>
          <cell r="X73">
            <v>-1.8</v>
          </cell>
          <cell r="Y73">
            <v>-10.6</v>
          </cell>
          <cell r="Z73">
            <v>-0.6</v>
          </cell>
          <cell r="AA73">
            <v>-1.2</v>
          </cell>
          <cell r="AB73" t="str">
            <v>-</v>
          </cell>
          <cell r="AC73">
            <v>2.8</v>
          </cell>
          <cell r="AD73">
            <v>1.7</v>
          </cell>
          <cell r="AE73">
            <v>-1.4</v>
          </cell>
          <cell r="AF73" t="str">
            <v>-</v>
          </cell>
          <cell r="AG73" t="str">
            <v>-</v>
          </cell>
          <cell r="AH73">
            <v>-2.8</v>
          </cell>
          <cell r="AI73" t="str">
            <v>-</v>
          </cell>
          <cell r="AJ73">
            <v>-0.5</v>
          </cell>
          <cell r="AK73" t="str">
            <v>-</v>
          </cell>
        </row>
        <row r="74">
          <cell r="D74" t="str">
            <v xml:space="preserve"> </v>
          </cell>
          <cell r="E74" t="str">
            <v>７</v>
          </cell>
          <cell r="F74" t="str">
            <v xml:space="preserve"> </v>
          </cell>
          <cell r="G74" t="str">
            <v xml:space="preserve">     July</v>
          </cell>
          <cell r="H74" t="str">
            <v>-</v>
          </cell>
          <cell r="I74">
            <v>-0.2</v>
          </cell>
          <cell r="J74">
            <v>1.1000000000000001</v>
          </cell>
          <cell r="K74">
            <v>1.9</v>
          </cell>
          <cell r="L74">
            <v>-5.3</v>
          </cell>
          <cell r="M74">
            <v>3.1</v>
          </cell>
          <cell r="N74">
            <v>3.7</v>
          </cell>
          <cell r="O74">
            <v>1.2</v>
          </cell>
          <cell r="P74">
            <v>1.1000000000000001</v>
          </cell>
          <cell r="Q74">
            <v>1.8</v>
          </cell>
          <cell r="R74">
            <v>-3.9</v>
          </cell>
          <cell r="S74">
            <v>5.6</v>
          </cell>
          <cell r="T74" t="str">
            <v>-</v>
          </cell>
          <cell r="U74">
            <v>-7.9</v>
          </cell>
          <cell r="V74">
            <v>0.6</v>
          </cell>
          <cell r="W74">
            <v>0.5</v>
          </cell>
          <cell r="X74">
            <v>-5.9</v>
          </cell>
          <cell r="Y74">
            <v>2.2999999999999998</v>
          </cell>
          <cell r="Z74">
            <v>1.2</v>
          </cell>
          <cell r="AA74">
            <v>0.7</v>
          </cell>
          <cell r="AB74" t="str">
            <v>-</v>
          </cell>
          <cell r="AC74">
            <v>5.4</v>
          </cell>
          <cell r="AD74">
            <v>5</v>
          </cell>
          <cell r="AE74">
            <v>0.7</v>
          </cell>
          <cell r="AF74" t="str">
            <v>-</v>
          </cell>
          <cell r="AG74" t="str">
            <v>-</v>
          </cell>
          <cell r="AH74">
            <v>-1</v>
          </cell>
          <cell r="AI74" t="str">
            <v>-</v>
          </cell>
          <cell r="AJ74">
            <v>-2.2999999999999998</v>
          </cell>
          <cell r="AK74" t="str">
            <v>-</v>
          </cell>
        </row>
        <row r="75">
          <cell r="D75" t="str">
            <v xml:space="preserve"> </v>
          </cell>
          <cell r="E75" t="str">
            <v>８</v>
          </cell>
          <cell r="F75" t="str">
            <v xml:space="preserve"> </v>
          </cell>
          <cell r="G75" t="str">
            <v xml:space="preserve">     Aug.</v>
          </cell>
          <cell r="H75" t="str">
            <v>-</v>
          </cell>
          <cell r="I75">
            <v>2.9</v>
          </cell>
          <cell r="J75">
            <v>1.9</v>
          </cell>
          <cell r="K75">
            <v>0.6</v>
          </cell>
          <cell r="L75">
            <v>15.2</v>
          </cell>
          <cell r="M75">
            <v>6.8</v>
          </cell>
          <cell r="N75">
            <v>7.7</v>
          </cell>
          <cell r="O75">
            <v>-4.9000000000000004</v>
          </cell>
          <cell r="P75">
            <v>-4.2</v>
          </cell>
          <cell r="Q75">
            <v>8.6</v>
          </cell>
          <cell r="R75">
            <v>13.3</v>
          </cell>
          <cell r="S75">
            <v>1.5</v>
          </cell>
          <cell r="T75" t="str">
            <v>-</v>
          </cell>
          <cell r="U75">
            <v>-2.2000000000000002</v>
          </cell>
          <cell r="V75">
            <v>3.6</v>
          </cell>
          <cell r="W75">
            <v>2.1</v>
          </cell>
          <cell r="X75">
            <v>7.2</v>
          </cell>
          <cell r="Y75">
            <v>2.9</v>
          </cell>
          <cell r="Z75">
            <v>1.4</v>
          </cell>
          <cell r="AA75">
            <v>5.5</v>
          </cell>
          <cell r="AB75" t="str">
            <v>-</v>
          </cell>
          <cell r="AC75">
            <v>2.2000000000000002</v>
          </cell>
          <cell r="AD75">
            <v>1.8</v>
          </cell>
          <cell r="AE75">
            <v>3.4</v>
          </cell>
          <cell r="AF75" t="str">
            <v>-</v>
          </cell>
          <cell r="AG75" t="str">
            <v>-</v>
          </cell>
          <cell r="AH75">
            <v>2.7</v>
          </cell>
          <cell r="AI75" t="str">
            <v>-</v>
          </cell>
          <cell r="AJ75">
            <v>6.9</v>
          </cell>
          <cell r="AK75" t="str">
            <v>-</v>
          </cell>
        </row>
        <row r="76">
          <cell r="D76" t="str">
            <v xml:space="preserve"> </v>
          </cell>
          <cell r="E76" t="str">
            <v>９</v>
          </cell>
          <cell r="F76" t="str">
            <v xml:space="preserve"> </v>
          </cell>
          <cell r="G76" t="str">
            <v xml:space="preserve">     Sep.</v>
          </cell>
          <cell r="H76" t="str">
            <v>-</v>
          </cell>
          <cell r="I76">
            <v>-0.4</v>
          </cell>
          <cell r="J76">
            <v>-0.9</v>
          </cell>
          <cell r="K76">
            <v>0.7</v>
          </cell>
          <cell r="L76">
            <v>12.2</v>
          </cell>
          <cell r="M76">
            <v>0.9</v>
          </cell>
          <cell r="N76">
            <v>5.6</v>
          </cell>
          <cell r="O76">
            <v>-0.7</v>
          </cell>
          <cell r="P76">
            <v>-0.3</v>
          </cell>
          <cell r="Q76">
            <v>-9</v>
          </cell>
          <cell r="R76">
            <v>16.8</v>
          </cell>
          <cell r="S76">
            <v>-2.2999999999999998</v>
          </cell>
          <cell r="T76" t="str">
            <v>-</v>
          </cell>
          <cell r="U76">
            <v>-8.6</v>
          </cell>
          <cell r="V76">
            <v>-0.5</v>
          </cell>
          <cell r="W76">
            <v>-1.3</v>
          </cell>
          <cell r="X76">
            <v>-14.6</v>
          </cell>
          <cell r="Y76">
            <v>0.5</v>
          </cell>
          <cell r="Z76">
            <v>0.6</v>
          </cell>
          <cell r="AA76">
            <v>0.5</v>
          </cell>
          <cell r="AB76" t="str">
            <v>-</v>
          </cell>
          <cell r="AC76">
            <v>-1.6</v>
          </cell>
          <cell r="AD76">
            <v>-1.2</v>
          </cell>
          <cell r="AE76">
            <v>-1.7</v>
          </cell>
          <cell r="AF76" t="str">
            <v>-</v>
          </cell>
          <cell r="AG76" t="str">
            <v>-</v>
          </cell>
          <cell r="AH76">
            <v>1.4</v>
          </cell>
          <cell r="AI76" t="str">
            <v>-</v>
          </cell>
          <cell r="AJ76">
            <v>4.7</v>
          </cell>
          <cell r="AK76" t="str">
            <v>-</v>
          </cell>
        </row>
        <row r="77">
          <cell r="D77" t="str">
            <v xml:space="preserve"> </v>
          </cell>
          <cell r="E77" t="str">
            <v>10</v>
          </cell>
          <cell r="F77" t="str">
            <v xml:space="preserve"> </v>
          </cell>
          <cell r="G77" t="str">
            <v xml:space="preserve">     Oct.</v>
          </cell>
          <cell r="H77" t="str">
            <v>-</v>
          </cell>
          <cell r="I77">
            <v>-2.4</v>
          </cell>
          <cell r="J77">
            <v>-2.4</v>
          </cell>
          <cell r="K77">
            <v>0.8</v>
          </cell>
          <cell r="L77">
            <v>7.9</v>
          </cell>
          <cell r="M77">
            <v>-3.2</v>
          </cell>
          <cell r="N77">
            <v>7.9</v>
          </cell>
          <cell r="O77">
            <v>-5.9</v>
          </cell>
          <cell r="P77">
            <v>-7</v>
          </cell>
          <cell r="Q77">
            <v>-7.5</v>
          </cell>
          <cell r="R77">
            <v>-13.4</v>
          </cell>
          <cell r="S77">
            <v>-2.5</v>
          </cell>
          <cell r="T77" t="str">
            <v>-</v>
          </cell>
          <cell r="U77">
            <v>-5.7</v>
          </cell>
          <cell r="V77">
            <v>-2.6</v>
          </cell>
          <cell r="W77">
            <v>-3.1</v>
          </cell>
          <cell r="X77">
            <v>-16.3</v>
          </cell>
          <cell r="Y77">
            <v>-4.5</v>
          </cell>
          <cell r="Z77">
            <v>-0.7</v>
          </cell>
          <cell r="AA77">
            <v>-1.9</v>
          </cell>
          <cell r="AB77" t="str">
            <v>-</v>
          </cell>
          <cell r="AC77">
            <v>-0.9</v>
          </cell>
          <cell r="AD77">
            <v>-0.3</v>
          </cell>
          <cell r="AE77">
            <v>-2.2999999999999998</v>
          </cell>
          <cell r="AF77" t="str">
            <v>-</v>
          </cell>
          <cell r="AG77" t="str">
            <v>-</v>
          </cell>
          <cell r="AH77">
            <v>-2.2999999999999998</v>
          </cell>
          <cell r="AI77" t="str">
            <v>-</v>
          </cell>
          <cell r="AJ77">
            <v>0.6</v>
          </cell>
          <cell r="AK77" t="str">
            <v>-</v>
          </cell>
        </row>
        <row r="78">
          <cell r="D78" t="str">
            <v xml:space="preserve"> </v>
          </cell>
          <cell r="E78" t="str">
            <v>11</v>
          </cell>
          <cell r="F78" t="str">
            <v xml:space="preserve"> </v>
          </cell>
          <cell r="G78" t="str">
            <v xml:space="preserve">     Nov.</v>
          </cell>
          <cell r="H78" t="str">
            <v>-</v>
          </cell>
          <cell r="I78">
            <v>-2.9</v>
          </cell>
          <cell r="J78">
            <v>-2.9</v>
          </cell>
          <cell r="K78">
            <v>-1</v>
          </cell>
          <cell r="L78">
            <v>18.399999999999999</v>
          </cell>
          <cell r="M78">
            <v>-1.1000000000000001</v>
          </cell>
          <cell r="N78">
            <v>-2.8</v>
          </cell>
          <cell r="O78">
            <v>-13.8</v>
          </cell>
          <cell r="P78">
            <v>-3.8</v>
          </cell>
          <cell r="Q78">
            <v>-1.9</v>
          </cell>
          <cell r="R78">
            <v>0.4</v>
          </cell>
          <cell r="S78">
            <v>-5.8</v>
          </cell>
          <cell r="T78" t="str">
            <v>-</v>
          </cell>
          <cell r="U78">
            <v>-1</v>
          </cell>
          <cell r="V78">
            <v>-1.5</v>
          </cell>
          <cell r="W78">
            <v>-4.4000000000000004</v>
          </cell>
          <cell r="X78">
            <v>-17.100000000000001</v>
          </cell>
          <cell r="Y78">
            <v>-8.4</v>
          </cell>
          <cell r="Z78">
            <v>-1.4</v>
          </cell>
          <cell r="AA78">
            <v>2.7</v>
          </cell>
          <cell r="AB78" t="str">
            <v>-</v>
          </cell>
          <cell r="AC78">
            <v>-1.8</v>
          </cell>
          <cell r="AD78">
            <v>-2.5</v>
          </cell>
          <cell r="AE78">
            <v>-4.0999999999999996</v>
          </cell>
          <cell r="AF78" t="str">
            <v>-</v>
          </cell>
          <cell r="AG78" t="str">
            <v>-</v>
          </cell>
          <cell r="AH78">
            <v>-1.2</v>
          </cell>
          <cell r="AI78" t="str">
            <v>-</v>
          </cell>
          <cell r="AJ78">
            <v>5</v>
          </cell>
          <cell r="AK78" t="str">
            <v>-</v>
          </cell>
        </row>
        <row r="79">
          <cell r="D79" t="str">
            <v xml:space="preserve"> </v>
          </cell>
          <cell r="E79" t="str">
            <v>12</v>
          </cell>
          <cell r="F79" t="str">
            <v xml:space="preserve"> </v>
          </cell>
          <cell r="G79" t="str">
            <v xml:space="preserve">     Dec.</v>
          </cell>
          <cell r="H79" t="str">
            <v>-</v>
          </cell>
          <cell r="I79">
            <v>-4.4000000000000004</v>
          </cell>
          <cell r="J79">
            <v>-4.3</v>
          </cell>
          <cell r="K79">
            <v>0.1</v>
          </cell>
          <cell r="L79">
            <v>-7.1</v>
          </cell>
          <cell r="M79">
            <v>-10.7</v>
          </cell>
          <cell r="N79">
            <v>1.9</v>
          </cell>
          <cell r="O79">
            <v>-16.8</v>
          </cell>
          <cell r="P79">
            <v>1.2</v>
          </cell>
          <cell r="Q79">
            <v>-7.5</v>
          </cell>
          <cell r="R79">
            <v>-1.7</v>
          </cell>
          <cell r="S79">
            <v>-3.9</v>
          </cell>
          <cell r="T79" t="str">
            <v>-</v>
          </cell>
          <cell r="U79">
            <v>-7.6</v>
          </cell>
          <cell r="V79">
            <v>-4.0999999999999996</v>
          </cell>
          <cell r="W79">
            <v>-3.5</v>
          </cell>
          <cell r="X79">
            <v>2.7</v>
          </cell>
          <cell r="Y79">
            <v>-14.2</v>
          </cell>
          <cell r="Z79">
            <v>-1.9</v>
          </cell>
          <cell r="AA79">
            <v>-5</v>
          </cell>
          <cell r="AB79" t="str">
            <v>-</v>
          </cell>
          <cell r="AC79">
            <v>-2.9</v>
          </cell>
          <cell r="AD79">
            <v>-3.1</v>
          </cell>
          <cell r="AE79">
            <v>-5</v>
          </cell>
          <cell r="AF79" t="str">
            <v>-</v>
          </cell>
          <cell r="AG79" t="str">
            <v>-</v>
          </cell>
          <cell r="AH79">
            <v>-3.6</v>
          </cell>
          <cell r="AI79" t="str">
            <v>-</v>
          </cell>
          <cell r="AJ79">
            <v>0.7</v>
          </cell>
          <cell r="AK79" t="str">
            <v>-</v>
          </cell>
        </row>
        <row r="80">
          <cell r="D80" t="str">
            <v>2016年</v>
          </cell>
          <cell r="E80" t="str">
            <v>１</v>
          </cell>
          <cell r="F80" t="str">
            <v>月</v>
          </cell>
          <cell r="G80" t="str">
            <v>2016 Jan.</v>
          </cell>
          <cell r="H80" t="str">
            <v>-</v>
          </cell>
          <cell r="I80">
            <v>-3</v>
          </cell>
          <cell r="J80">
            <v>-2.7</v>
          </cell>
          <cell r="K80">
            <v>3.1</v>
          </cell>
          <cell r="L80">
            <v>-16.100000000000001</v>
          </cell>
          <cell r="M80">
            <v>-10.7</v>
          </cell>
          <cell r="N80">
            <v>5</v>
          </cell>
          <cell r="O80">
            <v>-5.7</v>
          </cell>
          <cell r="P80">
            <v>2.2000000000000002</v>
          </cell>
          <cell r="Q80">
            <v>3.5</v>
          </cell>
          <cell r="R80">
            <v>-7.7</v>
          </cell>
          <cell r="S80">
            <v>-3.1</v>
          </cell>
          <cell r="T80" t="str">
            <v>-</v>
          </cell>
          <cell r="U80">
            <v>-4.7</v>
          </cell>
          <cell r="V80">
            <v>-2.4</v>
          </cell>
          <cell r="W80">
            <v>-2.6</v>
          </cell>
          <cell r="X80">
            <v>-0.5</v>
          </cell>
          <cell r="Y80">
            <v>-5.4</v>
          </cell>
          <cell r="Z80">
            <v>-2.2999999999999998</v>
          </cell>
          <cell r="AA80">
            <v>-2.2000000000000002</v>
          </cell>
          <cell r="AB80" t="str">
            <v>-</v>
          </cell>
          <cell r="AC80">
            <v>-1.2</v>
          </cell>
          <cell r="AD80">
            <v>-0.8</v>
          </cell>
          <cell r="AE80">
            <v>-2.5</v>
          </cell>
          <cell r="AF80" t="str">
            <v>-</v>
          </cell>
          <cell r="AG80" t="str">
            <v>-</v>
          </cell>
          <cell r="AH80">
            <v>-3.2</v>
          </cell>
          <cell r="AI80" t="str">
            <v>-</v>
          </cell>
          <cell r="AJ80">
            <v>-2.1</v>
          </cell>
          <cell r="AK80" t="str">
            <v>-</v>
          </cell>
        </row>
        <row r="81">
          <cell r="D81" t="str">
            <v xml:space="preserve"> </v>
          </cell>
          <cell r="E81" t="str">
            <v>２</v>
          </cell>
          <cell r="F81" t="str">
            <v xml:space="preserve"> </v>
          </cell>
          <cell r="G81" t="str">
            <v xml:space="preserve">     Feb.</v>
          </cell>
          <cell r="H81" t="str">
            <v>-</v>
          </cell>
          <cell r="I81">
            <v>1.3</v>
          </cell>
          <cell r="J81">
            <v>2</v>
          </cell>
          <cell r="K81">
            <v>3.5</v>
          </cell>
          <cell r="L81">
            <v>-3.7</v>
          </cell>
          <cell r="M81">
            <v>-3.2</v>
          </cell>
          <cell r="N81">
            <v>-4.5999999999999996</v>
          </cell>
          <cell r="O81">
            <v>-6.2</v>
          </cell>
          <cell r="P81">
            <v>12.9</v>
          </cell>
          <cell r="Q81">
            <v>3.5</v>
          </cell>
          <cell r="R81">
            <v>17.899999999999999</v>
          </cell>
          <cell r="S81">
            <v>2.6</v>
          </cell>
          <cell r="T81" t="str">
            <v>-</v>
          </cell>
          <cell r="U81">
            <v>2.7</v>
          </cell>
          <cell r="V81">
            <v>1.9</v>
          </cell>
          <cell r="W81">
            <v>0.4</v>
          </cell>
          <cell r="X81">
            <v>2.1</v>
          </cell>
          <cell r="Y81">
            <v>-3.6</v>
          </cell>
          <cell r="Z81">
            <v>1</v>
          </cell>
          <cell r="AA81">
            <v>4</v>
          </cell>
          <cell r="AB81" t="str">
            <v>-</v>
          </cell>
          <cell r="AC81">
            <v>-2.2999999999999998</v>
          </cell>
          <cell r="AD81">
            <v>-3.3</v>
          </cell>
          <cell r="AE81">
            <v>1.9</v>
          </cell>
          <cell r="AF81" t="str">
            <v>-</v>
          </cell>
          <cell r="AG81" t="str">
            <v>-</v>
          </cell>
          <cell r="AH81">
            <v>1.1000000000000001</v>
          </cell>
          <cell r="AI81" t="str">
            <v>-</v>
          </cell>
          <cell r="AJ81">
            <v>-1.9</v>
          </cell>
          <cell r="AK81" t="str">
            <v>-</v>
          </cell>
        </row>
        <row r="82">
          <cell r="D82" t="str">
            <v xml:space="preserve"> </v>
          </cell>
          <cell r="E82" t="str">
            <v>３</v>
          </cell>
          <cell r="F82" t="str">
            <v xml:space="preserve"> </v>
          </cell>
          <cell r="G82" t="str">
            <v xml:space="preserve">     Mar.</v>
          </cell>
          <cell r="H82" t="str">
            <v>-</v>
          </cell>
          <cell r="I82">
            <v>-5.3</v>
          </cell>
          <cell r="J82">
            <v>-4.3</v>
          </cell>
          <cell r="K82">
            <v>-0.3</v>
          </cell>
          <cell r="L82">
            <v>2.6</v>
          </cell>
          <cell r="M82">
            <v>-4.2</v>
          </cell>
          <cell r="N82">
            <v>-3.5</v>
          </cell>
          <cell r="O82">
            <v>-12.2</v>
          </cell>
          <cell r="P82">
            <v>4.4000000000000004</v>
          </cell>
          <cell r="Q82">
            <v>-12.6</v>
          </cell>
          <cell r="R82">
            <v>0.6</v>
          </cell>
          <cell r="S82">
            <v>-4</v>
          </cell>
          <cell r="T82" t="str">
            <v>-</v>
          </cell>
          <cell r="U82">
            <v>-9.9</v>
          </cell>
          <cell r="V82">
            <v>-4.7</v>
          </cell>
          <cell r="W82">
            <v>-5.8</v>
          </cell>
          <cell r="X82">
            <v>-22.4</v>
          </cell>
          <cell r="Y82">
            <v>-11.9</v>
          </cell>
          <cell r="Z82">
            <v>-1.2</v>
          </cell>
          <cell r="AA82">
            <v>-3.1</v>
          </cell>
          <cell r="AB82" t="str">
            <v>-</v>
          </cell>
          <cell r="AC82">
            <v>0.3</v>
          </cell>
          <cell r="AD82">
            <v>1.3</v>
          </cell>
          <cell r="AE82">
            <v>-4.9000000000000004</v>
          </cell>
          <cell r="AF82" t="str">
            <v>-</v>
          </cell>
          <cell r="AG82" t="str">
            <v>-</v>
          </cell>
          <cell r="AH82">
            <v>-4.9000000000000004</v>
          </cell>
          <cell r="AI82" t="str">
            <v>-</v>
          </cell>
          <cell r="AJ82">
            <v>-3.6</v>
          </cell>
          <cell r="AK82" t="str">
            <v>-</v>
          </cell>
        </row>
        <row r="83">
          <cell r="D83" t="str">
            <v xml:space="preserve"> </v>
          </cell>
          <cell r="E83" t="str">
            <v>４</v>
          </cell>
          <cell r="F83" t="str">
            <v xml:space="preserve"> </v>
          </cell>
          <cell r="G83" t="str">
            <v xml:space="preserve">     Apr.</v>
          </cell>
          <cell r="H83" t="str">
            <v>-</v>
          </cell>
          <cell r="I83">
            <v>-0.4</v>
          </cell>
          <cell r="J83">
            <v>0.4</v>
          </cell>
          <cell r="K83">
            <v>1.6</v>
          </cell>
          <cell r="L83">
            <v>-11.5</v>
          </cell>
          <cell r="M83">
            <v>-2</v>
          </cell>
          <cell r="N83">
            <v>-5.7</v>
          </cell>
          <cell r="O83">
            <v>-10.4</v>
          </cell>
          <cell r="P83">
            <v>2</v>
          </cell>
          <cell r="Q83">
            <v>-3.8</v>
          </cell>
          <cell r="R83">
            <v>22.3</v>
          </cell>
          <cell r="S83">
            <v>0.2</v>
          </cell>
          <cell r="T83" t="str">
            <v>-</v>
          </cell>
          <cell r="U83">
            <v>-3.9</v>
          </cell>
          <cell r="V83">
            <v>-0.4</v>
          </cell>
          <cell r="W83">
            <v>-1.5</v>
          </cell>
          <cell r="X83">
            <v>-6.2</v>
          </cell>
          <cell r="Y83">
            <v>-6.2</v>
          </cell>
          <cell r="Z83">
            <v>0.3</v>
          </cell>
          <cell r="AA83">
            <v>0.9</v>
          </cell>
          <cell r="AB83" t="str">
            <v>-</v>
          </cell>
          <cell r="AC83">
            <v>1</v>
          </cell>
          <cell r="AD83">
            <v>1.2</v>
          </cell>
          <cell r="AE83">
            <v>1.4</v>
          </cell>
          <cell r="AF83" t="str">
            <v>-</v>
          </cell>
          <cell r="AG83" t="str">
            <v>-</v>
          </cell>
          <cell r="AH83">
            <v>-1.8</v>
          </cell>
          <cell r="AI83" t="str">
            <v>-</v>
          </cell>
          <cell r="AJ83">
            <v>-8.1</v>
          </cell>
          <cell r="AK83" t="str">
            <v>-</v>
          </cell>
        </row>
        <row r="84">
          <cell r="D84" t="str">
            <v xml:space="preserve"> </v>
          </cell>
          <cell r="E84" t="str">
            <v>５</v>
          </cell>
          <cell r="F84" t="str">
            <v xml:space="preserve"> </v>
          </cell>
          <cell r="G84" t="str">
            <v xml:space="preserve">     May</v>
          </cell>
          <cell r="H84" t="str">
            <v>-</v>
          </cell>
          <cell r="I84">
            <v>-1.1000000000000001</v>
          </cell>
          <cell r="J84">
            <v>-0.9</v>
          </cell>
          <cell r="K84">
            <v>1.4</v>
          </cell>
          <cell r="L84">
            <v>-4.9000000000000004</v>
          </cell>
          <cell r="M84">
            <v>1.1000000000000001</v>
          </cell>
          <cell r="N84">
            <v>0.7</v>
          </cell>
          <cell r="O84">
            <v>3</v>
          </cell>
          <cell r="P84">
            <v>-0.5</v>
          </cell>
          <cell r="Q84">
            <v>4.4000000000000004</v>
          </cell>
          <cell r="R84">
            <v>-10.5</v>
          </cell>
          <cell r="S84">
            <v>-0.4</v>
          </cell>
          <cell r="T84" t="str">
            <v>-</v>
          </cell>
          <cell r="U84">
            <v>-2.7</v>
          </cell>
          <cell r="V84">
            <v>-0.3</v>
          </cell>
          <cell r="W84">
            <v>1.8</v>
          </cell>
          <cell r="X84">
            <v>16.600000000000001</v>
          </cell>
          <cell r="Y84">
            <v>-4.9000000000000004</v>
          </cell>
          <cell r="Z84">
            <v>1.4</v>
          </cell>
          <cell r="AA84">
            <v>-3.2</v>
          </cell>
          <cell r="AB84" t="str">
            <v>-</v>
          </cell>
          <cell r="AC84">
            <v>-0.3</v>
          </cell>
          <cell r="AD84">
            <v>-3.9</v>
          </cell>
          <cell r="AE84">
            <v>-2.8</v>
          </cell>
          <cell r="AF84" t="str">
            <v>-</v>
          </cell>
          <cell r="AG84" t="str">
            <v>-</v>
          </cell>
          <cell r="AH84">
            <v>1.6</v>
          </cell>
          <cell r="AI84" t="str">
            <v>-</v>
          </cell>
          <cell r="AJ84">
            <v>-0.4</v>
          </cell>
          <cell r="AK84" t="str">
            <v>-</v>
          </cell>
        </row>
        <row r="85">
          <cell r="D85" t="str">
            <v xml:space="preserve"> </v>
          </cell>
          <cell r="E85" t="str">
            <v>６</v>
          </cell>
          <cell r="F85" t="str">
            <v xml:space="preserve"> </v>
          </cell>
          <cell r="G85" t="str">
            <v xml:space="preserve">     June</v>
          </cell>
          <cell r="H85" t="str">
            <v>-</v>
          </cell>
          <cell r="I85">
            <v>-2.2999999999999998</v>
          </cell>
          <cell r="J85">
            <v>-0.4</v>
          </cell>
          <cell r="K85">
            <v>-0.1</v>
          </cell>
          <cell r="L85">
            <v>-22.2</v>
          </cell>
          <cell r="M85">
            <v>-0.7</v>
          </cell>
          <cell r="N85">
            <v>-1.8</v>
          </cell>
          <cell r="O85">
            <v>-2.2000000000000002</v>
          </cell>
          <cell r="P85">
            <v>5.0999999999999996</v>
          </cell>
          <cell r="Q85">
            <v>-4.0999999999999996</v>
          </cell>
          <cell r="R85">
            <v>-14.7</v>
          </cell>
          <cell r="S85">
            <v>-1</v>
          </cell>
          <cell r="T85" t="str">
            <v>-</v>
          </cell>
          <cell r="U85">
            <v>7.7</v>
          </cell>
          <cell r="V85">
            <v>-2.1</v>
          </cell>
          <cell r="W85">
            <v>0.1</v>
          </cell>
          <cell r="X85">
            <v>-2.2999999999999998</v>
          </cell>
          <cell r="Y85">
            <v>-0.9</v>
          </cell>
          <cell r="Z85">
            <v>0.7</v>
          </cell>
          <cell r="AA85">
            <v>-5.2</v>
          </cell>
          <cell r="AB85" t="str">
            <v>-</v>
          </cell>
          <cell r="AC85">
            <v>0.1</v>
          </cell>
          <cell r="AD85">
            <v>1.8</v>
          </cell>
          <cell r="AE85">
            <v>-5.2</v>
          </cell>
          <cell r="AF85" t="str">
            <v>-</v>
          </cell>
          <cell r="AG85" t="str">
            <v>-</v>
          </cell>
          <cell r="AH85">
            <v>1.6</v>
          </cell>
          <cell r="AI85" t="str">
            <v>-</v>
          </cell>
          <cell r="AJ85">
            <v>-2.4</v>
          </cell>
          <cell r="AK85" t="str">
            <v>-</v>
          </cell>
        </row>
        <row r="86">
          <cell r="D86" t="str">
            <v xml:space="preserve"> </v>
          </cell>
          <cell r="E86" t="str">
            <v>７</v>
          </cell>
          <cell r="F86" t="str">
            <v xml:space="preserve"> </v>
          </cell>
          <cell r="G86" t="str">
            <v xml:space="preserve">     July</v>
          </cell>
          <cell r="H86" t="str">
            <v>-</v>
          </cell>
          <cell r="I86">
            <v>-0.5</v>
          </cell>
          <cell r="J86">
            <v>-0.8</v>
          </cell>
          <cell r="K86">
            <v>0.9</v>
          </cell>
          <cell r="L86">
            <v>8.1999999999999993</v>
          </cell>
          <cell r="M86">
            <v>-2.1</v>
          </cell>
          <cell r="N86">
            <v>9.1</v>
          </cell>
          <cell r="O86">
            <v>-7</v>
          </cell>
          <cell r="P86">
            <v>2</v>
          </cell>
          <cell r="Q86">
            <v>-8.5</v>
          </cell>
          <cell r="R86">
            <v>-1.4</v>
          </cell>
          <cell r="S86">
            <v>-3.3</v>
          </cell>
          <cell r="T86" t="str">
            <v>-</v>
          </cell>
          <cell r="U86">
            <v>0.1</v>
          </cell>
          <cell r="V86">
            <v>-0.2</v>
          </cell>
          <cell r="W86">
            <v>0.3</v>
          </cell>
          <cell r="X86">
            <v>0.4</v>
          </cell>
          <cell r="Y86">
            <v>-3.3</v>
          </cell>
          <cell r="Z86">
            <v>1</v>
          </cell>
          <cell r="AA86">
            <v>-1</v>
          </cell>
          <cell r="AB86" t="str">
            <v>-</v>
          </cell>
          <cell r="AC86">
            <v>-1.8</v>
          </cell>
          <cell r="AD86">
            <v>-0.4</v>
          </cell>
          <cell r="AE86">
            <v>-3.5</v>
          </cell>
          <cell r="AF86" t="str">
            <v>-</v>
          </cell>
          <cell r="AG86" t="str">
            <v>-</v>
          </cell>
          <cell r="AH86">
            <v>3.8</v>
          </cell>
          <cell r="AI86" t="str">
            <v>-</v>
          </cell>
          <cell r="AJ86">
            <v>0.2</v>
          </cell>
          <cell r="AK86" t="str">
            <v>-</v>
          </cell>
        </row>
        <row r="87">
          <cell r="D87" t="str">
            <v xml:space="preserve"> </v>
          </cell>
          <cell r="E87" t="str">
            <v>８</v>
          </cell>
          <cell r="F87" t="str">
            <v xml:space="preserve"> </v>
          </cell>
          <cell r="G87" t="str">
            <v xml:space="preserve">     Aug.</v>
          </cell>
          <cell r="H87" t="str">
            <v>-</v>
          </cell>
          <cell r="I87">
            <v>-4.5999999999999996</v>
          </cell>
          <cell r="J87">
            <v>-3.1</v>
          </cell>
          <cell r="K87">
            <v>-1.3</v>
          </cell>
          <cell r="L87">
            <v>-16.8</v>
          </cell>
          <cell r="M87">
            <v>-1.1000000000000001</v>
          </cell>
          <cell r="N87">
            <v>-6.6</v>
          </cell>
          <cell r="O87">
            <v>-12.9</v>
          </cell>
          <cell r="P87">
            <v>7.2</v>
          </cell>
          <cell r="Q87">
            <v>-7.3</v>
          </cell>
          <cell r="R87">
            <v>-7.5</v>
          </cell>
          <cell r="S87">
            <v>-3.1</v>
          </cell>
          <cell r="T87" t="str">
            <v>-</v>
          </cell>
          <cell r="U87">
            <v>-5.4</v>
          </cell>
          <cell r="V87">
            <v>-4.8</v>
          </cell>
          <cell r="W87">
            <v>-4.3</v>
          </cell>
          <cell r="X87">
            <v>-16.7</v>
          </cell>
          <cell r="Y87">
            <v>-13.1</v>
          </cell>
          <cell r="Z87">
            <v>-0.7</v>
          </cell>
          <cell r="AA87">
            <v>-5.7</v>
          </cell>
          <cell r="AB87" t="str">
            <v>-</v>
          </cell>
          <cell r="AC87">
            <v>1.5</v>
          </cell>
          <cell r="AD87">
            <v>0.6</v>
          </cell>
          <cell r="AE87">
            <v>-4.5</v>
          </cell>
          <cell r="AF87" t="str">
            <v>-</v>
          </cell>
          <cell r="AG87" t="str">
            <v>-</v>
          </cell>
          <cell r="AH87">
            <v>-4.5999999999999996</v>
          </cell>
          <cell r="AI87" t="str">
            <v>-</v>
          </cell>
          <cell r="AJ87">
            <v>-4.7</v>
          </cell>
          <cell r="AK87" t="str">
            <v>-</v>
          </cell>
        </row>
        <row r="88">
          <cell r="D88" t="str">
            <v xml:space="preserve"> </v>
          </cell>
          <cell r="E88" t="str">
            <v>９</v>
          </cell>
          <cell r="F88" t="str">
            <v xml:space="preserve"> </v>
          </cell>
          <cell r="G88" t="str">
            <v xml:space="preserve">     Sep.</v>
          </cell>
          <cell r="H88" t="str">
            <v>-</v>
          </cell>
          <cell r="I88">
            <v>-2.1</v>
          </cell>
          <cell r="J88">
            <v>-0.6</v>
          </cell>
          <cell r="K88">
            <v>-2</v>
          </cell>
          <cell r="L88">
            <v>-16.899999999999999</v>
          </cell>
          <cell r="M88">
            <v>2.5</v>
          </cell>
          <cell r="N88">
            <v>7.7</v>
          </cell>
          <cell r="O88">
            <v>-13.6</v>
          </cell>
          <cell r="P88">
            <v>-1.1000000000000001</v>
          </cell>
          <cell r="Q88">
            <v>0.6</v>
          </cell>
          <cell r="R88">
            <v>-4.2</v>
          </cell>
          <cell r="S88">
            <v>0.3</v>
          </cell>
          <cell r="T88" t="str">
            <v>-</v>
          </cell>
          <cell r="U88">
            <v>6.1</v>
          </cell>
          <cell r="V88">
            <v>-1.9</v>
          </cell>
          <cell r="W88">
            <v>-2.4</v>
          </cell>
          <cell r="X88">
            <v>4</v>
          </cell>
          <cell r="Y88">
            <v>-11.2</v>
          </cell>
          <cell r="Z88">
            <v>-1.6</v>
          </cell>
          <cell r="AA88">
            <v>-1.4</v>
          </cell>
          <cell r="AB88" t="str">
            <v>-</v>
          </cell>
          <cell r="AC88">
            <v>2.7</v>
          </cell>
          <cell r="AD88">
            <v>3.3</v>
          </cell>
          <cell r="AE88">
            <v>-0.3</v>
          </cell>
          <cell r="AF88" t="str">
            <v>-</v>
          </cell>
          <cell r="AG88" t="str">
            <v>-</v>
          </cell>
          <cell r="AH88">
            <v>-3.9</v>
          </cell>
          <cell r="AI88" t="str">
            <v>-</v>
          </cell>
          <cell r="AJ88">
            <v>-5.7</v>
          </cell>
          <cell r="AK88" t="str">
            <v>-</v>
          </cell>
        </row>
        <row r="89">
          <cell r="D89" t="str">
            <v xml:space="preserve"> </v>
          </cell>
          <cell r="E89" t="str">
            <v>10</v>
          </cell>
          <cell r="F89" t="str">
            <v xml:space="preserve"> </v>
          </cell>
          <cell r="G89" t="str">
            <v xml:space="preserve">     Oct.</v>
          </cell>
          <cell r="H89" t="str">
            <v>-</v>
          </cell>
          <cell r="I89">
            <v>-0.4</v>
          </cell>
          <cell r="J89">
            <v>-0.1</v>
          </cell>
          <cell r="K89">
            <v>-1</v>
          </cell>
          <cell r="L89">
            <v>-1.6</v>
          </cell>
          <cell r="M89">
            <v>6.1</v>
          </cell>
          <cell r="N89">
            <v>2.8</v>
          </cell>
          <cell r="O89">
            <v>-0.2</v>
          </cell>
          <cell r="P89">
            <v>-4.9000000000000004</v>
          </cell>
          <cell r="Q89">
            <v>-0.1</v>
          </cell>
          <cell r="R89">
            <v>-2.8</v>
          </cell>
          <cell r="S89">
            <v>1.8</v>
          </cell>
          <cell r="T89" t="str">
            <v>-</v>
          </cell>
          <cell r="U89">
            <v>-1.5</v>
          </cell>
          <cell r="V89">
            <v>-0.1</v>
          </cell>
          <cell r="W89">
            <v>-0.6</v>
          </cell>
          <cell r="X89">
            <v>-0.6</v>
          </cell>
          <cell r="Y89">
            <v>-2.5</v>
          </cell>
          <cell r="Z89">
            <v>-0.3</v>
          </cell>
          <cell r="AA89">
            <v>0.4</v>
          </cell>
          <cell r="AB89" t="str">
            <v>-</v>
          </cell>
          <cell r="AC89">
            <v>-0.1</v>
          </cell>
          <cell r="AD89">
            <v>-0.2</v>
          </cell>
          <cell r="AE89">
            <v>-1.5</v>
          </cell>
          <cell r="AF89" t="str">
            <v>-</v>
          </cell>
          <cell r="AG89" t="str">
            <v>-</v>
          </cell>
          <cell r="AH89">
            <v>1.2</v>
          </cell>
          <cell r="AI89" t="str">
            <v>-</v>
          </cell>
          <cell r="AJ89">
            <v>-2.2999999999999998</v>
          </cell>
          <cell r="AK89" t="str">
            <v>-</v>
          </cell>
        </row>
        <row r="90">
          <cell r="D90" t="str">
            <v xml:space="preserve"> </v>
          </cell>
          <cell r="E90" t="str">
            <v>11</v>
          </cell>
          <cell r="F90" t="str">
            <v xml:space="preserve"> </v>
          </cell>
          <cell r="G90" t="str">
            <v xml:space="preserve">     Nov.</v>
          </cell>
          <cell r="H90" t="str">
            <v>-</v>
          </cell>
          <cell r="I90">
            <v>-1.5</v>
          </cell>
          <cell r="J90">
            <v>-1.9</v>
          </cell>
          <cell r="K90">
            <v>-3.4</v>
          </cell>
          <cell r="L90">
            <v>-7.7</v>
          </cell>
          <cell r="M90">
            <v>1.2</v>
          </cell>
          <cell r="N90">
            <v>-2.8</v>
          </cell>
          <cell r="O90">
            <v>-5.2</v>
          </cell>
          <cell r="P90">
            <v>-2.7</v>
          </cell>
          <cell r="Q90">
            <v>5.2</v>
          </cell>
          <cell r="R90">
            <v>-10.9</v>
          </cell>
          <cell r="S90">
            <v>-2.6</v>
          </cell>
          <cell r="T90" t="str">
            <v>-</v>
          </cell>
          <cell r="U90">
            <v>6.1</v>
          </cell>
          <cell r="V90">
            <v>-1.8</v>
          </cell>
          <cell r="W90">
            <v>-0.7</v>
          </cell>
          <cell r="X90">
            <v>20.3</v>
          </cell>
          <cell r="Y90">
            <v>-6.5</v>
          </cell>
          <cell r="Z90">
            <v>-2.2999999999999998</v>
          </cell>
          <cell r="AA90">
            <v>-3.2</v>
          </cell>
          <cell r="AB90" t="str">
            <v>-</v>
          </cell>
          <cell r="AC90">
            <v>1</v>
          </cell>
          <cell r="AD90">
            <v>1.4</v>
          </cell>
          <cell r="AE90">
            <v>-0.9</v>
          </cell>
          <cell r="AF90" t="str">
            <v>-</v>
          </cell>
          <cell r="AG90" t="str">
            <v>-</v>
          </cell>
          <cell r="AH90">
            <v>-2</v>
          </cell>
          <cell r="AI90" t="str">
            <v>-</v>
          </cell>
          <cell r="AJ90">
            <v>-5.5</v>
          </cell>
          <cell r="AK90" t="str">
            <v>-</v>
          </cell>
        </row>
        <row r="91">
          <cell r="D91" t="str">
            <v xml:space="preserve"> </v>
          </cell>
          <cell r="E91" t="str">
            <v>12</v>
          </cell>
          <cell r="F91" t="str">
            <v xml:space="preserve"> </v>
          </cell>
          <cell r="G91" t="str">
            <v xml:space="preserve">     Dec.</v>
          </cell>
          <cell r="H91" t="str">
            <v>-</v>
          </cell>
          <cell r="I91">
            <v>-0.3</v>
          </cell>
          <cell r="J91">
            <v>-1.5</v>
          </cell>
          <cell r="K91">
            <v>-3.2</v>
          </cell>
          <cell r="L91">
            <v>0.4</v>
          </cell>
          <cell r="M91">
            <v>2.8</v>
          </cell>
          <cell r="N91">
            <v>-8</v>
          </cell>
          <cell r="O91">
            <v>-1.2</v>
          </cell>
          <cell r="P91">
            <v>-12.5</v>
          </cell>
          <cell r="Q91">
            <v>11.2</v>
          </cell>
          <cell r="R91">
            <v>14.5</v>
          </cell>
          <cell r="S91">
            <v>-4.3</v>
          </cell>
          <cell r="T91" t="str">
            <v>-</v>
          </cell>
          <cell r="U91">
            <v>5.2</v>
          </cell>
          <cell r="V91">
            <v>-0.5</v>
          </cell>
          <cell r="W91">
            <v>-1.3</v>
          </cell>
          <cell r="X91">
            <v>10.7</v>
          </cell>
          <cell r="Y91">
            <v>-2.1</v>
          </cell>
          <cell r="Z91">
            <v>-2.9</v>
          </cell>
          <cell r="AA91">
            <v>0.7</v>
          </cell>
          <cell r="AB91" t="str">
            <v>-</v>
          </cell>
          <cell r="AC91">
            <v>2.2999999999999998</v>
          </cell>
          <cell r="AD91">
            <v>2</v>
          </cell>
          <cell r="AE91">
            <v>2.2000000000000002</v>
          </cell>
          <cell r="AF91" t="str">
            <v>-</v>
          </cell>
          <cell r="AG91" t="str">
            <v>-</v>
          </cell>
          <cell r="AH91">
            <v>-2.8</v>
          </cell>
          <cell r="AI91" t="str">
            <v>-</v>
          </cell>
          <cell r="AJ91">
            <v>-3.3</v>
          </cell>
          <cell r="AK91" t="str">
            <v>-</v>
          </cell>
        </row>
        <row r="92">
          <cell r="H92" t="str">
            <v>　　　　　　　　　対前年同月 実質増減率への寄与度（％） The Degree of Contribution in %（Real Change）</v>
          </cell>
        </row>
        <row r="93">
          <cell r="D93" t="str">
            <v>2016年</v>
          </cell>
          <cell r="E93" t="str">
            <v>12</v>
          </cell>
          <cell r="F93" t="str">
            <v>月</v>
          </cell>
          <cell r="G93" t="str">
            <v>2016 Dec.</v>
          </cell>
          <cell r="H93" t="str">
            <v>-</v>
          </cell>
          <cell r="I93">
            <v>-0.3</v>
          </cell>
          <cell r="J93" t="str">
            <v>-</v>
          </cell>
          <cell r="K93">
            <v>-0.91</v>
          </cell>
          <cell r="L93">
            <v>0.03</v>
          </cell>
          <cell r="M93">
            <v>0.19</v>
          </cell>
          <cell r="N93">
            <v>-0.35</v>
          </cell>
          <cell r="O93">
            <v>-0.05</v>
          </cell>
          <cell r="P93">
            <v>-0.57999999999999996</v>
          </cell>
          <cell r="Q93">
            <v>1.29</v>
          </cell>
          <cell r="R93">
            <v>0.4</v>
          </cell>
          <cell r="S93">
            <v>-0.42</v>
          </cell>
          <cell r="T93" t="str">
            <v>-</v>
          </cell>
          <cell r="U93">
            <v>0.39</v>
          </cell>
          <cell r="V93">
            <v>-0.5</v>
          </cell>
          <cell r="W93">
            <v>-0.83</v>
          </cell>
          <cell r="X93">
            <v>0.69</v>
          </cell>
          <cell r="Y93">
            <v>-0.2</v>
          </cell>
          <cell r="Z93">
            <v>-1.32</v>
          </cell>
          <cell r="AA93">
            <v>0.26</v>
          </cell>
          <cell r="AB93" t="str">
            <v>-</v>
          </cell>
          <cell r="AC93" t="str">
            <v>-</v>
          </cell>
          <cell r="AD93" t="str">
            <v>-</v>
          </cell>
          <cell r="AE93" t="str">
            <v>-</v>
          </cell>
          <cell r="AF93" t="str">
            <v>-</v>
          </cell>
          <cell r="AG93" t="str">
            <v>-</v>
          </cell>
          <cell r="AH93" t="str">
            <v>-</v>
          </cell>
          <cell r="AI93" t="str">
            <v>-</v>
          </cell>
          <cell r="AJ93" t="str">
            <v>-</v>
          </cell>
          <cell r="AK93" t="str">
            <v>-</v>
          </cell>
        </row>
        <row r="95">
          <cell r="B95" t="str">
            <v>注１　※は「住居」のほか，「自動車等購入」，「贈与金」，「仕送り金」を除いている。また，実質化には消費者物価指数（持家の</v>
          </cell>
          <cell r="V95" t="str">
            <v>Notes:1) Difference of point between a year</v>
          </cell>
        </row>
        <row r="96">
          <cell r="B96" t="str">
            <v>　　　帰属家賃を除く総合）を用いた。</v>
          </cell>
          <cell r="V96" t="str">
            <v xml:space="preserve">      2) Consumer Price Index is "All items, less imputed rent". (2015 average = 100)</v>
          </cell>
        </row>
        <row r="97">
          <cell r="B97" t="str">
            <v>　２　平均消費性向の名目増減率欄には，前年同月とのポイント差を示している。</v>
          </cell>
          <cell r="V97" t="str">
            <v>　　  3) Changes over the year of the CPI are calculated on the 2010-base CPI until December 2015 and are on the 2015-base CPI</v>
          </cell>
        </row>
        <row r="98">
          <cell r="B98" t="str">
            <v>　３　消費者物価指数(持家の帰属家賃を除く総合)は，2015年基準（2015年＝100）である。</v>
          </cell>
          <cell r="V98" t="str">
            <v xml:space="preserve">         since January 2016.</v>
          </cell>
        </row>
        <row r="99">
          <cell r="B99" t="str">
            <v>　４　消費者物価指数の前年同月比について，2015年12月以前は2010年基準の結果を用いて算出し，2016年１月以降は2015年基準の結果を</v>
          </cell>
          <cell r="V99" t="str">
            <v xml:space="preserve">      4)“Two-or-more-person households” include “Workers' households”, “Private　administrators households”, </v>
          </cell>
        </row>
        <row r="100">
          <cell r="B100" t="str">
            <v>　　　用いて算出した。</v>
          </cell>
          <cell r="V100" t="str">
            <v xml:space="preserve">        “Corporative　administrators households”,“Professional services households”,“No-occupation households”, etc.</v>
          </cell>
        </row>
        <row r="101">
          <cell r="B101" t="str">
            <v>　５　二人以上の世帯には，「勤労者世帯」，「無職世帯」のほか，世帯主が個人経営者，法人経営者，自由業者などの世帯が含まれる。</v>
          </cell>
          <cell r="V101" t="str">
            <v xml:space="preserve">      5) * Reference figure. Some items included in each group other than "Durable goods" of "Sum of Goods &amp; Services" were changed </v>
          </cell>
        </row>
        <row r="102">
          <cell r="B102" t="str">
            <v>　６　＊印は参考値である。2015年の収支項目分類改定により，耐久財以外の財・サービス区分に含まれる項目の一部が変更となったため，</v>
          </cell>
          <cell r="V102" t="str">
            <v>　　　 　by the classification revision in 2015.  Therefore, there are not a strict link between their results before and after 2015.</v>
          </cell>
        </row>
        <row r="103">
          <cell r="B103" t="str">
            <v>　　　2014年以前と2015年以降の結果は，厳密には接続しない。2015年１～12月の対前年同月増減率については，本資料用に集計時点の</v>
          </cell>
          <cell r="V103" t="str">
            <v xml:space="preserve">         As for change over the year in 2015, they are calculated by rearranging the result in 2014 based on the classification from 2015.</v>
          </cell>
        </row>
        <row r="104">
          <cell r="B104" t="str">
            <v>　　　財・サービス区分による結果を用いて単純に算出したものである。</v>
          </cell>
          <cell r="V104" t="str">
            <v>(a)Consumption expenditures excluding “Housing”, “Purchase of vehicles”, “Money gifts” &amp; “Remittance”</v>
          </cell>
        </row>
        <row r="105">
          <cell r="P105" t="str">
            <v>　　　　　　　　　</v>
          </cell>
          <cell r="V105" t="str">
            <v>(b)Other households</v>
          </cell>
        </row>
        <row r="106">
          <cell r="V106" t="str">
            <v>(c)No-occupation households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タイトル2"/>
      <sheetName val="タイトル2-1"/>
      <sheetName val="2-1"/>
      <sheetName val="data"/>
      <sheetName val="港湾マスタ紐付け"/>
      <sheetName val="2015_甲種港湾"/>
      <sheetName val="chk"/>
      <sheetName val="港湾マスタ"/>
      <sheetName val="経年変化"/>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28.xml"/><Relationship Id="rId3" Type="http://schemas.openxmlformats.org/officeDocument/2006/relationships/hyperlink" Target="http://www.meti.go.jp/report/whitepaper/data/pdf/20161219002_01.pdf" TargetMode="External"/><Relationship Id="rId7" Type="http://schemas.openxmlformats.org/officeDocument/2006/relationships/printerSettings" Target="../printerSettings/printerSettings9.bin"/><Relationship Id="rId2" Type="http://schemas.openxmlformats.org/officeDocument/2006/relationships/hyperlink" Target="http://www.meti.go.jp/report/whitepaper/data/pdf/20161219002_01.pdf" TargetMode="External"/><Relationship Id="rId1" Type="http://schemas.openxmlformats.org/officeDocument/2006/relationships/hyperlink" Target="http://www.meti.go.jp/report/whitepaper/data/pdf/20161219002_01.pdf" TargetMode="External"/><Relationship Id="rId6" Type="http://schemas.openxmlformats.org/officeDocument/2006/relationships/hyperlink" Target="http://www.cas.go.jp/jp/seisaku/npu/policy09/pdf/20111221/hokoku.pdf" TargetMode="External"/><Relationship Id="rId5" Type="http://schemas.openxmlformats.org/officeDocument/2006/relationships/hyperlink" Target="http://www.cas.go.jp/jp/seisaku/npu/policy09/pdf/20111221/hokoku.pdf" TargetMode="External"/><Relationship Id="rId4" Type="http://schemas.openxmlformats.org/officeDocument/2006/relationships/hyperlink" Target="http://www.cas.go.jp/jp/seisaku/npu/policy09/pdf/20111221/hokok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B21ED-6883-48F5-847E-D834147C0E26}">
  <sheetPr codeName="Sheet1">
    <pageSetUpPr fitToPage="1"/>
  </sheetPr>
  <dimension ref="A1:F68"/>
  <sheetViews>
    <sheetView showGridLines="0" tabSelected="1" view="pageBreakPreview" zoomScale="60" zoomScaleNormal="60" workbookViewId="0"/>
  </sheetViews>
  <sheetFormatPr defaultColWidth="9.33203125" defaultRowHeight="21.95" customHeight="1"/>
  <cols>
    <col min="1" max="1" width="1.83203125" style="3" customWidth="1"/>
    <col min="2" max="2" width="97.83203125" style="3" customWidth="1"/>
    <col min="3" max="3" width="26.5" style="1" bestFit="1" customWidth="1"/>
    <col min="4" max="4" width="27.33203125" style="12" customWidth="1"/>
    <col min="5" max="5" width="112.83203125" style="4" customWidth="1"/>
    <col min="6" max="6" width="1.6640625" style="3" customWidth="1"/>
    <col min="7" max="22" width="9.33203125" style="3"/>
    <col min="23" max="23" width="13.1640625" style="3" bestFit="1" customWidth="1"/>
    <col min="24" max="25" width="14.83203125" style="3" bestFit="1" customWidth="1"/>
    <col min="26" max="26" width="13.1640625" style="3" bestFit="1" customWidth="1"/>
    <col min="27" max="27" width="14.83203125" style="3" bestFit="1" customWidth="1"/>
    <col min="28" max="29" width="13.1640625" style="3" bestFit="1" customWidth="1"/>
    <col min="30" max="16384" width="9.33203125" style="3"/>
  </cols>
  <sheetData>
    <row r="1" spans="1:6" ht="15.75">
      <c r="A1" s="246"/>
      <c r="B1" s="246"/>
      <c r="C1" s="247"/>
      <c r="D1" s="247"/>
      <c r="E1" s="248"/>
      <c r="F1" s="245"/>
    </row>
    <row r="2" spans="1:6" ht="35.25">
      <c r="A2" s="246"/>
      <c r="B2" s="249" t="s">
        <v>0</v>
      </c>
      <c r="C2" s="247"/>
      <c r="D2" s="247"/>
      <c r="E2" s="555" t="str">
        <f>年度マスタ!J4</f>
        <v>牟岐町</v>
      </c>
      <c r="F2" s="245"/>
    </row>
    <row r="3" spans="1:6" ht="19.5" thickBot="1">
      <c r="B3" s="5"/>
    </row>
    <row r="4" spans="1:6" ht="21.95" customHeight="1" thickBot="1">
      <c r="B4" s="559" t="s">
        <v>1</v>
      </c>
      <c r="C4" s="560" t="s">
        <v>2</v>
      </c>
      <c r="D4" s="560" t="s">
        <v>3</v>
      </c>
      <c r="E4" s="561" t="s">
        <v>4</v>
      </c>
    </row>
    <row r="5" spans="1:6" ht="21.95" customHeight="1" thickBot="1">
      <c r="B5" s="250" t="s">
        <v>5</v>
      </c>
      <c r="C5" s="384"/>
      <c r="D5" s="385"/>
      <c r="E5" s="386"/>
    </row>
    <row r="6" spans="1:6" ht="21.95" customHeight="1">
      <c r="B6" s="847" t="s">
        <v>6</v>
      </c>
      <c r="C6" s="848"/>
      <c r="D6" s="849"/>
      <c r="E6" s="850"/>
    </row>
    <row r="7" spans="1:6" ht="21.95" customHeight="1">
      <c r="B7" s="851" t="s">
        <v>7</v>
      </c>
      <c r="C7" s="6" t="s">
        <v>8</v>
      </c>
      <c r="D7" s="990" t="s">
        <v>9</v>
      </c>
      <c r="E7" s="981" t="s">
        <v>1579</v>
      </c>
    </row>
    <row r="8" spans="1:6" ht="21.95" customHeight="1">
      <c r="B8" s="851" t="s">
        <v>10</v>
      </c>
      <c r="C8" s="6" t="s">
        <v>11</v>
      </c>
      <c r="D8" s="990" t="s">
        <v>12</v>
      </c>
      <c r="E8" s="981" t="s">
        <v>1580</v>
      </c>
    </row>
    <row r="9" spans="1:6" ht="21.95" customHeight="1">
      <c r="B9" s="851" t="s">
        <v>1584</v>
      </c>
      <c r="C9" s="6" t="s">
        <v>11</v>
      </c>
      <c r="D9" s="990" t="s">
        <v>1581</v>
      </c>
      <c r="E9" s="981" t="s">
        <v>1579</v>
      </c>
    </row>
    <row r="10" spans="1:6" ht="21.95" customHeight="1">
      <c r="B10" s="851" t="s">
        <v>13</v>
      </c>
      <c r="C10" s="6" t="s">
        <v>14</v>
      </c>
      <c r="D10" s="990" t="s">
        <v>1578</v>
      </c>
      <c r="E10" s="981" t="s">
        <v>1582</v>
      </c>
    </row>
    <row r="11" spans="1:6" ht="21.95" customHeight="1">
      <c r="B11" s="853" t="s">
        <v>15</v>
      </c>
      <c r="C11" s="854" t="s">
        <v>16</v>
      </c>
      <c r="D11" s="992" t="s">
        <v>1581</v>
      </c>
      <c r="E11" s="993" t="s">
        <v>1583</v>
      </c>
    </row>
    <row r="12" spans="1:6" ht="21.95" customHeight="1" thickBot="1">
      <c r="C12" s="3"/>
      <c r="D12" s="13"/>
    </row>
    <row r="13" spans="1:6" ht="21.95" customHeight="1" thickBot="1">
      <c r="B13" s="250" t="s">
        <v>17</v>
      </c>
      <c r="C13" s="384"/>
      <c r="D13" s="385"/>
      <c r="E13" s="386"/>
    </row>
    <row r="14" spans="1:6" ht="21.95" customHeight="1">
      <c r="B14" s="847" t="s">
        <v>18</v>
      </c>
      <c r="C14" s="848"/>
      <c r="D14" s="849"/>
      <c r="E14" s="850"/>
    </row>
    <row r="15" spans="1:6" ht="21.95" customHeight="1">
      <c r="B15" s="853" t="s">
        <v>19</v>
      </c>
      <c r="C15" s="854" t="s">
        <v>20</v>
      </c>
      <c r="D15" s="992" t="s">
        <v>1578</v>
      </c>
      <c r="E15" s="855" t="s">
        <v>21</v>
      </c>
    </row>
    <row r="16" spans="1:6" customFormat="1" ht="21.95" customHeight="1" thickBot="1">
      <c r="E16" s="2"/>
    </row>
    <row r="17" spans="2:5" ht="21.95" customHeight="1" thickBot="1">
      <c r="B17" s="250" t="s">
        <v>22</v>
      </c>
      <c r="C17" s="384"/>
      <c r="D17" s="385"/>
      <c r="E17" s="386"/>
    </row>
    <row r="18" spans="2:5" ht="21.95" customHeight="1">
      <c r="B18" s="847" t="s">
        <v>23</v>
      </c>
      <c r="C18" s="848"/>
      <c r="D18" s="849"/>
      <c r="E18" s="850"/>
    </row>
    <row r="19" spans="2:5" ht="21.95" customHeight="1">
      <c r="B19" s="851" t="s">
        <v>1585</v>
      </c>
      <c r="C19" s="6" t="s">
        <v>8</v>
      </c>
      <c r="D19" s="990" t="s">
        <v>1574</v>
      </c>
      <c r="E19" s="981" t="s">
        <v>24</v>
      </c>
    </row>
    <row r="20" spans="2:5" ht="21.95" customHeight="1">
      <c r="B20" s="851" t="s">
        <v>25</v>
      </c>
      <c r="C20" s="6" t="s">
        <v>14</v>
      </c>
      <c r="D20" s="990" t="s">
        <v>1575</v>
      </c>
      <c r="E20" s="981" t="s">
        <v>1576</v>
      </c>
    </row>
    <row r="21" spans="2:5" ht="21.95" customHeight="1">
      <c r="B21" s="851" t="s">
        <v>1586</v>
      </c>
      <c r="C21" s="6" t="s">
        <v>8</v>
      </c>
      <c r="D21" s="990" t="s">
        <v>1574</v>
      </c>
      <c r="E21" s="981" t="s">
        <v>26</v>
      </c>
    </row>
    <row r="22" spans="2:5" ht="21.95" customHeight="1">
      <c r="B22" s="851" t="s">
        <v>27</v>
      </c>
      <c r="C22" s="6" t="s">
        <v>14</v>
      </c>
      <c r="D22" s="990" t="s">
        <v>1575</v>
      </c>
      <c r="E22" s="981" t="s">
        <v>1577</v>
      </c>
    </row>
    <row r="23" spans="2:5" ht="21.95" customHeight="1">
      <c r="B23" s="851" t="s">
        <v>1587</v>
      </c>
      <c r="C23" s="6" t="s">
        <v>28</v>
      </c>
      <c r="D23" s="990" t="s">
        <v>1574</v>
      </c>
      <c r="E23" s="981" t="s">
        <v>29</v>
      </c>
    </row>
    <row r="24" spans="2:5" ht="21.95" customHeight="1">
      <c r="B24" s="390" t="s">
        <v>30</v>
      </c>
      <c r="C24" s="391"/>
      <c r="D24" s="392"/>
      <c r="E24" s="393"/>
    </row>
    <row r="25" spans="2:5" ht="21.95" customHeight="1">
      <c r="B25" s="851" t="s">
        <v>31</v>
      </c>
      <c r="C25" s="6" t="s">
        <v>32</v>
      </c>
      <c r="D25" s="990" t="s">
        <v>1575</v>
      </c>
      <c r="E25" s="981" t="s">
        <v>33</v>
      </c>
    </row>
    <row r="26" spans="2:5" ht="21.95" customHeight="1">
      <c r="B26" s="390" t="s">
        <v>34</v>
      </c>
      <c r="C26" s="394"/>
      <c r="D26" s="392"/>
      <c r="E26" s="393"/>
    </row>
    <row r="27" spans="2:5" ht="21.95" customHeight="1">
      <c r="B27" s="853" t="s">
        <v>1588</v>
      </c>
      <c r="C27" s="854" t="s">
        <v>28</v>
      </c>
      <c r="D27" s="992" t="s">
        <v>1574</v>
      </c>
      <c r="E27" s="855" t="s">
        <v>35</v>
      </c>
    </row>
    <row r="28" spans="2:5" customFormat="1" ht="21.95" customHeight="1" thickBot="1">
      <c r="E28" s="2"/>
    </row>
    <row r="29" spans="2:5" ht="21.95" customHeight="1" thickBot="1">
      <c r="B29" s="250" t="s">
        <v>36</v>
      </c>
      <c r="C29" s="384"/>
      <c r="D29" s="385"/>
      <c r="E29" s="386"/>
    </row>
    <row r="30" spans="2:5" ht="21.95" customHeight="1">
      <c r="B30" s="847" t="s">
        <v>37</v>
      </c>
      <c r="C30" s="848"/>
      <c r="D30" s="849"/>
      <c r="E30" s="850"/>
    </row>
    <row r="31" spans="2:5" ht="21.6" customHeight="1">
      <c r="B31" s="851" t="s">
        <v>1589</v>
      </c>
      <c r="C31" s="6" t="s">
        <v>38</v>
      </c>
      <c r="D31" s="990" t="s">
        <v>1572</v>
      </c>
      <c r="E31" s="852" t="s">
        <v>39</v>
      </c>
    </row>
    <row r="32" spans="2:5" ht="21.95" customHeight="1">
      <c r="B32" s="851" t="s">
        <v>1590</v>
      </c>
      <c r="C32" s="6" t="s">
        <v>38</v>
      </c>
      <c r="D32" s="990" t="s">
        <v>1572</v>
      </c>
      <c r="E32" s="852" t="s">
        <v>40</v>
      </c>
    </row>
    <row r="33" spans="2:5" ht="33" customHeight="1">
      <c r="B33" s="851" t="s">
        <v>41</v>
      </c>
      <c r="C33" s="7" t="s">
        <v>42</v>
      </c>
      <c r="D33" s="991" t="s">
        <v>1573</v>
      </c>
      <c r="E33" s="852" t="s">
        <v>43</v>
      </c>
    </row>
    <row r="34" spans="2:5" ht="21.95" customHeight="1">
      <c r="B34" s="851" t="s">
        <v>44</v>
      </c>
      <c r="C34" s="8" t="s">
        <v>45</v>
      </c>
      <c r="D34" s="991" t="s">
        <v>1573</v>
      </c>
      <c r="E34" s="856" t="s">
        <v>46</v>
      </c>
    </row>
    <row r="35" spans="2:5" ht="21.95" customHeight="1">
      <c r="B35" s="390" t="s">
        <v>47</v>
      </c>
      <c r="C35" s="391"/>
      <c r="D35" s="392"/>
      <c r="E35" s="393"/>
    </row>
    <row r="36" spans="2:5" ht="21.95" customHeight="1">
      <c r="B36" s="851" t="s">
        <v>48</v>
      </c>
      <c r="C36" s="447" t="s">
        <v>38</v>
      </c>
      <c r="D36" s="994" t="s">
        <v>1553</v>
      </c>
      <c r="E36" s="857" t="s">
        <v>49</v>
      </c>
    </row>
    <row r="37" spans="2:5" ht="21.95" customHeight="1">
      <c r="B37" s="851" t="s">
        <v>50</v>
      </c>
      <c r="C37" s="8" t="s">
        <v>38</v>
      </c>
      <c r="D37" s="990" t="s">
        <v>1553</v>
      </c>
      <c r="E37" s="858" t="s">
        <v>51</v>
      </c>
    </row>
    <row r="38" spans="2:5" ht="21.6" customHeight="1">
      <c r="B38" s="390" t="s">
        <v>52</v>
      </c>
      <c r="C38" s="391"/>
      <c r="D38" s="392"/>
      <c r="E38" s="393"/>
    </row>
    <row r="39" spans="2:5" ht="33" customHeight="1">
      <c r="B39" s="851" t="s">
        <v>53</v>
      </c>
      <c r="C39" s="14" t="s">
        <v>45</v>
      </c>
      <c r="D39" s="14" t="s">
        <v>1591</v>
      </c>
      <c r="E39" s="981" t="s">
        <v>1592</v>
      </c>
    </row>
    <row r="40" spans="2:5" ht="21.6" customHeight="1">
      <c r="B40" s="859" t="s">
        <v>54</v>
      </c>
      <c r="C40" s="860" t="s">
        <v>45</v>
      </c>
      <c r="D40" s="860" t="s">
        <v>1591</v>
      </c>
      <c r="E40" s="995" t="s">
        <v>55</v>
      </c>
    </row>
    <row r="41" spans="2:5" ht="21.95" customHeight="1">
      <c r="C41" s="3"/>
      <c r="D41" s="13"/>
    </row>
    <row r="42" spans="2:5" ht="21.95" customHeight="1" thickBot="1">
      <c r="B42" s="69" t="s">
        <v>56</v>
      </c>
      <c r="C42" s="3"/>
      <c r="D42" s="13"/>
    </row>
    <row r="43" spans="2:5" ht="21.95" customHeight="1" thickBot="1">
      <c r="B43" s="250" t="s">
        <v>57</v>
      </c>
      <c r="C43" s="387"/>
      <c r="D43" s="388"/>
      <c r="E43" s="389"/>
    </row>
    <row r="44" spans="2:5" ht="21.95" customHeight="1">
      <c r="B44" s="996" t="s">
        <v>1593</v>
      </c>
      <c r="C44" s="848"/>
      <c r="D44" s="849"/>
      <c r="E44" s="850"/>
    </row>
    <row r="45" spans="2:5" ht="33.6" customHeight="1">
      <c r="B45" s="851" t="s">
        <v>58</v>
      </c>
      <c r="C45" s="6" t="s">
        <v>59</v>
      </c>
      <c r="D45" s="990" t="s">
        <v>1574</v>
      </c>
      <c r="E45" s="981" t="s">
        <v>60</v>
      </c>
    </row>
    <row r="46" spans="2:5" ht="33.6" customHeight="1">
      <c r="B46" s="851" t="s">
        <v>61</v>
      </c>
      <c r="C46" s="6" t="s">
        <v>16</v>
      </c>
      <c r="D46" s="990" t="s">
        <v>1574</v>
      </c>
      <c r="E46" s="981" t="s">
        <v>62</v>
      </c>
    </row>
    <row r="47" spans="2:5" ht="21.95" customHeight="1">
      <c r="B47" s="997" t="s">
        <v>1594</v>
      </c>
      <c r="C47" s="394"/>
      <c r="D47" s="392"/>
      <c r="E47" s="393"/>
    </row>
    <row r="48" spans="2:5" ht="33.6" customHeight="1">
      <c r="B48" s="851" t="s">
        <v>63</v>
      </c>
      <c r="C48" s="6" t="s">
        <v>64</v>
      </c>
      <c r="D48" s="990" t="s">
        <v>1574</v>
      </c>
      <c r="E48" s="981" t="s">
        <v>65</v>
      </c>
    </row>
    <row r="49" spans="2:5" ht="33.6" customHeight="1">
      <c r="B49" s="851" t="s">
        <v>66</v>
      </c>
      <c r="C49" s="6" t="s">
        <v>64</v>
      </c>
      <c r="D49" s="990" t="s">
        <v>1574</v>
      </c>
      <c r="E49" s="981" t="s">
        <v>67</v>
      </c>
    </row>
    <row r="50" spans="2:5" ht="21.6" customHeight="1">
      <c r="B50" s="997" t="s">
        <v>1595</v>
      </c>
      <c r="C50" s="391"/>
      <c r="D50" s="392"/>
      <c r="E50" s="393"/>
    </row>
    <row r="51" spans="2:5" ht="21" customHeight="1">
      <c r="B51" s="851" t="s">
        <v>68</v>
      </c>
      <c r="C51" s="6" t="s">
        <v>59</v>
      </c>
      <c r="D51" s="990" t="s">
        <v>1574</v>
      </c>
      <c r="E51" s="852" t="s">
        <v>69</v>
      </c>
    </row>
    <row r="52" spans="2:5" ht="21" customHeight="1">
      <c r="B52" s="851" t="s">
        <v>70</v>
      </c>
      <c r="C52" s="6" t="s">
        <v>59</v>
      </c>
      <c r="D52" s="990" t="s">
        <v>1574</v>
      </c>
      <c r="E52" s="852" t="s">
        <v>71</v>
      </c>
    </row>
    <row r="53" spans="2:5" ht="21" customHeight="1">
      <c r="B53" s="853" t="s">
        <v>72</v>
      </c>
      <c r="C53" s="854" t="s">
        <v>16</v>
      </c>
      <c r="D53" s="992" t="s">
        <v>1574</v>
      </c>
      <c r="E53" s="855" t="s">
        <v>73</v>
      </c>
    </row>
    <row r="54" spans="2:5" ht="21.95" customHeight="1" thickBot="1">
      <c r="C54" s="3"/>
      <c r="D54" s="13"/>
    </row>
    <row r="55" spans="2:5" ht="21.95" customHeight="1" thickBot="1">
      <c r="B55" s="250" t="s">
        <v>74</v>
      </c>
      <c r="C55" s="387"/>
      <c r="D55" s="388"/>
      <c r="E55" s="389"/>
    </row>
    <row r="56" spans="2:5" ht="21.95" customHeight="1">
      <c r="B56" s="996" t="s">
        <v>1596</v>
      </c>
      <c r="C56" s="848"/>
      <c r="D56" s="849"/>
      <c r="E56" s="850"/>
    </row>
    <row r="57" spans="2:5" ht="21.95" customHeight="1">
      <c r="B57" s="851" t="s">
        <v>75</v>
      </c>
      <c r="C57" s="6" t="s">
        <v>59</v>
      </c>
      <c r="D57" s="990" t="s">
        <v>1597</v>
      </c>
      <c r="E57" s="981" t="s">
        <v>76</v>
      </c>
    </row>
    <row r="58" spans="2:5" ht="21.95" customHeight="1">
      <c r="B58" s="851" t="s">
        <v>77</v>
      </c>
      <c r="C58" s="6" t="s">
        <v>78</v>
      </c>
      <c r="D58" s="990" t="s">
        <v>1597</v>
      </c>
      <c r="E58" s="981" t="s">
        <v>79</v>
      </c>
    </row>
    <row r="59" spans="2:5" ht="33.6" customHeight="1">
      <c r="B59" s="861" t="s">
        <v>80</v>
      </c>
      <c r="C59" s="7" t="s">
        <v>78</v>
      </c>
      <c r="D59" s="990" t="s">
        <v>1597</v>
      </c>
      <c r="E59" s="998" t="s">
        <v>1598</v>
      </c>
    </row>
    <row r="60" spans="2:5" ht="51" customHeight="1">
      <c r="B60" s="862" t="s">
        <v>81</v>
      </c>
      <c r="C60" s="446" t="s">
        <v>64</v>
      </c>
      <c r="D60" s="990" t="s">
        <v>1597</v>
      </c>
      <c r="E60" s="995" t="s">
        <v>1599</v>
      </c>
    </row>
    <row r="61" spans="2:5" ht="21.95" customHeight="1">
      <c r="B61" s="390" t="s">
        <v>82</v>
      </c>
      <c r="C61" s="394"/>
      <c r="D61" s="392"/>
      <c r="E61" s="393"/>
    </row>
    <row r="62" spans="2:5" ht="21.95" customHeight="1">
      <c r="B62" s="851" t="s">
        <v>83</v>
      </c>
      <c r="C62" s="6" t="s">
        <v>78</v>
      </c>
      <c r="D62" s="990" t="s">
        <v>1552</v>
      </c>
      <c r="E62" s="981" t="s">
        <v>84</v>
      </c>
    </row>
    <row r="63" spans="2:5" ht="21.95" customHeight="1">
      <c r="B63" s="851" t="s">
        <v>85</v>
      </c>
      <c r="C63" s="6" t="s">
        <v>64</v>
      </c>
      <c r="D63" s="990" t="s">
        <v>1552</v>
      </c>
      <c r="E63" s="981" t="s">
        <v>1600</v>
      </c>
    </row>
    <row r="64" spans="2:5" ht="32.1" customHeight="1">
      <c r="B64" s="853" t="s">
        <v>86</v>
      </c>
      <c r="C64" s="854" t="s">
        <v>64</v>
      </c>
      <c r="D64" s="992" t="s">
        <v>1552</v>
      </c>
      <c r="E64" s="993" t="s">
        <v>1601</v>
      </c>
    </row>
    <row r="65" spans="2:5" ht="21.95" customHeight="1" thickBot="1">
      <c r="B65" s="397"/>
      <c r="C65" s="8"/>
      <c r="D65" s="395"/>
      <c r="E65" s="396"/>
    </row>
    <row r="66" spans="2:5" ht="21.95" customHeight="1" thickBot="1">
      <c r="B66" s="9" t="s">
        <v>87</v>
      </c>
      <c r="C66" s="10"/>
      <c r="D66" s="15"/>
      <c r="E66" s="11"/>
    </row>
    <row r="67" spans="2:5" ht="21.95" customHeight="1">
      <c r="B67" s="863" t="s">
        <v>88</v>
      </c>
      <c r="C67" s="864"/>
      <c r="D67" s="865"/>
      <c r="E67" s="866"/>
    </row>
    <row r="68" spans="2:5" ht="21.95" customHeight="1">
      <c r="B68" s="867" t="s">
        <v>89</v>
      </c>
      <c r="C68" s="854" t="s">
        <v>90</v>
      </c>
      <c r="D68" s="992" t="s">
        <v>1602</v>
      </c>
      <c r="E68" s="855" t="s">
        <v>91</v>
      </c>
    </row>
  </sheetData>
  <phoneticPr fontId="7"/>
  <printOptions horizontalCentered="1"/>
  <pageMargins left="0.23622047244094491" right="0.23622047244094491" top="0.74803149606299213" bottom="0.74803149606299213" header="0.31496062992125984" footer="0.31496062992125984"/>
  <pageSetup paperSize="8" scale="45" orientation="portrait" cellComments="atEnd"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93B5B-7BF7-4001-AD56-54F3C4D5CF57}">
  <sheetPr codeName="Sheet19">
    <tabColor theme="1"/>
  </sheetPr>
  <dimension ref="A1:CD1052"/>
  <sheetViews>
    <sheetView showGridLines="0" zoomScale="70" zoomScaleNormal="70" workbookViewId="0">
      <pane xSplit="8" ySplit="8" topLeftCell="I9" activePane="bottomRight" state="frozen"/>
      <selection pane="topRight" activeCell="I4" sqref="I4"/>
      <selection pane="bottomLeft" activeCell="E9" sqref="E9"/>
      <selection pane="bottomRight" activeCell="A9" sqref="A9:CD1052"/>
    </sheetView>
  </sheetViews>
  <sheetFormatPr defaultColWidth="8.83203125" defaultRowHeight="12" outlineLevelRow="1" outlineLevelCol="1"/>
  <cols>
    <col min="1" max="1" width="22.83203125" style="16" hidden="1" customWidth="1" outlineLevel="1"/>
    <col min="2" max="3" width="6.5" style="16" hidden="1" customWidth="1" outlineLevel="1"/>
    <col min="4" max="4" width="8.5" style="16" hidden="1" customWidth="1" outlineLevel="1"/>
    <col min="5" max="5" width="7.83203125" style="16" bestFit="1" customWidth="1" collapsed="1"/>
    <col min="6" max="6" width="13.5" style="16" bestFit="1" customWidth="1"/>
    <col min="7" max="7" width="9.5" style="16" bestFit="1" customWidth="1"/>
    <col min="8" max="8" width="12.5" style="16" bestFit="1" customWidth="1"/>
    <col min="9" max="9" width="11.83203125" style="16" customWidth="1"/>
    <col min="10" max="72" width="11.83203125" style="1069" customWidth="1"/>
    <col min="73" max="82" width="11.83203125" style="16" customWidth="1"/>
    <col min="83" max="16384" width="8.83203125" style="16"/>
  </cols>
  <sheetData>
    <row r="1" spans="1:82" ht="20.45" hidden="1" customHeight="1" outlineLevel="1">
      <c r="A1" s="1051" t="s">
        <v>670</v>
      </c>
      <c r="B1" s="1052"/>
      <c r="C1" s="1052"/>
      <c r="D1" s="1052"/>
      <c r="E1" s="1052"/>
      <c r="F1" s="1052"/>
      <c r="G1" s="1052"/>
      <c r="H1" s="1052"/>
      <c r="I1" s="1053"/>
      <c r="J1" s="1052" t="s">
        <v>671</v>
      </c>
      <c r="K1" s="1052" t="s">
        <v>672</v>
      </c>
      <c r="L1" s="1052" t="s">
        <v>673</v>
      </c>
      <c r="M1" s="1052" t="s">
        <v>674</v>
      </c>
      <c r="N1" s="1052" t="s">
        <v>675</v>
      </c>
      <c r="O1" s="1052" t="s">
        <v>676</v>
      </c>
      <c r="P1" s="1052" t="s">
        <v>677</v>
      </c>
      <c r="Q1" s="1052" t="s">
        <v>678</v>
      </c>
      <c r="R1" s="1052" t="s">
        <v>679</v>
      </c>
      <c r="S1" s="1052" t="s">
        <v>680</v>
      </c>
      <c r="T1" s="1052"/>
      <c r="U1" s="1052" t="s">
        <v>681</v>
      </c>
      <c r="V1" s="1052" t="s">
        <v>682</v>
      </c>
      <c r="W1" s="1052" t="s">
        <v>683</v>
      </c>
      <c r="X1" s="1052" t="s">
        <v>684</v>
      </c>
      <c r="Y1" s="1052" t="s">
        <v>685</v>
      </c>
      <c r="Z1" s="1052" t="s">
        <v>686</v>
      </c>
      <c r="AA1" s="1052" t="s">
        <v>687</v>
      </c>
      <c r="AB1" s="1052" t="s">
        <v>688</v>
      </c>
      <c r="AC1" s="1052" t="s">
        <v>689</v>
      </c>
      <c r="AD1" s="1052" t="s">
        <v>690</v>
      </c>
      <c r="AE1" s="1052"/>
      <c r="AF1" s="1052" t="s">
        <v>691</v>
      </c>
      <c r="AG1" s="1052" t="s">
        <v>692</v>
      </c>
      <c r="AH1" s="1052" t="s">
        <v>693</v>
      </c>
      <c r="AI1" s="1052" t="s">
        <v>694</v>
      </c>
      <c r="AJ1" s="1052" t="s">
        <v>695</v>
      </c>
      <c r="AK1" s="1052" t="s">
        <v>696</v>
      </c>
      <c r="AL1" s="1052" t="s">
        <v>697</v>
      </c>
      <c r="AM1" s="1052" t="s">
        <v>698</v>
      </c>
      <c r="AN1" s="1052" t="s">
        <v>699</v>
      </c>
      <c r="AO1" s="1052" t="s">
        <v>700</v>
      </c>
      <c r="AP1" s="1052" t="s">
        <v>1535</v>
      </c>
      <c r="AQ1" s="1052"/>
      <c r="AR1" s="1052" t="s">
        <v>701</v>
      </c>
      <c r="AS1" s="1052" t="s">
        <v>702</v>
      </c>
      <c r="AT1" s="1052" t="s">
        <v>703</v>
      </c>
      <c r="AU1" s="1052" t="s">
        <v>704</v>
      </c>
      <c r="AV1" s="1052" t="s">
        <v>705</v>
      </c>
      <c r="AW1" s="1052" t="s">
        <v>706</v>
      </c>
      <c r="AX1" s="1052"/>
      <c r="AY1" s="1052"/>
      <c r="AZ1" s="1052" t="s">
        <v>707</v>
      </c>
      <c r="BA1" s="1052" t="s">
        <v>708</v>
      </c>
      <c r="BB1" s="1052" t="s">
        <v>709</v>
      </c>
      <c r="BC1" s="1052" t="s">
        <v>710</v>
      </c>
      <c r="BD1" s="1052" t="s">
        <v>711</v>
      </c>
      <c r="BE1" s="1052" t="s">
        <v>712</v>
      </c>
      <c r="BF1" s="1052"/>
      <c r="BG1" s="1052"/>
      <c r="BH1" s="1052" t="s">
        <v>713</v>
      </c>
      <c r="BI1" s="1052" t="s">
        <v>714</v>
      </c>
      <c r="BJ1" s="1052" t="s">
        <v>715</v>
      </c>
      <c r="BK1" s="1052" t="s">
        <v>716</v>
      </c>
      <c r="BL1" s="1052" t="s">
        <v>717</v>
      </c>
      <c r="BM1" s="1052" t="s">
        <v>718</v>
      </c>
      <c r="BN1" s="1052"/>
      <c r="BO1" s="1052" t="s">
        <v>719</v>
      </c>
      <c r="BP1" s="1052" t="s">
        <v>720</v>
      </c>
      <c r="BQ1" s="1052" t="s">
        <v>721</v>
      </c>
      <c r="BR1" s="1052" t="s">
        <v>722</v>
      </c>
      <c r="BS1" s="1052" t="s">
        <v>723</v>
      </c>
      <c r="BT1" s="1054" t="s">
        <v>724</v>
      </c>
      <c r="BU1"/>
      <c r="BV1" s="16" t="s">
        <v>725</v>
      </c>
      <c r="BW1" s="16" t="s">
        <v>726</v>
      </c>
      <c r="BX1" s="16" t="s">
        <v>727</v>
      </c>
      <c r="BY1" s="16" t="s">
        <v>728</v>
      </c>
      <c r="BZ1" s="16" t="s">
        <v>729</v>
      </c>
      <c r="CA1" s="16" t="s">
        <v>730</v>
      </c>
      <c r="CB1" s="16" t="s">
        <v>731</v>
      </c>
      <c r="CC1" s="16" t="s">
        <v>732</v>
      </c>
      <c r="CD1" s="16" t="s">
        <v>733</v>
      </c>
    </row>
    <row r="2" spans="1:82" ht="9.9499999999999993" hidden="1" customHeight="1" outlineLevel="1">
      <c r="I2" s="1055"/>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056"/>
      <c r="BU2"/>
    </row>
    <row r="3" spans="1:82" ht="9.9499999999999993" hidden="1" customHeight="1" outlineLevel="1">
      <c r="I3" s="147"/>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t="s">
        <v>734</v>
      </c>
      <c r="BI3" s="16"/>
      <c r="BJ3" s="16"/>
      <c r="BK3" s="16"/>
      <c r="BL3" s="16"/>
      <c r="BM3" s="16"/>
      <c r="BN3" s="16"/>
      <c r="BO3" s="16" t="s">
        <v>734</v>
      </c>
      <c r="BP3" s="16"/>
      <c r="BQ3" s="16"/>
      <c r="BR3" s="16"/>
      <c r="BS3" s="16"/>
      <c r="BT3" s="16"/>
      <c r="BU3"/>
    </row>
    <row r="4" spans="1:82" ht="38.25" customHeight="1" collapsed="1">
      <c r="I4" s="1057" t="s">
        <v>735</v>
      </c>
      <c r="J4" s="1058" t="s">
        <v>171</v>
      </c>
      <c r="K4" s="1058" t="s">
        <v>171</v>
      </c>
      <c r="L4" s="1058" t="s">
        <v>171</v>
      </c>
      <c r="M4" s="1058" t="s">
        <v>171</v>
      </c>
      <c r="N4" s="1058" t="s">
        <v>171</v>
      </c>
      <c r="O4" s="1058" t="s">
        <v>171</v>
      </c>
      <c r="P4" s="1058" t="s">
        <v>171</v>
      </c>
      <c r="Q4" s="1058" t="s">
        <v>171</v>
      </c>
      <c r="R4" s="1058" t="s">
        <v>171</v>
      </c>
      <c r="S4" s="1058" t="s">
        <v>171</v>
      </c>
      <c r="T4" s="16"/>
      <c r="U4" s="1058" t="s">
        <v>736</v>
      </c>
      <c r="V4" s="1058" t="s">
        <v>736</v>
      </c>
      <c r="W4" s="1058" t="s">
        <v>736</v>
      </c>
      <c r="X4" s="1058" t="s">
        <v>736</v>
      </c>
      <c r="Y4" s="1058" t="s">
        <v>736</v>
      </c>
      <c r="Z4" s="1058" t="s">
        <v>736</v>
      </c>
      <c r="AA4" s="1058" t="s">
        <v>736</v>
      </c>
      <c r="AB4" s="1058" t="s">
        <v>736</v>
      </c>
      <c r="AC4" s="1058" t="s">
        <v>736</v>
      </c>
      <c r="AD4" s="1058" t="s">
        <v>736</v>
      </c>
      <c r="AE4" s="16"/>
      <c r="AF4" s="1058" t="s">
        <v>1626</v>
      </c>
      <c r="AG4" s="1058" t="s">
        <v>1626</v>
      </c>
      <c r="AH4" s="1058" t="s">
        <v>1626</v>
      </c>
      <c r="AI4" s="1058" t="s">
        <v>1626</v>
      </c>
      <c r="AJ4" s="1058" t="s">
        <v>1626</v>
      </c>
      <c r="AK4" s="1058" t="s">
        <v>1626</v>
      </c>
      <c r="AL4" s="1058" t="s">
        <v>1626</v>
      </c>
      <c r="AM4" s="1058" t="s">
        <v>1626</v>
      </c>
      <c r="AN4" s="1058" t="s">
        <v>1626</v>
      </c>
      <c r="AO4" s="1058" t="s">
        <v>1626</v>
      </c>
      <c r="AP4" s="1058" t="s">
        <v>1626</v>
      </c>
      <c r="AQ4" s="16"/>
      <c r="AR4" s="1058" t="s">
        <v>737</v>
      </c>
      <c r="AS4" s="1058" t="s">
        <v>737</v>
      </c>
      <c r="AT4" s="1058" t="s">
        <v>737</v>
      </c>
      <c r="AU4" s="1058" t="s">
        <v>737</v>
      </c>
      <c r="AV4" s="1058" t="s">
        <v>737</v>
      </c>
      <c r="AW4" s="1058" t="s">
        <v>737</v>
      </c>
      <c r="AX4" s="1058"/>
      <c r="AY4" s="16"/>
      <c r="AZ4" s="1058" t="s">
        <v>738</v>
      </c>
      <c r="BA4" s="1058" t="s">
        <v>738</v>
      </c>
      <c r="BB4" s="1058" t="s">
        <v>738</v>
      </c>
      <c r="BC4" s="1058" t="s">
        <v>738</v>
      </c>
      <c r="BD4" s="1058" t="s">
        <v>738</v>
      </c>
      <c r="BE4" s="1058" t="s">
        <v>738</v>
      </c>
      <c r="BF4" s="1058"/>
      <c r="BG4" s="16"/>
      <c r="BH4" s="1058" t="s">
        <v>259</v>
      </c>
      <c r="BI4" s="1058" t="s">
        <v>259</v>
      </c>
      <c r="BJ4" s="1058" t="s">
        <v>259</v>
      </c>
      <c r="BK4" s="1058" t="s">
        <v>259</v>
      </c>
      <c r="BL4" s="1058" t="s">
        <v>259</v>
      </c>
      <c r="BM4" s="1058" t="s">
        <v>259</v>
      </c>
      <c r="BN4" s="16"/>
      <c r="BO4" s="1058" t="s">
        <v>258</v>
      </c>
      <c r="BP4" s="1058" t="s">
        <v>258</v>
      </c>
      <c r="BQ4" s="1058" t="s">
        <v>258</v>
      </c>
      <c r="BR4" s="1058" t="s">
        <v>258</v>
      </c>
      <c r="BS4" s="1058" t="s">
        <v>258</v>
      </c>
      <c r="BT4" s="1058" t="s">
        <v>258</v>
      </c>
      <c r="BU4"/>
      <c r="BV4" s="1058" t="s">
        <v>259</v>
      </c>
      <c r="BW4" s="1058" t="s">
        <v>259</v>
      </c>
      <c r="BX4" s="1058" t="s">
        <v>259</v>
      </c>
      <c r="BY4" s="1058" t="s">
        <v>259</v>
      </c>
      <c r="BZ4" s="1058" t="s">
        <v>259</v>
      </c>
      <c r="CA4" s="1058" t="s">
        <v>259</v>
      </c>
      <c r="CB4" s="1058" t="s">
        <v>259</v>
      </c>
      <c r="CC4" s="1058" t="s">
        <v>259</v>
      </c>
      <c r="CD4" s="1058" t="s">
        <v>259</v>
      </c>
    </row>
    <row r="5" spans="1:82" ht="9.9499999999999993" hidden="1" customHeight="1" outlineLevel="1">
      <c r="I5" s="1057"/>
      <c r="J5" s="1058"/>
      <c r="K5" s="1058"/>
      <c r="L5" s="1058"/>
      <c r="M5" s="1058"/>
      <c r="N5" s="1058"/>
      <c r="O5" s="1058"/>
      <c r="P5" s="1058"/>
      <c r="Q5" s="1058"/>
      <c r="R5" s="1058"/>
      <c r="S5" s="1058"/>
      <c r="T5" s="16"/>
      <c r="U5" s="1058"/>
      <c r="V5" s="1058"/>
      <c r="W5" s="1058"/>
      <c r="X5" s="1058"/>
      <c r="Y5" s="1058"/>
      <c r="Z5" s="1058"/>
      <c r="AA5" s="1058"/>
      <c r="AB5" s="1058"/>
      <c r="AC5" s="1058"/>
      <c r="AD5" s="1058"/>
      <c r="AE5" s="16"/>
      <c r="AF5" s="1058"/>
      <c r="AG5" s="1058"/>
      <c r="AH5" s="1058"/>
      <c r="AI5" s="1058"/>
      <c r="AJ5" s="1058"/>
      <c r="AK5" s="1058"/>
      <c r="AL5" s="1058"/>
      <c r="AM5" s="1058"/>
      <c r="AN5" s="1058"/>
      <c r="AO5" s="1058"/>
      <c r="AP5" s="1058"/>
      <c r="AQ5" s="16"/>
      <c r="AR5" s="1058"/>
      <c r="AS5" s="1058"/>
      <c r="AT5" s="1058"/>
      <c r="AU5" s="1058"/>
      <c r="AV5" s="1058"/>
      <c r="AW5" s="1058"/>
      <c r="AX5" s="1058"/>
      <c r="AY5" s="16"/>
      <c r="AZ5" s="1058"/>
      <c r="BA5" s="1058"/>
      <c r="BB5" s="1058"/>
      <c r="BC5" s="1058"/>
      <c r="BD5" s="1058"/>
      <c r="BE5" s="1058"/>
      <c r="BF5" s="1058"/>
      <c r="BG5" s="16"/>
      <c r="BH5" s="1058"/>
      <c r="BI5" s="1058"/>
      <c r="BJ5" s="1058"/>
      <c r="BK5" s="1058"/>
      <c r="BL5" s="1058"/>
      <c r="BM5" s="1058"/>
      <c r="BN5" s="16"/>
      <c r="BO5" s="1058"/>
      <c r="BP5" s="1058"/>
      <c r="BQ5" s="1058"/>
      <c r="BR5" s="1058"/>
      <c r="BS5" s="1058"/>
      <c r="BT5" s="1058"/>
      <c r="BU5"/>
    </row>
    <row r="6" spans="1:82" ht="36" collapsed="1">
      <c r="I6" s="1059" t="s">
        <v>739</v>
      </c>
      <c r="J6" s="1058" t="s">
        <v>740</v>
      </c>
      <c r="K6" s="1058" t="s">
        <v>740</v>
      </c>
      <c r="L6" s="1058" t="s">
        <v>740</v>
      </c>
      <c r="M6" s="1058" t="s">
        <v>740</v>
      </c>
      <c r="N6" s="1058" t="s">
        <v>740</v>
      </c>
      <c r="O6" s="1058" t="s">
        <v>740</v>
      </c>
      <c r="P6" s="1058" t="s">
        <v>740</v>
      </c>
      <c r="Q6" s="1058" t="s">
        <v>740</v>
      </c>
      <c r="R6" s="1058" t="s">
        <v>740</v>
      </c>
      <c r="S6" s="1058" t="s">
        <v>1622</v>
      </c>
      <c r="T6" s="16"/>
      <c r="U6" s="1058" t="s">
        <v>741</v>
      </c>
      <c r="V6" s="1058" t="s">
        <v>742</v>
      </c>
      <c r="W6" s="1058" t="s">
        <v>742</v>
      </c>
      <c r="X6" s="1058" t="s">
        <v>742</v>
      </c>
      <c r="Y6" s="1058" t="s">
        <v>743</v>
      </c>
      <c r="Z6" s="1058" t="s">
        <v>744</v>
      </c>
      <c r="AA6" s="1058" t="s">
        <v>744</v>
      </c>
      <c r="AB6" s="1058" t="s">
        <v>745</v>
      </c>
      <c r="AC6" s="1058" t="s">
        <v>746</v>
      </c>
      <c r="AD6" s="1058" t="s">
        <v>1623</v>
      </c>
      <c r="AE6" s="16"/>
      <c r="AF6" s="1062" t="s">
        <v>1464</v>
      </c>
      <c r="AG6" s="1062" t="s">
        <v>1464</v>
      </c>
      <c r="AH6" s="1062" t="s">
        <v>1464</v>
      </c>
      <c r="AI6" s="1062" t="s">
        <v>1464</v>
      </c>
      <c r="AJ6" s="1062" t="s">
        <v>1464</v>
      </c>
      <c r="AK6" s="1062" t="s">
        <v>1464</v>
      </c>
      <c r="AL6" s="1062" t="s">
        <v>1464</v>
      </c>
      <c r="AM6" s="1062" t="s">
        <v>1464</v>
      </c>
      <c r="AN6" s="1062" t="s">
        <v>1464</v>
      </c>
      <c r="AO6" s="1062" t="s">
        <v>1464</v>
      </c>
      <c r="AP6" s="1062" t="s">
        <v>1464</v>
      </c>
      <c r="AQ6" s="16"/>
      <c r="AR6" s="1058" t="s">
        <v>747</v>
      </c>
      <c r="AS6" s="1058" t="s">
        <v>747</v>
      </c>
      <c r="AT6" s="1058" t="s">
        <v>747</v>
      </c>
      <c r="AU6" s="1058" t="s">
        <v>747</v>
      </c>
      <c r="AV6" s="1058" t="s">
        <v>747</v>
      </c>
      <c r="AW6" s="1058" t="s">
        <v>747</v>
      </c>
      <c r="AX6" s="1058"/>
      <c r="AY6" s="16"/>
      <c r="AZ6" s="1058" t="s">
        <v>748</v>
      </c>
      <c r="BA6" s="1058" t="s">
        <v>748</v>
      </c>
      <c r="BB6" s="1058" t="s">
        <v>748</v>
      </c>
      <c r="BC6" s="1058" t="s">
        <v>748</v>
      </c>
      <c r="BD6" s="1058" t="s">
        <v>748</v>
      </c>
      <c r="BE6" s="1058" t="s">
        <v>748</v>
      </c>
      <c r="BF6" s="1058"/>
      <c r="BG6" s="16"/>
      <c r="BH6" s="1058" t="s">
        <v>740</v>
      </c>
      <c r="BI6" s="1058" t="s">
        <v>740</v>
      </c>
      <c r="BJ6" s="1058" t="s">
        <v>740</v>
      </c>
      <c r="BK6" s="1058" t="s">
        <v>740</v>
      </c>
      <c r="BL6" s="1058" t="s">
        <v>740</v>
      </c>
      <c r="BM6" s="1058" t="s">
        <v>740</v>
      </c>
      <c r="BN6" s="16"/>
      <c r="BO6" s="1058" t="s">
        <v>1621</v>
      </c>
      <c r="BP6" s="1058" t="s">
        <v>1621</v>
      </c>
      <c r="BQ6" s="1058" t="s">
        <v>1621</v>
      </c>
      <c r="BR6" s="1058" t="s">
        <v>1621</v>
      </c>
      <c r="BS6" s="1058" t="s">
        <v>1621</v>
      </c>
      <c r="BT6" s="1058" t="s">
        <v>1621</v>
      </c>
      <c r="BU6"/>
      <c r="BV6" s="70" t="s">
        <v>740</v>
      </c>
      <c r="BW6" s="70" t="s">
        <v>740</v>
      </c>
      <c r="BX6" s="70" t="s">
        <v>740</v>
      </c>
      <c r="BY6" s="70" t="s">
        <v>740</v>
      </c>
      <c r="BZ6" s="70" t="s">
        <v>740</v>
      </c>
      <c r="CA6" s="70" t="s">
        <v>740</v>
      </c>
      <c r="CB6" s="70" t="s">
        <v>740</v>
      </c>
      <c r="CC6" s="70" t="s">
        <v>740</v>
      </c>
      <c r="CD6" s="70" t="s">
        <v>740</v>
      </c>
    </row>
    <row r="7" spans="1:82" ht="12.6" hidden="1" customHeight="1" outlineLevel="1">
      <c r="B7" s="696" t="s">
        <v>1538</v>
      </c>
      <c r="I7" s="1059"/>
      <c r="J7" s="1058"/>
      <c r="K7" s="1058"/>
      <c r="L7" s="1058"/>
      <c r="M7" s="1058"/>
      <c r="N7" s="1058"/>
      <c r="O7" s="1058"/>
      <c r="P7" s="1058"/>
      <c r="Q7" s="1058"/>
      <c r="R7" s="1058"/>
      <c r="S7" s="1058"/>
      <c r="T7" s="16"/>
      <c r="U7" s="1058"/>
      <c r="V7" s="1058"/>
      <c r="W7" s="1058"/>
      <c r="X7" s="1058"/>
      <c r="Y7" s="1058"/>
      <c r="Z7" s="1058"/>
      <c r="AA7" s="1058"/>
      <c r="AB7" s="1058"/>
      <c r="AC7" s="1058"/>
      <c r="AD7" s="1058"/>
      <c r="AE7" s="16"/>
      <c r="AF7" s="1058"/>
      <c r="AG7" s="1058"/>
      <c r="AH7" s="1058"/>
      <c r="AI7" s="1058"/>
      <c r="AJ7" s="1058"/>
      <c r="AK7" s="1058"/>
      <c r="AL7" s="1058"/>
      <c r="AM7" s="1058"/>
      <c r="AN7" s="1058"/>
      <c r="AO7" s="1058"/>
      <c r="AP7" s="1058"/>
      <c r="AQ7" s="16"/>
      <c r="AR7" s="1058"/>
      <c r="AS7" s="1058"/>
      <c r="AT7" s="1058"/>
      <c r="AU7" s="1058"/>
      <c r="AV7" s="1058"/>
      <c r="AW7" s="1058"/>
      <c r="AX7" s="1058"/>
      <c r="AY7" s="16"/>
      <c r="AZ7" s="1058"/>
      <c r="BA7" s="1058"/>
      <c r="BB7" s="1058"/>
      <c r="BC7" s="1058"/>
      <c r="BD7" s="1058"/>
      <c r="BE7" s="1058"/>
      <c r="BF7" s="1058"/>
      <c r="BG7" s="16"/>
      <c r="BH7" s="1058"/>
      <c r="BI7" s="1058"/>
      <c r="BJ7" s="1058"/>
      <c r="BK7" s="1058"/>
      <c r="BL7" s="1058"/>
      <c r="BM7" s="1058"/>
      <c r="BN7" s="16"/>
      <c r="BO7" s="1058"/>
      <c r="BP7" s="1058"/>
      <c r="BQ7" s="1058"/>
      <c r="BR7" s="1058"/>
      <c r="BS7" s="1058"/>
      <c r="BT7" s="1058"/>
      <c r="BU7"/>
      <c r="BV7" s="70"/>
      <c r="BW7" s="70"/>
      <c r="BX7" s="70"/>
      <c r="BY7" s="70"/>
      <c r="BZ7" s="70"/>
      <c r="CA7" s="70"/>
      <c r="CB7" s="70"/>
      <c r="CC7" s="70"/>
      <c r="CD7" s="70"/>
    </row>
    <row r="8" spans="1:82" ht="60" collapsed="1">
      <c r="A8" s="1059" t="s">
        <v>769</v>
      </c>
      <c r="B8" s="1059" t="s">
        <v>770</v>
      </c>
      <c r="C8" s="1059" t="s">
        <v>771</v>
      </c>
      <c r="D8" s="1059" t="s">
        <v>772</v>
      </c>
      <c r="E8" s="1059" t="s">
        <v>773</v>
      </c>
      <c r="F8" s="1060" t="s">
        <v>774</v>
      </c>
      <c r="G8" s="1059" t="s">
        <v>775</v>
      </c>
      <c r="H8" s="1059" t="s">
        <v>776</v>
      </c>
      <c r="I8" s="1057" t="s">
        <v>777</v>
      </c>
      <c r="J8" s="1061" t="s">
        <v>186</v>
      </c>
      <c r="K8" s="1062" t="s">
        <v>187</v>
      </c>
      <c r="L8" s="1062" t="s">
        <v>188</v>
      </c>
      <c r="M8" s="1062" t="s">
        <v>189</v>
      </c>
      <c r="N8" s="1062" t="s">
        <v>165</v>
      </c>
      <c r="O8" s="1062" t="s">
        <v>190</v>
      </c>
      <c r="P8" s="1062" t="s">
        <v>191</v>
      </c>
      <c r="Q8" s="1062" t="s">
        <v>192</v>
      </c>
      <c r="R8" s="1062" t="s">
        <v>193</v>
      </c>
      <c r="S8" s="1062" t="s">
        <v>127</v>
      </c>
      <c r="T8" s="16"/>
      <c r="U8" s="1062" t="s">
        <v>755</v>
      </c>
      <c r="V8" s="1062" t="s">
        <v>187</v>
      </c>
      <c r="W8" s="1062" t="s">
        <v>756</v>
      </c>
      <c r="X8" s="1062" t="s">
        <v>757</v>
      </c>
      <c r="Y8" s="1062" t="s">
        <v>758</v>
      </c>
      <c r="Z8" s="1062" t="s">
        <v>759</v>
      </c>
      <c r="AA8" s="1062" t="s">
        <v>760</v>
      </c>
      <c r="AB8" s="1062" t="s">
        <v>761</v>
      </c>
      <c r="AC8" s="1062" t="s">
        <v>762</v>
      </c>
      <c r="AD8" s="1062" t="s">
        <v>126</v>
      </c>
      <c r="AE8" s="16"/>
      <c r="AF8" s="1062" t="s">
        <v>116</v>
      </c>
      <c r="AG8" s="1062" t="s">
        <v>749</v>
      </c>
      <c r="AH8" s="1062" t="s">
        <v>121</v>
      </c>
      <c r="AI8" s="1062" t="s">
        <v>750</v>
      </c>
      <c r="AJ8" s="1062" t="s">
        <v>751</v>
      </c>
      <c r="AK8" s="1062" t="s">
        <v>752</v>
      </c>
      <c r="AL8" s="1062" t="s">
        <v>753</v>
      </c>
      <c r="AM8" s="1062" t="s">
        <v>133</v>
      </c>
      <c r="AN8" s="1062" t="s">
        <v>147</v>
      </c>
      <c r="AO8" s="1062" t="s">
        <v>754</v>
      </c>
      <c r="AP8" s="1058" t="s">
        <v>204</v>
      </c>
      <c r="AQ8" s="16"/>
      <c r="AR8" s="1062" t="s">
        <v>763</v>
      </c>
      <c r="AS8" s="1062" t="s">
        <v>764</v>
      </c>
      <c r="AT8" s="1062" t="s">
        <v>765</v>
      </c>
      <c r="AU8" s="1062" t="s">
        <v>766</v>
      </c>
      <c r="AV8" s="1062" t="s">
        <v>767</v>
      </c>
      <c r="AW8" s="1062" t="s">
        <v>768</v>
      </c>
      <c r="AX8" s="1062"/>
      <c r="AY8" s="16"/>
      <c r="AZ8" s="1062" t="s">
        <v>763</v>
      </c>
      <c r="BA8" s="1062" t="s">
        <v>764</v>
      </c>
      <c r="BB8" s="1062" t="s">
        <v>765</v>
      </c>
      <c r="BC8" s="1062" t="s">
        <v>766</v>
      </c>
      <c r="BD8" s="1062" t="s">
        <v>767</v>
      </c>
      <c r="BE8" s="1062" t="s">
        <v>768</v>
      </c>
      <c r="BF8" s="1062"/>
      <c r="BG8" s="16"/>
      <c r="BH8" s="1062" t="s">
        <v>188</v>
      </c>
      <c r="BI8" s="1062" t="s">
        <v>187</v>
      </c>
      <c r="BJ8" s="1062" t="s">
        <v>186</v>
      </c>
      <c r="BK8" s="1062" t="s">
        <v>464</v>
      </c>
      <c r="BL8" s="1062" t="s">
        <v>189</v>
      </c>
      <c r="BM8" s="1062" t="s">
        <v>296</v>
      </c>
      <c r="BN8" s="16"/>
      <c r="BO8" s="1062" t="s">
        <v>188</v>
      </c>
      <c r="BP8" s="1062" t="s">
        <v>187</v>
      </c>
      <c r="BQ8" s="1062" t="s">
        <v>186</v>
      </c>
      <c r="BR8" s="1062" t="s">
        <v>464</v>
      </c>
      <c r="BS8" s="1062" t="s">
        <v>189</v>
      </c>
      <c r="BT8" s="1062" t="s">
        <v>296</v>
      </c>
      <c r="BU8"/>
      <c r="BV8" s="1063" t="s">
        <v>778</v>
      </c>
      <c r="BW8" s="1062" t="s">
        <v>779</v>
      </c>
      <c r="BX8" s="1062" t="s">
        <v>780</v>
      </c>
      <c r="BY8" s="1063" t="s">
        <v>781</v>
      </c>
      <c r="BZ8" s="1063" t="s">
        <v>782</v>
      </c>
      <c r="CA8" s="1063" t="s">
        <v>783</v>
      </c>
      <c r="CB8" s="1063" t="s">
        <v>784</v>
      </c>
      <c r="CC8" s="1063" t="s">
        <v>785</v>
      </c>
      <c r="CD8" s="1063" t="s">
        <v>786</v>
      </c>
    </row>
    <row r="9" spans="1:82">
      <c r="A9" s="70" t="s">
        <v>1704</v>
      </c>
      <c r="B9" s="70">
        <v>460</v>
      </c>
      <c r="C9" s="70">
        <v>1</v>
      </c>
      <c r="D9" s="70">
        <v>28</v>
      </c>
      <c r="E9" s="70">
        <v>1990</v>
      </c>
      <c r="F9" s="70" t="s">
        <v>787</v>
      </c>
      <c r="G9" s="70" t="s">
        <v>1705</v>
      </c>
      <c r="H9" s="70" t="s">
        <v>1706</v>
      </c>
      <c r="I9" s="148"/>
      <c r="J9" s="71">
        <v>2.6113943317789561</v>
      </c>
      <c r="K9" s="71">
        <v>1.401173603695858</v>
      </c>
      <c r="L9" s="71">
        <v>5.5469851549617983</v>
      </c>
      <c r="M9" s="71">
        <v>5.5133109436376104</v>
      </c>
      <c r="N9" s="71">
        <v>4.8462383506415492</v>
      </c>
      <c r="O9" s="71">
        <v>6.0173343905775587</v>
      </c>
      <c r="P9" s="71">
        <v>10.51846505062276</v>
      </c>
      <c r="Q9" s="71">
        <v>0.37624853619154602</v>
      </c>
      <c r="R9" s="71">
        <v>0</v>
      </c>
      <c r="S9" s="71">
        <v>0.39964075619003542</v>
      </c>
      <c r="T9" s="72"/>
      <c r="U9" s="71">
        <v>505739</v>
      </c>
      <c r="V9" s="71">
        <v>494</v>
      </c>
      <c r="W9" s="71">
        <v>76</v>
      </c>
      <c r="X9" s="71">
        <v>2192</v>
      </c>
      <c r="Y9" s="71">
        <v>1695</v>
      </c>
      <c r="Z9" s="71">
        <v>2475</v>
      </c>
      <c r="AA9" s="71">
        <v>2554</v>
      </c>
      <c r="AB9" s="71">
        <v>6109</v>
      </c>
      <c r="AC9" s="71">
        <v>0</v>
      </c>
      <c r="AD9" s="71">
        <v>0.39964075619003542</v>
      </c>
      <c r="AE9" s="72"/>
      <c r="AF9" s="71"/>
      <c r="AG9" s="71"/>
      <c r="AH9" s="71"/>
      <c r="AI9" s="71"/>
      <c r="AJ9" s="71"/>
      <c r="AK9" s="71"/>
      <c r="AL9" s="71"/>
      <c r="AM9" s="71"/>
      <c r="AN9" s="71"/>
      <c r="AO9" s="71"/>
      <c r="AP9" s="71"/>
      <c r="AQ9" s="72"/>
      <c r="AR9" s="71"/>
      <c r="AS9" s="71"/>
      <c r="AT9" s="71"/>
      <c r="AU9" s="71"/>
      <c r="AV9" s="71"/>
      <c r="AW9" s="71"/>
      <c r="AX9" s="71"/>
      <c r="AY9" s="72"/>
      <c r="AZ9" s="71"/>
      <c r="BA9" s="71"/>
      <c r="BB9" s="71"/>
      <c r="BC9" s="71"/>
      <c r="BD9" s="71"/>
      <c r="BE9" s="71"/>
      <c r="BF9" s="71"/>
      <c r="BG9" s="72"/>
      <c r="BH9" s="71" t="s">
        <v>788</v>
      </c>
      <c r="BI9" s="71" t="s">
        <v>788</v>
      </c>
      <c r="BJ9" s="71" t="s">
        <v>788</v>
      </c>
      <c r="BK9" s="71" t="s">
        <v>788</v>
      </c>
      <c r="BL9" s="71" t="s">
        <v>788</v>
      </c>
      <c r="BM9" s="71" t="s">
        <v>788</v>
      </c>
      <c r="BN9" s="72"/>
      <c r="BO9" s="71" t="s">
        <v>788</v>
      </c>
      <c r="BP9" s="71" t="s">
        <v>788</v>
      </c>
      <c r="BQ9" s="71" t="s">
        <v>788</v>
      </c>
      <c r="BR9" s="71" t="s">
        <v>788</v>
      </c>
      <c r="BS9" s="71" t="s">
        <v>788</v>
      </c>
      <c r="BT9" s="71" t="s">
        <v>788</v>
      </c>
      <c r="BU9"/>
      <c r="BV9" s="70"/>
      <c r="BW9" s="70"/>
      <c r="BX9" s="70"/>
      <c r="BY9" s="70"/>
      <c r="BZ9" s="70"/>
      <c r="CA9" s="70"/>
      <c r="CB9" s="70"/>
      <c r="CC9" s="70"/>
      <c r="CD9" s="70"/>
    </row>
    <row r="10" spans="1:82">
      <c r="A10" s="70" t="s">
        <v>1707</v>
      </c>
      <c r="B10" s="70">
        <v>461</v>
      </c>
      <c r="C10" s="70">
        <v>2</v>
      </c>
      <c r="D10" s="70">
        <v>28</v>
      </c>
      <c r="E10" s="70">
        <v>2005</v>
      </c>
      <c r="F10" s="70" t="s">
        <v>789</v>
      </c>
      <c r="G10" s="70" t="s">
        <v>1705</v>
      </c>
      <c r="H10" s="70" t="s">
        <v>1706</v>
      </c>
      <c r="I10" s="148"/>
      <c r="J10" s="71">
        <v>1.694284801726734</v>
      </c>
      <c r="K10" s="71">
        <v>0.74327965515286276</v>
      </c>
      <c r="L10" s="71">
        <v>5.005684223008295</v>
      </c>
      <c r="M10" s="71">
        <v>8.5980429011140185</v>
      </c>
      <c r="N10" s="71">
        <v>6.0157796367515628</v>
      </c>
      <c r="O10" s="71">
        <v>7.849299260605461</v>
      </c>
      <c r="P10" s="71">
        <v>11.64135602109922</v>
      </c>
      <c r="Q10" s="71">
        <v>0.34140846667006303</v>
      </c>
      <c r="R10" s="71">
        <v>0</v>
      </c>
      <c r="S10" s="71">
        <v>0.91555900000000001</v>
      </c>
      <c r="T10" s="72"/>
      <c r="U10" s="71">
        <v>300894</v>
      </c>
      <c r="V10" s="71">
        <v>330</v>
      </c>
      <c r="W10" s="71">
        <v>64</v>
      </c>
      <c r="X10" s="71">
        <v>1871</v>
      </c>
      <c r="Y10" s="71">
        <v>1759</v>
      </c>
      <c r="Z10" s="71">
        <v>3736</v>
      </c>
      <c r="AA10" s="71">
        <v>2315</v>
      </c>
      <c r="AB10" s="71">
        <v>5795</v>
      </c>
      <c r="AC10" s="71">
        <v>0</v>
      </c>
      <c r="AD10" s="71">
        <v>0.91555900000000001</v>
      </c>
      <c r="AE10" s="72"/>
      <c r="AF10" s="71"/>
      <c r="AG10" s="71"/>
      <c r="AH10" s="71"/>
      <c r="AI10" s="71"/>
      <c r="AJ10" s="71"/>
      <c r="AK10" s="71"/>
      <c r="AL10" s="71"/>
      <c r="AM10" s="71"/>
      <c r="AN10" s="71"/>
      <c r="AO10" s="71"/>
      <c r="AP10" s="71"/>
      <c r="AQ10" s="72"/>
      <c r="AR10" s="71"/>
      <c r="AS10" s="71"/>
      <c r="AT10" s="71"/>
      <c r="AU10" s="71"/>
      <c r="AV10" s="71"/>
      <c r="AW10" s="71"/>
      <c r="AX10" s="71"/>
      <c r="AY10" s="72"/>
      <c r="AZ10" s="71"/>
      <c r="BA10" s="71"/>
      <c r="BB10" s="71"/>
      <c r="BC10" s="71"/>
      <c r="BD10" s="71"/>
      <c r="BE10" s="71"/>
      <c r="BF10" s="71"/>
      <c r="BG10" s="72"/>
      <c r="BH10" s="71" t="s">
        <v>788</v>
      </c>
      <c r="BI10" s="71" t="s">
        <v>788</v>
      </c>
      <c r="BJ10" s="71" t="s">
        <v>788</v>
      </c>
      <c r="BK10" s="71" t="s">
        <v>788</v>
      </c>
      <c r="BL10" s="71" t="s">
        <v>788</v>
      </c>
      <c r="BM10" s="71" t="s">
        <v>788</v>
      </c>
      <c r="BN10" s="72"/>
      <c r="BO10" s="71" t="s">
        <v>788</v>
      </c>
      <c r="BP10" s="71" t="s">
        <v>788</v>
      </c>
      <c r="BQ10" s="71" t="s">
        <v>788</v>
      </c>
      <c r="BR10" s="71" t="s">
        <v>788</v>
      </c>
      <c r="BS10" s="71" t="s">
        <v>788</v>
      </c>
      <c r="BT10" s="71" t="s">
        <v>788</v>
      </c>
      <c r="BU10"/>
      <c r="BV10" s="70"/>
      <c r="BW10" s="70"/>
      <c r="BX10" s="70"/>
      <c r="BY10" s="70"/>
      <c r="BZ10" s="70"/>
      <c r="CA10" s="70"/>
      <c r="CB10" s="70"/>
      <c r="CC10" s="70"/>
      <c r="CD10" s="70"/>
    </row>
    <row r="11" spans="1:82">
      <c r="A11" s="70" t="s">
        <v>1708</v>
      </c>
      <c r="B11" s="70">
        <v>462</v>
      </c>
      <c r="C11" s="70">
        <v>3</v>
      </c>
      <c r="D11" s="70">
        <v>28</v>
      </c>
      <c r="E11" s="70">
        <v>2006</v>
      </c>
      <c r="F11" s="70" t="s">
        <v>790</v>
      </c>
      <c r="G11" s="70" t="s">
        <v>1705</v>
      </c>
      <c r="H11" s="70" t="s">
        <v>1706</v>
      </c>
      <c r="I11" s="148"/>
      <c r="J11" s="71" t="s">
        <v>788</v>
      </c>
      <c r="K11" s="71" t="s">
        <v>788</v>
      </c>
      <c r="L11" s="71" t="s">
        <v>788</v>
      </c>
      <c r="M11" s="71" t="s">
        <v>788</v>
      </c>
      <c r="N11" s="71" t="s">
        <v>788</v>
      </c>
      <c r="O11" s="71" t="s">
        <v>788</v>
      </c>
      <c r="P11" s="71" t="s">
        <v>788</v>
      </c>
      <c r="Q11" s="71" t="s">
        <v>788</v>
      </c>
      <c r="R11" s="71" t="s">
        <v>788</v>
      </c>
      <c r="S11" s="71" t="s">
        <v>788</v>
      </c>
      <c r="T11" s="72"/>
      <c r="U11" s="71" t="s">
        <v>788</v>
      </c>
      <c r="V11" s="71" t="s">
        <v>788</v>
      </c>
      <c r="W11" s="71" t="s">
        <v>788</v>
      </c>
      <c r="X11" s="71" t="s">
        <v>788</v>
      </c>
      <c r="Y11" s="71" t="s">
        <v>788</v>
      </c>
      <c r="Z11" s="71" t="s">
        <v>788</v>
      </c>
      <c r="AA11" s="71" t="s">
        <v>788</v>
      </c>
      <c r="AB11" s="71" t="s">
        <v>788</v>
      </c>
      <c r="AC11" s="71" t="s">
        <v>788</v>
      </c>
      <c r="AD11" s="71" t="s">
        <v>788</v>
      </c>
      <c r="AE11" s="72"/>
      <c r="AF11" s="71" t="s">
        <v>788</v>
      </c>
      <c r="AG11" s="71" t="s">
        <v>788</v>
      </c>
      <c r="AH11" s="71" t="s">
        <v>788</v>
      </c>
      <c r="AI11" s="71" t="s">
        <v>788</v>
      </c>
      <c r="AJ11" s="71" t="s">
        <v>788</v>
      </c>
      <c r="AK11" s="71" t="s">
        <v>788</v>
      </c>
      <c r="AL11" s="71" t="s">
        <v>788</v>
      </c>
      <c r="AM11" s="71" t="s">
        <v>788</v>
      </c>
      <c r="AN11" s="71" t="s">
        <v>788</v>
      </c>
      <c r="AO11" s="71" t="s">
        <v>788</v>
      </c>
      <c r="AP11" s="71"/>
      <c r="AQ11" s="72"/>
      <c r="AR11" s="71" t="s">
        <v>788</v>
      </c>
      <c r="AS11" s="71" t="s">
        <v>788</v>
      </c>
      <c r="AT11" s="71" t="s">
        <v>788</v>
      </c>
      <c r="AU11" s="71" t="s">
        <v>788</v>
      </c>
      <c r="AV11" s="71" t="s">
        <v>788</v>
      </c>
      <c r="AW11" s="71" t="s">
        <v>788</v>
      </c>
      <c r="AX11" s="71" t="s">
        <v>788</v>
      </c>
      <c r="AY11" s="72"/>
      <c r="AZ11" s="71" t="s">
        <v>788</v>
      </c>
      <c r="BA11" s="71" t="s">
        <v>788</v>
      </c>
      <c r="BB11" s="71" t="s">
        <v>788</v>
      </c>
      <c r="BC11" s="71" t="s">
        <v>788</v>
      </c>
      <c r="BD11" s="71" t="s">
        <v>788</v>
      </c>
      <c r="BE11" s="71" t="s">
        <v>788</v>
      </c>
      <c r="BF11" s="71" t="s">
        <v>788</v>
      </c>
      <c r="BG11" s="72"/>
      <c r="BH11" s="71" t="s">
        <v>788</v>
      </c>
      <c r="BI11" s="71" t="s">
        <v>788</v>
      </c>
      <c r="BJ11" s="71" t="s">
        <v>788</v>
      </c>
      <c r="BK11" s="71" t="s">
        <v>788</v>
      </c>
      <c r="BL11" s="71" t="s">
        <v>788</v>
      </c>
      <c r="BM11" s="71" t="s">
        <v>788</v>
      </c>
      <c r="BN11" s="72"/>
      <c r="BO11" s="71" t="s">
        <v>788</v>
      </c>
      <c r="BP11" s="71" t="s">
        <v>788</v>
      </c>
      <c r="BQ11" s="71" t="s">
        <v>788</v>
      </c>
      <c r="BR11" s="71" t="s">
        <v>788</v>
      </c>
      <c r="BS11" s="71" t="s">
        <v>788</v>
      </c>
      <c r="BT11" s="71" t="s">
        <v>788</v>
      </c>
      <c r="BU11"/>
      <c r="BV11" s="70"/>
      <c r="BW11" s="70"/>
      <c r="BX11" s="70"/>
      <c r="BY11" s="70"/>
      <c r="BZ11" s="70"/>
      <c r="CA11" s="70"/>
      <c r="CB11" s="70"/>
      <c r="CC11" s="70"/>
      <c r="CD11" s="70"/>
    </row>
    <row r="12" spans="1:82">
      <c r="A12" s="70" t="s">
        <v>1709</v>
      </c>
      <c r="B12" s="70">
        <v>463</v>
      </c>
      <c r="C12" s="70">
        <v>4</v>
      </c>
      <c r="D12" s="70">
        <v>28</v>
      </c>
      <c r="E12" s="70">
        <v>2007</v>
      </c>
      <c r="F12" s="70" t="s">
        <v>791</v>
      </c>
      <c r="G12" s="70" t="s">
        <v>1705</v>
      </c>
      <c r="H12" s="70" t="s">
        <v>1706</v>
      </c>
      <c r="I12" s="148"/>
      <c r="J12" s="71">
        <v>2.1288198305698138</v>
      </c>
      <c r="K12" s="71">
        <v>0.73527964661251677</v>
      </c>
      <c r="L12" s="71">
        <v>5.4319544763512244</v>
      </c>
      <c r="M12" s="71">
        <v>8.134695420383844</v>
      </c>
      <c r="N12" s="71">
        <v>5.8626447461181934</v>
      </c>
      <c r="O12" s="71">
        <v>7.4031215759523059</v>
      </c>
      <c r="P12" s="71">
        <v>11.392604646575149</v>
      </c>
      <c r="Q12" s="71">
        <v>0.34311519901130899</v>
      </c>
      <c r="R12" s="71">
        <v>0</v>
      </c>
      <c r="S12" s="71">
        <v>0.73280086135427525</v>
      </c>
      <c r="T12" s="72"/>
      <c r="U12" s="71">
        <v>381324</v>
      </c>
      <c r="V12" s="71">
        <v>314</v>
      </c>
      <c r="W12" s="71">
        <v>129</v>
      </c>
      <c r="X12" s="71">
        <v>1897</v>
      </c>
      <c r="Y12" s="71">
        <v>1743</v>
      </c>
      <c r="Z12" s="71">
        <v>3663</v>
      </c>
      <c r="AA12" s="71">
        <v>2231</v>
      </c>
      <c r="AB12" s="71">
        <v>5516</v>
      </c>
      <c r="AC12" s="71">
        <v>0</v>
      </c>
      <c r="AD12" s="71">
        <v>0.73280086135427525</v>
      </c>
      <c r="AE12" s="72"/>
      <c r="AF12" s="71"/>
      <c r="AG12" s="71"/>
      <c r="AH12" s="71"/>
      <c r="AI12" s="71"/>
      <c r="AJ12" s="71"/>
      <c r="AK12" s="71"/>
      <c r="AL12" s="71"/>
      <c r="AM12" s="71"/>
      <c r="AN12" s="71"/>
      <c r="AO12" s="71"/>
      <c r="AP12" s="71"/>
      <c r="AQ12" s="72"/>
      <c r="AR12" s="71"/>
      <c r="AS12" s="71"/>
      <c r="AT12" s="71"/>
      <c r="AU12" s="71"/>
      <c r="AV12" s="71"/>
      <c r="AW12" s="71"/>
      <c r="AX12" s="71"/>
      <c r="AY12" s="72"/>
      <c r="AZ12" s="71"/>
      <c r="BA12" s="71"/>
      <c r="BB12" s="71"/>
      <c r="BC12" s="71"/>
      <c r="BD12" s="71"/>
      <c r="BE12" s="71"/>
      <c r="BF12" s="71"/>
      <c r="BG12" s="72"/>
      <c r="BH12" s="71" t="s">
        <v>788</v>
      </c>
      <c r="BI12" s="71" t="s">
        <v>788</v>
      </c>
      <c r="BJ12" s="71" t="s">
        <v>788</v>
      </c>
      <c r="BK12" s="71" t="s">
        <v>788</v>
      </c>
      <c r="BL12" s="71" t="s">
        <v>788</v>
      </c>
      <c r="BM12" s="71" t="s">
        <v>788</v>
      </c>
      <c r="BN12" s="72"/>
      <c r="BO12" s="71" t="s">
        <v>788</v>
      </c>
      <c r="BP12" s="71" t="s">
        <v>788</v>
      </c>
      <c r="BQ12" s="71" t="s">
        <v>788</v>
      </c>
      <c r="BR12" s="71" t="s">
        <v>788</v>
      </c>
      <c r="BS12" s="71" t="s">
        <v>788</v>
      </c>
      <c r="BT12" s="71" t="s">
        <v>788</v>
      </c>
      <c r="BU12"/>
      <c r="BV12" s="70"/>
      <c r="BW12" s="70"/>
      <c r="BX12" s="70"/>
      <c r="BY12" s="70"/>
      <c r="BZ12" s="70"/>
      <c r="CA12" s="70"/>
      <c r="CB12" s="70"/>
      <c r="CC12" s="70"/>
      <c r="CD12" s="70"/>
    </row>
    <row r="13" spans="1:82">
      <c r="A13" s="70" t="s">
        <v>1710</v>
      </c>
      <c r="B13" s="70">
        <v>464</v>
      </c>
      <c r="C13" s="70">
        <v>5</v>
      </c>
      <c r="D13" s="70">
        <v>28</v>
      </c>
      <c r="E13" s="70">
        <v>2008</v>
      </c>
      <c r="F13" s="70" t="s">
        <v>792</v>
      </c>
      <c r="G13" s="70" t="s">
        <v>1705</v>
      </c>
      <c r="H13" s="70" t="s">
        <v>1706</v>
      </c>
      <c r="I13" s="148"/>
      <c r="J13" s="71">
        <v>1.847355797864318</v>
      </c>
      <c r="K13" s="71">
        <v>0.54930749359735576</v>
      </c>
      <c r="L13" s="71">
        <v>4.7872815178089771</v>
      </c>
      <c r="M13" s="71">
        <v>8.6240560520548648</v>
      </c>
      <c r="N13" s="71">
        <v>5.9991926372734126</v>
      </c>
      <c r="O13" s="71">
        <v>7.060326926017912</v>
      </c>
      <c r="P13" s="71">
        <v>11.06847949767066</v>
      </c>
      <c r="Q13" s="71">
        <v>0.331626892159055</v>
      </c>
      <c r="R13" s="71">
        <v>0</v>
      </c>
      <c r="S13" s="71">
        <v>1.1585880446400001</v>
      </c>
      <c r="T13" s="72"/>
      <c r="U13" s="71">
        <v>347009</v>
      </c>
      <c r="V13" s="71">
        <v>314</v>
      </c>
      <c r="W13" s="71">
        <v>129</v>
      </c>
      <c r="X13" s="71">
        <v>1897</v>
      </c>
      <c r="Y13" s="71">
        <v>1726</v>
      </c>
      <c r="Z13" s="71">
        <v>3616</v>
      </c>
      <c r="AA13" s="71">
        <v>2170</v>
      </c>
      <c r="AB13" s="71">
        <v>5419</v>
      </c>
      <c r="AC13" s="71">
        <v>0</v>
      </c>
      <c r="AD13" s="71">
        <v>1.1585880446400001</v>
      </c>
      <c r="AE13" s="72"/>
      <c r="AF13" s="71"/>
      <c r="AG13" s="71"/>
      <c r="AH13" s="71"/>
      <c r="AI13" s="71"/>
      <c r="AJ13" s="71"/>
      <c r="AK13" s="71"/>
      <c r="AL13" s="71"/>
      <c r="AM13" s="71"/>
      <c r="AN13" s="71"/>
      <c r="AO13" s="71"/>
      <c r="AP13" s="71"/>
      <c r="AQ13" s="72"/>
      <c r="AR13" s="71"/>
      <c r="AS13" s="71"/>
      <c r="AT13" s="71"/>
      <c r="AU13" s="71"/>
      <c r="AV13" s="71"/>
      <c r="AW13" s="71"/>
      <c r="AX13" s="71"/>
      <c r="AY13" s="72"/>
      <c r="AZ13" s="71"/>
      <c r="BA13" s="71"/>
      <c r="BB13" s="71"/>
      <c r="BC13" s="71"/>
      <c r="BD13" s="71"/>
      <c r="BE13" s="71"/>
      <c r="BF13" s="71"/>
      <c r="BG13" s="72"/>
      <c r="BH13" s="71" t="s">
        <v>788</v>
      </c>
      <c r="BI13" s="71" t="s">
        <v>788</v>
      </c>
      <c r="BJ13" s="71" t="s">
        <v>788</v>
      </c>
      <c r="BK13" s="71" t="s">
        <v>788</v>
      </c>
      <c r="BL13" s="71" t="s">
        <v>788</v>
      </c>
      <c r="BM13" s="71" t="s">
        <v>788</v>
      </c>
      <c r="BN13" s="72"/>
      <c r="BO13" s="71" t="s">
        <v>788</v>
      </c>
      <c r="BP13" s="71" t="s">
        <v>788</v>
      </c>
      <c r="BQ13" s="71" t="s">
        <v>788</v>
      </c>
      <c r="BR13" s="71" t="s">
        <v>788</v>
      </c>
      <c r="BS13" s="71" t="s">
        <v>788</v>
      </c>
      <c r="BT13" s="71" t="s">
        <v>788</v>
      </c>
      <c r="BU13"/>
      <c r="BV13" s="70"/>
      <c r="BW13" s="70"/>
      <c r="BX13" s="70"/>
      <c r="BY13" s="70"/>
      <c r="BZ13" s="70"/>
      <c r="CA13" s="70"/>
      <c r="CB13" s="70"/>
      <c r="CC13" s="70"/>
      <c r="CD13" s="70"/>
    </row>
    <row r="14" spans="1:82">
      <c r="A14" s="70" t="s">
        <v>1711</v>
      </c>
      <c r="B14" s="70">
        <v>465</v>
      </c>
      <c r="C14" s="70">
        <v>6</v>
      </c>
      <c r="D14" s="70">
        <v>28</v>
      </c>
      <c r="E14" s="70">
        <v>2009</v>
      </c>
      <c r="F14" s="70" t="s">
        <v>176</v>
      </c>
      <c r="G14" s="70" t="s">
        <v>1705</v>
      </c>
      <c r="H14" s="70" t="s">
        <v>1706</v>
      </c>
      <c r="I14" s="148"/>
      <c r="J14" s="71">
        <v>1.9708327200628211</v>
      </c>
      <c r="K14" s="71">
        <v>0.47993008029998419</v>
      </c>
      <c r="L14" s="71">
        <v>4.8959242047782876</v>
      </c>
      <c r="M14" s="71">
        <v>8.7952658327043558</v>
      </c>
      <c r="N14" s="71">
        <v>5.2829646889670467</v>
      </c>
      <c r="O14" s="71">
        <v>7.1430772242410869</v>
      </c>
      <c r="P14" s="71">
        <v>10.697087659149931</v>
      </c>
      <c r="Q14" s="71">
        <v>0.30815983627295801</v>
      </c>
      <c r="R14" s="71">
        <v>0</v>
      </c>
      <c r="S14" s="71">
        <v>1.1177387700200001</v>
      </c>
      <c r="T14" s="72"/>
      <c r="U14" s="71">
        <v>333415</v>
      </c>
      <c r="V14" s="71">
        <v>290</v>
      </c>
      <c r="W14" s="71">
        <v>191</v>
      </c>
      <c r="X14" s="71">
        <v>2070</v>
      </c>
      <c r="Y14" s="71">
        <v>1714</v>
      </c>
      <c r="Z14" s="71">
        <v>3611</v>
      </c>
      <c r="AA14" s="71">
        <v>2153</v>
      </c>
      <c r="AB14" s="71">
        <v>5286</v>
      </c>
      <c r="AC14" s="71">
        <v>0</v>
      </c>
      <c r="AD14" s="71">
        <v>1.1177387700200001</v>
      </c>
      <c r="AE14" s="72"/>
      <c r="AF14" s="71"/>
      <c r="AG14" s="71"/>
      <c r="AH14" s="71"/>
      <c r="AI14" s="71"/>
      <c r="AJ14" s="71"/>
      <c r="AK14" s="71"/>
      <c r="AL14" s="71"/>
      <c r="AM14" s="71"/>
      <c r="AN14" s="71"/>
      <c r="AO14" s="71"/>
      <c r="AP14" s="71"/>
      <c r="AQ14" s="72"/>
      <c r="AR14" s="71"/>
      <c r="AS14" s="71"/>
      <c r="AT14" s="71"/>
      <c r="AU14" s="71"/>
      <c r="AV14" s="71"/>
      <c r="AW14" s="71"/>
      <c r="AX14" s="71"/>
      <c r="AY14" s="72"/>
      <c r="AZ14" s="71"/>
      <c r="BA14" s="71"/>
      <c r="BB14" s="71"/>
      <c r="BC14" s="71"/>
      <c r="BD14" s="71"/>
      <c r="BE14" s="71"/>
      <c r="BF14" s="71"/>
      <c r="BG14" s="72"/>
      <c r="BH14" s="71">
        <v>0</v>
      </c>
      <c r="BI14" s="71">
        <v>0</v>
      </c>
      <c r="BJ14" s="71">
        <v>0</v>
      </c>
      <c r="BK14" s="71">
        <v>0</v>
      </c>
      <c r="BL14" s="71">
        <v>3.29</v>
      </c>
      <c r="BM14" s="71">
        <v>0</v>
      </c>
      <c r="BN14" s="72"/>
      <c r="BO14" s="71">
        <v>0</v>
      </c>
      <c r="BP14" s="71">
        <v>0</v>
      </c>
      <c r="BQ14" s="71">
        <v>0</v>
      </c>
      <c r="BR14" s="71">
        <v>0</v>
      </c>
      <c r="BS14" s="71">
        <v>1</v>
      </c>
      <c r="BT14" s="71">
        <v>0</v>
      </c>
      <c r="BU14"/>
      <c r="BV14" s="70">
        <v>3.29</v>
      </c>
      <c r="BW14" s="70">
        <v>0</v>
      </c>
      <c r="BX14" s="70">
        <v>0</v>
      </c>
      <c r="BY14" s="70">
        <v>0</v>
      </c>
      <c r="BZ14" s="70">
        <v>0</v>
      </c>
      <c r="CA14" s="70">
        <v>0</v>
      </c>
      <c r="CB14" s="70">
        <v>0</v>
      </c>
      <c r="CC14" s="70">
        <v>0</v>
      </c>
      <c r="CD14" s="70">
        <v>0</v>
      </c>
    </row>
    <row r="15" spans="1:82">
      <c r="A15" s="70" t="s">
        <v>1712</v>
      </c>
      <c r="B15" s="70">
        <v>466</v>
      </c>
      <c r="C15" s="70">
        <v>7</v>
      </c>
      <c r="D15" s="70">
        <v>28</v>
      </c>
      <c r="E15" s="70">
        <v>2010</v>
      </c>
      <c r="F15" s="70" t="s">
        <v>177</v>
      </c>
      <c r="G15" s="70" t="s">
        <v>1705</v>
      </c>
      <c r="H15" s="70" t="s">
        <v>1706</v>
      </c>
      <c r="I15" s="148"/>
      <c r="J15" s="71">
        <v>1.671048186581622</v>
      </c>
      <c r="K15" s="71">
        <v>0.51177493076641845</v>
      </c>
      <c r="L15" s="71">
        <v>4.7052064095261761</v>
      </c>
      <c r="M15" s="71">
        <v>9.1050623526105969</v>
      </c>
      <c r="N15" s="71">
        <v>5.5925060611147774</v>
      </c>
      <c r="O15" s="71">
        <v>7.0883793646345161</v>
      </c>
      <c r="P15" s="71">
        <v>10.777438705674831</v>
      </c>
      <c r="Q15" s="71">
        <v>0.31636262424540201</v>
      </c>
      <c r="R15" s="71">
        <v>0</v>
      </c>
      <c r="S15" s="71">
        <v>0.56146950418999997</v>
      </c>
      <c r="T15" s="72"/>
      <c r="U15" s="71">
        <v>304005</v>
      </c>
      <c r="V15" s="71">
        <v>290</v>
      </c>
      <c r="W15" s="71">
        <v>191</v>
      </c>
      <c r="X15" s="71">
        <v>2070</v>
      </c>
      <c r="Y15" s="71">
        <v>1705</v>
      </c>
      <c r="Z15" s="71">
        <v>3600</v>
      </c>
      <c r="AA15" s="71">
        <v>2115</v>
      </c>
      <c r="AB15" s="71">
        <v>5200</v>
      </c>
      <c r="AC15" s="71">
        <v>0</v>
      </c>
      <c r="AD15" s="71">
        <v>0.56146950418999997</v>
      </c>
      <c r="AE15" s="72"/>
      <c r="AF15" s="71"/>
      <c r="AG15" s="71"/>
      <c r="AH15" s="71"/>
      <c r="AI15" s="71"/>
      <c r="AJ15" s="71"/>
      <c r="AK15" s="71"/>
      <c r="AL15" s="71"/>
      <c r="AM15" s="71"/>
      <c r="AN15" s="71"/>
      <c r="AO15" s="71"/>
      <c r="AP15" s="71"/>
      <c r="AQ15" s="72"/>
      <c r="AR15" s="71"/>
      <c r="AS15" s="71"/>
      <c r="AT15" s="71"/>
      <c r="AU15" s="71"/>
      <c r="AV15" s="71"/>
      <c r="AW15" s="71"/>
      <c r="AX15" s="71"/>
      <c r="AY15" s="72"/>
      <c r="AZ15" s="71"/>
      <c r="BA15" s="71"/>
      <c r="BB15" s="71"/>
      <c r="BC15" s="71"/>
      <c r="BD15" s="71"/>
      <c r="BE15" s="71"/>
      <c r="BF15" s="71"/>
      <c r="BG15" s="72"/>
      <c r="BH15" s="71">
        <v>0</v>
      </c>
      <c r="BI15" s="71">
        <v>0</v>
      </c>
      <c r="BJ15" s="71">
        <v>0</v>
      </c>
      <c r="BK15" s="71">
        <v>0</v>
      </c>
      <c r="BL15" s="71">
        <v>3.266</v>
      </c>
      <c r="BM15" s="71">
        <v>0</v>
      </c>
      <c r="BN15" s="72"/>
      <c r="BO15" s="71">
        <v>0</v>
      </c>
      <c r="BP15" s="71">
        <v>0</v>
      </c>
      <c r="BQ15" s="71">
        <v>0</v>
      </c>
      <c r="BR15" s="71">
        <v>0</v>
      </c>
      <c r="BS15" s="71">
        <v>1</v>
      </c>
      <c r="BT15" s="71">
        <v>0</v>
      </c>
      <c r="BU15"/>
      <c r="BV15" s="70">
        <v>3.266</v>
      </c>
      <c r="BW15" s="70">
        <v>0</v>
      </c>
      <c r="BX15" s="70">
        <v>0</v>
      </c>
      <c r="BY15" s="70">
        <v>0</v>
      </c>
      <c r="BZ15" s="70">
        <v>0</v>
      </c>
      <c r="CA15" s="70">
        <v>0</v>
      </c>
      <c r="CB15" s="70">
        <v>0</v>
      </c>
      <c r="CC15" s="70">
        <v>0</v>
      </c>
      <c r="CD15" s="70">
        <v>0</v>
      </c>
    </row>
    <row r="16" spans="1:82">
      <c r="A16" s="70" t="s">
        <v>1713</v>
      </c>
      <c r="B16" s="70">
        <v>467</v>
      </c>
      <c r="C16" s="70">
        <v>8</v>
      </c>
      <c r="D16" s="70">
        <v>28</v>
      </c>
      <c r="E16" s="70">
        <v>2011</v>
      </c>
      <c r="F16" s="70" t="s">
        <v>178</v>
      </c>
      <c r="G16" s="70" t="s">
        <v>1705</v>
      </c>
      <c r="H16" s="70" t="s">
        <v>1706</v>
      </c>
      <c r="I16" s="148"/>
      <c r="J16" s="71">
        <v>2.0234037460949228</v>
      </c>
      <c r="K16" s="71">
        <v>0.66889531923135204</v>
      </c>
      <c r="L16" s="71">
        <v>7.4090396788668889</v>
      </c>
      <c r="M16" s="71">
        <v>10.74639306966359</v>
      </c>
      <c r="N16" s="71">
        <v>5.8757790559110612</v>
      </c>
      <c r="O16" s="71">
        <v>6.8567193872339356</v>
      </c>
      <c r="P16" s="71">
        <v>10.342276672823763</v>
      </c>
      <c r="Q16" s="71">
        <v>0.35888539178384199</v>
      </c>
      <c r="R16" s="71">
        <v>0</v>
      </c>
      <c r="S16" s="71">
        <v>1.2689845475999999</v>
      </c>
      <c r="T16" s="72"/>
      <c r="U16" s="71">
        <v>326813</v>
      </c>
      <c r="V16" s="71">
        <v>290</v>
      </c>
      <c r="W16" s="71">
        <v>191</v>
      </c>
      <c r="X16" s="71">
        <v>2070</v>
      </c>
      <c r="Y16" s="71">
        <v>1688</v>
      </c>
      <c r="Z16" s="71">
        <v>3558</v>
      </c>
      <c r="AA16" s="71">
        <v>2090</v>
      </c>
      <c r="AB16" s="71">
        <v>5114</v>
      </c>
      <c r="AC16" s="71">
        <v>0</v>
      </c>
      <c r="AD16" s="71">
        <v>1.2689845475999999</v>
      </c>
      <c r="AE16" s="72"/>
      <c r="AF16" s="71"/>
      <c r="AG16" s="71"/>
      <c r="AH16" s="71"/>
      <c r="AI16" s="71"/>
      <c r="AJ16" s="71"/>
      <c r="AK16" s="71"/>
      <c r="AL16" s="71"/>
      <c r="AM16" s="71"/>
      <c r="AN16" s="71"/>
      <c r="AO16" s="71"/>
      <c r="AP16" s="71"/>
      <c r="AQ16" s="72"/>
      <c r="AR16" s="71"/>
      <c r="AS16" s="71"/>
      <c r="AT16" s="71"/>
      <c r="AU16" s="71"/>
      <c r="AV16" s="71"/>
      <c r="AW16" s="71"/>
      <c r="AX16" s="71"/>
      <c r="AY16" s="72"/>
      <c r="AZ16" s="71"/>
      <c r="BA16" s="71"/>
      <c r="BB16" s="71"/>
      <c r="BC16" s="71"/>
      <c r="BD16" s="71"/>
      <c r="BE16" s="71"/>
      <c r="BF16" s="71"/>
      <c r="BG16" s="72"/>
      <c r="BH16" s="71">
        <v>0</v>
      </c>
      <c r="BI16" s="71">
        <v>0</v>
      </c>
      <c r="BJ16" s="71">
        <v>0</v>
      </c>
      <c r="BK16" s="71">
        <v>0</v>
      </c>
      <c r="BL16" s="71">
        <v>2.8319999999999999</v>
      </c>
      <c r="BM16" s="71">
        <v>0</v>
      </c>
      <c r="BN16" s="72"/>
      <c r="BO16" s="71">
        <v>0</v>
      </c>
      <c r="BP16" s="71">
        <v>0</v>
      </c>
      <c r="BQ16" s="71">
        <v>0</v>
      </c>
      <c r="BR16" s="71">
        <v>0</v>
      </c>
      <c r="BS16" s="71">
        <v>1</v>
      </c>
      <c r="BT16" s="71">
        <v>0</v>
      </c>
      <c r="BU16"/>
      <c r="BV16" s="70">
        <v>2.8319999999999999</v>
      </c>
      <c r="BW16" s="70">
        <v>0</v>
      </c>
      <c r="BX16" s="70">
        <v>0</v>
      </c>
      <c r="BY16" s="70">
        <v>0</v>
      </c>
      <c r="BZ16" s="70">
        <v>0</v>
      </c>
      <c r="CA16" s="70">
        <v>0</v>
      </c>
      <c r="CB16" s="70">
        <v>0</v>
      </c>
      <c r="CC16" s="70">
        <v>0</v>
      </c>
      <c r="CD16" s="70">
        <v>0</v>
      </c>
    </row>
    <row r="17" spans="1:82">
      <c r="A17" s="70" t="s">
        <v>1714</v>
      </c>
      <c r="B17" s="70">
        <v>468</v>
      </c>
      <c r="C17" s="70">
        <v>9</v>
      </c>
      <c r="D17" s="70">
        <v>28</v>
      </c>
      <c r="E17" s="70">
        <v>2012</v>
      </c>
      <c r="F17" s="70" t="s">
        <v>179</v>
      </c>
      <c r="G17" s="70" t="s">
        <v>1705</v>
      </c>
      <c r="H17" s="70" t="s">
        <v>1706</v>
      </c>
      <c r="I17" s="148"/>
      <c r="J17" s="71">
        <v>1.715104867326636</v>
      </c>
      <c r="K17" s="71">
        <v>0.63643338595051546</v>
      </c>
      <c r="L17" s="71">
        <v>7.3350847021281647</v>
      </c>
      <c r="M17" s="71">
        <v>10.95433956040095</v>
      </c>
      <c r="N17" s="71">
        <v>6.8432086819211762</v>
      </c>
      <c r="O17" s="71">
        <v>6.7377560847049747</v>
      </c>
      <c r="P17" s="71">
        <v>10.246844128063463</v>
      </c>
      <c r="Q17" s="71">
        <v>0.38214466056728302</v>
      </c>
      <c r="R17" s="71">
        <v>0</v>
      </c>
      <c r="S17" s="71">
        <v>0.86217755777999994</v>
      </c>
      <c r="T17" s="72"/>
      <c r="U17" s="71">
        <v>262034</v>
      </c>
      <c r="V17" s="71">
        <v>290</v>
      </c>
      <c r="W17" s="71">
        <v>191</v>
      </c>
      <c r="X17" s="71">
        <v>2070</v>
      </c>
      <c r="Y17" s="71">
        <v>1675</v>
      </c>
      <c r="Z17" s="71">
        <v>3524</v>
      </c>
      <c r="AA17" s="71">
        <v>2059</v>
      </c>
      <c r="AB17" s="71">
        <v>5012</v>
      </c>
      <c r="AC17" s="71">
        <v>0</v>
      </c>
      <c r="AD17" s="71">
        <v>0.86217755777999994</v>
      </c>
      <c r="AE17" s="72"/>
      <c r="AF17" s="71"/>
      <c r="AG17" s="71"/>
      <c r="AH17" s="71"/>
      <c r="AI17" s="71"/>
      <c r="AJ17" s="71"/>
      <c r="AK17" s="71"/>
      <c r="AL17" s="71"/>
      <c r="AM17" s="71"/>
      <c r="AN17" s="71"/>
      <c r="AO17" s="71"/>
      <c r="AP17" s="71"/>
      <c r="AQ17" s="72"/>
      <c r="AR17" s="71"/>
      <c r="AS17" s="71"/>
      <c r="AT17" s="71"/>
      <c r="AU17" s="71"/>
      <c r="AV17" s="71"/>
      <c r="AW17" s="71"/>
      <c r="AX17" s="71"/>
      <c r="AY17" s="72"/>
      <c r="AZ17" s="71"/>
      <c r="BA17" s="71"/>
      <c r="BB17" s="71"/>
      <c r="BC17" s="71"/>
      <c r="BD17" s="71"/>
      <c r="BE17" s="71"/>
      <c r="BF17" s="71"/>
      <c r="BG17" s="72"/>
      <c r="BH17" s="71">
        <v>0</v>
      </c>
      <c r="BI17" s="71">
        <v>0</v>
      </c>
      <c r="BJ17" s="71">
        <v>0</v>
      </c>
      <c r="BK17" s="71">
        <v>0</v>
      </c>
      <c r="BL17" s="71">
        <v>3.032</v>
      </c>
      <c r="BM17" s="71">
        <v>0</v>
      </c>
      <c r="BN17" s="72"/>
      <c r="BO17" s="71">
        <v>0</v>
      </c>
      <c r="BP17" s="71">
        <v>0</v>
      </c>
      <c r="BQ17" s="71">
        <v>0</v>
      </c>
      <c r="BR17" s="71">
        <v>0</v>
      </c>
      <c r="BS17" s="71">
        <v>1</v>
      </c>
      <c r="BT17" s="71">
        <v>0</v>
      </c>
      <c r="BU17"/>
      <c r="BV17" s="70">
        <v>3.032</v>
      </c>
      <c r="BW17" s="70">
        <v>0</v>
      </c>
      <c r="BX17" s="70">
        <v>0</v>
      </c>
      <c r="BY17" s="70">
        <v>0</v>
      </c>
      <c r="BZ17" s="70">
        <v>0</v>
      </c>
      <c r="CA17" s="70">
        <v>0</v>
      </c>
      <c r="CB17" s="70">
        <v>0</v>
      </c>
      <c r="CC17" s="70">
        <v>0</v>
      </c>
      <c r="CD17" s="70">
        <v>0</v>
      </c>
    </row>
    <row r="18" spans="1:82">
      <c r="A18" s="70" t="s">
        <v>1715</v>
      </c>
      <c r="B18" s="70">
        <v>469</v>
      </c>
      <c r="C18" s="70">
        <v>10</v>
      </c>
      <c r="D18" s="70">
        <v>28</v>
      </c>
      <c r="E18" s="70">
        <v>2013</v>
      </c>
      <c r="F18" s="70" t="s">
        <v>180</v>
      </c>
      <c r="G18" s="70" t="s">
        <v>1705</v>
      </c>
      <c r="H18" s="70" t="s">
        <v>1706</v>
      </c>
      <c r="I18" s="148"/>
      <c r="J18" s="71">
        <v>1.600956050156646</v>
      </c>
      <c r="K18" s="71">
        <v>0.5481053832242857</v>
      </c>
      <c r="L18" s="71">
        <v>7.0894756551091502</v>
      </c>
      <c r="M18" s="71">
        <v>10.41309530402696</v>
      </c>
      <c r="N18" s="71">
        <v>5.6669016512998551</v>
      </c>
      <c r="O18" s="71">
        <v>6.4571060504404469</v>
      </c>
      <c r="P18" s="71">
        <v>10.375370861605987</v>
      </c>
      <c r="Q18" s="71">
        <v>0.38236524004352102</v>
      </c>
      <c r="R18" s="71">
        <v>0</v>
      </c>
      <c r="S18" s="71">
        <v>1.121336063</v>
      </c>
      <c r="T18" s="72"/>
      <c r="U18" s="71">
        <v>235490</v>
      </c>
      <c r="V18" s="71">
        <v>290</v>
      </c>
      <c r="W18" s="71">
        <v>191</v>
      </c>
      <c r="X18" s="71">
        <v>2070</v>
      </c>
      <c r="Y18" s="71">
        <v>1680</v>
      </c>
      <c r="Z18" s="71">
        <v>3528</v>
      </c>
      <c r="AA18" s="71">
        <v>2077</v>
      </c>
      <c r="AB18" s="71">
        <v>4943</v>
      </c>
      <c r="AC18" s="71">
        <v>0</v>
      </c>
      <c r="AD18" s="71">
        <v>1.121336063</v>
      </c>
      <c r="AE18" s="72"/>
      <c r="AF18" s="71"/>
      <c r="AG18" s="71"/>
      <c r="AH18" s="71"/>
      <c r="AI18" s="71"/>
      <c r="AJ18" s="71"/>
      <c r="AK18" s="71"/>
      <c r="AL18" s="71"/>
      <c r="AM18" s="71"/>
      <c r="AN18" s="71"/>
      <c r="AO18" s="71"/>
      <c r="AP18" s="71"/>
      <c r="AQ18" s="72"/>
      <c r="AR18" s="71"/>
      <c r="AS18" s="71"/>
      <c r="AT18" s="71"/>
      <c r="AU18" s="71"/>
      <c r="AV18" s="71"/>
      <c r="AW18" s="71"/>
      <c r="AX18" s="71"/>
      <c r="AY18" s="72"/>
      <c r="AZ18" s="71"/>
      <c r="BA18" s="71"/>
      <c r="BB18" s="71"/>
      <c r="BC18" s="71"/>
      <c r="BD18" s="71"/>
      <c r="BE18" s="71"/>
      <c r="BF18" s="71"/>
      <c r="BG18" s="72"/>
      <c r="BH18" s="71">
        <v>0</v>
      </c>
      <c r="BI18" s="71">
        <v>0</v>
      </c>
      <c r="BJ18" s="71">
        <v>0</v>
      </c>
      <c r="BK18" s="71">
        <v>0</v>
      </c>
      <c r="BL18" s="71">
        <v>2.9529999999999998</v>
      </c>
      <c r="BM18" s="71">
        <v>0</v>
      </c>
      <c r="BN18" s="72"/>
      <c r="BO18" s="71">
        <v>0</v>
      </c>
      <c r="BP18" s="71">
        <v>0</v>
      </c>
      <c r="BQ18" s="71">
        <v>0</v>
      </c>
      <c r="BR18" s="71">
        <v>0</v>
      </c>
      <c r="BS18" s="71">
        <v>1</v>
      </c>
      <c r="BT18" s="71">
        <v>0</v>
      </c>
      <c r="BU18"/>
      <c r="BV18" s="70">
        <v>2.9529999999999998</v>
      </c>
      <c r="BW18" s="70">
        <v>0</v>
      </c>
      <c r="BX18" s="70">
        <v>0</v>
      </c>
      <c r="BY18" s="70">
        <v>0</v>
      </c>
      <c r="BZ18" s="70">
        <v>0</v>
      </c>
      <c r="CA18" s="70">
        <v>0</v>
      </c>
      <c r="CB18" s="70">
        <v>0</v>
      </c>
      <c r="CC18" s="70">
        <v>0</v>
      </c>
      <c r="CD18" s="70">
        <v>0</v>
      </c>
    </row>
    <row r="19" spans="1:82">
      <c r="A19" s="70" t="s">
        <v>1716</v>
      </c>
      <c r="B19" s="70">
        <v>470</v>
      </c>
      <c r="C19" s="70">
        <v>11</v>
      </c>
      <c r="D19" s="70">
        <v>28</v>
      </c>
      <c r="E19" s="70">
        <v>2014</v>
      </c>
      <c r="F19" s="70" t="s">
        <v>181</v>
      </c>
      <c r="G19" s="70" t="s">
        <v>1705</v>
      </c>
      <c r="H19" s="70" t="s">
        <v>1706</v>
      </c>
      <c r="I19" s="148"/>
      <c r="J19" s="71">
        <v>1.4390852854921801</v>
      </c>
      <c r="K19" s="71">
        <v>0.54388650995948029</v>
      </c>
      <c r="L19" s="71">
        <v>0.5886478899777644</v>
      </c>
      <c r="M19" s="71">
        <v>8.882387952447873</v>
      </c>
      <c r="N19" s="71">
        <v>5.8102924203823001</v>
      </c>
      <c r="O19" s="71">
        <v>6.1429730911040332</v>
      </c>
      <c r="P19" s="71">
        <v>10.308788557317525</v>
      </c>
      <c r="Q19" s="71">
        <v>0.35965758381518398</v>
      </c>
      <c r="R19" s="71">
        <v>0</v>
      </c>
      <c r="S19" s="71">
        <v>0.77761352132499995</v>
      </c>
      <c r="T19" s="72"/>
      <c r="U19" s="71">
        <v>253420</v>
      </c>
      <c r="V19" s="71">
        <v>256</v>
      </c>
      <c r="W19" s="71">
        <v>25</v>
      </c>
      <c r="X19" s="71">
        <v>1821</v>
      </c>
      <c r="Y19" s="71">
        <v>1666</v>
      </c>
      <c r="Z19" s="71">
        <v>3535</v>
      </c>
      <c r="AA19" s="71">
        <v>2053</v>
      </c>
      <c r="AB19" s="71">
        <v>4846</v>
      </c>
      <c r="AC19" s="71">
        <v>0</v>
      </c>
      <c r="AD19" s="71">
        <v>0.77761352132499995</v>
      </c>
      <c r="AE19" s="72"/>
      <c r="AF19" s="71"/>
      <c r="AG19" s="71"/>
      <c r="AH19" s="71"/>
      <c r="AI19" s="71"/>
      <c r="AJ19" s="71"/>
      <c r="AK19" s="71"/>
      <c r="AL19" s="71"/>
      <c r="AM19" s="71"/>
      <c r="AN19" s="71"/>
      <c r="AO19" s="71"/>
      <c r="AP19" s="71"/>
      <c r="AQ19" s="72"/>
      <c r="AR19" s="71">
        <v>7</v>
      </c>
      <c r="AS19" s="71">
        <v>3</v>
      </c>
      <c r="AT19" s="71">
        <v>0</v>
      </c>
      <c r="AU19" s="71">
        <v>0</v>
      </c>
      <c r="AV19" s="71">
        <v>0</v>
      </c>
      <c r="AW19" s="71">
        <v>0</v>
      </c>
      <c r="AX19" s="71"/>
      <c r="AY19" s="72"/>
      <c r="AZ19" s="71">
        <v>43.5</v>
      </c>
      <c r="BA19" s="71">
        <v>2053.3000000000002</v>
      </c>
      <c r="BB19" s="71">
        <v>0</v>
      </c>
      <c r="BC19" s="71">
        <v>0</v>
      </c>
      <c r="BD19" s="71">
        <v>0</v>
      </c>
      <c r="BE19" s="71">
        <v>0</v>
      </c>
      <c r="BF19" s="71"/>
      <c r="BG19" s="72"/>
      <c r="BH19" s="71">
        <v>0</v>
      </c>
      <c r="BI19" s="71">
        <v>0</v>
      </c>
      <c r="BJ19" s="71">
        <v>0</v>
      </c>
      <c r="BK19" s="71">
        <v>0</v>
      </c>
      <c r="BL19" s="71">
        <v>2.8889999999999998</v>
      </c>
      <c r="BM19" s="71">
        <v>0</v>
      </c>
      <c r="BN19" s="72"/>
      <c r="BO19" s="71">
        <v>0</v>
      </c>
      <c r="BP19" s="71">
        <v>0</v>
      </c>
      <c r="BQ19" s="71">
        <v>0</v>
      </c>
      <c r="BR19" s="71">
        <v>0</v>
      </c>
      <c r="BS19" s="71">
        <v>1</v>
      </c>
      <c r="BT19" s="71">
        <v>0</v>
      </c>
      <c r="BU19"/>
      <c r="BV19" s="70">
        <v>2.8889999999999998</v>
      </c>
      <c r="BW19" s="70">
        <v>0</v>
      </c>
      <c r="BX19" s="70">
        <v>0</v>
      </c>
      <c r="BY19" s="70">
        <v>0</v>
      </c>
      <c r="BZ19" s="70">
        <v>0</v>
      </c>
      <c r="CA19" s="70">
        <v>0</v>
      </c>
      <c r="CB19" s="70">
        <v>0</v>
      </c>
      <c r="CC19" s="70">
        <v>0</v>
      </c>
      <c r="CD19" s="70">
        <v>0</v>
      </c>
    </row>
    <row r="20" spans="1:82">
      <c r="A20" s="70" t="s">
        <v>1717</v>
      </c>
      <c r="B20" s="70">
        <v>471</v>
      </c>
      <c r="C20" s="70">
        <v>12</v>
      </c>
      <c r="D20" s="70">
        <v>28</v>
      </c>
      <c r="E20" s="70">
        <v>2015</v>
      </c>
      <c r="F20" s="70" t="s">
        <v>182</v>
      </c>
      <c r="G20" s="70" t="s">
        <v>1705</v>
      </c>
      <c r="H20" s="70" t="s">
        <v>1706</v>
      </c>
      <c r="I20" s="148"/>
      <c r="J20" s="71">
        <v>1.275335575516211</v>
      </c>
      <c r="K20" s="71">
        <v>0.54607161136073956</v>
      </c>
      <c r="L20" s="71">
        <v>0.63293716486764662</v>
      </c>
      <c r="M20" s="71">
        <v>8.8306293438354064</v>
      </c>
      <c r="N20" s="71">
        <v>5.321430575185552</v>
      </c>
      <c r="O20" s="71">
        <v>5.9966363268666507</v>
      </c>
      <c r="P20" s="71">
        <v>10.216427178644233</v>
      </c>
      <c r="Q20" s="71">
        <v>0.34379903172903198</v>
      </c>
      <c r="R20" s="71">
        <v>0</v>
      </c>
      <c r="S20" s="71">
        <v>1.10559697918</v>
      </c>
      <c r="T20" s="72"/>
      <c r="U20" s="71">
        <v>258067</v>
      </c>
      <c r="V20" s="71">
        <v>256</v>
      </c>
      <c r="W20" s="71">
        <v>25</v>
      </c>
      <c r="X20" s="71">
        <v>1821</v>
      </c>
      <c r="Y20" s="71">
        <v>1656</v>
      </c>
      <c r="Z20" s="71">
        <v>3484</v>
      </c>
      <c r="AA20" s="71">
        <v>2033</v>
      </c>
      <c r="AB20" s="71">
        <v>4732</v>
      </c>
      <c r="AC20" s="71">
        <v>0</v>
      </c>
      <c r="AD20" s="71">
        <v>1.10559697918</v>
      </c>
      <c r="AE20" s="72"/>
      <c r="AF20" s="71">
        <v>1760350.881512268</v>
      </c>
      <c r="AG20" s="71">
        <v>426161.20902774838</v>
      </c>
      <c r="AH20" s="71">
        <v>133644.53211359581</v>
      </c>
      <c r="AI20" s="71">
        <v>11605188.760977929</v>
      </c>
      <c r="AJ20" s="71">
        <v>7441497.7073463826</v>
      </c>
      <c r="AK20" s="71">
        <v>0</v>
      </c>
      <c r="AL20" s="71">
        <v>0</v>
      </c>
      <c r="AM20" s="71">
        <v>648500.75000657258</v>
      </c>
      <c r="AN20" s="71">
        <v>0</v>
      </c>
      <c r="AO20" s="71">
        <v>0</v>
      </c>
      <c r="AP20" s="71">
        <v>22015343.840984497</v>
      </c>
      <c r="AQ20" s="72"/>
      <c r="AR20" s="71">
        <v>9</v>
      </c>
      <c r="AS20" s="71">
        <v>7</v>
      </c>
      <c r="AT20" s="71">
        <v>0</v>
      </c>
      <c r="AU20" s="71">
        <v>0</v>
      </c>
      <c r="AV20" s="71">
        <v>0</v>
      </c>
      <c r="AW20" s="71">
        <v>0</v>
      </c>
      <c r="AX20" s="71"/>
      <c r="AY20" s="72"/>
      <c r="AZ20" s="71">
        <v>52.4</v>
      </c>
      <c r="BA20" s="71">
        <v>2246.8000000000002</v>
      </c>
      <c r="BB20" s="71">
        <v>0</v>
      </c>
      <c r="BC20" s="71">
        <v>0</v>
      </c>
      <c r="BD20" s="71">
        <v>0</v>
      </c>
      <c r="BE20" s="71">
        <v>0</v>
      </c>
      <c r="BF20" s="71"/>
      <c r="BG20" s="72"/>
      <c r="BH20" s="71">
        <v>0</v>
      </c>
      <c r="BI20" s="71">
        <v>0</v>
      </c>
      <c r="BJ20" s="71">
        <v>0</v>
      </c>
      <c r="BK20" s="71">
        <v>0</v>
      </c>
      <c r="BL20" s="71">
        <v>2.988</v>
      </c>
      <c r="BM20" s="71">
        <v>0</v>
      </c>
      <c r="BN20" s="72"/>
      <c r="BO20" s="71">
        <v>0</v>
      </c>
      <c r="BP20" s="71">
        <v>0</v>
      </c>
      <c r="BQ20" s="71">
        <v>0</v>
      </c>
      <c r="BR20" s="71">
        <v>0</v>
      </c>
      <c r="BS20" s="71">
        <v>1</v>
      </c>
      <c r="BT20" s="71">
        <v>0</v>
      </c>
      <c r="BU20"/>
      <c r="BV20" s="70">
        <v>2.988</v>
      </c>
      <c r="BW20" s="70">
        <v>0</v>
      </c>
      <c r="BX20" s="70">
        <v>0</v>
      </c>
      <c r="BY20" s="70">
        <v>0</v>
      </c>
      <c r="BZ20" s="70">
        <v>0</v>
      </c>
      <c r="CA20" s="70">
        <v>0</v>
      </c>
      <c r="CB20" s="70">
        <v>0</v>
      </c>
      <c r="CC20" s="70">
        <v>0</v>
      </c>
      <c r="CD20" s="70">
        <v>0</v>
      </c>
    </row>
    <row r="21" spans="1:82">
      <c r="A21" s="70" t="s">
        <v>1718</v>
      </c>
      <c r="B21" s="70">
        <v>472</v>
      </c>
      <c r="C21" s="70">
        <v>13</v>
      </c>
      <c r="D21" s="70">
        <v>28</v>
      </c>
      <c r="E21" s="70">
        <v>2016</v>
      </c>
      <c r="F21" s="70" t="s">
        <v>155</v>
      </c>
      <c r="G21" s="70" t="s">
        <v>1705</v>
      </c>
      <c r="H21" s="70" t="s">
        <v>1706</v>
      </c>
      <c r="I21" s="148"/>
      <c r="J21" s="71">
        <v>1.1409314679738018</v>
      </c>
      <c r="K21" s="71">
        <v>0.54531528979428812</v>
      </c>
      <c r="L21" s="71">
        <v>0.68370712878724915</v>
      </c>
      <c r="M21" s="71">
        <v>7.3954991071111307</v>
      </c>
      <c r="N21" s="71">
        <v>5.249860138880087</v>
      </c>
      <c r="O21" s="71">
        <v>5.8609054937540455</v>
      </c>
      <c r="P21" s="71">
        <v>10.402523660823999</v>
      </c>
      <c r="Q21" s="71">
        <v>0.32695565692369588</v>
      </c>
      <c r="R21" s="71">
        <v>0</v>
      </c>
      <c r="S21" s="71">
        <v>0.77918963775999994</v>
      </c>
      <c r="T21" s="72"/>
      <c r="U21" s="71">
        <v>224761</v>
      </c>
      <c r="V21" s="71">
        <v>256</v>
      </c>
      <c r="W21" s="71">
        <v>25</v>
      </c>
      <c r="X21" s="71">
        <v>1821</v>
      </c>
      <c r="Y21" s="71">
        <v>1655</v>
      </c>
      <c r="Z21" s="71">
        <v>3447</v>
      </c>
      <c r="AA21" s="71">
        <v>2141</v>
      </c>
      <c r="AB21" s="71">
        <v>4629</v>
      </c>
      <c r="AC21" s="71">
        <v>0</v>
      </c>
      <c r="AD21" s="71">
        <v>0.77918963775999994</v>
      </c>
      <c r="AE21" s="72"/>
      <c r="AF21" s="71">
        <v>1565551.9628011549</v>
      </c>
      <c r="AG21" s="71">
        <v>409787.661238525</v>
      </c>
      <c r="AH21" s="71">
        <v>110980.92301913589</v>
      </c>
      <c r="AI21" s="71">
        <v>11458701.78303434</v>
      </c>
      <c r="AJ21" s="71">
        <v>7179277.6660858169</v>
      </c>
      <c r="AK21" s="71">
        <v>0</v>
      </c>
      <c r="AL21" s="71">
        <v>0</v>
      </c>
      <c r="AM21" s="71">
        <v>634877.88699994329</v>
      </c>
      <c r="AN21" s="71">
        <v>0</v>
      </c>
      <c r="AO21" s="71">
        <v>0</v>
      </c>
      <c r="AP21" s="71">
        <v>21359177.883178912</v>
      </c>
      <c r="AQ21" s="72"/>
      <c r="AR21" s="71">
        <v>18</v>
      </c>
      <c r="AS21" s="71">
        <v>13</v>
      </c>
      <c r="AT21" s="71">
        <v>0</v>
      </c>
      <c r="AU21" s="71">
        <v>0</v>
      </c>
      <c r="AV21" s="71">
        <v>0</v>
      </c>
      <c r="AW21" s="71">
        <v>0</v>
      </c>
      <c r="AX21" s="71"/>
      <c r="AY21" s="72"/>
      <c r="AZ21" s="71">
        <v>102.5</v>
      </c>
      <c r="BA21" s="71">
        <v>2478.8000000000002</v>
      </c>
      <c r="BB21" s="71">
        <v>0</v>
      </c>
      <c r="BC21" s="71">
        <v>0</v>
      </c>
      <c r="BD21" s="71">
        <v>0</v>
      </c>
      <c r="BE21" s="71">
        <v>0</v>
      </c>
      <c r="BF21" s="71"/>
      <c r="BG21" s="72"/>
      <c r="BH21" s="71">
        <v>0</v>
      </c>
      <c r="BI21" s="71">
        <v>0</v>
      </c>
      <c r="BJ21" s="71">
        <v>0</v>
      </c>
      <c r="BK21" s="71">
        <v>0</v>
      </c>
      <c r="BL21" s="71">
        <v>3.008</v>
      </c>
      <c r="BM21" s="71">
        <v>0</v>
      </c>
      <c r="BN21" s="72"/>
      <c r="BO21" s="71">
        <v>0</v>
      </c>
      <c r="BP21" s="71">
        <v>0</v>
      </c>
      <c r="BQ21" s="71">
        <v>0</v>
      </c>
      <c r="BR21" s="71">
        <v>0</v>
      </c>
      <c r="BS21" s="71">
        <v>1</v>
      </c>
      <c r="BT21" s="71">
        <v>0</v>
      </c>
      <c r="BU21"/>
      <c r="BV21" s="70">
        <v>3.008</v>
      </c>
      <c r="BW21" s="70">
        <v>0</v>
      </c>
      <c r="BX21" s="70">
        <v>0</v>
      </c>
      <c r="BY21" s="70">
        <v>0</v>
      </c>
      <c r="BZ21" s="70">
        <v>0</v>
      </c>
      <c r="CA21" s="70">
        <v>0</v>
      </c>
      <c r="CB21" s="70">
        <v>0</v>
      </c>
      <c r="CC21" s="70">
        <v>0</v>
      </c>
      <c r="CD21" s="70">
        <v>0</v>
      </c>
    </row>
    <row r="22" spans="1:82">
      <c r="A22" s="70" t="s">
        <v>1719</v>
      </c>
      <c r="B22" s="70">
        <v>473</v>
      </c>
      <c r="C22" s="70">
        <v>14</v>
      </c>
      <c r="D22" s="70">
        <v>28</v>
      </c>
      <c r="E22" s="70">
        <v>2017</v>
      </c>
      <c r="F22" s="70" t="s">
        <v>156</v>
      </c>
      <c r="G22" s="70" t="s">
        <v>1705</v>
      </c>
      <c r="H22" s="70" t="s">
        <v>1706</v>
      </c>
      <c r="I22" s="148"/>
      <c r="J22" s="71">
        <v>1.159660197723184</v>
      </c>
      <c r="K22" s="71">
        <v>0.54970103265648707</v>
      </c>
      <c r="L22" s="71">
        <v>0.60318014241109963</v>
      </c>
      <c r="M22" s="71">
        <v>6.9831479671425454</v>
      </c>
      <c r="N22" s="71">
        <v>5.0875413359827641</v>
      </c>
      <c r="O22" s="71">
        <v>5.715093071374878</v>
      </c>
      <c r="P22" s="71">
        <v>10.196617021737373</v>
      </c>
      <c r="Q22" s="71">
        <v>0.311050692215039</v>
      </c>
      <c r="R22" s="71">
        <v>0</v>
      </c>
      <c r="S22" s="71">
        <v>1.0381909764599997</v>
      </c>
      <c r="T22" s="72"/>
      <c r="U22" s="71">
        <v>240331</v>
      </c>
      <c r="V22" s="71">
        <v>256</v>
      </c>
      <c r="W22" s="71">
        <v>25</v>
      </c>
      <c r="X22" s="71">
        <v>1821</v>
      </c>
      <c r="Y22" s="71">
        <v>1668</v>
      </c>
      <c r="Z22" s="71">
        <v>3417</v>
      </c>
      <c r="AA22" s="71">
        <v>2112</v>
      </c>
      <c r="AB22" s="71">
        <v>4554</v>
      </c>
      <c r="AC22" s="71">
        <v>0</v>
      </c>
      <c r="AD22" s="71">
        <v>1.0381909764599999</v>
      </c>
      <c r="AE22" s="72"/>
      <c r="AF22" s="71">
        <v>1661782.8652652691</v>
      </c>
      <c r="AG22" s="71">
        <v>415552.90948015678</v>
      </c>
      <c r="AH22" s="71">
        <v>129120.23780228059</v>
      </c>
      <c r="AI22" s="71">
        <v>11262703.474747719</v>
      </c>
      <c r="AJ22" s="71">
        <v>7325658.8144329945</v>
      </c>
      <c r="AK22" s="71">
        <v>0</v>
      </c>
      <c r="AL22" s="71">
        <v>0</v>
      </c>
      <c r="AM22" s="71">
        <v>625568.78142690414</v>
      </c>
      <c r="AN22" s="71">
        <v>0</v>
      </c>
      <c r="AO22" s="71">
        <v>0</v>
      </c>
      <c r="AP22" s="71">
        <v>21420387.083155323</v>
      </c>
      <c r="AQ22" s="72"/>
      <c r="AR22" s="71">
        <v>19</v>
      </c>
      <c r="AS22" s="71">
        <v>17</v>
      </c>
      <c r="AT22" s="71">
        <v>0</v>
      </c>
      <c r="AU22" s="71">
        <v>0</v>
      </c>
      <c r="AV22" s="71">
        <v>0</v>
      </c>
      <c r="AW22" s="71">
        <v>0</v>
      </c>
      <c r="AX22" s="71"/>
      <c r="AY22" s="72"/>
      <c r="AZ22" s="71">
        <v>109.5</v>
      </c>
      <c r="BA22" s="71">
        <v>3795.3</v>
      </c>
      <c r="BB22" s="71">
        <v>0</v>
      </c>
      <c r="BC22" s="71">
        <v>0</v>
      </c>
      <c r="BD22" s="71">
        <v>0</v>
      </c>
      <c r="BE22" s="71">
        <v>0</v>
      </c>
      <c r="BF22" s="71"/>
      <c r="BG22" s="72"/>
      <c r="BH22" s="71">
        <v>0</v>
      </c>
      <c r="BI22" s="71">
        <v>0</v>
      </c>
      <c r="BJ22" s="71">
        <v>0</v>
      </c>
      <c r="BK22" s="71">
        <v>0</v>
      </c>
      <c r="BL22" s="71">
        <v>3.113</v>
      </c>
      <c r="BM22" s="71">
        <v>0</v>
      </c>
      <c r="BN22" s="72"/>
      <c r="BO22" s="71">
        <v>0</v>
      </c>
      <c r="BP22" s="71">
        <v>0</v>
      </c>
      <c r="BQ22" s="71">
        <v>0</v>
      </c>
      <c r="BR22" s="71">
        <v>0</v>
      </c>
      <c r="BS22" s="71">
        <v>1</v>
      </c>
      <c r="BT22" s="71">
        <v>0</v>
      </c>
      <c r="BU22"/>
      <c r="BV22" s="70">
        <v>3.113</v>
      </c>
      <c r="BW22" s="70">
        <v>0</v>
      </c>
      <c r="BX22" s="70">
        <v>0</v>
      </c>
      <c r="BY22" s="70">
        <v>0</v>
      </c>
      <c r="BZ22" s="70">
        <v>0</v>
      </c>
      <c r="CA22" s="70">
        <v>0</v>
      </c>
      <c r="CB22" s="70">
        <v>0</v>
      </c>
      <c r="CC22" s="70">
        <v>0</v>
      </c>
      <c r="CD22" s="70">
        <v>0</v>
      </c>
    </row>
    <row r="23" spans="1:82">
      <c r="A23" s="70" t="s">
        <v>1720</v>
      </c>
      <c r="B23" s="70">
        <v>474</v>
      </c>
      <c r="C23" s="70">
        <v>15</v>
      </c>
      <c r="D23" s="70">
        <v>28</v>
      </c>
      <c r="E23" s="70">
        <v>2018</v>
      </c>
      <c r="F23" s="70" t="s">
        <v>183</v>
      </c>
      <c r="G23" s="70" t="s">
        <v>1705</v>
      </c>
      <c r="H23" s="70" t="s">
        <v>1706</v>
      </c>
      <c r="I23" s="148"/>
      <c r="J23" s="71">
        <v>1.3228981986956978</v>
      </c>
      <c r="K23" s="71">
        <v>0.51663407411225437</v>
      </c>
      <c r="L23" s="71">
        <v>0.54356425621636673</v>
      </c>
      <c r="M23" s="71">
        <v>6.8862435487695928</v>
      </c>
      <c r="N23" s="71">
        <v>5.259935356682079</v>
      </c>
      <c r="O23" s="71">
        <v>5.5486385000009157</v>
      </c>
      <c r="P23" s="71">
        <v>9.8417835617402964</v>
      </c>
      <c r="Q23" s="71">
        <v>0.28153766187484502</v>
      </c>
      <c r="R23" s="71">
        <v>0</v>
      </c>
      <c r="S23" s="71">
        <v>1.000209325535</v>
      </c>
      <c r="T23" s="72"/>
      <c r="U23" s="71">
        <v>270909</v>
      </c>
      <c r="V23" s="71">
        <v>256</v>
      </c>
      <c r="W23" s="71">
        <v>25</v>
      </c>
      <c r="X23" s="71">
        <v>1821</v>
      </c>
      <c r="Y23" s="71">
        <v>1660</v>
      </c>
      <c r="Z23" s="71">
        <v>3381</v>
      </c>
      <c r="AA23" s="71">
        <v>2059</v>
      </c>
      <c r="AB23" s="71">
        <v>4442</v>
      </c>
      <c r="AC23" s="71">
        <v>0</v>
      </c>
      <c r="AD23" s="71">
        <v>1.000209325535</v>
      </c>
      <c r="AE23" s="72"/>
      <c r="AF23" s="71">
        <v>1909010.0428689499</v>
      </c>
      <c r="AG23" s="71">
        <v>367459.16824630921</v>
      </c>
      <c r="AH23" s="71">
        <v>122171.88214898189</v>
      </c>
      <c r="AI23" s="71">
        <v>10795206.05018626</v>
      </c>
      <c r="AJ23" s="71">
        <v>7129180.9899197696</v>
      </c>
      <c r="AK23" s="71">
        <v>0</v>
      </c>
      <c r="AL23" s="71">
        <v>0</v>
      </c>
      <c r="AM23" s="71">
        <v>611446.23378114426</v>
      </c>
      <c r="AN23" s="71">
        <v>0</v>
      </c>
      <c r="AO23" s="71">
        <v>0</v>
      </c>
      <c r="AP23" s="71">
        <v>20934474.367151413</v>
      </c>
      <c r="AQ23" s="72"/>
      <c r="AR23" s="71">
        <v>22</v>
      </c>
      <c r="AS23" s="71">
        <v>18</v>
      </c>
      <c r="AT23" s="71">
        <v>0</v>
      </c>
      <c r="AU23" s="71">
        <v>2</v>
      </c>
      <c r="AV23" s="71">
        <v>0</v>
      </c>
      <c r="AW23" s="71">
        <v>0</v>
      </c>
      <c r="AX23" s="71"/>
      <c r="AY23" s="72"/>
      <c r="AZ23" s="71">
        <v>129</v>
      </c>
      <c r="BA23" s="71">
        <v>3845</v>
      </c>
      <c r="BB23" s="71">
        <v>0</v>
      </c>
      <c r="BC23" s="71">
        <v>3199</v>
      </c>
      <c r="BD23" s="71">
        <v>0</v>
      </c>
      <c r="BE23" s="71">
        <v>0</v>
      </c>
      <c r="BF23" s="71"/>
      <c r="BG23" s="72"/>
      <c r="BH23" s="71">
        <v>0</v>
      </c>
      <c r="BI23" s="71">
        <v>0</v>
      </c>
      <c r="BJ23" s="71">
        <v>0</v>
      </c>
      <c r="BK23" s="71">
        <v>0</v>
      </c>
      <c r="BL23" s="71">
        <v>3.1059999999999999</v>
      </c>
      <c r="BM23" s="71">
        <v>0</v>
      </c>
      <c r="BN23" s="72"/>
      <c r="BO23" s="71">
        <v>0</v>
      </c>
      <c r="BP23" s="71">
        <v>0</v>
      </c>
      <c r="BQ23" s="71">
        <v>0</v>
      </c>
      <c r="BR23" s="71">
        <v>0</v>
      </c>
      <c r="BS23" s="71">
        <v>1</v>
      </c>
      <c r="BT23" s="71">
        <v>0</v>
      </c>
      <c r="BU23"/>
      <c r="BV23" s="70">
        <v>3.1059999999999999</v>
      </c>
      <c r="BW23" s="70">
        <v>0</v>
      </c>
      <c r="BX23" s="70">
        <v>0</v>
      </c>
      <c r="BY23" s="70">
        <v>0</v>
      </c>
      <c r="BZ23" s="70">
        <v>0</v>
      </c>
      <c r="CA23" s="70">
        <v>0</v>
      </c>
      <c r="CB23" s="70">
        <v>0</v>
      </c>
      <c r="CC23" s="70">
        <v>0</v>
      </c>
      <c r="CD23" s="70">
        <v>0</v>
      </c>
    </row>
    <row r="24" spans="1:82">
      <c r="A24" s="70" t="s">
        <v>1721</v>
      </c>
      <c r="B24" s="70">
        <v>475</v>
      </c>
      <c r="C24" s="70">
        <v>16</v>
      </c>
      <c r="D24" s="70">
        <v>28</v>
      </c>
      <c r="E24" s="70">
        <v>2019</v>
      </c>
      <c r="F24" s="70" t="s">
        <v>158</v>
      </c>
      <c r="G24" s="70" t="s">
        <v>1705</v>
      </c>
      <c r="H24" s="70" t="s">
        <v>1706</v>
      </c>
      <c r="I24" s="148"/>
      <c r="J24" s="71">
        <v>1.1855150315311851</v>
      </c>
      <c r="K24" s="71">
        <v>0.47329942610314057</v>
      </c>
      <c r="L24" s="71">
        <v>0.54791231084486847</v>
      </c>
      <c r="M24" s="71">
        <v>6.5094831963946334</v>
      </c>
      <c r="N24" s="71">
        <v>4.6821882601465079</v>
      </c>
      <c r="O24" s="71">
        <v>5.3572539723909838</v>
      </c>
      <c r="P24" s="71">
        <v>9.314013962960896</v>
      </c>
      <c r="Q24" s="71">
        <v>0.26973536962671202</v>
      </c>
      <c r="R24" s="71">
        <v>0</v>
      </c>
      <c r="S24" s="71">
        <v>0.79030699775999991</v>
      </c>
      <c r="T24" s="72"/>
      <c r="U24" s="71">
        <v>253480</v>
      </c>
      <c r="V24" s="71">
        <v>256</v>
      </c>
      <c r="W24" s="71">
        <v>25</v>
      </c>
      <c r="X24" s="71">
        <v>1821</v>
      </c>
      <c r="Y24" s="71">
        <v>1688</v>
      </c>
      <c r="Z24" s="71">
        <v>3354</v>
      </c>
      <c r="AA24" s="71">
        <v>1934</v>
      </c>
      <c r="AB24" s="71">
        <v>4371</v>
      </c>
      <c r="AC24" s="71">
        <v>0</v>
      </c>
      <c r="AD24" s="71">
        <v>0.79030699775999991</v>
      </c>
      <c r="AE24" s="72"/>
      <c r="AF24" s="71">
        <v>1748474.814585452</v>
      </c>
      <c r="AG24" s="71">
        <v>355298.20462943212</v>
      </c>
      <c r="AH24" s="71">
        <v>129037.06368192659</v>
      </c>
      <c r="AI24" s="71">
        <v>10596060.66088691</v>
      </c>
      <c r="AJ24" s="71">
        <v>6555955.7607376818</v>
      </c>
      <c r="AK24" s="71">
        <v>0</v>
      </c>
      <c r="AL24" s="71">
        <v>0</v>
      </c>
      <c r="AM24" s="71">
        <v>595297.29512961721</v>
      </c>
      <c r="AN24" s="71">
        <v>0</v>
      </c>
      <c r="AO24" s="71">
        <v>0</v>
      </c>
      <c r="AP24" s="71">
        <v>19980123.799651016</v>
      </c>
      <c r="AQ24" s="72"/>
      <c r="AR24" s="71">
        <v>27</v>
      </c>
      <c r="AS24" s="71">
        <v>19</v>
      </c>
      <c r="AT24" s="71">
        <v>0</v>
      </c>
      <c r="AU24" s="71">
        <v>2</v>
      </c>
      <c r="AV24" s="71">
        <v>0</v>
      </c>
      <c r="AW24" s="71">
        <v>0</v>
      </c>
      <c r="AX24" s="71"/>
      <c r="AY24" s="72"/>
      <c r="AZ24" s="71">
        <v>160.69999999999999</v>
      </c>
      <c r="BA24" s="71">
        <v>3861.3</v>
      </c>
      <c r="BB24" s="71">
        <v>0</v>
      </c>
      <c r="BC24" s="71">
        <v>3199</v>
      </c>
      <c r="BD24" s="71">
        <v>0</v>
      </c>
      <c r="BE24" s="71">
        <v>0</v>
      </c>
      <c r="BF24" s="71"/>
      <c r="BG24" s="72"/>
      <c r="BH24" s="71">
        <v>0</v>
      </c>
      <c r="BI24" s="71">
        <v>0</v>
      </c>
      <c r="BJ24" s="71">
        <v>0</v>
      </c>
      <c r="BK24" s="71">
        <v>0</v>
      </c>
      <c r="BL24" s="71">
        <v>3.2639999999999998</v>
      </c>
      <c r="BM24" s="71">
        <v>0</v>
      </c>
      <c r="BN24" s="72"/>
      <c r="BO24" s="71">
        <v>0</v>
      </c>
      <c r="BP24" s="71">
        <v>0</v>
      </c>
      <c r="BQ24" s="71">
        <v>0</v>
      </c>
      <c r="BR24" s="71">
        <v>0</v>
      </c>
      <c r="BS24" s="71">
        <v>1</v>
      </c>
      <c r="BT24" s="71">
        <v>0</v>
      </c>
      <c r="BU24"/>
      <c r="BV24" s="70">
        <v>3.2639999999999998</v>
      </c>
      <c r="BW24" s="70">
        <v>0</v>
      </c>
      <c r="BX24" s="70">
        <v>0</v>
      </c>
      <c r="BY24" s="70">
        <v>0</v>
      </c>
      <c r="BZ24" s="70">
        <v>0</v>
      </c>
      <c r="CA24" s="70">
        <v>0</v>
      </c>
      <c r="CB24" s="70">
        <v>0</v>
      </c>
      <c r="CC24" s="70">
        <v>0</v>
      </c>
      <c r="CD24" s="70">
        <v>0</v>
      </c>
    </row>
    <row r="25" spans="1:82">
      <c r="A25" s="70" t="s">
        <v>1722</v>
      </c>
      <c r="B25" s="70">
        <v>476</v>
      </c>
      <c r="C25" s="70">
        <v>17</v>
      </c>
      <c r="D25" s="70">
        <v>28</v>
      </c>
      <c r="E25" s="70">
        <v>2020</v>
      </c>
      <c r="F25" s="70" t="s">
        <v>159</v>
      </c>
      <c r="G25" s="70" t="s">
        <v>1705</v>
      </c>
      <c r="H25" s="70" t="s">
        <v>1706</v>
      </c>
      <c r="I25" s="148"/>
      <c r="J25" s="71">
        <v>1.5925779431488141</v>
      </c>
      <c r="K25" s="71">
        <v>0.43279147450952882</v>
      </c>
      <c r="L25" s="71">
        <v>0.62527121753794579</v>
      </c>
      <c r="M25" s="71">
        <v>5.60842999724421</v>
      </c>
      <c r="N25" s="71">
        <v>4.4343430967307356</v>
      </c>
      <c r="O25" s="71">
        <v>4.5999496212565543</v>
      </c>
      <c r="P25" s="71">
        <v>8.6994423560314189</v>
      </c>
      <c r="Q25" s="71">
        <v>0.25217501397718001</v>
      </c>
      <c r="R25" s="71">
        <v>0</v>
      </c>
      <c r="S25" s="71">
        <v>0.90297834399999999</v>
      </c>
      <c r="T25" s="72"/>
      <c r="U25" s="71">
        <v>306255</v>
      </c>
      <c r="V25" s="71">
        <v>202</v>
      </c>
      <c r="W25" s="71">
        <v>35</v>
      </c>
      <c r="X25" s="71">
        <v>1642</v>
      </c>
      <c r="Y25" s="71">
        <v>1696</v>
      </c>
      <c r="Z25" s="71">
        <v>3287</v>
      </c>
      <c r="AA25" s="71">
        <v>1920</v>
      </c>
      <c r="AB25" s="71">
        <v>4277</v>
      </c>
      <c r="AC25" s="71">
        <v>0</v>
      </c>
      <c r="AD25" s="71">
        <v>0.90297834399999999</v>
      </c>
      <c r="AE25" s="72"/>
      <c r="AF25" s="71">
        <v>2383370.770798218</v>
      </c>
      <c r="AG25" s="71">
        <v>305658.97897889273</v>
      </c>
      <c r="AH25" s="71">
        <v>157200.84378412468</v>
      </c>
      <c r="AI25" s="71">
        <v>9290950.8603566904</v>
      </c>
      <c r="AJ25" s="71">
        <v>6766442.5481340252</v>
      </c>
      <c r="AK25" s="71"/>
      <c r="AL25" s="71"/>
      <c r="AM25" s="71">
        <v>558196.01846109482</v>
      </c>
      <c r="AN25" s="71"/>
      <c r="AO25" s="71"/>
      <c r="AP25" s="71">
        <v>19461820.020513043</v>
      </c>
      <c r="AQ25" s="72"/>
      <c r="AR25" s="71">
        <v>31</v>
      </c>
      <c r="AS25" s="71">
        <v>23</v>
      </c>
      <c r="AT25" s="71">
        <v>0</v>
      </c>
      <c r="AU25" s="71">
        <v>3</v>
      </c>
      <c r="AV25" s="71">
        <v>0</v>
      </c>
      <c r="AW25" s="71">
        <v>0</v>
      </c>
      <c r="AX25" s="71"/>
      <c r="AY25" s="72"/>
      <c r="AZ25" s="71">
        <v>183</v>
      </c>
      <c r="BA25" s="71">
        <v>5318.3</v>
      </c>
      <c r="BB25" s="71">
        <v>0</v>
      </c>
      <c r="BC25" s="71">
        <v>13699</v>
      </c>
      <c r="BD25" s="71">
        <v>0</v>
      </c>
      <c r="BE25" s="71">
        <v>0</v>
      </c>
      <c r="BF25" s="71"/>
      <c r="BG25" s="72"/>
      <c r="BH25" s="71">
        <v>0</v>
      </c>
      <c r="BI25" s="71">
        <v>0</v>
      </c>
      <c r="BJ25" s="71">
        <v>0</v>
      </c>
      <c r="BK25" s="71">
        <v>0</v>
      </c>
      <c r="BL25" s="71">
        <v>3.032</v>
      </c>
      <c r="BM25" s="71">
        <v>0</v>
      </c>
      <c r="BN25" s="72"/>
      <c r="BO25" s="71">
        <v>0</v>
      </c>
      <c r="BP25" s="71">
        <v>0</v>
      </c>
      <c r="BQ25" s="71">
        <v>0</v>
      </c>
      <c r="BR25" s="71">
        <v>0</v>
      </c>
      <c r="BS25" s="71">
        <v>1</v>
      </c>
      <c r="BT25" s="71">
        <v>0</v>
      </c>
      <c r="BU25"/>
      <c r="BV25" s="70">
        <v>3.032</v>
      </c>
      <c r="BW25" s="70">
        <v>0</v>
      </c>
      <c r="BX25" s="70">
        <v>0</v>
      </c>
      <c r="BY25" s="70">
        <v>0</v>
      </c>
      <c r="BZ25" s="70">
        <v>0</v>
      </c>
      <c r="CA25" s="70">
        <v>0</v>
      </c>
      <c r="CB25" s="70">
        <v>0</v>
      </c>
      <c r="CC25" s="70">
        <v>0</v>
      </c>
      <c r="CD25" s="70">
        <v>0</v>
      </c>
    </row>
    <row r="26" spans="1:82">
      <c r="A26" s="70" t="s">
        <v>1723</v>
      </c>
      <c r="B26" s="70">
        <v>476</v>
      </c>
      <c r="C26" s="70">
        <v>18</v>
      </c>
      <c r="D26" s="70">
        <v>28</v>
      </c>
      <c r="E26" s="70">
        <v>2021</v>
      </c>
      <c r="F26" s="70" t="s">
        <v>160</v>
      </c>
      <c r="G26" s="1064" t="s">
        <v>1705</v>
      </c>
      <c r="H26" s="70" t="s">
        <v>1706</v>
      </c>
      <c r="I26" s="148"/>
      <c r="J26" s="71">
        <v>1.4386973492072388</v>
      </c>
      <c r="K26" s="71">
        <v>0.47503843546995539</v>
      </c>
      <c r="L26" s="71">
        <v>0.61239860654783018</v>
      </c>
      <c r="M26" s="71">
        <v>6.2433263478980141</v>
      </c>
      <c r="N26" s="71">
        <v>4.8633062212316505</v>
      </c>
      <c r="O26" s="71">
        <v>4.3981630192133885</v>
      </c>
      <c r="P26" s="71">
        <v>8.9818969398468198</v>
      </c>
      <c r="Q26" s="71">
        <v>0.24435004445826999</v>
      </c>
      <c r="R26" s="71">
        <v>0</v>
      </c>
      <c r="S26" s="71">
        <v>0.9011590302000001</v>
      </c>
      <c r="T26" s="72"/>
      <c r="U26" s="71">
        <v>293838</v>
      </c>
      <c r="V26" s="71">
        <v>202</v>
      </c>
      <c r="W26" s="71">
        <v>35</v>
      </c>
      <c r="X26" s="71">
        <v>1642</v>
      </c>
      <c r="Y26" s="71">
        <v>1702</v>
      </c>
      <c r="Z26" s="71">
        <v>3236</v>
      </c>
      <c r="AA26" s="71">
        <v>1933</v>
      </c>
      <c r="AB26" s="71">
        <v>4185</v>
      </c>
      <c r="AC26" s="71">
        <v>0</v>
      </c>
      <c r="AD26" s="71">
        <v>0.9011590302000001</v>
      </c>
      <c r="AE26" s="72"/>
      <c r="AF26" s="71">
        <v>2116851.5123270014</v>
      </c>
      <c r="AG26" s="71">
        <v>330324.08158527402</v>
      </c>
      <c r="AH26" s="71">
        <v>146943.90438127654</v>
      </c>
      <c r="AI26" s="71">
        <v>10227985.624581423</v>
      </c>
      <c r="AJ26" s="71">
        <v>7184352.5552222421</v>
      </c>
      <c r="AK26" s="71">
        <v>0</v>
      </c>
      <c r="AL26" s="71">
        <v>0</v>
      </c>
      <c r="AM26" s="71">
        <v>549339.37047565519</v>
      </c>
      <c r="AN26" s="71">
        <v>0</v>
      </c>
      <c r="AO26" s="71">
        <v>0</v>
      </c>
      <c r="AP26" s="71">
        <v>20555797.048572872</v>
      </c>
      <c r="AQ26" s="72"/>
      <c r="AR26" s="71">
        <v>31</v>
      </c>
      <c r="AS26" s="71">
        <v>27</v>
      </c>
      <c r="AT26" s="71">
        <v>0</v>
      </c>
      <c r="AU26" s="71">
        <v>3</v>
      </c>
      <c r="AV26" s="71">
        <v>0</v>
      </c>
      <c r="AW26" s="71">
        <v>0</v>
      </c>
      <c r="AX26" s="71"/>
      <c r="AY26" s="72"/>
      <c r="AZ26" s="71">
        <v>183</v>
      </c>
      <c r="BA26" s="71">
        <v>55617.3</v>
      </c>
      <c r="BB26" s="71">
        <v>0</v>
      </c>
      <c r="BC26" s="71">
        <v>13699</v>
      </c>
      <c r="BD26" s="71">
        <v>0</v>
      </c>
      <c r="BE26" s="71">
        <v>0</v>
      </c>
      <c r="BF26" s="71"/>
      <c r="BG26" s="72"/>
      <c r="BH26" s="71">
        <v>0</v>
      </c>
      <c r="BI26" s="71">
        <v>0</v>
      </c>
      <c r="BJ26" s="71">
        <v>0</v>
      </c>
      <c r="BK26" s="71">
        <v>0</v>
      </c>
      <c r="BL26" s="71">
        <v>3.2850000000000001</v>
      </c>
      <c r="BM26" s="71">
        <v>0</v>
      </c>
      <c r="BN26" s="72"/>
      <c r="BO26" s="71">
        <v>0</v>
      </c>
      <c r="BP26" s="71">
        <v>0</v>
      </c>
      <c r="BQ26" s="71">
        <v>0</v>
      </c>
      <c r="BR26" s="71">
        <v>0</v>
      </c>
      <c r="BS26" s="71">
        <v>1</v>
      </c>
      <c r="BT26" s="71">
        <v>0</v>
      </c>
      <c r="BU26"/>
      <c r="BV26" s="70">
        <v>3.2850000000000001</v>
      </c>
      <c r="BW26" s="70">
        <v>0</v>
      </c>
      <c r="BX26" s="70">
        <v>0</v>
      </c>
      <c r="BY26" s="70">
        <v>0</v>
      </c>
      <c r="BZ26" s="70">
        <v>0</v>
      </c>
      <c r="CA26" s="70">
        <v>0</v>
      </c>
      <c r="CB26" s="70">
        <v>0</v>
      </c>
      <c r="CC26" s="70">
        <v>0</v>
      </c>
      <c r="CD26" s="70">
        <v>0</v>
      </c>
    </row>
    <row r="27" spans="1:82">
      <c r="A27" s="70" t="s">
        <v>1724</v>
      </c>
      <c r="B27" s="70">
        <v>476</v>
      </c>
      <c r="C27" s="70">
        <v>19</v>
      </c>
      <c r="D27" s="70">
        <v>28</v>
      </c>
      <c r="E27" s="70">
        <v>2022</v>
      </c>
      <c r="F27" s="70" t="s">
        <v>161</v>
      </c>
      <c r="G27" s="1064" t="s">
        <v>1705</v>
      </c>
      <c r="H27" s="70" t="s">
        <v>1706</v>
      </c>
      <c r="I27" s="148"/>
      <c r="J27" s="71">
        <v>1.2573067796857142</v>
      </c>
      <c r="K27" s="71">
        <v>0.42003745463097342</v>
      </c>
      <c r="L27" s="71">
        <v>0.5919001563284032</v>
      </c>
      <c r="M27" s="71">
        <v>6.0026398807437236</v>
      </c>
      <c r="N27" s="71">
        <v>5.2257609382382881</v>
      </c>
      <c r="O27" s="71">
        <v>4.5618858845854406</v>
      </c>
      <c r="P27" s="71">
        <v>8.7966838764337396</v>
      </c>
      <c r="Q27" s="71">
        <v>0.24065991616896049</v>
      </c>
      <c r="R27" s="71">
        <v>0</v>
      </c>
      <c r="S27" s="71">
        <v>0.94016218750000002</v>
      </c>
      <c r="T27" s="72"/>
      <c r="U27" s="71">
        <v>301487</v>
      </c>
      <c r="V27" s="71">
        <v>202</v>
      </c>
      <c r="W27" s="71">
        <v>35</v>
      </c>
      <c r="X27" s="71">
        <v>1642</v>
      </c>
      <c r="Y27" s="71">
        <v>1700</v>
      </c>
      <c r="Z27" s="71">
        <v>3189</v>
      </c>
      <c r="AA27" s="71">
        <v>1922</v>
      </c>
      <c r="AB27" s="71">
        <v>4088</v>
      </c>
      <c r="AC27" s="71">
        <v>0</v>
      </c>
      <c r="AD27" s="71">
        <v>0.94016218750000002</v>
      </c>
      <c r="AE27" s="72"/>
      <c r="AF27" s="71">
        <v>1821300.8780603798</v>
      </c>
      <c r="AG27" s="71">
        <v>314447.72010236757</v>
      </c>
      <c r="AH27" s="71">
        <v>166246.35632942923</v>
      </c>
      <c r="AI27" s="71">
        <v>9600321.6068030037</v>
      </c>
      <c r="AJ27" s="71">
        <v>8268517.5328991087</v>
      </c>
      <c r="AK27" s="71">
        <v>0</v>
      </c>
      <c r="AL27" s="71">
        <v>0</v>
      </c>
      <c r="AM27" s="71">
        <v>527872.37953628844</v>
      </c>
      <c r="AN27" s="71">
        <v>0</v>
      </c>
      <c r="AO27" s="71">
        <v>0</v>
      </c>
      <c r="AP27" s="71">
        <v>20698706.473730579</v>
      </c>
      <c r="AQ27" s="72"/>
      <c r="AR27" s="71">
        <v>32</v>
      </c>
      <c r="AS27" s="71">
        <v>31</v>
      </c>
      <c r="AT27" s="71">
        <v>0</v>
      </c>
      <c r="AU27" s="71">
        <v>3</v>
      </c>
      <c r="AV27" s="71">
        <v>0</v>
      </c>
      <c r="AW27" s="71">
        <v>0</v>
      </c>
      <c r="AX27" s="71"/>
      <c r="AY27" s="72"/>
      <c r="AZ27" s="71">
        <v>188.9</v>
      </c>
      <c r="BA27" s="71">
        <v>57763.8</v>
      </c>
      <c r="BB27" s="71">
        <v>0</v>
      </c>
      <c r="BC27" s="71">
        <v>13699</v>
      </c>
      <c r="BD27" s="71">
        <v>0</v>
      </c>
      <c r="BE27" s="71">
        <v>0</v>
      </c>
      <c r="BF27" s="71"/>
      <c r="BG27" s="72"/>
      <c r="BH27" s="71"/>
      <c r="BI27" s="71"/>
      <c r="BJ27" s="71"/>
      <c r="BK27" s="71"/>
      <c r="BL27" s="71"/>
      <c r="BM27" s="71"/>
      <c r="BN27" s="72"/>
      <c r="BO27" s="71"/>
      <c r="BP27" s="71"/>
      <c r="BQ27" s="71"/>
      <c r="BR27" s="71"/>
      <c r="BS27" s="71"/>
      <c r="BT27" s="71"/>
      <c r="BU27"/>
      <c r="BV27" s="70"/>
      <c r="BW27" s="70"/>
      <c r="BX27" s="70"/>
      <c r="BY27" s="70"/>
      <c r="BZ27" s="70"/>
      <c r="CA27" s="70"/>
      <c r="CB27" s="70"/>
      <c r="CC27" s="70"/>
      <c r="CD27" s="70"/>
    </row>
    <row r="28" spans="1:82">
      <c r="A28" s="70" t="s">
        <v>1725</v>
      </c>
      <c r="B28" s="70">
        <v>476</v>
      </c>
      <c r="C28" s="70">
        <v>20</v>
      </c>
      <c r="D28" s="70">
        <v>28</v>
      </c>
      <c r="E28" s="70">
        <v>2023</v>
      </c>
      <c r="F28" s="70" t="s">
        <v>1539</v>
      </c>
      <c r="G28" s="70" t="s">
        <v>1705</v>
      </c>
      <c r="H28" s="70" t="s">
        <v>1706</v>
      </c>
      <c r="I28" s="148"/>
      <c r="J28" s="71"/>
      <c r="K28" s="71"/>
      <c r="L28" s="71"/>
      <c r="M28" s="71"/>
      <c r="N28" s="71"/>
      <c r="O28" s="71"/>
      <c r="P28" s="71"/>
      <c r="Q28" s="71"/>
      <c r="R28" s="71"/>
      <c r="S28" s="71"/>
      <c r="T28" s="72"/>
      <c r="U28" s="71"/>
      <c r="V28" s="71"/>
      <c r="W28" s="71"/>
      <c r="X28" s="71"/>
      <c r="Y28" s="71"/>
      <c r="Z28" s="71"/>
      <c r="AA28" s="71"/>
      <c r="AB28" s="71"/>
      <c r="AC28" s="71"/>
      <c r="AD28" s="71"/>
      <c r="AE28" s="72"/>
      <c r="AF28" s="71"/>
      <c r="AG28" s="71"/>
      <c r="AH28" s="71"/>
      <c r="AI28" s="71"/>
      <c r="AJ28" s="71"/>
      <c r="AK28" s="71"/>
      <c r="AL28" s="71"/>
      <c r="AM28" s="71"/>
      <c r="AN28" s="71"/>
      <c r="AO28" s="71"/>
      <c r="AP28" s="71"/>
      <c r="AQ28" s="72"/>
      <c r="AR28" s="71">
        <v>35</v>
      </c>
      <c r="AS28" s="71">
        <v>33</v>
      </c>
      <c r="AT28" s="71">
        <v>0</v>
      </c>
      <c r="AU28" s="71">
        <v>4</v>
      </c>
      <c r="AV28" s="71">
        <v>0</v>
      </c>
      <c r="AW28" s="71">
        <v>0</v>
      </c>
      <c r="AX28" s="71"/>
      <c r="AY28" s="72"/>
      <c r="AZ28" s="71">
        <v>213.10000000000002</v>
      </c>
      <c r="BA28" s="71">
        <v>58063.3</v>
      </c>
      <c r="BB28" s="71">
        <v>0</v>
      </c>
      <c r="BC28" s="71">
        <v>14377</v>
      </c>
      <c r="BD28" s="71">
        <v>0</v>
      </c>
      <c r="BE28" s="71">
        <v>0</v>
      </c>
      <c r="BF28" s="71"/>
      <c r="BG28" s="72"/>
      <c r="BH28" s="71"/>
      <c r="BI28" s="71"/>
      <c r="BJ28" s="71"/>
      <c r="BK28" s="71"/>
      <c r="BL28" s="71"/>
      <c r="BM28" s="71"/>
      <c r="BN28" s="72"/>
      <c r="BO28" s="71"/>
      <c r="BP28" s="71"/>
      <c r="BQ28" s="71"/>
      <c r="BR28" s="71"/>
      <c r="BS28" s="71"/>
      <c r="BT28" s="71"/>
      <c r="BU28"/>
      <c r="BV28" s="70"/>
      <c r="BW28" s="70"/>
      <c r="BX28" s="70"/>
      <c r="BY28" s="70"/>
      <c r="BZ28" s="70"/>
      <c r="CA28" s="70"/>
      <c r="CB28" s="70"/>
      <c r="CC28" s="70"/>
      <c r="CD28" s="70"/>
    </row>
    <row r="29" spans="1:82">
      <c r="A29" s="70" t="s">
        <v>1726</v>
      </c>
      <c r="B29" s="70">
        <v>476</v>
      </c>
      <c r="C29" s="70">
        <v>21</v>
      </c>
      <c r="D29" s="70">
        <v>28</v>
      </c>
      <c r="E29" s="70">
        <v>2024</v>
      </c>
      <c r="F29" s="70" t="s">
        <v>1554</v>
      </c>
      <c r="G29" s="70" t="s">
        <v>1705</v>
      </c>
      <c r="H29" s="70" t="s">
        <v>1706</v>
      </c>
      <c r="I29" s="148"/>
      <c r="J29" s="71"/>
      <c r="K29" s="71"/>
      <c r="L29" s="71"/>
      <c r="M29" s="71"/>
      <c r="N29" s="71"/>
      <c r="O29" s="71"/>
      <c r="P29" s="71"/>
      <c r="Q29" s="71"/>
      <c r="R29" s="71"/>
      <c r="S29" s="71"/>
      <c r="T29" s="72"/>
      <c r="U29" s="71"/>
      <c r="V29" s="71"/>
      <c r="W29" s="71"/>
      <c r="X29" s="71"/>
      <c r="Y29" s="71"/>
      <c r="Z29" s="71"/>
      <c r="AA29" s="71"/>
      <c r="AB29" s="71"/>
      <c r="AC29" s="71"/>
      <c r="AD29" s="71"/>
      <c r="AE29" s="72"/>
      <c r="AF29" s="71"/>
      <c r="AG29" s="71"/>
      <c r="AH29" s="71"/>
      <c r="AI29" s="71"/>
      <c r="AJ29" s="71"/>
      <c r="AK29" s="71"/>
      <c r="AL29" s="71"/>
      <c r="AM29" s="71"/>
      <c r="AN29" s="71"/>
      <c r="AO29" s="71"/>
      <c r="AP29" s="71"/>
      <c r="AQ29" s="72"/>
      <c r="AR29" s="71"/>
      <c r="AS29" s="71"/>
      <c r="AT29" s="71"/>
      <c r="AU29" s="71"/>
      <c r="AV29" s="71"/>
      <c r="AW29" s="71"/>
      <c r="AX29" s="71"/>
      <c r="AY29" s="72"/>
      <c r="AZ29" s="71"/>
      <c r="BA29" s="71"/>
      <c r="BB29" s="71"/>
      <c r="BC29" s="71"/>
      <c r="BD29" s="71"/>
      <c r="BE29" s="71"/>
      <c r="BF29" s="71"/>
      <c r="BG29" s="72"/>
      <c r="BH29" s="71"/>
      <c r="BI29" s="71"/>
      <c r="BJ29" s="71"/>
      <c r="BK29" s="71"/>
      <c r="BL29" s="71"/>
      <c r="BM29" s="71"/>
      <c r="BN29" s="72"/>
      <c r="BO29" s="71"/>
      <c r="BP29" s="71"/>
      <c r="BQ29" s="71"/>
      <c r="BR29" s="71"/>
      <c r="BS29" s="71"/>
      <c r="BT29" s="71"/>
      <c r="BU29"/>
      <c r="BV29" s="70"/>
      <c r="BW29" s="70"/>
      <c r="BX29" s="70"/>
      <c r="BY29" s="70"/>
      <c r="BZ29" s="70"/>
      <c r="CA29" s="70"/>
      <c r="CB29" s="70"/>
      <c r="CC29" s="70"/>
      <c r="CD29" s="70"/>
    </row>
    <row r="30" spans="1:82">
      <c r="A30" s="70" t="s">
        <v>1727</v>
      </c>
      <c r="B30" s="70">
        <v>341</v>
      </c>
      <c r="C30" s="70">
        <v>1</v>
      </c>
      <c r="D30" s="70">
        <v>21</v>
      </c>
      <c r="E30" s="70">
        <v>1990</v>
      </c>
      <c r="F30" s="70" t="s">
        <v>787</v>
      </c>
      <c r="G30" s="70" t="s">
        <v>1728</v>
      </c>
      <c r="H30" s="70" t="s">
        <v>1729</v>
      </c>
      <c r="I30" s="148"/>
      <c r="J30" s="71">
        <v>4.0713534616295473</v>
      </c>
      <c r="K30" s="71">
        <v>1.475075814914635</v>
      </c>
      <c r="L30" s="71">
        <v>4.6643651394965913</v>
      </c>
      <c r="M30" s="71">
        <v>2.3340901151215401</v>
      </c>
      <c r="N30" s="71">
        <v>6.1820557291737188</v>
      </c>
      <c r="O30" s="71">
        <v>4.5683116444021143</v>
      </c>
      <c r="P30" s="71">
        <v>7.8250131543395618</v>
      </c>
      <c r="Q30" s="71">
        <v>0.44639865613297303</v>
      </c>
      <c r="R30" s="71">
        <v>0</v>
      </c>
      <c r="S30" s="71">
        <v>0.3641908761512726</v>
      </c>
      <c r="T30" s="72"/>
      <c r="U30" s="71">
        <v>661548</v>
      </c>
      <c r="V30" s="71">
        <v>424</v>
      </c>
      <c r="W30" s="71">
        <v>67</v>
      </c>
      <c r="X30" s="71">
        <v>979</v>
      </c>
      <c r="Y30" s="71">
        <v>1607</v>
      </c>
      <c r="Z30" s="71">
        <v>1879</v>
      </c>
      <c r="AA30" s="71">
        <v>1900</v>
      </c>
      <c r="AB30" s="71">
        <v>7248</v>
      </c>
      <c r="AC30" s="71">
        <v>0</v>
      </c>
      <c r="AD30" s="71">
        <v>0.3641908761512726</v>
      </c>
      <c r="AE30" s="72"/>
      <c r="AF30" s="71"/>
      <c r="AG30" s="71"/>
      <c r="AH30" s="71"/>
      <c r="AI30" s="71"/>
      <c r="AJ30" s="71"/>
      <c r="AK30" s="71"/>
      <c r="AL30" s="71"/>
      <c r="AM30" s="71"/>
      <c r="AN30" s="71"/>
      <c r="AO30" s="71"/>
      <c r="AP30" s="71"/>
      <c r="AQ30" s="72"/>
      <c r="AR30" s="71"/>
      <c r="AS30" s="71"/>
      <c r="AT30" s="71"/>
      <c r="AU30" s="71"/>
      <c r="AV30" s="71"/>
      <c r="AW30" s="71"/>
      <c r="AX30" s="71"/>
      <c r="AY30" s="72"/>
      <c r="AZ30" s="71"/>
      <c r="BA30" s="71"/>
      <c r="BB30" s="71"/>
      <c r="BC30" s="71"/>
      <c r="BD30" s="71"/>
      <c r="BE30" s="71"/>
      <c r="BF30" s="71"/>
      <c r="BG30" s="72"/>
      <c r="BH30" s="71" t="s">
        <v>788</v>
      </c>
      <c r="BI30" s="71" t="s">
        <v>788</v>
      </c>
      <c r="BJ30" s="71" t="s">
        <v>788</v>
      </c>
      <c r="BK30" s="71" t="s">
        <v>788</v>
      </c>
      <c r="BL30" s="71" t="s">
        <v>788</v>
      </c>
      <c r="BM30" s="71" t="s">
        <v>788</v>
      </c>
      <c r="BN30" s="72"/>
      <c r="BO30" s="71" t="s">
        <v>788</v>
      </c>
      <c r="BP30" s="71" t="s">
        <v>788</v>
      </c>
      <c r="BQ30" s="71" t="s">
        <v>788</v>
      </c>
      <c r="BR30" s="71" t="s">
        <v>788</v>
      </c>
      <c r="BS30" s="71" t="s">
        <v>788</v>
      </c>
      <c r="BT30" s="71" t="s">
        <v>788</v>
      </c>
      <c r="BU30"/>
      <c r="BV30" s="70"/>
      <c r="BW30" s="70"/>
      <c r="BX30" s="70"/>
      <c r="BY30" s="70"/>
      <c r="BZ30" s="70"/>
      <c r="CA30" s="70"/>
      <c r="CB30" s="70"/>
      <c r="CC30" s="70"/>
      <c r="CD30" s="70"/>
    </row>
    <row r="31" spans="1:82">
      <c r="A31" s="70" t="s">
        <v>1730</v>
      </c>
      <c r="B31" s="70">
        <v>342</v>
      </c>
      <c r="C31" s="70">
        <v>2</v>
      </c>
      <c r="D31" s="70">
        <v>21</v>
      </c>
      <c r="E31" s="70">
        <v>2005</v>
      </c>
      <c r="F31" s="70" t="s">
        <v>789</v>
      </c>
      <c r="G31" s="70" t="s">
        <v>1728</v>
      </c>
      <c r="H31" s="70" t="s">
        <v>1729</v>
      </c>
      <c r="I31" s="148"/>
      <c r="J31" s="71">
        <v>3.424234930162195</v>
      </c>
      <c r="K31" s="71">
        <v>0.96259679068503468</v>
      </c>
      <c r="L31" s="71">
        <v>1.2488524326782839</v>
      </c>
      <c r="M31" s="71">
        <v>4.7435820010270264</v>
      </c>
      <c r="N31" s="71">
        <v>8.8786093071487731</v>
      </c>
      <c r="O31" s="71">
        <v>6.2063249507035678</v>
      </c>
      <c r="P31" s="71">
        <v>7.4373933283826119</v>
      </c>
      <c r="Q31" s="71">
        <v>0.35707967497623</v>
      </c>
      <c r="R31" s="71">
        <v>0</v>
      </c>
      <c r="S31" s="71">
        <v>1.0376544641067429</v>
      </c>
      <c r="T31" s="72"/>
      <c r="U31" s="71">
        <v>442272</v>
      </c>
      <c r="V31" s="71">
        <v>355</v>
      </c>
      <c r="W31" s="71">
        <v>14</v>
      </c>
      <c r="X31" s="71">
        <v>790</v>
      </c>
      <c r="Y31" s="71">
        <v>1649</v>
      </c>
      <c r="Z31" s="71">
        <v>2954</v>
      </c>
      <c r="AA31" s="71">
        <v>1479</v>
      </c>
      <c r="AB31" s="71">
        <v>6061</v>
      </c>
      <c r="AC31" s="71">
        <v>0</v>
      </c>
      <c r="AD31" s="71">
        <v>1.0376544641067429</v>
      </c>
      <c r="AE31" s="72"/>
      <c r="AF31" s="71"/>
      <c r="AG31" s="71"/>
      <c r="AH31" s="71"/>
      <c r="AI31" s="71"/>
      <c r="AJ31" s="71"/>
      <c r="AK31" s="71"/>
      <c r="AL31" s="71"/>
      <c r="AM31" s="71"/>
      <c r="AN31" s="71"/>
      <c r="AO31" s="71"/>
      <c r="AP31" s="71"/>
      <c r="AQ31" s="72"/>
      <c r="AR31" s="71"/>
      <c r="AS31" s="71"/>
      <c r="AT31" s="71"/>
      <c r="AU31" s="71"/>
      <c r="AV31" s="71"/>
      <c r="AW31" s="71"/>
      <c r="AX31" s="71"/>
      <c r="AY31" s="72"/>
      <c r="AZ31" s="71"/>
      <c r="BA31" s="71"/>
      <c r="BB31" s="71"/>
      <c r="BC31" s="71"/>
      <c r="BD31" s="71"/>
      <c r="BE31" s="71"/>
      <c r="BF31" s="71"/>
      <c r="BG31" s="72"/>
      <c r="BH31" s="71" t="s">
        <v>788</v>
      </c>
      <c r="BI31" s="71" t="s">
        <v>788</v>
      </c>
      <c r="BJ31" s="71" t="s">
        <v>788</v>
      </c>
      <c r="BK31" s="71" t="s">
        <v>788</v>
      </c>
      <c r="BL31" s="71" t="s">
        <v>788</v>
      </c>
      <c r="BM31" s="71" t="s">
        <v>788</v>
      </c>
      <c r="BN31" s="72"/>
      <c r="BO31" s="71" t="s">
        <v>788</v>
      </c>
      <c r="BP31" s="71" t="s">
        <v>788</v>
      </c>
      <c r="BQ31" s="71" t="s">
        <v>788</v>
      </c>
      <c r="BR31" s="71" t="s">
        <v>788</v>
      </c>
      <c r="BS31" s="71" t="s">
        <v>788</v>
      </c>
      <c r="BT31" s="71" t="s">
        <v>788</v>
      </c>
      <c r="BU31"/>
      <c r="BV31" s="70"/>
      <c r="BW31" s="70"/>
      <c r="BX31" s="70"/>
      <c r="BY31" s="70"/>
      <c r="BZ31" s="70"/>
      <c r="CA31" s="70"/>
      <c r="CB31" s="70"/>
      <c r="CC31" s="70"/>
      <c r="CD31" s="70"/>
    </row>
    <row r="32" spans="1:82">
      <c r="A32" s="70" t="s">
        <v>1731</v>
      </c>
      <c r="B32" s="70">
        <v>343</v>
      </c>
      <c r="C32" s="70">
        <v>3</v>
      </c>
      <c r="D32" s="70">
        <v>21</v>
      </c>
      <c r="E32" s="70">
        <v>2006</v>
      </c>
      <c r="F32" s="70" t="s">
        <v>790</v>
      </c>
      <c r="G32" s="70" t="s">
        <v>1728</v>
      </c>
      <c r="H32" s="70" t="s">
        <v>1729</v>
      </c>
      <c r="I32" s="148"/>
      <c r="J32" s="71" t="s">
        <v>788</v>
      </c>
      <c r="K32" s="71" t="s">
        <v>788</v>
      </c>
      <c r="L32" s="71" t="s">
        <v>788</v>
      </c>
      <c r="M32" s="71" t="s">
        <v>788</v>
      </c>
      <c r="N32" s="71" t="s">
        <v>788</v>
      </c>
      <c r="O32" s="71" t="s">
        <v>788</v>
      </c>
      <c r="P32" s="71" t="s">
        <v>788</v>
      </c>
      <c r="Q32" s="71" t="s">
        <v>788</v>
      </c>
      <c r="R32" s="71" t="s">
        <v>788</v>
      </c>
      <c r="S32" s="71" t="s">
        <v>788</v>
      </c>
      <c r="T32" s="72"/>
      <c r="U32" s="71" t="s">
        <v>788</v>
      </c>
      <c r="V32" s="71" t="s">
        <v>788</v>
      </c>
      <c r="W32" s="71" t="s">
        <v>788</v>
      </c>
      <c r="X32" s="71" t="s">
        <v>788</v>
      </c>
      <c r="Y32" s="71" t="s">
        <v>788</v>
      </c>
      <c r="Z32" s="71" t="s">
        <v>788</v>
      </c>
      <c r="AA32" s="71" t="s">
        <v>788</v>
      </c>
      <c r="AB32" s="71" t="s">
        <v>788</v>
      </c>
      <c r="AC32" s="71" t="s">
        <v>788</v>
      </c>
      <c r="AD32" s="71" t="s">
        <v>788</v>
      </c>
      <c r="AE32" s="72"/>
      <c r="AF32" s="71" t="s">
        <v>788</v>
      </c>
      <c r="AG32" s="71" t="s">
        <v>788</v>
      </c>
      <c r="AH32" s="71" t="s">
        <v>788</v>
      </c>
      <c r="AI32" s="71" t="s">
        <v>788</v>
      </c>
      <c r="AJ32" s="71" t="s">
        <v>788</v>
      </c>
      <c r="AK32" s="71" t="s">
        <v>788</v>
      </c>
      <c r="AL32" s="71" t="s">
        <v>788</v>
      </c>
      <c r="AM32" s="71" t="s">
        <v>788</v>
      </c>
      <c r="AN32" s="71" t="s">
        <v>788</v>
      </c>
      <c r="AO32" s="71" t="s">
        <v>788</v>
      </c>
      <c r="AP32" s="71"/>
      <c r="AQ32" s="72"/>
      <c r="AR32" s="71" t="s">
        <v>788</v>
      </c>
      <c r="AS32" s="71" t="s">
        <v>788</v>
      </c>
      <c r="AT32" s="71" t="s">
        <v>788</v>
      </c>
      <c r="AU32" s="71" t="s">
        <v>788</v>
      </c>
      <c r="AV32" s="71" t="s">
        <v>788</v>
      </c>
      <c r="AW32" s="71" t="s">
        <v>788</v>
      </c>
      <c r="AX32" s="71" t="s">
        <v>788</v>
      </c>
      <c r="AY32" s="72"/>
      <c r="AZ32" s="71" t="s">
        <v>788</v>
      </c>
      <c r="BA32" s="71" t="s">
        <v>788</v>
      </c>
      <c r="BB32" s="71" t="s">
        <v>788</v>
      </c>
      <c r="BC32" s="71" t="s">
        <v>788</v>
      </c>
      <c r="BD32" s="71" t="s">
        <v>788</v>
      </c>
      <c r="BE32" s="71" t="s">
        <v>788</v>
      </c>
      <c r="BF32" s="71" t="s">
        <v>788</v>
      </c>
      <c r="BG32" s="72"/>
      <c r="BH32" s="71" t="s">
        <v>788</v>
      </c>
      <c r="BI32" s="71" t="s">
        <v>788</v>
      </c>
      <c r="BJ32" s="71" t="s">
        <v>788</v>
      </c>
      <c r="BK32" s="71" t="s">
        <v>788</v>
      </c>
      <c r="BL32" s="71" t="s">
        <v>788</v>
      </c>
      <c r="BM32" s="71" t="s">
        <v>788</v>
      </c>
      <c r="BN32" s="72"/>
      <c r="BO32" s="71" t="s">
        <v>788</v>
      </c>
      <c r="BP32" s="71" t="s">
        <v>788</v>
      </c>
      <c r="BQ32" s="71" t="s">
        <v>788</v>
      </c>
      <c r="BR32" s="71" t="s">
        <v>788</v>
      </c>
      <c r="BS32" s="71" t="s">
        <v>788</v>
      </c>
      <c r="BT32" s="71" t="s">
        <v>788</v>
      </c>
      <c r="BU32"/>
      <c r="BV32" s="70"/>
      <c r="BW32" s="70"/>
      <c r="BX32" s="70"/>
      <c r="BY32" s="70"/>
      <c r="BZ32" s="70"/>
      <c r="CA32" s="70"/>
      <c r="CB32" s="70"/>
      <c r="CC32" s="70"/>
      <c r="CD32" s="70"/>
    </row>
    <row r="33" spans="1:82">
      <c r="A33" s="70" t="s">
        <v>1732</v>
      </c>
      <c r="B33" s="70">
        <v>344</v>
      </c>
      <c r="C33" s="70">
        <v>4</v>
      </c>
      <c r="D33" s="70">
        <v>21</v>
      </c>
      <c r="E33" s="70">
        <v>2007</v>
      </c>
      <c r="F33" s="70" t="s">
        <v>791</v>
      </c>
      <c r="G33" s="70" t="s">
        <v>1728</v>
      </c>
      <c r="H33" s="70" t="s">
        <v>1729</v>
      </c>
      <c r="I33" s="148"/>
      <c r="J33" s="71">
        <v>2.709184534441011</v>
      </c>
      <c r="K33" s="71">
        <v>0.95058286878961051</v>
      </c>
      <c r="L33" s="71">
        <v>2.416815265007318</v>
      </c>
      <c r="M33" s="71">
        <v>4.7077857675363486</v>
      </c>
      <c r="N33" s="71">
        <v>8.7298045286454009</v>
      </c>
      <c r="O33" s="71">
        <v>5.9358362185563536</v>
      </c>
      <c r="P33" s="71">
        <v>7.2001669886467763</v>
      </c>
      <c r="Q33" s="71">
        <v>0.36246052658428102</v>
      </c>
      <c r="R33" s="71">
        <v>0</v>
      </c>
      <c r="S33" s="71">
        <v>0.47047647181336988</v>
      </c>
      <c r="T33" s="72"/>
      <c r="U33" s="71">
        <v>389457</v>
      </c>
      <c r="V33" s="71">
        <v>370</v>
      </c>
      <c r="W33" s="71">
        <v>28</v>
      </c>
      <c r="X33" s="71">
        <v>966</v>
      </c>
      <c r="Y33" s="71">
        <v>1626</v>
      </c>
      <c r="Z33" s="71">
        <v>2937</v>
      </c>
      <c r="AA33" s="71">
        <v>1410</v>
      </c>
      <c r="AB33" s="71">
        <v>5827</v>
      </c>
      <c r="AC33" s="71">
        <v>0</v>
      </c>
      <c r="AD33" s="71">
        <v>0.47047647181336988</v>
      </c>
      <c r="AE33" s="72"/>
      <c r="AF33" s="71"/>
      <c r="AG33" s="71"/>
      <c r="AH33" s="71"/>
      <c r="AI33" s="71"/>
      <c r="AJ33" s="71"/>
      <c r="AK33" s="71"/>
      <c r="AL33" s="71"/>
      <c r="AM33" s="71"/>
      <c r="AN33" s="71"/>
      <c r="AO33" s="71"/>
      <c r="AP33" s="71"/>
      <c r="AQ33" s="72"/>
      <c r="AR33" s="71"/>
      <c r="AS33" s="71"/>
      <c r="AT33" s="71"/>
      <c r="AU33" s="71"/>
      <c r="AV33" s="71"/>
      <c r="AW33" s="71"/>
      <c r="AX33" s="71"/>
      <c r="AY33" s="72"/>
      <c r="AZ33" s="71"/>
      <c r="BA33" s="71"/>
      <c r="BB33" s="71"/>
      <c r="BC33" s="71"/>
      <c r="BD33" s="71"/>
      <c r="BE33" s="71"/>
      <c r="BF33" s="71"/>
      <c r="BG33" s="72"/>
      <c r="BH33" s="71" t="s">
        <v>788</v>
      </c>
      <c r="BI33" s="71" t="s">
        <v>788</v>
      </c>
      <c r="BJ33" s="71" t="s">
        <v>788</v>
      </c>
      <c r="BK33" s="71" t="s">
        <v>788</v>
      </c>
      <c r="BL33" s="71" t="s">
        <v>788</v>
      </c>
      <c r="BM33" s="71" t="s">
        <v>788</v>
      </c>
      <c r="BN33" s="72"/>
      <c r="BO33" s="71" t="s">
        <v>788</v>
      </c>
      <c r="BP33" s="71" t="s">
        <v>788</v>
      </c>
      <c r="BQ33" s="71" t="s">
        <v>788</v>
      </c>
      <c r="BR33" s="71" t="s">
        <v>788</v>
      </c>
      <c r="BS33" s="71" t="s">
        <v>788</v>
      </c>
      <c r="BT33" s="71" t="s">
        <v>788</v>
      </c>
      <c r="BU33"/>
      <c r="BV33" s="70"/>
      <c r="BW33" s="70"/>
      <c r="BX33" s="70"/>
      <c r="BY33" s="70"/>
      <c r="BZ33" s="70"/>
      <c r="CA33" s="70"/>
      <c r="CB33" s="70"/>
      <c r="CC33" s="70"/>
      <c r="CD33" s="70"/>
    </row>
    <row r="34" spans="1:82">
      <c r="A34" s="70" t="s">
        <v>1733</v>
      </c>
      <c r="B34" s="70">
        <v>345</v>
      </c>
      <c r="C34" s="70">
        <v>5</v>
      </c>
      <c r="D34" s="70">
        <v>21</v>
      </c>
      <c r="E34" s="70">
        <v>2008</v>
      </c>
      <c r="F34" s="70" t="s">
        <v>792</v>
      </c>
      <c r="G34" s="70" t="s">
        <v>1728</v>
      </c>
      <c r="H34" s="70" t="s">
        <v>1729</v>
      </c>
      <c r="I34" s="148"/>
      <c r="J34" s="71">
        <v>2.512943274150969</v>
      </c>
      <c r="K34" s="71">
        <v>0.71094095251431777</v>
      </c>
      <c r="L34" s="71">
        <v>2.1531305099009139</v>
      </c>
      <c r="M34" s="71">
        <v>4.7620956621414701</v>
      </c>
      <c r="N34" s="71">
        <v>8.5424191464148063</v>
      </c>
      <c r="O34" s="71">
        <v>5.7111328148789813</v>
      </c>
      <c r="P34" s="71">
        <v>6.8400142886526991</v>
      </c>
      <c r="Q34" s="71">
        <v>0.34790531129806801</v>
      </c>
      <c r="R34" s="71">
        <v>0</v>
      </c>
      <c r="S34" s="71">
        <v>0.60570609573306322</v>
      </c>
      <c r="T34" s="72"/>
      <c r="U34" s="71">
        <v>413287</v>
      </c>
      <c r="V34" s="71">
        <v>370</v>
      </c>
      <c r="W34" s="71">
        <v>28</v>
      </c>
      <c r="X34" s="71">
        <v>966</v>
      </c>
      <c r="Y34" s="71">
        <v>1637</v>
      </c>
      <c r="Z34" s="71">
        <v>2925</v>
      </c>
      <c r="AA34" s="71">
        <v>1341</v>
      </c>
      <c r="AB34" s="71">
        <v>5685</v>
      </c>
      <c r="AC34" s="71">
        <v>0</v>
      </c>
      <c r="AD34" s="71">
        <v>0.60570609573306322</v>
      </c>
      <c r="AE34" s="72"/>
      <c r="AF34" s="71"/>
      <c r="AG34" s="71"/>
      <c r="AH34" s="71"/>
      <c r="AI34" s="71"/>
      <c r="AJ34" s="71"/>
      <c r="AK34" s="71"/>
      <c r="AL34" s="71"/>
      <c r="AM34" s="71"/>
      <c r="AN34" s="71"/>
      <c r="AO34" s="71"/>
      <c r="AP34" s="71"/>
      <c r="AQ34" s="72"/>
      <c r="AR34" s="71"/>
      <c r="AS34" s="71"/>
      <c r="AT34" s="71"/>
      <c r="AU34" s="71"/>
      <c r="AV34" s="71"/>
      <c r="AW34" s="71"/>
      <c r="AX34" s="71"/>
      <c r="AY34" s="72"/>
      <c r="AZ34" s="71"/>
      <c r="BA34" s="71"/>
      <c r="BB34" s="71"/>
      <c r="BC34" s="71"/>
      <c r="BD34" s="71"/>
      <c r="BE34" s="71"/>
      <c r="BF34" s="71"/>
      <c r="BG34" s="72"/>
      <c r="BH34" s="71" t="s">
        <v>788</v>
      </c>
      <c r="BI34" s="71" t="s">
        <v>788</v>
      </c>
      <c r="BJ34" s="71" t="s">
        <v>788</v>
      </c>
      <c r="BK34" s="71" t="s">
        <v>788</v>
      </c>
      <c r="BL34" s="71" t="s">
        <v>788</v>
      </c>
      <c r="BM34" s="71" t="s">
        <v>788</v>
      </c>
      <c r="BN34" s="72"/>
      <c r="BO34" s="71" t="s">
        <v>788</v>
      </c>
      <c r="BP34" s="71" t="s">
        <v>788</v>
      </c>
      <c r="BQ34" s="71" t="s">
        <v>788</v>
      </c>
      <c r="BR34" s="71" t="s">
        <v>788</v>
      </c>
      <c r="BS34" s="71" t="s">
        <v>788</v>
      </c>
      <c r="BT34" s="71" t="s">
        <v>788</v>
      </c>
      <c r="BU34"/>
      <c r="BV34" s="70"/>
      <c r="BW34" s="70"/>
      <c r="BX34" s="70"/>
      <c r="BY34" s="70"/>
      <c r="BZ34" s="70"/>
      <c r="CA34" s="70"/>
      <c r="CB34" s="70"/>
      <c r="CC34" s="70"/>
      <c r="CD34" s="70"/>
    </row>
    <row r="35" spans="1:82">
      <c r="A35" s="70" t="s">
        <v>1734</v>
      </c>
      <c r="B35" s="70">
        <v>346</v>
      </c>
      <c r="C35" s="70">
        <v>6</v>
      </c>
      <c r="D35" s="70">
        <v>21</v>
      </c>
      <c r="E35" s="70">
        <v>2009</v>
      </c>
      <c r="F35" s="70" t="s">
        <v>176</v>
      </c>
      <c r="G35" s="70" t="s">
        <v>1728</v>
      </c>
      <c r="H35" s="70" t="s">
        <v>1729</v>
      </c>
      <c r="I35" s="148"/>
      <c r="J35" s="71">
        <v>1.7603290426474389</v>
      </c>
      <c r="K35" s="71">
        <v>0.49132970729287673</v>
      </c>
      <c r="L35" s="71">
        <v>2.9057002447018618</v>
      </c>
      <c r="M35" s="71">
        <v>4.3654997593633142</v>
      </c>
      <c r="N35" s="71">
        <v>7.6674902343556139</v>
      </c>
      <c r="O35" s="71">
        <v>5.7781580094179494</v>
      </c>
      <c r="P35" s="71">
        <v>6.6428268463926861</v>
      </c>
      <c r="Q35" s="71">
        <v>0.32337544680402902</v>
      </c>
      <c r="R35" s="71">
        <v>0</v>
      </c>
      <c r="S35" s="71">
        <v>0.48325945376639989</v>
      </c>
      <c r="T35" s="72"/>
      <c r="U35" s="71">
        <v>229131</v>
      </c>
      <c r="V35" s="71">
        <v>235</v>
      </c>
      <c r="W35" s="71">
        <v>54</v>
      </c>
      <c r="X35" s="71">
        <v>892</v>
      </c>
      <c r="Y35" s="71">
        <v>1627</v>
      </c>
      <c r="Z35" s="71">
        <v>2921</v>
      </c>
      <c r="AA35" s="71">
        <v>1337</v>
      </c>
      <c r="AB35" s="71">
        <v>5547</v>
      </c>
      <c r="AC35" s="71">
        <v>0</v>
      </c>
      <c r="AD35" s="71">
        <v>0.48325945376639989</v>
      </c>
      <c r="AE35" s="72"/>
      <c r="AF35" s="71"/>
      <c r="AG35" s="71"/>
      <c r="AH35" s="71"/>
      <c r="AI35" s="71"/>
      <c r="AJ35" s="71"/>
      <c r="AK35" s="71"/>
      <c r="AL35" s="71"/>
      <c r="AM35" s="71"/>
      <c r="AN35" s="71"/>
      <c r="AO35" s="71"/>
      <c r="AP35" s="71"/>
      <c r="AQ35" s="72"/>
      <c r="AR35" s="71"/>
      <c r="AS35" s="71"/>
      <c r="AT35" s="71"/>
      <c r="AU35" s="71"/>
      <c r="AV35" s="71"/>
      <c r="AW35" s="71"/>
      <c r="AX35" s="71"/>
      <c r="AY35" s="72"/>
      <c r="AZ35" s="71"/>
      <c r="BA35" s="71"/>
      <c r="BB35" s="71"/>
      <c r="BC35" s="71"/>
      <c r="BD35" s="71"/>
      <c r="BE35" s="71"/>
      <c r="BF35" s="71"/>
      <c r="BG35" s="72"/>
      <c r="BH35" s="71">
        <v>0</v>
      </c>
      <c r="BI35" s="71">
        <v>0</v>
      </c>
      <c r="BJ35" s="71">
        <v>0</v>
      </c>
      <c r="BK35" s="71">
        <v>0</v>
      </c>
      <c r="BL35" s="71">
        <v>0</v>
      </c>
      <c r="BM35" s="71">
        <v>0</v>
      </c>
      <c r="BN35" s="72"/>
      <c r="BO35" s="71">
        <v>0</v>
      </c>
      <c r="BP35" s="71">
        <v>0</v>
      </c>
      <c r="BQ35" s="71">
        <v>0</v>
      </c>
      <c r="BR35" s="71">
        <v>0</v>
      </c>
      <c r="BS35" s="71">
        <v>0</v>
      </c>
      <c r="BT35" s="71">
        <v>0</v>
      </c>
      <c r="BU35"/>
      <c r="BV35" s="70">
        <v>0</v>
      </c>
      <c r="BW35" s="70">
        <v>0</v>
      </c>
      <c r="BX35" s="70">
        <v>0</v>
      </c>
      <c r="BY35" s="70">
        <v>0</v>
      </c>
      <c r="BZ35" s="70">
        <v>0</v>
      </c>
      <c r="CA35" s="70">
        <v>0</v>
      </c>
      <c r="CB35" s="70">
        <v>0</v>
      </c>
      <c r="CC35" s="70">
        <v>0</v>
      </c>
      <c r="CD35" s="70">
        <v>0</v>
      </c>
    </row>
    <row r="36" spans="1:82">
      <c r="A36" s="70" t="s">
        <v>1735</v>
      </c>
      <c r="B36" s="70">
        <v>347</v>
      </c>
      <c r="C36" s="70">
        <v>7</v>
      </c>
      <c r="D36" s="70">
        <v>21</v>
      </c>
      <c r="E36" s="70">
        <v>2010</v>
      </c>
      <c r="F36" s="70" t="s">
        <v>177</v>
      </c>
      <c r="G36" s="70" t="s">
        <v>1728</v>
      </c>
      <c r="H36" s="70" t="s">
        <v>1729</v>
      </c>
      <c r="I36" s="148"/>
      <c r="J36" s="71">
        <v>1.7460954609482999</v>
      </c>
      <c r="K36" s="71">
        <v>0.50332093830714408</v>
      </c>
      <c r="L36" s="71">
        <v>2.755214562611457</v>
      </c>
      <c r="M36" s="71">
        <v>4.1920343509886564</v>
      </c>
      <c r="N36" s="71">
        <v>7.8337935285206894</v>
      </c>
      <c r="O36" s="71">
        <v>5.7159903598705561</v>
      </c>
      <c r="P36" s="71">
        <v>6.7773018811099384</v>
      </c>
      <c r="Q36" s="71">
        <v>0.32871293438421201</v>
      </c>
      <c r="R36" s="71">
        <v>0</v>
      </c>
      <c r="S36" s="71">
        <v>0.53195344278466394</v>
      </c>
      <c r="T36" s="72"/>
      <c r="U36" s="71">
        <v>260415</v>
      </c>
      <c r="V36" s="71">
        <v>235</v>
      </c>
      <c r="W36" s="71">
        <v>54</v>
      </c>
      <c r="X36" s="71">
        <v>892</v>
      </c>
      <c r="Y36" s="71">
        <v>1615</v>
      </c>
      <c r="Z36" s="71">
        <v>2903</v>
      </c>
      <c r="AA36" s="71">
        <v>1330</v>
      </c>
      <c r="AB36" s="71">
        <v>5403</v>
      </c>
      <c r="AC36" s="71">
        <v>0</v>
      </c>
      <c r="AD36" s="71">
        <v>0.53195344278466394</v>
      </c>
      <c r="AE36" s="72"/>
      <c r="AF36" s="71"/>
      <c r="AG36" s="71"/>
      <c r="AH36" s="71"/>
      <c r="AI36" s="71"/>
      <c r="AJ36" s="71"/>
      <c r="AK36" s="71"/>
      <c r="AL36" s="71"/>
      <c r="AM36" s="71"/>
      <c r="AN36" s="71"/>
      <c r="AO36" s="71"/>
      <c r="AP36" s="71"/>
      <c r="AQ36" s="72"/>
      <c r="AR36" s="71"/>
      <c r="AS36" s="71"/>
      <c r="AT36" s="71"/>
      <c r="AU36" s="71"/>
      <c r="AV36" s="71"/>
      <c r="AW36" s="71"/>
      <c r="AX36" s="71"/>
      <c r="AY36" s="72"/>
      <c r="AZ36" s="71"/>
      <c r="BA36" s="71"/>
      <c r="BB36" s="71"/>
      <c r="BC36" s="71"/>
      <c r="BD36" s="71"/>
      <c r="BE36" s="71"/>
      <c r="BF36" s="71"/>
      <c r="BG36" s="72"/>
      <c r="BH36" s="71">
        <v>0</v>
      </c>
      <c r="BI36" s="71">
        <v>0</v>
      </c>
      <c r="BJ36" s="71">
        <v>0</v>
      </c>
      <c r="BK36" s="71">
        <v>0</v>
      </c>
      <c r="BL36" s="71">
        <v>0</v>
      </c>
      <c r="BM36" s="71">
        <v>0</v>
      </c>
      <c r="BN36" s="72"/>
      <c r="BO36" s="71">
        <v>0</v>
      </c>
      <c r="BP36" s="71">
        <v>0</v>
      </c>
      <c r="BQ36" s="71">
        <v>0</v>
      </c>
      <c r="BR36" s="71">
        <v>0</v>
      </c>
      <c r="BS36" s="71">
        <v>0</v>
      </c>
      <c r="BT36" s="71">
        <v>0</v>
      </c>
      <c r="BU36"/>
      <c r="BV36" s="70">
        <v>0</v>
      </c>
      <c r="BW36" s="70">
        <v>0</v>
      </c>
      <c r="BX36" s="70">
        <v>0</v>
      </c>
      <c r="BY36" s="70">
        <v>0</v>
      </c>
      <c r="BZ36" s="70">
        <v>0</v>
      </c>
      <c r="CA36" s="70">
        <v>0</v>
      </c>
      <c r="CB36" s="70">
        <v>0</v>
      </c>
      <c r="CC36" s="70">
        <v>0</v>
      </c>
      <c r="CD36" s="70">
        <v>0</v>
      </c>
    </row>
    <row r="37" spans="1:82">
      <c r="A37" s="70" t="s">
        <v>1736</v>
      </c>
      <c r="B37" s="70">
        <v>348</v>
      </c>
      <c r="C37" s="70">
        <v>8</v>
      </c>
      <c r="D37" s="70">
        <v>21</v>
      </c>
      <c r="E37" s="70">
        <v>2011</v>
      </c>
      <c r="F37" s="70" t="s">
        <v>178</v>
      </c>
      <c r="G37" s="70" t="s">
        <v>1728</v>
      </c>
      <c r="H37" s="70" t="s">
        <v>1729</v>
      </c>
      <c r="I37" s="148"/>
      <c r="J37" s="71">
        <v>1.721326861367769</v>
      </c>
      <c r="K37" s="71">
        <v>0.64658322440476346</v>
      </c>
      <c r="L37" s="71">
        <v>2.1772116641722512</v>
      </c>
      <c r="M37" s="71">
        <v>4.7229804555362129</v>
      </c>
      <c r="N37" s="71">
        <v>9.2186325880697861</v>
      </c>
      <c r="O37" s="71">
        <v>5.6252849610275035</v>
      </c>
      <c r="P37" s="71">
        <v>6.5814487917969418</v>
      </c>
      <c r="Q37" s="71">
        <v>0.37271026901915999</v>
      </c>
      <c r="R37" s="71">
        <v>0</v>
      </c>
      <c r="S37" s="71">
        <v>0.55482448901890891</v>
      </c>
      <c r="T37" s="72"/>
      <c r="U37" s="71">
        <v>236911</v>
      </c>
      <c r="V37" s="71">
        <v>235</v>
      </c>
      <c r="W37" s="71">
        <v>54</v>
      </c>
      <c r="X37" s="71">
        <v>892</v>
      </c>
      <c r="Y37" s="71">
        <v>1642</v>
      </c>
      <c r="Z37" s="71">
        <v>2919</v>
      </c>
      <c r="AA37" s="71">
        <v>1330</v>
      </c>
      <c r="AB37" s="71">
        <v>5311</v>
      </c>
      <c r="AC37" s="71">
        <v>0</v>
      </c>
      <c r="AD37" s="71">
        <v>0.55482448901890891</v>
      </c>
      <c r="AE37" s="72"/>
      <c r="AF37" s="71"/>
      <c r="AG37" s="71"/>
      <c r="AH37" s="71"/>
      <c r="AI37" s="71"/>
      <c r="AJ37" s="71"/>
      <c r="AK37" s="71"/>
      <c r="AL37" s="71"/>
      <c r="AM37" s="71"/>
      <c r="AN37" s="71"/>
      <c r="AO37" s="71"/>
      <c r="AP37" s="71"/>
      <c r="AQ37" s="72"/>
      <c r="AR37" s="71"/>
      <c r="AS37" s="71"/>
      <c r="AT37" s="71"/>
      <c r="AU37" s="71"/>
      <c r="AV37" s="71"/>
      <c r="AW37" s="71"/>
      <c r="AX37" s="71"/>
      <c r="AY37" s="72"/>
      <c r="AZ37" s="71"/>
      <c r="BA37" s="71"/>
      <c r="BB37" s="71"/>
      <c r="BC37" s="71"/>
      <c r="BD37" s="71"/>
      <c r="BE37" s="71"/>
      <c r="BF37" s="71"/>
      <c r="BG37" s="72"/>
      <c r="BH37" s="71">
        <v>0</v>
      </c>
      <c r="BI37" s="71">
        <v>0</v>
      </c>
      <c r="BJ37" s="71">
        <v>0</v>
      </c>
      <c r="BK37" s="71">
        <v>0</v>
      </c>
      <c r="BL37" s="71">
        <v>0</v>
      </c>
      <c r="BM37" s="71">
        <v>0</v>
      </c>
      <c r="BN37" s="72"/>
      <c r="BO37" s="71">
        <v>0</v>
      </c>
      <c r="BP37" s="71">
        <v>0</v>
      </c>
      <c r="BQ37" s="71">
        <v>0</v>
      </c>
      <c r="BR37" s="71">
        <v>0</v>
      </c>
      <c r="BS37" s="71">
        <v>0</v>
      </c>
      <c r="BT37" s="71">
        <v>0</v>
      </c>
      <c r="BU37"/>
      <c r="BV37" s="70">
        <v>0</v>
      </c>
      <c r="BW37" s="70">
        <v>0</v>
      </c>
      <c r="BX37" s="70">
        <v>0</v>
      </c>
      <c r="BY37" s="70">
        <v>0</v>
      </c>
      <c r="BZ37" s="70">
        <v>0</v>
      </c>
      <c r="CA37" s="70">
        <v>0</v>
      </c>
      <c r="CB37" s="70">
        <v>0</v>
      </c>
      <c r="CC37" s="70">
        <v>0</v>
      </c>
      <c r="CD37" s="70">
        <v>0</v>
      </c>
    </row>
    <row r="38" spans="1:82">
      <c r="A38" s="70" t="s">
        <v>1737</v>
      </c>
      <c r="B38" s="70">
        <v>349</v>
      </c>
      <c r="C38" s="70">
        <v>9</v>
      </c>
      <c r="D38" s="70">
        <v>21</v>
      </c>
      <c r="E38" s="70">
        <v>2012</v>
      </c>
      <c r="F38" s="70" t="s">
        <v>179</v>
      </c>
      <c r="G38" s="70" t="s">
        <v>1728</v>
      </c>
      <c r="H38" s="70" t="s">
        <v>1729</v>
      </c>
      <c r="I38" s="148"/>
      <c r="J38" s="71">
        <v>1.777122330925299</v>
      </c>
      <c r="K38" s="71">
        <v>0.60689372939068398</v>
      </c>
      <c r="L38" s="71">
        <v>2.14446041556225</v>
      </c>
      <c r="M38" s="71">
        <v>4.7056173223125386</v>
      </c>
      <c r="N38" s="71">
        <v>9.3866472139433412</v>
      </c>
      <c r="O38" s="71">
        <v>5.548515368278613</v>
      </c>
      <c r="P38" s="71">
        <v>6.4646190006578133</v>
      </c>
      <c r="Q38" s="71">
        <v>0.40112990008868299</v>
      </c>
      <c r="R38" s="71">
        <v>0</v>
      </c>
      <c r="S38" s="71">
        <v>0.44292022826393512</v>
      </c>
      <c r="T38" s="72"/>
      <c r="U38" s="71">
        <v>215671</v>
      </c>
      <c r="V38" s="71">
        <v>235</v>
      </c>
      <c r="W38" s="71">
        <v>54</v>
      </c>
      <c r="X38" s="71">
        <v>892</v>
      </c>
      <c r="Y38" s="71">
        <v>1677</v>
      </c>
      <c r="Z38" s="71">
        <v>2902</v>
      </c>
      <c r="AA38" s="71">
        <v>1299</v>
      </c>
      <c r="AB38" s="71">
        <v>5261</v>
      </c>
      <c r="AC38" s="71">
        <v>0</v>
      </c>
      <c r="AD38" s="71">
        <v>0.44292022826393512</v>
      </c>
      <c r="AE38" s="72"/>
      <c r="AF38" s="71"/>
      <c r="AG38" s="71"/>
      <c r="AH38" s="71"/>
      <c r="AI38" s="71"/>
      <c r="AJ38" s="71"/>
      <c r="AK38" s="71"/>
      <c r="AL38" s="71"/>
      <c r="AM38" s="71"/>
      <c r="AN38" s="71"/>
      <c r="AO38" s="71"/>
      <c r="AP38" s="71"/>
      <c r="AQ38" s="72"/>
      <c r="AR38" s="71"/>
      <c r="AS38" s="71"/>
      <c r="AT38" s="71"/>
      <c r="AU38" s="71"/>
      <c r="AV38" s="71"/>
      <c r="AW38" s="71"/>
      <c r="AX38" s="71"/>
      <c r="AY38" s="72"/>
      <c r="AZ38" s="71"/>
      <c r="BA38" s="71"/>
      <c r="BB38" s="71"/>
      <c r="BC38" s="71"/>
      <c r="BD38" s="71"/>
      <c r="BE38" s="71"/>
      <c r="BF38" s="71"/>
      <c r="BG38" s="72"/>
      <c r="BH38" s="71">
        <v>0</v>
      </c>
      <c r="BI38" s="71">
        <v>0</v>
      </c>
      <c r="BJ38" s="71">
        <v>0</v>
      </c>
      <c r="BK38" s="71">
        <v>0</v>
      </c>
      <c r="BL38" s="71">
        <v>0</v>
      </c>
      <c r="BM38" s="71">
        <v>0</v>
      </c>
      <c r="BN38" s="72"/>
      <c r="BO38" s="71">
        <v>0</v>
      </c>
      <c r="BP38" s="71">
        <v>0</v>
      </c>
      <c r="BQ38" s="71">
        <v>0</v>
      </c>
      <c r="BR38" s="71">
        <v>0</v>
      </c>
      <c r="BS38" s="71">
        <v>0</v>
      </c>
      <c r="BT38" s="71">
        <v>0</v>
      </c>
      <c r="BU38"/>
      <c r="BV38" s="70">
        <v>0</v>
      </c>
      <c r="BW38" s="70">
        <v>0</v>
      </c>
      <c r="BX38" s="70">
        <v>0</v>
      </c>
      <c r="BY38" s="70">
        <v>0</v>
      </c>
      <c r="BZ38" s="70">
        <v>0</v>
      </c>
      <c r="CA38" s="70">
        <v>0</v>
      </c>
      <c r="CB38" s="70">
        <v>0</v>
      </c>
      <c r="CC38" s="70">
        <v>0</v>
      </c>
      <c r="CD38" s="70">
        <v>0</v>
      </c>
    </row>
    <row r="39" spans="1:82">
      <c r="A39" s="70" t="s">
        <v>1738</v>
      </c>
      <c r="B39" s="70">
        <v>350</v>
      </c>
      <c r="C39" s="70">
        <v>10</v>
      </c>
      <c r="D39" s="70">
        <v>21</v>
      </c>
      <c r="E39" s="70">
        <v>2013</v>
      </c>
      <c r="F39" s="70" t="s">
        <v>180</v>
      </c>
      <c r="G39" s="70" t="s">
        <v>1728</v>
      </c>
      <c r="H39" s="70" t="s">
        <v>1729</v>
      </c>
      <c r="I39" s="148"/>
      <c r="J39" s="71">
        <v>1.392968332904285</v>
      </c>
      <c r="K39" s="71">
        <v>0.52348118518796394</v>
      </c>
      <c r="L39" s="71">
        <v>1.958991707927727</v>
      </c>
      <c r="M39" s="71">
        <v>4.5138754953166256</v>
      </c>
      <c r="N39" s="71">
        <v>9.8055537896324569</v>
      </c>
      <c r="O39" s="71">
        <v>5.3077118895343816</v>
      </c>
      <c r="P39" s="71">
        <v>6.5039638236933044</v>
      </c>
      <c r="Q39" s="71">
        <v>0.39946067157287901</v>
      </c>
      <c r="R39" s="71">
        <v>0</v>
      </c>
      <c r="S39" s="71">
        <v>0.52200272324799701</v>
      </c>
      <c r="T39" s="72"/>
      <c r="U39" s="71">
        <v>165770</v>
      </c>
      <c r="V39" s="71">
        <v>235</v>
      </c>
      <c r="W39" s="71">
        <v>54</v>
      </c>
      <c r="X39" s="71">
        <v>892</v>
      </c>
      <c r="Y39" s="71">
        <v>1663</v>
      </c>
      <c r="Z39" s="71">
        <v>2900</v>
      </c>
      <c r="AA39" s="71">
        <v>1302</v>
      </c>
      <c r="AB39" s="71">
        <v>5164</v>
      </c>
      <c r="AC39" s="71">
        <v>0</v>
      </c>
      <c r="AD39" s="71">
        <v>0.52200272324799701</v>
      </c>
      <c r="AE39" s="72"/>
      <c r="AF39" s="71"/>
      <c r="AG39" s="71"/>
      <c r="AH39" s="71"/>
      <c r="AI39" s="71"/>
      <c r="AJ39" s="71"/>
      <c r="AK39" s="71"/>
      <c r="AL39" s="71"/>
      <c r="AM39" s="71"/>
      <c r="AN39" s="71"/>
      <c r="AO39" s="71"/>
      <c r="AP39" s="71"/>
      <c r="AQ39" s="72"/>
      <c r="AR39" s="71"/>
      <c r="AS39" s="71"/>
      <c r="AT39" s="71"/>
      <c r="AU39" s="71"/>
      <c r="AV39" s="71"/>
      <c r="AW39" s="71"/>
      <c r="AX39" s="71"/>
      <c r="AY39" s="72"/>
      <c r="AZ39" s="71"/>
      <c r="BA39" s="71"/>
      <c r="BB39" s="71"/>
      <c r="BC39" s="71"/>
      <c r="BD39" s="71"/>
      <c r="BE39" s="71"/>
      <c r="BF39" s="71"/>
      <c r="BG39" s="72"/>
      <c r="BH39" s="71">
        <v>0</v>
      </c>
      <c r="BI39" s="71">
        <v>0</v>
      </c>
      <c r="BJ39" s="71">
        <v>0</v>
      </c>
      <c r="BK39" s="71">
        <v>0</v>
      </c>
      <c r="BL39" s="71">
        <v>0</v>
      </c>
      <c r="BM39" s="71">
        <v>0</v>
      </c>
      <c r="BN39" s="72"/>
      <c r="BO39" s="71">
        <v>0</v>
      </c>
      <c r="BP39" s="71">
        <v>0</v>
      </c>
      <c r="BQ39" s="71">
        <v>0</v>
      </c>
      <c r="BR39" s="71">
        <v>0</v>
      </c>
      <c r="BS39" s="71">
        <v>0</v>
      </c>
      <c r="BT39" s="71">
        <v>0</v>
      </c>
      <c r="BU39"/>
      <c r="BV39" s="70">
        <v>0</v>
      </c>
      <c r="BW39" s="70">
        <v>0</v>
      </c>
      <c r="BX39" s="70">
        <v>0</v>
      </c>
      <c r="BY39" s="70">
        <v>0</v>
      </c>
      <c r="BZ39" s="70">
        <v>0</v>
      </c>
      <c r="CA39" s="70">
        <v>0</v>
      </c>
      <c r="CB39" s="70">
        <v>0</v>
      </c>
      <c r="CC39" s="70">
        <v>0</v>
      </c>
      <c r="CD39" s="70">
        <v>0</v>
      </c>
    </row>
    <row r="40" spans="1:82">
      <c r="A40" s="70" t="s">
        <v>1739</v>
      </c>
      <c r="B40" s="70">
        <v>351</v>
      </c>
      <c r="C40" s="70">
        <v>11</v>
      </c>
      <c r="D40" s="70">
        <v>21</v>
      </c>
      <c r="E40" s="70">
        <v>2014</v>
      </c>
      <c r="F40" s="70" t="s">
        <v>181</v>
      </c>
      <c r="G40" s="70" t="s">
        <v>1728</v>
      </c>
      <c r="H40" s="70" t="s">
        <v>1729</v>
      </c>
      <c r="I40" s="148"/>
      <c r="J40" s="71">
        <v>1.285971901870963</v>
      </c>
      <c r="K40" s="71">
        <v>0.41201859825031573</v>
      </c>
      <c r="L40" s="71">
        <v>0.74753640036878721</v>
      </c>
      <c r="M40" s="71">
        <v>3.874276317298555</v>
      </c>
      <c r="N40" s="71">
        <v>8.4918930358439866</v>
      </c>
      <c r="O40" s="71">
        <v>5.058612353098682</v>
      </c>
      <c r="P40" s="71">
        <v>6.6130903701837216</v>
      </c>
      <c r="Q40" s="71">
        <v>0.37568854504178001</v>
      </c>
      <c r="R40" s="71">
        <v>0</v>
      </c>
      <c r="S40" s="71">
        <v>0.52189581722211231</v>
      </c>
      <c r="T40" s="72"/>
      <c r="U40" s="71">
        <v>183239</v>
      </c>
      <c r="V40" s="71">
        <v>169</v>
      </c>
      <c r="W40" s="71">
        <v>17</v>
      </c>
      <c r="X40" s="71">
        <v>761</v>
      </c>
      <c r="Y40" s="71">
        <v>1650</v>
      </c>
      <c r="Z40" s="71">
        <v>2911</v>
      </c>
      <c r="AA40" s="71">
        <v>1317</v>
      </c>
      <c r="AB40" s="71">
        <v>5062</v>
      </c>
      <c r="AC40" s="71">
        <v>0</v>
      </c>
      <c r="AD40" s="71">
        <v>0.52189581722211231</v>
      </c>
      <c r="AE40" s="72"/>
      <c r="AF40" s="71"/>
      <c r="AG40" s="71"/>
      <c r="AH40" s="71"/>
      <c r="AI40" s="71"/>
      <c r="AJ40" s="71"/>
      <c r="AK40" s="71"/>
      <c r="AL40" s="71"/>
      <c r="AM40" s="71"/>
      <c r="AN40" s="71"/>
      <c r="AO40" s="71"/>
      <c r="AP40" s="71"/>
      <c r="AQ40" s="72"/>
      <c r="AR40" s="71">
        <v>21</v>
      </c>
      <c r="AS40" s="71">
        <v>0</v>
      </c>
      <c r="AT40" s="71">
        <v>0</v>
      </c>
      <c r="AU40" s="71">
        <v>0</v>
      </c>
      <c r="AV40" s="71">
        <v>0</v>
      </c>
      <c r="AW40" s="71">
        <v>0</v>
      </c>
      <c r="AX40" s="71"/>
      <c r="AY40" s="72"/>
      <c r="AZ40" s="71">
        <v>94.1</v>
      </c>
      <c r="BA40" s="71">
        <v>0</v>
      </c>
      <c r="BB40" s="71">
        <v>0</v>
      </c>
      <c r="BC40" s="71">
        <v>0</v>
      </c>
      <c r="BD40" s="71">
        <v>0</v>
      </c>
      <c r="BE40" s="71">
        <v>0</v>
      </c>
      <c r="BF40" s="71"/>
      <c r="BG40" s="72"/>
      <c r="BH40" s="71">
        <v>0</v>
      </c>
      <c r="BI40" s="71">
        <v>0</v>
      </c>
      <c r="BJ40" s="71">
        <v>0</v>
      </c>
      <c r="BK40" s="71">
        <v>0</v>
      </c>
      <c r="BL40" s="71">
        <v>0</v>
      </c>
      <c r="BM40" s="71">
        <v>0</v>
      </c>
      <c r="BN40" s="72"/>
      <c r="BO40" s="71">
        <v>0</v>
      </c>
      <c r="BP40" s="71">
        <v>0</v>
      </c>
      <c r="BQ40" s="71">
        <v>0</v>
      </c>
      <c r="BR40" s="71">
        <v>0</v>
      </c>
      <c r="BS40" s="71">
        <v>0</v>
      </c>
      <c r="BT40" s="71">
        <v>0</v>
      </c>
      <c r="BU40"/>
      <c r="BV40" s="70">
        <v>0</v>
      </c>
      <c r="BW40" s="70">
        <v>0</v>
      </c>
      <c r="BX40" s="70">
        <v>0</v>
      </c>
      <c r="BY40" s="70">
        <v>0</v>
      </c>
      <c r="BZ40" s="70">
        <v>0</v>
      </c>
      <c r="CA40" s="70">
        <v>0</v>
      </c>
      <c r="CB40" s="70">
        <v>0</v>
      </c>
      <c r="CC40" s="70">
        <v>0</v>
      </c>
      <c r="CD40" s="70">
        <v>0</v>
      </c>
    </row>
    <row r="41" spans="1:82">
      <c r="A41" s="70" t="s">
        <v>1740</v>
      </c>
      <c r="B41" s="70">
        <v>352</v>
      </c>
      <c r="C41" s="70">
        <v>12</v>
      </c>
      <c r="D41" s="70">
        <v>21</v>
      </c>
      <c r="E41" s="70">
        <v>2015</v>
      </c>
      <c r="F41" s="70" t="s">
        <v>182</v>
      </c>
      <c r="G41" s="70" t="s">
        <v>1728</v>
      </c>
      <c r="H41" s="70" t="s">
        <v>1729</v>
      </c>
      <c r="I41" s="148"/>
      <c r="J41" s="71">
        <v>0.9302668159277192</v>
      </c>
      <c r="K41" s="71">
        <v>0.41713581515094122</v>
      </c>
      <c r="L41" s="71">
        <v>0.76019707560402694</v>
      </c>
      <c r="M41" s="71">
        <v>3.9648198666404961</v>
      </c>
      <c r="N41" s="71">
        <v>7.6377459037860884</v>
      </c>
      <c r="O41" s="71">
        <v>5.0000655940148171</v>
      </c>
      <c r="P41" s="71">
        <v>6.4223285461423165</v>
      </c>
      <c r="Q41" s="71">
        <v>0.36109069900534402</v>
      </c>
      <c r="R41" s="71">
        <v>0</v>
      </c>
      <c r="S41" s="71">
        <v>0.58913230419368912</v>
      </c>
      <c r="T41" s="72"/>
      <c r="U41" s="71">
        <v>130280</v>
      </c>
      <c r="V41" s="71">
        <v>169</v>
      </c>
      <c r="W41" s="71">
        <v>17</v>
      </c>
      <c r="X41" s="71">
        <v>761</v>
      </c>
      <c r="Y41" s="71">
        <v>1652</v>
      </c>
      <c r="Z41" s="71">
        <v>2905</v>
      </c>
      <c r="AA41" s="71">
        <v>1278</v>
      </c>
      <c r="AB41" s="71">
        <v>4970</v>
      </c>
      <c r="AC41" s="71">
        <v>0</v>
      </c>
      <c r="AD41" s="71">
        <v>0.58913230419368912</v>
      </c>
      <c r="AE41" s="72"/>
      <c r="AF41" s="71">
        <v>1296745.967450799</v>
      </c>
      <c r="AG41" s="71">
        <v>301028.76134856709</v>
      </c>
      <c r="AH41" s="71">
        <v>150252.3609022763</v>
      </c>
      <c r="AI41" s="71">
        <v>5100797.8207887793</v>
      </c>
      <c r="AJ41" s="71">
        <v>9268310.0291178804</v>
      </c>
      <c r="AK41" s="71">
        <v>0</v>
      </c>
      <c r="AL41" s="71">
        <v>0</v>
      </c>
      <c r="AM41" s="71">
        <v>681117.65163412213</v>
      </c>
      <c r="AN41" s="71">
        <v>0</v>
      </c>
      <c r="AO41" s="71">
        <v>0</v>
      </c>
      <c r="AP41" s="71">
        <v>16798252.591242425</v>
      </c>
      <c r="AQ41" s="72"/>
      <c r="AR41" s="71">
        <v>26</v>
      </c>
      <c r="AS41" s="71">
        <v>0</v>
      </c>
      <c r="AT41" s="71">
        <v>0</v>
      </c>
      <c r="AU41" s="71">
        <v>0</v>
      </c>
      <c r="AV41" s="71">
        <v>0</v>
      </c>
      <c r="AW41" s="71">
        <v>0</v>
      </c>
      <c r="AX41" s="71"/>
      <c r="AY41" s="72"/>
      <c r="AZ41" s="71">
        <v>112.2</v>
      </c>
      <c r="BA41" s="71">
        <v>0</v>
      </c>
      <c r="BB41" s="71">
        <v>0</v>
      </c>
      <c r="BC41" s="71">
        <v>0</v>
      </c>
      <c r="BD41" s="71">
        <v>0</v>
      </c>
      <c r="BE41" s="71">
        <v>0</v>
      </c>
      <c r="BF41" s="71"/>
      <c r="BG41" s="72"/>
      <c r="BH41" s="71">
        <v>0</v>
      </c>
      <c r="BI41" s="71">
        <v>0</v>
      </c>
      <c r="BJ41" s="71">
        <v>0</v>
      </c>
      <c r="BK41" s="71">
        <v>0</v>
      </c>
      <c r="BL41" s="71">
        <v>0</v>
      </c>
      <c r="BM41" s="71">
        <v>0</v>
      </c>
      <c r="BN41" s="72"/>
      <c r="BO41" s="71">
        <v>0</v>
      </c>
      <c r="BP41" s="71">
        <v>0</v>
      </c>
      <c r="BQ41" s="71">
        <v>0</v>
      </c>
      <c r="BR41" s="71">
        <v>0</v>
      </c>
      <c r="BS41" s="71">
        <v>0</v>
      </c>
      <c r="BT41" s="71">
        <v>0</v>
      </c>
      <c r="BU41"/>
      <c r="BV41" s="70">
        <v>0</v>
      </c>
      <c r="BW41" s="70">
        <v>0</v>
      </c>
      <c r="BX41" s="70">
        <v>0</v>
      </c>
      <c r="BY41" s="70">
        <v>0</v>
      </c>
      <c r="BZ41" s="70">
        <v>0</v>
      </c>
      <c r="CA41" s="70">
        <v>0</v>
      </c>
      <c r="CB41" s="70">
        <v>0</v>
      </c>
      <c r="CC41" s="70">
        <v>0</v>
      </c>
      <c r="CD41" s="70">
        <v>0</v>
      </c>
    </row>
    <row r="42" spans="1:82">
      <c r="A42" s="70" t="s">
        <v>1741</v>
      </c>
      <c r="B42" s="70">
        <v>353</v>
      </c>
      <c r="C42" s="70">
        <v>13</v>
      </c>
      <c r="D42" s="70">
        <v>21</v>
      </c>
      <c r="E42" s="70">
        <v>2016</v>
      </c>
      <c r="F42" s="70" t="s">
        <v>155</v>
      </c>
      <c r="G42" s="70" t="s">
        <v>1728</v>
      </c>
      <c r="H42" s="70" t="s">
        <v>1729</v>
      </c>
      <c r="I42" s="148"/>
      <c r="J42" s="71">
        <v>0.86753162662445138</v>
      </c>
      <c r="K42" s="71">
        <v>0.41657638866429619</v>
      </c>
      <c r="L42" s="71">
        <v>0.88750780260949491</v>
      </c>
      <c r="M42" s="71">
        <v>3.3755836631360809</v>
      </c>
      <c r="N42" s="71">
        <v>7.5380117987931854</v>
      </c>
      <c r="O42" s="71">
        <v>4.8934395158178541</v>
      </c>
      <c r="P42" s="71">
        <v>6.5349810013116656</v>
      </c>
      <c r="Q42" s="71">
        <v>0.34228280696742924</v>
      </c>
      <c r="R42" s="71">
        <v>0</v>
      </c>
      <c r="S42" s="71">
        <v>0.55061499909303002</v>
      </c>
      <c r="T42" s="72"/>
      <c r="U42" s="71">
        <v>129097</v>
      </c>
      <c r="V42" s="71">
        <v>169</v>
      </c>
      <c r="W42" s="71">
        <v>17</v>
      </c>
      <c r="X42" s="71">
        <v>761</v>
      </c>
      <c r="Y42" s="71">
        <v>1639</v>
      </c>
      <c r="Z42" s="71">
        <v>2878</v>
      </c>
      <c r="AA42" s="71">
        <v>1345</v>
      </c>
      <c r="AB42" s="71">
        <v>4846</v>
      </c>
      <c r="AC42" s="71">
        <v>0</v>
      </c>
      <c r="AD42" s="71">
        <v>0.55061499909303002</v>
      </c>
      <c r="AE42" s="72"/>
      <c r="AF42" s="71">
        <v>1209109.750966104</v>
      </c>
      <c r="AG42" s="71">
        <v>291517.19402759249</v>
      </c>
      <c r="AH42" s="71">
        <v>133572.01400042119</v>
      </c>
      <c r="AI42" s="71">
        <v>4730438.1713324981</v>
      </c>
      <c r="AJ42" s="71">
        <v>8117502.6601353725</v>
      </c>
      <c r="AK42" s="71">
        <v>0</v>
      </c>
      <c r="AL42" s="71">
        <v>0</v>
      </c>
      <c r="AM42" s="71">
        <v>664639.93095738278</v>
      </c>
      <c r="AN42" s="71">
        <v>0</v>
      </c>
      <c r="AO42" s="71">
        <v>0</v>
      </c>
      <c r="AP42" s="71">
        <v>15146779.72141937</v>
      </c>
      <c r="AQ42" s="72"/>
      <c r="AR42" s="71">
        <v>26</v>
      </c>
      <c r="AS42" s="71">
        <v>0</v>
      </c>
      <c r="AT42" s="71">
        <v>0</v>
      </c>
      <c r="AU42" s="71">
        <v>0</v>
      </c>
      <c r="AV42" s="71">
        <v>0</v>
      </c>
      <c r="AW42" s="71">
        <v>0</v>
      </c>
      <c r="AX42" s="71"/>
      <c r="AY42" s="72"/>
      <c r="AZ42" s="71">
        <v>112.2</v>
      </c>
      <c r="BA42" s="71">
        <v>0</v>
      </c>
      <c r="BB42" s="71">
        <v>0</v>
      </c>
      <c r="BC42" s="71">
        <v>0</v>
      </c>
      <c r="BD42" s="71">
        <v>0</v>
      </c>
      <c r="BE42" s="71">
        <v>0</v>
      </c>
      <c r="BF42" s="71"/>
      <c r="BG42" s="72"/>
      <c r="BH42" s="71">
        <v>0</v>
      </c>
      <c r="BI42" s="71">
        <v>0</v>
      </c>
      <c r="BJ42" s="71">
        <v>0</v>
      </c>
      <c r="BK42" s="71">
        <v>0</v>
      </c>
      <c r="BL42" s="71">
        <v>0</v>
      </c>
      <c r="BM42" s="71">
        <v>0</v>
      </c>
      <c r="BN42" s="72"/>
      <c r="BO42" s="71">
        <v>0</v>
      </c>
      <c r="BP42" s="71">
        <v>0</v>
      </c>
      <c r="BQ42" s="71">
        <v>0</v>
      </c>
      <c r="BR42" s="71">
        <v>0</v>
      </c>
      <c r="BS42" s="71">
        <v>0</v>
      </c>
      <c r="BT42" s="71">
        <v>0</v>
      </c>
      <c r="BU42"/>
      <c r="BV42" s="70">
        <v>0</v>
      </c>
      <c r="BW42" s="70">
        <v>0</v>
      </c>
      <c r="BX42" s="70">
        <v>0</v>
      </c>
      <c r="BY42" s="70">
        <v>0</v>
      </c>
      <c r="BZ42" s="70">
        <v>0</v>
      </c>
      <c r="CA42" s="70">
        <v>0</v>
      </c>
      <c r="CB42" s="70">
        <v>0</v>
      </c>
      <c r="CC42" s="70">
        <v>0</v>
      </c>
      <c r="CD42" s="70">
        <v>0</v>
      </c>
    </row>
    <row r="43" spans="1:82">
      <c r="A43" s="70" t="s">
        <v>1742</v>
      </c>
      <c r="B43" s="70">
        <v>354</v>
      </c>
      <c r="C43" s="70">
        <v>14</v>
      </c>
      <c r="D43" s="70">
        <v>21</v>
      </c>
      <c r="E43" s="70">
        <v>2017</v>
      </c>
      <c r="F43" s="70" t="s">
        <v>156</v>
      </c>
      <c r="G43" s="70" t="s">
        <v>1728</v>
      </c>
      <c r="H43" s="70" t="s">
        <v>1729</v>
      </c>
      <c r="I43" s="148"/>
      <c r="J43" s="71">
        <v>0.74956229722231149</v>
      </c>
      <c r="K43" s="71">
        <v>0.40036048097853061</v>
      </c>
      <c r="L43" s="71">
        <v>0.78825222556841534</v>
      </c>
      <c r="M43" s="71">
        <v>2.9151082479483721</v>
      </c>
      <c r="N43" s="71">
        <v>7.872183173295408</v>
      </c>
      <c r="O43" s="71">
        <v>4.7701040209426848</v>
      </c>
      <c r="P43" s="71">
        <v>6.3390900329266895</v>
      </c>
      <c r="Q43" s="71">
        <v>0.32129610368457301</v>
      </c>
      <c r="R43" s="71">
        <v>0</v>
      </c>
      <c r="S43" s="71">
        <v>0.48497479270413318</v>
      </c>
      <c r="T43" s="72"/>
      <c r="U43" s="71">
        <v>128630</v>
      </c>
      <c r="V43" s="71">
        <v>169</v>
      </c>
      <c r="W43" s="71">
        <v>17</v>
      </c>
      <c r="X43" s="71">
        <v>761</v>
      </c>
      <c r="Y43" s="71">
        <v>1617</v>
      </c>
      <c r="Z43" s="71">
        <v>2852</v>
      </c>
      <c r="AA43" s="71">
        <v>1313</v>
      </c>
      <c r="AB43" s="71">
        <v>4704</v>
      </c>
      <c r="AC43" s="71">
        <v>0</v>
      </c>
      <c r="AD43" s="71">
        <v>0.48497479270413318</v>
      </c>
      <c r="AE43" s="72"/>
      <c r="AF43" s="71">
        <v>1080167.577417013</v>
      </c>
      <c r="AG43" s="71">
        <v>285667.79899723543</v>
      </c>
      <c r="AH43" s="71">
        <v>159179.4231739229</v>
      </c>
      <c r="AI43" s="71">
        <v>4277814.6161504136</v>
      </c>
      <c r="AJ43" s="71">
        <v>9131347.4559654575</v>
      </c>
      <c r="AK43" s="71">
        <v>0</v>
      </c>
      <c r="AL43" s="71">
        <v>0</v>
      </c>
      <c r="AM43" s="71">
        <v>646173.81375321839</v>
      </c>
      <c r="AN43" s="71">
        <v>0</v>
      </c>
      <c r="AO43" s="71">
        <v>0</v>
      </c>
      <c r="AP43" s="71">
        <v>15580350.685457259</v>
      </c>
      <c r="AQ43" s="72"/>
      <c r="AR43" s="71">
        <v>28</v>
      </c>
      <c r="AS43" s="71">
        <v>0</v>
      </c>
      <c r="AT43" s="71">
        <v>0</v>
      </c>
      <c r="AU43" s="71">
        <v>0</v>
      </c>
      <c r="AV43" s="71">
        <v>0</v>
      </c>
      <c r="AW43" s="71">
        <v>0</v>
      </c>
      <c r="AX43" s="71"/>
      <c r="AY43" s="72"/>
      <c r="AZ43" s="71">
        <v>121.7</v>
      </c>
      <c r="BA43" s="71">
        <v>0</v>
      </c>
      <c r="BB43" s="71">
        <v>0</v>
      </c>
      <c r="BC43" s="71">
        <v>0</v>
      </c>
      <c r="BD43" s="71">
        <v>0</v>
      </c>
      <c r="BE43" s="71">
        <v>0</v>
      </c>
      <c r="BF43" s="71"/>
      <c r="BG43" s="72"/>
      <c r="BH43" s="71">
        <v>0</v>
      </c>
      <c r="BI43" s="71">
        <v>0</v>
      </c>
      <c r="BJ43" s="71">
        <v>0</v>
      </c>
      <c r="BK43" s="71">
        <v>0</v>
      </c>
      <c r="BL43" s="71">
        <v>0</v>
      </c>
      <c r="BM43" s="71">
        <v>0</v>
      </c>
      <c r="BN43" s="72"/>
      <c r="BO43" s="71">
        <v>0</v>
      </c>
      <c r="BP43" s="71">
        <v>0</v>
      </c>
      <c r="BQ43" s="71">
        <v>0</v>
      </c>
      <c r="BR43" s="71">
        <v>0</v>
      </c>
      <c r="BS43" s="71">
        <v>0</v>
      </c>
      <c r="BT43" s="71">
        <v>0</v>
      </c>
      <c r="BU43"/>
      <c r="BV43" s="70">
        <v>0</v>
      </c>
      <c r="BW43" s="70">
        <v>0</v>
      </c>
      <c r="BX43" s="70">
        <v>0</v>
      </c>
      <c r="BY43" s="70">
        <v>0</v>
      </c>
      <c r="BZ43" s="70">
        <v>0</v>
      </c>
      <c r="CA43" s="70">
        <v>0</v>
      </c>
      <c r="CB43" s="70">
        <v>0</v>
      </c>
      <c r="CC43" s="70">
        <v>0</v>
      </c>
      <c r="CD43" s="70">
        <v>0</v>
      </c>
    </row>
    <row r="44" spans="1:82">
      <c r="A44" s="70" t="s">
        <v>1743</v>
      </c>
      <c r="B44" s="70">
        <v>355</v>
      </c>
      <c r="C44" s="70">
        <v>15</v>
      </c>
      <c r="D44" s="70">
        <v>21</v>
      </c>
      <c r="E44" s="70">
        <v>2018</v>
      </c>
      <c r="F44" s="70" t="s">
        <v>183</v>
      </c>
      <c r="G44" s="70" t="s">
        <v>1728</v>
      </c>
      <c r="H44" s="70" t="s">
        <v>1729</v>
      </c>
      <c r="I44" s="148"/>
      <c r="J44" s="71">
        <v>0.91564459682817989</v>
      </c>
      <c r="K44" s="71">
        <v>0.38012587056842834</v>
      </c>
      <c r="L44" s="71">
        <v>0.72739125210412925</v>
      </c>
      <c r="M44" s="71">
        <v>2.9453014621102604</v>
      </c>
      <c r="N44" s="71">
        <v>7.0652850903686701</v>
      </c>
      <c r="O44" s="71">
        <v>4.5984280026626925</v>
      </c>
      <c r="P44" s="71">
        <v>6.2329702595965752</v>
      </c>
      <c r="Q44" s="71">
        <v>0.29123492938201501</v>
      </c>
      <c r="R44" s="71">
        <v>0</v>
      </c>
      <c r="S44" s="71">
        <v>0.56770666301068085</v>
      </c>
      <c r="T44" s="72"/>
      <c r="U44" s="71">
        <v>149282</v>
      </c>
      <c r="V44" s="71">
        <v>169</v>
      </c>
      <c r="W44" s="71">
        <v>17</v>
      </c>
      <c r="X44" s="71">
        <v>761</v>
      </c>
      <c r="Y44" s="71">
        <v>1611</v>
      </c>
      <c r="Z44" s="71">
        <v>2802</v>
      </c>
      <c r="AA44" s="71">
        <v>1304</v>
      </c>
      <c r="AB44" s="71">
        <v>4595</v>
      </c>
      <c r="AC44" s="71">
        <v>0</v>
      </c>
      <c r="AD44" s="71">
        <v>0.56770666301068085</v>
      </c>
      <c r="AE44" s="72"/>
      <c r="AF44" s="71">
        <v>1310768.1622440419</v>
      </c>
      <c r="AG44" s="71">
        <v>253890.43538347489</v>
      </c>
      <c r="AH44" s="71">
        <v>151043.7358396333</v>
      </c>
      <c r="AI44" s="71">
        <v>4232064.3400748745</v>
      </c>
      <c r="AJ44" s="71">
        <v>8436351.6588552147</v>
      </c>
      <c r="AK44" s="71">
        <v>0</v>
      </c>
      <c r="AL44" s="71">
        <v>0</v>
      </c>
      <c r="AM44" s="71">
        <v>632506.85372002656</v>
      </c>
      <c r="AN44" s="71">
        <v>0</v>
      </c>
      <c r="AO44" s="71">
        <v>0</v>
      </c>
      <c r="AP44" s="71">
        <v>15016625.186117265</v>
      </c>
      <c r="AQ44" s="72"/>
      <c r="AR44" s="71">
        <v>28</v>
      </c>
      <c r="AS44" s="71">
        <v>0</v>
      </c>
      <c r="AT44" s="71">
        <v>0</v>
      </c>
      <c r="AU44" s="71">
        <v>0</v>
      </c>
      <c r="AV44" s="71">
        <v>0</v>
      </c>
      <c r="AW44" s="71">
        <v>0</v>
      </c>
      <c r="AX44" s="71"/>
      <c r="AY44" s="72"/>
      <c r="AZ44" s="71">
        <v>122</v>
      </c>
      <c r="BA44" s="71">
        <v>0</v>
      </c>
      <c r="BB44" s="71">
        <v>0</v>
      </c>
      <c r="BC44" s="71">
        <v>0</v>
      </c>
      <c r="BD44" s="71">
        <v>0</v>
      </c>
      <c r="BE44" s="71">
        <v>0</v>
      </c>
      <c r="BF44" s="71"/>
      <c r="BG44" s="72"/>
      <c r="BH44" s="71">
        <v>0</v>
      </c>
      <c r="BI44" s="71">
        <v>0</v>
      </c>
      <c r="BJ44" s="71">
        <v>0</v>
      </c>
      <c r="BK44" s="71">
        <v>0</v>
      </c>
      <c r="BL44" s="71">
        <v>0</v>
      </c>
      <c r="BM44" s="71">
        <v>0</v>
      </c>
      <c r="BN44" s="72"/>
      <c r="BO44" s="71">
        <v>0</v>
      </c>
      <c r="BP44" s="71">
        <v>0</v>
      </c>
      <c r="BQ44" s="71">
        <v>0</v>
      </c>
      <c r="BR44" s="71">
        <v>0</v>
      </c>
      <c r="BS44" s="71">
        <v>0</v>
      </c>
      <c r="BT44" s="71">
        <v>0</v>
      </c>
      <c r="BU44"/>
      <c r="BV44" s="70">
        <v>0</v>
      </c>
      <c r="BW44" s="70">
        <v>0</v>
      </c>
      <c r="BX44" s="70">
        <v>0</v>
      </c>
      <c r="BY44" s="70">
        <v>0</v>
      </c>
      <c r="BZ44" s="70">
        <v>0</v>
      </c>
      <c r="CA44" s="70">
        <v>0</v>
      </c>
      <c r="CB44" s="70">
        <v>0</v>
      </c>
      <c r="CC44" s="70">
        <v>0</v>
      </c>
      <c r="CD44" s="70">
        <v>0</v>
      </c>
    </row>
    <row r="45" spans="1:82">
      <c r="A45" s="70" t="s">
        <v>1744</v>
      </c>
      <c r="B45" s="70">
        <v>356</v>
      </c>
      <c r="C45" s="70">
        <v>16</v>
      </c>
      <c r="D45" s="70">
        <v>21</v>
      </c>
      <c r="E45" s="70">
        <v>2019</v>
      </c>
      <c r="F45" s="70" t="s">
        <v>158</v>
      </c>
      <c r="G45" s="1064" t="s">
        <v>1728</v>
      </c>
      <c r="H45" s="70" t="s">
        <v>1729</v>
      </c>
      <c r="I45" s="148"/>
      <c r="J45" s="71">
        <v>0.76906271296754081</v>
      </c>
      <c r="K45" s="71">
        <v>0.35154723133553689</v>
      </c>
      <c r="L45" s="71">
        <v>0.73476850635589963</v>
      </c>
      <c r="M45" s="71">
        <v>2.8882062275611364</v>
      </c>
      <c r="N45" s="71">
        <v>6.7731775764309248</v>
      </c>
      <c r="O45" s="71">
        <v>4.3940982939915312</v>
      </c>
      <c r="P45" s="71">
        <v>5.7983830462279844</v>
      </c>
      <c r="Q45" s="71">
        <v>0.275227579166125</v>
      </c>
      <c r="R45" s="71">
        <v>0</v>
      </c>
      <c r="S45" s="71">
        <v>0.54947248747014976</v>
      </c>
      <c r="T45" s="72"/>
      <c r="U45" s="71">
        <v>143518</v>
      </c>
      <c r="V45" s="71">
        <v>169</v>
      </c>
      <c r="W45" s="71">
        <v>17</v>
      </c>
      <c r="X45" s="71">
        <v>761</v>
      </c>
      <c r="Y45" s="71">
        <v>1607</v>
      </c>
      <c r="Z45" s="71">
        <v>2751</v>
      </c>
      <c r="AA45" s="71">
        <v>1204</v>
      </c>
      <c r="AB45" s="71">
        <v>4460</v>
      </c>
      <c r="AC45" s="71">
        <v>0</v>
      </c>
      <c r="AD45" s="71">
        <v>0.54947248747014976</v>
      </c>
      <c r="AE45" s="72"/>
      <c r="AF45" s="71">
        <v>1109732.6500696379</v>
      </c>
      <c r="AG45" s="71">
        <v>245619.72520020729</v>
      </c>
      <c r="AH45" s="71">
        <v>160486.4110770415</v>
      </c>
      <c r="AI45" s="71">
        <v>4278651.7138213376</v>
      </c>
      <c r="AJ45" s="71">
        <v>8354903.7646453604</v>
      </c>
      <c r="AK45" s="71">
        <v>0</v>
      </c>
      <c r="AL45" s="71">
        <v>0</v>
      </c>
      <c r="AM45" s="71">
        <v>607418.42513797584</v>
      </c>
      <c r="AN45" s="71">
        <v>0</v>
      </c>
      <c r="AO45" s="71">
        <v>0</v>
      </c>
      <c r="AP45" s="71">
        <v>14756812.689951561</v>
      </c>
      <c r="AQ45" s="72"/>
      <c r="AR45" s="71">
        <v>29</v>
      </c>
      <c r="AS45" s="71">
        <v>0</v>
      </c>
      <c r="AT45" s="71">
        <v>0</v>
      </c>
      <c r="AU45" s="71">
        <v>0</v>
      </c>
      <c r="AV45" s="71">
        <v>0</v>
      </c>
      <c r="AW45" s="71">
        <v>0</v>
      </c>
      <c r="AX45" s="71"/>
      <c r="AY45" s="72"/>
      <c r="AZ45" s="71">
        <v>125.8</v>
      </c>
      <c r="BA45" s="71">
        <v>0</v>
      </c>
      <c r="BB45" s="71">
        <v>0</v>
      </c>
      <c r="BC45" s="71">
        <v>0</v>
      </c>
      <c r="BD45" s="71">
        <v>0</v>
      </c>
      <c r="BE45" s="71">
        <v>0</v>
      </c>
      <c r="BF45" s="71"/>
      <c r="BG45" s="72"/>
      <c r="BH45" s="71">
        <v>0</v>
      </c>
      <c r="BI45" s="71">
        <v>0</v>
      </c>
      <c r="BJ45" s="71">
        <v>0</v>
      </c>
      <c r="BK45" s="71">
        <v>0</v>
      </c>
      <c r="BL45" s="71">
        <v>0</v>
      </c>
      <c r="BM45" s="71">
        <v>0</v>
      </c>
      <c r="BN45" s="72"/>
      <c r="BO45" s="71">
        <v>0</v>
      </c>
      <c r="BP45" s="71">
        <v>0</v>
      </c>
      <c r="BQ45" s="71">
        <v>0</v>
      </c>
      <c r="BR45" s="71">
        <v>0</v>
      </c>
      <c r="BS45" s="71">
        <v>0</v>
      </c>
      <c r="BT45" s="71">
        <v>0</v>
      </c>
      <c r="BU45"/>
      <c r="BV45" s="70">
        <v>0</v>
      </c>
      <c r="BW45" s="70">
        <v>0</v>
      </c>
      <c r="BX45" s="70">
        <v>0</v>
      </c>
      <c r="BY45" s="70">
        <v>0</v>
      </c>
      <c r="BZ45" s="70">
        <v>0</v>
      </c>
      <c r="CA45" s="70">
        <v>0</v>
      </c>
      <c r="CB45" s="70">
        <v>0</v>
      </c>
      <c r="CC45" s="70">
        <v>0</v>
      </c>
      <c r="CD45" s="70">
        <v>0</v>
      </c>
    </row>
    <row r="46" spans="1:82">
      <c r="A46" s="70" t="s">
        <v>1745</v>
      </c>
      <c r="B46" s="70">
        <v>357</v>
      </c>
      <c r="C46" s="70">
        <v>17</v>
      </c>
      <c r="D46" s="70">
        <v>21</v>
      </c>
      <c r="E46" s="70">
        <v>2020</v>
      </c>
      <c r="F46" s="70" t="s">
        <v>159</v>
      </c>
      <c r="G46" s="1064" t="s">
        <v>1728</v>
      </c>
      <c r="H46" s="70" t="s">
        <v>1729</v>
      </c>
      <c r="I46" s="148"/>
      <c r="J46" s="71">
        <v>0.70525635054911173</v>
      </c>
      <c r="K46" s="71">
        <v>0.76469489239004618</v>
      </c>
      <c r="L46" s="71">
        <v>1.5390777646345057</v>
      </c>
      <c r="M46" s="71">
        <v>2.9660368987787322</v>
      </c>
      <c r="N46" s="71">
        <v>6.355793738092621</v>
      </c>
      <c r="O46" s="71">
        <v>3.8134659926754213</v>
      </c>
      <c r="P46" s="71">
        <v>5.4733991490031011</v>
      </c>
      <c r="Q46" s="71">
        <v>0.25488720725352998</v>
      </c>
      <c r="R46" s="71">
        <v>0</v>
      </c>
      <c r="S46" s="71">
        <v>0.43264676809249292</v>
      </c>
      <c r="T46" s="72"/>
      <c r="U46" s="71">
        <v>135991</v>
      </c>
      <c r="V46" s="71">
        <v>325</v>
      </c>
      <c r="W46" s="71">
        <v>45</v>
      </c>
      <c r="X46" s="71">
        <v>795</v>
      </c>
      <c r="Y46" s="71">
        <v>1621</v>
      </c>
      <c r="Z46" s="71">
        <v>2725</v>
      </c>
      <c r="AA46" s="71">
        <v>1208</v>
      </c>
      <c r="AB46" s="71">
        <v>4323</v>
      </c>
      <c r="AC46" s="71">
        <v>0</v>
      </c>
      <c r="AD46" s="71">
        <v>0.43264676809249292</v>
      </c>
      <c r="AE46" s="72"/>
      <c r="AF46" s="71">
        <v>1102225.3181703689</v>
      </c>
      <c r="AG46" s="71">
        <v>518153.08509223012</v>
      </c>
      <c r="AH46" s="71">
        <v>380701.4301440455</v>
      </c>
      <c r="AI46" s="71">
        <v>4673201.9463518988</v>
      </c>
      <c r="AJ46" s="71">
        <v>8678458.8715914674</v>
      </c>
      <c r="AK46" s="71"/>
      <c r="AL46" s="71"/>
      <c r="AM46" s="71">
        <v>564199.52953175409</v>
      </c>
      <c r="AN46" s="71"/>
      <c r="AO46" s="71"/>
      <c r="AP46" s="71">
        <v>15916940.180881765</v>
      </c>
      <c r="AQ46" s="72"/>
      <c r="AR46" s="71">
        <v>29</v>
      </c>
      <c r="AS46" s="71">
        <v>0</v>
      </c>
      <c r="AT46" s="71">
        <v>0</v>
      </c>
      <c r="AU46" s="71">
        <v>0</v>
      </c>
      <c r="AV46" s="71">
        <v>0</v>
      </c>
      <c r="AW46" s="71">
        <v>0</v>
      </c>
      <c r="AX46" s="71"/>
      <c r="AY46" s="72"/>
      <c r="AZ46" s="71">
        <v>125.8</v>
      </c>
      <c r="BA46" s="71">
        <v>0</v>
      </c>
      <c r="BB46" s="71">
        <v>0</v>
      </c>
      <c r="BC46" s="71">
        <v>0</v>
      </c>
      <c r="BD46" s="71">
        <v>0</v>
      </c>
      <c r="BE46" s="71">
        <v>0</v>
      </c>
      <c r="BF46" s="71"/>
      <c r="BG46" s="72"/>
      <c r="BH46" s="71">
        <v>0</v>
      </c>
      <c r="BI46" s="71">
        <v>0</v>
      </c>
      <c r="BJ46" s="71">
        <v>0</v>
      </c>
      <c r="BK46" s="71">
        <v>0</v>
      </c>
      <c r="BL46" s="71">
        <v>0</v>
      </c>
      <c r="BM46" s="71">
        <v>0</v>
      </c>
      <c r="BN46" s="72"/>
      <c r="BO46" s="71">
        <v>0</v>
      </c>
      <c r="BP46" s="71">
        <v>0</v>
      </c>
      <c r="BQ46" s="71">
        <v>0</v>
      </c>
      <c r="BR46" s="71">
        <v>0</v>
      </c>
      <c r="BS46" s="71">
        <v>0</v>
      </c>
      <c r="BT46" s="71">
        <v>0</v>
      </c>
      <c r="BU46"/>
      <c r="BV46" s="70">
        <v>0</v>
      </c>
      <c r="BW46" s="70">
        <v>0</v>
      </c>
      <c r="BX46" s="70">
        <v>0</v>
      </c>
      <c r="BY46" s="70">
        <v>0</v>
      </c>
      <c r="BZ46" s="70">
        <v>0</v>
      </c>
      <c r="CA46" s="70">
        <v>0</v>
      </c>
      <c r="CB46" s="70">
        <v>0</v>
      </c>
      <c r="CC46" s="70">
        <v>0</v>
      </c>
      <c r="CD46" s="70">
        <v>0</v>
      </c>
    </row>
    <row r="47" spans="1:82">
      <c r="A47" s="70" t="s">
        <v>1746</v>
      </c>
      <c r="B47" s="70">
        <v>357</v>
      </c>
      <c r="C47" s="70">
        <v>18</v>
      </c>
      <c r="D47" s="70">
        <v>21</v>
      </c>
      <c r="E47" s="70">
        <v>2021</v>
      </c>
      <c r="F47" s="70" t="s">
        <v>160</v>
      </c>
      <c r="G47" s="70" t="s">
        <v>1728</v>
      </c>
      <c r="H47" s="70" t="s">
        <v>1729</v>
      </c>
      <c r="I47" s="148"/>
      <c r="J47" s="71">
        <v>0.68233587690771091</v>
      </c>
      <c r="K47" s="71">
        <v>0.79632232552273485</v>
      </c>
      <c r="L47" s="71">
        <v>1.3372436918382917</v>
      </c>
      <c r="M47" s="71">
        <v>3.1196654548218943</v>
      </c>
      <c r="N47" s="71">
        <v>6.558569283896766</v>
      </c>
      <c r="O47" s="71">
        <v>3.6098643322097526</v>
      </c>
      <c r="P47" s="71">
        <v>5.5991649314616749</v>
      </c>
      <c r="Q47" s="71">
        <v>0.24440843156566699</v>
      </c>
      <c r="R47" s="71">
        <v>0</v>
      </c>
      <c r="S47" s="71">
        <v>0.37475188062462261</v>
      </c>
      <c r="T47" s="72"/>
      <c r="U47" s="71">
        <v>142617</v>
      </c>
      <c r="V47" s="71">
        <v>325</v>
      </c>
      <c r="W47" s="71">
        <v>45</v>
      </c>
      <c r="X47" s="71">
        <v>795</v>
      </c>
      <c r="Y47" s="71">
        <v>1577</v>
      </c>
      <c r="Z47" s="71">
        <v>2656</v>
      </c>
      <c r="AA47" s="71">
        <v>1205</v>
      </c>
      <c r="AB47" s="71">
        <v>4186</v>
      </c>
      <c r="AC47" s="71">
        <v>0</v>
      </c>
      <c r="AD47" s="71">
        <v>0.37475188062462261</v>
      </c>
      <c r="AE47" s="72"/>
      <c r="AF47" s="71">
        <v>1027783.0254926683</v>
      </c>
      <c r="AG47" s="71">
        <v>525667.3688542184</v>
      </c>
      <c r="AH47" s="71">
        <v>299084.13122723991</v>
      </c>
      <c r="AI47" s="71">
        <v>4829713.6050736569</v>
      </c>
      <c r="AJ47" s="71">
        <v>8685603.9337870367</v>
      </c>
      <c r="AK47" s="71">
        <v>0</v>
      </c>
      <c r="AL47" s="71">
        <v>0</v>
      </c>
      <c r="AM47" s="71">
        <v>549470.63436346303</v>
      </c>
      <c r="AN47" s="71">
        <v>0</v>
      </c>
      <c r="AO47" s="71">
        <v>0</v>
      </c>
      <c r="AP47" s="71">
        <v>15917322.698798284</v>
      </c>
      <c r="AQ47" s="72"/>
      <c r="AR47" s="71">
        <v>29</v>
      </c>
      <c r="AS47" s="71">
        <v>0</v>
      </c>
      <c r="AT47" s="71">
        <v>0</v>
      </c>
      <c r="AU47" s="71">
        <v>0</v>
      </c>
      <c r="AV47" s="71">
        <v>0</v>
      </c>
      <c r="AW47" s="71">
        <v>0</v>
      </c>
      <c r="AX47" s="71"/>
      <c r="AY47" s="72"/>
      <c r="AZ47" s="71">
        <v>125.8</v>
      </c>
      <c r="BA47" s="71">
        <v>0</v>
      </c>
      <c r="BB47" s="71">
        <v>0</v>
      </c>
      <c r="BC47" s="71">
        <v>0</v>
      </c>
      <c r="BD47" s="71">
        <v>0</v>
      </c>
      <c r="BE47" s="71">
        <v>0</v>
      </c>
      <c r="BF47" s="71"/>
      <c r="BG47" s="72"/>
      <c r="BH47" s="71">
        <v>0</v>
      </c>
      <c r="BI47" s="71">
        <v>0</v>
      </c>
      <c r="BJ47" s="71">
        <v>0</v>
      </c>
      <c r="BK47" s="71">
        <v>0</v>
      </c>
      <c r="BL47" s="71">
        <v>0</v>
      </c>
      <c r="BM47" s="71">
        <v>0</v>
      </c>
      <c r="BN47" s="72"/>
      <c r="BO47" s="71">
        <v>0</v>
      </c>
      <c r="BP47" s="71">
        <v>0</v>
      </c>
      <c r="BQ47" s="71">
        <v>0</v>
      </c>
      <c r="BR47" s="71">
        <v>0</v>
      </c>
      <c r="BS47" s="71">
        <v>0</v>
      </c>
      <c r="BT47" s="71">
        <v>0</v>
      </c>
      <c r="BU47"/>
      <c r="BV47" s="70">
        <v>0</v>
      </c>
      <c r="BW47" s="70">
        <v>0</v>
      </c>
      <c r="BX47" s="70">
        <v>0</v>
      </c>
      <c r="BY47" s="70">
        <v>0</v>
      </c>
      <c r="BZ47" s="70">
        <v>0</v>
      </c>
      <c r="CA47" s="70">
        <v>0</v>
      </c>
      <c r="CB47" s="70">
        <v>0</v>
      </c>
      <c r="CC47" s="70">
        <v>0</v>
      </c>
      <c r="CD47" s="70">
        <v>0</v>
      </c>
    </row>
    <row r="48" spans="1:82">
      <c r="A48" s="70" t="s">
        <v>1747</v>
      </c>
      <c r="B48" s="70">
        <v>357</v>
      </c>
      <c r="C48" s="70">
        <v>19</v>
      </c>
      <c r="D48" s="70">
        <v>21</v>
      </c>
      <c r="E48" s="70">
        <v>2022</v>
      </c>
      <c r="F48" s="70" t="s">
        <v>161</v>
      </c>
      <c r="G48" s="70" t="s">
        <v>1728</v>
      </c>
      <c r="H48" s="70" t="s">
        <v>1729</v>
      </c>
      <c r="I48" s="148"/>
      <c r="J48" s="71">
        <v>0.76835496248992941</v>
      </c>
      <c r="K48" s="71">
        <v>0.72568230748644846</v>
      </c>
      <c r="L48" s="71">
        <v>1.1811307072033088</v>
      </c>
      <c r="M48" s="71">
        <v>2.9824246663297593</v>
      </c>
      <c r="N48" s="71">
        <v>6.638537232934878</v>
      </c>
      <c r="O48" s="71">
        <v>3.7550801025515148</v>
      </c>
      <c r="P48" s="71">
        <v>5.4876295358189671</v>
      </c>
      <c r="Q48" s="71">
        <v>0.23965912884634002</v>
      </c>
      <c r="R48" s="71">
        <v>0</v>
      </c>
      <c r="S48" s="71">
        <v>0.36307438971264983</v>
      </c>
      <c r="T48" s="72"/>
      <c r="U48" s="71">
        <v>148501</v>
      </c>
      <c r="V48" s="71">
        <v>325</v>
      </c>
      <c r="W48" s="71">
        <v>45</v>
      </c>
      <c r="X48" s="71">
        <v>795</v>
      </c>
      <c r="Y48" s="71">
        <v>1545</v>
      </c>
      <c r="Z48" s="71">
        <v>2625</v>
      </c>
      <c r="AA48" s="71">
        <v>1199</v>
      </c>
      <c r="AB48" s="71">
        <v>4071</v>
      </c>
      <c r="AC48" s="71">
        <v>0</v>
      </c>
      <c r="AD48" s="71">
        <v>0.36307438971264983</v>
      </c>
      <c r="AE48" s="72"/>
      <c r="AF48" s="71">
        <v>1220148.8279937811</v>
      </c>
      <c r="AG48" s="71">
        <v>517020.31593983999</v>
      </c>
      <c r="AH48" s="71">
        <v>317016.0654226311</v>
      </c>
      <c r="AI48" s="71">
        <v>4583084.385192682</v>
      </c>
      <c r="AJ48" s="71">
        <v>9767334.534891393</v>
      </c>
      <c r="AK48" s="71">
        <v>0</v>
      </c>
      <c r="AL48" s="71">
        <v>0</v>
      </c>
      <c r="AM48" s="71">
        <v>525677.21553136746</v>
      </c>
      <c r="AN48" s="71">
        <v>0</v>
      </c>
      <c r="AO48" s="71">
        <v>0</v>
      </c>
      <c r="AP48" s="71">
        <v>16930281.344971694</v>
      </c>
      <c r="AQ48" s="72"/>
      <c r="AR48" s="71">
        <v>31</v>
      </c>
      <c r="AS48" s="71">
        <v>0</v>
      </c>
      <c r="AT48" s="71">
        <v>0</v>
      </c>
      <c r="AU48" s="71">
        <v>0</v>
      </c>
      <c r="AV48" s="71">
        <v>0</v>
      </c>
      <c r="AW48" s="71">
        <v>0</v>
      </c>
      <c r="AX48" s="71"/>
      <c r="AY48" s="72"/>
      <c r="AZ48" s="71">
        <v>139.10000000000002</v>
      </c>
      <c r="BA48" s="71">
        <v>0</v>
      </c>
      <c r="BB48" s="71">
        <v>0</v>
      </c>
      <c r="BC48" s="71">
        <v>0</v>
      </c>
      <c r="BD48" s="71">
        <v>0</v>
      </c>
      <c r="BE48" s="71">
        <v>0</v>
      </c>
      <c r="BF48" s="71"/>
      <c r="BG48" s="72"/>
      <c r="BH48" s="71"/>
      <c r="BI48" s="71"/>
      <c r="BJ48" s="71"/>
      <c r="BK48" s="71"/>
      <c r="BL48" s="71"/>
      <c r="BM48" s="71"/>
      <c r="BN48" s="72"/>
      <c r="BO48" s="71"/>
      <c r="BP48" s="71"/>
      <c r="BQ48" s="71"/>
      <c r="BR48" s="71"/>
      <c r="BS48" s="71"/>
      <c r="BT48" s="71"/>
      <c r="BU48"/>
      <c r="BV48" s="70"/>
      <c r="BW48" s="70"/>
      <c r="BX48" s="70"/>
      <c r="BY48" s="70"/>
      <c r="BZ48" s="70"/>
      <c r="CA48" s="70"/>
      <c r="CB48" s="70"/>
      <c r="CC48" s="70"/>
      <c r="CD48" s="70"/>
    </row>
    <row r="49" spans="1:82">
      <c r="A49" s="70" t="s">
        <v>1748</v>
      </c>
      <c r="B49" s="70">
        <v>357</v>
      </c>
      <c r="C49" s="70">
        <v>20</v>
      </c>
      <c r="D49" s="70">
        <v>21</v>
      </c>
      <c r="E49" s="70">
        <v>2023</v>
      </c>
      <c r="F49" s="70" t="s">
        <v>1539</v>
      </c>
      <c r="G49" s="70" t="s">
        <v>1728</v>
      </c>
      <c r="H49" s="70" t="s">
        <v>1729</v>
      </c>
      <c r="I49" s="148"/>
      <c r="J49" s="71"/>
      <c r="K49" s="71"/>
      <c r="L49" s="71"/>
      <c r="M49" s="71"/>
      <c r="N49" s="71"/>
      <c r="O49" s="71"/>
      <c r="P49" s="71"/>
      <c r="Q49" s="71"/>
      <c r="R49" s="71"/>
      <c r="S49" s="71"/>
      <c r="T49" s="72"/>
      <c r="U49" s="71"/>
      <c r="V49" s="71"/>
      <c r="W49" s="71"/>
      <c r="X49" s="71"/>
      <c r="Y49" s="71"/>
      <c r="Z49" s="71"/>
      <c r="AA49" s="71"/>
      <c r="AB49" s="71"/>
      <c r="AC49" s="71"/>
      <c r="AD49" s="71"/>
      <c r="AE49" s="72"/>
      <c r="AF49" s="71"/>
      <c r="AG49" s="71"/>
      <c r="AH49" s="71"/>
      <c r="AI49" s="71"/>
      <c r="AJ49" s="71"/>
      <c r="AK49" s="71"/>
      <c r="AL49" s="71"/>
      <c r="AM49" s="71"/>
      <c r="AN49" s="71"/>
      <c r="AO49" s="71"/>
      <c r="AP49" s="71"/>
      <c r="AQ49" s="72"/>
      <c r="AR49" s="71">
        <v>31</v>
      </c>
      <c r="AS49" s="71">
        <v>0</v>
      </c>
      <c r="AT49" s="71">
        <v>0</v>
      </c>
      <c r="AU49" s="71">
        <v>0</v>
      </c>
      <c r="AV49" s="71">
        <v>0</v>
      </c>
      <c r="AW49" s="71">
        <v>0</v>
      </c>
      <c r="AX49" s="71"/>
      <c r="AY49" s="72"/>
      <c r="AZ49" s="71">
        <v>139.10000000000002</v>
      </c>
      <c r="BA49" s="71">
        <v>0</v>
      </c>
      <c r="BB49" s="71">
        <v>0</v>
      </c>
      <c r="BC49" s="71">
        <v>0</v>
      </c>
      <c r="BD49" s="71">
        <v>0</v>
      </c>
      <c r="BE49" s="71">
        <v>0</v>
      </c>
      <c r="BF49" s="71"/>
      <c r="BG49" s="72"/>
      <c r="BH49" s="71"/>
      <c r="BI49" s="71"/>
      <c r="BJ49" s="71"/>
      <c r="BK49" s="71"/>
      <c r="BL49" s="71"/>
      <c r="BM49" s="71"/>
      <c r="BN49" s="72"/>
      <c r="BO49" s="71"/>
      <c r="BP49" s="71"/>
      <c r="BQ49" s="71"/>
      <c r="BR49" s="71"/>
      <c r="BS49" s="71"/>
      <c r="BT49" s="71"/>
      <c r="BU49"/>
      <c r="BV49" s="70"/>
      <c r="BW49" s="70"/>
      <c r="BX49" s="70"/>
      <c r="BY49" s="70"/>
      <c r="BZ49" s="70"/>
      <c r="CA49" s="70"/>
      <c r="CB49" s="70"/>
      <c r="CC49" s="70"/>
      <c r="CD49" s="70"/>
    </row>
    <row r="50" spans="1:82">
      <c r="A50" s="70" t="s">
        <v>1749</v>
      </c>
      <c r="B50" s="70">
        <v>357</v>
      </c>
      <c r="C50" s="70">
        <v>21</v>
      </c>
      <c r="D50" s="70">
        <v>21</v>
      </c>
      <c r="E50" s="70">
        <v>2024</v>
      </c>
      <c r="F50" s="70" t="s">
        <v>1554</v>
      </c>
      <c r="G50" s="70" t="s">
        <v>1728</v>
      </c>
      <c r="H50" s="70" t="s">
        <v>1729</v>
      </c>
      <c r="I50" s="148"/>
      <c r="J50" s="71"/>
      <c r="K50" s="71"/>
      <c r="L50" s="71"/>
      <c r="M50" s="71"/>
      <c r="N50" s="71"/>
      <c r="O50" s="71"/>
      <c r="P50" s="71"/>
      <c r="Q50" s="71"/>
      <c r="R50" s="71"/>
      <c r="S50" s="71"/>
      <c r="T50" s="72"/>
      <c r="U50" s="71"/>
      <c r="V50" s="71"/>
      <c r="W50" s="71"/>
      <c r="X50" s="71"/>
      <c r="Y50" s="71"/>
      <c r="Z50" s="71"/>
      <c r="AA50" s="71"/>
      <c r="AB50" s="71"/>
      <c r="AC50" s="71"/>
      <c r="AD50" s="71"/>
      <c r="AE50" s="72"/>
      <c r="AF50" s="71"/>
      <c r="AG50" s="71"/>
      <c r="AH50" s="71"/>
      <c r="AI50" s="71"/>
      <c r="AJ50" s="71"/>
      <c r="AK50" s="71"/>
      <c r="AL50" s="71"/>
      <c r="AM50" s="71"/>
      <c r="AN50" s="71"/>
      <c r="AO50" s="71"/>
      <c r="AP50" s="71"/>
      <c r="AQ50" s="72"/>
      <c r="AR50" s="71"/>
      <c r="AS50" s="71"/>
      <c r="AT50" s="71"/>
      <c r="AU50" s="71"/>
      <c r="AV50" s="71"/>
      <c r="AW50" s="71"/>
      <c r="AX50" s="71"/>
      <c r="AY50" s="72"/>
      <c r="AZ50" s="71"/>
      <c r="BA50" s="71"/>
      <c r="BB50" s="71"/>
      <c r="BC50" s="71"/>
      <c r="BD50" s="71"/>
      <c r="BE50" s="71"/>
      <c r="BF50" s="71"/>
      <c r="BG50" s="72"/>
      <c r="BH50" s="71"/>
      <c r="BI50" s="71"/>
      <c r="BJ50" s="71"/>
      <c r="BK50" s="71"/>
      <c r="BL50" s="71"/>
      <c r="BM50" s="71"/>
      <c r="BN50" s="72"/>
      <c r="BO50" s="71"/>
      <c r="BP50" s="71"/>
      <c r="BQ50" s="71"/>
      <c r="BR50" s="71"/>
      <c r="BS50" s="71"/>
      <c r="BT50" s="71"/>
      <c r="BU50"/>
      <c r="BV50" s="70"/>
      <c r="BW50" s="70"/>
      <c r="BX50" s="70"/>
      <c r="BY50" s="70"/>
      <c r="BZ50" s="70"/>
      <c r="CA50" s="70"/>
      <c r="CB50" s="70"/>
      <c r="CC50" s="70"/>
      <c r="CD50" s="70"/>
    </row>
    <row r="51" spans="1:82">
      <c r="A51" s="70" t="s">
        <v>1750</v>
      </c>
      <c r="B51" s="70">
        <v>290</v>
      </c>
      <c r="C51" s="70">
        <v>1</v>
      </c>
      <c r="D51" s="70">
        <v>18</v>
      </c>
      <c r="E51" s="70">
        <v>1990</v>
      </c>
      <c r="F51" s="70" t="s">
        <v>787</v>
      </c>
      <c r="G51" s="70" t="s">
        <v>1751</v>
      </c>
      <c r="H51" s="70" t="s">
        <v>1752</v>
      </c>
      <c r="I51" s="148"/>
      <c r="J51" s="71">
        <v>2.8484212831776961</v>
      </c>
      <c r="K51" s="71">
        <v>2.567341531391528</v>
      </c>
      <c r="L51" s="71">
        <v>10.847281672939561</v>
      </c>
      <c r="M51" s="71">
        <v>4.307541434627602</v>
      </c>
      <c r="N51" s="71">
        <v>9.6478123539600436</v>
      </c>
      <c r="O51" s="71">
        <v>4.7846925578410664</v>
      </c>
      <c r="P51" s="71">
        <v>11.070334399402499</v>
      </c>
      <c r="Q51" s="71">
        <v>0.491112428808543</v>
      </c>
      <c r="R51" s="71">
        <v>0</v>
      </c>
      <c r="S51" s="71">
        <v>0.61663975125137649</v>
      </c>
      <c r="T51" s="72"/>
      <c r="U51" s="71">
        <v>265504</v>
      </c>
      <c r="V51" s="71">
        <v>690</v>
      </c>
      <c r="W51" s="71">
        <v>103</v>
      </c>
      <c r="X51" s="71">
        <v>1381</v>
      </c>
      <c r="Y51" s="71">
        <v>2401</v>
      </c>
      <c r="Z51" s="71">
        <v>1968</v>
      </c>
      <c r="AA51" s="71">
        <v>2688</v>
      </c>
      <c r="AB51" s="71">
        <v>7974</v>
      </c>
      <c r="AC51" s="71">
        <v>0</v>
      </c>
      <c r="AD51" s="71">
        <v>0.61663975125137649</v>
      </c>
      <c r="AE51" s="72"/>
      <c r="AF51" s="71"/>
      <c r="AG51" s="71"/>
      <c r="AH51" s="71"/>
      <c r="AI51" s="71"/>
      <c r="AJ51" s="71"/>
      <c r="AK51" s="71"/>
      <c r="AL51" s="71"/>
      <c r="AM51" s="71"/>
      <c r="AN51" s="71"/>
      <c r="AO51" s="71"/>
      <c r="AP51" s="71"/>
      <c r="AQ51" s="72"/>
      <c r="AR51" s="71"/>
      <c r="AS51" s="71"/>
      <c r="AT51" s="71"/>
      <c r="AU51" s="71"/>
      <c r="AV51" s="71"/>
      <c r="AW51" s="71"/>
      <c r="AX51" s="71"/>
      <c r="AY51" s="72"/>
      <c r="AZ51" s="71"/>
      <c r="BA51" s="71"/>
      <c r="BB51" s="71"/>
      <c r="BC51" s="71"/>
      <c r="BD51" s="71"/>
      <c r="BE51" s="71"/>
      <c r="BF51" s="71"/>
      <c r="BG51" s="72"/>
      <c r="BH51" s="71" t="s">
        <v>788</v>
      </c>
      <c r="BI51" s="71" t="s">
        <v>788</v>
      </c>
      <c r="BJ51" s="71" t="s">
        <v>788</v>
      </c>
      <c r="BK51" s="71" t="s">
        <v>788</v>
      </c>
      <c r="BL51" s="71" t="s">
        <v>788</v>
      </c>
      <c r="BM51" s="71" t="s">
        <v>788</v>
      </c>
      <c r="BN51" s="72"/>
      <c r="BO51" s="71" t="s">
        <v>788</v>
      </c>
      <c r="BP51" s="71" t="s">
        <v>788</v>
      </c>
      <c r="BQ51" s="71" t="s">
        <v>788</v>
      </c>
      <c r="BR51" s="71" t="s">
        <v>788</v>
      </c>
      <c r="BS51" s="71" t="s">
        <v>788</v>
      </c>
      <c r="BT51" s="71" t="s">
        <v>788</v>
      </c>
      <c r="BU51"/>
      <c r="BV51" s="70"/>
      <c r="BW51" s="70"/>
      <c r="BX51" s="70"/>
      <c r="BY51" s="70"/>
      <c r="BZ51" s="70"/>
      <c r="CA51" s="70"/>
      <c r="CB51" s="70"/>
      <c r="CC51" s="70"/>
      <c r="CD51" s="70"/>
    </row>
    <row r="52" spans="1:82">
      <c r="A52" s="70" t="s">
        <v>1753</v>
      </c>
      <c r="B52" s="70">
        <v>291</v>
      </c>
      <c r="C52" s="70">
        <v>2</v>
      </c>
      <c r="D52" s="70">
        <v>18</v>
      </c>
      <c r="E52" s="70">
        <v>2005</v>
      </c>
      <c r="F52" s="70" t="s">
        <v>789</v>
      </c>
      <c r="G52" s="70" t="s">
        <v>1751</v>
      </c>
      <c r="H52" s="70" t="s">
        <v>1752</v>
      </c>
      <c r="I52" s="148"/>
      <c r="J52" s="71">
        <v>0.61331730306544541</v>
      </c>
      <c r="K52" s="71">
        <v>1.4525203735756069</v>
      </c>
      <c r="L52" s="71">
        <v>15.524439829450239</v>
      </c>
      <c r="M52" s="71">
        <v>6.2086337746137854</v>
      </c>
      <c r="N52" s="71">
        <v>13.90257126556593</v>
      </c>
      <c r="O52" s="71">
        <v>6.1895170293746489</v>
      </c>
      <c r="P52" s="71">
        <v>10.93734312997443</v>
      </c>
      <c r="Q52" s="71">
        <v>0.37605008503106402</v>
      </c>
      <c r="R52" s="71">
        <v>0</v>
      </c>
      <c r="S52" s="71">
        <v>0.73617121648570283</v>
      </c>
      <c r="T52" s="72"/>
      <c r="U52" s="71">
        <v>59320</v>
      </c>
      <c r="V52" s="71">
        <v>513</v>
      </c>
      <c r="W52" s="71">
        <v>137</v>
      </c>
      <c r="X52" s="71">
        <v>859</v>
      </c>
      <c r="Y52" s="71">
        <v>2366</v>
      </c>
      <c r="Z52" s="71">
        <v>2946</v>
      </c>
      <c r="AA52" s="71">
        <v>2175</v>
      </c>
      <c r="AB52" s="71">
        <v>6383</v>
      </c>
      <c r="AC52" s="71">
        <v>0</v>
      </c>
      <c r="AD52" s="71">
        <v>0.73617121648570283</v>
      </c>
      <c r="AE52" s="72"/>
      <c r="AF52" s="71"/>
      <c r="AG52" s="71"/>
      <c r="AH52" s="71"/>
      <c r="AI52" s="71"/>
      <c r="AJ52" s="71"/>
      <c r="AK52" s="71"/>
      <c r="AL52" s="71"/>
      <c r="AM52" s="71"/>
      <c r="AN52" s="71"/>
      <c r="AO52" s="71"/>
      <c r="AP52" s="71"/>
      <c r="AQ52" s="72"/>
      <c r="AR52" s="71"/>
      <c r="AS52" s="71"/>
      <c r="AT52" s="71"/>
      <c r="AU52" s="71"/>
      <c r="AV52" s="71"/>
      <c r="AW52" s="71"/>
      <c r="AX52" s="71"/>
      <c r="AY52" s="72"/>
      <c r="AZ52" s="71"/>
      <c r="BA52" s="71"/>
      <c r="BB52" s="71"/>
      <c r="BC52" s="71"/>
      <c r="BD52" s="71"/>
      <c r="BE52" s="71"/>
      <c r="BF52" s="71"/>
      <c r="BG52" s="72"/>
      <c r="BH52" s="71" t="s">
        <v>788</v>
      </c>
      <c r="BI52" s="71" t="s">
        <v>788</v>
      </c>
      <c r="BJ52" s="71" t="s">
        <v>788</v>
      </c>
      <c r="BK52" s="71" t="s">
        <v>788</v>
      </c>
      <c r="BL52" s="71" t="s">
        <v>788</v>
      </c>
      <c r="BM52" s="71" t="s">
        <v>788</v>
      </c>
      <c r="BN52" s="72"/>
      <c r="BO52" s="71" t="s">
        <v>788</v>
      </c>
      <c r="BP52" s="71" t="s">
        <v>788</v>
      </c>
      <c r="BQ52" s="71" t="s">
        <v>788</v>
      </c>
      <c r="BR52" s="71" t="s">
        <v>788</v>
      </c>
      <c r="BS52" s="71" t="s">
        <v>788</v>
      </c>
      <c r="BT52" s="71" t="s">
        <v>788</v>
      </c>
      <c r="BU52"/>
      <c r="BV52" s="70"/>
      <c r="BW52" s="70"/>
      <c r="BX52" s="70"/>
      <c r="BY52" s="70"/>
      <c r="BZ52" s="70"/>
      <c r="CA52" s="70"/>
      <c r="CB52" s="70"/>
      <c r="CC52" s="70"/>
      <c r="CD52" s="70"/>
    </row>
    <row r="53" spans="1:82">
      <c r="A53" s="70" t="s">
        <v>1754</v>
      </c>
      <c r="B53" s="70">
        <v>292</v>
      </c>
      <c r="C53" s="70">
        <v>3</v>
      </c>
      <c r="D53" s="70">
        <v>18</v>
      </c>
      <c r="E53" s="70">
        <v>2006</v>
      </c>
      <c r="F53" s="70" t="s">
        <v>790</v>
      </c>
      <c r="G53" s="70" t="s">
        <v>1751</v>
      </c>
      <c r="H53" s="70" t="s">
        <v>1752</v>
      </c>
      <c r="I53" s="148"/>
      <c r="J53" s="71" t="s">
        <v>788</v>
      </c>
      <c r="K53" s="71" t="s">
        <v>788</v>
      </c>
      <c r="L53" s="71" t="s">
        <v>788</v>
      </c>
      <c r="M53" s="71" t="s">
        <v>788</v>
      </c>
      <c r="N53" s="71" t="s">
        <v>788</v>
      </c>
      <c r="O53" s="71" t="s">
        <v>788</v>
      </c>
      <c r="P53" s="71" t="s">
        <v>788</v>
      </c>
      <c r="Q53" s="71" t="s">
        <v>788</v>
      </c>
      <c r="R53" s="71" t="s">
        <v>788</v>
      </c>
      <c r="S53" s="71" t="s">
        <v>788</v>
      </c>
      <c r="T53" s="72"/>
      <c r="U53" s="71" t="s">
        <v>788</v>
      </c>
      <c r="V53" s="71" t="s">
        <v>788</v>
      </c>
      <c r="W53" s="71" t="s">
        <v>788</v>
      </c>
      <c r="X53" s="71" t="s">
        <v>788</v>
      </c>
      <c r="Y53" s="71" t="s">
        <v>788</v>
      </c>
      <c r="Z53" s="71" t="s">
        <v>788</v>
      </c>
      <c r="AA53" s="71" t="s">
        <v>788</v>
      </c>
      <c r="AB53" s="71" t="s">
        <v>788</v>
      </c>
      <c r="AC53" s="71" t="s">
        <v>788</v>
      </c>
      <c r="AD53" s="71" t="s">
        <v>788</v>
      </c>
      <c r="AE53" s="72"/>
      <c r="AF53" s="71" t="s">
        <v>788</v>
      </c>
      <c r="AG53" s="71" t="s">
        <v>788</v>
      </c>
      <c r="AH53" s="71" t="s">
        <v>788</v>
      </c>
      <c r="AI53" s="71" t="s">
        <v>788</v>
      </c>
      <c r="AJ53" s="71" t="s">
        <v>788</v>
      </c>
      <c r="AK53" s="71" t="s">
        <v>788</v>
      </c>
      <c r="AL53" s="71" t="s">
        <v>788</v>
      </c>
      <c r="AM53" s="71" t="s">
        <v>788</v>
      </c>
      <c r="AN53" s="71" t="s">
        <v>788</v>
      </c>
      <c r="AO53" s="71" t="s">
        <v>788</v>
      </c>
      <c r="AP53" s="71"/>
      <c r="AQ53" s="72"/>
      <c r="AR53" s="71" t="s">
        <v>788</v>
      </c>
      <c r="AS53" s="71" t="s">
        <v>788</v>
      </c>
      <c r="AT53" s="71" t="s">
        <v>788</v>
      </c>
      <c r="AU53" s="71" t="s">
        <v>788</v>
      </c>
      <c r="AV53" s="71" t="s">
        <v>788</v>
      </c>
      <c r="AW53" s="71" t="s">
        <v>788</v>
      </c>
      <c r="AX53" s="71" t="s">
        <v>788</v>
      </c>
      <c r="AY53" s="72"/>
      <c r="AZ53" s="71" t="s">
        <v>788</v>
      </c>
      <c r="BA53" s="71" t="s">
        <v>788</v>
      </c>
      <c r="BB53" s="71" t="s">
        <v>788</v>
      </c>
      <c r="BC53" s="71" t="s">
        <v>788</v>
      </c>
      <c r="BD53" s="71" t="s">
        <v>788</v>
      </c>
      <c r="BE53" s="71" t="s">
        <v>788</v>
      </c>
      <c r="BF53" s="71" t="s">
        <v>788</v>
      </c>
      <c r="BG53" s="72"/>
      <c r="BH53" s="71" t="s">
        <v>788</v>
      </c>
      <c r="BI53" s="71" t="s">
        <v>788</v>
      </c>
      <c r="BJ53" s="71" t="s">
        <v>788</v>
      </c>
      <c r="BK53" s="71" t="s">
        <v>788</v>
      </c>
      <c r="BL53" s="71" t="s">
        <v>788</v>
      </c>
      <c r="BM53" s="71" t="s">
        <v>788</v>
      </c>
      <c r="BN53" s="72"/>
      <c r="BO53" s="71" t="s">
        <v>788</v>
      </c>
      <c r="BP53" s="71" t="s">
        <v>788</v>
      </c>
      <c r="BQ53" s="71" t="s">
        <v>788</v>
      </c>
      <c r="BR53" s="71" t="s">
        <v>788</v>
      </c>
      <c r="BS53" s="71" t="s">
        <v>788</v>
      </c>
      <c r="BT53" s="71" t="s">
        <v>788</v>
      </c>
      <c r="BU53"/>
      <c r="BV53" s="70"/>
      <c r="BW53" s="70"/>
      <c r="BX53" s="70"/>
      <c r="BY53" s="70"/>
      <c r="BZ53" s="70"/>
      <c r="CA53" s="70"/>
      <c r="CB53" s="70"/>
      <c r="CC53" s="70"/>
      <c r="CD53" s="70"/>
    </row>
    <row r="54" spans="1:82">
      <c r="A54" s="70" t="s">
        <v>1755</v>
      </c>
      <c r="B54" s="70">
        <v>293</v>
      </c>
      <c r="C54" s="70">
        <v>4</v>
      </c>
      <c r="D54" s="70">
        <v>18</v>
      </c>
      <c r="E54" s="70">
        <v>2007</v>
      </c>
      <c r="F54" s="70" t="s">
        <v>791</v>
      </c>
      <c r="G54" s="70" t="s">
        <v>1751</v>
      </c>
      <c r="H54" s="70" t="s">
        <v>1752</v>
      </c>
      <c r="I54" s="148"/>
      <c r="J54" s="71">
        <v>0.52815815230869634</v>
      </c>
      <c r="K54" s="71">
        <v>1.259168468981589</v>
      </c>
      <c r="L54" s="71">
        <v>11.68773695469315</v>
      </c>
      <c r="M54" s="71">
        <v>7.5486899939063656</v>
      </c>
      <c r="N54" s="71">
        <v>12.34796960978284</v>
      </c>
      <c r="O54" s="71">
        <v>5.8711624837950991</v>
      </c>
      <c r="P54" s="71">
        <v>10.67258794771047</v>
      </c>
      <c r="Q54" s="71">
        <v>0.379939745388157</v>
      </c>
      <c r="R54" s="71">
        <v>0</v>
      </c>
      <c r="S54" s="71">
        <v>0.50351059700408396</v>
      </c>
      <c r="T54" s="72"/>
      <c r="U54" s="71">
        <v>55639</v>
      </c>
      <c r="V54" s="71">
        <v>420</v>
      </c>
      <c r="W54" s="71">
        <v>100</v>
      </c>
      <c r="X54" s="71">
        <v>1154</v>
      </c>
      <c r="Y54" s="71">
        <v>2327</v>
      </c>
      <c r="Z54" s="71">
        <v>2905</v>
      </c>
      <c r="AA54" s="71">
        <v>2090</v>
      </c>
      <c r="AB54" s="71">
        <v>6108</v>
      </c>
      <c r="AC54" s="71">
        <v>0</v>
      </c>
      <c r="AD54" s="71">
        <v>0.50351059700408396</v>
      </c>
      <c r="AE54" s="72"/>
      <c r="AF54" s="71"/>
      <c r="AG54" s="71"/>
      <c r="AH54" s="71"/>
      <c r="AI54" s="71"/>
      <c r="AJ54" s="71"/>
      <c r="AK54" s="71"/>
      <c r="AL54" s="71"/>
      <c r="AM54" s="71"/>
      <c r="AN54" s="71"/>
      <c r="AO54" s="71"/>
      <c r="AP54" s="71"/>
      <c r="AQ54" s="72"/>
      <c r="AR54" s="71"/>
      <c r="AS54" s="71"/>
      <c r="AT54" s="71"/>
      <c r="AU54" s="71"/>
      <c r="AV54" s="71"/>
      <c r="AW54" s="71"/>
      <c r="AX54" s="71"/>
      <c r="AY54" s="72"/>
      <c r="AZ54" s="71"/>
      <c r="BA54" s="71"/>
      <c r="BB54" s="71"/>
      <c r="BC54" s="71"/>
      <c r="BD54" s="71"/>
      <c r="BE54" s="71"/>
      <c r="BF54" s="71"/>
      <c r="BG54" s="72"/>
      <c r="BH54" s="71" t="s">
        <v>788</v>
      </c>
      <c r="BI54" s="71" t="s">
        <v>788</v>
      </c>
      <c r="BJ54" s="71" t="s">
        <v>788</v>
      </c>
      <c r="BK54" s="71" t="s">
        <v>788</v>
      </c>
      <c r="BL54" s="71" t="s">
        <v>788</v>
      </c>
      <c r="BM54" s="71" t="s">
        <v>788</v>
      </c>
      <c r="BN54" s="72"/>
      <c r="BO54" s="71" t="s">
        <v>788</v>
      </c>
      <c r="BP54" s="71" t="s">
        <v>788</v>
      </c>
      <c r="BQ54" s="71" t="s">
        <v>788</v>
      </c>
      <c r="BR54" s="71" t="s">
        <v>788</v>
      </c>
      <c r="BS54" s="71" t="s">
        <v>788</v>
      </c>
      <c r="BT54" s="71" t="s">
        <v>788</v>
      </c>
      <c r="BU54"/>
      <c r="BV54" s="70"/>
      <c r="BW54" s="70"/>
      <c r="BX54" s="70"/>
      <c r="BY54" s="70"/>
      <c r="BZ54" s="70"/>
      <c r="CA54" s="70"/>
      <c r="CB54" s="70"/>
      <c r="CC54" s="70"/>
      <c r="CD54" s="70"/>
    </row>
    <row r="55" spans="1:82">
      <c r="A55" s="70" t="s">
        <v>1756</v>
      </c>
      <c r="B55" s="70">
        <v>294</v>
      </c>
      <c r="C55" s="70">
        <v>5</v>
      </c>
      <c r="D55" s="70">
        <v>18</v>
      </c>
      <c r="E55" s="70">
        <v>2008</v>
      </c>
      <c r="F55" s="70" t="s">
        <v>792</v>
      </c>
      <c r="G55" s="70" t="s">
        <v>1751</v>
      </c>
      <c r="H55" s="70" t="s">
        <v>1752</v>
      </c>
      <c r="I55" s="148"/>
      <c r="J55" s="71">
        <v>0.50819735679066524</v>
      </c>
      <c r="K55" s="71">
        <v>0.93791937132066561</v>
      </c>
      <c r="L55" s="71">
        <v>10.106523701311501</v>
      </c>
      <c r="M55" s="71">
        <v>7.5489182138928834</v>
      </c>
      <c r="N55" s="71">
        <v>11.680943402360541</v>
      </c>
      <c r="O55" s="71">
        <v>5.6056965167581376</v>
      </c>
      <c r="P55" s="71">
        <v>10.47169972751975</v>
      </c>
      <c r="Q55" s="71">
        <v>0.36387774511491799</v>
      </c>
      <c r="R55" s="71">
        <v>0</v>
      </c>
      <c r="S55" s="71">
        <v>0.76126308393867159</v>
      </c>
      <c r="T55" s="72"/>
      <c r="U55" s="71">
        <v>58806</v>
      </c>
      <c r="V55" s="71">
        <v>420</v>
      </c>
      <c r="W55" s="71">
        <v>100</v>
      </c>
      <c r="X55" s="71">
        <v>1154</v>
      </c>
      <c r="Y55" s="71">
        <v>2279</v>
      </c>
      <c r="Z55" s="71">
        <v>2871</v>
      </c>
      <c r="AA55" s="71">
        <v>2053</v>
      </c>
      <c r="AB55" s="71">
        <v>5946</v>
      </c>
      <c r="AC55" s="71">
        <v>0</v>
      </c>
      <c r="AD55" s="71">
        <v>0.76126308393867159</v>
      </c>
      <c r="AE55" s="72"/>
      <c r="AF55" s="71"/>
      <c r="AG55" s="71"/>
      <c r="AH55" s="71"/>
      <c r="AI55" s="71"/>
      <c r="AJ55" s="71"/>
      <c r="AK55" s="71"/>
      <c r="AL55" s="71"/>
      <c r="AM55" s="71"/>
      <c r="AN55" s="71"/>
      <c r="AO55" s="71"/>
      <c r="AP55" s="71"/>
      <c r="AQ55" s="72"/>
      <c r="AR55" s="71"/>
      <c r="AS55" s="71"/>
      <c r="AT55" s="71"/>
      <c r="AU55" s="71"/>
      <c r="AV55" s="71"/>
      <c r="AW55" s="71"/>
      <c r="AX55" s="71"/>
      <c r="AY55" s="72"/>
      <c r="AZ55" s="71"/>
      <c r="BA55" s="71"/>
      <c r="BB55" s="71"/>
      <c r="BC55" s="71"/>
      <c r="BD55" s="71"/>
      <c r="BE55" s="71"/>
      <c r="BF55" s="71"/>
      <c r="BG55" s="72"/>
      <c r="BH55" s="71" t="s">
        <v>788</v>
      </c>
      <c r="BI55" s="71" t="s">
        <v>788</v>
      </c>
      <c r="BJ55" s="71" t="s">
        <v>788</v>
      </c>
      <c r="BK55" s="71" t="s">
        <v>788</v>
      </c>
      <c r="BL55" s="71" t="s">
        <v>788</v>
      </c>
      <c r="BM55" s="71" t="s">
        <v>788</v>
      </c>
      <c r="BN55" s="72"/>
      <c r="BO55" s="71" t="s">
        <v>788</v>
      </c>
      <c r="BP55" s="71" t="s">
        <v>788</v>
      </c>
      <c r="BQ55" s="71" t="s">
        <v>788</v>
      </c>
      <c r="BR55" s="71" t="s">
        <v>788</v>
      </c>
      <c r="BS55" s="71" t="s">
        <v>788</v>
      </c>
      <c r="BT55" s="71" t="s">
        <v>788</v>
      </c>
      <c r="BU55"/>
      <c r="BV55" s="70"/>
      <c r="BW55" s="70"/>
      <c r="BX55" s="70"/>
      <c r="BY55" s="70"/>
      <c r="BZ55" s="70"/>
      <c r="CA55" s="70"/>
      <c r="CB55" s="70"/>
      <c r="CC55" s="70"/>
      <c r="CD55" s="70"/>
    </row>
    <row r="56" spans="1:82">
      <c r="A56" s="70" t="s">
        <v>1757</v>
      </c>
      <c r="B56" s="70">
        <v>295</v>
      </c>
      <c r="C56" s="70">
        <v>6</v>
      </c>
      <c r="D56" s="70">
        <v>18</v>
      </c>
      <c r="E56" s="70">
        <v>2009</v>
      </c>
      <c r="F56" s="70" t="s">
        <v>176</v>
      </c>
      <c r="G56" s="70" t="s">
        <v>1751</v>
      </c>
      <c r="H56" s="70" t="s">
        <v>1752</v>
      </c>
      <c r="I56" s="148"/>
      <c r="J56" s="71">
        <v>0.57715429776482785</v>
      </c>
      <c r="K56" s="71">
        <v>0.76392226558574439</v>
      </c>
      <c r="L56" s="71">
        <v>10.905647422112709</v>
      </c>
      <c r="M56" s="71">
        <v>6.3404173092416087</v>
      </c>
      <c r="N56" s="71">
        <v>10.32109151482496</v>
      </c>
      <c r="O56" s="71">
        <v>5.6416660879356364</v>
      </c>
      <c r="P56" s="71">
        <v>10.05615672183904</v>
      </c>
      <c r="Q56" s="71">
        <v>0.33876594941017002</v>
      </c>
      <c r="R56" s="71">
        <v>0</v>
      </c>
      <c r="S56" s="71">
        <v>0.70259634385840741</v>
      </c>
      <c r="T56" s="72"/>
      <c r="U56" s="71">
        <v>55065</v>
      </c>
      <c r="V56" s="71">
        <v>324</v>
      </c>
      <c r="W56" s="71">
        <v>160</v>
      </c>
      <c r="X56" s="71">
        <v>1063</v>
      </c>
      <c r="Y56" s="71">
        <v>2280</v>
      </c>
      <c r="Z56" s="71">
        <v>2852</v>
      </c>
      <c r="AA56" s="71">
        <v>2024</v>
      </c>
      <c r="AB56" s="71">
        <v>5811</v>
      </c>
      <c r="AC56" s="71">
        <v>0</v>
      </c>
      <c r="AD56" s="71">
        <v>0.70259634385840741</v>
      </c>
      <c r="AE56" s="72"/>
      <c r="AF56" s="71"/>
      <c r="AG56" s="71"/>
      <c r="AH56" s="71"/>
      <c r="AI56" s="71"/>
      <c r="AJ56" s="71"/>
      <c r="AK56" s="71"/>
      <c r="AL56" s="71"/>
      <c r="AM56" s="71"/>
      <c r="AN56" s="71"/>
      <c r="AO56" s="71"/>
      <c r="AP56" s="71"/>
      <c r="AQ56" s="72"/>
      <c r="AR56" s="71"/>
      <c r="AS56" s="71"/>
      <c r="AT56" s="71"/>
      <c r="AU56" s="71"/>
      <c r="AV56" s="71"/>
      <c r="AW56" s="71"/>
      <c r="AX56" s="71"/>
      <c r="AY56" s="72"/>
      <c r="AZ56" s="71"/>
      <c r="BA56" s="71"/>
      <c r="BB56" s="71"/>
      <c r="BC56" s="71"/>
      <c r="BD56" s="71"/>
      <c r="BE56" s="71"/>
      <c r="BF56" s="71"/>
      <c r="BG56" s="72"/>
      <c r="BH56" s="71">
        <v>0</v>
      </c>
      <c r="BI56" s="71">
        <v>0</v>
      </c>
      <c r="BJ56" s="71">
        <v>0</v>
      </c>
      <c r="BK56" s="71">
        <v>0</v>
      </c>
      <c r="BL56" s="71">
        <v>0</v>
      </c>
      <c r="BM56" s="71">
        <v>0</v>
      </c>
      <c r="BN56" s="72"/>
      <c r="BO56" s="71">
        <v>0</v>
      </c>
      <c r="BP56" s="71">
        <v>0</v>
      </c>
      <c r="BQ56" s="71">
        <v>0</v>
      </c>
      <c r="BR56" s="71">
        <v>0</v>
      </c>
      <c r="BS56" s="71">
        <v>0</v>
      </c>
      <c r="BT56" s="71">
        <v>0</v>
      </c>
      <c r="BU56"/>
      <c r="BV56" s="70">
        <v>0</v>
      </c>
      <c r="BW56" s="70">
        <v>0</v>
      </c>
      <c r="BX56" s="70">
        <v>0</v>
      </c>
      <c r="BY56" s="70">
        <v>0</v>
      </c>
      <c r="BZ56" s="70">
        <v>0</v>
      </c>
      <c r="CA56" s="70">
        <v>0</v>
      </c>
      <c r="CB56" s="70">
        <v>0</v>
      </c>
      <c r="CC56" s="70">
        <v>0</v>
      </c>
      <c r="CD56" s="70">
        <v>0</v>
      </c>
    </row>
    <row r="57" spans="1:82">
      <c r="A57" s="70" t="s">
        <v>1758</v>
      </c>
      <c r="B57" s="70">
        <v>296</v>
      </c>
      <c r="C57" s="70">
        <v>7</v>
      </c>
      <c r="D57" s="70">
        <v>18</v>
      </c>
      <c r="E57" s="70">
        <v>2010</v>
      </c>
      <c r="F57" s="70" t="s">
        <v>177</v>
      </c>
      <c r="G57" s="70" t="s">
        <v>1751</v>
      </c>
      <c r="H57" s="70" t="s">
        <v>1752</v>
      </c>
      <c r="I57" s="148"/>
      <c r="J57" s="71">
        <v>0.86418936288742387</v>
      </c>
      <c r="K57" s="71">
        <v>0.87625184307730741</v>
      </c>
      <c r="L57" s="71">
        <v>9.9740372508514881</v>
      </c>
      <c r="M57" s="71">
        <v>7.0428840181560366</v>
      </c>
      <c r="N57" s="71">
        <v>11.23127868248644</v>
      </c>
      <c r="O57" s="71">
        <v>5.6214786350087627</v>
      </c>
      <c r="P57" s="71">
        <v>10.17614425306507</v>
      </c>
      <c r="Q57" s="71">
        <v>0.34374015903586902</v>
      </c>
      <c r="R57" s="71">
        <v>0</v>
      </c>
      <c r="S57" s="71">
        <v>0.5358496395104877</v>
      </c>
      <c r="T57" s="72"/>
      <c r="U57" s="71">
        <v>81123</v>
      </c>
      <c r="V57" s="71">
        <v>324</v>
      </c>
      <c r="W57" s="71">
        <v>160</v>
      </c>
      <c r="X57" s="71">
        <v>1063</v>
      </c>
      <c r="Y57" s="71">
        <v>2264</v>
      </c>
      <c r="Z57" s="71">
        <v>2855</v>
      </c>
      <c r="AA57" s="71">
        <v>1997</v>
      </c>
      <c r="AB57" s="71">
        <v>5650</v>
      </c>
      <c r="AC57" s="71">
        <v>0</v>
      </c>
      <c r="AD57" s="71">
        <v>0.5358496395104877</v>
      </c>
      <c r="AE57" s="72"/>
      <c r="AF57" s="71"/>
      <c r="AG57" s="71"/>
      <c r="AH57" s="71"/>
      <c r="AI57" s="71"/>
      <c r="AJ57" s="71"/>
      <c r="AK57" s="71"/>
      <c r="AL57" s="71"/>
      <c r="AM57" s="71"/>
      <c r="AN57" s="71"/>
      <c r="AO57" s="71"/>
      <c r="AP57" s="71"/>
      <c r="AQ57" s="72"/>
      <c r="AR57" s="71"/>
      <c r="AS57" s="71"/>
      <c r="AT57" s="71"/>
      <c r="AU57" s="71"/>
      <c r="AV57" s="71"/>
      <c r="AW57" s="71"/>
      <c r="AX57" s="71"/>
      <c r="AY57" s="72"/>
      <c r="AZ57" s="71"/>
      <c r="BA57" s="71"/>
      <c r="BB57" s="71"/>
      <c r="BC57" s="71"/>
      <c r="BD57" s="71"/>
      <c r="BE57" s="71"/>
      <c r="BF57" s="71"/>
      <c r="BG57" s="72"/>
      <c r="BH57" s="71">
        <v>0</v>
      </c>
      <c r="BI57" s="71">
        <v>0</v>
      </c>
      <c r="BJ57" s="71">
        <v>0</v>
      </c>
      <c r="BK57" s="71">
        <v>0</v>
      </c>
      <c r="BL57" s="71">
        <v>0</v>
      </c>
      <c r="BM57" s="71">
        <v>0</v>
      </c>
      <c r="BN57" s="72"/>
      <c r="BO57" s="71">
        <v>0</v>
      </c>
      <c r="BP57" s="71">
        <v>0</v>
      </c>
      <c r="BQ57" s="71">
        <v>0</v>
      </c>
      <c r="BR57" s="71">
        <v>0</v>
      </c>
      <c r="BS57" s="71">
        <v>0</v>
      </c>
      <c r="BT57" s="71">
        <v>0</v>
      </c>
      <c r="BU57"/>
      <c r="BV57" s="70">
        <v>0</v>
      </c>
      <c r="BW57" s="70">
        <v>0</v>
      </c>
      <c r="BX57" s="70">
        <v>0</v>
      </c>
      <c r="BY57" s="70">
        <v>0</v>
      </c>
      <c r="BZ57" s="70">
        <v>0</v>
      </c>
      <c r="CA57" s="70">
        <v>0</v>
      </c>
      <c r="CB57" s="70">
        <v>0</v>
      </c>
      <c r="CC57" s="70">
        <v>0</v>
      </c>
      <c r="CD57" s="70">
        <v>0</v>
      </c>
    </row>
    <row r="58" spans="1:82">
      <c r="A58" s="70" t="s">
        <v>1759</v>
      </c>
      <c r="B58" s="70">
        <v>297</v>
      </c>
      <c r="C58" s="70">
        <v>8</v>
      </c>
      <c r="D58" s="70">
        <v>18</v>
      </c>
      <c r="E58" s="70">
        <v>2011</v>
      </c>
      <c r="F58" s="70" t="s">
        <v>178</v>
      </c>
      <c r="G58" s="70" t="s">
        <v>1751</v>
      </c>
      <c r="H58" s="70" t="s">
        <v>1752</v>
      </c>
      <c r="I58" s="148"/>
      <c r="J58" s="71">
        <v>1.2480575675113339</v>
      </c>
      <c r="K58" s="71">
        <v>0.92399575154412461</v>
      </c>
      <c r="L58" s="71">
        <v>9.9606031944648663</v>
      </c>
      <c r="M58" s="71">
        <v>6.3194848553622558</v>
      </c>
      <c r="N58" s="71">
        <v>11.55359778638152</v>
      </c>
      <c r="O58" s="71">
        <v>5.4884589136712334</v>
      </c>
      <c r="P58" s="71">
        <v>9.8226886103134792</v>
      </c>
      <c r="Q58" s="71">
        <v>0.38913169680121301</v>
      </c>
      <c r="R58" s="71">
        <v>0</v>
      </c>
      <c r="S58" s="71">
        <v>0.58357027550019347</v>
      </c>
      <c r="T58" s="72"/>
      <c r="U58" s="71">
        <v>116780</v>
      </c>
      <c r="V58" s="71">
        <v>324</v>
      </c>
      <c r="W58" s="71">
        <v>160</v>
      </c>
      <c r="X58" s="71">
        <v>1063</v>
      </c>
      <c r="Y58" s="71">
        <v>2252</v>
      </c>
      <c r="Z58" s="71">
        <v>2848</v>
      </c>
      <c r="AA58" s="71">
        <v>1985</v>
      </c>
      <c r="AB58" s="71">
        <v>5545</v>
      </c>
      <c r="AC58" s="71">
        <v>0</v>
      </c>
      <c r="AD58" s="71">
        <v>0.58357027550019347</v>
      </c>
      <c r="AE58" s="72"/>
      <c r="AF58" s="71"/>
      <c r="AG58" s="71"/>
      <c r="AH58" s="71"/>
      <c r="AI58" s="71"/>
      <c r="AJ58" s="71"/>
      <c r="AK58" s="71"/>
      <c r="AL58" s="71"/>
      <c r="AM58" s="71"/>
      <c r="AN58" s="71"/>
      <c r="AO58" s="71"/>
      <c r="AP58" s="71"/>
      <c r="AQ58" s="72"/>
      <c r="AR58" s="71"/>
      <c r="AS58" s="71"/>
      <c r="AT58" s="71"/>
      <c r="AU58" s="71"/>
      <c r="AV58" s="71"/>
      <c r="AW58" s="71"/>
      <c r="AX58" s="71"/>
      <c r="AY58" s="72"/>
      <c r="AZ58" s="71"/>
      <c r="BA58" s="71"/>
      <c r="BB58" s="71"/>
      <c r="BC58" s="71"/>
      <c r="BD58" s="71"/>
      <c r="BE58" s="71"/>
      <c r="BF58" s="71"/>
      <c r="BG58" s="72"/>
      <c r="BH58" s="71">
        <v>0</v>
      </c>
      <c r="BI58" s="71">
        <v>0</v>
      </c>
      <c r="BJ58" s="71">
        <v>0</v>
      </c>
      <c r="BK58" s="71">
        <v>0</v>
      </c>
      <c r="BL58" s="71">
        <v>0</v>
      </c>
      <c r="BM58" s="71">
        <v>0</v>
      </c>
      <c r="BN58" s="72"/>
      <c r="BO58" s="71">
        <v>0</v>
      </c>
      <c r="BP58" s="71">
        <v>0</v>
      </c>
      <c r="BQ58" s="71">
        <v>0</v>
      </c>
      <c r="BR58" s="71">
        <v>0</v>
      </c>
      <c r="BS58" s="71">
        <v>0</v>
      </c>
      <c r="BT58" s="71">
        <v>0</v>
      </c>
      <c r="BU58"/>
      <c r="BV58" s="70">
        <v>0</v>
      </c>
      <c r="BW58" s="70">
        <v>0</v>
      </c>
      <c r="BX58" s="70">
        <v>0</v>
      </c>
      <c r="BY58" s="70">
        <v>0</v>
      </c>
      <c r="BZ58" s="70">
        <v>0</v>
      </c>
      <c r="CA58" s="70">
        <v>0</v>
      </c>
      <c r="CB58" s="70">
        <v>0</v>
      </c>
      <c r="CC58" s="70">
        <v>0</v>
      </c>
      <c r="CD58" s="70">
        <v>0</v>
      </c>
    </row>
    <row r="59" spans="1:82">
      <c r="A59" s="70" t="s">
        <v>1760</v>
      </c>
      <c r="B59" s="70">
        <v>298</v>
      </c>
      <c r="C59" s="70">
        <v>9</v>
      </c>
      <c r="D59" s="70">
        <v>18</v>
      </c>
      <c r="E59" s="70">
        <v>2012</v>
      </c>
      <c r="F59" s="70" t="s">
        <v>179</v>
      </c>
      <c r="G59" s="70" t="s">
        <v>1751</v>
      </c>
      <c r="H59" s="70" t="s">
        <v>1752</v>
      </c>
      <c r="I59" s="148"/>
      <c r="J59" s="71">
        <v>1.4997304345219269</v>
      </c>
      <c r="K59" s="71">
        <v>0.86888829744636853</v>
      </c>
      <c r="L59" s="71">
        <v>9.6560583955246653</v>
      </c>
      <c r="M59" s="71">
        <v>6.6828488481270201</v>
      </c>
      <c r="N59" s="71">
        <v>11.847438961421931</v>
      </c>
      <c r="O59" s="71">
        <v>5.5179239672129841</v>
      </c>
      <c r="P59" s="71">
        <v>9.9532240194885517</v>
      </c>
      <c r="Q59" s="71">
        <v>0.41531164527334202</v>
      </c>
      <c r="R59" s="71">
        <v>0</v>
      </c>
      <c r="S59" s="71">
        <v>0.76024607762493046</v>
      </c>
      <c r="T59" s="72"/>
      <c r="U59" s="71">
        <v>122306</v>
      </c>
      <c r="V59" s="71">
        <v>324</v>
      </c>
      <c r="W59" s="71">
        <v>160</v>
      </c>
      <c r="X59" s="71">
        <v>1063</v>
      </c>
      <c r="Y59" s="71">
        <v>2229</v>
      </c>
      <c r="Z59" s="71">
        <v>2886</v>
      </c>
      <c r="AA59" s="71">
        <v>2000</v>
      </c>
      <c r="AB59" s="71">
        <v>5447</v>
      </c>
      <c r="AC59" s="71">
        <v>0</v>
      </c>
      <c r="AD59" s="71">
        <v>0.76024607762493046</v>
      </c>
      <c r="AE59" s="72"/>
      <c r="AF59" s="71"/>
      <c r="AG59" s="71"/>
      <c r="AH59" s="71"/>
      <c r="AI59" s="71"/>
      <c r="AJ59" s="71"/>
      <c r="AK59" s="71"/>
      <c r="AL59" s="71"/>
      <c r="AM59" s="71"/>
      <c r="AN59" s="71"/>
      <c r="AO59" s="71"/>
      <c r="AP59" s="71"/>
      <c r="AQ59" s="72"/>
      <c r="AR59" s="71"/>
      <c r="AS59" s="71"/>
      <c r="AT59" s="71"/>
      <c r="AU59" s="71"/>
      <c r="AV59" s="71"/>
      <c r="AW59" s="71"/>
      <c r="AX59" s="71"/>
      <c r="AY59" s="72"/>
      <c r="AZ59" s="71"/>
      <c r="BA59" s="71"/>
      <c r="BB59" s="71"/>
      <c r="BC59" s="71"/>
      <c r="BD59" s="71"/>
      <c r="BE59" s="71"/>
      <c r="BF59" s="71"/>
      <c r="BG59" s="72"/>
      <c r="BH59" s="71">
        <v>0</v>
      </c>
      <c r="BI59" s="71">
        <v>0</v>
      </c>
      <c r="BJ59" s="71">
        <v>0</v>
      </c>
      <c r="BK59" s="71">
        <v>0</v>
      </c>
      <c r="BL59" s="71">
        <v>0</v>
      </c>
      <c r="BM59" s="71">
        <v>0</v>
      </c>
      <c r="BN59" s="72"/>
      <c r="BO59" s="71">
        <v>0</v>
      </c>
      <c r="BP59" s="71">
        <v>0</v>
      </c>
      <c r="BQ59" s="71">
        <v>0</v>
      </c>
      <c r="BR59" s="71">
        <v>0</v>
      </c>
      <c r="BS59" s="71">
        <v>0</v>
      </c>
      <c r="BT59" s="71">
        <v>0</v>
      </c>
      <c r="BU59"/>
      <c r="BV59" s="70">
        <v>0</v>
      </c>
      <c r="BW59" s="70">
        <v>0</v>
      </c>
      <c r="BX59" s="70">
        <v>0</v>
      </c>
      <c r="BY59" s="70">
        <v>0</v>
      </c>
      <c r="BZ59" s="70">
        <v>0</v>
      </c>
      <c r="CA59" s="70">
        <v>0</v>
      </c>
      <c r="CB59" s="70">
        <v>0</v>
      </c>
      <c r="CC59" s="70">
        <v>0</v>
      </c>
      <c r="CD59" s="70">
        <v>0</v>
      </c>
    </row>
    <row r="60" spans="1:82">
      <c r="A60" s="70" t="s">
        <v>1761</v>
      </c>
      <c r="B60" s="70">
        <v>299</v>
      </c>
      <c r="C60" s="70">
        <v>10</v>
      </c>
      <c r="D60" s="70">
        <v>18</v>
      </c>
      <c r="E60" s="70">
        <v>2013</v>
      </c>
      <c r="F60" s="70" t="s">
        <v>180</v>
      </c>
      <c r="G60" s="70" t="s">
        <v>1751</v>
      </c>
      <c r="H60" s="70" t="s">
        <v>1752</v>
      </c>
      <c r="I60" s="148"/>
      <c r="J60" s="71">
        <v>1.5763279403044319</v>
      </c>
      <c r="K60" s="71">
        <v>0.723087654848518</v>
      </c>
      <c r="L60" s="71">
        <v>8.5021388865213083</v>
      </c>
      <c r="M60" s="71">
        <v>6.4650883152883063</v>
      </c>
      <c r="N60" s="71">
        <v>10.75833449724278</v>
      </c>
      <c r="O60" s="71">
        <v>5.3260143443258796</v>
      </c>
      <c r="P60" s="71">
        <v>9.8558530139377023</v>
      </c>
      <c r="Q60" s="71">
        <v>0.41346190735031801</v>
      </c>
      <c r="R60" s="71">
        <v>0</v>
      </c>
      <c r="S60" s="71">
        <v>0.68931172660213935</v>
      </c>
      <c r="T60" s="72"/>
      <c r="U60" s="71">
        <v>122681</v>
      </c>
      <c r="V60" s="71">
        <v>324</v>
      </c>
      <c r="W60" s="71">
        <v>160</v>
      </c>
      <c r="X60" s="71">
        <v>1063</v>
      </c>
      <c r="Y60" s="71">
        <v>2198</v>
      </c>
      <c r="Z60" s="71">
        <v>2910</v>
      </c>
      <c r="AA60" s="71">
        <v>1973</v>
      </c>
      <c r="AB60" s="71">
        <v>5345</v>
      </c>
      <c r="AC60" s="71">
        <v>0</v>
      </c>
      <c r="AD60" s="71">
        <v>0.68931172660213935</v>
      </c>
      <c r="AE60" s="72"/>
      <c r="AF60" s="71"/>
      <c r="AG60" s="71"/>
      <c r="AH60" s="71"/>
      <c r="AI60" s="71"/>
      <c r="AJ60" s="71"/>
      <c r="AK60" s="71"/>
      <c r="AL60" s="71"/>
      <c r="AM60" s="71"/>
      <c r="AN60" s="71"/>
      <c r="AO60" s="71"/>
      <c r="AP60" s="71"/>
      <c r="AQ60" s="72"/>
      <c r="AR60" s="71"/>
      <c r="AS60" s="71"/>
      <c r="AT60" s="71"/>
      <c r="AU60" s="71"/>
      <c r="AV60" s="71"/>
      <c r="AW60" s="71"/>
      <c r="AX60" s="71"/>
      <c r="AY60" s="72"/>
      <c r="AZ60" s="71"/>
      <c r="BA60" s="71"/>
      <c r="BB60" s="71"/>
      <c r="BC60" s="71"/>
      <c r="BD60" s="71"/>
      <c r="BE60" s="71"/>
      <c r="BF60" s="71"/>
      <c r="BG60" s="72"/>
      <c r="BH60" s="71">
        <v>0</v>
      </c>
      <c r="BI60" s="71">
        <v>0</v>
      </c>
      <c r="BJ60" s="71">
        <v>0</v>
      </c>
      <c r="BK60" s="71">
        <v>0</v>
      </c>
      <c r="BL60" s="71">
        <v>0</v>
      </c>
      <c r="BM60" s="71">
        <v>0</v>
      </c>
      <c r="BN60" s="72"/>
      <c r="BO60" s="71">
        <v>0</v>
      </c>
      <c r="BP60" s="71">
        <v>0</v>
      </c>
      <c r="BQ60" s="71">
        <v>0</v>
      </c>
      <c r="BR60" s="71">
        <v>0</v>
      </c>
      <c r="BS60" s="71">
        <v>0</v>
      </c>
      <c r="BT60" s="71">
        <v>0</v>
      </c>
      <c r="BU60"/>
      <c r="BV60" s="70">
        <v>0</v>
      </c>
      <c r="BW60" s="70">
        <v>0</v>
      </c>
      <c r="BX60" s="70">
        <v>0</v>
      </c>
      <c r="BY60" s="70">
        <v>0</v>
      </c>
      <c r="BZ60" s="70">
        <v>0</v>
      </c>
      <c r="CA60" s="70">
        <v>0</v>
      </c>
      <c r="CB60" s="70">
        <v>0</v>
      </c>
      <c r="CC60" s="70">
        <v>0</v>
      </c>
      <c r="CD60" s="70">
        <v>0</v>
      </c>
    </row>
    <row r="61" spans="1:82">
      <c r="A61" s="70" t="s">
        <v>1762</v>
      </c>
      <c r="B61" s="70">
        <v>300</v>
      </c>
      <c r="C61" s="70">
        <v>11</v>
      </c>
      <c r="D61" s="70">
        <v>18</v>
      </c>
      <c r="E61" s="70">
        <v>2014</v>
      </c>
      <c r="F61" s="70" t="s">
        <v>181</v>
      </c>
      <c r="G61" s="70" t="s">
        <v>1751</v>
      </c>
      <c r="H61" s="70" t="s">
        <v>1752</v>
      </c>
      <c r="I61" s="148"/>
      <c r="J61" s="71">
        <v>1.4861195203195281</v>
      </c>
      <c r="K61" s="71">
        <v>0.76624977781821102</v>
      </c>
      <c r="L61" s="71">
        <v>11.967190662562331</v>
      </c>
      <c r="M61" s="71">
        <v>7.131670389508912</v>
      </c>
      <c r="N61" s="71">
        <v>11.86877577743712</v>
      </c>
      <c r="O61" s="71">
        <v>5.0290704740184085</v>
      </c>
      <c r="P61" s="71">
        <v>9.6961864121676289</v>
      </c>
      <c r="Q61" s="71">
        <v>0.38786020078789801</v>
      </c>
      <c r="R61" s="71">
        <v>0</v>
      </c>
      <c r="S61" s="71">
        <v>0.75809852775616737</v>
      </c>
      <c r="T61" s="72"/>
      <c r="U61" s="71">
        <v>123778</v>
      </c>
      <c r="V61" s="71">
        <v>302</v>
      </c>
      <c r="W61" s="71">
        <v>198</v>
      </c>
      <c r="X61" s="71">
        <v>1205</v>
      </c>
      <c r="Y61" s="71">
        <v>2186</v>
      </c>
      <c r="Z61" s="71">
        <v>2894</v>
      </c>
      <c r="AA61" s="71">
        <v>1931</v>
      </c>
      <c r="AB61" s="71">
        <v>5226</v>
      </c>
      <c r="AC61" s="71">
        <v>0</v>
      </c>
      <c r="AD61" s="71">
        <v>0.75809852775616737</v>
      </c>
      <c r="AE61" s="72"/>
      <c r="AF61" s="71"/>
      <c r="AG61" s="71"/>
      <c r="AH61" s="71"/>
      <c r="AI61" s="71"/>
      <c r="AJ61" s="71"/>
      <c r="AK61" s="71"/>
      <c r="AL61" s="71"/>
      <c r="AM61" s="71"/>
      <c r="AN61" s="71"/>
      <c r="AO61" s="71"/>
      <c r="AP61" s="71"/>
      <c r="AQ61" s="72"/>
      <c r="AR61" s="71">
        <v>10</v>
      </c>
      <c r="AS61" s="71">
        <v>10</v>
      </c>
      <c r="AT61" s="71">
        <v>0</v>
      </c>
      <c r="AU61" s="71">
        <v>0</v>
      </c>
      <c r="AV61" s="71">
        <v>0</v>
      </c>
      <c r="AW61" s="71">
        <v>0</v>
      </c>
      <c r="AX61" s="71"/>
      <c r="AY61" s="72"/>
      <c r="AZ61" s="71">
        <v>48.7</v>
      </c>
      <c r="BA61" s="71">
        <v>501.9</v>
      </c>
      <c r="BB61" s="71">
        <v>0</v>
      </c>
      <c r="BC61" s="71">
        <v>0</v>
      </c>
      <c r="BD61" s="71">
        <v>0</v>
      </c>
      <c r="BE61" s="71">
        <v>0</v>
      </c>
      <c r="BF61" s="71"/>
      <c r="BG61" s="72"/>
      <c r="BH61" s="71">
        <v>0</v>
      </c>
      <c r="BI61" s="71">
        <v>0</v>
      </c>
      <c r="BJ61" s="71">
        <v>0</v>
      </c>
      <c r="BK61" s="71">
        <v>0</v>
      </c>
      <c r="BL61" s="71">
        <v>0</v>
      </c>
      <c r="BM61" s="71">
        <v>0</v>
      </c>
      <c r="BN61" s="72"/>
      <c r="BO61" s="71">
        <v>0</v>
      </c>
      <c r="BP61" s="71">
        <v>0</v>
      </c>
      <c r="BQ61" s="71">
        <v>0</v>
      </c>
      <c r="BR61" s="71">
        <v>0</v>
      </c>
      <c r="BS61" s="71">
        <v>0</v>
      </c>
      <c r="BT61" s="71">
        <v>0</v>
      </c>
      <c r="BU61"/>
      <c r="BV61" s="70">
        <v>0</v>
      </c>
      <c r="BW61" s="70">
        <v>0</v>
      </c>
      <c r="BX61" s="70">
        <v>0</v>
      </c>
      <c r="BY61" s="70">
        <v>0</v>
      </c>
      <c r="BZ61" s="70">
        <v>0</v>
      </c>
      <c r="CA61" s="70">
        <v>0</v>
      </c>
      <c r="CB61" s="70">
        <v>0</v>
      </c>
      <c r="CC61" s="70">
        <v>0</v>
      </c>
      <c r="CD61" s="70">
        <v>0</v>
      </c>
    </row>
    <row r="62" spans="1:82">
      <c r="A62" s="70" t="s">
        <v>1763</v>
      </c>
      <c r="B62" s="70">
        <v>301</v>
      </c>
      <c r="C62" s="70">
        <v>12</v>
      </c>
      <c r="D62" s="70">
        <v>18</v>
      </c>
      <c r="E62" s="70">
        <v>2015</v>
      </c>
      <c r="F62" s="70" t="s">
        <v>182</v>
      </c>
      <c r="G62" s="70" t="s">
        <v>1751</v>
      </c>
      <c r="H62" s="70" t="s">
        <v>1752</v>
      </c>
      <c r="I62" s="148"/>
      <c r="J62" s="71">
        <v>1.792019563222476</v>
      </c>
      <c r="K62" s="71">
        <v>0.73411040607166123</v>
      </c>
      <c r="L62" s="71">
        <v>11.85116389390898</v>
      </c>
      <c r="M62" s="71">
        <v>6.8118552785949573</v>
      </c>
      <c r="N62" s="71">
        <v>9.663436748332078</v>
      </c>
      <c r="O62" s="71">
        <v>4.9174483311877211</v>
      </c>
      <c r="P62" s="71">
        <v>9.5782145609915936</v>
      </c>
      <c r="Q62" s="71">
        <v>0.36733894852535598</v>
      </c>
      <c r="R62" s="71">
        <v>0</v>
      </c>
      <c r="S62" s="71">
        <v>0.54148314069891246</v>
      </c>
      <c r="T62" s="72"/>
      <c r="U62" s="71">
        <v>145916</v>
      </c>
      <c r="V62" s="71">
        <v>302</v>
      </c>
      <c r="W62" s="71">
        <v>198</v>
      </c>
      <c r="X62" s="71">
        <v>1205</v>
      </c>
      <c r="Y62" s="71">
        <v>2142</v>
      </c>
      <c r="Z62" s="71">
        <v>2857</v>
      </c>
      <c r="AA62" s="71">
        <v>1906</v>
      </c>
      <c r="AB62" s="71">
        <v>5056</v>
      </c>
      <c r="AC62" s="71">
        <v>0</v>
      </c>
      <c r="AD62" s="71">
        <v>0.54148314069891246</v>
      </c>
      <c r="AE62" s="72"/>
      <c r="AF62" s="71">
        <v>1734458.5452451101</v>
      </c>
      <c r="AG62" s="71">
        <v>487660.1707870051</v>
      </c>
      <c r="AH62" s="71">
        <v>1391700.357057414</v>
      </c>
      <c r="AI62" s="71">
        <v>7613801.9491580017</v>
      </c>
      <c r="AJ62" s="71">
        <v>12160155.138600281</v>
      </c>
      <c r="AK62" s="71">
        <v>0</v>
      </c>
      <c r="AL62" s="71">
        <v>0</v>
      </c>
      <c r="AM62" s="71">
        <v>692903.59087769035</v>
      </c>
      <c r="AN62" s="71">
        <v>0</v>
      </c>
      <c r="AO62" s="71">
        <v>0</v>
      </c>
      <c r="AP62" s="71">
        <v>24080679.751725502</v>
      </c>
      <c r="AQ62" s="72"/>
      <c r="AR62" s="71">
        <v>11</v>
      </c>
      <c r="AS62" s="71">
        <v>11</v>
      </c>
      <c r="AT62" s="71">
        <v>0</v>
      </c>
      <c r="AU62" s="71">
        <v>1</v>
      </c>
      <c r="AV62" s="71">
        <v>0</v>
      </c>
      <c r="AW62" s="71">
        <v>0</v>
      </c>
      <c r="AX62" s="71"/>
      <c r="AY62" s="72"/>
      <c r="AZ62" s="71">
        <v>54.1</v>
      </c>
      <c r="BA62" s="71">
        <v>551.6</v>
      </c>
      <c r="BB62" s="71">
        <v>0</v>
      </c>
      <c r="BC62" s="71">
        <v>90</v>
      </c>
      <c r="BD62" s="71">
        <v>0</v>
      </c>
      <c r="BE62" s="71">
        <v>0</v>
      </c>
      <c r="BF62" s="71"/>
      <c r="BG62" s="72"/>
      <c r="BH62" s="71">
        <v>0</v>
      </c>
      <c r="BI62" s="71">
        <v>0</v>
      </c>
      <c r="BJ62" s="71">
        <v>0</v>
      </c>
      <c r="BK62" s="71">
        <v>0</v>
      </c>
      <c r="BL62" s="71">
        <v>0</v>
      </c>
      <c r="BM62" s="71">
        <v>0</v>
      </c>
      <c r="BN62" s="72"/>
      <c r="BO62" s="71">
        <v>0</v>
      </c>
      <c r="BP62" s="71">
        <v>0</v>
      </c>
      <c r="BQ62" s="71">
        <v>0</v>
      </c>
      <c r="BR62" s="71">
        <v>0</v>
      </c>
      <c r="BS62" s="71">
        <v>0</v>
      </c>
      <c r="BT62" s="71">
        <v>0</v>
      </c>
      <c r="BU62"/>
      <c r="BV62" s="70">
        <v>0</v>
      </c>
      <c r="BW62" s="70">
        <v>0</v>
      </c>
      <c r="BX62" s="70">
        <v>0</v>
      </c>
      <c r="BY62" s="70">
        <v>0</v>
      </c>
      <c r="BZ62" s="70">
        <v>0</v>
      </c>
      <c r="CA62" s="70">
        <v>0</v>
      </c>
      <c r="CB62" s="70">
        <v>0</v>
      </c>
      <c r="CC62" s="70">
        <v>0</v>
      </c>
      <c r="CD62" s="70">
        <v>0</v>
      </c>
    </row>
    <row r="63" spans="1:82">
      <c r="A63" s="70" t="s">
        <v>1764</v>
      </c>
      <c r="B63" s="70">
        <v>302</v>
      </c>
      <c r="C63" s="70">
        <v>13</v>
      </c>
      <c r="D63" s="70">
        <v>18</v>
      </c>
      <c r="E63" s="70">
        <v>2016</v>
      </c>
      <c r="F63" s="70" t="s">
        <v>155</v>
      </c>
      <c r="G63" s="70" t="s">
        <v>1751</v>
      </c>
      <c r="H63" s="70" t="s">
        <v>1752</v>
      </c>
      <c r="I63" s="148"/>
      <c r="J63" s="71">
        <v>1.4491144497667339</v>
      </c>
      <c r="K63" s="71">
        <v>0.72786244414923307</v>
      </c>
      <c r="L63" s="71">
        <v>12.45649508421665</v>
      </c>
      <c r="M63" s="71">
        <v>6.8700947121261633</v>
      </c>
      <c r="N63" s="71">
        <v>9.1184592717454755</v>
      </c>
      <c r="O63" s="71">
        <v>4.8458313481865476</v>
      </c>
      <c r="P63" s="71">
        <v>9.5765409320336747</v>
      </c>
      <c r="Q63" s="71">
        <v>0.34828652933479026</v>
      </c>
      <c r="R63" s="71">
        <v>0</v>
      </c>
      <c r="S63" s="71">
        <v>0.34931421359999998</v>
      </c>
      <c r="T63" s="72"/>
      <c r="U63" s="71">
        <v>137111</v>
      </c>
      <c r="V63" s="71">
        <v>302</v>
      </c>
      <c r="W63" s="71">
        <v>198</v>
      </c>
      <c r="X63" s="71">
        <v>1205</v>
      </c>
      <c r="Y63" s="71">
        <v>2118</v>
      </c>
      <c r="Z63" s="71">
        <v>2850</v>
      </c>
      <c r="AA63" s="71">
        <v>1971</v>
      </c>
      <c r="AB63" s="71">
        <v>4931</v>
      </c>
      <c r="AC63" s="71">
        <v>0</v>
      </c>
      <c r="AD63" s="71">
        <v>0.34931421359999998</v>
      </c>
      <c r="AE63" s="72"/>
      <c r="AF63" s="71">
        <v>1447792.7973194651</v>
      </c>
      <c r="AG63" s="71">
        <v>465292.18646241148</v>
      </c>
      <c r="AH63" s="71">
        <v>1073548.213542626</v>
      </c>
      <c r="AI63" s="71">
        <v>8027346.0088791447</v>
      </c>
      <c r="AJ63" s="71">
        <v>9841215.1767502762</v>
      </c>
      <c r="AK63" s="71">
        <v>0</v>
      </c>
      <c r="AL63" s="71">
        <v>0</v>
      </c>
      <c r="AM63" s="71">
        <v>676297.87444301567</v>
      </c>
      <c r="AN63" s="71">
        <v>0</v>
      </c>
      <c r="AO63" s="71">
        <v>0</v>
      </c>
      <c r="AP63" s="71">
        <v>21531492.25739694</v>
      </c>
      <c r="AQ63" s="72"/>
      <c r="AR63" s="71">
        <v>15</v>
      </c>
      <c r="AS63" s="71">
        <v>11</v>
      </c>
      <c r="AT63" s="71">
        <v>0</v>
      </c>
      <c r="AU63" s="71">
        <v>2</v>
      </c>
      <c r="AV63" s="71">
        <v>0</v>
      </c>
      <c r="AW63" s="71">
        <v>0</v>
      </c>
      <c r="AX63" s="71"/>
      <c r="AY63" s="72"/>
      <c r="AZ63" s="71">
        <v>84.5</v>
      </c>
      <c r="BA63" s="71">
        <v>551.6</v>
      </c>
      <c r="BB63" s="71">
        <v>0</v>
      </c>
      <c r="BC63" s="71">
        <v>240</v>
      </c>
      <c r="BD63" s="71">
        <v>0</v>
      </c>
      <c r="BE63" s="71">
        <v>0</v>
      </c>
      <c r="BF63" s="71"/>
      <c r="BG63" s="72"/>
      <c r="BH63" s="71">
        <v>0</v>
      </c>
      <c r="BI63" s="71">
        <v>0</v>
      </c>
      <c r="BJ63" s="71">
        <v>0</v>
      </c>
      <c r="BK63" s="71">
        <v>0</v>
      </c>
      <c r="BL63" s="71">
        <v>0</v>
      </c>
      <c r="BM63" s="71">
        <v>0</v>
      </c>
      <c r="BN63" s="72"/>
      <c r="BO63" s="71">
        <v>0</v>
      </c>
      <c r="BP63" s="71">
        <v>0</v>
      </c>
      <c r="BQ63" s="71">
        <v>0</v>
      </c>
      <c r="BR63" s="71">
        <v>0</v>
      </c>
      <c r="BS63" s="71">
        <v>0</v>
      </c>
      <c r="BT63" s="71">
        <v>0</v>
      </c>
      <c r="BU63"/>
      <c r="BV63" s="70">
        <v>0</v>
      </c>
      <c r="BW63" s="70">
        <v>0</v>
      </c>
      <c r="BX63" s="70">
        <v>0</v>
      </c>
      <c r="BY63" s="70">
        <v>0</v>
      </c>
      <c r="BZ63" s="70">
        <v>0</v>
      </c>
      <c r="CA63" s="70">
        <v>0</v>
      </c>
      <c r="CB63" s="70">
        <v>0</v>
      </c>
      <c r="CC63" s="70">
        <v>0</v>
      </c>
      <c r="CD63" s="70">
        <v>0</v>
      </c>
    </row>
    <row r="64" spans="1:82">
      <c r="A64" s="70" t="s">
        <v>1765</v>
      </c>
      <c r="B64" s="70">
        <v>303</v>
      </c>
      <c r="C64" s="70">
        <v>14</v>
      </c>
      <c r="D64" s="70">
        <v>18</v>
      </c>
      <c r="E64" s="70">
        <v>2017</v>
      </c>
      <c r="F64" s="70" t="s">
        <v>156</v>
      </c>
      <c r="G64" s="1064" t="s">
        <v>1751</v>
      </c>
      <c r="H64" s="70" t="s">
        <v>1752</v>
      </c>
      <c r="I64" s="148"/>
      <c r="J64" s="71">
        <v>1.4471959470859106</v>
      </c>
      <c r="K64" s="71">
        <v>0.72785840220490106</v>
      </c>
      <c r="L64" s="71">
        <v>12.345054223836224</v>
      </c>
      <c r="M64" s="71">
        <v>5.9675850740604872</v>
      </c>
      <c r="N64" s="71">
        <v>10.113675002443649</v>
      </c>
      <c r="O64" s="71">
        <v>4.7483609100477846</v>
      </c>
      <c r="P64" s="71">
        <v>9.3179312745990188</v>
      </c>
      <c r="Q64" s="71">
        <v>0.32416481889604198</v>
      </c>
      <c r="R64" s="71">
        <v>0</v>
      </c>
      <c r="S64" s="71">
        <v>0.36793831816</v>
      </c>
      <c r="T64" s="72"/>
      <c r="U64" s="71">
        <v>158618</v>
      </c>
      <c r="V64" s="71">
        <v>302</v>
      </c>
      <c r="W64" s="71">
        <v>198</v>
      </c>
      <c r="X64" s="71">
        <v>1205</v>
      </c>
      <c r="Y64" s="71">
        <v>2070</v>
      </c>
      <c r="Z64" s="71">
        <v>2839</v>
      </c>
      <c r="AA64" s="71">
        <v>1930</v>
      </c>
      <c r="AB64" s="71">
        <v>4746</v>
      </c>
      <c r="AC64" s="71">
        <v>0</v>
      </c>
      <c r="AD64" s="71">
        <v>0.36793831816</v>
      </c>
      <c r="AE64" s="72"/>
      <c r="AF64" s="71">
        <v>1508432.595152823</v>
      </c>
      <c r="AG64" s="71">
        <v>466970.64610352769</v>
      </c>
      <c r="AH64" s="71">
        <v>1539161.104184543</v>
      </c>
      <c r="AI64" s="71">
        <v>7288201.0516248271</v>
      </c>
      <c r="AJ64" s="71">
        <v>12158160.789458361</v>
      </c>
      <c r="AK64" s="71">
        <v>0</v>
      </c>
      <c r="AL64" s="71">
        <v>0</v>
      </c>
      <c r="AM64" s="71">
        <v>651943.22280458652</v>
      </c>
      <c r="AN64" s="71">
        <v>0</v>
      </c>
      <c r="AO64" s="71">
        <v>0</v>
      </c>
      <c r="AP64" s="71">
        <v>23612869.409328669</v>
      </c>
      <c r="AQ64" s="72"/>
      <c r="AR64" s="71">
        <v>17</v>
      </c>
      <c r="AS64" s="71">
        <v>11</v>
      </c>
      <c r="AT64" s="71">
        <v>0</v>
      </c>
      <c r="AU64" s="71">
        <v>2</v>
      </c>
      <c r="AV64" s="71">
        <v>0</v>
      </c>
      <c r="AW64" s="71">
        <v>0</v>
      </c>
      <c r="AX64" s="71"/>
      <c r="AY64" s="72"/>
      <c r="AZ64" s="71">
        <v>94.1</v>
      </c>
      <c r="BA64" s="71">
        <v>551.6</v>
      </c>
      <c r="BB64" s="71">
        <v>0</v>
      </c>
      <c r="BC64" s="71">
        <v>240</v>
      </c>
      <c r="BD64" s="71">
        <v>0</v>
      </c>
      <c r="BE64" s="71">
        <v>0</v>
      </c>
      <c r="BF64" s="71"/>
      <c r="BG64" s="72"/>
      <c r="BH64" s="71">
        <v>0</v>
      </c>
      <c r="BI64" s="71">
        <v>0</v>
      </c>
      <c r="BJ64" s="71">
        <v>0</v>
      </c>
      <c r="BK64" s="71">
        <v>0</v>
      </c>
      <c r="BL64" s="71">
        <v>0</v>
      </c>
      <c r="BM64" s="71">
        <v>0</v>
      </c>
      <c r="BN64" s="72"/>
      <c r="BO64" s="71">
        <v>0</v>
      </c>
      <c r="BP64" s="71">
        <v>0</v>
      </c>
      <c r="BQ64" s="71">
        <v>0</v>
      </c>
      <c r="BR64" s="71">
        <v>0</v>
      </c>
      <c r="BS64" s="71">
        <v>0</v>
      </c>
      <c r="BT64" s="71">
        <v>0</v>
      </c>
      <c r="BU64"/>
      <c r="BV64" s="70">
        <v>0</v>
      </c>
      <c r="BW64" s="70">
        <v>0</v>
      </c>
      <c r="BX64" s="70">
        <v>0</v>
      </c>
      <c r="BY64" s="70">
        <v>0</v>
      </c>
      <c r="BZ64" s="70">
        <v>0</v>
      </c>
      <c r="CA64" s="70">
        <v>0</v>
      </c>
      <c r="CB64" s="70">
        <v>0</v>
      </c>
      <c r="CC64" s="70">
        <v>0</v>
      </c>
      <c r="CD64" s="70">
        <v>0</v>
      </c>
    </row>
    <row r="65" spans="1:82">
      <c r="A65" s="70" t="s">
        <v>1766</v>
      </c>
      <c r="B65" s="70">
        <v>304</v>
      </c>
      <c r="C65" s="70">
        <v>15</v>
      </c>
      <c r="D65" s="70">
        <v>18</v>
      </c>
      <c r="E65" s="70">
        <v>2018</v>
      </c>
      <c r="F65" s="70" t="s">
        <v>183</v>
      </c>
      <c r="G65" s="1064" t="s">
        <v>1751</v>
      </c>
      <c r="H65" s="70" t="s">
        <v>1752</v>
      </c>
      <c r="I65" s="148"/>
      <c r="J65" s="71">
        <v>1.4599427382090138</v>
      </c>
      <c r="K65" s="71">
        <v>0.66048106007088059</v>
      </c>
      <c r="L65" s="71">
        <v>11.200446988215639</v>
      </c>
      <c r="M65" s="71">
        <v>5.5184268947105064</v>
      </c>
      <c r="N65" s="71">
        <v>8.4258574627088034</v>
      </c>
      <c r="O65" s="71">
        <v>4.5820167678209289</v>
      </c>
      <c r="P65" s="71">
        <v>9.1391404419851625</v>
      </c>
      <c r="Q65" s="71">
        <v>0.29256592688299898</v>
      </c>
      <c r="R65" s="71">
        <v>0</v>
      </c>
      <c r="S65" s="71">
        <v>0.39123832879999998</v>
      </c>
      <c r="T65" s="72"/>
      <c r="U65" s="71">
        <v>164909</v>
      </c>
      <c r="V65" s="71">
        <v>302</v>
      </c>
      <c r="W65" s="71">
        <v>198</v>
      </c>
      <c r="X65" s="71">
        <v>1205</v>
      </c>
      <c r="Y65" s="71">
        <v>2047</v>
      </c>
      <c r="Z65" s="71">
        <v>2792</v>
      </c>
      <c r="AA65" s="71">
        <v>1912</v>
      </c>
      <c r="AB65" s="71">
        <v>4616</v>
      </c>
      <c r="AC65" s="71">
        <v>0</v>
      </c>
      <c r="AD65" s="71">
        <v>0.39123832879999998</v>
      </c>
      <c r="AE65" s="72"/>
      <c r="AF65" s="71">
        <v>1686702.68089221</v>
      </c>
      <c r="AG65" s="71">
        <v>411335.73644075223</v>
      </c>
      <c r="AH65" s="71">
        <v>1435450.0358517671</v>
      </c>
      <c r="AI65" s="71">
        <v>6968452.9543012585</v>
      </c>
      <c r="AJ65" s="71">
        <v>10530511.005438481</v>
      </c>
      <c r="AK65" s="71">
        <v>0</v>
      </c>
      <c r="AL65" s="71">
        <v>0</v>
      </c>
      <c r="AM65" s="71">
        <v>635397.52704497112</v>
      </c>
      <c r="AN65" s="71">
        <v>0</v>
      </c>
      <c r="AO65" s="71">
        <v>0</v>
      </c>
      <c r="AP65" s="71">
        <v>21667849.939969439</v>
      </c>
      <c r="AQ65" s="72"/>
      <c r="AR65" s="71">
        <v>18</v>
      </c>
      <c r="AS65" s="71">
        <v>11</v>
      </c>
      <c r="AT65" s="71">
        <v>0</v>
      </c>
      <c r="AU65" s="71">
        <v>2</v>
      </c>
      <c r="AV65" s="71">
        <v>0</v>
      </c>
      <c r="AW65" s="71">
        <v>0</v>
      </c>
      <c r="AX65" s="71"/>
      <c r="AY65" s="72"/>
      <c r="AZ65" s="71">
        <v>102</v>
      </c>
      <c r="BA65" s="71">
        <v>552</v>
      </c>
      <c r="BB65" s="71">
        <v>0</v>
      </c>
      <c r="BC65" s="71">
        <v>240</v>
      </c>
      <c r="BD65" s="71">
        <v>0</v>
      </c>
      <c r="BE65" s="71">
        <v>0</v>
      </c>
      <c r="BF65" s="71"/>
      <c r="BG65" s="72"/>
      <c r="BH65" s="71">
        <v>0</v>
      </c>
      <c r="BI65" s="71">
        <v>0</v>
      </c>
      <c r="BJ65" s="71">
        <v>0</v>
      </c>
      <c r="BK65" s="71">
        <v>0</v>
      </c>
      <c r="BL65" s="71">
        <v>0</v>
      </c>
      <c r="BM65" s="71">
        <v>0</v>
      </c>
      <c r="BN65" s="72"/>
      <c r="BO65" s="71">
        <v>0</v>
      </c>
      <c r="BP65" s="71">
        <v>0</v>
      </c>
      <c r="BQ65" s="71">
        <v>0</v>
      </c>
      <c r="BR65" s="71">
        <v>0</v>
      </c>
      <c r="BS65" s="71">
        <v>0</v>
      </c>
      <c r="BT65" s="71">
        <v>0</v>
      </c>
      <c r="BU65"/>
      <c r="BV65" s="70">
        <v>0</v>
      </c>
      <c r="BW65" s="70">
        <v>0</v>
      </c>
      <c r="BX65" s="70">
        <v>0</v>
      </c>
      <c r="BY65" s="70">
        <v>0</v>
      </c>
      <c r="BZ65" s="70">
        <v>0</v>
      </c>
      <c r="CA65" s="70">
        <v>0</v>
      </c>
      <c r="CB65" s="70">
        <v>0</v>
      </c>
      <c r="CC65" s="70">
        <v>0</v>
      </c>
      <c r="CD65" s="70">
        <v>0</v>
      </c>
    </row>
    <row r="66" spans="1:82">
      <c r="A66" s="70" t="s">
        <v>1767</v>
      </c>
      <c r="B66" s="70">
        <v>305</v>
      </c>
      <c r="C66" s="70">
        <v>16</v>
      </c>
      <c r="D66" s="70">
        <v>18</v>
      </c>
      <c r="E66" s="70">
        <v>2019</v>
      </c>
      <c r="F66" s="70" t="s">
        <v>158</v>
      </c>
      <c r="G66" s="70" t="s">
        <v>1751</v>
      </c>
      <c r="H66" s="70" t="s">
        <v>1752</v>
      </c>
      <c r="I66" s="148"/>
      <c r="J66" s="71">
        <v>1.358930294941042</v>
      </c>
      <c r="K66" s="71">
        <v>0.59625141793322778</v>
      </c>
      <c r="L66" s="71">
        <v>11.238449994282414</v>
      </c>
      <c r="M66" s="71">
        <v>5.6218017940448775</v>
      </c>
      <c r="N66" s="71">
        <v>7.245483148338856</v>
      </c>
      <c r="O66" s="71">
        <v>4.4723646758183522</v>
      </c>
      <c r="P66" s="71">
        <v>8.6349674434275538</v>
      </c>
      <c r="Q66" s="71">
        <v>0.277572567508796</v>
      </c>
      <c r="R66" s="71">
        <v>0</v>
      </c>
      <c r="S66" s="71">
        <v>0.33261480335999999</v>
      </c>
      <c r="T66" s="72"/>
      <c r="U66" s="71">
        <v>166716</v>
      </c>
      <c r="V66" s="71">
        <v>302</v>
      </c>
      <c r="W66" s="71">
        <v>198</v>
      </c>
      <c r="X66" s="71">
        <v>1205</v>
      </c>
      <c r="Y66" s="71">
        <v>2010</v>
      </c>
      <c r="Z66" s="71">
        <v>2800</v>
      </c>
      <c r="AA66" s="71">
        <v>1793</v>
      </c>
      <c r="AB66" s="71">
        <v>4498</v>
      </c>
      <c r="AC66" s="71">
        <v>0</v>
      </c>
      <c r="AD66" s="71">
        <v>0.33261480335999999</v>
      </c>
      <c r="AE66" s="72"/>
      <c r="AF66" s="71">
        <v>1705716.6770290411</v>
      </c>
      <c r="AG66" s="71">
        <v>399742.60540977062</v>
      </c>
      <c r="AH66" s="71">
        <v>1561996.389663591</v>
      </c>
      <c r="AI66" s="71">
        <v>7832912.425437835</v>
      </c>
      <c r="AJ66" s="71">
        <v>10570411.25836812</v>
      </c>
      <c r="AK66" s="71">
        <v>0</v>
      </c>
      <c r="AL66" s="71">
        <v>0</v>
      </c>
      <c r="AM66" s="71">
        <v>612593.73907412903</v>
      </c>
      <c r="AN66" s="71">
        <v>0</v>
      </c>
      <c r="AO66" s="71">
        <v>0</v>
      </c>
      <c r="AP66" s="71">
        <v>22683373.094982486</v>
      </c>
      <c r="AQ66" s="72"/>
      <c r="AR66" s="71">
        <v>23</v>
      </c>
      <c r="AS66" s="71">
        <v>12</v>
      </c>
      <c r="AT66" s="71">
        <v>0</v>
      </c>
      <c r="AU66" s="71">
        <v>2</v>
      </c>
      <c r="AV66" s="71">
        <v>0</v>
      </c>
      <c r="AW66" s="71">
        <v>0</v>
      </c>
      <c r="AX66" s="71"/>
      <c r="AY66" s="72"/>
      <c r="AZ66" s="71">
        <v>132.5</v>
      </c>
      <c r="BA66" s="71">
        <v>601.1</v>
      </c>
      <c r="BB66" s="71">
        <v>0</v>
      </c>
      <c r="BC66" s="71">
        <v>240</v>
      </c>
      <c r="BD66" s="71">
        <v>0</v>
      </c>
      <c r="BE66" s="71">
        <v>0</v>
      </c>
      <c r="BF66" s="71"/>
      <c r="BG66" s="72"/>
      <c r="BH66" s="71">
        <v>0</v>
      </c>
      <c r="BI66" s="71">
        <v>0</v>
      </c>
      <c r="BJ66" s="71">
        <v>0</v>
      </c>
      <c r="BK66" s="71">
        <v>0</v>
      </c>
      <c r="BL66" s="71">
        <v>0</v>
      </c>
      <c r="BM66" s="71">
        <v>0</v>
      </c>
      <c r="BN66" s="72"/>
      <c r="BO66" s="71">
        <v>0</v>
      </c>
      <c r="BP66" s="71">
        <v>0</v>
      </c>
      <c r="BQ66" s="71">
        <v>0</v>
      </c>
      <c r="BR66" s="71">
        <v>0</v>
      </c>
      <c r="BS66" s="71">
        <v>0</v>
      </c>
      <c r="BT66" s="71">
        <v>0</v>
      </c>
      <c r="BU66"/>
      <c r="BV66" s="70">
        <v>0</v>
      </c>
      <c r="BW66" s="70">
        <v>0</v>
      </c>
      <c r="BX66" s="70">
        <v>0</v>
      </c>
      <c r="BY66" s="70">
        <v>0</v>
      </c>
      <c r="BZ66" s="70">
        <v>0</v>
      </c>
      <c r="CA66" s="70">
        <v>0</v>
      </c>
      <c r="CB66" s="70">
        <v>0</v>
      </c>
      <c r="CC66" s="70">
        <v>0</v>
      </c>
      <c r="CD66" s="70">
        <v>0</v>
      </c>
    </row>
    <row r="67" spans="1:82">
      <c r="A67" s="70" t="s">
        <v>1768</v>
      </c>
      <c r="B67" s="70">
        <v>306</v>
      </c>
      <c r="C67" s="70">
        <v>17</v>
      </c>
      <c r="D67" s="70">
        <v>18</v>
      </c>
      <c r="E67" s="70">
        <v>2020</v>
      </c>
      <c r="F67" s="70" t="s">
        <v>159</v>
      </c>
      <c r="G67" s="70" t="s">
        <v>1751</v>
      </c>
      <c r="H67" s="70" t="s">
        <v>1752</v>
      </c>
      <c r="I67" s="148"/>
      <c r="J67" s="71">
        <v>1.710094932555464</v>
      </c>
      <c r="K67" s="71">
        <v>0.58505990080567694</v>
      </c>
      <c r="L67" s="71">
        <v>15.13599352275595</v>
      </c>
      <c r="M67" s="71">
        <v>4.1600618602185646</v>
      </c>
      <c r="N67" s="71">
        <v>6.3249838754626921</v>
      </c>
      <c r="O67" s="71">
        <v>3.875041223382842</v>
      </c>
      <c r="P67" s="71">
        <v>8.0062055432851658</v>
      </c>
      <c r="Q67" s="71">
        <v>0.25883757572125798</v>
      </c>
      <c r="R67" s="71">
        <v>0</v>
      </c>
      <c r="S67" s="71">
        <v>0.46978560207999998</v>
      </c>
      <c r="T67" s="72"/>
      <c r="U67" s="71">
        <v>194194</v>
      </c>
      <c r="V67" s="71">
        <v>269</v>
      </c>
      <c r="W67" s="71">
        <v>238</v>
      </c>
      <c r="X67" s="71">
        <v>1120</v>
      </c>
      <c r="Y67" s="71">
        <v>1983</v>
      </c>
      <c r="Z67" s="71">
        <v>2769</v>
      </c>
      <c r="AA67" s="71">
        <v>1767</v>
      </c>
      <c r="AB67" s="71">
        <v>4390</v>
      </c>
      <c r="AC67" s="71">
        <v>0</v>
      </c>
      <c r="AD67" s="71">
        <v>0.46978560207999998</v>
      </c>
      <c r="AE67" s="72"/>
      <c r="AF67" s="71">
        <v>1957258.3880713789</v>
      </c>
      <c r="AG67" s="71">
        <v>374792.85597757815</v>
      </c>
      <c r="AH67" s="71">
        <v>2153899.7008151659</v>
      </c>
      <c r="AI67" s="71">
        <v>6066072.0559980841</v>
      </c>
      <c r="AJ67" s="71">
        <v>9986578.2756082267</v>
      </c>
      <c r="AK67" s="71"/>
      <c r="AL67" s="71"/>
      <c r="AM67" s="71">
        <v>572943.77391727979</v>
      </c>
      <c r="AN67" s="71"/>
      <c r="AO67" s="71"/>
      <c r="AP67" s="71">
        <v>21111545.050387714</v>
      </c>
      <c r="AQ67" s="72"/>
      <c r="AR67" s="71">
        <v>29</v>
      </c>
      <c r="AS67" s="71">
        <v>12</v>
      </c>
      <c r="AT67" s="71">
        <v>0</v>
      </c>
      <c r="AU67" s="71">
        <v>3</v>
      </c>
      <c r="AV67" s="71">
        <v>0</v>
      </c>
      <c r="AW67" s="71">
        <v>0</v>
      </c>
      <c r="AX67" s="71"/>
      <c r="AY67" s="72"/>
      <c r="AZ67" s="71">
        <v>159.4</v>
      </c>
      <c r="BA67" s="71">
        <v>601.1</v>
      </c>
      <c r="BB67" s="71">
        <v>0</v>
      </c>
      <c r="BC67" s="71">
        <v>900</v>
      </c>
      <c r="BD67" s="71">
        <v>0</v>
      </c>
      <c r="BE67" s="71">
        <v>0</v>
      </c>
      <c r="BF67" s="71"/>
      <c r="BG67" s="72"/>
      <c r="BH67" s="71">
        <v>0</v>
      </c>
      <c r="BI67" s="71">
        <v>0</v>
      </c>
      <c r="BJ67" s="71">
        <v>0</v>
      </c>
      <c r="BK67" s="71">
        <v>0</v>
      </c>
      <c r="BL67" s="71">
        <v>0</v>
      </c>
      <c r="BM67" s="71">
        <v>0</v>
      </c>
      <c r="BN67" s="72"/>
      <c r="BO67" s="71">
        <v>0</v>
      </c>
      <c r="BP67" s="71">
        <v>0</v>
      </c>
      <c r="BQ67" s="71">
        <v>0</v>
      </c>
      <c r="BR67" s="71">
        <v>0</v>
      </c>
      <c r="BS67" s="71">
        <v>0</v>
      </c>
      <c r="BT67" s="71">
        <v>0</v>
      </c>
      <c r="BU67"/>
      <c r="BV67" s="70">
        <v>0</v>
      </c>
      <c r="BW67" s="70">
        <v>0</v>
      </c>
      <c r="BX67" s="70">
        <v>0</v>
      </c>
      <c r="BY67" s="70">
        <v>0</v>
      </c>
      <c r="BZ67" s="70">
        <v>0</v>
      </c>
      <c r="CA67" s="70">
        <v>0</v>
      </c>
      <c r="CB67" s="70">
        <v>0</v>
      </c>
      <c r="CC67" s="70">
        <v>0</v>
      </c>
      <c r="CD67" s="70">
        <v>0</v>
      </c>
    </row>
    <row r="68" spans="1:82">
      <c r="A68" s="70" t="s">
        <v>1769</v>
      </c>
      <c r="B68" s="70">
        <v>306</v>
      </c>
      <c r="C68" s="70">
        <v>18</v>
      </c>
      <c r="D68" s="70">
        <v>18</v>
      </c>
      <c r="E68" s="70">
        <v>2021</v>
      </c>
      <c r="F68" s="70" t="s">
        <v>160</v>
      </c>
      <c r="G68" s="70" t="s">
        <v>1751</v>
      </c>
      <c r="H68" s="70" t="s">
        <v>1752</v>
      </c>
      <c r="I68" s="148"/>
      <c r="J68" s="71">
        <v>1.5778641562284246</v>
      </c>
      <c r="K68" s="71">
        <v>0.61923654876636436</v>
      </c>
      <c r="L68" s="71">
        <v>12.036644371503764</v>
      </c>
      <c r="M68" s="71">
        <v>5.0858100524780303</v>
      </c>
      <c r="N68" s="71">
        <v>6.9976084908078562</v>
      </c>
      <c r="O68" s="71">
        <v>3.6343287742202106</v>
      </c>
      <c r="P68" s="71">
        <v>8.2570257951928596</v>
      </c>
      <c r="Q68" s="71">
        <v>0.24820359354650001</v>
      </c>
      <c r="R68" s="71">
        <v>0</v>
      </c>
      <c r="S68" s="71">
        <v>0.40183886472000002</v>
      </c>
      <c r="T68" s="72"/>
      <c r="U68" s="71">
        <v>202896</v>
      </c>
      <c r="V68" s="71">
        <v>269</v>
      </c>
      <c r="W68" s="71">
        <v>238</v>
      </c>
      <c r="X68" s="71">
        <v>1120</v>
      </c>
      <c r="Y68" s="71">
        <v>1940</v>
      </c>
      <c r="Z68" s="71">
        <v>2674</v>
      </c>
      <c r="AA68" s="71">
        <v>1777</v>
      </c>
      <c r="AB68" s="71">
        <v>4251</v>
      </c>
      <c r="AC68" s="71">
        <v>0</v>
      </c>
      <c r="AD68" s="71">
        <v>0.40183886472000002</v>
      </c>
      <c r="AE68" s="72"/>
      <c r="AF68" s="71">
        <v>1770823.1771305872</v>
      </c>
      <c r="AG68" s="71">
        <v>396317.12517721677</v>
      </c>
      <c r="AH68" s="71">
        <v>1908278.2308824039</v>
      </c>
      <c r="AI68" s="71">
        <v>7497327.300046742</v>
      </c>
      <c r="AJ68" s="71">
        <v>9998419.2678964995</v>
      </c>
      <c r="AK68" s="71">
        <v>0</v>
      </c>
      <c r="AL68" s="71">
        <v>0</v>
      </c>
      <c r="AM68" s="71">
        <v>558002.78707097017</v>
      </c>
      <c r="AN68" s="71">
        <v>0</v>
      </c>
      <c r="AO68" s="71">
        <v>0</v>
      </c>
      <c r="AP68" s="71">
        <v>22129167.888204422</v>
      </c>
      <c r="AQ68" s="72"/>
      <c r="AR68" s="71">
        <v>31</v>
      </c>
      <c r="AS68" s="71">
        <v>14</v>
      </c>
      <c r="AT68" s="71">
        <v>0</v>
      </c>
      <c r="AU68" s="71">
        <v>3</v>
      </c>
      <c r="AV68" s="71">
        <v>0</v>
      </c>
      <c r="AW68" s="71">
        <v>0</v>
      </c>
      <c r="AX68" s="71"/>
      <c r="AY68" s="72"/>
      <c r="AZ68" s="71">
        <v>168.9</v>
      </c>
      <c r="BA68" s="71">
        <v>2628.8</v>
      </c>
      <c r="BB68" s="71">
        <v>0</v>
      </c>
      <c r="BC68" s="71">
        <v>900</v>
      </c>
      <c r="BD68" s="71">
        <v>0</v>
      </c>
      <c r="BE68" s="71">
        <v>0</v>
      </c>
      <c r="BF68" s="71"/>
      <c r="BG68" s="72"/>
      <c r="BH68" s="71">
        <v>0</v>
      </c>
      <c r="BI68" s="71">
        <v>0</v>
      </c>
      <c r="BJ68" s="71">
        <v>0</v>
      </c>
      <c r="BK68" s="71">
        <v>0</v>
      </c>
      <c r="BL68" s="71">
        <v>0</v>
      </c>
      <c r="BM68" s="71">
        <v>0</v>
      </c>
      <c r="BN68" s="72"/>
      <c r="BO68" s="71">
        <v>0</v>
      </c>
      <c r="BP68" s="71">
        <v>0</v>
      </c>
      <c r="BQ68" s="71">
        <v>0</v>
      </c>
      <c r="BR68" s="71">
        <v>0</v>
      </c>
      <c r="BS68" s="71">
        <v>0</v>
      </c>
      <c r="BT68" s="71">
        <v>0</v>
      </c>
      <c r="BU68"/>
      <c r="BV68" s="70">
        <v>0</v>
      </c>
      <c r="BW68" s="70">
        <v>0</v>
      </c>
      <c r="BX68" s="70">
        <v>0</v>
      </c>
      <c r="BY68" s="70">
        <v>0</v>
      </c>
      <c r="BZ68" s="70">
        <v>0</v>
      </c>
      <c r="CA68" s="70">
        <v>0</v>
      </c>
      <c r="CB68" s="70">
        <v>0</v>
      </c>
      <c r="CC68" s="70">
        <v>0</v>
      </c>
      <c r="CD68" s="70">
        <v>0</v>
      </c>
    </row>
    <row r="69" spans="1:82">
      <c r="A69" s="70" t="s">
        <v>1770</v>
      </c>
      <c r="B69" s="70">
        <v>306</v>
      </c>
      <c r="C69" s="70">
        <v>19</v>
      </c>
      <c r="D69" s="70">
        <v>18</v>
      </c>
      <c r="E69" s="70">
        <v>2022</v>
      </c>
      <c r="F69" s="70" t="s">
        <v>161</v>
      </c>
      <c r="G69" s="70" t="s">
        <v>1751</v>
      </c>
      <c r="H69" s="70" t="s">
        <v>1752</v>
      </c>
      <c r="I69" s="148"/>
      <c r="J69" s="71">
        <v>2.0618448278838133</v>
      </c>
      <c r="K69" s="71">
        <v>0.57573171019911418</v>
      </c>
      <c r="L69" s="71">
        <v>10.996631801735228</v>
      </c>
      <c r="M69" s="71">
        <v>4.6004989415149531</v>
      </c>
      <c r="N69" s="71">
        <v>7.3400211262108401</v>
      </c>
      <c r="O69" s="71">
        <v>3.7693851696088543</v>
      </c>
      <c r="P69" s="71">
        <v>8.1101580796256965</v>
      </c>
      <c r="Q69" s="71">
        <v>0.24395662734935719</v>
      </c>
      <c r="R69" s="71">
        <v>0</v>
      </c>
      <c r="S69" s="71">
        <v>0.44713920000000001</v>
      </c>
      <c r="T69" s="72"/>
      <c r="U69" s="71">
        <v>268518</v>
      </c>
      <c r="V69" s="71">
        <v>269</v>
      </c>
      <c r="W69" s="71">
        <v>238</v>
      </c>
      <c r="X69" s="71">
        <v>1120</v>
      </c>
      <c r="Y69" s="71">
        <v>1903</v>
      </c>
      <c r="Z69" s="71">
        <v>2635</v>
      </c>
      <c r="AA69" s="71">
        <v>1772</v>
      </c>
      <c r="AB69" s="71">
        <v>4144</v>
      </c>
      <c r="AC69" s="71">
        <v>0</v>
      </c>
      <c r="AD69" s="71">
        <v>0.44713920000000001</v>
      </c>
      <c r="AE69" s="72"/>
      <c r="AF69" s="71">
        <v>2245622.7684643092</v>
      </c>
      <c r="AG69" s="71">
        <v>399285.42413639539</v>
      </c>
      <c r="AH69" s="71">
        <v>1638445.4247285426</v>
      </c>
      <c r="AI69" s="71">
        <v>6617792.0989626106</v>
      </c>
      <c r="AJ69" s="71">
        <v>11005894.251099207</v>
      </c>
      <c r="AK69" s="71">
        <v>0</v>
      </c>
      <c r="AL69" s="71">
        <v>0</v>
      </c>
      <c r="AM69" s="71">
        <v>535103.50802308694</v>
      </c>
      <c r="AN69" s="71">
        <v>0</v>
      </c>
      <c r="AO69" s="71">
        <v>0</v>
      </c>
      <c r="AP69" s="71">
        <v>22442143.475414153</v>
      </c>
      <c r="AQ69" s="72"/>
      <c r="AR69" s="71">
        <v>32</v>
      </c>
      <c r="AS69" s="71">
        <v>15</v>
      </c>
      <c r="AT69" s="71">
        <v>0</v>
      </c>
      <c r="AU69" s="71">
        <v>3</v>
      </c>
      <c r="AV69" s="71">
        <v>0</v>
      </c>
      <c r="AW69" s="71">
        <v>0</v>
      </c>
      <c r="AX69" s="71"/>
      <c r="AY69" s="72"/>
      <c r="AZ69" s="71">
        <v>172.99999999999997</v>
      </c>
      <c r="BA69" s="71">
        <v>2678.3</v>
      </c>
      <c r="BB69" s="71">
        <v>0</v>
      </c>
      <c r="BC69" s="71">
        <v>900</v>
      </c>
      <c r="BD69" s="71">
        <v>0</v>
      </c>
      <c r="BE69" s="71">
        <v>0</v>
      </c>
      <c r="BF69" s="71"/>
      <c r="BG69" s="72"/>
      <c r="BH69" s="71"/>
      <c r="BI69" s="71"/>
      <c r="BJ69" s="71"/>
      <c r="BK69" s="71"/>
      <c r="BL69" s="71"/>
      <c r="BM69" s="71"/>
      <c r="BN69" s="72"/>
      <c r="BO69" s="71"/>
      <c r="BP69" s="71"/>
      <c r="BQ69" s="71"/>
      <c r="BR69" s="71"/>
      <c r="BS69" s="71"/>
      <c r="BT69" s="71"/>
      <c r="BU69"/>
      <c r="BV69" s="70"/>
      <c r="BW69" s="70"/>
      <c r="BX69" s="70"/>
      <c r="BY69" s="70"/>
      <c r="BZ69" s="70"/>
      <c r="CA69" s="70"/>
      <c r="CB69" s="70"/>
      <c r="CC69" s="70"/>
      <c r="CD69" s="70"/>
    </row>
    <row r="70" spans="1:82">
      <c r="A70" s="70" t="s">
        <v>1771</v>
      </c>
      <c r="B70" s="70">
        <v>306</v>
      </c>
      <c r="C70" s="70">
        <v>20</v>
      </c>
      <c r="D70" s="70">
        <v>18</v>
      </c>
      <c r="E70" s="70">
        <v>2023</v>
      </c>
      <c r="F70" s="70" t="s">
        <v>1539</v>
      </c>
      <c r="G70" s="70" t="s">
        <v>1751</v>
      </c>
      <c r="H70" s="70" t="s">
        <v>1752</v>
      </c>
      <c r="I70" s="148"/>
      <c r="J70" s="71"/>
      <c r="K70" s="71"/>
      <c r="L70" s="71"/>
      <c r="M70" s="71"/>
      <c r="N70" s="71"/>
      <c r="O70" s="71"/>
      <c r="P70" s="71"/>
      <c r="Q70" s="71"/>
      <c r="R70" s="71"/>
      <c r="S70" s="71"/>
      <c r="T70" s="72"/>
      <c r="U70" s="71"/>
      <c r="V70" s="71"/>
      <c r="W70" s="71"/>
      <c r="X70" s="71"/>
      <c r="Y70" s="71"/>
      <c r="Z70" s="71"/>
      <c r="AA70" s="71"/>
      <c r="AB70" s="71"/>
      <c r="AC70" s="71"/>
      <c r="AD70" s="71"/>
      <c r="AE70" s="72"/>
      <c r="AF70" s="71"/>
      <c r="AG70" s="71"/>
      <c r="AH70" s="71"/>
      <c r="AI70" s="71"/>
      <c r="AJ70" s="71"/>
      <c r="AK70" s="71"/>
      <c r="AL70" s="71"/>
      <c r="AM70" s="71"/>
      <c r="AN70" s="71"/>
      <c r="AO70" s="71"/>
      <c r="AP70" s="71"/>
      <c r="AQ70" s="72"/>
      <c r="AR70" s="71">
        <v>39</v>
      </c>
      <c r="AS70" s="71">
        <v>15</v>
      </c>
      <c r="AT70" s="71">
        <v>0</v>
      </c>
      <c r="AU70" s="71">
        <v>3</v>
      </c>
      <c r="AV70" s="71">
        <v>0</v>
      </c>
      <c r="AW70" s="71">
        <v>0</v>
      </c>
      <c r="AX70" s="71"/>
      <c r="AY70" s="72"/>
      <c r="AZ70" s="71">
        <v>211.6</v>
      </c>
      <c r="BA70" s="71">
        <v>2678.3</v>
      </c>
      <c r="BB70" s="71">
        <v>0</v>
      </c>
      <c r="BC70" s="71">
        <v>900</v>
      </c>
      <c r="BD70" s="71">
        <v>0</v>
      </c>
      <c r="BE70" s="71">
        <v>0</v>
      </c>
      <c r="BF70" s="71"/>
      <c r="BG70" s="72"/>
      <c r="BH70" s="71"/>
      <c r="BI70" s="71"/>
      <c r="BJ70" s="71"/>
      <c r="BK70" s="71"/>
      <c r="BL70" s="71"/>
      <c r="BM70" s="71"/>
      <c r="BN70" s="72"/>
      <c r="BO70" s="71"/>
      <c r="BP70" s="71"/>
      <c r="BQ70" s="71"/>
      <c r="BR70" s="71"/>
      <c r="BS70" s="71"/>
      <c r="BT70" s="71"/>
      <c r="BU70"/>
      <c r="BV70" s="70"/>
      <c r="BW70" s="70"/>
      <c r="BX70" s="70"/>
      <c r="BY70" s="70"/>
      <c r="BZ70" s="70"/>
      <c r="CA70" s="70"/>
      <c r="CB70" s="70"/>
      <c r="CC70" s="70"/>
      <c r="CD70" s="70"/>
    </row>
    <row r="71" spans="1:82">
      <c r="A71" s="70" t="s">
        <v>1772</v>
      </c>
      <c r="B71" s="70">
        <v>306</v>
      </c>
      <c r="C71" s="70">
        <v>21</v>
      </c>
      <c r="D71" s="70">
        <v>18</v>
      </c>
      <c r="E71" s="70">
        <v>2024</v>
      </c>
      <c r="F71" s="70" t="s">
        <v>1554</v>
      </c>
      <c r="G71" s="70" t="s">
        <v>1751</v>
      </c>
      <c r="H71" s="70" t="s">
        <v>1752</v>
      </c>
      <c r="I71" s="148"/>
      <c r="J71" s="71"/>
      <c r="K71" s="71"/>
      <c r="L71" s="71"/>
      <c r="M71" s="71"/>
      <c r="N71" s="71"/>
      <c r="O71" s="71"/>
      <c r="P71" s="71"/>
      <c r="Q71" s="71"/>
      <c r="R71" s="71"/>
      <c r="S71" s="71"/>
      <c r="T71" s="72"/>
      <c r="U71" s="71"/>
      <c r="V71" s="71"/>
      <c r="W71" s="71"/>
      <c r="X71" s="71"/>
      <c r="Y71" s="71"/>
      <c r="Z71" s="71"/>
      <c r="AA71" s="71"/>
      <c r="AB71" s="71"/>
      <c r="AC71" s="71"/>
      <c r="AD71" s="71"/>
      <c r="AE71" s="72"/>
      <c r="AF71" s="71"/>
      <c r="AG71" s="71"/>
      <c r="AH71" s="71"/>
      <c r="AI71" s="71"/>
      <c r="AJ71" s="71"/>
      <c r="AK71" s="71"/>
      <c r="AL71" s="71"/>
      <c r="AM71" s="71"/>
      <c r="AN71" s="71"/>
      <c r="AO71" s="71"/>
      <c r="AP71" s="71"/>
      <c r="AQ71" s="72"/>
      <c r="AR71" s="71"/>
      <c r="AS71" s="71"/>
      <c r="AT71" s="71"/>
      <c r="AU71" s="71"/>
      <c r="AV71" s="71"/>
      <c r="AW71" s="71"/>
      <c r="AX71" s="71"/>
      <c r="AY71" s="72"/>
      <c r="AZ71" s="71"/>
      <c r="BA71" s="71"/>
      <c r="BB71" s="71"/>
      <c r="BC71" s="71"/>
      <c r="BD71" s="71"/>
      <c r="BE71" s="71"/>
      <c r="BF71" s="71"/>
      <c r="BG71" s="72"/>
      <c r="BH71" s="71"/>
      <c r="BI71" s="71"/>
      <c r="BJ71" s="71"/>
      <c r="BK71" s="71"/>
      <c r="BL71" s="71"/>
      <c r="BM71" s="71"/>
      <c r="BN71" s="72"/>
      <c r="BO71" s="71"/>
      <c r="BP71" s="71"/>
      <c r="BQ71" s="71"/>
      <c r="BR71" s="71"/>
      <c r="BS71" s="71"/>
      <c r="BT71" s="71"/>
      <c r="BU71"/>
      <c r="BV71" s="70"/>
      <c r="BW71" s="70"/>
      <c r="BX71" s="70"/>
      <c r="BY71" s="70"/>
      <c r="BZ71" s="70"/>
      <c r="CA71" s="70"/>
      <c r="CB71" s="70"/>
      <c r="CC71" s="70"/>
      <c r="CD71" s="70"/>
    </row>
    <row r="72" spans="1:82">
      <c r="A72" s="70" t="s">
        <v>1773</v>
      </c>
      <c r="B72" s="70">
        <v>1</v>
      </c>
      <c r="C72" s="70">
        <v>1</v>
      </c>
      <c r="D72" s="70">
        <v>1</v>
      </c>
      <c r="E72" s="70">
        <v>1990</v>
      </c>
      <c r="F72" s="70" t="s">
        <v>787</v>
      </c>
      <c r="G72" s="70" t="s">
        <v>1774</v>
      </c>
      <c r="H72" s="70" t="s">
        <v>1775</v>
      </c>
      <c r="I72" s="148" t="s">
        <v>793</v>
      </c>
      <c r="J72" s="71">
        <v>7.4897733433745737</v>
      </c>
      <c r="K72" s="71">
        <v>2.261916024635684</v>
      </c>
      <c r="L72" s="71">
        <v>7.7335299305509846</v>
      </c>
      <c r="M72" s="71">
        <v>3.0722553443041418</v>
      </c>
      <c r="N72" s="71">
        <v>7.2660315847061163</v>
      </c>
      <c r="O72" s="71">
        <v>3.9191689040852631</v>
      </c>
      <c r="P72" s="71">
        <v>5.333364228878807</v>
      </c>
      <c r="Q72" s="71">
        <v>0.39546437238270099</v>
      </c>
      <c r="R72" s="71">
        <v>0</v>
      </c>
      <c r="S72" s="71">
        <v>0.4755994407987123</v>
      </c>
      <c r="T72" s="72"/>
      <c r="U72" s="71">
        <v>570614</v>
      </c>
      <c r="V72" s="71">
        <v>400</v>
      </c>
      <c r="W72" s="71">
        <v>84</v>
      </c>
      <c r="X72" s="71">
        <v>1235</v>
      </c>
      <c r="Y72" s="71">
        <v>1866</v>
      </c>
      <c r="Z72" s="71">
        <v>1612</v>
      </c>
      <c r="AA72" s="71">
        <v>1295</v>
      </c>
      <c r="AB72" s="71">
        <v>6421</v>
      </c>
      <c r="AC72" s="71">
        <v>0</v>
      </c>
      <c r="AD72" s="71">
        <v>0.4755994407987123</v>
      </c>
      <c r="AE72" s="72"/>
      <c r="AF72" s="71"/>
      <c r="AG72" s="71"/>
      <c r="AH72" s="71"/>
      <c r="AI72" s="71"/>
      <c r="AJ72" s="71"/>
      <c r="AK72" s="71"/>
      <c r="AL72" s="71"/>
      <c r="AM72" s="71"/>
      <c r="AN72" s="71"/>
      <c r="AO72" s="71"/>
      <c r="AP72" s="71"/>
      <c r="AQ72" s="72"/>
      <c r="AR72" s="71"/>
      <c r="AS72" s="71"/>
      <c r="AT72" s="71"/>
      <c r="AU72" s="71"/>
      <c r="AV72" s="71"/>
      <c r="AW72" s="71"/>
      <c r="AX72" s="71"/>
      <c r="AY72" s="72"/>
      <c r="AZ72" s="71"/>
      <c r="BA72" s="71"/>
      <c r="BB72" s="71"/>
      <c r="BC72" s="71"/>
      <c r="BD72" s="71"/>
      <c r="BE72" s="71"/>
      <c r="BF72" s="71"/>
      <c r="BG72" s="72"/>
      <c r="BH72" s="71" t="s">
        <v>788</v>
      </c>
      <c r="BI72" s="71" t="s">
        <v>788</v>
      </c>
      <c r="BJ72" s="71" t="s">
        <v>788</v>
      </c>
      <c r="BK72" s="71" t="s">
        <v>788</v>
      </c>
      <c r="BL72" s="71" t="s">
        <v>788</v>
      </c>
      <c r="BM72" s="71" t="s">
        <v>788</v>
      </c>
      <c r="BN72" s="72"/>
      <c r="BO72" s="71" t="s">
        <v>788</v>
      </c>
      <c r="BP72" s="71" t="s">
        <v>788</v>
      </c>
      <c r="BQ72" s="71" t="s">
        <v>788</v>
      </c>
      <c r="BR72" s="71" t="s">
        <v>788</v>
      </c>
      <c r="BS72" s="71" t="s">
        <v>788</v>
      </c>
      <c r="BT72" s="71" t="s">
        <v>788</v>
      </c>
      <c r="BU72"/>
      <c r="BV72" s="70"/>
      <c r="BW72" s="70"/>
      <c r="BX72" s="70"/>
      <c r="BY72" s="70"/>
      <c r="BZ72" s="70"/>
      <c r="CA72" s="70"/>
      <c r="CB72" s="70"/>
      <c r="CC72" s="70"/>
      <c r="CD72" s="70"/>
    </row>
    <row r="73" spans="1:82">
      <c r="A73" s="70" t="s">
        <v>1776</v>
      </c>
      <c r="B73" s="70">
        <v>2</v>
      </c>
      <c r="C73" s="70">
        <v>2</v>
      </c>
      <c r="D73" s="70">
        <v>1</v>
      </c>
      <c r="E73" s="70">
        <v>2005</v>
      </c>
      <c r="F73" s="70" t="s">
        <v>789</v>
      </c>
      <c r="G73" s="70" t="s">
        <v>1774</v>
      </c>
      <c r="H73" s="70" t="s">
        <v>1775</v>
      </c>
      <c r="I73" s="148"/>
      <c r="J73" s="71">
        <v>12.98568426851967</v>
      </c>
      <c r="K73" s="71">
        <v>1.0133325872942629</v>
      </c>
      <c r="L73" s="71">
        <v>1.443456876629758</v>
      </c>
      <c r="M73" s="71">
        <v>5.6036248322931446</v>
      </c>
      <c r="N73" s="71">
        <v>9.2577103101039349</v>
      </c>
      <c r="O73" s="71">
        <v>5.5361090877128989</v>
      </c>
      <c r="P73" s="71">
        <v>4.7872876596485776</v>
      </c>
      <c r="Q73" s="71">
        <v>0.32485354360978902</v>
      </c>
      <c r="R73" s="71">
        <v>0</v>
      </c>
      <c r="S73" s="71">
        <v>0</v>
      </c>
      <c r="T73" s="72"/>
      <c r="U73" s="71">
        <v>802477</v>
      </c>
      <c r="V73" s="71">
        <v>209</v>
      </c>
      <c r="W73" s="71">
        <v>17</v>
      </c>
      <c r="X73" s="71">
        <v>944</v>
      </c>
      <c r="Y73" s="71">
        <v>1833</v>
      </c>
      <c r="Z73" s="71">
        <v>2635</v>
      </c>
      <c r="AA73" s="71">
        <v>952</v>
      </c>
      <c r="AB73" s="71">
        <v>5514</v>
      </c>
      <c r="AC73" s="71">
        <v>0</v>
      </c>
      <c r="AD73" s="71">
        <v>0</v>
      </c>
      <c r="AE73" s="72"/>
      <c r="AF73" s="71"/>
      <c r="AG73" s="71"/>
      <c r="AH73" s="71"/>
      <c r="AI73" s="71"/>
      <c r="AJ73" s="71"/>
      <c r="AK73" s="71"/>
      <c r="AL73" s="71"/>
      <c r="AM73" s="71"/>
      <c r="AN73" s="71"/>
      <c r="AO73" s="71"/>
      <c r="AP73" s="71"/>
      <c r="AQ73" s="72"/>
      <c r="AR73" s="71"/>
      <c r="AS73" s="71"/>
      <c r="AT73" s="71"/>
      <c r="AU73" s="71"/>
      <c r="AV73" s="71"/>
      <c r="AW73" s="71"/>
      <c r="AX73" s="71"/>
      <c r="AY73" s="72"/>
      <c r="AZ73" s="71"/>
      <c r="BA73" s="71"/>
      <c r="BB73" s="71"/>
      <c r="BC73" s="71"/>
      <c r="BD73" s="71"/>
      <c r="BE73" s="71"/>
      <c r="BF73" s="71"/>
      <c r="BG73" s="72"/>
      <c r="BH73" s="71" t="s">
        <v>788</v>
      </c>
      <c r="BI73" s="71" t="s">
        <v>788</v>
      </c>
      <c r="BJ73" s="71" t="s">
        <v>788</v>
      </c>
      <c r="BK73" s="71" t="s">
        <v>788</v>
      </c>
      <c r="BL73" s="71" t="s">
        <v>788</v>
      </c>
      <c r="BM73" s="71" t="s">
        <v>788</v>
      </c>
      <c r="BN73" s="72"/>
      <c r="BO73" s="71" t="s">
        <v>788</v>
      </c>
      <c r="BP73" s="71" t="s">
        <v>788</v>
      </c>
      <c r="BQ73" s="71" t="s">
        <v>788</v>
      </c>
      <c r="BR73" s="71" t="s">
        <v>788</v>
      </c>
      <c r="BS73" s="71" t="s">
        <v>788</v>
      </c>
      <c r="BT73" s="71" t="s">
        <v>788</v>
      </c>
      <c r="BU73"/>
      <c r="BV73" s="70"/>
      <c r="BW73" s="70"/>
      <c r="BX73" s="70"/>
      <c r="BY73" s="70"/>
      <c r="BZ73" s="70"/>
      <c r="CA73" s="70"/>
      <c r="CB73" s="70"/>
      <c r="CC73" s="70"/>
      <c r="CD73" s="70"/>
    </row>
    <row r="74" spans="1:82">
      <c r="A74" s="70" t="s">
        <v>1777</v>
      </c>
      <c r="B74" s="70">
        <v>3</v>
      </c>
      <c r="C74" s="70">
        <v>3</v>
      </c>
      <c r="D74" s="70">
        <v>1</v>
      </c>
      <c r="E74" s="70">
        <v>2006</v>
      </c>
      <c r="F74" s="70" t="s">
        <v>790</v>
      </c>
      <c r="G74" s="70" t="s">
        <v>1774</v>
      </c>
      <c r="H74" s="70" t="s">
        <v>1775</v>
      </c>
      <c r="I74" s="148"/>
      <c r="J74" s="71" t="s">
        <v>788</v>
      </c>
      <c r="K74" s="71" t="s">
        <v>788</v>
      </c>
      <c r="L74" s="71" t="s">
        <v>788</v>
      </c>
      <c r="M74" s="71" t="s">
        <v>788</v>
      </c>
      <c r="N74" s="71" t="s">
        <v>788</v>
      </c>
      <c r="O74" s="71" t="s">
        <v>788</v>
      </c>
      <c r="P74" s="71" t="s">
        <v>788</v>
      </c>
      <c r="Q74" s="71" t="s">
        <v>788</v>
      </c>
      <c r="R74" s="71" t="s">
        <v>788</v>
      </c>
      <c r="S74" s="71" t="s">
        <v>788</v>
      </c>
      <c r="T74" s="72"/>
      <c r="U74" s="71" t="s">
        <v>788</v>
      </c>
      <c r="V74" s="71" t="s">
        <v>788</v>
      </c>
      <c r="W74" s="71" t="s">
        <v>788</v>
      </c>
      <c r="X74" s="71" t="s">
        <v>788</v>
      </c>
      <c r="Y74" s="71" t="s">
        <v>788</v>
      </c>
      <c r="Z74" s="71" t="s">
        <v>788</v>
      </c>
      <c r="AA74" s="71" t="s">
        <v>788</v>
      </c>
      <c r="AB74" s="71" t="s">
        <v>788</v>
      </c>
      <c r="AC74" s="71" t="s">
        <v>788</v>
      </c>
      <c r="AD74" s="71" t="s">
        <v>788</v>
      </c>
      <c r="AE74" s="72"/>
      <c r="AF74" s="71" t="s">
        <v>788</v>
      </c>
      <c r="AG74" s="71" t="s">
        <v>788</v>
      </c>
      <c r="AH74" s="71" t="s">
        <v>788</v>
      </c>
      <c r="AI74" s="71" t="s">
        <v>788</v>
      </c>
      <c r="AJ74" s="71" t="s">
        <v>788</v>
      </c>
      <c r="AK74" s="71" t="s">
        <v>788</v>
      </c>
      <c r="AL74" s="71" t="s">
        <v>788</v>
      </c>
      <c r="AM74" s="71" t="s">
        <v>788</v>
      </c>
      <c r="AN74" s="71" t="s">
        <v>788</v>
      </c>
      <c r="AO74" s="71" t="s">
        <v>788</v>
      </c>
      <c r="AP74" s="71"/>
      <c r="AQ74" s="72"/>
      <c r="AR74" s="71" t="s">
        <v>788</v>
      </c>
      <c r="AS74" s="71" t="s">
        <v>788</v>
      </c>
      <c r="AT74" s="71" t="s">
        <v>788</v>
      </c>
      <c r="AU74" s="71" t="s">
        <v>788</v>
      </c>
      <c r="AV74" s="71" t="s">
        <v>788</v>
      </c>
      <c r="AW74" s="71" t="s">
        <v>788</v>
      </c>
      <c r="AX74" s="71" t="s">
        <v>788</v>
      </c>
      <c r="AY74" s="72"/>
      <c r="AZ74" s="71" t="s">
        <v>788</v>
      </c>
      <c r="BA74" s="71" t="s">
        <v>788</v>
      </c>
      <c r="BB74" s="71" t="s">
        <v>788</v>
      </c>
      <c r="BC74" s="71" t="s">
        <v>788</v>
      </c>
      <c r="BD74" s="71" t="s">
        <v>788</v>
      </c>
      <c r="BE74" s="71" t="s">
        <v>788</v>
      </c>
      <c r="BF74" s="71" t="s">
        <v>788</v>
      </c>
      <c r="BG74" s="72"/>
      <c r="BH74" s="71" t="s">
        <v>788</v>
      </c>
      <c r="BI74" s="71" t="s">
        <v>788</v>
      </c>
      <c r="BJ74" s="71" t="s">
        <v>788</v>
      </c>
      <c r="BK74" s="71" t="s">
        <v>788</v>
      </c>
      <c r="BL74" s="71" t="s">
        <v>788</v>
      </c>
      <c r="BM74" s="71" t="s">
        <v>788</v>
      </c>
      <c r="BN74" s="72"/>
      <c r="BO74" s="71" t="s">
        <v>788</v>
      </c>
      <c r="BP74" s="71" t="s">
        <v>788</v>
      </c>
      <c r="BQ74" s="71" t="s">
        <v>788</v>
      </c>
      <c r="BR74" s="71" t="s">
        <v>788</v>
      </c>
      <c r="BS74" s="71" t="s">
        <v>788</v>
      </c>
      <c r="BT74" s="71" t="s">
        <v>788</v>
      </c>
      <c r="BU74"/>
      <c r="BV74" s="70"/>
      <c r="BW74" s="70"/>
      <c r="BX74" s="70"/>
      <c r="BY74" s="70"/>
      <c r="BZ74" s="70"/>
      <c r="CA74" s="70"/>
      <c r="CB74" s="70"/>
      <c r="CC74" s="70"/>
      <c r="CD74" s="70"/>
    </row>
    <row r="75" spans="1:82">
      <c r="A75" s="70" t="s">
        <v>1778</v>
      </c>
      <c r="B75" s="70">
        <v>4</v>
      </c>
      <c r="C75" s="70">
        <v>4</v>
      </c>
      <c r="D75" s="70">
        <v>1</v>
      </c>
      <c r="E75" s="70">
        <v>2007</v>
      </c>
      <c r="F75" s="70" t="s">
        <v>791</v>
      </c>
      <c r="G75" s="70" t="s">
        <v>1774</v>
      </c>
      <c r="H75" s="70" t="s">
        <v>1775</v>
      </c>
      <c r="I75" s="148"/>
      <c r="J75" s="71">
        <v>9.8934354360008001</v>
      </c>
      <c r="K75" s="71">
        <v>0.72653837897860696</v>
      </c>
      <c r="L75" s="71">
        <v>1.1536654306033429</v>
      </c>
      <c r="M75" s="71">
        <v>5.3532824821567688</v>
      </c>
      <c r="N75" s="71">
        <v>8.3597394114219785</v>
      </c>
      <c r="O75" s="71">
        <v>5.4083410694098752</v>
      </c>
      <c r="P75" s="71">
        <v>4.6367032806321076</v>
      </c>
      <c r="Q75" s="71">
        <v>0.33204295364800002</v>
      </c>
      <c r="R75" s="71">
        <v>0</v>
      </c>
      <c r="S75" s="71">
        <v>0</v>
      </c>
      <c r="T75" s="72"/>
      <c r="U75" s="71">
        <v>754891</v>
      </c>
      <c r="V75" s="71">
        <v>219</v>
      </c>
      <c r="W75" s="71">
        <v>17</v>
      </c>
      <c r="X75" s="71">
        <v>1136</v>
      </c>
      <c r="Y75" s="71">
        <v>1830</v>
      </c>
      <c r="Z75" s="71">
        <v>2676</v>
      </c>
      <c r="AA75" s="71">
        <v>908</v>
      </c>
      <c r="AB75" s="71">
        <v>5338</v>
      </c>
      <c r="AC75" s="71">
        <v>0</v>
      </c>
      <c r="AD75" s="71">
        <v>0</v>
      </c>
      <c r="AE75" s="72"/>
      <c r="AF75" s="71"/>
      <c r="AG75" s="71"/>
      <c r="AH75" s="71"/>
      <c r="AI75" s="71"/>
      <c r="AJ75" s="71"/>
      <c r="AK75" s="71"/>
      <c r="AL75" s="71"/>
      <c r="AM75" s="71"/>
      <c r="AN75" s="71"/>
      <c r="AO75" s="71"/>
      <c r="AP75" s="71"/>
      <c r="AQ75" s="72"/>
      <c r="AR75" s="71"/>
      <c r="AS75" s="71"/>
      <c r="AT75" s="71"/>
      <c r="AU75" s="71"/>
      <c r="AV75" s="71"/>
      <c r="AW75" s="71"/>
      <c r="AX75" s="71"/>
      <c r="AY75" s="72"/>
      <c r="AZ75" s="71"/>
      <c r="BA75" s="71"/>
      <c r="BB75" s="71"/>
      <c r="BC75" s="71"/>
      <c r="BD75" s="71"/>
      <c r="BE75" s="71"/>
      <c r="BF75" s="71"/>
      <c r="BG75" s="72"/>
      <c r="BH75" s="71" t="s">
        <v>788</v>
      </c>
      <c r="BI75" s="71" t="s">
        <v>788</v>
      </c>
      <c r="BJ75" s="71" t="s">
        <v>788</v>
      </c>
      <c r="BK75" s="71" t="s">
        <v>788</v>
      </c>
      <c r="BL75" s="71" t="s">
        <v>788</v>
      </c>
      <c r="BM75" s="71" t="s">
        <v>788</v>
      </c>
      <c r="BN75" s="72"/>
      <c r="BO75" s="71" t="s">
        <v>788</v>
      </c>
      <c r="BP75" s="71" t="s">
        <v>788</v>
      </c>
      <c r="BQ75" s="71" t="s">
        <v>788</v>
      </c>
      <c r="BR75" s="71" t="s">
        <v>788</v>
      </c>
      <c r="BS75" s="71" t="s">
        <v>788</v>
      </c>
      <c r="BT75" s="71" t="s">
        <v>788</v>
      </c>
      <c r="BU75"/>
      <c r="BV75" s="70"/>
      <c r="BW75" s="70"/>
      <c r="BX75" s="70"/>
      <c r="BY75" s="70"/>
      <c r="BZ75" s="70"/>
      <c r="CA75" s="70"/>
      <c r="CB75" s="70"/>
      <c r="CC75" s="70"/>
      <c r="CD75" s="70"/>
    </row>
    <row r="76" spans="1:82">
      <c r="A76" s="70" t="s">
        <v>1779</v>
      </c>
      <c r="B76" s="70">
        <v>5</v>
      </c>
      <c r="C76" s="70">
        <v>5</v>
      </c>
      <c r="D76" s="70">
        <v>1</v>
      </c>
      <c r="E76" s="70">
        <v>2008</v>
      </c>
      <c r="F76" s="70" t="s">
        <v>792</v>
      </c>
      <c r="G76" s="70" t="s">
        <v>1774</v>
      </c>
      <c r="H76" s="70" t="s">
        <v>1775</v>
      </c>
      <c r="I76" s="148"/>
      <c r="J76" s="71">
        <v>10.930915888179641</v>
      </c>
      <c r="K76" s="71">
        <v>0.69466738201392719</v>
      </c>
      <c r="L76" s="71">
        <v>1.029151371601009</v>
      </c>
      <c r="M76" s="71">
        <v>5.5016565695921669</v>
      </c>
      <c r="N76" s="71">
        <v>8.0731030278910527</v>
      </c>
      <c r="O76" s="71">
        <v>5.312817910866908</v>
      </c>
      <c r="P76" s="71">
        <v>4.5396067985838204</v>
      </c>
      <c r="Q76" s="71">
        <v>0.32354887965398099</v>
      </c>
      <c r="R76" s="71">
        <v>0</v>
      </c>
      <c r="S76" s="71">
        <v>0</v>
      </c>
      <c r="T76" s="72"/>
      <c r="U76" s="71">
        <v>905204</v>
      </c>
      <c r="V76" s="71">
        <v>219</v>
      </c>
      <c r="W76" s="71">
        <v>17</v>
      </c>
      <c r="X76" s="71">
        <v>1136</v>
      </c>
      <c r="Y76" s="71">
        <v>1822</v>
      </c>
      <c r="Z76" s="71">
        <v>2721</v>
      </c>
      <c r="AA76" s="71">
        <v>890</v>
      </c>
      <c r="AB76" s="71">
        <v>5287</v>
      </c>
      <c r="AC76" s="71">
        <v>0</v>
      </c>
      <c r="AD76" s="71">
        <v>0</v>
      </c>
      <c r="AE76" s="72"/>
      <c r="AF76" s="71"/>
      <c r="AG76" s="71"/>
      <c r="AH76" s="71"/>
      <c r="AI76" s="71"/>
      <c r="AJ76" s="71"/>
      <c r="AK76" s="71"/>
      <c r="AL76" s="71"/>
      <c r="AM76" s="71"/>
      <c r="AN76" s="71"/>
      <c r="AO76" s="71"/>
      <c r="AP76" s="71"/>
      <c r="AQ76" s="72"/>
      <c r="AR76" s="71"/>
      <c r="AS76" s="71"/>
      <c r="AT76" s="71"/>
      <c r="AU76" s="71"/>
      <c r="AV76" s="71"/>
      <c r="AW76" s="71"/>
      <c r="AX76" s="71"/>
      <c r="AY76" s="72"/>
      <c r="AZ76" s="71"/>
      <c r="BA76" s="71"/>
      <c r="BB76" s="71"/>
      <c r="BC76" s="71"/>
      <c r="BD76" s="71"/>
      <c r="BE76" s="71"/>
      <c r="BF76" s="71"/>
      <c r="BG76" s="72"/>
      <c r="BH76" s="71" t="s">
        <v>788</v>
      </c>
      <c r="BI76" s="71" t="s">
        <v>788</v>
      </c>
      <c r="BJ76" s="71" t="s">
        <v>788</v>
      </c>
      <c r="BK76" s="71" t="s">
        <v>788</v>
      </c>
      <c r="BL76" s="71" t="s">
        <v>788</v>
      </c>
      <c r="BM76" s="71" t="s">
        <v>788</v>
      </c>
      <c r="BN76" s="72"/>
      <c r="BO76" s="71" t="s">
        <v>788</v>
      </c>
      <c r="BP76" s="71" t="s">
        <v>788</v>
      </c>
      <c r="BQ76" s="71" t="s">
        <v>788</v>
      </c>
      <c r="BR76" s="71" t="s">
        <v>788</v>
      </c>
      <c r="BS76" s="71" t="s">
        <v>788</v>
      </c>
      <c r="BT76" s="71" t="s">
        <v>788</v>
      </c>
      <c r="BU76"/>
      <c r="BV76" s="70"/>
      <c r="BW76" s="70"/>
      <c r="BX76" s="70"/>
      <c r="BY76" s="70"/>
      <c r="BZ76" s="70"/>
      <c r="CA76" s="70"/>
      <c r="CB76" s="70"/>
      <c r="CC76" s="70"/>
      <c r="CD76" s="70"/>
    </row>
    <row r="77" spans="1:82">
      <c r="A77" s="70" t="s">
        <v>1780</v>
      </c>
      <c r="B77" s="70">
        <v>6</v>
      </c>
      <c r="C77" s="70">
        <v>6</v>
      </c>
      <c r="D77" s="70">
        <v>1</v>
      </c>
      <c r="E77" s="70">
        <v>2009</v>
      </c>
      <c r="F77" s="70" t="s">
        <v>176</v>
      </c>
      <c r="G77" s="70" t="s">
        <v>1774</v>
      </c>
      <c r="H77" s="70" t="s">
        <v>1775</v>
      </c>
      <c r="I77" s="148"/>
      <c r="J77" s="71">
        <v>8.9508109426106284</v>
      </c>
      <c r="K77" s="71">
        <v>0.58143631645540361</v>
      </c>
      <c r="L77" s="71">
        <v>1.2089640031793669</v>
      </c>
      <c r="M77" s="71">
        <v>5.3863218897603673</v>
      </c>
      <c r="N77" s="71">
        <v>8.0751087130617183</v>
      </c>
      <c r="O77" s="71">
        <v>5.3706603887606068</v>
      </c>
      <c r="P77" s="71">
        <v>4.3970843373653903</v>
      </c>
      <c r="Q77" s="71">
        <v>0.30128074798687998</v>
      </c>
      <c r="R77" s="71">
        <v>0</v>
      </c>
      <c r="S77" s="71">
        <v>0</v>
      </c>
      <c r="T77" s="72"/>
      <c r="U77" s="71">
        <v>619317</v>
      </c>
      <c r="V77" s="71">
        <v>219</v>
      </c>
      <c r="W77" s="71">
        <v>29</v>
      </c>
      <c r="X77" s="71">
        <v>1150</v>
      </c>
      <c r="Y77" s="71">
        <v>1811</v>
      </c>
      <c r="Z77" s="71">
        <v>2715</v>
      </c>
      <c r="AA77" s="71">
        <v>885</v>
      </c>
      <c r="AB77" s="71">
        <v>5168</v>
      </c>
      <c r="AC77" s="71">
        <v>0</v>
      </c>
      <c r="AD77" s="71">
        <v>0</v>
      </c>
      <c r="AE77" s="72"/>
      <c r="AF77" s="71"/>
      <c r="AG77" s="71"/>
      <c r="AH77" s="71"/>
      <c r="AI77" s="71"/>
      <c r="AJ77" s="71"/>
      <c r="AK77" s="71"/>
      <c r="AL77" s="71"/>
      <c r="AM77" s="71"/>
      <c r="AN77" s="71"/>
      <c r="AO77" s="71"/>
      <c r="AP77" s="71"/>
      <c r="AQ77" s="72"/>
      <c r="AR77" s="71"/>
      <c r="AS77" s="71"/>
      <c r="AT77" s="71"/>
      <c r="AU77" s="71"/>
      <c r="AV77" s="71"/>
      <c r="AW77" s="71"/>
      <c r="AX77" s="71"/>
      <c r="AY77" s="72"/>
      <c r="AZ77" s="71"/>
      <c r="BA77" s="71"/>
      <c r="BB77" s="71"/>
      <c r="BC77" s="71"/>
      <c r="BD77" s="71"/>
      <c r="BE77" s="71"/>
      <c r="BF77" s="71"/>
      <c r="BG77" s="72"/>
      <c r="BH77" s="71">
        <v>0</v>
      </c>
      <c r="BI77" s="71">
        <v>0</v>
      </c>
      <c r="BJ77" s="71">
        <v>0</v>
      </c>
      <c r="BK77" s="71">
        <v>0</v>
      </c>
      <c r="BL77" s="71">
        <v>0</v>
      </c>
      <c r="BM77" s="71">
        <v>0</v>
      </c>
      <c r="BN77" s="72"/>
      <c r="BO77" s="71">
        <v>0</v>
      </c>
      <c r="BP77" s="71">
        <v>0</v>
      </c>
      <c r="BQ77" s="71">
        <v>0</v>
      </c>
      <c r="BR77" s="71">
        <v>0</v>
      </c>
      <c r="BS77" s="71">
        <v>0</v>
      </c>
      <c r="BT77" s="71">
        <v>0</v>
      </c>
      <c r="BU77"/>
      <c r="BV77" s="70">
        <v>0</v>
      </c>
      <c r="BW77" s="70">
        <v>0</v>
      </c>
      <c r="BX77" s="70">
        <v>0</v>
      </c>
      <c r="BY77" s="70">
        <v>0</v>
      </c>
      <c r="BZ77" s="70">
        <v>0</v>
      </c>
      <c r="CA77" s="70">
        <v>0</v>
      </c>
      <c r="CB77" s="70">
        <v>0</v>
      </c>
      <c r="CC77" s="70">
        <v>0</v>
      </c>
      <c r="CD77" s="70">
        <v>0</v>
      </c>
    </row>
    <row r="78" spans="1:82">
      <c r="A78" s="70" t="s">
        <v>1781</v>
      </c>
      <c r="B78" s="70">
        <v>7</v>
      </c>
      <c r="C78" s="70">
        <v>7</v>
      </c>
      <c r="D78" s="70">
        <v>1</v>
      </c>
      <c r="E78" s="70">
        <v>2010</v>
      </c>
      <c r="F78" s="70" t="s">
        <v>177</v>
      </c>
      <c r="G78" s="70" t="s">
        <v>1774</v>
      </c>
      <c r="H78" s="70" t="s">
        <v>1775</v>
      </c>
      <c r="I78" s="148"/>
      <c r="J78" s="71">
        <v>10.38678312869474</v>
      </c>
      <c r="K78" s="71">
        <v>0.70241547467225374</v>
      </c>
      <c r="L78" s="71">
        <v>1.144172337438444</v>
      </c>
      <c r="M78" s="71">
        <v>5.2537292507289566</v>
      </c>
      <c r="N78" s="71">
        <v>8.0903790971642326</v>
      </c>
      <c r="O78" s="71">
        <v>5.3497574260311058</v>
      </c>
      <c r="P78" s="71">
        <v>4.3262626293701789</v>
      </c>
      <c r="Q78" s="71">
        <v>0.31052208349010202</v>
      </c>
      <c r="R78" s="71">
        <v>0</v>
      </c>
      <c r="S78" s="71">
        <v>0</v>
      </c>
      <c r="T78" s="72"/>
      <c r="U78" s="71">
        <v>761699</v>
      </c>
      <c r="V78" s="71">
        <v>219</v>
      </c>
      <c r="W78" s="71">
        <v>29</v>
      </c>
      <c r="X78" s="71">
        <v>1150</v>
      </c>
      <c r="Y78" s="71">
        <v>1802</v>
      </c>
      <c r="Z78" s="71">
        <v>2717</v>
      </c>
      <c r="AA78" s="71">
        <v>849</v>
      </c>
      <c r="AB78" s="71">
        <v>5104</v>
      </c>
      <c r="AC78" s="71">
        <v>0</v>
      </c>
      <c r="AD78" s="71">
        <v>0</v>
      </c>
      <c r="AE78" s="72"/>
      <c r="AF78" s="71"/>
      <c r="AG78" s="71"/>
      <c r="AH78" s="71"/>
      <c r="AI78" s="71"/>
      <c r="AJ78" s="71"/>
      <c r="AK78" s="71"/>
      <c r="AL78" s="71"/>
      <c r="AM78" s="71"/>
      <c r="AN78" s="71"/>
      <c r="AO78" s="71"/>
      <c r="AP78" s="71"/>
      <c r="AQ78" s="72"/>
      <c r="AR78" s="71"/>
      <c r="AS78" s="71"/>
      <c r="AT78" s="71"/>
      <c r="AU78" s="71"/>
      <c r="AV78" s="71"/>
      <c r="AW78" s="71"/>
      <c r="AX78" s="71"/>
      <c r="AY78" s="72"/>
      <c r="AZ78" s="71"/>
      <c r="BA78" s="71"/>
      <c r="BB78" s="71"/>
      <c r="BC78" s="71"/>
      <c r="BD78" s="71"/>
      <c r="BE78" s="71"/>
      <c r="BF78" s="71"/>
      <c r="BG78" s="72"/>
      <c r="BH78" s="71">
        <v>0</v>
      </c>
      <c r="BI78" s="71">
        <v>0</v>
      </c>
      <c r="BJ78" s="71">
        <v>0</v>
      </c>
      <c r="BK78" s="71">
        <v>0</v>
      </c>
      <c r="BL78" s="71">
        <v>0</v>
      </c>
      <c r="BM78" s="71">
        <v>0</v>
      </c>
      <c r="BN78" s="72"/>
      <c r="BO78" s="71">
        <v>0</v>
      </c>
      <c r="BP78" s="71">
        <v>0</v>
      </c>
      <c r="BQ78" s="71">
        <v>0</v>
      </c>
      <c r="BR78" s="71">
        <v>0</v>
      </c>
      <c r="BS78" s="71">
        <v>0</v>
      </c>
      <c r="BT78" s="71">
        <v>0</v>
      </c>
      <c r="BU78"/>
      <c r="BV78" s="70">
        <v>0</v>
      </c>
      <c r="BW78" s="70">
        <v>0</v>
      </c>
      <c r="BX78" s="70">
        <v>0</v>
      </c>
      <c r="BY78" s="70">
        <v>0</v>
      </c>
      <c r="BZ78" s="70">
        <v>0</v>
      </c>
      <c r="CA78" s="70">
        <v>0</v>
      </c>
      <c r="CB78" s="70">
        <v>0</v>
      </c>
      <c r="CC78" s="70">
        <v>0</v>
      </c>
      <c r="CD78" s="70">
        <v>0</v>
      </c>
    </row>
    <row r="79" spans="1:82">
      <c r="A79" s="70" t="s">
        <v>1782</v>
      </c>
      <c r="B79" s="70">
        <v>8</v>
      </c>
      <c r="C79" s="70">
        <v>8</v>
      </c>
      <c r="D79" s="70">
        <v>1</v>
      </c>
      <c r="E79" s="70">
        <v>2011</v>
      </c>
      <c r="F79" s="70" t="s">
        <v>178</v>
      </c>
      <c r="G79" s="70" t="s">
        <v>1774</v>
      </c>
      <c r="H79" s="70" t="s">
        <v>1775</v>
      </c>
      <c r="I79" s="148"/>
      <c r="J79" s="71">
        <v>11.134464823392801</v>
      </c>
      <c r="K79" s="71">
        <v>0.92294240116188997</v>
      </c>
      <c r="L79" s="71">
        <v>1.155670400345469</v>
      </c>
      <c r="M79" s="71">
        <v>6.1327751905959564</v>
      </c>
      <c r="N79" s="71">
        <v>8.7782665648884173</v>
      </c>
      <c r="O79" s="71">
        <v>5.2398594755168837</v>
      </c>
      <c r="P79" s="71">
        <v>4.1913437042496309</v>
      </c>
      <c r="Q79" s="71">
        <v>0.35327122843955</v>
      </c>
      <c r="R79" s="71">
        <v>0</v>
      </c>
      <c r="S79" s="71">
        <v>0</v>
      </c>
      <c r="T79" s="72"/>
      <c r="U79" s="71">
        <v>705281</v>
      </c>
      <c r="V79" s="71">
        <v>219</v>
      </c>
      <c r="W79" s="71">
        <v>29</v>
      </c>
      <c r="X79" s="71">
        <v>1150</v>
      </c>
      <c r="Y79" s="71">
        <v>1804</v>
      </c>
      <c r="Z79" s="71">
        <v>2719</v>
      </c>
      <c r="AA79" s="71">
        <v>847</v>
      </c>
      <c r="AB79" s="71">
        <v>5034</v>
      </c>
      <c r="AC79" s="71">
        <v>0</v>
      </c>
      <c r="AD79" s="71">
        <v>0</v>
      </c>
      <c r="AE79" s="72"/>
      <c r="AF79" s="71"/>
      <c r="AG79" s="71"/>
      <c r="AH79" s="71"/>
      <c r="AI79" s="71"/>
      <c r="AJ79" s="71"/>
      <c r="AK79" s="71"/>
      <c r="AL79" s="71"/>
      <c r="AM79" s="71"/>
      <c r="AN79" s="71"/>
      <c r="AO79" s="71"/>
      <c r="AP79" s="71"/>
      <c r="AQ79" s="72"/>
      <c r="AR79" s="71"/>
      <c r="AS79" s="71"/>
      <c r="AT79" s="71"/>
      <c r="AU79" s="71"/>
      <c r="AV79" s="71"/>
      <c r="AW79" s="71"/>
      <c r="AX79" s="71"/>
      <c r="AY79" s="72"/>
      <c r="AZ79" s="71"/>
      <c r="BA79" s="71"/>
      <c r="BB79" s="71"/>
      <c r="BC79" s="71"/>
      <c r="BD79" s="71"/>
      <c r="BE79" s="71"/>
      <c r="BF79" s="71"/>
      <c r="BG79" s="72"/>
      <c r="BH79" s="71">
        <v>0</v>
      </c>
      <c r="BI79" s="71">
        <v>0</v>
      </c>
      <c r="BJ79" s="71">
        <v>0</v>
      </c>
      <c r="BK79" s="71">
        <v>0</v>
      </c>
      <c r="BL79" s="71">
        <v>0</v>
      </c>
      <c r="BM79" s="71">
        <v>0</v>
      </c>
      <c r="BN79" s="72"/>
      <c r="BO79" s="71">
        <v>0</v>
      </c>
      <c r="BP79" s="71">
        <v>0</v>
      </c>
      <c r="BQ79" s="71">
        <v>0</v>
      </c>
      <c r="BR79" s="71">
        <v>0</v>
      </c>
      <c r="BS79" s="71">
        <v>0</v>
      </c>
      <c r="BT79" s="71">
        <v>0</v>
      </c>
      <c r="BU79"/>
      <c r="BV79" s="70">
        <v>0</v>
      </c>
      <c r="BW79" s="70">
        <v>0</v>
      </c>
      <c r="BX79" s="70">
        <v>0</v>
      </c>
      <c r="BY79" s="70">
        <v>0</v>
      </c>
      <c r="BZ79" s="70">
        <v>0</v>
      </c>
      <c r="CA79" s="70">
        <v>0</v>
      </c>
      <c r="CB79" s="70">
        <v>0</v>
      </c>
      <c r="CC79" s="70">
        <v>0</v>
      </c>
      <c r="CD79" s="70">
        <v>0</v>
      </c>
    </row>
    <row r="80" spans="1:82">
      <c r="A80" s="70" t="s">
        <v>1783</v>
      </c>
      <c r="B80" s="70">
        <v>9</v>
      </c>
      <c r="C80" s="70">
        <v>9</v>
      </c>
      <c r="D80" s="70">
        <v>1</v>
      </c>
      <c r="E80" s="70">
        <v>2012</v>
      </c>
      <c r="F80" s="70" t="s">
        <v>179</v>
      </c>
      <c r="G80" s="70" t="s">
        <v>1774</v>
      </c>
      <c r="H80" s="70" t="s">
        <v>1775</v>
      </c>
      <c r="I80" s="148"/>
      <c r="J80" s="71">
        <v>9.9829480655984568</v>
      </c>
      <c r="K80" s="71">
        <v>0.92859852586339464</v>
      </c>
      <c r="L80" s="71">
        <v>1.261751001286912</v>
      </c>
      <c r="M80" s="71">
        <v>6.4622560031965506</v>
      </c>
      <c r="N80" s="71">
        <v>9.88776168881183</v>
      </c>
      <c r="O80" s="71">
        <v>5.2617209832883338</v>
      </c>
      <c r="P80" s="71">
        <v>4.1256113560780037</v>
      </c>
      <c r="Q80" s="71">
        <v>0.37741741217239699</v>
      </c>
      <c r="R80" s="71">
        <v>0</v>
      </c>
      <c r="S80" s="71">
        <v>0</v>
      </c>
      <c r="T80" s="72"/>
      <c r="U80" s="71">
        <v>626426</v>
      </c>
      <c r="V80" s="71">
        <v>219</v>
      </c>
      <c r="W80" s="71">
        <v>29</v>
      </c>
      <c r="X80" s="71">
        <v>1150</v>
      </c>
      <c r="Y80" s="71">
        <v>1791</v>
      </c>
      <c r="Z80" s="71">
        <v>2752</v>
      </c>
      <c r="AA80" s="71">
        <v>829</v>
      </c>
      <c r="AB80" s="71">
        <v>4950</v>
      </c>
      <c r="AC80" s="71">
        <v>0</v>
      </c>
      <c r="AD80" s="71">
        <v>0</v>
      </c>
      <c r="AE80" s="72"/>
      <c r="AF80" s="71"/>
      <c r="AG80" s="71"/>
      <c r="AH80" s="71"/>
      <c r="AI80" s="71"/>
      <c r="AJ80" s="71"/>
      <c r="AK80" s="71"/>
      <c r="AL80" s="71"/>
      <c r="AM80" s="71"/>
      <c r="AN80" s="71"/>
      <c r="AO80" s="71"/>
      <c r="AP80" s="71"/>
      <c r="AQ80" s="72"/>
      <c r="AR80" s="71"/>
      <c r="AS80" s="71"/>
      <c r="AT80" s="71"/>
      <c r="AU80" s="71"/>
      <c r="AV80" s="71"/>
      <c r="AW80" s="71"/>
      <c r="AX80" s="71"/>
      <c r="AY80" s="72"/>
      <c r="AZ80" s="71"/>
      <c r="BA80" s="71"/>
      <c r="BB80" s="71"/>
      <c r="BC80" s="71"/>
      <c r="BD80" s="71"/>
      <c r="BE80" s="71"/>
      <c r="BF80" s="71"/>
      <c r="BG80" s="72"/>
      <c r="BH80" s="71">
        <v>0</v>
      </c>
      <c r="BI80" s="71">
        <v>0</v>
      </c>
      <c r="BJ80" s="71">
        <v>0</v>
      </c>
      <c r="BK80" s="71">
        <v>0</v>
      </c>
      <c r="BL80" s="71">
        <v>0</v>
      </c>
      <c r="BM80" s="71">
        <v>0</v>
      </c>
      <c r="BN80" s="72"/>
      <c r="BO80" s="71">
        <v>0</v>
      </c>
      <c r="BP80" s="71">
        <v>0</v>
      </c>
      <c r="BQ80" s="71">
        <v>0</v>
      </c>
      <c r="BR80" s="71">
        <v>0</v>
      </c>
      <c r="BS80" s="71">
        <v>0</v>
      </c>
      <c r="BT80" s="71">
        <v>0</v>
      </c>
      <c r="BU80"/>
      <c r="BV80" s="70">
        <v>0</v>
      </c>
      <c r="BW80" s="70">
        <v>0</v>
      </c>
      <c r="BX80" s="70">
        <v>0</v>
      </c>
      <c r="BY80" s="70">
        <v>0</v>
      </c>
      <c r="BZ80" s="70">
        <v>0</v>
      </c>
      <c r="CA80" s="70">
        <v>0</v>
      </c>
      <c r="CB80" s="70">
        <v>0</v>
      </c>
      <c r="CC80" s="70">
        <v>0</v>
      </c>
      <c r="CD80" s="70">
        <v>0</v>
      </c>
    </row>
    <row r="81" spans="1:82">
      <c r="A81" s="70" t="s">
        <v>1784</v>
      </c>
      <c r="B81" s="70">
        <v>10</v>
      </c>
      <c r="C81" s="70">
        <v>10</v>
      </c>
      <c r="D81" s="70">
        <v>1</v>
      </c>
      <c r="E81" s="70">
        <v>2013</v>
      </c>
      <c r="F81" s="70" t="s">
        <v>180</v>
      </c>
      <c r="G81" s="70" t="s">
        <v>1774</v>
      </c>
      <c r="H81" s="70" t="s">
        <v>1775</v>
      </c>
      <c r="I81" s="148"/>
      <c r="J81" s="71">
        <v>9.0710026086916944</v>
      </c>
      <c r="K81" s="71">
        <v>0.79986167260517882</v>
      </c>
      <c r="L81" s="71">
        <v>1.239987141477364</v>
      </c>
      <c r="M81" s="71">
        <v>6.4317697502117044</v>
      </c>
      <c r="N81" s="71">
        <v>9.7926897552640053</v>
      </c>
      <c r="O81" s="71">
        <v>5.0917429229947064</v>
      </c>
      <c r="P81" s="71">
        <v>4.13616132566671</v>
      </c>
      <c r="Q81" s="71">
        <v>0.37625420343347898</v>
      </c>
      <c r="R81" s="71">
        <v>0</v>
      </c>
      <c r="S81" s="71">
        <v>0</v>
      </c>
      <c r="T81" s="72"/>
      <c r="U81" s="71">
        <v>569485</v>
      </c>
      <c r="V81" s="71">
        <v>219</v>
      </c>
      <c r="W81" s="71">
        <v>29</v>
      </c>
      <c r="X81" s="71">
        <v>1150</v>
      </c>
      <c r="Y81" s="71">
        <v>1771</v>
      </c>
      <c r="Z81" s="71">
        <v>2782</v>
      </c>
      <c r="AA81" s="71">
        <v>828</v>
      </c>
      <c r="AB81" s="71">
        <v>4864</v>
      </c>
      <c r="AC81" s="71">
        <v>0</v>
      </c>
      <c r="AD81" s="71">
        <v>0</v>
      </c>
      <c r="AE81" s="72"/>
      <c r="AF81" s="71"/>
      <c r="AG81" s="71"/>
      <c r="AH81" s="71"/>
      <c r="AI81" s="71"/>
      <c r="AJ81" s="71"/>
      <c r="AK81" s="71"/>
      <c r="AL81" s="71"/>
      <c r="AM81" s="71"/>
      <c r="AN81" s="71"/>
      <c r="AO81" s="71"/>
      <c r="AP81" s="71"/>
      <c r="AQ81" s="72"/>
      <c r="AR81" s="71"/>
      <c r="AS81" s="71"/>
      <c r="AT81" s="71"/>
      <c r="AU81" s="71"/>
      <c r="AV81" s="71"/>
      <c r="AW81" s="71"/>
      <c r="AX81" s="71"/>
      <c r="AY81" s="72"/>
      <c r="AZ81" s="71"/>
      <c r="BA81" s="71"/>
      <c r="BB81" s="71"/>
      <c r="BC81" s="71"/>
      <c r="BD81" s="71"/>
      <c r="BE81" s="71"/>
      <c r="BF81" s="71"/>
      <c r="BG81" s="72"/>
      <c r="BH81" s="71">
        <v>0</v>
      </c>
      <c r="BI81" s="71">
        <v>0</v>
      </c>
      <c r="BJ81" s="71">
        <v>0</v>
      </c>
      <c r="BK81" s="71">
        <v>0</v>
      </c>
      <c r="BL81" s="71">
        <v>0</v>
      </c>
      <c r="BM81" s="71">
        <v>0</v>
      </c>
      <c r="BN81" s="72"/>
      <c r="BO81" s="71">
        <v>0</v>
      </c>
      <c r="BP81" s="71">
        <v>0</v>
      </c>
      <c r="BQ81" s="71">
        <v>0</v>
      </c>
      <c r="BR81" s="71">
        <v>0</v>
      </c>
      <c r="BS81" s="71">
        <v>0</v>
      </c>
      <c r="BT81" s="71">
        <v>0</v>
      </c>
      <c r="BU81"/>
      <c r="BV81" s="70">
        <v>0</v>
      </c>
      <c r="BW81" s="70">
        <v>0</v>
      </c>
      <c r="BX81" s="70">
        <v>0</v>
      </c>
      <c r="BY81" s="70">
        <v>0</v>
      </c>
      <c r="BZ81" s="70">
        <v>0</v>
      </c>
      <c r="CA81" s="70">
        <v>0</v>
      </c>
      <c r="CB81" s="70">
        <v>0</v>
      </c>
      <c r="CC81" s="70">
        <v>0</v>
      </c>
      <c r="CD81" s="70">
        <v>0</v>
      </c>
    </row>
    <row r="82" spans="1:82">
      <c r="A82" s="70" t="s">
        <v>1785</v>
      </c>
      <c r="B82" s="70">
        <v>11</v>
      </c>
      <c r="C82" s="70">
        <v>11</v>
      </c>
      <c r="D82" s="70">
        <v>1</v>
      </c>
      <c r="E82" s="70">
        <v>2014</v>
      </c>
      <c r="F82" s="70" t="s">
        <v>181</v>
      </c>
      <c r="G82" s="70" t="s">
        <v>1774</v>
      </c>
      <c r="H82" s="70" t="s">
        <v>1775</v>
      </c>
      <c r="I82" s="148"/>
      <c r="J82" s="71">
        <v>8.5112060091259618</v>
      </c>
      <c r="K82" s="71">
        <v>0.5850120180937024</v>
      </c>
      <c r="L82" s="71">
        <v>1.0026573694847649</v>
      </c>
      <c r="M82" s="71">
        <v>6.0138908001184879</v>
      </c>
      <c r="N82" s="71">
        <v>8.4392949333494371</v>
      </c>
      <c r="O82" s="71">
        <v>4.8257528356424046</v>
      </c>
      <c r="P82" s="71">
        <v>3.9568072981813001</v>
      </c>
      <c r="Q82" s="71">
        <v>0.35179053802805899</v>
      </c>
      <c r="R82" s="71">
        <v>0</v>
      </c>
      <c r="S82" s="71">
        <v>0</v>
      </c>
      <c r="T82" s="72"/>
      <c r="U82" s="71">
        <v>604910</v>
      </c>
      <c r="V82" s="71">
        <v>148</v>
      </c>
      <c r="W82" s="71">
        <v>32</v>
      </c>
      <c r="X82" s="71">
        <v>1111</v>
      </c>
      <c r="Y82" s="71">
        <v>1757</v>
      </c>
      <c r="Z82" s="71">
        <v>2777</v>
      </c>
      <c r="AA82" s="71">
        <v>788</v>
      </c>
      <c r="AB82" s="71">
        <v>4740</v>
      </c>
      <c r="AC82" s="71">
        <v>0</v>
      </c>
      <c r="AD82" s="71">
        <v>0</v>
      </c>
      <c r="AE82" s="72"/>
      <c r="AF82" s="71"/>
      <c r="AG82" s="71"/>
      <c r="AH82" s="71"/>
      <c r="AI82" s="71"/>
      <c r="AJ82" s="71"/>
      <c r="AK82" s="71"/>
      <c r="AL82" s="71"/>
      <c r="AM82" s="71"/>
      <c r="AN82" s="71"/>
      <c r="AO82" s="71"/>
      <c r="AP82" s="71"/>
      <c r="AQ82" s="72"/>
      <c r="AR82" s="71">
        <v>33</v>
      </c>
      <c r="AS82" s="71">
        <v>4</v>
      </c>
      <c r="AT82" s="71">
        <v>0</v>
      </c>
      <c r="AU82" s="71">
        <v>0</v>
      </c>
      <c r="AV82" s="71">
        <v>0</v>
      </c>
      <c r="AW82" s="71">
        <v>0</v>
      </c>
      <c r="AX82" s="71"/>
      <c r="AY82" s="72"/>
      <c r="AZ82" s="71">
        <v>138.5</v>
      </c>
      <c r="BA82" s="71">
        <v>121.3</v>
      </c>
      <c r="BB82" s="71">
        <v>0</v>
      </c>
      <c r="BC82" s="71">
        <v>0</v>
      </c>
      <c r="BD82" s="71">
        <v>0</v>
      </c>
      <c r="BE82" s="71">
        <v>0</v>
      </c>
      <c r="BF82" s="71"/>
      <c r="BG82" s="72"/>
      <c r="BH82" s="71">
        <v>0</v>
      </c>
      <c r="BI82" s="71">
        <v>0</v>
      </c>
      <c r="BJ82" s="71">
        <v>0</v>
      </c>
      <c r="BK82" s="71">
        <v>0</v>
      </c>
      <c r="BL82" s="71">
        <v>0</v>
      </c>
      <c r="BM82" s="71">
        <v>0</v>
      </c>
      <c r="BN82" s="72"/>
      <c r="BO82" s="71">
        <v>0</v>
      </c>
      <c r="BP82" s="71">
        <v>0</v>
      </c>
      <c r="BQ82" s="71">
        <v>0</v>
      </c>
      <c r="BR82" s="71">
        <v>0</v>
      </c>
      <c r="BS82" s="71">
        <v>0</v>
      </c>
      <c r="BT82" s="71">
        <v>0</v>
      </c>
      <c r="BU82"/>
      <c r="BV82" s="70">
        <v>0</v>
      </c>
      <c r="BW82" s="70">
        <v>0</v>
      </c>
      <c r="BX82" s="70">
        <v>0</v>
      </c>
      <c r="BY82" s="70">
        <v>0</v>
      </c>
      <c r="BZ82" s="70">
        <v>0</v>
      </c>
      <c r="CA82" s="70">
        <v>0</v>
      </c>
      <c r="CB82" s="70">
        <v>0</v>
      </c>
      <c r="CC82" s="70">
        <v>0</v>
      </c>
      <c r="CD82" s="70">
        <v>0</v>
      </c>
    </row>
    <row r="83" spans="1:82">
      <c r="A83" s="70" t="s">
        <v>1786</v>
      </c>
      <c r="B83" s="70">
        <v>12</v>
      </c>
      <c r="C83" s="70">
        <v>12</v>
      </c>
      <c r="D83" s="70">
        <v>1</v>
      </c>
      <c r="E83" s="70">
        <v>2015</v>
      </c>
      <c r="F83" s="70" t="s">
        <v>182</v>
      </c>
      <c r="G83" s="1064" t="s">
        <v>1774</v>
      </c>
      <c r="H83" s="70" t="s">
        <v>1775</v>
      </c>
      <c r="I83" s="148"/>
      <c r="J83" s="71">
        <v>7.4752894630429658</v>
      </c>
      <c r="K83" s="71">
        <v>0.59140641685024864</v>
      </c>
      <c r="L83" s="71">
        <v>1.0652669546915161</v>
      </c>
      <c r="M83" s="71">
        <v>5.0290592350641798</v>
      </c>
      <c r="N83" s="71">
        <v>7.8970528507648048</v>
      </c>
      <c r="O83" s="71">
        <v>4.7797528931425628</v>
      </c>
      <c r="P83" s="71">
        <v>3.8694780755317559</v>
      </c>
      <c r="Q83" s="71">
        <v>0.33980305819879097</v>
      </c>
      <c r="R83" s="71">
        <v>0</v>
      </c>
      <c r="S83" s="71">
        <v>0</v>
      </c>
      <c r="T83" s="72"/>
      <c r="U83" s="71">
        <v>590765</v>
      </c>
      <c r="V83" s="71">
        <v>148</v>
      </c>
      <c r="W83" s="71">
        <v>32</v>
      </c>
      <c r="X83" s="71">
        <v>1111</v>
      </c>
      <c r="Y83" s="71">
        <v>1760</v>
      </c>
      <c r="Z83" s="71">
        <v>2777</v>
      </c>
      <c r="AA83" s="71">
        <v>770</v>
      </c>
      <c r="AB83" s="71">
        <v>4677</v>
      </c>
      <c r="AC83" s="71">
        <v>0</v>
      </c>
      <c r="AD83" s="71">
        <v>0</v>
      </c>
      <c r="AE83" s="72"/>
      <c r="AF83" s="71">
        <v>6418667.26763203</v>
      </c>
      <c r="AG83" s="71">
        <v>398486.73179106531</v>
      </c>
      <c r="AH83" s="71">
        <v>216626.96660039891</v>
      </c>
      <c r="AI83" s="71">
        <v>6692059.4976700684</v>
      </c>
      <c r="AJ83" s="71">
        <v>9648757.6472598035</v>
      </c>
      <c r="AK83" s="71">
        <v>0</v>
      </c>
      <c r="AL83" s="71">
        <v>0</v>
      </c>
      <c r="AM83" s="71">
        <v>640963.23072289512</v>
      </c>
      <c r="AN83" s="71">
        <v>0</v>
      </c>
      <c r="AO83" s="71">
        <v>0</v>
      </c>
      <c r="AP83" s="71">
        <v>24015561.341676265</v>
      </c>
      <c r="AQ83" s="72"/>
      <c r="AR83" s="71">
        <v>33</v>
      </c>
      <c r="AS83" s="71">
        <v>6</v>
      </c>
      <c r="AT83" s="71">
        <v>0</v>
      </c>
      <c r="AU83" s="71">
        <v>0</v>
      </c>
      <c r="AV83" s="71">
        <v>0</v>
      </c>
      <c r="AW83" s="71">
        <v>0</v>
      </c>
      <c r="AX83" s="71"/>
      <c r="AY83" s="72"/>
      <c r="AZ83" s="71">
        <v>138.5</v>
      </c>
      <c r="BA83" s="71">
        <v>214.2</v>
      </c>
      <c r="BB83" s="71">
        <v>0</v>
      </c>
      <c r="BC83" s="71">
        <v>0</v>
      </c>
      <c r="BD83" s="71">
        <v>0</v>
      </c>
      <c r="BE83" s="71">
        <v>0</v>
      </c>
      <c r="BF83" s="71"/>
      <c r="BG83" s="72"/>
      <c r="BH83" s="71">
        <v>0</v>
      </c>
      <c r="BI83" s="71">
        <v>0</v>
      </c>
      <c r="BJ83" s="71">
        <v>0</v>
      </c>
      <c r="BK83" s="71">
        <v>0</v>
      </c>
      <c r="BL83" s="71">
        <v>0</v>
      </c>
      <c r="BM83" s="71">
        <v>0</v>
      </c>
      <c r="BN83" s="72"/>
      <c r="BO83" s="71">
        <v>0</v>
      </c>
      <c r="BP83" s="71">
        <v>0</v>
      </c>
      <c r="BQ83" s="71">
        <v>0</v>
      </c>
      <c r="BR83" s="71">
        <v>0</v>
      </c>
      <c r="BS83" s="71">
        <v>0</v>
      </c>
      <c r="BT83" s="71">
        <v>0</v>
      </c>
      <c r="BU83"/>
      <c r="BV83" s="70">
        <v>0</v>
      </c>
      <c r="BW83" s="70">
        <v>0</v>
      </c>
      <c r="BX83" s="70">
        <v>0</v>
      </c>
      <c r="BY83" s="70">
        <v>0</v>
      </c>
      <c r="BZ83" s="70">
        <v>0</v>
      </c>
      <c r="CA83" s="70">
        <v>0</v>
      </c>
      <c r="CB83" s="70">
        <v>0</v>
      </c>
      <c r="CC83" s="70">
        <v>0</v>
      </c>
      <c r="CD83" s="70">
        <v>0</v>
      </c>
    </row>
    <row r="84" spans="1:82">
      <c r="A84" s="70" t="s">
        <v>1787</v>
      </c>
      <c r="B84" s="70">
        <v>13</v>
      </c>
      <c r="C84" s="70">
        <v>13</v>
      </c>
      <c r="D84" s="70">
        <v>1</v>
      </c>
      <c r="E84" s="70">
        <v>2016</v>
      </c>
      <c r="F84" s="70" t="s">
        <v>155</v>
      </c>
      <c r="G84" s="1064" t="s">
        <v>1774</v>
      </c>
      <c r="H84" s="70" t="s">
        <v>1775</v>
      </c>
      <c r="I84" s="148"/>
      <c r="J84" s="71">
        <v>7.4172963470969542</v>
      </c>
      <c r="K84" s="71">
        <v>0.50437398362681862</v>
      </c>
      <c r="L84" s="71">
        <v>1.371039517883244</v>
      </c>
      <c r="M84" s="71">
        <v>4.8911265308868623</v>
      </c>
      <c r="N84" s="71">
        <v>7.3530600837025526</v>
      </c>
      <c r="O84" s="71">
        <v>4.7047071369937461</v>
      </c>
      <c r="P84" s="71">
        <v>3.9015537130507578</v>
      </c>
      <c r="Q84" s="71">
        <v>0.32434227189319753</v>
      </c>
      <c r="R84" s="71">
        <v>0</v>
      </c>
      <c r="S84" s="71">
        <v>0</v>
      </c>
      <c r="T84" s="72"/>
      <c r="U84" s="71">
        <v>571721</v>
      </c>
      <c r="V84" s="71">
        <v>148</v>
      </c>
      <c r="W84" s="71">
        <v>32</v>
      </c>
      <c r="X84" s="71">
        <v>1111</v>
      </c>
      <c r="Y84" s="71">
        <v>1749</v>
      </c>
      <c r="Z84" s="71">
        <v>2767</v>
      </c>
      <c r="AA84" s="71">
        <v>803</v>
      </c>
      <c r="AB84" s="71">
        <v>4592</v>
      </c>
      <c r="AC84" s="71">
        <v>0</v>
      </c>
      <c r="AD84" s="71">
        <v>0</v>
      </c>
      <c r="AE84" s="72"/>
      <c r="AF84" s="71">
        <v>6405728.2774162842</v>
      </c>
      <c r="AG84" s="71">
        <v>325056.55060192611</v>
      </c>
      <c r="AH84" s="71">
        <v>215945.6340757022</v>
      </c>
      <c r="AI84" s="71">
        <v>6857640.2087203078</v>
      </c>
      <c r="AJ84" s="71">
        <v>8638944.6951891053</v>
      </c>
      <c r="AK84" s="71">
        <v>0</v>
      </c>
      <c r="AL84" s="71">
        <v>0</v>
      </c>
      <c r="AM84" s="71">
        <v>629803.2527767854</v>
      </c>
      <c r="AN84" s="71">
        <v>0</v>
      </c>
      <c r="AO84" s="71">
        <v>0</v>
      </c>
      <c r="AP84" s="71">
        <v>23073118.618780114</v>
      </c>
      <c r="AQ84" s="72"/>
      <c r="AR84" s="71">
        <v>35</v>
      </c>
      <c r="AS84" s="71">
        <v>9</v>
      </c>
      <c r="AT84" s="71">
        <v>0</v>
      </c>
      <c r="AU84" s="71">
        <v>0</v>
      </c>
      <c r="AV84" s="71">
        <v>0</v>
      </c>
      <c r="AW84" s="71">
        <v>0</v>
      </c>
      <c r="AX84" s="71"/>
      <c r="AY84" s="72"/>
      <c r="AZ84" s="71">
        <v>153</v>
      </c>
      <c r="BA84" s="71">
        <v>2164</v>
      </c>
      <c r="BB84" s="71">
        <v>0</v>
      </c>
      <c r="BC84" s="71">
        <v>0</v>
      </c>
      <c r="BD84" s="71">
        <v>0</v>
      </c>
      <c r="BE84" s="71">
        <v>0</v>
      </c>
      <c r="BF84" s="71"/>
      <c r="BG84" s="72"/>
      <c r="BH84" s="71">
        <v>0</v>
      </c>
      <c r="BI84" s="71">
        <v>0</v>
      </c>
      <c r="BJ84" s="71">
        <v>0</v>
      </c>
      <c r="BK84" s="71">
        <v>0</v>
      </c>
      <c r="BL84" s="71">
        <v>0</v>
      </c>
      <c r="BM84" s="71">
        <v>0</v>
      </c>
      <c r="BN84" s="72"/>
      <c r="BO84" s="71">
        <v>0</v>
      </c>
      <c r="BP84" s="71">
        <v>0</v>
      </c>
      <c r="BQ84" s="71">
        <v>0</v>
      </c>
      <c r="BR84" s="71">
        <v>0</v>
      </c>
      <c r="BS84" s="71">
        <v>0</v>
      </c>
      <c r="BT84" s="71">
        <v>0</v>
      </c>
      <c r="BU84"/>
      <c r="BV84" s="70">
        <v>0</v>
      </c>
      <c r="BW84" s="70">
        <v>0</v>
      </c>
      <c r="BX84" s="70">
        <v>0</v>
      </c>
      <c r="BY84" s="70">
        <v>0</v>
      </c>
      <c r="BZ84" s="70">
        <v>0</v>
      </c>
      <c r="CA84" s="70">
        <v>0</v>
      </c>
      <c r="CB84" s="70">
        <v>0</v>
      </c>
      <c r="CC84" s="70">
        <v>0</v>
      </c>
      <c r="CD84" s="70">
        <v>0</v>
      </c>
    </row>
    <row r="85" spans="1:82">
      <c r="A85" s="70" t="s">
        <v>1788</v>
      </c>
      <c r="B85" s="70">
        <v>14</v>
      </c>
      <c r="C85" s="70">
        <v>14</v>
      </c>
      <c r="D85" s="70">
        <v>1</v>
      </c>
      <c r="E85" s="70">
        <v>2017</v>
      </c>
      <c r="F85" s="70" t="s">
        <v>156</v>
      </c>
      <c r="G85" s="70" t="s">
        <v>1774</v>
      </c>
      <c r="H85" s="70" t="s">
        <v>1775</v>
      </c>
      <c r="I85" s="148"/>
      <c r="J85" s="71">
        <v>7.3913975802444138</v>
      </c>
      <c r="K85" s="71">
        <v>0.51602366319273052</v>
      </c>
      <c r="L85" s="71">
        <v>1.2351390843010985</v>
      </c>
      <c r="M85" s="71">
        <v>4.7128814327046591</v>
      </c>
      <c r="N85" s="71">
        <v>7.7576745266444656</v>
      </c>
      <c r="O85" s="71">
        <v>4.561035646953262</v>
      </c>
      <c r="P85" s="71">
        <v>3.8526990451450858</v>
      </c>
      <c r="Q85" s="71">
        <v>0.30708913311348601</v>
      </c>
      <c r="R85" s="71">
        <v>0</v>
      </c>
      <c r="S85" s="71">
        <v>0</v>
      </c>
      <c r="T85" s="72"/>
      <c r="U85" s="71">
        <v>608398</v>
      </c>
      <c r="V85" s="71">
        <v>148</v>
      </c>
      <c r="W85" s="71">
        <v>32</v>
      </c>
      <c r="X85" s="71">
        <v>1111</v>
      </c>
      <c r="Y85" s="71">
        <v>1741</v>
      </c>
      <c r="Z85" s="71">
        <v>2727</v>
      </c>
      <c r="AA85" s="71">
        <v>798</v>
      </c>
      <c r="AB85" s="71">
        <v>4496</v>
      </c>
      <c r="AC85" s="71">
        <v>0</v>
      </c>
      <c r="AD85" s="71">
        <v>0</v>
      </c>
      <c r="AE85" s="72"/>
      <c r="AF85" s="71">
        <v>6603326.857012731</v>
      </c>
      <c r="AG85" s="71">
        <v>370055.72855064698</v>
      </c>
      <c r="AH85" s="71">
        <v>261470.6590341861</v>
      </c>
      <c r="AI85" s="71">
        <v>7049508.2005974445</v>
      </c>
      <c r="AJ85" s="71">
        <v>9177144.8337423205</v>
      </c>
      <c r="AK85" s="71">
        <v>0</v>
      </c>
      <c r="AL85" s="71">
        <v>0</v>
      </c>
      <c r="AM85" s="71">
        <v>617601.5022607292</v>
      </c>
      <c r="AN85" s="71">
        <v>0</v>
      </c>
      <c r="AO85" s="71">
        <v>0</v>
      </c>
      <c r="AP85" s="71">
        <v>24079107.781198058</v>
      </c>
      <c r="AQ85" s="72"/>
      <c r="AR85" s="71">
        <v>35</v>
      </c>
      <c r="AS85" s="71">
        <v>10</v>
      </c>
      <c r="AT85" s="71">
        <v>0</v>
      </c>
      <c r="AU85" s="71">
        <v>0</v>
      </c>
      <c r="AV85" s="71">
        <v>0</v>
      </c>
      <c r="AW85" s="71">
        <v>0</v>
      </c>
      <c r="AX85" s="71"/>
      <c r="AY85" s="72"/>
      <c r="AZ85" s="71">
        <v>153</v>
      </c>
      <c r="BA85" s="71">
        <v>3794</v>
      </c>
      <c r="BB85" s="71">
        <v>0</v>
      </c>
      <c r="BC85" s="71">
        <v>0</v>
      </c>
      <c r="BD85" s="71">
        <v>0</v>
      </c>
      <c r="BE85" s="71">
        <v>0</v>
      </c>
      <c r="BF85" s="71"/>
      <c r="BG85" s="72"/>
      <c r="BH85" s="71">
        <v>0</v>
      </c>
      <c r="BI85" s="71">
        <v>0</v>
      </c>
      <c r="BJ85" s="71">
        <v>0</v>
      </c>
      <c r="BK85" s="71">
        <v>0</v>
      </c>
      <c r="BL85" s="71">
        <v>0</v>
      </c>
      <c r="BM85" s="71">
        <v>0</v>
      </c>
      <c r="BN85" s="72"/>
      <c r="BO85" s="71">
        <v>0</v>
      </c>
      <c r="BP85" s="71">
        <v>0</v>
      </c>
      <c r="BQ85" s="71">
        <v>0</v>
      </c>
      <c r="BR85" s="71">
        <v>0</v>
      </c>
      <c r="BS85" s="71">
        <v>0</v>
      </c>
      <c r="BT85" s="71">
        <v>0</v>
      </c>
      <c r="BU85"/>
      <c r="BV85" s="70">
        <v>0</v>
      </c>
      <c r="BW85" s="70">
        <v>0</v>
      </c>
      <c r="BX85" s="70">
        <v>0</v>
      </c>
      <c r="BY85" s="70">
        <v>0</v>
      </c>
      <c r="BZ85" s="70">
        <v>0</v>
      </c>
      <c r="CA85" s="70">
        <v>0</v>
      </c>
      <c r="CB85" s="70">
        <v>0</v>
      </c>
      <c r="CC85" s="70">
        <v>0</v>
      </c>
      <c r="CD85" s="70">
        <v>0</v>
      </c>
    </row>
    <row r="86" spans="1:82">
      <c r="A86" s="70" t="s">
        <v>1789</v>
      </c>
      <c r="B86" s="70">
        <v>15</v>
      </c>
      <c r="C86" s="70">
        <v>15</v>
      </c>
      <c r="D86" s="70">
        <v>1</v>
      </c>
      <c r="E86" s="70">
        <v>2018</v>
      </c>
      <c r="F86" s="70" t="s">
        <v>183</v>
      </c>
      <c r="G86" s="70" t="s">
        <v>1774</v>
      </c>
      <c r="H86" s="70" t="s">
        <v>1775</v>
      </c>
      <c r="I86" s="148"/>
      <c r="J86" s="71">
        <v>7.7797097509829918</v>
      </c>
      <c r="K86" s="71">
        <v>0.47251308740133757</v>
      </c>
      <c r="L86" s="71">
        <v>1.1508371456515054</v>
      </c>
      <c r="M86" s="71">
        <v>4.5988495500763529</v>
      </c>
      <c r="N86" s="71">
        <v>7.2136106103363193</v>
      </c>
      <c r="O86" s="71">
        <v>4.3982109375931548</v>
      </c>
      <c r="P86" s="71">
        <v>3.7283104313537798</v>
      </c>
      <c r="Q86" s="71">
        <v>0.27900242853963703</v>
      </c>
      <c r="R86" s="71">
        <v>0</v>
      </c>
      <c r="S86" s="71">
        <v>0</v>
      </c>
      <c r="T86" s="72"/>
      <c r="U86" s="71">
        <v>642000</v>
      </c>
      <c r="V86" s="71">
        <v>148</v>
      </c>
      <c r="W86" s="71">
        <v>32</v>
      </c>
      <c r="X86" s="71">
        <v>1111</v>
      </c>
      <c r="Y86" s="71">
        <v>1728</v>
      </c>
      <c r="Z86" s="71">
        <v>2680</v>
      </c>
      <c r="AA86" s="71">
        <v>780</v>
      </c>
      <c r="AB86" s="71">
        <v>4402</v>
      </c>
      <c r="AC86" s="71">
        <v>0</v>
      </c>
      <c r="AD86" s="71">
        <v>0</v>
      </c>
      <c r="AE86" s="72"/>
      <c r="AF86" s="71">
        <v>6940459.0816841274</v>
      </c>
      <c r="AG86" s="71">
        <v>324514.79284159688</v>
      </c>
      <c r="AH86" s="71">
        <v>247245.21122741289</v>
      </c>
      <c r="AI86" s="71">
        <v>6665673.1222051149</v>
      </c>
      <c r="AJ86" s="71">
        <v>8962783.6025119033</v>
      </c>
      <c r="AK86" s="71">
        <v>0</v>
      </c>
      <c r="AL86" s="71">
        <v>0</v>
      </c>
      <c r="AM86" s="71">
        <v>605940.18935267825</v>
      </c>
      <c r="AN86" s="71">
        <v>0</v>
      </c>
      <c r="AO86" s="71">
        <v>0</v>
      </c>
      <c r="AP86" s="71">
        <v>23746615.999822836</v>
      </c>
      <c r="AQ86" s="72"/>
      <c r="AR86" s="71">
        <v>35</v>
      </c>
      <c r="AS86" s="71">
        <v>11</v>
      </c>
      <c r="AT86" s="71">
        <v>0</v>
      </c>
      <c r="AU86" s="71">
        <v>0</v>
      </c>
      <c r="AV86" s="71">
        <v>0</v>
      </c>
      <c r="AW86" s="71">
        <v>0</v>
      </c>
      <c r="AX86" s="71"/>
      <c r="AY86" s="72"/>
      <c r="AZ86" s="71">
        <v>153</v>
      </c>
      <c r="BA86" s="71">
        <v>3805</v>
      </c>
      <c r="BB86" s="71">
        <v>0</v>
      </c>
      <c r="BC86" s="71">
        <v>0</v>
      </c>
      <c r="BD86" s="71">
        <v>0</v>
      </c>
      <c r="BE86" s="71">
        <v>0</v>
      </c>
      <c r="BF86" s="71"/>
      <c r="BG86" s="72"/>
      <c r="BH86" s="71">
        <v>0</v>
      </c>
      <c r="BI86" s="71">
        <v>0</v>
      </c>
      <c r="BJ86" s="71">
        <v>0</v>
      </c>
      <c r="BK86" s="71">
        <v>0</v>
      </c>
      <c r="BL86" s="71">
        <v>0</v>
      </c>
      <c r="BM86" s="71">
        <v>0</v>
      </c>
      <c r="BN86" s="72"/>
      <c r="BO86" s="71">
        <v>0</v>
      </c>
      <c r="BP86" s="71">
        <v>0</v>
      </c>
      <c r="BQ86" s="71">
        <v>0</v>
      </c>
      <c r="BR86" s="71">
        <v>0</v>
      </c>
      <c r="BS86" s="71">
        <v>0</v>
      </c>
      <c r="BT86" s="71">
        <v>0</v>
      </c>
      <c r="BU86"/>
      <c r="BV86" s="70">
        <v>0</v>
      </c>
      <c r="BW86" s="70">
        <v>0</v>
      </c>
      <c r="BX86" s="70">
        <v>0</v>
      </c>
      <c r="BY86" s="70">
        <v>0</v>
      </c>
      <c r="BZ86" s="70">
        <v>0</v>
      </c>
      <c r="CA86" s="70">
        <v>0</v>
      </c>
      <c r="CB86" s="70">
        <v>0</v>
      </c>
      <c r="CC86" s="70">
        <v>0</v>
      </c>
      <c r="CD86" s="70">
        <v>0</v>
      </c>
    </row>
    <row r="87" spans="1:82">
      <c r="A87" s="70" t="s">
        <v>1790</v>
      </c>
      <c r="B87" s="70">
        <v>16</v>
      </c>
      <c r="C87" s="70">
        <v>16</v>
      </c>
      <c r="D87" s="70">
        <v>1</v>
      </c>
      <c r="E87" s="70">
        <v>2019</v>
      </c>
      <c r="F87" s="70" t="s">
        <v>158</v>
      </c>
      <c r="G87" s="70" t="s">
        <v>1774</v>
      </c>
      <c r="H87" s="70" t="s">
        <v>1775</v>
      </c>
      <c r="I87" s="148"/>
      <c r="J87" s="71">
        <v>7.2541106692154278</v>
      </c>
      <c r="K87" s="71">
        <v>0.53224154186866035</v>
      </c>
      <c r="L87" s="71">
        <v>1.1616599051679046</v>
      </c>
      <c r="M87" s="71">
        <v>4.665787139219411</v>
      </c>
      <c r="N87" s="71">
        <v>6.9814514462962354</v>
      </c>
      <c r="O87" s="71">
        <v>4.2567328075199677</v>
      </c>
      <c r="P87" s="71">
        <v>3.5637902443593923</v>
      </c>
      <c r="Q87" s="71">
        <v>0.26720525062540901</v>
      </c>
      <c r="R87" s="71">
        <v>0</v>
      </c>
      <c r="S87" s="71">
        <v>0</v>
      </c>
      <c r="T87" s="72"/>
      <c r="U87" s="71">
        <v>636142</v>
      </c>
      <c r="V87" s="71">
        <v>148</v>
      </c>
      <c r="W87" s="71">
        <v>32</v>
      </c>
      <c r="X87" s="71">
        <v>1111</v>
      </c>
      <c r="Y87" s="71">
        <v>1736</v>
      </c>
      <c r="Z87" s="71">
        <v>2665</v>
      </c>
      <c r="AA87" s="71">
        <v>740</v>
      </c>
      <c r="AB87" s="71">
        <v>4330</v>
      </c>
      <c r="AC87" s="71">
        <v>0</v>
      </c>
      <c r="AD87" s="71">
        <v>0</v>
      </c>
      <c r="AE87" s="72"/>
      <c r="AF87" s="71">
        <v>6330014.525486893</v>
      </c>
      <c r="AG87" s="71">
        <v>316223.3077239038</v>
      </c>
      <c r="AH87" s="71">
        <v>261491.229633354</v>
      </c>
      <c r="AI87" s="71">
        <v>6883852.0246026423</v>
      </c>
      <c r="AJ87" s="71">
        <v>8709111.8183997571</v>
      </c>
      <c r="AK87" s="71">
        <v>0</v>
      </c>
      <c r="AL87" s="71">
        <v>0</v>
      </c>
      <c r="AM87" s="71">
        <v>589713.40377745195</v>
      </c>
      <c r="AN87" s="71">
        <v>0</v>
      </c>
      <c r="AO87" s="71">
        <v>0</v>
      </c>
      <c r="AP87" s="71">
        <v>23090406.309624001</v>
      </c>
      <c r="AQ87" s="72"/>
      <c r="AR87" s="71">
        <v>36</v>
      </c>
      <c r="AS87" s="71">
        <v>13</v>
      </c>
      <c r="AT87" s="71">
        <v>0</v>
      </c>
      <c r="AU87" s="71">
        <v>0</v>
      </c>
      <c r="AV87" s="71">
        <v>0</v>
      </c>
      <c r="AW87" s="71">
        <v>0</v>
      </c>
      <c r="AX87" s="71"/>
      <c r="AY87" s="72"/>
      <c r="AZ87" s="71">
        <v>156</v>
      </c>
      <c r="BA87" s="71">
        <v>3869.4</v>
      </c>
      <c r="BB87" s="71">
        <v>0</v>
      </c>
      <c r="BC87" s="71">
        <v>0</v>
      </c>
      <c r="BD87" s="71">
        <v>0</v>
      </c>
      <c r="BE87" s="71">
        <v>0</v>
      </c>
      <c r="BF87" s="71"/>
      <c r="BG87" s="72"/>
      <c r="BH87" s="71">
        <v>0</v>
      </c>
      <c r="BI87" s="71">
        <v>0</v>
      </c>
      <c r="BJ87" s="71">
        <v>0</v>
      </c>
      <c r="BK87" s="71">
        <v>0</v>
      </c>
      <c r="BL87" s="71">
        <v>0</v>
      </c>
      <c r="BM87" s="71">
        <v>0</v>
      </c>
      <c r="BN87" s="72"/>
      <c r="BO87" s="71">
        <v>0</v>
      </c>
      <c r="BP87" s="71">
        <v>0</v>
      </c>
      <c r="BQ87" s="71">
        <v>0</v>
      </c>
      <c r="BR87" s="71">
        <v>0</v>
      </c>
      <c r="BS87" s="71">
        <v>0</v>
      </c>
      <c r="BT87" s="71">
        <v>0</v>
      </c>
      <c r="BU87"/>
      <c r="BV87" s="70">
        <v>0</v>
      </c>
      <c r="BW87" s="70">
        <v>0</v>
      </c>
      <c r="BX87" s="70">
        <v>0</v>
      </c>
      <c r="BY87" s="70">
        <v>0</v>
      </c>
      <c r="BZ87" s="70">
        <v>0</v>
      </c>
      <c r="CA87" s="70">
        <v>0</v>
      </c>
      <c r="CB87" s="70">
        <v>0</v>
      </c>
      <c r="CC87" s="70">
        <v>0</v>
      </c>
      <c r="CD87" s="70">
        <v>0</v>
      </c>
    </row>
    <row r="88" spans="1:82">
      <c r="A88" s="70" t="s">
        <v>1791</v>
      </c>
      <c r="B88" s="70">
        <v>17</v>
      </c>
      <c r="C88" s="70">
        <v>17</v>
      </c>
      <c r="D88" s="70">
        <v>1</v>
      </c>
      <c r="E88" s="70">
        <v>2020</v>
      </c>
      <c r="F88" s="70" t="s">
        <v>159</v>
      </c>
      <c r="G88" s="70" t="s">
        <v>1774</v>
      </c>
      <c r="H88" s="70" t="s">
        <v>1775</v>
      </c>
      <c r="I88" s="148"/>
      <c r="J88" s="71">
        <v>5.9615252092192614</v>
      </c>
      <c r="K88" s="71">
        <v>0.51675711969268434</v>
      </c>
      <c r="L88" s="71">
        <v>0.6870556659984759</v>
      </c>
      <c r="M88" s="71">
        <v>3.8055244762373612</v>
      </c>
      <c r="N88" s="71">
        <v>6.4222183685426906</v>
      </c>
      <c r="O88" s="71">
        <v>3.6875166571375178</v>
      </c>
      <c r="P88" s="71">
        <v>3.2622908835117821</v>
      </c>
      <c r="Q88" s="71">
        <v>0.25158540674319102</v>
      </c>
      <c r="R88" s="71">
        <v>0</v>
      </c>
      <c r="S88" s="71">
        <v>0</v>
      </c>
      <c r="T88" s="72"/>
      <c r="U88" s="71">
        <v>552945</v>
      </c>
      <c r="V88" s="71">
        <v>130</v>
      </c>
      <c r="W88" s="71">
        <v>20</v>
      </c>
      <c r="X88" s="71">
        <v>1025</v>
      </c>
      <c r="Y88" s="71">
        <v>1709</v>
      </c>
      <c r="Z88" s="71">
        <v>2635</v>
      </c>
      <c r="AA88" s="71">
        <v>720</v>
      </c>
      <c r="AB88" s="71">
        <v>4267</v>
      </c>
      <c r="AC88" s="71">
        <v>0</v>
      </c>
      <c r="AD88" s="71">
        <v>0</v>
      </c>
      <c r="AE88" s="72"/>
      <c r="AF88" s="71">
        <v>5341372.2433617124</v>
      </c>
      <c r="AG88" s="71">
        <v>293453.1028482198</v>
      </c>
      <c r="AH88" s="71">
        <v>158761.91319124619</v>
      </c>
      <c r="AI88" s="71">
        <v>5962000.9440656081</v>
      </c>
      <c r="AJ88" s="71">
        <v>8365452.0608362136</v>
      </c>
      <c r="AK88" s="71"/>
      <c r="AL88" s="71"/>
      <c r="AM88" s="71">
        <v>556890.90735877748</v>
      </c>
      <c r="AN88" s="71"/>
      <c r="AO88" s="71"/>
      <c r="AP88" s="71">
        <v>20677931.171661776</v>
      </c>
      <c r="AQ88" s="72"/>
      <c r="AR88" s="71">
        <v>37</v>
      </c>
      <c r="AS88" s="71">
        <v>13</v>
      </c>
      <c r="AT88" s="71">
        <v>0</v>
      </c>
      <c r="AU88" s="71">
        <v>0</v>
      </c>
      <c r="AV88" s="71">
        <v>0</v>
      </c>
      <c r="AW88" s="71">
        <v>0</v>
      </c>
      <c r="AX88" s="71"/>
      <c r="AY88" s="72"/>
      <c r="AZ88" s="71">
        <v>160</v>
      </c>
      <c r="BA88" s="71">
        <v>3869.4</v>
      </c>
      <c r="BB88" s="71">
        <v>0</v>
      </c>
      <c r="BC88" s="71">
        <v>0</v>
      </c>
      <c r="BD88" s="71">
        <v>0</v>
      </c>
      <c r="BE88" s="71">
        <v>0</v>
      </c>
      <c r="BF88" s="71"/>
      <c r="BG88" s="72"/>
      <c r="BH88" s="71">
        <v>0</v>
      </c>
      <c r="BI88" s="71">
        <v>0</v>
      </c>
      <c r="BJ88" s="71">
        <v>0</v>
      </c>
      <c r="BK88" s="71">
        <v>0</v>
      </c>
      <c r="BL88" s="71">
        <v>0</v>
      </c>
      <c r="BM88" s="71">
        <v>0</v>
      </c>
      <c r="BN88" s="72"/>
      <c r="BO88" s="71">
        <v>0</v>
      </c>
      <c r="BP88" s="71">
        <v>0</v>
      </c>
      <c r="BQ88" s="71">
        <v>0</v>
      </c>
      <c r="BR88" s="71">
        <v>0</v>
      </c>
      <c r="BS88" s="71">
        <v>0</v>
      </c>
      <c r="BT88" s="71">
        <v>0</v>
      </c>
      <c r="BU88"/>
      <c r="BV88" s="70">
        <v>0</v>
      </c>
      <c r="BW88" s="70">
        <v>0</v>
      </c>
      <c r="BX88" s="70">
        <v>0</v>
      </c>
      <c r="BY88" s="70">
        <v>0</v>
      </c>
      <c r="BZ88" s="70">
        <v>0</v>
      </c>
      <c r="CA88" s="70">
        <v>0</v>
      </c>
      <c r="CB88" s="70">
        <v>0</v>
      </c>
      <c r="CC88" s="70">
        <v>0</v>
      </c>
      <c r="CD88" s="70">
        <v>0</v>
      </c>
    </row>
    <row r="89" spans="1:82">
      <c r="A89" s="70" t="s">
        <v>1792</v>
      </c>
      <c r="B89" s="70">
        <v>17</v>
      </c>
      <c r="C89" s="70">
        <v>18</v>
      </c>
      <c r="D89" s="70">
        <v>1</v>
      </c>
      <c r="E89" s="70">
        <v>2021</v>
      </c>
      <c r="F89" s="70" t="s">
        <v>160</v>
      </c>
      <c r="G89" s="70" t="s">
        <v>1774</v>
      </c>
      <c r="H89" s="70" t="s">
        <v>1775</v>
      </c>
      <c r="I89" s="148"/>
      <c r="J89" s="71">
        <v>6.94676796095378</v>
      </c>
      <c r="K89" s="71">
        <v>0.4239486391140565</v>
      </c>
      <c r="L89" s="71">
        <v>0.500446289191389</v>
      </c>
      <c r="M89" s="71">
        <v>4.2517974216862857</v>
      </c>
      <c r="N89" s="71">
        <v>5.9278048074504186</v>
      </c>
      <c r="O89" s="71">
        <v>3.5432666845146179</v>
      </c>
      <c r="P89" s="71">
        <v>3.3362659093688656</v>
      </c>
      <c r="Q89" s="71">
        <v>0.244817141317449</v>
      </c>
      <c r="R89" s="71">
        <v>0</v>
      </c>
      <c r="S89" s="71">
        <v>0</v>
      </c>
      <c r="T89" s="72"/>
      <c r="U89" s="71">
        <v>669438</v>
      </c>
      <c r="V89" s="71">
        <v>130</v>
      </c>
      <c r="W89" s="71">
        <v>20</v>
      </c>
      <c r="X89" s="71">
        <v>1025</v>
      </c>
      <c r="Y89" s="71">
        <v>1715</v>
      </c>
      <c r="Z89" s="71">
        <v>2607</v>
      </c>
      <c r="AA89" s="71">
        <v>718</v>
      </c>
      <c r="AB89" s="71">
        <v>4193</v>
      </c>
      <c r="AC89" s="71">
        <v>0</v>
      </c>
      <c r="AD89" s="71">
        <v>0</v>
      </c>
      <c r="AE89" s="72"/>
      <c r="AF89" s="71">
        <v>6022865.9585711835</v>
      </c>
      <c r="AG89" s="71">
        <v>293569.91015222511</v>
      </c>
      <c r="AH89" s="71">
        <v>108274.01807914834</v>
      </c>
      <c r="AI89" s="71">
        <v>6568958.0015616957</v>
      </c>
      <c r="AJ89" s="71">
        <v>7180263.3256797856</v>
      </c>
      <c r="AK89" s="71">
        <v>0</v>
      </c>
      <c r="AL89" s="71">
        <v>0</v>
      </c>
      <c r="AM89" s="71">
        <v>550389.48157811759</v>
      </c>
      <c r="AN89" s="71">
        <v>0</v>
      </c>
      <c r="AO89" s="71">
        <v>0</v>
      </c>
      <c r="AP89" s="71">
        <v>20724320.695622157</v>
      </c>
      <c r="AQ89" s="72"/>
      <c r="AR89" s="71">
        <v>40</v>
      </c>
      <c r="AS89" s="71">
        <v>13</v>
      </c>
      <c r="AT89" s="71">
        <v>0</v>
      </c>
      <c r="AU89" s="71">
        <v>0</v>
      </c>
      <c r="AV89" s="71">
        <v>0</v>
      </c>
      <c r="AW89" s="71">
        <v>0</v>
      </c>
      <c r="AX89" s="71"/>
      <c r="AY89" s="72"/>
      <c r="AZ89" s="71">
        <v>183.5</v>
      </c>
      <c r="BA89" s="71">
        <v>3869.4</v>
      </c>
      <c r="BB89" s="71">
        <v>0</v>
      </c>
      <c r="BC89" s="71">
        <v>0</v>
      </c>
      <c r="BD89" s="71">
        <v>0</v>
      </c>
      <c r="BE89" s="71">
        <v>0</v>
      </c>
      <c r="BF89" s="71"/>
      <c r="BG89" s="72"/>
      <c r="BH89" s="71">
        <v>0</v>
      </c>
      <c r="BI89" s="71">
        <v>0</v>
      </c>
      <c r="BJ89" s="71">
        <v>0</v>
      </c>
      <c r="BK89" s="71">
        <v>0</v>
      </c>
      <c r="BL89" s="71">
        <v>0</v>
      </c>
      <c r="BM89" s="71">
        <v>0</v>
      </c>
      <c r="BN89" s="72"/>
      <c r="BO89" s="71">
        <v>0</v>
      </c>
      <c r="BP89" s="71">
        <v>0</v>
      </c>
      <c r="BQ89" s="71">
        <v>0</v>
      </c>
      <c r="BR89" s="71">
        <v>0</v>
      </c>
      <c r="BS89" s="71">
        <v>0</v>
      </c>
      <c r="BT89" s="71">
        <v>0</v>
      </c>
      <c r="BU89"/>
      <c r="BV89" s="70">
        <v>0</v>
      </c>
      <c r="BW89" s="70">
        <v>0</v>
      </c>
      <c r="BX89" s="70">
        <v>0</v>
      </c>
      <c r="BY89" s="70">
        <v>0</v>
      </c>
      <c r="BZ89" s="70">
        <v>0</v>
      </c>
      <c r="CA89" s="70">
        <v>0</v>
      </c>
      <c r="CB89" s="70">
        <v>0</v>
      </c>
      <c r="CC89" s="70">
        <v>0</v>
      </c>
      <c r="CD89" s="70">
        <v>0</v>
      </c>
    </row>
    <row r="90" spans="1:82">
      <c r="A90" s="70" t="s">
        <v>1793</v>
      </c>
      <c r="B90" s="70">
        <v>17</v>
      </c>
      <c r="C90" s="70">
        <v>19</v>
      </c>
      <c r="D90" s="70">
        <v>1</v>
      </c>
      <c r="E90" s="70">
        <v>2022</v>
      </c>
      <c r="F90" s="70" t="s">
        <v>161</v>
      </c>
      <c r="G90" s="70" t="s">
        <v>1774</v>
      </c>
      <c r="H90" s="70" t="s">
        <v>1775</v>
      </c>
      <c r="I90" s="148"/>
      <c r="J90" s="71">
        <v>4.6694923094748138</v>
      </c>
      <c r="K90" s="71">
        <v>0.43296317727216044</v>
      </c>
      <c r="L90" s="71">
        <v>0.50271253553113837</v>
      </c>
      <c r="M90" s="71">
        <v>3.9814867692549054</v>
      </c>
      <c r="N90" s="71">
        <v>5.8220268649454159</v>
      </c>
      <c r="O90" s="71">
        <v>3.7336225019655065</v>
      </c>
      <c r="P90" s="71">
        <v>3.2632859541609038</v>
      </c>
      <c r="Q90" s="71">
        <v>0.24248488128668008</v>
      </c>
      <c r="R90" s="71">
        <v>0</v>
      </c>
      <c r="S90" s="71">
        <v>0</v>
      </c>
      <c r="T90" s="72"/>
      <c r="U90" s="71">
        <v>500013</v>
      </c>
      <c r="V90" s="71">
        <v>130</v>
      </c>
      <c r="W90" s="71">
        <v>20</v>
      </c>
      <c r="X90" s="71">
        <v>1025</v>
      </c>
      <c r="Y90" s="71">
        <v>1681</v>
      </c>
      <c r="Z90" s="71">
        <v>2610</v>
      </c>
      <c r="AA90" s="71">
        <v>713</v>
      </c>
      <c r="AB90" s="71">
        <v>4119</v>
      </c>
      <c r="AC90" s="71">
        <v>0</v>
      </c>
      <c r="AD90" s="71">
        <v>0</v>
      </c>
      <c r="AE90" s="72"/>
      <c r="AF90" s="71">
        <v>4277582.4408476641</v>
      </c>
      <c r="AG90" s="71">
        <v>287578.74043505942</v>
      </c>
      <c r="AH90" s="71">
        <v>131014.93161761016</v>
      </c>
      <c r="AI90" s="71">
        <v>6055957.6073455941</v>
      </c>
      <c r="AJ90" s="71">
        <v>7887505.5001331381</v>
      </c>
      <c r="AK90" s="71">
        <v>0</v>
      </c>
      <c r="AL90" s="71">
        <v>0</v>
      </c>
      <c r="AM90" s="71">
        <v>531875.32566290896</v>
      </c>
      <c r="AN90" s="71">
        <v>0</v>
      </c>
      <c r="AO90" s="71">
        <v>0</v>
      </c>
      <c r="AP90" s="71">
        <v>19171514.546041973</v>
      </c>
      <c r="AQ90" s="72"/>
      <c r="AR90" s="71">
        <v>40</v>
      </c>
      <c r="AS90" s="71">
        <v>13</v>
      </c>
      <c r="AT90" s="71">
        <v>0</v>
      </c>
      <c r="AU90" s="71">
        <v>0</v>
      </c>
      <c r="AV90" s="71">
        <v>0</v>
      </c>
      <c r="AW90" s="71">
        <v>0</v>
      </c>
      <c r="AX90" s="71"/>
      <c r="AY90" s="72"/>
      <c r="AZ90" s="71">
        <v>183.50000000000003</v>
      </c>
      <c r="BA90" s="71">
        <v>3869.4</v>
      </c>
      <c r="BB90" s="71">
        <v>0</v>
      </c>
      <c r="BC90" s="71">
        <v>0</v>
      </c>
      <c r="BD90" s="71">
        <v>0</v>
      </c>
      <c r="BE90" s="71">
        <v>0</v>
      </c>
      <c r="BF90" s="71"/>
      <c r="BG90" s="72"/>
      <c r="BH90" s="71"/>
      <c r="BI90" s="71"/>
      <c r="BJ90" s="71"/>
      <c r="BK90" s="71"/>
      <c r="BL90" s="71"/>
      <c r="BM90" s="71"/>
      <c r="BN90" s="72"/>
      <c r="BO90" s="71"/>
      <c r="BP90" s="71"/>
      <c r="BQ90" s="71"/>
      <c r="BR90" s="71"/>
      <c r="BS90" s="71"/>
      <c r="BT90" s="71"/>
      <c r="BU90"/>
      <c r="BV90" s="70"/>
      <c r="BW90" s="70"/>
      <c r="BX90" s="70"/>
      <c r="BY90" s="70"/>
      <c r="BZ90" s="70"/>
      <c r="CA90" s="70"/>
      <c r="CB90" s="70"/>
      <c r="CC90" s="70"/>
      <c r="CD90" s="70"/>
    </row>
    <row r="91" spans="1:82">
      <c r="A91" s="70" t="s">
        <v>1794</v>
      </c>
      <c r="B91" s="70">
        <v>17</v>
      </c>
      <c r="C91" s="70">
        <v>20</v>
      </c>
      <c r="D91" s="70">
        <v>1</v>
      </c>
      <c r="E91" s="70">
        <v>2023</v>
      </c>
      <c r="F91" s="70" t="s">
        <v>1539</v>
      </c>
      <c r="G91" s="70" t="s">
        <v>1774</v>
      </c>
      <c r="H91" s="70" t="s">
        <v>1775</v>
      </c>
      <c r="I91" s="148"/>
      <c r="J91" s="71"/>
      <c r="K91" s="71"/>
      <c r="L91" s="71"/>
      <c r="M91" s="71"/>
      <c r="N91" s="71"/>
      <c r="O91" s="71"/>
      <c r="P91" s="71"/>
      <c r="Q91" s="71"/>
      <c r="R91" s="71"/>
      <c r="S91" s="71"/>
      <c r="T91" s="72"/>
      <c r="U91" s="71"/>
      <c r="V91" s="71"/>
      <c r="W91" s="71"/>
      <c r="X91" s="71"/>
      <c r="Y91" s="71"/>
      <c r="Z91" s="71"/>
      <c r="AA91" s="71"/>
      <c r="AB91" s="71"/>
      <c r="AC91" s="71"/>
      <c r="AD91" s="71"/>
      <c r="AE91" s="72"/>
      <c r="AF91" s="71"/>
      <c r="AG91" s="71"/>
      <c r="AH91" s="71"/>
      <c r="AI91" s="71"/>
      <c r="AJ91" s="71"/>
      <c r="AK91" s="71"/>
      <c r="AL91" s="71"/>
      <c r="AM91" s="71"/>
      <c r="AN91" s="71"/>
      <c r="AO91" s="71"/>
      <c r="AP91" s="71"/>
      <c r="AQ91" s="72"/>
      <c r="AR91" s="71">
        <v>41</v>
      </c>
      <c r="AS91" s="71">
        <v>13</v>
      </c>
      <c r="AT91" s="71">
        <v>0</v>
      </c>
      <c r="AU91" s="71">
        <v>0</v>
      </c>
      <c r="AV91" s="71">
        <v>0</v>
      </c>
      <c r="AW91" s="71">
        <v>0</v>
      </c>
      <c r="AX91" s="71"/>
      <c r="AY91" s="72"/>
      <c r="AZ91" s="71">
        <v>188.60000000000002</v>
      </c>
      <c r="BA91" s="71">
        <v>3869.4</v>
      </c>
      <c r="BB91" s="71">
        <v>0</v>
      </c>
      <c r="BC91" s="71">
        <v>0</v>
      </c>
      <c r="BD91" s="71">
        <v>0</v>
      </c>
      <c r="BE91" s="71">
        <v>0</v>
      </c>
      <c r="BF91" s="71"/>
      <c r="BG91" s="72"/>
      <c r="BH91" s="71"/>
      <c r="BI91" s="71"/>
      <c r="BJ91" s="71"/>
      <c r="BK91" s="71"/>
      <c r="BL91" s="71"/>
      <c r="BM91" s="71"/>
      <c r="BN91" s="72"/>
      <c r="BO91" s="71"/>
      <c r="BP91" s="71"/>
      <c r="BQ91" s="71"/>
      <c r="BR91" s="71"/>
      <c r="BS91" s="71"/>
      <c r="BT91" s="71"/>
      <c r="BU91"/>
      <c r="BV91" s="70"/>
      <c r="BW91" s="70"/>
      <c r="BX91" s="70"/>
      <c r="BY91" s="70"/>
      <c r="BZ91" s="70"/>
      <c r="CA91" s="70"/>
      <c r="CB91" s="70"/>
      <c r="CC91" s="70"/>
      <c r="CD91" s="70"/>
    </row>
    <row r="92" spans="1:82">
      <c r="A92" s="70" t="s">
        <v>1795</v>
      </c>
      <c r="B92" s="70">
        <v>17</v>
      </c>
      <c r="C92" s="70">
        <v>21</v>
      </c>
      <c r="D92" s="70">
        <v>1</v>
      </c>
      <c r="E92" s="70">
        <v>2024</v>
      </c>
      <c r="F92" s="70" t="s">
        <v>1554</v>
      </c>
      <c r="G92" s="70" t="s">
        <v>1774</v>
      </c>
      <c r="H92" s="70" t="s">
        <v>1775</v>
      </c>
      <c r="I92" s="148"/>
      <c r="J92" s="71"/>
      <c r="K92" s="71"/>
      <c r="L92" s="71"/>
      <c r="M92" s="71"/>
      <c r="N92" s="71"/>
      <c r="O92" s="71"/>
      <c r="P92" s="71"/>
      <c r="Q92" s="71"/>
      <c r="R92" s="71"/>
      <c r="S92" s="71"/>
      <c r="T92" s="72"/>
      <c r="U92" s="71"/>
      <c r="V92" s="71"/>
      <c r="W92" s="71"/>
      <c r="X92" s="71"/>
      <c r="Y92" s="71"/>
      <c r="Z92" s="71"/>
      <c r="AA92" s="71"/>
      <c r="AB92" s="71"/>
      <c r="AC92" s="71"/>
      <c r="AD92" s="71"/>
      <c r="AE92" s="72"/>
      <c r="AF92" s="71"/>
      <c r="AG92" s="71"/>
      <c r="AH92" s="71"/>
      <c r="AI92" s="71"/>
      <c r="AJ92" s="71"/>
      <c r="AK92" s="71"/>
      <c r="AL92" s="71"/>
      <c r="AM92" s="71"/>
      <c r="AN92" s="71"/>
      <c r="AO92" s="71"/>
      <c r="AP92" s="71"/>
      <c r="AQ92" s="72"/>
      <c r="AR92" s="71"/>
      <c r="AS92" s="71"/>
      <c r="AT92" s="71"/>
      <c r="AU92" s="71"/>
      <c r="AV92" s="71"/>
      <c r="AW92" s="71"/>
      <c r="AX92" s="71"/>
      <c r="AY92" s="72"/>
      <c r="AZ92" s="71"/>
      <c r="BA92" s="71"/>
      <c r="BB92" s="71"/>
      <c r="BC92" s="71"/>
      <c r="BD92" s="71"/>
      <c r="BE92" s="71"/>
      <c r="BF92" s="71"/>
      <c r="BG92" s="72"/>
      <c r="BH92" s="71"/>
      <c r="BI92" s="71"/>
      <c r="BJ92" s="71"/>
      <c r="BK92" s="71"/>
      <c r="BL92" s="71"/>
      <c r="BM92" s="71"/>
      <c r="BN92" s="72"/>
      <c r="BO92" s="71"/>
      <c r="BP92" s="71"/>
      <c r="BQ92" s="71"/>
      <c r="BR92" s="71"/>
      <c r="BS92" s="71"/>
      <c r="BT92" s="71"/>
      <c r="BU92"/>
      <c r="BV92" s="70"/>
      <c r="BW92" s="70"/>
      <c r="BX92" s="70"/>
      <c r="BY92" s="70"/>
      <c r="BZ92" s="70"/>
      <c r="CA92" s="70"/>
      <c r="CB92" s="70"/>
      <c r="CC92" s="70"/>
      <c r="CD92" s="70"/>
    </row>
    <row r="93" spans="1:82">
      <c r="A93" s="70" t="s">
        <v>1796</v>
      </c>
      <c r="B93" s="70">
        <v>171</v>
      </c>
      <c r="C93" s="70">
        <v>1</v>
      </c>
      <c r="D93" s="70">
        <v>11</v>
      </c>
      <c r="E93" s="70">
        <v>1990</v>
      </c>
      <c r="F93" s="70" t="s">
        <v>787</v>
      </c>
      <c r="G93" s="70" t="s">
        <v>1797</v>
      </c>
      <c r="H93" s="70" t="s">
        <v>1798</v>
      </c>
      <c r="I93" s="148"/>
      <c r="J93" s="71">
        <v>1.586391901242459</v>
      </c>
      <c r="K93" s="71">
        <v>1.0142919259173979</v>
      </c>
      <c r="L93" s="71">
        <v>4.2628907711802544</v>
      </c>
      <c r="M93" s="71">
        <v>2.3237231332530941</v>
      </c>
      <c r="N93" s="71">
        <v>5.8812446606730724</v>
      </c>
      <c r="O93" s="71">
        <v>3.2578699326763352</v>
      </c>
      <c r="P93" s="71">
        <v>6.3259053710871402</v>
      </c>
      <c r="Q93" s="71">
        <v>0.32549902009695902</v>
      </c>
      <c r="R93" s="71">
        <v>0</v>
      </c>
      <c r="S93" s="71">
        <v>0.2970728977760338</v>
      </c>
      <c r="T93" s="72"/>
      <c r="U93" s="71">
        <v>118096</v>
      </c>
      <c r="V93" s="71">
        <v>296</v>
      </c>
      <c r="W93" s="71">
        <v>46</v>
      </c>
      <c r="X93" s="71">
        <v>874</v>
      </c>
      <c r="Y93" s="71">
        <v>1526</v>
      </c>
      <c r="Z93" s="71">
        <v>1340</v>
      </c>
      <c r="AA93" s="71">
        <v>1536</v>
      </c>
      <c r="AB93" s="71">
        <v>5285</v>
      </c>
      <c r="AC93" s="71">
        <v>0</v>
      </c>
      <c r="AD93" s="71">
        <v>0.2970728977760338</v>
      </c>
      <c r="AE93" s="72"/>
      <c r="AF93" s="71"/>
      <c r="AG93" s="71"/>
      <c r="AH93" s="71"/>
      <c r="AI93" s="71"/>
      <c r="AJ93" s="71"/>
      <c r="AK93" s="71"/>
      <c r="AL93" s="71"/>
      <c r="AM93" s="71"/>
      <c r="AN93" s="71"/>
      <c r="AO93" s="71"/>
      <c r="AP93" s="71"/>
      <c r="AQ93" s="72"/>
      <c r="AR93" s="71"/>
      <c r="AS93" s="71"/>
      <c r="AT93" s="71"/>
      <c r="AU93" s="71"/>
      <c r="AV93" s="71"/>
      <c r="AW93" s="71"/>
      <c r="AX93" s="71"/>
      <c r="AY93" s="72"/>
      <c r="AZ93" s="71"/>
      <c r="BA93" s="71"/>
      <c r="BB93" s="71"/>
      <c r="BC93" s="71"/>
      <c r="BD93" s="71"/>
      <c r="BE93" s="71"/>
      <c r="BF93" s="71"/>
      <c r="BG93" s="72"/>
      <c r="BH93" s="71" t="s">
        <v>788</v>
      </c>
      <c r="BI93" s="71" t="s">
        <v>788</v>
      </c>
      <c r="BJ93" s="71" t="s">
        <v>788</v>
      </c>
      <c r="BK93" s="71" t="s">
        <v>788</v>
      </c>
      <c r="BL93" s="71" t="s">
        <v>788</v>
      </c>
      <c r="BM93" s="71" t="s">
        <v>788</v>
      </c>
      <c r="BN93" s="72"/>
      <c r="BO93" s="71" t="s">
        <v>788</v>
      </c>
      <c r="BP93" s="71" t="s">
        <v>788</v>
      </c>
      <c r="BQ93" s="71" t="s">
        <v>788</v>
      </c>
      <c r="BR93" s="71" t="s">
        <v>788</v>
      </c>
      <c r="BS93" s="71" t="s">
        <v>788</v>
      </c>
      <c r="BT93" s="71" t="s">
        <v>788</v>
      </c>
      <c r="BU93"/>
      <c r="BV93" s="70"/>
      <c r="BW93" s="70"/>
      <c r="BX93" s="70"/>
      <c r="BY93" s="70"/>
      <c r="BZ93" s="70"/>
      <c r="CA93" s="70"/>
      <c r="CB93" s="70"/>
      <c r="CC93" s="70"/>
      <c r="CD93" s="70"/>
    </row>
    <row r="94" spans="1:82">
      <c r="A94" s="70" t="s">
        <v>1799</v>
      </c>
      <c r="B94" s="70">
        <v>172</v>
      </c>
      <c r="C94" s="70">
        <v>2</v>
      </c>
      <c r="D94" s="70">
        <v>11</v>
      </c>
      <c r="E94" s="70">
        <v>2005</v>
      </c>
      <c r="F94" s="70" t="s">
        <v>789</v>
      </c>
      <c r="G94" s="70" t="s">
        <v>1797</v>
      </c>
      <c r="H94" s="70" t="s">
        <v>1798</v>
      </c>
      <c r="I94" s="148"/>
      <c r="J94" s="71">
        <v>0.71541806082552395</v>
      </c>
      <c r="K94" s="71">
        <v>0.7248330204529867</v>
      </c>
      <c r="L94" s="71">
        <v>4.0117946444618831</v>
      </c>
      <c r="M94" s="71">
        <v>4.1446321763802239</v>
      </c>
      <c r="N94" s="71">
        <v>9.6054702058182766</v>
      </c>
      <c r="O94" s="71">
        <v>4.7713486672470564</v>
      </c>
      <c r="P94" s="71">
        <v>6.0695968541973047</v>
      </c>
      <c r="Q94" s="71">
        <v>0.30523507606861</v>
      </c>
      <c r="R94" s="71">
        <v>0</v>
      </c>
      <c r="S94" s="71">
        <v>0.55674385747844268</v>
      </c>
      <c r="T94" s="72"/>
      <c r="U94" s="71">
        <v>57774</v>
      </c>
      <c r="V94" s="71">
        <v>225</v>
      </c>
      <c r="W94" s="71">
        <v>40</v>
      </c>
      <c r="X94" s="71">
        <v>656</v>
      </c>
      <c r="Y94" s="71">
        <v>1668</v>
      </c>
      <c r="Z94" s="71">
        <v>2271</v>
      </c>
      <c r="AA94" s="71">
        <v>1207</v>
      </c>
      <c r="AB94" s="71">
        <v>5181</v>
      </c>
      <c r="AC94" s="71">
        <v>0</v>
      </c>
      <c r="AD94" s="71">
        <v>0.55674385747844268</v>
      </c>
      <c r="AE94" s="72"/>
      <c r="AF94" s="71"/>
      <c r="AG94" s="71"/>
      <c r="AH94" s="71"/>
      <c r="AI94" s="71"/>
      <c r="AJ94" s="71"/>
      <c r="AK94" s="71"/>
      <c r="AL94" s="71"/>
      <c r="AM94" s="71"/>
      <c r="AN94" s="71"/>
      <c r="AO94" s="71"/>
      <c r="AP94" s="71"/>
      <c r="AQ94" s="72"/>
      <c r="AR94" s="71"/>
      <c r="AS94" s="71"/>
      <c r="AT94" s="71"/>
      <c r="AU94" s="71"/>
      <c r="AV94" s="71"/>
      <c r="AW94" s="71"/>
      <c r="AX94" s="71"/>
      <c r="AY94" s="72"/>
      <c r="AZ94" s="71"/>
      <c r="BA94" s="71"/>
      <c r="BB94" s="71"/>
      <c r="BC94" s="71"/>
      <c r="BD94" s="71"/>
      <c r="BE94" s="71"/>
      <c r="BF94" s="71"/>
      <c r="BG94" s="72"/>
      <c r="BH94" s="71" t="s">
        <v>788</v>
      </c>
      <c r="BI94" s="71" t="s">
        <v>788</v>
      </c>
      <c r="BJ94" s="71" t="s">
        <v>788</v>
      </c>
      <c r="BK94" s="71" t="s">
        <v>788</v>
      </c>
      <c r="BL94" s="71" t="s">
        <v>788</v>
      </c>
      <c r="BM94" s="71" t="s">
        <v>788</v>
      </c>
      <c r="BN94" s="72"/>
      <c r="BO94" s="71" t="s">
        <v>788</v>
      </c>
      <c r="BP94" s="71" t="s">
        <v>788</v>
      </c>
      <c r="BQ94" s="71" t="s">
        <v>788</v>
      </c>
      <c r="BR94" s="71" t="s">
        <v>788</v>
      </c>
      <c r="BS94" s="71" t="s">
        <v>788</v>
      </c>
      <c r="BT94" s="71" t="s">
        <v>788</v>
      </c>
      <c r="BU94"/>
      <c r="BV94" s="70"/>
      <c r="BW94" s="70"/>
      <c r="BX94" s="70"/>
      <c r="BY94" s="70"/>
      <c r="BZ94" s="70"/>
      <c r="CA94" s="70"/>
      <c r="CB94" s="70"/>
      <c r="CC94" s="70"/>
      <c r="CD94" s="70"/>
    </row>
    <row r="95" spans="1:82">
      <c r="A95" s="70" t="s">
        <v>1800</v>
      </c>
      <c r="B95" s="70">
        <v>173</v>
      </c>
      <c r="C95" s="70">
        <v>3</v>
      </c>
      <c r="D95" s="70">
        <v>11</v>
      </c>
      <c r="E95" s="70">
        <v>2006</v>
      </c>
      <c r="F95" s="70" t="s">
        <v>790</v>
      </c>
      <c r="G95" s="70" t="s">
        <v>1797</v>
      </c>
      <c r="H95" s="70" t="s">
        <v>1798</v>
      </c>
      <c r="I95" s="148"/>
      <c r="J95" s="71" t="s">
        <v>788</v>
      </c>
      <c r="K95" s="71" t="s">
        <v>788</v>
      </c>
      <c r="L95" s="71" t="s">
        <v>788</v>
      </c>
      <c r="M95" s="71" t="s">
        <v>788</v>
      </c>
      <c r="N95" s="71" t="s">
        <v>788</v>
      </c>
      <c r="O95" s="71" t="s">
        <v>788</v>
      </c>
      <c r="P95" s="71" t="s">
        <v>788</v>
      </c>
      <c r="Q95" s="71" t="s">
        <v>788</v>
      </c>
      <c r="R95" s="71" t="s">
        <v>788</v>
      </c>
      <c r="S95" s="71" t="s">
        <v>788</v>
      </c>
      <c r="T95" s="72"/>
      <c r="U95" s="71" t="s">
        <v>788</v>
      </c>
      <c r="V95" s="71" t="s">
        <v>788</v>
      </c>
      <c r="W95" s="71" t="s">
        <v>788</v>
      </c>
      <c r="X95" s="71" t="s">
        <v>788</v>
      </c>
      <c r="Y95" s="71" t="s">
        <v>788</v>
      </c>
      <c r="Z95" s="71" t="s">
        <v>788</v>
      </c>
      <c r="AA95" s="71" t="s">
        <v>788</v>
      </c>
      <c r="AB95" s="71" t="s">
        <v>788</v>
      </c>
      <c r="AC95" s="71" t="s">
        <v>788</v>
      </c>
      <c r="AD95" s="71" t="s">
        <v>788</v>
      </c>
      <c r="AE95" s="72"/>
      <c r="AF95" s="71" t="s">
        <v>788</v>
      </c>
      <c r="AG95" s="71" t="s">
        <v>788</v>
      </c>
      <c r="AH95" s="71" t="s">
        <v>788</v>
      </c>
      <c r="AI95" s="71" t="s">
        <v>788</v>
      </c>
      <c r="AJ95" s="71" t="s">
        <v>788</v>
      </c>
      <c r="AK95" s="71" t="s">
        <v>788</v>
      </c>
      <c r="AL95" s="71" t="s">
        <v>788</v>
      </c>
      <c r="AM95" s="71" t="s">
        <v>788</v>
      </c>
      <c r="AN95" s="71" t="s">
        <v>788</v>
      </c>
      <c r="AO95" s="71" t="s">
        <v>788</v>
      </c>
      <c r="AP95" s="71"/>
      <c r="AQ95" s="72"/>
      <c r="AR95" s="71" t="s">
        <v>788</v>
      </c>
      <c r="AS95" s="71" t="s">
        <v>788</v>
      </c>
      <c r="AT95" s="71" t="s">
        <v>788</v>
      </c>
      <c r="AU95" s="71" t="s">
        <v>788</v>
      </c>
      <c r="AV95" s="71" t="s">
        <v>788</v>
      </c>
      <c r="AW95" s="71" t="s">
        <v>788</v>
      </c>
      <c r="AX95" s="71" t="s">
        <v>788</v>
      </c>
      <c r="AY95" s="72"/>
      <c r="AZ95" s="71" t="s">
        <v>788</v>
      </c>
      <c r="BA95" s="71" t="s">
        <v>788</v>
      </c>
      <c r="BB95" s="71" t="s">
        <v>788</v>
      </c>
      <c r="BC95" s="71" t="s">
        <v>788</v>
      </c>
      <c r="BD95" s="71" t="s">
        <v>788</v>
      </c>
      <c r="BE95" s="71" t="s">
        <v>788</v>
      </c>
      <c r="BF95" s="71" t="s">
        <v>788</v>
      </c>
      <c r="BG95" s="72"/>
      <c r="BH95" s="71" t="s">
        <v>788</v>
      </c>
      <c r="BI95" s="71" t="s">
        <v>788</v>
      </c>
      <c r="BJ95" s="71" t="s">
        <v>788</v>
      </c>
      <c r="BK95" s="71" t="s">
        <v>788</v>
      </c>
      <c r="BL95" s="71" t="s">
        <v>788</v>
      </c>
      <c r="BM95" s="71" t="s">
        <v>788</v>
      </c>
      <c r="BN95" s="72"/>
      <c r="BO95" s="71" t="s">
        <v>788</v>
      </c>
      <c r="BP95" s="71" t="s">
        <v>788</v>
      </c>
      <c r="BQ95" s="71" t="s">
        <v>788</v>
      </c>
      <c r="BR95" s="71" t="s">
        <v>788</v>
      </c>
      <c r="BS95" s="71" t="s">
        <v>788</v>
      </c>
      <c r="BT95" s="71" t="s">
        <v>788</v>
      </c>
      <c r="BU95"/>
      <c r="BV95" s="70"/>
      <c r="BW95" s="70"/>
      <c r="BX95" s="70"/>
      <c r="BY95" s="70"/>
      <c r="BZ95" s="70"/>
      <c r="CA95" s="70"/>
      <c r="CB95" s="70"/>
      <c r="CC95" s="70"/>
      <c r="CD95" s="70"/>
    </row>
    <row r="96" spans="1:82">
      <c r="A96" s="70" t="s">
        <v>1801</v>
      </c>
      <c r="B96" s="70">
        <v>174</v>
      </c>
      <c r="C96" s="70">
        <v>4</v>
      </c>
      <c r="D96" s="70">
        <v>11</v>
      </c>
      <c r="E96" s="70">
        <v>2007</v>
      </c>
      <c r="F96" s="70" t="s">
        <v>791</v>
      </c>
      <c r="G96" s="70" t="s">
        <v>1797</v>
      </c>
      <c r="H96" s="70" t="s">
        <v>1798</v>
      </c>
      <c r="I96" s="148"/>
      <c r="J96" s="71">
        <v>0.77736389605168299</v>
      </c>
      <c r="K96" s="71">
        <v>0.65368203663961866</v>
      </c>
      <c r="L96" s="71">
        <v>5.3493157946434096</v>
      </c>
      <c r="M96" s="71">
        <v>4.0564056508745887</v>
      </c>
      <c r="N96" s="71">
        <v>9.5451222834365659</v>
      </c>
      <c r="O96" s="71">
        <v>4.4806771864281361</v>
      </c>
      <c r="P96" s="71">
        <v>5.9695001487433199</v>
      </c>
      <c r="Q96" s="71">
        <v>0.31275982970066302</v>
      </c>
      <c r="R96" s="71">
        <v>0</v>
      </c>
      <c r="S96" s="71">
        <v>0.57521823668449845</v>
      </c>
      <c r="T96" s="72"/>
      <c r="U96" s="71">
        <v>70477</v>
      </c>
      <c r="V96" s="71">
        <v>216</v>
      </c>
      <c r="W96" s="71">
        <v>70</v>
      </c>
      <c r="X96" s="71">
        <v>862</v>
      </c>
      <c r="Y96" s="71">
        <v>1663</v>
      </c>
      <c r="Z96" s="71">
        <v>2217</v>
      </c>
      <c r="AA96" s="71">
        <v>1169</v>
      </c>
      <c r="AB96" s="71">
        <v>5028</v>
      </c>
      <c r="AC96" s="71">
        <v>0</v>
      </c>
      <c r="AD96" s="71">
        <v>0.57521823668449845</v>
      </c>
      <c r="AE96" s="72"/>
      <c r="AF96" s="71"/>
      <c r="AG96" s="71"/>
      <c r="AH96" s="71"/>
      <c r="AI96" s="71"/>
      <c r="AJ96" s="71"/>
      <c r="AK96" s="71"/>
      <c r="AL96" s="71"/>
      <c r="AM96" s="71"/>
      <c r="AN96" s="71"/>
      <c r="AO96" s="71"/>
      <c r="AP96" s="71"/>
      <c r="AQ96" s="72"/>
      <c r="AR96" s="71"/>
      <c r="AS96" s="71"/>
      <c r="AT96" s="71"/>
      <c r="AU96" s="71"/>
      <c r="AV96" s="71"/>
      <c r="AW96" s="71"/>
      <c r="AX96" s="71"/>
      <c r="AY96" s="72"/>
      <c r="AZ96" s="71"/>
      <c r="BA96" s="71"/>
      <c r="BB96" s="71"/>
      <c r="BC96" s="71"/>
      <c r="BD96" s="71"/>
      <c r="BE96" s="71"/>
      <c r="BF96" s="71"/>
      <c r="BG96" s="72"/>
      <c r="BH96" s="71" t="s">
        <v>788</v>
      </c>
      <c r="BI96" s="71" t="s">
        <v>788</v>
      </c>
      <c r="BJ96" s="71" t="s">
        <v>788</v>
      </c>
      <c r="BK96" s="71" t="s">
        <v>788</v>
      </c>
      <c r="BL96" s="71" t="s">
        <v>788</v>
      </c>
      <c r="BM96" s="71" t="s">
        <v>788</v>
      </c>
      <c r="BN96" s="72"/>
      <c r="BO96" s="71" t="s">
        <v>788</v>
      </c>
      <c r="BP96" s="71" t="s">
        <v>788</v>
      </c>
      <c r="BQ96" s="71" t="s">
        <v>788</v>
      </c>
      <c r="BR96" s="71" t="s">
        <v>788</v>
      </c>
      <c r="BS96" s="71" t="s">
        <v>788</v>
      </c>
      <c r="BT96" s="71" t="s">
        <v>788</v>
      </c>
      <c r="BU96"/>
      <c r="BV96" s="70"/>
      <c r="BW96" s="70"/>
      <c r="BX96" s="70"/>
      <c r="BY96" s="70"/>
      <c r="BZ96" s="70"/>
      <c r="CA96" s="70"/>
      <c r="CB96" s="70"/>
      <c r="CC96" s="70"/>
      <c r="CD96" s="70"/>
    </row>
    <row r="97" spans="1:82">
      <c r="A97" s="70" t="s">
        <v>1802</v>
      </c>
      <c r="B97" s="70">
        <v>175</v>
      </c>
      <c r="C97" s="70">
        <v>5</v>
      </c>
      <c r="D97" s="70">
        <v>11</v>
      </c>
      <c r="E97" s="70">
        <v>2008</v>
      </c>
      <c r="F97" s="70" t="s">
        <v>792</v>
      </c>
      <c r="G97" s="70" t="s">
        <v>1797</v>
      </c>
      <c r="H97" s="70" t="s">
        <v>1798</v>
      </c>
      <c r="I97" s="148"/>
      <c r="J97" s="71">
        <v>0.53283431431184625</v>
      </c>
      <c r="K97" s="71">
        <v>0.47512411532147492</v>
      </c>
      <c r="L97" s="71">
        <v>4.7113577085487366</v>
      </c>
      <c r="M97" s="71">
        <v>4.2543389377630882</v>
      </c>
      <c r="N97" s="71">
        <v>7.9202084617408168</v>
      </c>
      <c r="O97" s="71">
        <v>4.3326508431509261</v>
      </c>
      <c r="P97" s="71">
        <v>5.8402806566050263</v>
      </c>
      <c r="Q97" s="71">
        <v>0.302068710038217</v>
      </c>
      <c r="R97" s="71">
        <v>0</v>
      </c>
      <c r="S97" s="71">
        <v>0.62774264979573757</v>
      </c>
      <c r="T97" s="72"/>
      <c r="U97" s="71">
        <v>52152</v>
      </c>
      <c r="V97" s="71">
        <v>216</v>
      </c>
      <c r="W97" s="71">
        <v>70</v>
      </c>
      <c r="X97" s="71">
        <v>862</v>
      </c>
      <c r="Y97" s="71">
        <v>1676</v>
      </c>
      <c r="Z97" s="71">
        <v>2219</v>
      </c>
      <c r="AA97" s="71">
        <v>1145</v>
      </c>
      <c r="AB97" s="71">
        <v>4936</v>
      </c>
      <c r="AC97" s="71">
        <v>0</v>
      </c>
      <c r="AD97" s="71">
        <v>0.62774264979573757</v>
      </c>
      <c r="AE97" s="72"/>
      <c r="AF97" s="71"/>
      <c r="AG97" s="71"/>
      <c r="AH97" s="71"/>
      <c r="AI97" s="71"/>
      <c r="AJ97" s="71"/>
      <c r="AK97" s="71"/>
      <c r="AL97" s="71"/>
      <c r="AM97" s="71"/>
      <c r="AN97" s="71"/>
      <c r="AO97" s="71"/>
      <c r="AP97" s="71"/>
      <c r="AQ97" s="72"/>
      <c r="AR97" s="71"/>
      <c r="AS97" s="71"/>
      <c r="AT97" s="71"/>
      <c r="AU97" s="71"/>
      <c r="AV97" s="71"/>
      <c r="AW97" s="71"/>
      <c r="AX97" s="71"/>
      <c r="AY97" s="72"/>
      <c r="AZ97" s="71"/>
      <c r="BA97" s="71"/>
      <c r="BB97" s="71"/>
      <c r="BC97" s="71"/>
      <c r="BD97" s="71"/>
      <c r="BE97" s="71"/>
      <c r="BF97" s="71"/>
      <c r="BG97" s="72"/>
      <c r="BH97" s="71" t="s">
        <v>788</v>
      </c>
      <c r="BI97" s="71" t="s">
        <v>788</v>
      </c>
      <c r="BJ97" s="71" t="s">
        <v>788</v>
      </c>
      <c r="BK97" s="71" t="s">
        <v>788</v>
      </c>
      <c r="BL97" s="71" t="s">
        <v>788</v>
      </c>
      <c r="BM97" s="71" t="s">
        <v>788</v>
      </c>
      <c r="BN97" s="72"/>
      <c r="BO97" s="71" t="s">
        <v>788</v>
      </c>
      <c r="BP97" s="71" t="s">
        <v>788</v>
      </c>
      <c r="BQ97" s="71" t="s">
        <v>788</v>
      </c>
      <c r="BR97" s="71" t="s">
        <v>788</v>
      </c>
      <c r="BS97" s="71" t="s">
        <v>788</v>
      </c>
      <c r="BT97" s="71" t="s">
        <v>788</v>
      </c>
      <c r="BU97"/>
      <c r="BV97" s="70"/>
      <c r="BW97" s="70"/>
      <c r="BX97" s="70"/>
      <c r="BY97" s="70"/>
      <c r="BZ97" s="70"/>
      <c r="CA97" s="70"/>
      <c r="CB97" s="70"/>
      <c r="CC97" s="70"/>
      <c r="CD97" s="70"/>
    </row>
    <row r="98" spans="1:82">
      <c r="A98" s="70" t="s">
        <v>1803</v>
      </c>
      <c r="B98" s="70">
        <v>176</v>
      </c>
      <c r="C98" s="70">
        <v>6</v>
      </c>
      <c r="D98" s="70">
        <v>11</v>
      </c>
      <c r="E98" s="70">
        <v>2009</v>
      </c>
      <c r="F98" s="70" t="s">
        <v>176</v>
      </c>
      <c r="G98" s="70" t="s">
        <v>1797</v>
      </c>
      <c r="H98" s="70" t="s">
        <v>1798</v>
      </c>
      <c r="I98" s="148"/>
      <c r="J98" s="71">
        <v>0.57603484764922541</v>
      </c>
      <c r="K98" s="71">
        <v>0.46736866162833762</v>
      </c>
      <c r="L98" s="71">
        <v>7.3725303866188341</v>
      </c>
      <c r="M98" s="71">
        <v>4.7173395404714906</v>
      </c>
      <c r="N98" s="71">
        <v>7.5803201751560012</v>
      </c>
      <c r="O98" s="71">
        <v>4.4013699318572197</v>
      </c>
      <c r="P98" s="71">
        <v>5.6541039275952709</v>
      </c>
      <c r="Q98" s="71">
        <v>0.28472429821360701</v>
      </c>
      <c r="R98" s="71">
        <v>0</v>
      </c>
      <c r="S98" s="71">
        <v>0.74067953953196142</v>
      </c>
      <c r="T98" s="72"/>
      <c r="U98" s="71">
        <v>43064</v>
      </c>
      <c r="V98" s="71">
        <v>172</v>
      </c>
      <c r="W98" s="71">
        <v>150</v>
      </c>
      <c r="X98" s="71">
        <v>960</v>
      </c>
      <c r="Y98" s="71">
        <v>1684</v>
      </c>
      <c r="Z98" s="71">
        <v>2225</v>
      </c>
      <c r="AA98" s="71">
        <v>1138</v>
      </c>
      <c r="AB98" s="71">
        <v>4884</v>
      </c>
      <c r="AC98" s="71">
        <v>0</v>
      </c>
      <c r="AD98" s="71">
        <v>0.74067953953196142</v>
      </c>
      <c r="AE98" s="72"/>
      <c r="AF98" s="71"/>
      <c r="AG98" s="71"/>
      <c r="AH98" s="71"/>
      <c r="AI98" s="71"/>
      <c r="AJ98" s="71"/>
      <c r="AK98" s="71"/>
      <c r="AL98" s="71"/>
      <c r="AM98" s="71"/>
      <c r="AN98" s="71"/>
      <c r="AO98" s="71"/>
      <c r="AP98" s="71"/>
      <c r="AQ98" s="72"/>
      <c r="AR98" s="71"/>
      <c r="AS98" s="71"/>
      <c r="AT98" s="71"/>
      <c r="AU98" s="71"/>
      <c r="AV98" s="71"/>
      <c r="AW98" s="71"/>
      <c r="AX98" s="71"/>
      <c r="AY98" s="72"/>
      <c r="AZ98" s="71"/>
      <c r="BA98" s="71"/>
      <c r="BB98" s="71"/>
      <c r="BC98" s="71"/>
      <c r="BD98" s="71"/>
      <c r="BE98" s="71"/>
      <c r="BF98" s="71"/>
      <c r="BG98" s="72"/>
      <c r="BH98" s="71">
        <v>0</v>
      </c>
      <c r="BI98" s="71">
        <v>0</v>
      </c>
      <c r="BJ98" s="71">
        <v>0</v>
      </c>
      <c r="BK98" s="71">
        <v>0</v>
      </c>
      <c r="BL98" s="71">
        <v>0</v>
      </c>
      <c r="BM98" s="71">
        <v>0</v>
      </c>
      <c r="BN98" s="72"/>
      <c r="BO98" s="71">
        <v>0</v>
      </c>
      <c r="BP98" s="71">
        <v>0</v>
      </c>
      <c r="BQ98" s="71">
        <v>0</v>
      </c>
      <c r="BR98" s="71">
        <v>0</v>
      </c>
      <c r="BS98" s="71">
        <v>0</v>
      </c>
      <c r="BT98" s="71">
        <v>0</v>
      </c>
      <c r="BU98"/>
      <c r="BV98" s="70">
        <v>0</v>
      </c>
      <c r="BW98" s="70">
        <v>0</v>
      </c>
      <c r="BX98" s="70">
        <v>0</v>
      </c>
      <c r="BY98" s="70">
        <v>0</v>
      </c>
      <c r="BZ98" s="70">
        <v>0</v>
      </c>
      <c r="CA98" s="70">
        <v>0</v>
      </c>
      <c r="CB98" s="70">
        <v>0</v>
      </c>
      <c r="CC98" s="70">
        <v>0</v>
      </c>
      <c r="CD98" s="70">
        <v>0</v>
      </c>
    </row>
    <row r="99" spans="1:82">
      <c r="A99" s="70" t="s">
        <v>1804</v>
      </c>
      <c r="B99" s="70">
        <v>177</v>
      </c>
      <c r="C99" s="70">
        <v>7</v>
      </c>
      <c r="D99" s="70">
        <v>11</v>
      </c>
      <c r="E99" s="70">
        <v>2010</v>
      </c>
      <c r="F99" s="70" t="s">
        <v>177</v>
      </c>
      <c r="G99" s="70" t="s">
        <v>1797</v>
      </c>
      <c r="H99" s="70" t="s">
        <v>1798</v>
      </c>
      <c r="I99" s="148"/>
      <c r="J99" s="71">
        <v>0.4732939192867634</v>
      </c>
      <c r="K99" s="71">
        <v>0.44565608170061022</v>
      </c>
      <c r="L99" s="71">
        <v>6.8379156040581242</v>
      </c>
      <c r="M99" s="71">
        <v>4.5049790952036526</v>
      </c>
      <c r="N99" s="71">
        <v>7.774766890473976</v>
      </c>
      <c r="O99" s="71">
        <v>4.3298183952309177</v>
      </c>
      <c r="P99" s="71">
        <v>5.5594258287901823</v>
      </c>
      <c r="Q99" s="71">
        <v>0.28941096221834101</v>
      </c>
      <c r="R99" s="71">
        <v>0</v>
      </c>
      <c r="S99" s="71">
        <v>0.68870040726604131</v>
      </c>
      <c r="T99" s="72"/>
      <c r="U99" s="71">
        <v>41583</v>
      </c>
      <c r="V99" s="71">
        <v>172</v>
      </c>
      <c r="W99" s="71">
        <v>150</v>
      </c>
      <c r="X99" s="71">
        <v>960</v>
      </c>
      <c r="Y99" s="71">
        <v>1662</v>
      </c>
      <c r="Z99" s="71">
        <v>2199</v>
      </c>
      <c r="AA99" s="71">
        <v>1091</v>
      </c>
      <c r="AB99" s="71">
        <v>4757</v>
      </c>
      <c r="AC99" s="71">
        <v>0</v>
      </c>
      <c r="AD99" s="71">
        <v>0.68870040726604131</v>
      </c>
      <c r="AE99" s="72"/>
      <c r="AF99" s="71"/>
      <c r="AG99" s="71"/>
      <c r="AH99" s="71"/>
      <c r="AI99" s="71"/>
      <c r="AJ99" s="71"/>
      <c r="AK99" s="71"/>
      <c r="AL99" s="71"/>
      <c r="AM99" s="71"/>
      <c r="AN99" s="71"/>
      <c r="AO99" s="71"/>
      <c r="AP99" s="71"/>
      <c r="AQ99" s="72"/>
      <c r="AR99" s="71"/>
      <c r="AS99" s="71"/>
      <c r="AT99" s="71"/>
      <c r="AU99" s="71"/>
      <c r="AV99" s="71"/>
      <c r="AW99" s="71"/>
      <c r="AX99" s="71"/>
      <c r="AY99" s="72"/>
      <c r="AZ99" s="71"/>
      <c r="BA99" s="71"/>
      <c r="BB99" s="71"/>
      <c r="BC99" s="71"/>
      <c r="BD99" s="71"/>
      <c r="BE99" s="71"/>
      <c r="BF99" s="71"/>
      <c r="BG99" s="72"/>
      <c r="BH99" s="71">
        <v>0</v>
      </c>
      <c r="BI99" s="71">
        <v>0</v>
      </c>
      <c r="BJ99" s="71">
        <v>0</v>
      </c>
      <c r="BK99" s="71">
        <v>0</v>
      </c>
      <c r="BL99" s="71">
        <v>0</v>
      </c>
      <c r="BM99" s="71">
        <v>0</v>
      </c>
      <c r="BN99" s="72"/>
      <c r="BO99" s="71">
        <v>0</v>
      </c>
      <c r="BP99" s="71">
        <v>0</v>
      </c>
      <c r="BQ99" s="71">
        <v>0</v>
      </c>
      <c r="BR99" s="71">
        <v>0</v>
      </c>
      <c r="BS99" s="71">
        <v>0</v>
      </c>
      <c r="BT99" s="71">
        <v>0</v>
      </c>
      <c r="BU99"/>
      <c r="BV99" s="70">
        <v>0</v>
      </c>
      <c r="BW99" s="70">
        <v>0</v>
      </c>
      <c r="BX99" s="70">
        <v>0</v>
      </c>
      <c r="BY99" s="70">
        <v>0</v>
      </c>
      <c r="BZ99" s="70">
        <v>0</v>
      </c>
      <c r="CA99" s="70">
        <v>0</v>
      </c>
      <c r="CB99" s="70">
        <v>0</v>
      </c>
      <c r="CC99" s="70">
        <v>0</v>
      </c>
      <c r="CD99" s="70">
        <v>0</v>
      </c>
    </row>
    <row r="100" spans="1:82">
      <c r="A100" s="70" t="s">
        <v>1805</v>
      </c>
      <c r="B100" s="70">
        <v>178</v>
      </c>
      <c r="C100" s="70">
        <v>8</v>
      </c>
      <c r="D100" s="70">
        <v>11</v>
      </c>
      <c r="E100" s="70">
        <v>2011</v>
      </c>
      <c r="F100" s="70" t="s">
        <v>178</v>
      </c>
      <c r="G100" s="70" t="s">
        <v>1797</v>
      </c>
      <c r="H100" s="70" t="s">
        <v>1798</v>
      </c>
      <c r="I100" s="148"/>
      <c r="J100" s="71">
        <v>0.7050880490030984</v>
      </c>
      <c r="K100" s="71">
        <v>0.54387093290844979</v>
      </c>
      <c r="L100" s="71">
        <v>7.4896640760900572</v>
      </c>
      <c r="M100" s="71">
        <v>5.5486953503365344</v>
      </c>
      <c r="N100" s="71">
        <v>9.3211866589793662</v>
      </c>
      <c r="O100" s="71">
        <v>4.2550973600372481</v>
      </c>
      <c r="P100" s="71">
        <v>5.1958806251028484</v>
      </c>
      <c r="Q100" s="71">
        <v>0.32569165101071801</v>
      </c>
      <c r="R100" s="71">
        <v>0</v>
      </c>
      <c r="S100" s="71">
        <v>0.63407891967176111</v>
      </c>
      <c r="T100" s="72"/>
      <c r="U100" s="71">
        <v>68605</v>
      </c>
      <c r="V100" s="71">
        <v>172</v>
      </c>
      <c r="W100" s="71">
        <v>150</v>
      </c>
      <c r="X100" s="71">
        <v>960</v>
      </c>
      <c r="Y100" s="71">
        <v>1639</v>
      </c>
      <c r="Z100" s="71">
        <v>2208</v>
      </c>
      <c r="AA100" s="71">
        <v>1050</v>
      </c>
      <c r="AB100" s="71">
        <v>4641</v>
      </c>
      <c r="AC100" s="71">
        <v>0</v>
      </c>
      <c r="AD100" s="71">
        <v>0.63407891967176111</v>
      </c>
      <c r="AE100" s="72"/>
      <c r="AF100" s="71"/>
      <c r="AG100" s="71"/>
      <c r="AH100" s="71"/>
      <c r="AI100" s="71"/>
      <c r="AJ100" s="71"/>
      <c r="AK100" s="71"/>
      <c r="AL100" s="71"/>
      <c r="AM100" s="71"/>
      <c r="AN100" s="71"/>
      <c r="AO100" s="71"/>
      <c r="AP100" s="71"/>
      <c r="AQ100" s="72"/>
      <c r="AR100" s="71"/>
      <c r="AS100" s="71"/>
      <c r="AT100" s="71"/>
      <c r="AU100" s="71"/>
      <c r="AV100" s="71"/>
      <c r="AW100" s="71"/>
      <c r="AX100" s="71"/>
      <c r="AY100" s="72"/>
      <c r="AZ100" s="71"/>
      <c r="BA100" s="71"/>
      <c r="BB100" s="71"/>
      <c r="BC100" s="71"/>
      <c r="BD100" s="71"/>
      <c r="BE100" s="71"/>
      <c r="BF100" s="71"/>
      <c r="BG100" s="72"/>
      <c r="BH100" s="71">
        <v>0</v>
      </c>
      <c r="BI100" s="71">
        <v>0</v>
      </c>
      <c r="BJ100" s="71">
        <v>0</v>
      </c>
      <c r="BK100" s="71">
        <v>0</v>
      </c>
      <c r="BL100" s="71">
        <v>0</v>
      </c>
      <c r="BM100" s="71">
        <v>0</v>
      </c>
      <c r="BN100" s="72"/>
      <c r="BO100" s="71">
        <v>0</v>
      </c>
      <c r="BP100" s="71">
        <v>0</v>
      </c>
      <c r="BQ100" s="71">
        <v>0</v>
      </c>
      <c r="BR100" s="71">
        <v>0</v>
      </c>
      <c r="BS100" s="71">
        <v>0</v>
      </c>
      <c r="BT100" s="71">
        <v>0</v>
      </c>
      <c r="BU100"/>
      <c r="BV100" s="70">
        <v>0</v>
      </c>
      <c r="BW100" s="70">
        <v>0</v>
      </c>
      <c r="BX100" s="70">
        <v>0</v>
      </c>
      <c r="BY100" s="70">
        <v>0</v>
      </c>
      <c r="BZ100" s="70">
        <v>0</v>
      </c>
      <c r="CA100" s="70">
        <v>0</v>
      </c>
      <c r="CB100" s="70">
        <v>0</v>
      </c>
      <c r="CC100" s="70">
        <v>0</v>
      </c>
      <c r="CD100" s="70">
        <v>0</v>
      </c>
    </row>
    <row r="101" spans="1:82">
      <c r="A101" s="70" t="s">
        <v>1806</v>
      </c>
      <c r="B101" s="70">
        <v>179</v>
      </c>
      <c r="C101" s="70">
        <v>9</v>
      </c>
      <c r="D101" s="70">
        <v>11</v>
      </c>
      <c r="E101" s="70">
        <v>2012</v>
      </c>
      <c r="F101" s="70" t="s">
        <v>179</v>
      </c>
      <c r="G101" s="70" t="s">
        <v>1797</v>
      </c>
      <c r="H101" s="70" t="s">
        <v>1798</v>
      </c>
      <c r="I101" s="148"/>
      <c r="J101" s="71">
        <v>0.81471908645873325</v>
      </c>
      <c r="K101" s="71">
        <v>0.52011045200793904</v>
      </c>
      <c r="L101" s="71">
        <v>7.3240754472899194</v>
      </c>
      <c r="M101" s="71">
        <v>5.5322623764013601</v>
      </c>
      <c r="N101" s="71">
        <v>10.114799724675679</v>
      </c>
      <c r="O101" s="71">
        <v>4.2980918497209935</v>
      </c>
      <c r="P101" s="71">
        <v>5.4444135386602364</v>
      </c>
      <c r="Q101" s="71">
        <v>0.35088382440754901</v>
      </c>
      <c r="R101" s="71">
        <v>0</v>
      </c>
      <c r="S101" s="71">
        <v>0.58192676026460533</v>
      </c>
      <c r="T101" s="72"/>
      <c r="U101" s="71">
        <v>69167</v>
      </c>
      <c r="V101" s="71">
        <v>172</v>
      </c>
      <c r="W101" s="71">
        <v>150</v>
      </c>
      <c r="X101" s="71">
        <v>960</v>
      </c>
      <c r="Y101" s="71">
        <v>1662</v>
      </c>
      <c r="Z101" s="71">
        <v>2248</v>
      </c>
      <c r="AA101" s="71">
        <v>1094</v>
      </c>
      <c r="AB101" s="71">
        <v>4602</v>
      </c>
      <c r="AC101" s="71">
        <v>0</v>
      </c>
      <c r="AD101" s="71">
        <v>0.58192676026460533</v>
      </c>
      <c r="AE101" s="72"/>
      <c r="AF101" s="71"/>
      <c r="AG101" s="71"/>
      <c r="AH101" s="71"/>
      <c r="AI101" s="71"/>
      <c r="AJ101" s="71"/>
      <c r="AK101" s="71"/>
      <c r="AL101" s="71"/>
      <c r="AM101" s="71"/>
      <c r="AN101" s="71"/>
      <c r="AO101" s="71"/>
      <c r="AP101" s="71"/>
      <c r="AQ101" s="72"/>
      <c r="AR101" s="71"/>
      <c r="AS101" s="71"/>
      <c r="AT101" s="71"/>
      <c r="AU101" s="71"/>
      <c r="AV101" s="71"/>
      <c r="AW101" s="71"/>
      <c r="AX101" s="71"/>
      <c r="AY101" s="72"/>
      <c r="AZ101" s="71"/>
      <c r="BA101" s="71"/>
      <c r="BB101" s="71"/>
      <c r="BC101" s="71"/>
      <c r="BD101" s="71"/>
      <c r="BE101" s="71"/>
      <c r="BF101" s="71"/>
      <c r="BG101" s="72"/>
      <c r="BH101" s="71">
        <v>0</v>
      </c>
      <c r="BI101" s="71">
        <v>0</v>
      </c>
      <c r="BJ101" s="71">
        <v>0</v>
      </c>
      <c r="BK101" s="71">
        <v>0</v>
      </c>
      <c r="BL101" s="71">
        <v>0</v>
      </c>
      <c r="BM101" s="71">
        <v>0</v>
      </c>
      <c r="BN101" s="72"/>
      <c r="BO101" s="71">
        <v>0</v>
      </c>
      <c r="BP101" s="71">
        <v>0</v>
      </c>
      <c r="BQ101" s="71">
        <v>0</v>
      </c>
      <c r="BR101" s="71">
        <v>0</v>
      </c>
      <c r="BS101" s="71">
        <v>0</v>
      </c>
      <c r="BT101" s="71">
        <v>0</v>
      </c>
      <c r="BU101"/>
      <c r="BV101" s="70">
        <v>0</v>
      </c>
      <c r="BW101" s="70">
        <v>0</v>
      </c>
      <c r="BX101" s="70">
        <v>0</v>
      </c>
      <c r="BY101" s="70">
        <v>0</v>
      </c>
      <c r="BZ101" s="70">
        <v>0</v>
      </c>
      <c r="CA101" s="70">
        <v>0</v>
      </c>
      <c r="CB101" s="70">
        <v>0</v>
      </c>
      <c r="CC101" s="70">
        <v>0</v>
      </c>
      <c r="CD101" s="70">
        <v>0</v>
      </c>
    </row>
    <row r="102" spans="1:82">
      <c r="A102" s="70" t="s">
        <v>1807</v>
      </c>
      <c r="B102" s="70">
        <v>180</v>
      </c>
      <c r="C102" s="70">
        <v>10</v>
      </c>
      <c r="D102" s="70">
        <v>11</v>
      </c>
      <c r="E102" s="70">
        <v>2013</v>
      </c>
      <c r="F102" s="70" t="s">
        <v>180</v>
      </c>
      <c r="G102" s="1064" t="s">
        <v>1797</v>
      </c>
      <c r="H102" s="70" t="s">
        <v>1798</v>
      </c>
      <c r="I102" s="148"/>
      <c r="J102" s="71">
        <v>1.1199525055800961</v>
      </c>
      <c r="K102" s="71">
        <v>0.50549975450027651</v>
      </c>
      <c r="L102" s="71">
        <v>5.9536507648646442</v>
      </c>
      <c r="M102" s="71">
        <v>5.3078099974607866</v>
      </c>
      <c r="N102" s="71">
        <v>8.6639520970043762</v>
      </c>
      <c r="O102" s="71">
        <v>4.323039821751796</v>
      </c>
      <c r="P102" s="71">
        <v>5.7396731439505428</v>
      </c>
      <c r="Q102" s="71">
        <v>0.35273831571888598</v>
      </c>
      <c r="R102" s="71">
        <v>0</v>
      </c>
      <c r="S102" s="71">
        <v>0.56903362894333254</v>
      </c>
      <c r="T102" s="72"/>
      <c r="U102" s="71">
        <v>89140</v>
      </c>
      <c r="V102" s="71">
        <v>172</v>
      </c>
      <c r="W102" s="71">
        <v>150</v>
      </c>
      <c r="X102" s="71">
        <v>960</v>
      </c>
      <c r="Y102" s="71">
        <v>1652</v>
      </c>
      <c r="Z102" s="71">
        <v>2362</v>
      </c>
      <c r="AA102" s="71">
        <v>1149</v>
      </c>
      <c r="AB102" s="71">
        <v>4560</v>
      </c>
      <c r="AC102" s="71">
        <v>0</v>
      </c>
      <c r="AD102" s="71">
        <v>0.56903362894333254</v>
      </c>
      <c r="AE102" s="72"/>
      <c r="AF102" s="71"/>
      <c r="AG102" s="71"/>
      <c r="AH102" s="71"/>
      <c r="AI102" s="71"/>
      <c r="AJ102" s="71"/>
      <c r="AK102" s="71"/>
      <c r="AL102" s="71"/>
      <c r="AM102" s="71"/>
      <c r="AN102" s="71"/>
      <c r="AO102" s="71"/>
      <c r="AP102" s="71"/>
      <c r="AQ102" s="72"/>
      <c r="AR102" s="71"/>
      <c r="AS102" s="71"/>
      <c r="AT102" s="71"/>
      <c r="AU102" s="71"/>
      <c r="AV102" s="71"/>
      <c r="AW102" s="71"/>
      <c r="AX102" s="71"/>
      <c r="AY102" s="72"/>
      <c r="AZ102" s="71"/>
      <c r="BA102" s="71"/>
      <c r="BB102" s="71"/>
      <c r="BC102" s="71"/>
      <c r="BD102" s="71"/>
      <c r="BE102" s="71"/>
      <c r="BF102" s="71"/>
      <c r="BG102" s="72"/>
      <c r="BH102" s="71">
        <v>0</v>
      </c>
      <c r="BI102" s="71">
        <v>0</v>
      </c>
      <c r="BJ102" s="71">
        <v>0</v>
      </c>
      <c r="BK102" s="71">
        <v>0</v>
      </c>
      <c r="BL102" s="71">
        <v>0</v>
      </c>
      <c r="BM102" s="71">
        <v>0</v>
      </c>
      <c r="BN102" s="72"/>
      <c r="BO102" s="71">
        <v>0</v>
      </c>
      <c r="BP102" s="71">
        <v>0</v>
      </c>
      <c r="BQ102" s="71">
        <v>0</v>
      </c>
      <c r="BR102" s="71">
        <v>0</v>
      </c>
      <c r="BS102" s="71">
        <v>0</v>
      </c>
      <c r="BT102" s="71">
        <v>0</v>
      </c>
      <c r="BU102"/>
      <c r="BV102" s="70">
        <v>0</v>
      </c>
      <c r="BW102" s="70">
        <v>0</v>
      </c>
      <c r="BX102" s="70">
        <v>0</v>
      </c>
      <c r="BY102" s="70">
        <v>0</v>
      </c>
      <c r="BZ102" s="70">
        <v>0</v>
      </c>
      <c r="CA102" s="70">
        <v>0</v>
      </c>
      <c r="CB102" s="70">
        <v>0</v>
      </c>
      <c r="CC102" s="70">
        <v>0</v>
      </c>
      <c r="CD102" s="70">
        <v>0</v>
      </c>
    </row>
    <row r="103" spans="1:82">
      <c r="A103" s="70" t="s">
        <v>1808</v>
      </c>
      <c r="B103" s="70">
        <v>181</v>
      </c>
      <c r="C103" s="70">
        <v>11</v>
      </c>
      <c r="D103" s="70">
        <v>11</v>
      </c>
      <c r="E103" s="70">
        <v>2014</v>
      </c>
      <c r="F103" s="70" t="s">
        <v>181</v>
      </c>
      <c r="G103" s="1064" t="s">
        <v>1797</v>
      </c>
      <c r="H103" s="70" t="s">
        <v>1798</v>
      </c>
      <c r="I103" s="148"/>
      <c r="J103" s="71">
        <v>0.53396416758388421</v>
      </c>
      <c r="K103" s="71">
        <v>0.6042724441270233</v>
      </c>
      <c r="L103" s="71">
        <v>2.2188375753473228</v>
      </c>
      <c r="M103" s="71">
        <v>4.6233075860810322</v>
      </c>
      <c r="N103" s="71">
        <v>7.5899036289842554</v>
      </c>
      <c r="O103" s="71">
        <v>4.1167477377158299</v>
      </c>
      <c r="P103" s="71">
        <v>5.7293364558691158</v>
      </c>
      <c r="Q103" s="71">
        <v>0.33360727182196698</v>
      </c>
      <c r="R103" s="71">
        <v>0</v>
      </c>
      <c r="S103" s="71">
        <v>0.45860975596537801</v>
      </c>
      <c r="T103" s="72"/>
      <c r="U103" s="71">
        <v>42383</v>
      </c>
      <c r="V103" s="71">
        <v>209</v>
      </c>
      <c r="W103" s="71">
        <v>48</v>
      </c>
      <c r="X103" s="71">
        <v>855</v>
      </c>
      <c r="Y103" s="71">
        <v>1648</v>
      </c>
      <c r="Z103" s="71">
        <v>2369</v>
      </c>
      <c r="AA103" s="71">
        <v>1141</v>
      </c>
      <c r="AB103" s="71">
        <v>4495</v>
      </c>
      <c r="AC103" s="71">
        <v>0</v>
      </c>
      <c r="AD103" s="71">
        <v>0.45860975596537801</v>
      </c>
      <c r="AE103" s="72"/>
      <c r="AF103" s="71"/>
      <c r="AG103" s="71"/>
      <c r="AH103" s="71"/>
      <c r="AI103" s="71"/>
      <c r="AJ103" s="71"/>
      <c r="AK103" s="71"/>
      <c r="AL103" s="71"/>
      <c r="AM103" s="71"/>
      <c r="AN103" s="71"/>
      <c r="AO103" s="71"/>
      <c r="AP103" s="71"/>
      <c r="AQ103" s="72"/>
      <c r="AR103" s="71">
        <v>63</v>
      </c>
      <c r="AS103" s="71">
        <v>11</v>
      </c>
      <c r="AT103" s="71">
        <v>0</v>
      </c>
      <c r="AU103" s="71">
        <v>0</v>
      </c>
      <c r="AV103" s="71">
        <v>0</v>
      </c>
      <c r="AW103" s="71">
        <v>0</v>
      </c>
      <c r="AX103" s="71"/>
      <c r="AY103" s="72"/>
      <c r="AZ103" s="71">
        <v>292.39999999999998</v>
      </c>
      <c r="BA103" s="71">
        <v>214.3</v>
      </c>
      <c r="BB103" s="71">
        <v>0</v>
      </c>
      <c r="BC103" s="71">
        <v>0</v>
      </c>
      <c r="BD103" s="71">
        <v>0</v>
      </c>
      <c r="BE103" s="71">
        <v>0</v>
      </c>
      <c r="BF103" s="71"/>
      <c r="BG103" s="72"/>
      <c r="BH103" s="71">
        <v>0</v>
      </c>
      <c r="BI103" s="71">
        <v>0</v>
      </c>
      <c r="BJ103" s="71">
        <v>0</v>
      </c>
      <c r="BK103" s="71">
        <v>0</v>
      </c>
      <c r="BL103" s="71">
        <v>0</v>
      </c>
      <c r="BM103" s="71">
        <v>0</v>
      </c>
      <c r="BN103" s="72"/>
      <c r="BO103" s="71">
        <v>0</v>
      </c>
      <c r="BP103" s="71">
        <v>0</v>
      </c>
      <c r="BQ103" s="71">
        <v>0</v>
      </c>
      <c r="BR103" s="71">
        <v>0</v>
      </c>
      <c r="BS103" s="71">
        <v>0</v>
      </c>
      <c r="BT103" s="71">
        <v>0</v>
      </c>
      <c r="BU103"/>
      <c r="BV103" s="70">
        <v>0</v>
      </c>
      <c r="BW103" s="70">
        <v>0</v>
      </c>
      <c r="BX103" s="70">
        <v>0</v>
      </c>
      <c r="BY103" s="70">
        <v>0</v>
      </c>
      <c r="BZ103" s="70">
        <v>0</v>
      </c>
      <c r="CA103" s="70">
        <v>0</v>
      </c>
      <c r="CB103" s="70">
        <v>0</v>
      </c>
      <c r="CC103" s="70">
        <v>0</v>
      </c>
      <c r="CD103" s="70">
        <v>0</v>
      </c>
    </row>
    <row r="104" spans="1:82">
      <c r="A104" s="70" t="s">
        <v>1809</v>
      </c>
      <c r="B104" s="70">
        <v>182</v>
      </c>
      <c r="C104" s="70">
        <v>12</v>
      </c>
      <c r="D104" s="70">
        <v>11</v>
      </c>
      <c r="E104" s="70">
        <v>2015</v>
      </c>
      <c r="F104" s="70" t="s">
        <v>182</v>
      </c>
      <c r="G104" s="70" t="s">
        <v>1797</v>
      </c>
      <c r="H104" s="70" t="s">
        <v>1798</v>
      </c>
      <c r="I104" s="148"/>
      <c r="J104" s="71">
        <v>0.63221240221808095</v>
      </c>
      <c r="K104" s="71">
        <v>0.62197473799454561</v>
      </c>
      <c r="L104" s="71">
        <v>1.942664740873282</v>
      </c>
      <c r="M104" s="71">
        <v>4.8792048739122107</v>
      </c>
      <c r="N104" s="71">
        <v>8.5810392942206892</v>
      </c>
      <c r="O104" s="71">
        <v>4.1188147905258026</v>
      </c>
      <c r="P104" s="71">
        <v>5.7439135588737624</v>
      </c>
      <c r="Q104" s="71">
        <v>0.32222077466573401</v>
      </c>
      <c r="R104" s="71">
        <v>0</v>
      </c>
      <c r="S104" s="71">
        <v>0.5598304305274342</v>
      </c>
      <c r="T104" s="72"/>
      <c r="U104" s="71">
        <v>57301</v>
      </c>
      <c r="V104" s="71">
        <v>209</v>
      </c>
      <c r="W104" s="71">
        <v>48</v>
      </c>
      <c r="X104" s="71">
        <v>855</v>
      </c>
      <c r="Y104" s="71">
        <v>1653</v>
      </c>
      <c r="Z104" s="71">
        <v>2393</v>
      </c>
      <c r="AA104" s="71">
        <v>1143</v>
      </c>
      <c r="AB104" s="71">
        <v>4435</v>
      </c>
      <c r="AC104" s="71">
        <v>0</v>
      </c>
      <c r="AD104" s="71">
        <v>0.5598304305274342</v>
      </c>
      <c r="AE104" s="72"/>
      <c r="AF104" s="71">
        <v>540978.47736726713</v>
      </c>
      <c r="AG104" s="71">
        <v>412291.10489079682</v>
      </c>
      <c r="AH104" s="71">
        <v>289335.05115550791</v>
      </c>
      <c r="AI104" s="71">
        <v>5746223.9171380782</v>
      </c>
      <c r="AJ104" s="71">
        <v>10204501.17594091</v>
      </c>
      <c r="AK104" s="71">
        <v>0</v>
      </c>
      <c r="AL104" s="71">
        <v>0</v>
      </c>
      <c r="AM104" s="71">
        <v>607798.14587471448</v>
      </c>
      <c r="AN104" s="71">
        <v>0</v>
      </c>
      <c r="AO104" s="71">
        <v>0</v>
      </c>
      <c r="AP104" s="71">
        <v>17801127.872367278</v>
      </c>
      <c r="AQ104" s="72"/>
      <c r="AR104" s="71">
        <v>74</v>
      </c>
      <c r="AS104" s="71">
        <v>18</v>
      </c>
      <c r="AT104" s="71">
        <v>0</v>
      </c>
      <c r="AU104" s="71">
        <v>0</v>
      </c>
      <c r="AV104" s="71">
        <v>0</v>
      </c>
      <c r="AW104" s="71">
        <v>0</v>
      </c>
      <c r="AX104" s="71"/>
      <c r="AY104" s="72"/>
      <c r="AZ104" s="71">
        <v>354.2</v>
      </c>
      <c r="BA104" s="71">
        <v>385.2</v>
      </c>
      <c r="BB104" s="71">
        <v>0</v>
      </c>
      <c r="BC104" s="71">
        <v>0</v>
      </c>
      <c r="BD104" s="71">
        <v>0</v>
      </c>
      <c r="BE104" s="71">
        <v>0</v>
      </c>
      <c r="BF104" s="71"/>
      <c r="BG104" s="72"/>
      <c r="BH104" s="71">
        <v>0</v>
      </c>
      <c r="BI104" s="71">
        <v>0</v>
      </c>
      <c r="BJ104" s="71">
        <v>0</v>
      </c>
      <c r="BK104" s="71">
        <v>0</v>
      </c>
      <c r="BL104" s="71">
        <v>0</v>
      </c>
      <c r="BM104" s="71">
        <v>0</v>
      </c>
      <c r="BN104" s="72"/>
      <c r="BO104" s="71">
        <v>0</v>
      </c>
      <c r="BP104" s="71">
        <v>0</v>
      </c>
      <c r="BQ104" s="71">
        <v>0</v>
      </c>
      <c r="BR104" s="71">
        <v>0</v>
      </c>
      <c r="BS104" s="71">
        <v>0</v>
      </c>
      <c r="BT104" s="71">
        <v>0</v>
      </c>
      <c r="BU104"/>
      <c r="BV104" s="70">
        <v>0</v>
      </c>
      <c r="BW104" s="70">
        <v>0</v>
      </c>
      <c r="BX104" s="70">
        <v>0</v>
      </c>
      <c r="BY104" s="70">
        <v>0</v>
      </c>
      <c r="BZ104" s="70">
        <v>0</v>
      </c>
      <c r="CA104" s="70">
        <v>0</v>
      </c>
      <c r="CB104" s="70">
        <v>0</v>
      </c>
      <c r="CC104" s="70">
        <v>0</v>
      </c>
      <c r="CD104" s="70">
        <v>0</v>
      </c>
    </row>
    <row r="105" spans="1:82">
      <c r="A105" s="70" t="s">
        <v>1810</v>
      </c>
      <c r="B105" s="70">
        <v>183</v>
      </c>
      <c r="C105" s="70">
        <v>13</v>
      </c>
      <c r="D105" s="70">
        <v>11</v>
      </c>
      <c r="E105" s="70">
        <v>2016</v>
      </c>
      <c r="F105" s="70" t="s">
        <v>155</v>
      </c>
      <c r="G105" s="70" t="s">
        <v>1797</v>
      </c>
      <c r="H105" s="70" t="s">
        <v>1798</v>
      </c>
      <c r="I105" s="148"/>
      <c r="J105" s="71">
        <v>0.50623848903955104</v>
      </c>
      <c r="K105" s="71">
        <v>0.60797421347970126</v>
      </c>
      <c r="L105" s="71">
        <v>2.351888130072163</v>
      </c>
      <c r="M105" s="71">
        <v>3.8949734961305511</v>
      </c>
      <c r="N105" s="71">
        <v>7.793096378842038</v>
      </c>
      <c r="O105" s="71">
        <v>4.0517951237644008</v>
      </c>
      <c r="P105" s="71">
        <v>5.650693609312615</v>
      </c>
      <c r="Q105" s="71">
        <v>0.31056902646219281</v>
      </c>
      <c r="R105" s="71">
        <v>0</v>
      </c>
      <c r="S105" s="71">
        <v>0.71717997593178462</v>
      </c>
      <c r="T105" s="72"/>
      <c r="U105" s="71">
        <v>46278</v>
      </c>
      <c r="V105" s="71">
        <v>209</v>
      </c>
      <c r="W105" s="71">
        <v>48</v>
      </c>
      <c r="X105" s="71">
        <v>855</v>
      </c>
      <c r="Y105" s="71">
        <v>1656</v>
      </c>
      <c r="Z105" s="71">
        <v>2383</v>
      </c>
      <c r="AA105" s="71">
        <v>1163</v>
      </c>
      <c r="AB105" s="71">
        <v>4397</v>
      </c>
      <c r="AC105" s="71">
        <v>0</v>
      </c>
      <c r="AD105" s="71">
        <v>0.71717997593178462</v>
      </c>
      <c r="AE105" s="72"/>
      <c r="AF105" s="71">
        <v>432392.43077898718</v>
      </c>
      <c r="AG105" s="71">
        <v>405270.47774520592</v>
      </c>
      <c r="AH105" s="71">
        <v>278892.74542956281</v>
      </c>
      <c r="AI105" s="71">
        <v>5277201.3875074126</v>
      </c>
      <c r="AJ105" s="71">
        <v>8161563.9973394116</v>
      </c>
      <c r="AK105" s="71">
        <v>0</v>
      </c>
      <c r="AL105" s="71">
        <v>0</v>
      </c>
      <c r="AM105" s="71">
        <v>603058.55889798026</v>
      </c>
      <c r="AN105" s="71">
        <v>0</v>
      </c>
      <c r="AO105" s="71">
        <v>0</v>
      </c>
      <c r="AP105" s="71">
        <v>15158379.59769856</v>
      </c>
      <c r="AQ105" s="72"/>
      <c r="AR105" s="71">
        <v>82</v>
      </c>
      <c r="AS105" s="71">
        <v>20</v>
      </c>
      <c r="AT105" s="71">
        <v>0</v>
      </c>
      <c r="AU105" s="71">
        <v>0</v>
      </c>
      <c r="AV105" s="71">
        <v>0</v>
      </c>
      <c r="AW105" s="71">
        <v>1</v>
      </c>
      <c r="AX105" s="71"/>
      <c r="AY105" s="72"/>
      <c r="AZ105" s="71">
        <v>410.7</v>
      </c>
      <c r="BA105" s="71">
        <v>411.7</v>
      </c>
      <c r="BB105" s="71">
        <v>0</v>
      </c>
      <c r="BC105" s="71">
        <v>0</v>
      </c>
      <c r="BD105" s="71">
        <v>0</v>
      </c>
      <c r="BE105" s="71">
        <v>14000</v>
      </c>
      <c r="BF105" s="71"/>
      <c r="BG105" s="72"/>
      <c r="BH105" s="71">
        <v>0</v>
      </c>
      <c r="BI105" s="71">
        <v>0</v>
      </c>
      <c r="BJ105" s="71">
        <v>0</v>
      </c>
      <c r="BK105" s="71">
        <v>0</v>
      </c>
      <c r="BL105" s="71">
        <v>0</v>
      </c>
      <c r="BM105" s="71">
        <v>0</v>
      </c>
      <c r="BN105" s="72"/>
      <c r="BO105" s="71">
        <v>0</v>
      </c>
      <c r="BP105" s="71">
        <v>0</v>
      </c>
      <c r="BQ105" s="71">
        <v>0</v>
      </c>
      <c r="BR105" s="71">
        <v>0</v>
      </c>
      <c r="BS105" s="71">
        <v>0</v>
      </c>
      <c r="BT105" s="71">
        <v>0</v>
      </c>
      <c r="BU105"/>
      <c r="BV105" s="70">
        <v>0</v>
      </c>
      <c r="BW105" s="70">
        <v>0</v>
      </c>
      <c r="BX105" s="70">
        <v>0</v>
      </c>
      <c r="BY105" s="70">
        <v>0</v>
      </c>
      <c r="BZ105" s="70">
        <v>0</v>
      </c>
      <c r="CA105" s="70">
        <v>0</v>
      </c>
      <c r="CB105" s="70">
        <v>0</v>
      </c>
      <c r="CC105" s="70">
        <v>0</v>
      </c>
      <c r="CD105" s="70">
        <v>0</v>
      </c>
    </row>
    <row r="106" spans="1:82">
      <c r="A106" s="70" t="s">
        <v>1811</v>
      </c>
      <c r="B106" s="70">
        <v>184</v>
      </c>
      <c r="C106" s="70">
        <v>14</v>
      </c>
      <c r="D106" s="70">
        <v>11</v>
      </c>
      <c r="E106" s="70">
        <v>2017</v>
      </c>
      <c r="F106" s="70" t="s">
        <v>156</v>
      </c>
      <c r="G106" s="70" t="s">
        <v>1797</v>
      </c>
      <c r="H106" s="70" t="s">
        <v>1798</v>
      </c>
      <c r="I106" s="148"/>
      <c r="J106" s="71">
        <v>0.4585479324777173</v>
      </c>
      <c r="K106" s="71">
        <v>0.61651374425464323</v>
      </c>
      <c r="L106" s="71">
        <v>2.0920795527032325</v>
      </c>
      <c r="M106" s="71">
        <v>3.496065597154856</v>
      </c>
      <c r="N106" s="71">
        <v>7.6829237627487794</v>
      </c>
      <c r="O106" s="71">
        <v>4.0057500456373534</v>
      </c>
      <c r="P106" s="71">
        <v>5.5762749337626261</v>
      </c>
      <c r="Q106" s="71">
        <v>0.294726336606915</v>
      </c>
      <c r="R106" s="71">
        <v>0</v>
      </c>
      <c r="S106" s="71">
        <v>0.46883405074236217</v>
      </c>
      <c r="T106" s="72"/>
      <c r="U106" s="71">
        <v>47915</v>
      </c>
      <c r="V106" s="71">
        <v>209</v>
      </c>
      <c r="W106" s="71">
        <v>48</v>
      </c>
      <c r="X106" s="71">
        <v>855</v>
      </c>
      <c r="Y106" s="71">
        <v>1649</v>
      </c>
      <c r="Z106" s="71">
        <v>2395</v>
      </c>
      <c r="AA106" s="71">
        <v>1155</v>
      </c>
      <c r="AB106" s="71">
        <v>4315</v>
      </c>
      <c r="AC106" s="71">
        <v>0</v>
      </c>
      <c r="AD106" s="71">
        <v>0.46883405074236217</v>
      </c>
      <c r="AE106" s="72"/>
      <c r="AF106" s="71">
        <v>401659.80557947379</v>
      </c>
      <c r="AG106" s="71">
        <v>412185.37231759622</v>
      </c>
      <c r="AH106" s="71">
        <v>331634.41338177648</v>
      </c>
      <c r="AI106" s="71">
        <v>5039202.7503000796</v>
      </c>
      <c r="AJ106" s="71">
        <v>9339368.8728711065</v>
      </c>
      <c r="AK106" s="71">
        <v>0</v>
      </c>
      <c r="AL106" s="71">
        <v>0</v>
      </c>
      <c r="AM106" s="71">
        <v>592738.09658697643</v>
      </c>
      <c r="AN106" s="71">
        <v>0</v>
      </c>
      <c r="AO106" s="71">
        <v>0</v>
      </c>
      <c r="AP106" s="71">
        <v>16116789.311037008</v>
      </c>
      <c r="AQ106" s="72"/>
      <c r="AR106" s="71">
        <v>88</v>
      </c>
      <c r="AS106" s="71">
        <v>23</v>
      </c>
      <c r="AT106" s="71">
        <v>0</v>
      </c>
      <c r="AU106" s="71">
        <v>0</v>
      </c>
      <c r="AV106" s="71">
        <v>0</v>
      </c>
      <c r="AW106" s="71">
        <v>1</v>
      </c>
      <c r="AX106" s="71"/>
      <c r="AY106" s="72"/>
      <c r="AZ106" s="71">
        <v>445.1</v>
      </c>
      <c r="BA106" s="71">
        <v>519.4</v>
      </c>
      <c r="BB106" s="71">
        <v>0</v>
      </c>
      <c r="BC106" s="71">
        <v>0</v>
      </c>
      <c r="BD106" s="71">
        <v>0</v>
      </c>
      <c r="BE106" s="71">
        <v>14000</v>
      </c>
      <c r="BF106" s="71"/>
      <c r="BG106" s="72"/>
      <c r="BH106" s="71">
        <v>0</v>
      </c>
      <c r="BI106" s="71">
        <v>0</v>
      </c>
      <c r="BJ106" s="71">
        <v>0</v>
      </c>
      <c r="BK106" s="71">
        <v>0</v>
      </c>
      <c r="BL106" s="71">
        <v>0</v>
      </c>
      <c r="BM106" s="71">
        <v>0</v>
      </c>
      <c r="BN106" s="72"/>
      <c r="BO106" s="71">
        <v>0</v>
      </c>
      <c r="BP106" s="71">
        <v>0</v>
      </c>
      <c r="BQ106" s="71">
        <v>0</v>
      </c>
      <c r="BR106" s="71">
        <v>0</v>
      </c>
      <c r="BS106" s="71">
        <v>0</v>
      </c>
      <c r="BT106" s="71">
        <v>0</v>
      </c>
      <c r="BU106"/>
      <c r="BV106" s="70">
        <v>0</v>
      </c>
      <c r="BW106" s="70">
        <v>0</v>
      </c>
      <c r="BX106" s="70">
        <v>0</v>
      </c>
      <c r="BY106" s="70">
        <v>0</v>
      </c>
      <c r="BZ106" s="70">
        <v>0</v>
      </c>
      <c r="CA106" s="70">
        <v>0</v>
      </c>
      <c r="CB106" s="70">
        <v>0</v>
      </c>
      <c r="CC106" s="70">
        <v>0</v>
      </c>
      <c r="CD106" s="70">
        <v>0</v>
      </c>
    </row>
    <row r="107" spans="1:82">
      <c r="A107" s="70" t="s">
        <v>1812</v>
      </c>
      <c r="B107" s="70">
        <v>185</v>
      </c>
      <c r="C107" s="70">
        <v>15</v>
      </c>
      <c r="D107" s="70">
        <v>11</v>
      </c>
      <c r="E107" s="70">
        <v>2018</v>
      </c>
      <c r="F107" s="70" t="s">
        <v>183</v>
      </c>
      <c r="G107" s="70" t="s">
        <v>1797</v>
      </c>
      <c r="H107" s="70" t="s">
        <v>1798</v>
      </c>
      <c r="I107" s="148"/>
      <c r="J107" s="71">
        <v>0.58996945433456971</v>
      </c>
      <c r="K107" s="71">
        <v>0.58638745160516492</v>
      </c>
      <c r="L107" s="71">
        <v>1.9157093364220132</v>
      </c>
      <c r="M107" s="71">
        <v>3.7387571095531111</v>
      </c>
      <c r="N107" s="71">
        <v>7.0428817653763716</v>
      </c>
      <c r="O107" s="71">
        <v>3.9058738923401899</v>
      </c>
      <c r="P107" s="71">
        <v>5.5016478288310253</v>
      </c>
      <c r="Q107" s="71">
        <v>0.269431922699226</v>
      </c>
      <c r="R107" s="71">
        <v>0</v>
      </c>
      <c r="S107" s="71">
        <v>0.60311897467685327</v>
      </c>
      <c r="T107" s="72"/>
      <c r="U107" s="71">
        <v>63211</v>
      </c>
      <c r="V107" s="71">
        <v>209</v>
      </c>
      <c r="W107" s="71">
        <v>48</v>
      </c>
      <c r="X107" s="71">
        <v>855</v>
      </c>
      <c r="Y107" s="71">
        <v>1637</v>
      </c>
      <c r="Z107" s="71">
        <v>2380</v>
      </c>
      <c r="AA107" s="71">
        <v>1151</v>
      </c>
      <c r="AB107" s="71">
        <v>4251</v>
      </c>
      <c r="AC107" s="71">
        <v>0</v>
      </c>
      <c r="AD107" s="71">
        <v>0.60311897467685327</v>
      </c>
      <c r="AE107" s="72"/>
      <c r="AF107" s="71">
        <v>547793.98015243327</v>
      </c>
      <c r="AG107" s="71">
        <v>374030.68313689908</v>
      </c>
      <c r="AH107" s="71">
        <v>313466.5726942675</v>
      </c>
      <c r="AI107" s="71">
        <v>5172352.2159179952</v>
      </c>
      <c r="AJ107" s="71">
        <v>8361262.9890926937</v>
      </c>
      <c r="AK107" s="71">
        <v>0</v>
      </c>
      <c r="AL107" s="71">
        <v>0</v>
      </c>
      <c r="AM107" s="71">
        <v>585154.87163521932</v>
      </c>
      <c r="AN107" s="71">
        <v>0</v>
      </c>
      <c r="AO107" s="71">
        <v>0</v>
      </c>
      <c r="AP107" s="71">
        <v>15354061.312629508</v>
      </c>
      <c r="AQ107" s="72"/>
      <c r="AR107" s="71">
        <v>93</v>
      </c>
      <c r="AS107" s="71">
        <v>24</v>
      </c>
      <c r="AT107" s="71">
        <v>0</v>
      </c>
      <c r="AU107" s="71">
        <v>0</v>
      </c>
      <c r="AV107" s="71">
        <v>0</v>
      </c>
      <c r="AW107" s="71">
        <v>1</v>
      </c>
      <c r="AX107" s="71"/>
      <c r="AY107" s="72"/>
      <c r="AZ107" s="71">
        <v>475.8</v>
      </c>
      <c r="BA107" s="71">
        <v>569</v>
      </c>
      <c r="BB107" s="71">
        <v>0</v>
      </c>
      <c r="BC107" s="71">
        <v>0</v>
      </c>
      <c r="BD107" s="71">
        <v>0</v>
      </c>
      <c r="BE107" s="71">
        <v>14000</v>
      </c>
      <c r="BF107" s="71"/>
      <c r="BG107" s="72"/>
      <c r="BH107" s="71">
        <v>0</v>
      </c>
      <c r="BI107" s="71">
        <v>0</v>
      </c>
      <c r="BJ107" s="71">
        <v>0</v>
      </c>
      <c r="BK107" s="71">
        <v>0</v>
      </c>
      <c r="BL107" s="71">
        <v>0</v>
      </c>
      <c r="BM107" s="71">
        <v>0</v>
      </c>
      <c r="BN107" s="72"/>
      <c r="BO107" s="71">
        <v>0</v>
      </c>
      <c r="BP107" s="71">
        <v>0</v>
      </c>
      <c r="BQ107" s="71">
        <v>0</v>
      </c>
      <c r="BR107" s="71">
        <v>0</v>
      </c>
      <c r="BS107" s="71">
        <v>0</v>
      </c>
      <c r="BT107" s="71">
        <v>0</v>
      </c>
      <c r="BU107"/>
      <c r="BV107" s="70">
        <v>0</v>
      </c>
      <c r="BW107" s="70">
        <v>0</v>
      </c>
      <c r="BX107" s="70">
        <v>0</v>
      </c>
      <c r="BY107" s="70">
        <v>0</v>
      </c>
      <c r="BZ107" s="70">
        <v>0</v>
      </c>
      <c r="CA107" s="70">
        <v>0</v>
      </c>
      <c r="CB107" s="70">
        <v>0</v>
      </c>
      <c r="CC107" s="70">
        <v>0</v>
      </c>
      <c r="CD107" s="70">
        <v>0</v>
      </c>
    </row>
    <row r="108" spans="1:82">
      <c r="A108" s="70" t="s">
        <v>1813</v>
      </c>
      <c r="B108" s="70">
        <v>186</v>
      </c>
      <c r="C108" s="70">
        <v>16</v>
      </c>
      <c r="D108" s="70">
        <v>11</v>
      </c>
      <c r="E108" s="70">
        <v>2019</v>
      </c>
      <c r="F108" s="70" t="s">
        <v>158</v>
      </c>
      <c r="G108" s="70" t="s">
        <v>1797</v>
      </c>
      <c r="H108" s="70" t="s">
        <v>1798</v>
      </c>
      <c r="I108" s="148"/>
      <c r="J108" s="71">
        <v>0.51639994274804524</v>
      </c>
      <c r="K108" s="71">
        <v>0.55137049134135463</v>
      </c>
      <c r="L108" s="71">
        <v>1.9341023178297514</v>
      </c>
      <c r="M108" s="71">
        <v>3.4835436687033932</v>
      </c>
      <c r="N108" s="71">
        <v>6.6482629406023248</v>
      </c>
      <c r="O108" s="71">
        <v>3.7951208820515738</v>
      </c>
      <c r="P108" s="71">
        <v>5.4323721562667489</v>
      </c>
      <c r="Q108" s="71">
        <v>0.26041712647557202</v>
      </c>
      <c r="R108" s="71">
        <v>0</v>
      </c>
      <c r="S108" s="71">
        <v>0.76049133642875244</v>
      </c>
      <c r="T108" s="72"/>
      <c r="U108" s="71">
        <v>58766</v>
      </c>
      <c r="V108" s="71">
        <v>209</v>
      </c>
      <c r="W108" s="71">
        <v>48</v>
      </c>
      <c r="X108" s="71">
        <v>855</v>
      </c>
      <c r="Y108" s="71">
        <v>1660</v>
      </c>
      <c r="Z108" s="71">
        <v>2376</v>
      </c>
      <c r="AA108" s="71">
        <v>1128</v>
      </c>
      <c r="AB108" s="71">
        <v>4220</v>
      </c>
      <c r="AC108" s="71">
        <v>0</v>
      </c>
      <c r="AD108" s="71">
        <v>0.76049133642875244</v>
      </c>
      <c r="AE108" s="72"/>
      <c r="AF108" s="71">
        <v>509712.23100782873</v>
      </c>
      <c r="AG108" s="71">
        <v>362461.62346229667</v>
      </c>
      <c r="AH108" s="71">
        <v>333826.32244274172</v>
      </c>
      <c r="AI108" s="71">
        <v>4960386.6865067342</v>
      </c>
      <c r="AJ108" s="71">
        <v>8026206.3365117079</v>
      </c>
      <c r="AK108" s="71">
        <v>0</v>
      </c>
      <c r="AL108" s="71">
        <v>0</v>
      </c>
      <c r="AM108" s="71">
        <v>574732.23185700865</v>
      </c>
      <c r="AN108" s="71">
        <v>0</v>
      </c>
      <c r="AO108" s="71">
        <v>0</v>
      </c>
      <c r="AP108" s="71">
        <v>14767325.431788318</v>
      </c>
      <c r="AQ108" s="72"/>
      <c r="AR108" s="71">
        <v>94</v>
      </c>
      <c r="AS108" s="71">
        <v>29</v>
      </c>
      <c r="AT108" s="71">
        <v>0</v>
      </c>
      <c r="AU108" s="71">
        <v>0</v>
      </c>
      <c r="AV108" s="71">
        <v>0</v>
      </c>
      <c r="AW108" s="71">
        <v>1</v>
      </c>
      <c r="AX108" s="71"/>
      <c r="AY108" s="72"/>
      <c r="AZ108" s="71">
        <v>485.99999999999989</v>
      </c>
      <c r="BA108" s="71">
        <v>711.9</v>
      </c>
      <c r="BB108" s="71">
        <v>0</v>
      </c>
      <c r="BC108" s="71">
        <v>0</v>
      </c>
      <c r="BD108" s="71">
        <v>0</v>
      </c>
      <c r="BE108" s="71">
        <v>14000</v>
      </c>
      <c r="BF108" s="71"/>
      <c r="BG108" s="72"/>
      <c r="BH108" s="71">
        <v>0</v>
      </c>
      <c r="BI108" s="71">
        <v>0</v>
      </c>
      <c r="BJ108" s="71">
        <v>0</v>
      </c>
      <c r="BK108" s="71">
        <v>0</v>
      </c>
      <c r="BL108" s="71">
        <v>0</v>
      </c>
      <c r="BM108" s="71">
        <v>0</v>
      </c>
      <c r="BN108" s="72"/>
      <c r="BO108" s="71">
        <v>0</v>
      </c>
      <c r="BP108" s="71">
        <v>0</v>
      </c>
      <c r="BQ108" s="71">
        <v>0</v>
      </c>
      <c r="BR108" s="71">
        <v>0</v>
      </c>
      <c r="BS108" s="71">
        <v>0</v>
      </c>
      <c r="BT108" s="71">
        <v>0</v>
      </c>
      <c r="BU108"/>
      <c r="BV108" s="70">
        <v>0</v>
      </c>
      <c r="BW108" s="70">
        <v>0</v>
      </c>
      <c r="BX108" s="70">
        <v>0</v>
      </c>
      <c r="BY108" s="70">
        <v>0</v>
      </c>
      <c r="BZ108" s="70">
        <v>0</v>
      </c>
      <c r="CA108" s="70">
        <v>0</v>
      </c>
      <c r="CB108" s="70">
        <v>0</v>
      </c>
      <c r="CC108" s="70">
        <v>0</v>
      </c>
      <c r="CD108" s="70">
        <v>0</v>
      </c>
    </row>
    <row r="109" spans="1:82">
      <c r="A109" s="70" t="s">
        <v>1814</v>
      </c>
      <c r="B109" s="70">
        <v>187</v>
      </c>
      <c r="C109" s="70">
        <v>17</v>
      </c>
      <c r="D109" s="70">
        <v>11</v>
      </c>
      <c r="E109" s="70">
        <v>2020</v>
      </c>
      <c r="F109" s="70" t="s">
        <v>159</v>
      </c>
      <c r="G109" s="70" t="s">
        <v>1797</v>
      </c>
      <c r="H109" s="70" t="s">
        <v>1798</v>
      </c>
      <c r="I109" s="148"/>
      <c r="J109" s="71">
        <v>0.54141417252451074</v>
      </c>
      <c r="K109" s="71">
        <v>0.70202910111860406</v>
      </c>
      <c r="L109" s="71">
        <v>2.9400946219223267</v>
      </c>
      <c r="M109" s="71">
        <v>3.3573674746401765</v>
      </c>
      <c r="N109" s="71">
        <v>6.4082883008949469</v>
      </c>
      <c r="O109" s="71">
        <v>3.3516517623697744</v>
      </c>
      <c r="P109" s="71">
        <v>5.0565508694432628</v>
      </c>
      <c r="Q109" s="71">
        <v>0.245866216573496</v>
      </c>
      <c r="R109" s="71">
        <v>0</v>
      </c>
      <c r="S109" s="71">
        <v>0.55836755859281628</v>
      </c>
      <c r="T109" s="72"/>
      <c r="U109" s="71">
        <v>47520</v>
      </c>
      <c r="V109" s="71">
        <v>234</v>
      </c>
      <c r="W109" s="71">
        <v>75</v>
      </c>
      <c r="X109" s="71">
        <v>914</v>
      </c>
      <c r="Y109" s="71">
        <v>1666</v>
      </c>
      <c r="Z109" s="71">
        <v>2395</v>
      </c>
      <c r="AA109" s="71">
        <v>1116</v>
      </c>
      <c r="AB109" s="71">
        <v>4170</v>
      </c>
      <c r="AC109" s="71">
        <v>0</v>
      </c>
      <c r="AD109" s="71">
        <v>0.55836755859281628</v>
      </c>
      <c r="AE109" s="72"/>
      <c r="AF109" s="71">
        <v>395658.55222365487</v>
      </c>
      <c r="AG109" s="71">
        <v>458655.03409895388</v>
      </c>
      <c r="AH109" s="71">
        <v>514256.8875395268</v>
      </c>
      <c r="AI109" s="71">
        <v>5066593.7137698317</v>
      </c>
      <c r="AJ109" s="71">
        <v>7969727.4487765348</v>
      </c>
      <c r="AK109" s="71"/>
      <c r="AL109" s="71"/>
      <c r="AM109" s="71">
        <v>544231.32966629998</v>
      </c>
      <c r="AN109" s="71"/>
      <c r="AO109" s="71"/>
      <c r="AP109" s="71">
        <v>14949122.966074802</v>
      </c>
      <c r="AQ109" s="72"/>
      <c r="AR109" s="71">
        <v>99</v>
      </c>
      <c r="AS109" s="71">
        <v>34</v>
      </c>
      <c r="AT109" s="71">
        <v>0</v>
      </c>
      <c r="AU109" s="71">
        <v>0</v>
      </c>
      <c r="AV109" s="71">
        <v>0</v>
      </c>
      <c r="AW109" s="71">
        <v>1</v>
      </c>
      <c r="AX109" s="71"/>
      <c r="AY109" s="72"/>
      <c r="AZ109" s="71">
        <v>513.49999999999989</v>
      </c>
      <c r="BA109" s="71">
        <v>959.4</v>
      </c>
      <c r="BB109" s="71">
        <v>0</v>
      </c>
      <c r="BC109" s="71">
        <v>0</v>
      </c>
      <c r="BD109" s="71">
        <v>0</v>
      </c>
      <c r="BE109" s="71">
        <v>14000</v>
      </c>
      <c r="BF109" s="71"/>
      <c r="BG109" s="72"/>
      <c r="BH109" s="71">
        <v>0</v>
      </c>
      <c r="BI109" s="71">
        <v>0</v>
      </c>
      <c r="BJ109" s="71">
        <v>0</v>
      </c>
      <c r="BK109" s="71">
        <v>0</v>
      </c>
      <c r="BL109" s="71">
        <v>0</v>
      </c>
      <c r="BM109" s="71">
        <v>0</v>
      </c>
      <c r="BN109" s="72"/>
      <c r="BO109" s="71">
        <v>0</v>
      </c>
      <c r="BP109" s="71">
        <v>0</v>
      </c>
      <c r="BQ109" s="71">
        <v>0</v>
      </c>
      <c r="BR109" s="71">
        <v>0</v>
      </c>
      <c r="BS109" s="71">
        <v>0</v>
      </c>
      <c r="BT109" s="71">
        <v>0</v>
      </c>
      <c r="BU109"/>
      <c r="BV109" s="70">
        <v>0</v>
      </c>
      <c r="BW109" s="70">
        <v>0</v>
      </c>
      <c r="BX109" s="70">
        <v>0</v>
      </c>
      <c r="BY109" s="70">
        <v>0</v>
      </c>
      <c r="BZ109" s="70">
        <v>0</v>
      </c>
      <c r="CA109" s="70">
        <v>0</v>
      </c>
      <c r="CB109" s="70">
        <v>0</v>
      </c>
      <c r="CC109" s="70">
        <v>0</v>
      </c>
      <c r="CD109" s="70">
        <v>0</v>
      </c>
    </row>
    <row r="110" spans="1:82">
      <c r="A110" s="70" t="s">
        <v>1815</v>
      </c>
      <c r="B110" s="70">
        <v>187</v>
      </c>
      <c r="C110" s="70">
        <v>18</v>
      </c>
      <c r="D110" s="70">
        <v>11</v>
      </c>
      <c r="E110" s="70">
        <v>2021</v>
      </c>
      <c r="F110" s="70" t="s">
        <v>160</v>
      </c>
      <c r="G110" s="70" t="s">
        <v>1797</v>
      </c>
      <c r="H110" s="70" t="s">
        <v>1798</v>
      </c>
      <c r="I110" s="148"/>
      <c r="J110" s="71">
        <v>0.43476500881502395</v>
      </c>
      <c r="K110" s="71">
        <v>0.76574415133296747</v>
      </c>
      <c r="L110" s="71">
        <v>2.6774038097431285</v>
      </c>
      <c r="M110" s="71">
        <v>3.7789364475321396</v>
      </c>
      <c r="N110" s="71">
        <v>6.6298604131817997</v>
      </c>
      <c r="O110" s="71">
        <v>3.2374611593838973</v>
      </c>
      <c r="P110" s="71">
        <v>5.1484437710037652</v>
      </c>
      <c r="Q110" s="71">
        <v>0.23967907586647499</v>
      </c>
      <c r="R110" s="71">
        <v>0</v>
      </c>
      <c r="S110" s="71">
        <v>0.63394668779271923</v>
      </c>
      <c r="T110" s="72"/>
      <c r="U110" s="71">
        <v>41176</v>
      </c>
      <c r="V110" s="71">
        <v>234</v>
      </c>
      <c r="W110" s="71">
        <v>75</v>
      </c>
      <c r="X110" s="71">
        <v>914</v>
      </c>
      <c r="Y110" s="71">
        <v>1668</v>
      </c>
      <c r="Z110" s="71">
        <v>2382</v>
      </c>
      <c r="AA110" s="71">
        <v>1108</v>
      </c>
      <c r="AB110" s="71">
        <v>4105</v>
      </c>
      <c r="AC110" s="71">
        <v>0</v>
      </c>
      <c r="AD110" s="71">
        <v>0.63394668779271923</v>
      </c>
      <c r="AE110" s="72"/>
      <c r="AF110" s="71">
        <v>313669.4329546279</v>
      </c>
      <c r="AG110" s="71">
        <v>482182.64455460949</v>
      </c>
      <c r="AH110" s="71">
        <v>470420.34538861731</v>
      </c>
      <c r="AI110" s="71">
        <v>5570126.2547639264</v>
      </c>
      <c r="AJ110" s="71">
        <v>7891101.393419045</v>
      </c>
      <c r="AK110" s="71">
        <v>0</v>
      </c>
      <c r="AL110" s="71">
        <v>0</v>
      </c>
      <c r="AM110" s="71">
        <v>538838.25945103099</v>
      </c>
      <c r="AN110" s="71">
        <v>0</v>
      </c>
      <c r="AO110" s="71">
        <v>0</v>
      </c>
      <c r="AP110" s="71">
        <v>15266338.330531858</v>
      </c>
      <c r="AQ110" s="72"/>
      <c r="AR110" s="71">
        <v>101</v>
      </c>
      <c r="AS110" s="71">
        <v>36</v>
      </c>
      <c r="AT110" s="71">
        <v>0</v>
      </c>
      <c r="AU110" s="71">
        <v>0</v>
      </c>
      <c r="AV110" s="71">
        <v>0</v>
      </c>
      <c r="AW110" s="71">
        <v>1</v>
      </c>
      <c r="AX110" s="71"/>
      <c r="AY110" s="72"/>
      <c r="AZ110" s="71">
        <v>522.39999999999986</v>
      </c>
      <c r="BA110" s="71">
        <v>1047.4000000000001</v>
      </c>
      <c r="BB110" s="71">
        <v>0</v>
      </c>
      <c r="BC110" s="71">
        <v>0</v>
      </c>
      <c r="BD110" s="71">
        <v>0</v>
      </c>
      <c r="BE110" s="71">
        <v>14000</v>
      </c>
      <c r="BF110" s="71"/>
      <c r="BG110" s="72"/>
      <c r="BH110" s="71">
        <v>0</v>
      </c>
      <c r="BI110" s="71">
        <v>0</v>
      </c>
      <c r="BJ110" s="71">
        <v>0</v>
      </c>
      <c r="BK110" s="71">
        <v>0</v>
      </c>
      <c r="BL110" s="71">
        <v>0</v>
      </c>
      <c r="BM110" s="71">
        <v>0</v>
      </c>
      <c r="BN110" s="72"/>
      <c r="BO110" s="71">
        <v>0</v>
      </c>
      <c r="BP110" s="71">
        <v>0</v>
      </c>
      <c r="BQ110" s="71">
        <v>0</v>
      </c>
      <c r="BR110" s="71">
        <v>0</v>
      </c>
      <c r="BS110" s="71">
        <v>0</v>
      </c>
      <c r="BT110" s="71">
        <v>0</v>
      </c>
      <c r="BU110"/>
      <c r="BV110" s="70">
        <v>0</v>
      </c>
      <c r="BW110" s="70">
        <v>0</v>
      </c>
      <c r="BX110" s="70">
        <v>0</v>
      </c>
      <c r="BY110" s="70">
        <v>0</v>
      </c>
      <c r="BZ110" s="70">
        <v>0</v>
      </c>
      <c r="CA110" s="70">
        <v>0</v>
      </c>
      <c r="CB110" s="70">
        <v>0</v>
      </c>
      <c r="CC110" s="70">
        <v>0</v>
      </c>
      <c r="CD110" s="70">
        <v>0</v>
      </c>
    </row>
    <row r="111" spans="1:82">
      <c r="A111" s="70" t="s">
        <v>1816</v>
      </c>
      <c r="B111" s="70">
        <v>187</v>
      </c>
      <c r="C111" s="70">
        <v>19</v>
      </c>
      <c r="D111" s="70">
        <v>11</v>
      </c>
      <c r="E111" s="70">
        <v>2022</v>
      </c>
      <c r="F111" s="70" t="s">
        <v>161</v>
      </c>
      <c r="G111" s="70" t="s">
        <v>1797</v>
      </c>
      <c r="H111" s="70" t="s">
        <v>1798</v>
      </c>
      <c r="I111" s="148"/>
      <c r="J111" s="71">
        <v>0.42549751109249412</v>
      </c>
      <c r="K111" s="71">
        <v>0.69722275732889127</v>
      </c>
      <c r="L111" s="71">
        <v>2.2950755101586284</v>
      </c>
      <c r="M111" s="71">
        <v>3.6077760016733893</v>
      </c>
      <c r="N111" s="71">
        <v>6.7242378587956182</v>
      </c>
      <c r="O111" s="71">
        <v>3.3688432920033593</v>
      </c>
      <c r="P111" s="71">
        <v>5.0390993485710451</v>
      </c>
      <c r="Q111" s="71">
        <v>0.23706885577602832</v>
      </c>
      <c r="R111" s="71">
        <v>0</v>
      </c>
      <c r="S111" s="71">
        <v>0.51371246762261513</v>
      </c>
      <c r="T111" s="72"/>
      <c r="U111" s="71">
        <v>47089</v>
      </c>
      <c r="V111" s="71">
        <v>234</v>
      </c>
      <c r="W111" s="71">
        <v>75</v>
      </c>
      <c r="X111" s="71">
        <v>914</v>
      </c>
      <c r="Y111" s="71">
        <v>1661</v>
      </c>
      <c r="Z111" s="71">
        <v>2355</v>
      </c>
      <c r="AA111" s="71">
        <v>1101</v>
      </c>
      <c r="AB111" s="71">
        <v>4027</v>
      </c>
      <c r="AC111" s="71">
        <v>0</v>
      </c>
      <c r="AD111" s="71">
        <v>0.51371246762261513</v>
      </c>
      <c r="AE111" s="72"/>
      <c r="AF111" s="71">
        <v>327566.93771795905</v>
      </c>
      <c r="AG111" s="71">
        <v>487561.70888664969</v>
      </c>
      <c r="AH111" s="71">
        <v>470754.68463975849</v>
      </c>
      <c r="AI111" s="71">
        <v>5483535.0055590598</v>
      </c>
      <c r="AJ111" s="71">
        <v>8506053.8625117652</v>
      </c>
      <c r="AK111" s="71">
        <v>0</v>
      </c>
      <c r="AL111" s="71">
        <v>0</v>
      </c>
      <c r="AM111" s="71">
        <v>519995.61457745434</v>
      </c>
      <c r="AN111" s="71">
        <v>0</v>
      </c>
      <c r="AO111" s="71">
        <v>0</v>
      </c>
      <c r="AP111" s="71">
        <v>15795467.813892646</v>
      </c>
      <c r="AQ111" s="72"/>
      <c r="AR111" s="71">
        <v>111</v>
      </c>
      <c r="AS111" s="71">
        <v>36</v>
      </c>
      <c r="AT111" s="71">
        <v>0</v>
      </c>
      <c r="AU111" s="71">
        <v>0</v>
      </c>
      <c r="AV111" s="71">
        <v>0</v>
      </c>
      <c r="AW111" s="71">
        <v>1</v>
      </c>
      <c r="AX111" s="71"/>
      <c r="AY111" s="72"/>
      <c r="AZ111" s="71">
        <v>598.99999999999977</v>
      </c>
      <c r="BA111" s="71">
        <v>1047.4000000000001</v>
      </c>
      <c r="BB111" s="71">
        <v>0</v>
      </c>
      <c r="BC111" s="71">
        <v>0</v>
      </c>
      <c r="BD111" s="71">
        <v>0</v>
      </c>
      <c r="BE111" s="71">
        <v>14000</v>
      </c>
      <c r="BF111" s="71"/>
      <c r="BG111" s="72"/>
      <c r="BH111" s="71"/>
      <c r="BI111" s="71"/>
      <c r="BJ111" s="71"/>
      <c r="BK111" s="71"/>
      <c r="BL111" s="71"/>
      <c r="BM111" s="71"/>
      <c r="BN111" s="72"/>
      <c r="BO111" s="71"/>
      <c r="BP111" s="71"/>
      <c r="BQ111" s="71"/>
      <c r="BR111" s="71"/>
      <c r="BS111" s="71"/>
      <c r="BT111" s="71"/>
      <c r="BU111"/>
      <c r="BV111" s="70"/>
      <c r="BW111" s="70"/>
      <c r="BX111" s="70"/>
      <c r="BY111" s="70"/>
      <c r="BZ111" s="70"/>
      <c r="CA111" s="70"/>
      <c r="CB111" s="70"/>
      <c r="CC111" s="70"/>
      <c r="CD111" s="70"/>
    </row>
    <row r="112" spans="1:82">
      <c r="A112" s="70" t="s">
        <v>1817</v>
      </c>
      <c r="B112" s="70">
        <v>187</v>
      </c>
      <c r="C112" s="70">
        <v>20</v>
      </c>
      <c r="D112" s="70">
        <v>11</v>
      </c>
      <c r="E112" s="70">
        <v>2023</v>
      </c>
      <c r="F112" s="70" t="s">
        <v>1539</v>
      </c>
      <c r="G112" s="70" t="s">
        <v>1797</v>
      </c>
      <c r="H112" s="70" t="s">
        <v>1798</v>
      </c>
      <c r="I112" s="148"/>
      <c r="J112" s="71"/>
      <c r="K112" s="71"/>
      <c r="L112" s="71"/>
      <c r="M112" s="71"/>
      <c r="N112" s="71"/>
      <c r="O112" s="71"/>
      <c r="P112" s="71"/>
      <c r="Q112" s="71"/>
      <c r="R112" s="71"/>
      <c r="S112" s="71"/>
      <c r="T112" s="72"/>
      <c r="U112" s="71"/>
      <c r="V112" s="71"/>
      <c r="W112" s="71"/>
      <c r="X112" s="71"/>
      <c r="Y112" s="71"/>
      <c r="Z112" s="71"/>
      <c r="AA112" s="71"/>
      <c r="AB112" s="71"/>
      <c r="AC112" s="71"/>
      <c r="AD112" s="71"/>
      <c r="AE112" s="72"/>
      <c r="AF112" s="71"/>
      <c r="AG112" s="71"/>
      <c r="AH112" s="71"/>
      <c r="AI112" s="71"/>
      <c r="AJ112" s="71"/>
      <c r="AK112" s="71"/>
      <c r="AL112" s="71"/>
      <c r="AM112" s="71"/>
      <c r="AN112" s="71"/>
      <c r="AO112" s="71"/>
      <c r="AP112" s="71"/>
      <c r="AQ112" s="72"/>
      <c r="AR112" s="71">
        <v>113</v>
      </c>
      <c r="AS112" s="71">
        <v>36</v>
      </c>
      <c r="AT112" s="71">
        <v>0</v>
      </c>
      <c r="AU112" s="71">
        <v>0</v>
      </c>
      <c r="AV112" s="71">
        <v>0</v>
      </c>
      <c r="AW112" s="71">
        <v>1</v>
      </c>
      <c r="AX112" s="71"/>
      <c r="AY112" s="72"/>
      <c r="AZ112" s="71">
        <v>612.29999999999984</v>
      </c>
      <c r="BA112" s="71">
        <v>1047.4000000000001</v>
      </c>
      <c r="BB112" s="71">
        <v>0</v>
      </c>
      <c r="BC112" s="71">
        <v>0</v>
      </c>
      <c r="BD112" s="71">
        <v>0</v>
      </c>
      <c r="BE112" s="71">
        <v>14000</v>
      </c>
      <c r="BF112" s="71"/>
      <c r="BG112" s="72"/>
      <c r="BH112" s="71"/>
      <c r="BI112" s="71"/>
      <c r="BJ112" s="71"/>
      <c r="BK112" s="71"/>
      <c r="BL112" s="71"/>
      <c r="BM112" s="71"/>
      <c r="BN112" s="72"/>
      <c r="BO112" s="71"/>
      <c r="BP112" s="71"/>
      <c r="BQ112" s="71"/>
      <c r="BR112" s="71"/>
      <c r="BS112" s="71"/>
      <c r="BT112" s="71"/>
      <c r="BU112"/>
      <c r="BV112" s="70"/>
      <c r="BW112" s="70"/>
      <c r="BX112" s="70"/>
      <c r="BY112" s="70"/>
      <c r="BZ112" s="70"/>
      <c r="CA112" s="70"/>
      <c r="CB112" s="70"/>
      <c r="CC112" s="70"/>
      <c r="CD112" s="70"/>
    </row>
    <row r="113" spans="1:82">
      <c r="A113" s="70" t="s">
        <v>1818</v>
      </c>
      <c r="B113" s="70">
        <v>187</v>
      </c>
      <c r="C113" s="70">
        <v>21</v>
      </c>
      <c r="D113" s="70">
        <v>11</v>
      </c>
      <c r="E113" s="70">
        <v>2024</v>
      </c>
      <c r="F113" s="70" t="s">
        <v>1554</v>
      </c>
      <c r="G113" s="70" t="s">
        <v>1797</v>
      </c>
      <c r="H113" s="70" t="s">
        <v>1798</v>
      </c>
      <c r="I113" s="148"/>
      <c r="J113" s="71"/>
      <c r="K113" s="71"/>
      <c r="L113" s="71"/>
      <c r="M113" s="71"/>
      <c r="N113" s="71"/>
      <c r="O113" s="71"/>
      <c r="P113" s="71"/>
      <c r="Q113" s="71"/>
      <c r="R113" s="71"/>
      <c r="S113" s="71"/>
      <c r="T113" s="72"/>
      <c r="U113" s="71"/>
      <c r="V113" s="71"/>
      <c r="W113" s="71"/>
      <c r="X113" s="71"/>
      <c r="Y113" s="71"/>
      <c r="Z113" s="71"/>
      <c r="AA113" s="71"/>
      <c r="AB113" s="71"/>
      <c r="AC113" s="71"/>
      <c r="AD113" s="71"/>
      <c r="AE113" s="72"/>
      <c r="AF113" s="71"/>
      <c r="AG113" s="71"/>
      <c r="AH113" s="71"/>
      <c r="AI113" s="71"/>
      <c r="AJ113" s="71"/>
      <c r="AK113" s="71"/>
      <c r="AL113" s="71"/>
      <c r="AM113" s="71"/>
      <c r="AN113" s="71"/>
      <c r="AO113" s="71"/>
      <c r="AP113" s="71"/>
      <c r="AQ113" s="72"/>
      <c r="AR113" s="71"/>
      <c r="AS113" s="71"/>
      <c r="AT113" s="71"/>
      <c r="AU113" s="71"/>
      <c r="AV113" s="71"/>
      <c r="AW113" s="71"/>
      <c r="AX113" s="71"/>
      <c r="AY113" s="72"/>
      <c r="AZ113" s="71"/>
      <c r="BA113" s="71"/>
      <c r="BB113" s="71"/>
      <c r="BC113" s="71"/>
      <c r="BD113" s="71"/>
      <c r="BE113" s="71"/>
      <c r="BF113" s="71"/>
      <c r="BG113" s="72"/>
      <c r="BH113" s="71"/>
      <c r="BI113" s="71"/>
      <c r="BJ113" s="71"/>
      <c r="BK113" s="71"/>
      <c r="BL113" s="71"/>
      <c r="BM113" s="71"/>
      <c r="BN113" s="72"/>
      <c r="BO113" s="71"/>
      <c r="BP113" s="71"/>
      <c r="BQ113" s="71"/>
      <c r="BR113" s="71"/>
      <c r="BS113" s="71"/>
      <c r="BT113" s="71"/>
      <c r="BU113"/>
      <c r="BV113" s="70"/>
      <c r="BW113" s="70"/>
      <c r="BX113" s="70"/>
      <c r="BY113" s="70"/>
      <c r="BZ113" s="70"/>
      <c r="CA113" s="70"/>
      <c r="CB113" s="70"/>
      <c r="CC113" s="70"/>
      <c r="CD113" s="70"/>
    </row>
    <row r="114" spans="1:82">
      <c r="A114" s="70" t="s">
        <v>1819</v>
      </c>
      <c r="B114" s="70">
        <v>154</v>
      </c>
      <c r="C114" s="70">
        <v>1</v>
      </c>
      <c r="D114" s="70">
        <v>10</v>
      </c>
      <c r="E114" s="70">
        <v>1990</v>
      </c>
      <c r="F114" s="70" t="s">
        <v>787</v>
      </c>
      <c r="G114" s="70" t="s">
        <v>1636</v>
      </c>
      <c r="H114" s="70" t="s">
        <v>1637</v>
      </c>
      <c r="I114" s="148"/>
      <c r="J114" s="71">
        <v>46.589754668010237</v>
      </c>
      <c r="K114" s="71">
        <v>3.191778324461378</v>
      </c>
      <c r="L114" s="71">
        <v>31.63334969988556</v>
      </c>
      <c r="M114" s="71">
        <v>5.1174115134735541</v>
      </c>
      <c r="N114" s="71">
        <v>11.29828644367954</v>
      </c>
      <c r="O114" s="71">
        <v>5.3365854494213103</v>
      </c>
      <c r="P114" s="71">
        <v>7.8538421501713396</v>
      </c>
      <c r="Q114" s="71">
        <v>0.440917215681009</v>
      </c>
      <c r="R114" s="71">
        <v>0</v>
      </c>
      <c r="S114" s="71">
        <v>0.35904437816893942</v>
      </c>
      <c r="T114" s="72"/>
      <c r="U114" s="71">
        <v>1308075</v>
      </c>
      <c r="V114" s="71">
        <v>584</v>
      </c>
      <c r="W114" s="71">
        <v>370</v>
      </c>
      <c r="X114" s="71">
        <v>1716</v>
      </c>
      <c r="Y114" s="71">
        <v>2417</v>
      </c>
      <c r="Z114" s="71">
        <v>2195</v>
      </c>
      <c r="AA114" s="71">
        <v>1907</v>
      </c>
      <c r="AB114" s="71">
        <v>7159</v>
      </c>
      <c r="AC114" s="71">
        <v>0</v>
      </c>
      <c r="AD114" s="71">
        <v>0.35904437816893942</v>
      </c>
      <c r="AE114" s="72"/>
      <c r="AF114" s="71"/>
      <c r="AG114" s="71"/>
      <c r="AH114" s="71"/>
      <c r="AI114" s="71"/>
      <c r="AJ114" s="71"/>
      <c r="AK114" s="71"/>
      <c r="AL114" s="71"/>
      <c r="AM114" s="71"/>
      <c r="AN114" s="71"/>
      <c r="AO114" s="71"/>
      <c r="AP114" s="71"/>
      <c r="AQ114" s="72"/>
      <c r="AR114" s="71"/>
      <c r="AS114" s="71"/>
      <c r="AT114" s="71"/>
      <c r="AU114" s="71"/>
      <c r="AV114" s="71"/>
      <c r="AW114" s="71"/>
      <c r="AX114" s="71"/>
      <c r="AY114" s="72"/>
      <c r="AZ114" s="71"/>
      <c r="BA114" s="71"/>
      <c r="BB114" s="71"/>
      <c r="BC114" s="71"/>
      <c r="BD114" s="71"/>
      <c r="BE114" s="71"/>
      <c r="BF114" s="71"/>
      <c r="BG114" s="72"/>
      <c r="BH114" s="71" t="s">
        <v>788</v>
      </c>
      <c r="BI114" s="71" t="s">
        <v>788</v>
      </c>
      <c r="BJ114" s="71" t="s">
        <v>788</v>
      </c>
      <c r="BK114" s="71" t="s">
        <v>788</v>
      </c>
      <c r="BL114" s="71" t="s">
        <v>788</v>
      </c>
      <c r="BM114" s="71" t="s">
        <v>788</v>
      </c>
      <c r="BN114" s="72"/>
      <c r="BO114" s="71" t="s">
        <v>788</v>
      </c>
      <c r="BP114" s="71" t="s">
        <v>788</v>
      </c>
      <c r="BQ114" s="71" t="s">
        <v>788</v>
      </c>
      <c r="BR114" s="71" t="s">
        <v>788</v>
      </c>
      <c r="BS114" s="71" t="s">
        <v>788</v>
      </c>
      <c r="BT114" s="71" t="s">
        <v>788</v>
      </c>
      <c r="BU114"/>
      <c r="BV114" s="70"/>
      <c r="BW114" s="70"/>
      <c r="BX114" s="70"/>
      <c r="BY114" s="70"/>
      <c r="BZ114" s="70"/>
      <c r="CA114" s="70"/>
      <c r="CB114" s="70"/>
      <c r="CC114" s="70"/>
      <c r="CD114" s="70"/>
    </row>
    <row r="115" spans="1:82">
      <c r="A115" s="70" t="s">
        <v>1820</v>
      </c>
      <c r="B115" s="70">
        <v>155</v>
      </c>
      <c r="C115" s="70">
        <v>2</v>
      </c>
      <c r="D115" s="70">
        <v>10</v>
      </c>
      <c r="E115" s="70">
        <v>2005</v>
      </c>
      <c r="F115" s="70" t="s">
        <v>789</v>
      </c>
      <c r="G115" s="70" t="s">
        <v>1636</v>
      </c>
      <c r="H115" s="70" t="s">
        <v>1637</v>
      </c>
      <c r="I115" s="148"/>
      <c r="J115" s="71">
        <v>30.8439825751142</v>
      </c>
      <c r="K115" s="71">
        <v>1.3932743812857089</v>
      </c>
      <c r="L115" s="71">
        <v>27.13998953059475</v>
      </c>
      <c r="M115" s="71">
        <v>6.5764714248319649</v>
      </c>
      <c r="N115" s="71">
        <v>11.75701032002992</v>
      </c>
      <c r="O115" s="71">
        <v>6.366000203328305</v>
      </c>
      <c r="P115" s="71">
        <v>7.8095144279771436</v>
      </c>
      <c r="Q115" s="71">
        <v>0.33922863694326599</v>
      </c>
      <c r="R115" s="71">
        <v>0</v>
      </c>
      <c r="S115" s="71">
        <v>0.13667896199999999</v>
      </c>
      <c r="T115" s="72"/>
      <c r="U115" s="71">
        <v>952628</v>
      </c>
      <c r="V115" s="71">
        <v>425</v>
      </c>
      <c r="W115" s="71">
        <v>241</v>
      </c>
      <c r="X115" s="71">
        <v>1068</v>
      </c>
      <c r="Y115" s="71">
        <v>2397</v>
      </c>
      <c r="Z115" s="71">
        <v>3030</v>
      </c>
      <c r="AA115" s="71">
        <v>1553</v>
      </c>
      <c r="AB115" s="71">
        <v>5758</v>
      </c>
      <c r="AC115" s="71">
        <v>0</v>
      </c>
      <c r="AD115" s="71">
        <v>0.13667896199999999</v>
      </c>
      <c r="AE115" s="72"/>
      <c r="AF115" s="71"/>
      <c r="AG115" s="71"/>
      <c r="AH115" s="71"/>
      <c r="AI115" s="71"/>
      <c r="AJ115" s="71"/>
      <c r="AK115" s="71"/>
      <c r="AL115" s="71"/>
      <c r="AM115" s="71"/>
      <c r="AN115" s="71"/>
      <c r="AO115" s="71"/>
      <c r="AP115" s="71"/>
      <c r="AQ115" s="72"/>
      <c r="AR115" s="71"/>
      <c r="AS115" s="71"/>
      <c r="AT115" s="71"/>
      <c r="AU115" s="71"/>
      <c r="AV115" s="71"/>
      <c r="AW115" s="71"/>
      <c r="AX115" s="71"/>
      <c r="AY115" s="72"/>
      <c r="AZ115" s="71"/>
      <c r="BA115" s="71"/>
      <c r="BB115" s="71"/>
      <c r="BC115" s="71"/>
      <c r="BD115" s="71"/>
      <c r="BE115" s="71"/>
      <c r="BF115" s="71"/>
      <c r="BG115" s="72"/>
      <c r="BH115" s="71" t="s">
        <v>788</v>
      </c>
      <c r="BI115" s="71" t="s">
        <v>788</v>
      </c>
      <c r="BJ115" s="71" t="s">
        <v>788</v>
      </c>
      <c r="BK115" s="71" t="s">
        <v>788</v>
      </c>
      <c r="BL115" s="71" t="s">
        <v>788</v>
      </c>
      <c r="BM115" s="71" t="s">
        <v>788</v>
      </c>
      <c r="BN115" s="72"/>
      <c r="BO115" s="71" t="s">
        <v>788</v>
      </c>
      <c r="BP115" s="71" t="s">
        <v>788</v>
      </c>
      <c r="BQ115" s="71" t="s">
        <v>788</v>
      </c>
      <c r="BR115" s="71" t="s">
        <v>788</v>
      </c>
      <c r="BS115" s="71" t="s">
        <v>788</v>
      </c>
      <c r="BT115" s="71" t="s">
        <v>788</v>
      </c>
      <c r="BU115"/>
      <c r="BV115" s="70"/>
      <c r="BW115" s="70"/>
      <c r="BX115" s="70"/>
      <c r="BY115" s="70"/>
      <c r="BZ115" s="70"/>
      <c r="CA115" s="70"/>
      <c r="CB115" s="70"/>
      <c r="CC115" s="70"/>
      <c r="CD115" s="70"/>
    </row>
    <row r="116" spans="1:82">
      <c r="A116" s="70" t="s">
        <v>1821</v>
      </c>
      <c r="B116" s="70">
        <v>156</v>
      </c>
      <c r="C116" s="70">
        <v>3</v>
      </c>
      <c r="D116" s="70">
        <v>10</v>
      </c>
      <c r="E116" s="70">
        <v>2006</v>
      </c>
      <c r="F116" s="70" t="s">
        <v>790</v>
      </c>
      <c r="G116" s="70" t="s">
        <v>1636</v>
      </c>
      <c r="H116" s="70" t="s">
        <v>1637</v>
      </c>
      <c r="I116" s="148"/>
      <c r="J116" s="71" t="s">
        <v>788</v>
      </c>
      <c r="K116" s="71" t="s">
        <v>788</v>
      </c>
      <c r="L116" s="71" t="s">
        <v>788</v>
      </c>
      <c r="M116" s="71" t="s">
        <v>788</v>
      </c>
      <c r="N116" s="71" t="s">
        <v>788</v>
      </c>
      <c r="O116" s="71" t="s">
        <v>788</v>
      </c>
      <c r="P116" s="71" t="s">
        <v>788</v>
      </c>
      <c r="Q116" s="71" t="s">
        <v>788</v>
      </c>
      <c r="R116" s="71" t="s">
        <v>788</v>
      </c>
      <c r="S116" s="71" t="s">
        <v>788</v>
      </c>
      <c r="T116" s="72"/>
      <c r="U116" s="71" t="s">
        <v>788</v>
      </c>
      <c r="V116" s="71" t="s">
        <v>788</v>
      </c>
      <c r="W116" s="71" t="s">
        <v>788</v>
      </c>
      <c r="X116" s="71" t="s">
        <v>788</v>
      </c>
      <c r="Y116" s="71" t="s">
        <v>788</v>
      </c>
      <c r="Z116" s="71" t="s">
        <v>788</v>
      </c>
      <c r="AA116" s="71" t="s">
        <v>788</v>
      </c>
      <c r="AB116" s="71" t="s">
        <v>788</v>
      </c>
      <c r="AC116" s="71" t="s">
        <v>788</v>
      </c>
      <c r="AD116" s="71" t="s">
        <v>788</v>
      </c>
      <c r="AE116" s="72"/>
      <c r="AF116" s="71" t="s">
        <v>788</v>
      </c>
      <c r="AG116" s="71" t="s">
        <v>788</v>
      </c>
      <c r="AH116" s="71" t="s">
        <v>788</v>
      </c>
      <c r="AI116" s="71" t="s">
        <v>788</v>
      </c>
      <c r="AJ116" s="71" t="s">
        <v>788</v>
      </c>
      <c r="AK116" s="71" t="s">
        <v>788</v>
      </c>
      <c r="AL116" s="71" t="s">
        <v>788</v>
      </c>
      <c r="AM116" s="71" t="s">
        <v>788</v>
      </c>
      <c r="AN116" s="71" t="s">
        <v>788</v>
      </c>
      <c r="AO116" s="71" t="s">
        <v>788</v>
      </c>
      <c r="AP116" s="71"/>
      <c r="AQ116" s="72"/>
      <c r="AR116" s="71" t="s">
        <v>788</v>
      </c>
      <c r="AS116" s="71" t="s">
        <v>788</v>
      </c>
      <c r="AT116" s="71" t="s">
        <v>788</v>
      </c>
      <c r="AU116" s="71" t="s">
        <v>788</v>
      </c>
      <c r="AV116" s="71" t="s">
        <v>788</v>
      </c>
      <c r="AW116" s="71" t="s">
        <v>788</v>
      </c>
      <c r="AX116" s="71" t="s">
        <v>788</v>
      </c>
      <c r="AY116" s="72"/>
      <c r="AZ116" s="71" t="s">
        <v>788</v>
      </c>
      <c r="BA116" s="71" t="s">
        <v>788</v>
      </c>
      <c r="BB116" s="71" t="s">
        <v>788</v>
      </c>
      <c r="BC116" s="71" t="s">
        <v>788</v>
      </c>
      <c r="BD116" s="71" t="s">
        <v>788</v>
      </c>
      <c r="BE116" s="71" t="s">
        <v>788</v>
      </c>
      <c r="BF116" s="71" t="s">
        <v>788</v>
      </c>
      <c r="BG116" s="72"/>
      <c r="BH116" s="71" t="s">
        <v>788</v>
      </c>
      <c r="BI116" s="71" t="s">
        <v>788</v>
      </c>
      <c r="BJ116" s="71" t="s">
        <v>788</v>
      </c>
      <c r="BK116" s="71" t="s">
        <v>788</v>
      </c>
      <c r="BL116" s="71" t="s">
        <v>788</v>
      </c>
      <c r="BM116" s="71" t="s">
        <v>788</v>
      </c>
      <c r="BN116" s="72"/>
      <c r="BO116" s="71" t="s">
        <v>788</v>
      </c>
      <c r="BP116" s="71" t="s">
        <v>788</v>
      </c>
      <c r="BQ116" s="71" t="s">
        <v>788</v>
      </c>
      <c r="BR116" s="71" t="s">
        <v>788</v>
      </c>
      <c r="BS116" s="71" t="s">
        <v>788</v>
      </c>
      <c r="BT116" s="71" t="s">
        <v>788</v>
      </c>
      <c r="BU116"/>
      <c r="BV116" s="70"/>
      <c r="BW116" s="70"/>
      <c r="BX116" s="70"/>
      <c r="BY116" s="70"/>
      <c r="BZ116" s="70"/>
      <c r="CA116" s="70"/>
      <c r="CB116" s="70"/>
      <c r="CC116" s="70"/>
      <c r="CD116" s="70"/>
    </row>
    <row r="117" spans="1:82">
      <c r="A117" s="70" t="s">
        <v>1822</v>
      </c>
      <c r="B117" s="70">
        <v>157</v>
      </c>
      <c r="C117" s="70">
        <v>4</v>
      </c>
      <c r="D117" s="70">
        <v>10</v>
      </c>
      <c r="E117" s="70">
        <v>2007</v>
      </c>
      <c r="F117" s="70" t="s">
        <v>791</v>
      </c>
      <c r="G117" s="70" t="s">
        <v>1636</v>
      </c>
      <c r="H117" s="70" t="s">
        <v>1637</v>
      </c>
      <c r="I117" s="148"/>
      <c r="J117" s="71">
        <v>27.922381694961231</v>
      </c>
      <c r="K117" s="71">
        <v>1.0339150502209391</v>
      </c>
      <c r="L117" s="71">
        <v>16.331694498441301</v>
      </c>
      <c r="M117" s="71">
        <v>6.1943691886808656</v>
      </c>
      <c r="N117" s="71">
        <v>11.41306384226405</v>
      </c>
      <c r="O117" s="71">
        <v>5.9034993511757268</v>
      </c>
      <c r="P117" s="71">
        <v>7.5729415916050842</v>
      </c>
      <c r="Q117" s="71">
        <v>0.34124909024221201</v>
      </c>
      <c r="R117" s="71">
        <v>0</v>
      </c>
      <c r="S117" s="71">
        <v>0.13103353200000001</v>
      </c>
      <c r="T117" s="72"/>
      <c r="U117" s="71">
        <v>916977</v>
      </c>
      <c r="V117" s="71">
        <v>344</v>
      </c>
      <c r="W117" s="71">
        <v>199</v>
      </c>
      <c r="X117" s="71">
        <v>1260</v>
      </c>
      <c r="Y117" s="71">
        <v>2333</v>
      </c>
      <c r="Z117" s="71">
        <v>2921</v>
      </c>
      <c r="AA117" s="71">
        <v>1483</v>
      </c>
      <c r="AB117" s="71">
        <v>5486</v>
      </c>
      <c r="AC117" s="71">
        <v>0</v>
      </c>
      <c r="AD117" s="71">
        <v>0.13103353200000001</v>
      </c>
      <c r="AE117" s="72"/>
      <c r="AF117" s="71"/>
      <c r="AG117" s="71"/>
      <c r="AH117" s="71"/>
      <c r="AI117" s="71"/>
      <c r="AJ117" s="71"/>
      <c r="AK117" s="71"/>
      <c r="AL117" s="71"/>
      <c r="AM117" s="71"/>
      <c r="AN117" s="71"/>
      <c r="AO117" s="71"/>
      <c r="AP117" s="71"/>
      <c r="AQ117" s="72"/>
      <c r="AR117" s="71"/>
      <c r="AS117" s="71"/>
      <c r="AT117" s="71"/>
      <c r="AU117" s="71"/>
      <c r="AV117" s="71"/>
      <c r="AW117" s="71"/>
      <c r="AX117" s="71"/>
      <c r="AY117" s="72"/>
      <c r="AZ117" s="71"/>
      <c r="BA117" s="71"/>
      <c r="BB117" s="71"/>
      <c r="BC117" s="71"/>
      <c r="BD117" s="71"/>
      <c r="BE117" s="71"/>
      <c r="BF117" s="71"/>
      <c r="BG117" s="72"/>
      <c r="BH117" s="71" t="s">
        <v>788</v>
      </c>
      <c r="BI117" s="71" t="s">
        <v>788</v>
      </c>
      <c r="BJ117" s="71" t="s">
        <v>788</v>
      </c>
      <c r="BK117" s="71" t="s">
        <v>788</v>
      </c>
      <c r="BL117" s="71" t="s">
        <v>788</v>
      </c>
      <c r="BM117" s="71" t="s">
        <v>788</v>
      </c>
      <c r="BN117" s="72"/>
      <c r="BO117" s="71" t="s">
        <v>788</v>
      </c>
      <c r="BP117" s="71" t="s">
        <v>788</v>
      </c>
      <c r="BQ117" s="71" t="s">
        <v>788</v>
      </c>
      <c r="BR117" s="71" t="s">
        <v>788</v>
      </c>
      <c r="BS117" s="71" t="s">
        <v>788</v>
      </c>
      <c r="BT117" s="71" t="s">
        <v>788</v>
      </c>
      <c r="BU117"/>
      <c r="BV117" s="70"/>
      <c r="BW117" s="70"/>
      <c r="BX117" s="70"/>
      <c r="BY117" s="70"/>
      <c r="BZ117" s="70"/>
      <c r="CA117" s="70"/>
      <c r="CB117" s="70"/>
      <c r="CC117" s="70"/>
      <c r="CD117" s="70"/>
    </row>
    <row r="118" spans="1:82">
      <c r="A118" s="70" t="s">
        <v>1823</v>
      </c>
      <c r="B118" s="70">
        <v>158</v>
      </c>
      <c r="C118" s="70">
        <v>5</v>
      </c>
      <c r="D118" s="70">
        <v>10</v>
      </c>
      <c r="E118" s="70">
        <v>2008</v>
      </c>
      <c r="F118" s="70" t="s">
        <v>792</v>
      </c>
      <c r="G118" s="70" t="s">
        <v>1636</v>
      </c>
      <c r="H118" s="70" t="s">
        <v>1637</v>
      </c>
      <c r="I118" s="148"/>
      <c r="J118" s="71">
        <v>28.30907110413014</v>
      </c>
      <c r="K118" s="71">
        <v>0.90742327175187965</v>
      </c>
      <c r="L118" s="71">
        <v>14.10180180974068</v>
      </c>
      <c r="M118" s="71">
        <v>7.2480117854403776</v>
      </c>
      <c r="N118" s="71">
        <v>11.507188846769351</v>
      </c>
      <c r="O118" s="71">
        <v>5.6662247619756583</v>
      </c>
      <c r="P118" s="71">
        <v>7.3245790592880509</v>
      </c>
      <c r="Q118" s="71">
        <v>0.32924020664619202</v>
      </c>
      <c r="R118" s="71">
        <v>0</v>
      </c>
      <c r="S118" s="71">
        <v>0.12948246335999999</v>
      </c>
      <c r="T118" s="72"/>
      <c r="U118" s="71">
        <v>976801</v>
      </c>
      <c r="V118" s="71">
        <v>344</v>
      </c>
      <c r="W118" s="71">
        <v>199</v>
      </c>
      <c r="X118" s="71">
        <v>1260</v>
      </c>
      <c r="Y118" s="71">
        <v>2321</v>
      </c>
      <c r="Z118" s="71">
        <v>2902</v>
      </c>
      <c r="AA118" s="71">
        <v>1436</v>
      </c>
      <c r="AB118" s="71">
        <v>5380</v>
      </c>
      <c r="AC118" s="71">
        <v>0</v>
      </c>
      <c r="AD118" s="71">
        <v>0.12948246335999999</v>
      </c>
      <c r="AE118" s="72"/>
      <c r="AF118" s="71"/>
      <c r="AG118" s="71"/>
      <c r="AH118" s="71"/>
      <c r="AI118" s="71"/>
      <c r="AJ118" s="71"/>
      <c r="AK118" s="71"/>
      <c r="AL118" s="71"/>
      <c r="AM118" s="71"/>
      <c r="AN118" s="71"/>
      <c r="AO118" s="71"/>
      <c r="AP118" s="71"/>
      <c r="AQ118" s="72"/>
      <c r="AR118" s="71"/>
      <c r="AS118" s="71"/>
      <c r="AT118" s="71"/>
      <c r="AU118" s="71"/>
      <c r="AV118" s="71"/>
      <c r="AW118" s="71"/>
      <c r="AX118" s="71"/>
      <c r="AY118" s="72"/>
      <c r="AZ118" s="71"/>
      <c r="BA118" s="71"/>
      <c r="BB118" s="71"/>
      <c r="BC118" s="71"/>
      <c r="BD118" s="71"/>
      <c r="BE118" s="71"/>
      <c r="BF118" s="71"/>
      <c r="BG118" s="72"/>
      <c r="BH118" s="71" t="s">
        <v>788</v>
      </c>
      <c r="BI118" s="71" t="s">
        <v>788</v>
      </c>
      <c r="BJ118" s="71" t="s">
        <v>788</v>
      </c>
      <c r="BK118" s="71" t="s">
        <v>788</v>
      </c>
      <c r="BL118" s="71" t="s">
        <v>788</v>
      </c>
      <c r="BM118" s="71" t="s">
        <v>788</v>
      </c>
      <c r="BN118" s="72"/>
      <c r="BO118" s="71" t="s">
        <v>788</v>
      </c>
      <c r="BP118" s="71" t="s">
        <v>788</v>
      </c>
      <c r="BQ118" s="71" t="s">
        <v>788</v>
      </c>
      <c r="BR118" s="71" t="s">
        <v>788</v>
      </c>
      <c r="BS118" s="71" t="s">
        <v>788</v>
      </c>
      <c r="BT118" s="71" t="s">
        <v>788</v>
      </c>
      <c r="BU118"/>
      <c r="BV118" s="70"/>
      <c r="BW118" s="70"/>
      <c r="BX118" s="70"/>
      <c r="BY118" s="70"/>
      <c r="BZ118" s="70"/>
      <c r="CA118" s="70"/>
      <c r="CB118" s="70"/>
      <c r="CC118" s="70"/>
      <c r="CD118" s="70"/>
    </row>
    <row r="119" spans="1:82">
      <c r="A119" s="70" t="s">
        <v>1824</v>
      </c>
      <c r="B119" s="70">
        <v>159</v>
      </c>
      <c r="C119" s="70">
        <v>6</v>
      </c>
      <c r="D119" s="70">
        <v>10</v>
      </c>
      <c r="E119" s="70">
        <v>2009</v>
      </c>
      <c r="F119" s="70" t="s">
        <v>176</v>
      </c>
      <c r="G119" s="70" t="s">
        <v>1636</v>
      </c>
      <c r="H119" s="70" t="s">
        <v>1637</v>
      </c>
      <c r="I119" s="148"/>
      <c r="J119" s="71">
        <v>26.24390416499805</v>
      </c>
      <c r="K119" s="71">
        <v>0.75597437830757086</v>
      </c>
      <c r="L119" s="71">
        <v>15.95458995788854</v>
      </c>
      <c r="M119" s="71">
        <v>5.3565449762756971</v>
      </c>
      <c r="N119" s="71">
        <v>9.8753438066410233</v>
      </c>
      <c r="O119" s="71">
        <v>5.6911196826756054</v>
      </c>
      <c r="P119" s="71">
        <v>7.0104926553927296</v>
      </c>
      <c r="Q119" s="71">
        <v>0.30740197061432201</v>
      </c>
      <c r="R119" s="71">
        <v>0</v>
      </c>
      <c r="S119" s="71">
        <v>9.9059042880000017E-2</v>
      </c>
      <c r="T119" s="72"/>
      <c r="U119" s="71">
        <v>914471</v>
      </c>
      <c r="V119" s="71">
        <v>351</v>
      </c>
      <c r="W119" s="71">
        <v>258</v>
      </c>
      <c r="X119" s="71">
        <v>1176</v>
      </c>
      <c r="Y119" s="71">
        <v>2319</v>
      </c>
      <c r="Z119" s="71">
        <v>2877</v>
      </c>
      <c r="AA119" s="71">
        <v>1411</v>
      </c>
      <c r="AB119" s="71">
        <v>5273</v>
      </c>
      <c r="AC119" s="71">
        <v>0</v>
      </c>
      <c r="AD119" s="71">
        <v>9.9059042880000017E-2</v>
      </c>
      <c r="AE119" s="72"/>
      <c r="AF119" s="71"/>
      <c r="AG119" s="71"/>
      <c r="AH119" s="71"/>
      <c r="AI119" s="71"/>
      <c r="AJ119" s="71"/>
      <c r="AK119" s="71"/>
      <c r="AL119" s="71"/>
      <c r="AM119" s="71"/>
      <c r="AN119" s="71"/>
      <c r="AO119" s="71"/>
      <c r="AP119" s="71"/>
      <c r="AQ119" s="72"/>
      <c r="AR119" s="71"/>
      <c r="AS119" s="71"/>
      <c r="AT119" s="71"/>
      <c r="AU119" s="71"/>
      <c r="AV119" s="71"/>
      <c r="AW119" s="71"/>
      <c r="AX119" s="71"/>
      <c r="AY119" s="72"/>
      <c r="AZ119" s="71"/>
      <c r="BA119" s="71"/>
      <c r="BB119" s="71"/>
      <c r="BC119" s="71"/>
      <c r="BD119" s="71"/>
      <c r="BE119" s="71"/>
      <c r="BF119" s="71"/>
      <c r="BG119" s="72"/>
      <c r="BH119" s="71">
        <v>0</v>
      </c>
      <c r="BI119" s="71">
        <v>0</v>
      </c>
      <c r="BJ119" s="71">
        <v>70.900000000000006</v>
      </c>
      <c r="BK119" s="71">
        <v>0</v>
      </c>
      <c r="BL119" s="71">
        <v>0</v>
      </c>
      <c r="BM119" s="71">
        <v>0</v>
      </c>
      <c r="BN119" s="72"/>
      <c r="BO119" s="71">
        <v>0</v>
      </c>
      <c r="BP119" s="71">
        <v>0</v>
      </c>
      <c r="BQ119" s="71">
        <v>1</v>
      </c>
      <c r="BR119" s="71">
        <v>0</v>
      </c>
      <c r="BS119" s="71">
        <v>0</v>
      </c>
      <c r="BT119" s="71">
        <v>0</v>
      </c>
      <c r="BU119"/>
      <c r="BV119" s="70">
        <v>70.900000000000006</v>
      </c>
      <c r="BW119" s="70">
        <v>0</v>
      </c>
      <c r="BX119" s="70">
        <v>0</v>
      </c>
      <c r="BY119" s="70">
        <v>0</v>
      </c>
      <c r="BZ119" s="70">
        <v>0</v>
      </c>
      <c r="CA119" s="70">
        <v>0</v>
      </c>
      <c r="CB119" s="70">
        <v>0</v>
      </c>
      <c r="CC119" s="70">
        <v>0</v>
      </c>
      <c r="CD119" s="70">
        <v>0</v>
      </c>
    </row>
    <row r="120" spans="1:82">
      <c r="A120" s="70" t="s">
        <v>1825</v>
      </c>
      <c r="B120" s="70">
        <v>160</v>
      </c>
      <c r="C120" s="70">
        <v>7</v>
      </c>
      <c r="D120" s="70">
        <v>10</v>
      </c>
      <c r="E120" s="70">
        <v>2010</v>
      </c>
      <c r="F120" s="70" t="s">
        <v>177</v>
      </c>
      <c r="G120" s="70" t="s">
        <v>1636</v>
      </c>
      <c r="H120" s="70" t="s">
        <v>1637</v>
      </c>
      <c r="I120" s="148"/>
      <c r="J120" s="71">
        <v>26.35388058081061</v>
      </c>
      <c r="K120" s="71">
        <v>0.78841038478587755</v>
      </c>
      <c r="L120" s="71">
        <v>14.52509464517397</v>
      </c>
      <c r="M120" s="71">
        <v>4.7948548195320919</v>
      </c>
      <c r="N120" s="71">
        <v>9.7183410866790965</v>
      </c>
      <c r="O120" s="71">
        <v>5.6076956751330842</v>
      </c>
      <c r="P120" s="71">
        <v>7.0422790975142364</v>
      </c>
      <c r="Q120" s="71">
        <v>0.31496332802277799</v>
      </c>
      <c r="R120" s="71">
        <v>0</v>
      </c>
      <c r="S120" s="71">
        <v>0.17260764047999999</v>
      </c>
      <c r="T120" s="72"/>
      <c r="U120" s="71">
        <v>1027964</v>
      </c>
      <c r="V120" s="71">
        <v>351</v>
      </c>
      <c r="W120" s="71">
        <v>258</v>
      </c>
      <c r="X120" s="71">
        <v>1176</v>
      </c>
      <c r="Y120" s="71">
        <v>2321</v>
      </c>
      <c r="Z120" s="71">
        <v>2848</v>
      </c>
      <c r="AA120" s="71">
        <v>1382</v>
      </c>
      <c r="AB120" s="71">
        <v>5177</v>
      </c>
      <c r="AC120" s="71">
        <v>0</v>
      </c>
      <c r="AD120" s="71">
        <v>0.17260764047999999</v>
      </c>
      <c r="AE120" s="72"/>
      <c r="AF120" s="71"/>
      <c r="AG120" s="71"/>
      <c r="AH120" s="71"/>
      <c r="AI120" s="71"/>
      <c r="AJ120" s="71"/>
      <c r="AK120" s="71"/>
      <c r="AL120" s="71"/>
      <c r="AM120" s="71"/>
      <c r="AN120" s="71"/>
      <c r="AO120" s="71"/>
      <c r="AP120" s="71"/>
      <c r="AQ120" s="72"/>
      <c r="AR120" s="71"/>
      <c r="AS120" s="71"/>
      <c r="AT120" s="71"/>
      <c r="AU120" s="71"/>
      <c r="AV120" s="71"/>
      <c r="AW120" s="71"/>
      <c r="AX120" s="71"/>
      <c r="AY120" s="72"/>
      <c r="AZ120" s="71"/>
      <c r="BA120" s="71"/>
      <c r="BB120" s="71"/>
      <c r="BC120" s="71"/>
      <c r="BD120" s="71"/>
      <c r="BE120" s="71"/>
      <c r="BF120" s="71"/>
      <c r="BG120" s="72"/>
      <c r="BH120" s="71">
        <v>0</v>
      </c>
      <c r="BI120" s="71">
        <v>0</v>
      </c>
      <c r="BJ120" s="71">
        <v>54.5</v>
      </c>
      <c r="BK120" s="71">
        <v>0</v>
      </c>
      <c r="BL120" s="71">
        <v>0</v>
      </c>
      <c r="BM120" s="71">
        <v>0</v>
      </c>
      <c r="BN120" s="72"/>
      <c r="BO120" s="71">
        <v>0</v>
      </c>
      <c r="BP120" s="71">
        <v>0</v>
      </c>
      <c r="BQ120" s="71">
        <v>1</v>
      </c>
      <c r="BR120" s="71">
        <v>0</v>
      </c>
      <c r="BS120" s="71">
        <v>0</v>
      </c>
      <c r="BT120" s="71">
        <v>0</v>
      </c>
      <c r="BU120"/>
      <c r="BV120" s="70">
        <v>54.5</v>
      </c>
      <c r="BW120" s="70">
        <v>0</v>
      </c>
      <c r="BX120" s="70">
        <v>0</v>
      </c>
      <c r="BY120" s="70">
        <v>0</v>
      </c>
      <c r="BZ120" s="70">
        <v>0</v>
      </c>
      <c r="CA120" s="70">
        <v>0</v>
      </c>
      <c r="CB120" s="70">
        <v>0</v>
      </c>
      <c r="CC120" s="70">
        <v>0</v>
      </c>
      <c r="CD120" s="70">
        <v>0</v>
      </c>
    </row>
    <row r="121" spans="1:82">
      <c r="A121" s="70" t="s">
        <v>1826</v>
      </c>
      <c r="B121" s="70">
        <v>161</v>
      </c>
      <c r="C121" s="70">
        <v>8</v>
      </c>
      <c r="D121" s="70">
        <v>10</v>
      </c>
      <c r="E121" s="70">
        <v>2011</v>
      </c>
      <c r="F121" s="70" t="s">
        <v>178</v>
      </c>
      <c r="G121" s="1064" t="s">
        <v>1636</v>
      </c>
      <c r="H121" s="70" t="s">
        <v>1637</v>
      </c>
      <c r="I121" s="148"/>
      <c r="J121" s="71">
        <v>32.031281678055748</v>
      </c>
      <c r="K121" s="71">
        <v>1.104709598597917</v>
      </c>
      <c r="L121" s="71">
        <v>13.552971672660719</v>
      </c>
      <c r="M121" s="71">
        <v>6.0572496839613734</v>
      </c>
      <c r="N121" s="71">
        <v>11.71288076223472</v>
      </c>
      <c r="O121" s="71">
        <v>5.5270014622222945</v>
      </c>
      <c r="P121" s="71">
        <v>6.6606241156080319</v>
      </c>
      <c r="Q121" s="71">
        <v>0.35292034323053201</v>
      </c>
      <c r="R121" s="71">
        <v>0</v>
      </c>
      <c r="S121" s="71">
        <v>0.11999938860000001</v>
      </c>
      <c r="T121" s="72"/>
      <c r="U121" s="71">
        <v>1176697</v>
      </c>
      <c r="V121" s="71">
        <v>351</v>
      </c>
      <c r="W121" s="71">
        <v>258</v>
      </c>
      <c r="X121" s="71">
        <v>1176</v>
      </c>
      <c r="Y121" s="71">
        <v>2324</v>
      </c>
      <c r="Z121" s="71">
        <v>2868</v>
      </c>
      <c r="AA121" s="71">
        <v>1346</v>
      </c>
      <c r="AB121" s="71">
        <v>5029</v>
      </c>
      <c r="AC121" s="71">
        <v>0</v>
      </c>
      <c r="AD121" s="71">
        <v>0.11999938860000001</v>
      </c>
      <c r="AE121" s="72"/>
      <c r="AF121" s="71"/>
      <c r="AG121" s="71"/>
      <c r="AH121" s="71"/>
      <c r="AI121" s="71"/>
      <c r="AJ121" s="71"/>
      <c r="AK121" s="71"/>
      <c r="AL121" s="71"/>
      <c r="AM121" s="71"/>
      <c r="AN121" s="71"/>
      <c r="AO121" s="71"/>
      <c r="AP121" s="71"/>
      <c r="AQ121" s="72"/>
      <c r="AR121" s="71"/>
      <c r="AS121" s="71"/>
      <c r="AT121" s="71"/>
      <c r="AU121" s="71"/>
      <c r="AV121" s="71"/>
      <c r="AW121" s="71"/>
      <c r="AX121" s="71"/>
      <c r="AY121" s="72"/>
      <c r="AZ121" s="71"/>
      <c r="BA121" s="71"/>
      <c r="BB121" s="71"/>
      <c r="BC121" s="71"/>
      <c r="BD121" s="71"/>
      <c r="BE121" s="71"/>
      <c r="BF121" s="71"/>
      <c r="BG121" s="72"/>
      <c r="BH121" s="71">
        <v>0</v>
      </c>
      <c r="BI121" s="71">
        <v>0</v>
      </c>
      <c r="BJ121" s="71">
        <v>35.975999999999999</v>
      </c>
      <c r="BK121" s="71">
        <v>0</v>
      </c>
      <c r="BL121" s="71">
        <v>0</v>
      </c>
      <c r="BM121" s="71">
        <v>0</v>
      </c>
      <c r="BN121" s="72"/>
      <c r="BO121" s="71">
        <v>0</v>
      </c>
      <c r="BP121" s="71">
        <v>0</v>
      </c>
      <c r="BQ121" s="71">
        <v>1</v>
      </c>
      <c r="BR121" s="71">
        <v>0</v>
      </c>
      <c r="BS121" s="71">
        <v>0</v>
      </c>
      <c r="BT121" s="71">
        <v>0</v>
      </c>
      <c r="BU121"/>
      <c r="BV121" s="70">
        <v>35.975999999999999</v>
      </c>
      <c r="BW121" s="70">
        <v>0</v>
      </c>
      <c r="BX121" s="70">
        <v>0</v>
      </c>
      <c r="BY121" s="70">
        <v>0</v>
      </c>
      <c r="BZ121" s="70">
        <v>0</v>
      </c>
      <c r="CA121" s="70">
        <v>0</v>
      </c>
      <c r="CB121" s="70">
        <v>0</v>
      </c>
      <c r="CC121" s="70">
        <v>0</v>
      </c>
      <c r="CD121" s="70">
        <v>0</v>
      </c>
    </row>
    <row r="122" spans="1:82">
      <c r="A122" s="70" t="s">
        <v>1827</v>
      </c>
      <c r="B122" s="70">
        <v>162</v>
      </c>
      <c r="C122" s="70">
        <v>9</v>
      </c>
      <c r="D122" s="70">
        <v>10</v>
      </c>
      <c r="E122" s="70">
        <v>2012</v>
      </c>
      <c r="F122" s="70" t="s">
        <v>179</v>
      </c>
      <c r="G122" s="1064" t="s">
        <v>1636</v>
      </c>
      <c r="H122" s="70" t="s">
        <v>1637</v>
      </c>
      <c r="I122" s="148"/>
      <c r="J122" s="71">
        <v>17.987907417913291</v>
      </c>
      <c r="K122" s="71">
        <v>1.2444980885966821</v>
      </c>
      <c r="L122" s="71">
        <v>13.67454540934305</v>
      </c>
      <c r="M122" s="71">
        <v>7.5230848615569288</v>
      </c>
      <c r="N122" s="71">
        <v>12.69508351929232</v>
      </c>
      <c r="O122" s="71">
        <v>5.4165899511830844</v>
      </c>
      <c r="P122" s="71">
        <v>6.4994552847260234</v>
      </c>
      <c r="Q122" s="71">
        <v>0.37558750956792403</v>
      </c>
      <c r="R122" s="71">
        <v>0</v>
      </c>
      <c r="S122" s="71">
        <v>0.14881133316</v>
      </c>
      <c r="T122" s="72"/>
      <c r="U122" s="71">
        <v>633138</v>
      </c>
      <c r="V122" s="71">
        <v>351</v>
      </c>
      <c r="W122" s="71">
        <v>258</v>
      </c>
      <c r="X122" s="71">
        <v>1176</v>
      </c>
      <c r="Y122" s="71">
        <v>2293</v>
      </c>
      <c r="Z122" s="71">
        <v>2833</v>
      </c>
      <c r="AA122" s="71">
        <v>1306</v>
      </c>
      <c r="AB122" s="71">
        <v>4926</v>
      </c>
      <c r="AC122" s="71">
        <v>0</v>
      </c>
      <c r="AD122" s="71">
        <v>0.14881133316</v>
      </c>
      <c r="AE122" s="72"/>
      <c r="AF122" s="71"/>
      <c r="AG122" s="71"/>
      <c r="AH122" s="71"/>
      <c r="AI122" s="71"/>
      <c r="AJ122" s="71"/>
      <c r="AK122" s="71"/>
      <c r="AL122" s="71"/>
      <c r="AM122" s="71"/>
      <c r="AN122" s="71"/>
      <c r="AO122" s="71"/>
      <c r="AP122" s="71"/>
      <c r="AQ122" s="72"/>
      <c r="AR122" s="71"/>
      <c r="AS122" s="71"/>
      <c r="AT122" s="71"/>
      <c r="AU122" s="71"/>
      <c r="AV122" s="71"/>
      <c r="AW122" s="71"/>
      <c r="AX122" s="71"/>
      <c r="AY122" s="72"/>
      <c r="AZ122" s="71"/>
      <c r="BA122" s="71"/>
      <c r="BB122" s="71"/>
      <c r="BC122" s="71"/>
      <c r="BD122" s="71"/>
      <c r="BE122" s="71"/>
      <c r="BF122" s="71"/>
      <c r="BG122" s="72"/>
      <c r="BH122" s="71">
        <v>0</v>
      </c>
      <c r="BI122" s="71">
        <v>0</v>
      </c>
      <c r="BJ122" s="71">
        <v>0</v>
      </c>
      <c r="BK122" s="71">
        <v>0</v>
      </c>
      <c r="BL122" s="71">
        <v>0</v>
      </c>
      <c r="BM122" s="71">
        <v>0</v>
      </c>
      <c r="BN122" s="72"/>
      <c r="BO122" s="71">
        <v>0</v>
      </c>
      <c r="BP122" s="71">
        <v>0</v>
      </c>
      <c r="BQ122" s="71">
        <v>0</v>
      </c>
      <c r="BR122" s="71">
        <v>0</v>
      </c>
      <c r="BS122" s="71">
        <v>0</v>
      </c>
      <c r="BT122" s="71">
        <v>0</v>
      </c>
      <c r="BU122"/>
      <c r="BV122" s="70">
        <v>0</v>
      </c>
      <c r="BW122" s="70">
        <v>0</v>
      </c>
      <c r="BX122" s="70">
        <v>0</v>
      </c>
      <c r="BY122" s="70">
        <v>0</v>
      </c>
      <c r="BZ122" s="70">
        <v>0</v>
      </c>
      <c r="CA122" s="70">
        <v>0</v>
      </c>
      <c r="CB122" s="70">
        <v>0</v>
      </c>
      <c r="CC122" s="70">
        <v>0</v>
      </c>
      <c r="CD122" s="70">
        <v>0</v>
      </c>
    </row>
    <row r="123" spans="1:82">
      <c r="A123" s="70" t="s">
        <v>1828</v>
      </c>
      <c r="B123" s="70">
        <v>163</v>
      </c>
      <c r="C123" s="70">
        <v>10</v>
      </c>
      <c r="D123" s="70">
        <v>10</v>
      </c>
      <c r="E123" s="70">
        <v>2013</v>
      </c>
      <c r="F123" s="70" t="s">
        <v>180</v>
      </c>
      <c r="G123" s="70" t="s">
        <v>1636</v>
      </c>
      <c r="H123" s="70" t="s">
        <v>1637</v>
      </c>
      <c r="I123" s="148"/>
      <c r="J123" s="71">
        <v>16.44442387955219</v>
      </c>
      <c r="K123" s="71">
        <v>1.0285819151665629</v>
      </c>
      <c r="L123" s="71">
        <v>12.07570185653298</v>
      </c>
      <c r="M123" s="71">
        <v>6.9966487846740897</v>
      </c>
      <c r="N123" s="71">
        <v>12.12616108570527</v>
      </c>
      <c r="O123" s="71">
        <v>5.2509742796807384</v>
      </c>
      <c r="P123" s="71">
        <v>6.5089591876131916</v>
      </c>
      <c r="Q123" s="71">
        <v>0.37215439406218498</v>
      </c>
      <c r="R123" s="71">
        <v>0</v>
      </c>
      <c r="S123" s="71">
        <v>0.44825637516</v>
      </c>
      <c r="T123" s="72"/>
      <c r="U123" s="71">
        <v>589348</v>
      </c>
      <c r="V123" s="71">
        <v>351</v>
      </c>
      <c r="W123" s="71">
        <v>258</v>
      </c>
      <c r="X123" s="71">
        <v>1176</v>
      </c>
      <c r="Y123" s="71">
        <v>2260</v>
      </c>
      <c r="Z123" s="71">
        <v>2869</v>
      </c>
      <c r="AA123" s="71">
        <v>1303</v>
      </c>
      <c r="AB123" s="71">
        <v>4811</v>
      </c>
      <c r="AC123" s="71">
        <v>0</v>
      </c>
      <c r="AD123" s="71">
        <v>0.44825637516</v>
      </c>
      <c r="AE123" s="72"/>
      <c r="AF123" s="71"/>
      <c r="AG123" s="71"/>
      <c r="AH123" s="71"/>
      <c r="AI123" s="71"/>
      <c r="AJ123" s="71"/>
      <c r="AK123" s="71"/>
      <c r="AL123" s="71"/>
      <c r="AM123" s="71"/>
      <c r="AN123" s="71"/>
      <c r="AO123" s="71"/>
      <c r="AP123" s="71"/>
      <c r="AQ123" s="72"/>
      <c r="AR123" s="71"/>
      <c r="AS123" s="71"/>
      <c r="AT123" s="71"/>
      <c r="AU123" s="71"/>
      <c r="AV123" s="71"/>
      <c r="AW123" s="71"/>
      <c r="AX123" s="71"/>
      <c r="AY123" s="72"/>
      <c r="AZ123" s="71"/>
      <c r="BA123" s="71"/>
      <c r="BB123" s="71"/>
      <c r="BC123" s="71"/>
      <c r="BD123" s="71"/>
      <c r="BE123" s="71"/>
      <c r="BF123" s="71"/>
      <c r="BG123" s="72"/>
      <c r="BH123" s="71">
        <v>0</v>
      </c>
      <c r="BI123" s="71">
        <v>0</v>
      </c>
      <c r="BJ123" s="71">
        <v>0</v>
      </c>
      <c r="BK123" s="71">
        <v>0</v>
      </c>
      <c r="BL123" s="71">
        <v>0</v>
      </c>
      <c r="BM123" s="71">
        <v>0</v>
      </c>
      <c r="BN123" s="72"/>
      <c r="BO123" s="71">
        <v>0</v>
      </c>
      <c r="BP123" s="71">
        <v>0</v>
      </c>
      <c r="BQ123" s="71">
        <v>0</v>
      </c>
      <c r="BR123" s="71">
        <v>0</v>
      </c>
      <c r="BS123" s="71">
        <v>0</v>
      </c>
      <c r="BT123" s="71">
        <v>0</v>
      </c>
      <c r="BU123"/>
      <c r="BV123" s="70">
        <v>0</v>
      </c>
      <c r="BW123" s="70">
        <v>0</v>
      </c>
      <c r="BX123" s="70">
        <v>0</v>
      </c>
      <c r="BY123" s="70">
        <v>0</v>
      </c>
      <c r="BZ123" s="70">
        <v>0</v>
      </c>
      <c r="CA123" s="70">
        <v>0</v>
      </c>
      <c r="CB123" s="70">
        <v>0</v>
      </c>
      <c r="CC123" s="70">
        <v>0</v>
      </c>
      <c r="CD123" s="70">
        <v>0</v>
      </c>
    </row>
    <row r="124" spans="1:82">
      <c r="A124" s="70" t="s">
        <v>1829</v>
      </c>
      <c r="B124" s="70">
        <v>164</v>
      </c>
      <c r="C124" s="70">
        <v>11</v>
      </c>
      <c r="D124" s="70">
        <v>10</v>
      </c>
      <c r="E124" s="70">
        <v>2014</v>
      </c>
      <c r="F124" s="70" t="s">
        <v>181</v>
      </c>
      <c r="G124" s="70" t="s">
        <v>1636</v>
      </c>
      <c r="H124" s="70" t="s">
        <v>1637</v>
      </c>
      <c r="I124" s="148"/>
      <c r="J124" s="71">
        <v>15.91249501925647</v>
      </c>
      <c r="K124" s="71">
        <v>1.001683502875051</v>
      </c>
      <c r="L124" s="71">
        <v>9.1247593245880871</v>
      </c>
      <c r="M124" s="71">
        <v>7.3093960088188572</v>
      </c>
      <c r="N124" s="71">
        <v>12.794587807083509</v>
      </c>
      <c r="O124" s="71">
        <v>4.9508713823353299</v>
      </c>
      <c r="P124" s="71">
        <v>6.3871305625464654</v>
      </c>
      <c r="Q124" s="71">
        <v>0.34904449374387397</v>
      </c>
      <c r="R124" s="71">
        <v>0</v>
      </c>
      <c r="S124" s="71">
        <v>0.43936514650000003</v>
      </c>
      <c r="T124" s="72"/>
      <c r="U124" s="71">
        <v>633367</v>
      </c>
      <c r="V124" s="71">
        <v>297</v>
      </c>
      <c r="W124" s="71">
        <v>199</v>
      </c>
      <c r="X124" s="71">
        <v>1168</v>
      </c>
      <c r="Y124" s="71">
        <v>2252</v>
      </c>
      <c r="Z124" s="71">
        <v>2849</v>
      </c>
      <c r="AA124" s="71">
        <v>1272</v>
      </c>
      <c r="AB124" s="71">
        <v>4703</v>
      </c>
      <c r="AC124" s="71">
        <v>0</v>
      </c>
      <c r="AD124" s="71">
        <v>0.43936514650000003</v>
      </c>
      <c r="AE124" s="72"/>
      <c r="AF124" s="71"/>
      <c r="AG124" s="71"/>
      <c r="AH124" s="71"/>
      <c r="AI124" s="71"/>
      <c r="AJ124" s="71"/>
      <c r="AK124" s="71"/>
      <c r="AL124" s="71"/>
      <c r="AM124" s="71"/>
      <c r="AN124" s="71"/>
      <c r="AO124" s="71"/>
      <c r="AP124" s="71"/>
      <c r="AQ124" s="72"/>
      <c r="AR124" s="71">
        <v>18</v>
      </c>
      <c r="AS124" s="71">
        <v>6</v>
      </c>
      <c r="AT124" s="71">
        <v>0</v>
      </c>
      <c r="AU124" s="71">
        <v>0</v>
      </c>
      <c r="AV124" s="71">
        <v>0</v>
      </c>
      <c r="AW124" s="71">
        <v>0</v>
      </c>
      <c r="AX124" s="71"/>
      <c r="AY124" s="72"/>
      <c r="AZ124" s="71">
        <v>104.48</v>
      </c>
      <c r="BA124" s="71">
        <v>615.5</v>
      </c>
      <c r="BB124" s="71">
        <v>0</v>
      </c>
      <c r="BC124" s="71">
        <v>0</v>
      </c>
      <c r="BD124" s="71">
        <v>0</v>
      </c>
      <c r="BE124" s="71">
        <v>0</v>
      </c>
      <c r="BF124" s="71"/>
      <c r="BG124" s="72"/>
      <c r="BH124" s="71">
        <v>0</v>
      </c>
      <c r="BI124" s="71">
        <v>0</v>
      </c>
      <c r="BJ124" s="71">
        <v>0</v>
      </c>
      <c r="BK124" s="71">
        <v>0</v>
      </c>
      <c r="BL124" s="71">
        <v>0</v>
      </c>
      <c r="BM124" s="71">
        <v>0</v>
      </c>
      <c r="BN124" s="72"/>
      <c r="BO124" s="71">
        <v>0</v>
      </c>
      <c r="BP124" s="71">
        <v>0</v>
      </c>
      <c r="BQ124" s="71">
        <v>0</v>
      </c>
      <c r="BR124" s="71">
        <v>0</v>
      </c>
      <c r="BS124" s="71">
        <v>0</v>
      </c>
      <c r="BT124" s="71">
        <v>0</v>
      </c>
      <c r="BU124"/>
      <c r="BV124" s="70">
        <v>0</v>
      </c>
      <c r="BW124" s="70">
        <v>0</v>
      </c>
      <c r="BX124" s="70">
        <v>0</v>
      </c>
      <c r="BY124" s="70">
        <v>0</v>
      </c>
      <c r="BZ124" s="70">
        <v>0</v>
      </c>
      <c r="CA124" s="70">
        <v>0</v>
      </c>
      <c r="CB124" s="70">
        <v>0</v>
      </c>
      <c r="CC124" s="70">
        <v>0</v>
      </c>
      <c r="CD124" s="70">
        <v>0</v>
      </c>
    </row>
    <row r="125" spans="1:82">
      <c r="A125" s="70" t="s">
        <v>1830</v>
      </c>
      <c r="B125" s="70">
        <v>165</v>
      </c>
      <c r="C125" s="70">
        <v>12</v>
      </c>
      <c r="D125" s="70">
        <v>10</v>
      </c>
      <c r="E125" s="70">
        <v>2015</v>
      </c>
      <c r="F125" s="70" t="s">
        <v>182</v>
      </c>
      <c r="G125" s="70" t="s">
        <v>1636</v>
      </c>
      <c r="H125" s="70" t="s">
        <v>1637</v>
      </c>
      <c r="I125" s="148"/>
      <c r="J125" s="71">
        <v>19.417405024614698</v>
      </c>
      <c r="K125" s="71">
        <v>0.96051035146436958</v>
      </c>
      <c r="L125" s="71">
        <v>9.6047611180851415</v>
      </c>
      <c r="M125" s="71">
        <v>7.0723730665551541</v>
      </c>
      <c r="N125" s="71">
        <v>11.77612926389231</v>
      </c>
      <c r="O125" s="71">
        <v>4.8967940154809479</v>
      </c>
      <c r="P125" s="71">
        <v>6.2765949562846268</v>
      </c>
      <c r="Q125" s="71">
        <v>0.33740547408064703</v>
      </c>
      <c r="R125" s="71">
        <v>0</v>
      </c>
      <c r="S125" s="71">
        <v>0.37753846499999999</v>
      </c>
      <c r="T125" s="72"/>
      <c r="U125" s="71">
        <v>774891</v>
      </c>
      <c r="V125" s="71">
        <v>297</v>
      </c>
      <c r="W125" s="71">
        <v>199</v>
      </c>
      <c r="X125" s="71">
        <v>1168</v>
      </c>
      <c r="Y125" s="71">
        <v>2252</v>
      </c>
      <c r="Z125" s="71">
        <v>2845</v>
      </c>
      <c r="AA125" s="71">
        <v>1249</v>
      </c>
      <c r="AB125" s="71">
        <v>4644</v>
      </c>
      <c r="AC125" s="71">
        <v>0</v>
      </c>
      <c r="AD125" s="71">
        <v>0.37753846499999999</v>
      </c>
      <c r="AE125" s="72"/>
      <c r="AF125" s="71">
        <v>5980066.7545898845</v>
      </c>
      <c r="AG125" s="71">
        <v>639911.07936803845</v>
      </c>
      <c r="AH125" s="71">
        <v>1241913.5195450729</v>
      </c>
      <c r="AI125" s="71">
        <v>7428574.7998105837</v>
      </c>
      <c r="AJ125" s="71">
        <v>9974215.2449717093</v>
      </c>
      <c r="AK125" s="71">
        <v>0</v>
      </c>
      <c r="AL125" s="71">
        <v>0</v>
      </c>
      <c r="AM125" s="71">
        <v>636440.71915268863</v>
      </c>
      <c r="AN125" s="71">
        <v>0</v>
      </c>
      <c r="AO125" s="71">
        <v>0</v>
      </c>
      <c r="AP125" s="71">
        <v>25901122.117437981</v>
      </c>
      <c r="AQ125" s="72"/>
      <c r="AR125" s="71">
        <v>21</v>
      </c>
      <c r="AS125" s="71">
        <v>6</v>
      </c>
      <c r="AT125" s="71">
        <v>0</v>
      </c>
      <c r="AU125" s="71">
        <v>0</v>
      </c>
      <c r="AV125" s="71">
        <v>0</v>
      </c>
      <c r="AW125" s="71">
        <v>0</v>
      </c>
      <c r="AX125" s="71"/>
      <c r="AY125" s="72"/>
      <c r="AZ125" s="71">
        <v>123.38</v>
      </c>
      <c r="BA125" s="71">
        <v>615.5</v>
      </c>
      <c r="BB125" s="71">
        <v>0</v>
      </c>
      <c r="BC125" s="71">
        <v>0</v>
      </c>
      <c r="BD125" s="71">
        <v>0</v>
      </c>
      <c r="BE125" s="71">
        <v>0</v>
      </c>
      <c r="BF125" s="71"/>
      <c r="BG125" s="72"/>
      <c r="BH125" s="71">
        <v>0</v>
      </c>
      <c r="BI125" s="71">
        <v>0</v>
      </c>
      <c r="BJ125" s="71">
        <v>0</v>
      </c>
      <c r="BK125" s="71">
        <v>0</v>
      </c>
      <c r="BL125" s="71">
        <v>0</v>
      </c>
      <c r="BM125" s="71">
        <v>0</v>
      </c>
      <c r="BN125" s="72"/>
      <c r="BO125" s="71">
        <v>0</v>
      </c>
      <c r="BP125" s="71">
        <v>0</v>
      </c>
      <c r="BQ125" s="71">
        <v>0</v>
      </c>
      <c r="BR125" s="71">
        <v>0</v>
      </c>
      <c r="BS125" s="71">
        <v>0</v>
      </c>
      <c r="BT125" s="71">
        <v>0</v>
      </c>
      <c r="BU125"/>
      <c r="BV125" s="70">
        <v>0</v>
      </c>
      <c r="BW125" s="70">
        <v>0</v>
      </c>
      <c r="BX125" s="70">
        <v>0</v>
      </c>
      <c r="BY125" s="70">
        <v>0</v>
      </c>
      <c r="BZ125" s="70">
        <v>0</v>
      </c>
      <c r="CA125" s="70">
        <v>0</v>
      </c>
      <c r="CB125" s="70">
        <v>0</v>
      </c>
      <c r="CC125" s="70">
        <v>0</v>
      </c>
      <c r="CD125" s="70">
        <v>0</v>
      </c>
    </row>
    <row r="126" spans="1:82">
      <c r="A126" s="70" t="s">
        <v>1831</v>
      </c>
      <c r="B126" s="70">
        <v>166</v>
      </c>
      <c r="C126" s="70">
        <v>13</v>
      </c>
      <c r="D126" s="70">
        <v>10</v>
      </c>
      <c r="E126" s="70">
        <v>2016</v>
      </c>
      <c r="F126" s="70" t="s">
        <v>155</v>
      </c>
      <c r="G126" s="70" t="s">
        <v>1636</v>
      </c>
      <c r="H126" s="70" t="s">
        <v>1637</v>
      </c>
      <c r="I126" s="148"/>
      <c r="J126" s="71">
        <v>16.113576535552571</v>
      </c>
      <c r="K126" s="71">
        <v>0.90602833909765901</v>
      </c>
      <c r="L126" s="71">
        <v>10.328462329443218</v>
      </c>
      <c r="M126" s="71">
        <v>6.0637396952616234</v>
      </c>
      <c r="N126" s="71">
        <v>11.901097104964983</v>
      </c>
      <c r="O126" s="71">
        <v>4.7761193884407067</v>
      </c>
      <c r="P126" s="71">
        <v>6.3600670116854809</v>
      </c>
      <c r="Q126" s="71">
        <v>0.32024561427782178</v>
      </c>
      <c r="R126" s="71">
        <v>0</v>
      </c>
      <c r="S126" s="71">
        <v>0.47900700019999998</v>
      </c>
      <c r="T126" s="72"/>
      <c r="U126" s="71">
        <v>612092</v>
      </c>
      <c r="V126" s="71">
        <v>297</v>
      </c>
      <c r="W126" s="71">
        <v>199</v>
      </c>
      <c r="X126" s="71">
        <v>1168</v>
      </c>
      <c r="Y126" s="71">
        <v>2238</v>
      </c>
      <c r="Z126" s="71">
        <v>2809</v>
      </c>
      <c r="AA126" s="71">
        <v>1309</v>
      </c>
      <c r="AB126" s="71">
        <v>4534</v>
      </c>
      <c r="AC126" s="71">
        <v>0</v>
      </c>
      <c r="AD126" s="71">
        <v>0.47900700019999998</v>
      </c>
      <c r="AE126" s="72"/>
      <c r="AF126" s="71">
        <v>5049450.441244374</v>
      </c>
      <c r="AG126" s="71">
        <v>609966.12732894626</v>
      </c>
      <c r="AH126" s="71">
        <v>1052582.9038518991</v>
      </c>
      <c r="AI126" s="71">
        <v>7415198.7411713656</v>
      </c>
      <c r="AJ126" s="71">
        <v>9845701.1972297784</v>
      </c>
      <c r="AK126" s="71">
        <v>0</v>
      </c>
      <c r="AL126" s="71">
        <v>0</v>
      </c>
      <c r="AM126" s="71">
        <v>621848.42075129459</v>
      </c>
      <c r="AN126" s="71">
        <v>0</v>
      </c>
      <c r="AO126" s="71">
        <v>0</v>
      </c>
      <c r="AP126" s="71">
        <v>24594747.831577659</v>
      </c>
      <c r="AQ126" s="72"/>
      <c r="AR126" s="71">
        <v>24</v>
      </c>
      <c r="AS126" s="71">
        <v>6</v>
      </c>
      <c r="AT126" s="71">
        <v>0</v>
      </c>
      <c r="AU126" s="71">
        <v>0</v>
      </c>
      <c r="AV126" s="71">
        <v>0</v>
      </c>
      <c r="AW126" s="71">
        <v>0</v>
      </c>
      <c r="AX126" s="71"/>
      <c r="AY126" s="72"/>
      <c r="AZ126" s="71">
        <v>137.97999999999999</v>
      </c>
      <c r="BA126" s="71">
        <v>615.5</v>
      </c>
      <c r="BB126" s="71">
        <v>0</v>
      </c>
      <c r="BC126" s="71">
        <v>0</v>
      </c>
      <c r="BD126" s="71">
        <v>0</v>
      </c>
      <c r="BE126" s="71">
        <v>0</v>
      </c>
      <c r="BF126" s="71"/>
      <c r="BG126" s="72"/>
      <c r="BH126" s="71">
        <v>0</v>
      </c>
      <c r="BI126" s="71">
        <v>0</v>
      </c>
      <c r="BJ126" s="71">
        <v>0</v>
      </c>
      <c r="BK126" s="71">
        <v>0</v>
      </c>
      <c r="BL126" s="71">
        <v>0</v>
      </c>
      <c r="BM126" s="71">
        <v>0</v>
      </c>
      <c r="BN126" s="72"/>
      <c r="BO126" s="71">
        <v>0</v>
      </c>
      <c r="BP126" s="71">
        <v>0</v>
      </c>
      <c r="BQ126" s="71">
        <v>0</v>
      </c>
      <c r="BR126" s="71">
        <v>0</v>
      </c>
      <c r="BS126" s="71">
        <v>0</v>
      </c>
      <c r="BT126" s="71">
        <v>0</v>
      </c>
      <c r="BU126"/>
      <c r="BV126" s="70">
        <v>0</v>
      </c>
      <c r="BW126" s="70">
        <v>0</v>
      </c>
      <c r="BX126" s="70">
        <v>0</v>
      </c>
      <c r="BY126" s="70">
        <v>0</v>
      </c>
      <c r="BZ126" s="70">
        <v>0</v>
      </c>
      <c r="CA126" s="70">
        <v>0</v>
      </c>
      <c r="CB126" s="70">
        <v>0</v>
      </c>
      <c r="CC126" s="70">
        <v>0</v>
      </c>
      <c r="CD126" s="70">
        <v>0</v>
      </c>
    </row>
    <row r="127" spans="1:82">
      <c r="A127" s="70" t="s">
        <v>1832</v>
      </c>
      <c r="B127" s="70">
        <v>167</v>
      </c>
      <c r="C127" s="70">
        <v>14</v>
      </c>
      <c r="D127" s="70">
        <v>10</v>
      </c>
      <c r="E127" s="70">
        <v>2017</v>
      </c>
      <c r="F127" s="70" t="s">
        <v>156</v>
      </c>
      <c r="G127" s="70" t="s">
        <v>1636</v>
      </c>
      <c r="H127" s="70" t="s">
        <v>1637</v>
      </c>
      <c r="I127" s="148"/>
      <c r="J127" s="71">
        <v>17.148364829938082</v>
      </c>
      <c r="K127" s="71">
        <v>0.9258253047321755</v>
      </c>
      <c r="L127" s="71">
        <v>9.3236067980421247</v>
      </c>
      <c r="M127" s="71">
        <v>6.0800509760775894</v>
      </c>
      <c r="N127" s="71">
        <v>11.573058547462271</v>
      </c>
      <c r="O127" s="71">
        <v>4.6613884664681846</v>
      </c>
      <c r="P127" s="71">
        <v>6.2521870469459735</v>
      </c>
      <c r="Q127" s="71">
        <v>0.30189812463558902</v>
      </c>
      <c r="R127" s="71">
        <v>0</v>
      </c>
      <c r="S127" s="71">
        <v>0.39482343007999998</v>
      </c>
      <c r="T127" s="72"/>
      <c r="U127" s="71">
        <v>640965</v>
      </c>
      <c r="V127" s="71">
        <v>297</v>
      </c>
      <c r="W127" s="71">
        <v>199</v>
      </c>
      <c r="X127" s="71">
        <v>1168</v>
      </c>
      <c r="Y127" s="71">
        <v>2224</v>
      </c>
      <c r="Z127" s="71">
        <v>2787</v>
      </c>
      <c r="AA127" s="71">
        <v>1295</v>
      </c>
      <c r="AB127" s="71">
        <v>4420</v>
      </c>
      <c r="AC127" s="71">
        <v>0</v>
      </c>
      <c r="AD127" s="71">
        <v>0.39482343007999998</v>
      </c>
      <c r="AE127" s="72"/>
      <c r="AF127" s="71">
        <v>5195837.5218274305</v>
      </c>
      <c r="AG127" s="71">
        <v>611738.41329183313</v>
      </c>
      <c r="AH127" s="71">
        <v>1285841.383667392</v>
      </c>
      <c r="AI127" s="71">
        <v>7231742.0567157762</v>
      </c>
      <c r="AJ127" s="71">
        <v>8872233.3579015397</v>
      </c>
      <c r="AK127" s="71">
        <v>0</v>
      </c>
      <c r="AL127" s="71">
        <v>0</v>
      </c>
      <c r="AM127" s="71">
        <v>607161.6192153967</v>
      </c>
      <c r="AN127" s="71">
        <v>0</v>
      </c>
      <c r="AO127" s="71">
        <v>0</v>
      </c>
      <c r="AP127" s="71">
        <v>23804554.352619369</v>
      </c>
      <c r="AQ127" s="72"/>
      <c r="AR127" s="71">
        <v>27</v>
      </c>
      <c r="AS127" s="71">
        <v>6</v>
      </c>
      <c r="AT127" s="71">
        <v>0</v>
      </c>
      <c r="AU127" s="71">
        <v>1</v>
      </c>
      <c r="AV127" s="71">
        <v>0</v>
      </c>
      <c r="AW127" s="71">
        <v>0</v>
      </c>
      <c r="AX127" s="71"/>
      <c r="AY127" s="72"/>
      <c r="AZ127" s="71">
        <v>156.68</v>
      </c>
      <c r="BA127" s="71">
        <v>615.5</v>
      </c>
      <c r="BB127" s="71">
        <v>0</v>
      </c>
      <c r="BC127" s="71">
        <v>4406</v>
      </c>
      <c r="BD127" s="71">
        <v>0</v>
      </c>
      <c r="BE127" s="71">
        <v>0</v>
      </c>
      <c r="BF127" s="71"/>
      <c r="BG127" s="72"/>
      <c r="BH127" s="71">
        <v>0</v>
      </c>
      <c r="BI127" s="71">
        <v>0</v>
      </c>
      <c r="BJ127" s="71">
        <v>0</v>
      </c>
      <c r="BK127" s="71">
        <v>0</v>
      </c>
      <c r="BL127" s="71">
        <v>0</v>
      </c>
      <c r="BM127" s="71">
        <v>0</v>
      </c>
      <c r="BN127" s="72"/>
      <c r="BO127" s="71">
        <v>0</v>
      </c>
      <c r="BP127" s="71">
        <v>0</v>
      </c>
      <c r="BQ127" s="71">
        <v>0</v>
      </c>
      <c r="BR127" s="71">
        <v>0</v>
      </c>
      <c r="BS127" s="71">
        <v>0</v>
      </c>
      <c r="BT127" s="71">
        <v>0</v>
      </c>
      <c r="BU127"/>
      <c r="BV127" s="70">
        <v>0</v>
      </c>
      <c r="BW127" s="70">
        <v>0</v>
      </c>
      <c r="BX127" s="70">
        <v>0</v>
      </c>
      <c r="BY127" s="70">
        <v>0</v>
      </c>
      <c r="BZ127" s="70">
        <v>0</v>
      </c>
      <c r="CA127" s="70">
        <v>0</v>
      </c>
      <c r="CB127" s="70">
        <v>0</v>
      </c>
      <c r="CC127" s="70">
        <v>0</v>
      </c>
      <c r="CD127" s="70">
        <v>0</v>
      </c>
    </row>
    <row r="128" spans="1:82">
      <c r="A128" s="70" t="s">
        <v>1833</v>
      </c>
      <c r="B128" s="70">
        <v>168</v>
      </c>
      <c r="C128" s="70">
        <v>15</v>
      </c>
      <c r="D128" s="70">
        <v>10</v>
      </c>
      <c r="E128" s="70">
        <v>2018</v>
      </c>
      <c r="F128" s="70" t="s">
        <v>183</v>
      </c>
      <c r="G128" s="70" t="s">
        <v>1636</v>
      </c>
      <c r="H128" s="70" t="s">
        <v>1637</v>
      </c>
      <c r="I128" s="148"/>
      <c r="J128" s="71">
        <v>14.971736223655522</v>
      </c>
      <c r="K128" s="71">
        <v>0.86169259511226992</v>
      </c>
      <c r="L128" s="71">
        <v>8.5532083237971293</v>
      </c>
      <c r="M128" s="71">
        <v>6.1100382518865226</v>
      </c>
      <c r="N128" s="71">
        <v>10.535345242973261</v>
      </c>
      <c r="O128" s="71">
        <v>4.5409886807165147</v>
      </c>
      <c r="P128" s="71">
        <v>6.2664294557753903</v>
      </c>
      <c r="Q128" s="71">
        <v>0.27393196186922097</v>
      </c>
      <c r="R128" s="71">
        <v>0</v>
      </c>
      <c r="S128" s="71">
        <v>0.49100842472000011</v>
      </c>
      <c r="T128" s="72"/>
      <c r="U128" s="71">
        <v>584724</v>
      </c>
      <c r="V128" s="71">
        <v>297</v>
      </c>
      <c r="W128" s="71">
        <v>199</v>
      </c>
      <c r="X128" s="71">
        <v>1168</v>
      </c>
      <c r="Y128" s="71">
        <v>2199</v>
      </c>
      <c r="Z128" s="71">
        <v>2767</v>
      </c>
      <c r="AA128" s="71">
        <v>1311</v>
      </c>
      <c r="AB128" s="71">
        <v>4322</v>
      </c>
      <c r="AC128" s="71">
        <v>0</v>
      </c>
      <c r="AD128" s="71">
        <v>0.49100842472000011</v>
      </c>
      <c r="AE128" s="72"/>
      <c r="AF128" s="71">
        <v>4758059.2019147445</v>
      </c>
      <c r="AG128" s="71">
        <v>553476.92282259045</v>
      </c>
      <c r="AH128" s="71">
        <v>1211905.662322267</v>
      </c>
      <c r="AI128" s="71">
        <v>7392317.5702893613</v>
      </c>
      <c r="AJ128" s="71">
        <v>8149111.447239724</v>
      </c>
      <c r="AK128" s="71">
        <v>0</v>
      </c>
      <c r="AL128" s="71">
        <v>0</v>
      </c>
      <c r="AM128" s="71">
        <v>594928.10049574636</v>
      </c>
      <c r="AN128" s="71">
        <v>0</v>
      </c>
      <c r="AO128" s="71">
        <v>0</v>
      </c>
      <c r="AP128" s="71">
        <v>22659798.905084431</v>
      </c>
      <c r="AQ128" s="72"/>
      <c r="AR128" s="71">
        <v>29</v>
      </c>
      <c r="AS128" s="71">
        <v>6</v>
      </c>
      <c r="AT128" s="71">
        <v>0</v>
      </c>
      <c r="AU128" s="71">
        <v>2</v>
      </c>
      <c r="AV128" s="71">
        <v>0</v>
      </c>
      <c r="AW128" s="71">
        <v>0</v>
      </c>
      <c r="AX128" s="71"/>
      <c r="AY128" s="72"/>
      <c r="AZ128" s="71">
        <v>166.57999999999998</v>
      </c>
      <c r="BA128" s="71">
        <v>616</v>
      </c>
      <c r="BB128" s="71">
        <v>0</v>
      </c>
      <c r="BC128" s="71">
        <v>10628</v>
      </c>
      <c r="BD128" s="71">
        <v>0</v>
      </c>
      <c r="BE128" s="71">
        <v>0</v>
      </c>
      <c r="BF128" s="71"/>
      <c r="BG128" s="72"/>
      <c r="BH128" s="71">
        <v>0</v>
      </c>
      <c r="BI128" s="71">
        <v>0</v>
      </c>
      <c r="BJ128" s="71">
        <v>0</v>
      </c>
      <c r="BK128" s="71">
        <v>0</v>
      </c>
      <c r="BL128" s="71">
        <v>0</v>
      </c>
      <c r="BM128" s="71">
        <v>0</v>
      </c>
      <c r="BN128" s="72"/>
      <c r="BO128" s="71">
        <v>0</v>
      </c>
      <c r="BP128" s="71">
        <v>0</v>
      </c>
      <c r="BQ128" s="71">
        <v>0</v>
      </c>
      <c r="BR128" s="71">
        <v>0</v>
      </c>
      <c r="BS128" s="71">
        <v>0</v>
      </c>
      <c r="BT128" s="71">
        <v>0</v>
      </c>
      <c r="BU128"/>
      <c r="BV128" s="70">
        <v>0</v>
      </c>
      <c r="BW128" s="70">
        <v>0</v>
      </c>
      <c r="BX128" s="70">
        <v>0</v>
      </c>
      <c r="BY128" s="70">
        <v>0</v>
      </c>
      <c r="BZ128" s="70">
        <v>0</v>
      </c>
      <c r="CA128" s="70">
        <v>0</v>
      </c>
      <c r="CB128" s="70">
        <v>0</v>
      </c>
      <c r="CC128" s="70">
        <v>0</v>
      </c>
      <c r="CD128" s="70">
        <v>0</v>
      </c>
    </row>
    <row r="129" spans="1:82">
      <c r="A129" s="70" t="s">
        <v>1834</v>
      </c>
      <c r="B129" s="70">
        <v>169</v>
      </c>
      <c r="C129" s="70">
        <v>16</v>
      </c>
      <c r="D129" s="70">
        <v>10</v>
      </c>
      <c r="E129" s="70">
        <v>2019</v>
      </c>
      <c r="F129" s="70" t="s">
        <v>158</v>
      </c>
      <c r="G129" s="70" t="s">
        <v>1636</v>
      </c>
      <c r="H129" s="70" t="s">
        <v>1637</v>
      </c>
      <c r="I129" s="148"/>
      <c r="J129" s="71">
        <v>12.125810705941902</v>
      </c>
      <c r="K129" s="71">
        <v>0.79958727734400459</v>
      </c>
      <c r="L129" s="71">
        <v>8.591529615536972</v>
      </c>
      <c r="M129" s="71">
        <v>5.4812591214358086</v>
      </c>
      <c r="N129" s="71">
        <v>10.519953667236356</v>
      </c>
      <c r="O129" s="71">
        <v>4.3781255630064662</v>
      </c>
      <c r="P129" s="71">
        <v>5.8947017014809413</v>
      </c>
      <c r="Q129" s="71">
        <v>0.261034228671011</v>
      </c>
      <c r="R129" s="71">
        <v>0</v>
      </c>
      <c r="S129" s="71">
        <v>0.45660140063999999</v>
      </c>
      <c r="T129" s="72"/>
      <c r="U129" s="71">
        <v>498178</v>
      </c>
      <c r="V129" s="71">
        <v>297</v>
      </c>
      <c r="W129" s="71">
        <v>199</v>
      </c>
      <c r="X129" s="71">
        <v>1168</v>
      </c>
      <c r="Y129" s="71">
        <v>2169</v>
      </c>
      <c r="Z129" s="71">
        <v>2741</v>
      </c>
      <c r="AA129" s="71">
        <v>1224</v>
      </c>
      <c r="AB129" s="71">
        <v>4230</v>
      </c>
      <c r="AC129" s="71">
        <v>0</v>
      </c>
      <c r="AD129" s="71">
        <v>0.45660140063999999</v>
      </c>
      <c r="AE129" s="72"/>
      <c r="AF129" s="71">
        <v>3977866.6927270601</v>
      </c>
      <c r="AG129" s="71">
        <v>553313.02277253766</v>
      </c>
      <c r="AH129" s="71">
        <v>1308496.116479794</v>
      </c>
      <c r="AI129" s="71">
        <v>7243857.5439370144</v>
      </c>
      <c r="AJ129" s="71">
        <v>8478778.4508604016</v>
      </c>
      <c r="AK129" s="71">
        <v>0</v>
      </c>
      <c r="AL129" s="71">
        <v>0</v>
      </c>
      <c r="AM129" s="71">
        <v>576094.15657704882</v>
      </c>
      <c r="AN129" s="71">
        <v>0</v>
      </c>
      <c r="AO129" s="71">
        <v>0</v>
      </c>
      <c r="AP129" s="71">
        <v>22138405.983353861</v>
      </c>
      <c r="AQ129" s="72"/>
      <c r="AR129" s="71">
        <v>29</v>
      </c>
      <c r="AS129" s="71">
        <v>6</v>
      </c>
      <c r="AT129" s="71">
        <v>0</v>
      </c>
      <c r="AU129" s="71">
        <v>2</v>
      </c>
      <c r="AV129" s="71">
        <v>0</v>
      </c>
      <c r="AW129" s="71">
        <v>0</v>
      </c>
      <c r="AX129" s="71"/>
      <c r="AY129" s="72"/>
      <c r="AZ129" s="71">
        <v>166.78</v>
      </c>
      <c r="BA129" s="71">
        <v>615.5</v>
      </c>
      <c r="BB129" s="71">
        <v>0</v>
      </c>
      <c r="BC129" s="71">
        <v>10627.6</v>
      </c>
      <c r="BD129" s="71">
        <v>0</v>
      </c>
      <c r="BE129" s="71">
        <v>0</v>
      </c>
      <c r="BF129" s="71"/>
      <c r="BG129" s="72"/>
      <c r="BH129" s="71">
        <v>0</v>
      </c>
      <c r="BI129" s="71">
        <v>0</v>
      </c>
      <c r="BJ129" s="71">
        <v>0</v>
      </c>
      <c r="BK129" s="71">
        <v>0</v>
      </c>
      <c r="BL129" s="71">
        <v>0</v>
      </c>
      <c r="BM129" s="71">
        <v>0</v>
      </c>
      <c r="BN129" s="72"/>
      <c r="BO129" s="71">
        <v>0</v>
      </c>
      <c r="BP129" s="71">
        <v>0</v>
      </c>
      <c r="BQ129" s="71">
        <v>0</v>
      </c>
      <c r="BR129" s="71">
        <v>0</v>
      </c>
      <c r="BS129" s="71">
        <v>0</v>
      </c>
      <c r="BT129" s="71">
        <v>0</v>
      </c>
      <c r="BU129"/>
      <c r="BV129" s="70">
        <v>0</v>
      </c>
      <c r="BW129" s="70">
        <v>0</v>
      </c>
      <c r="BX129" s="70">
        <v>0</v>
      </c>
      <c r="BY129" s="70">
        <v>0</v>
      </c>
      <c r="BZ129" s="70">
        <v>0</v>
      </c>
      <c r="CA129" s="70">
        <v>0</v>
      </c>
      <c r="CB129" s="70">
        <v>0</v>
      </c>
      <c r="CC129" s="70">
        <v>0</v>
      </c>
      <c r="CD129" s="70">
        <v>0</v>
      </c>
    </row>
    <row r="130" spans="1:82">
      <c r="A130" s="70" t="s">
        <v>1835</v>
      </c>
      <c r="B130" s="70">
        <v>170</v>
      </c>
      <c r="C130" s="70">
        <v>17</v>
      </c>
      <c r="D130" s="70">
        <v>10</v>
      </c>
      <c r="E130" s="70">
        <v>2020</v>
      </c>
      <c r="F130" s="70" t="s">
        <v>159</v>
      </c>
      <c r="G130" s="70" t="s">
        <v>1636</v>
      </c>
      <c r="H130" s="70" t="s">
        <v>1637</v>
      </c>
      <c r="I130" s="148"/>
      <c r="J130" s="71">
        <v>15.89598697223702</v>
      </c>
      <c r="K130" s="71">
        <v>0.7391167204905571</v>
      </c>
      <c r="L130" s="71">
        <v>11.126608793931123</v>
      </c>
      <c r="M130" s="71">
        <v>4.2663549214653846</v>
      </c>
      <c r="N130" s="71">
        <v>9.5043232221222596</v>
      </c>
      <c r="O130" s="71">
        <v>3.8344575485984054</v>
      </c>
      <c r="P130" s="71">
        <v>5.4915229872448332</v>
      </c>
      <c r="Q130" s="71">
        <v>0.243212984020544</v>
      </c>
      <c r="R130" s="71">
        <v>0</v>
      </c>
      <c r="S130" s="71">
        <v>0.45633010311</v>
      </c>
      <c r="T130" s="72"/>
      <c r="U130" s="71">
        <v>740315</v>
      </c>
      <c r="V130" s="71">
        <v>254</v>
      </c>
      <c r="W130" s="71">
        <v>229</v>
      </c>
      <c r="X130" s="71">
        <v>956</v>
      </c>
      <c r="Y130" s="71">
        <v>2138</v>
      </c>
      <c r="Z130" s="71">
        <v>2740</v>
      </c>
      <c r="AA130" s="71">
        <v>1212</v>
      </c>
      <c r="AB130" s="71">
        <v>4125</v>
      </c>
      <c r="AC130" s="71">
        <v>0</v>
      </c>
      <c r="AD130" s="71">
        <v>0.45633010311</v>
      </c>
      <c r="AE130" s="72"/>
      <c r="AF130" s="71">
        <v>5780310.9921479048</v>
      </c>
      <c r="AG130" s="71">
        <v>473552.52328651521</v>
      </c>
      <c r="AH130" s="71">
        <v>1631698.1317688616</v>
      </c>
      <c r="AI130" s="71">
        <v>5489047.6651094994</v>
      </c>
      <c r="AJ130" s="71">
        <v>8779670.9603479579</v>
      </c>
      <c r="AK130" s="71"/>
      <c r="AL130" s="71"/>
      <c r="AM130" s="71">
        <v>538358.32970587222</v>
      </c>
      <c r="AN130" s="71"/>
      <c r="AO130" s="71"/>
      <c r="AP130" s="71">
        <v>22692638.602366611</v>
      </c>
      <c r="AQ130" s="72"/>
      <c r="AR130" s="71">
        <v>30</v>
      </c>
      <c r="AS130" s="71">
        <v>6</v>
      </c>
      <c r="AT130" s="71">
        <v>0</v>
      </c>
      <c r="AU130" s="71">
        <v>2</v>
      </c>
      <c r="AV130" s="71">
        <v>0</v>
      </c>
      <c r="AW130" s="71">
        <v>0</v>
      </c>
      <c r="AX130" s="71"/>
      <c r="AY130" s="72"/>
      <c r="AZ130" s="71">
        <v>170.58</v>
      </c>
      <c r="BA130" s="71">
        <v>615.5</v>
      </c>
      <c r="BB130" s="71">
        <v>0</v>
      </c>
      <c r="BC130" s="71">
        <v>10627.6</v>
      </c>
      <c r="BD130" s="71">
        <v>0</v>
      </c>
      <c r="BE130" s="71">
        <v>0</v>
      </c>
      <c r="BF130" s="71"/>
      <c r="BG130" s="72"/>
      <c r="BH130" s="71">
        <v>0</v>
      </c>
      <c r="BI130" s="71">
        <v>0</v>
      </c>
      <c r="BJ130" s="71">
        <v>0</v>
      </c>
      <c r="BK130" s="71">
        <v>0</v>
      </c>
      <c r="BL130" s="71">
        <v>0</v>
      </c>
      <c r="BM130" s="71">
        <v>0</v>
      </c>
      <c r="BN130" s="72"/>
      <c r="BO130" s="71">
        <v>0</v>
      </c>
      <c r="BP130" s="71">
        <v>0</v>
      </c>
      <c r="BQ130" s="71">
        <v>0</v>
      </c>
      <c r="BR130" s="71">
        <v>0</v>
      </c>
      <c r="BS130" s="71">
        <v>0</v>
      </c>
      <c r="BT130" s="71">
        <v>0</v>
      </c>
      <c r="BU130"/>
      <c r="BV130" s="70">
        <v>0</v>
      </c>
      <c r="BW130" s="70">
        <v>0</v>
      </c>
      <c r="BX130" s="70">
        <v>0</v>
      </c>
      <c r="BY130" s="70">
        <v>0</v>
      </c>
      <c r="BZ130" s="70">
        <v>0</v>
      </c>
      <c r="CA130" s="70">
        <v>0</v>
      </c>
      <c r="CB130" s="70">
        <v>0</v>
      </c>
      <c r="CC130" s="70">
        <v>0</v>
      </c>
      <c r="CD130" s="70">
        <v>0</v>
      </c>
    </row>
    <row r="131" spans="1:82">
      <c r="A131" s="70" t="s">
        <v>1836</v>
      </c>
      <c r="B131" s="70">
        <v>170</v>
      </c>
      <c r="C131" s="70">
        <v>18</v>
      </c>
      <c r="D131" s="70">
        <v>10</v>
      </c>
      <c r="E131" s="70">
        <v>2021</v>
      </c>
      <c r="F131" s="70" t="s">
        <v>160</v>
      </c>
      <c r="G131" s="70" t="s">
        <v>1636</v>
      </c>
      <c r="H131" s="70" t="s">
        <v>1637</v>
      </c>
      <c r="I131" s="148"/>
      <c r="J131" s="71">
        <v>12.610778241080171</v>
      </c>
      <c r="K131" s="71">
        <v>0.71197456801981462</v>
      </c>
      <c r="L131" s="71">
        <v>10.154020166814981</v>
      </c>
      <c r="M131" s="71">
        <v>4.3329804265699474</v>
      </c>
      <c r="N131" s="71">
        <v>9.3020347531589529</v>
      </c>
      <c r="O131" s="71">
        <v>3.691412472244612</v>
      </c>
      <c r="P131" s="71">
        <v>5.5666386621502797</v>
      </c>
      <c r="Q131" s="71">
        <v>0.23862810793332101</v>
      </c>
      <c r="R131" s="71">
        <v>0</v>
      </c>
      <c r="S131" s="71">
        <v>0.39598130324999992</v>
      </c>
      <c r="T131" s="72"/>
      <c r="U131" s="71">
        <v>603132</v>
      </c>
      <c r="V131" s="71">
        <v>254</v>
      </c>
      <c r="W131" s="71">
        <v>229</v>
      </c>
      <c r="X131" s="71">
        <v>956</v>
      </c>
      <c r="Y131" s="71">
        <v>2118</v>
      </c>
      <c r="Z131" s="71">
        <v>2716</v>
      </c>
      <c r="AA131" s="71">
        <v>1198</v>
      </c>
      <c r="AB131" s="71">
        <v>4087</v>
      </c>
      <c r="AC131" s="71">
        <v>0</v>
      </c>
      <c r="AD131" s="71">
        <v>0.39598130324999992</v>
      </c>
      <c r="AE131" s="72"/>
      <c r="AF131" s="71">
        <v>4619731.5105394628</v>
      </c>
      <c r="AG131" s="71">
        <v>481730.03204511147</v>
      </c>
      <c r="AH131" s="71">
        <v>1462912.3340567804</v>
      </c>
      <c r="AI131" s="71">
        <v>6023112.4122021748</v>
      </c>
      <c r="AJ131" s="71">
        <v>8472431.7710820995</v>
      </c>
      <c r="AK131" s="71">
        <v>0</v>
      </c>
      <c r="AL131" s="71">
        <v>0</v>
      </c>
      <c r="AM131" s="71">
        <v>536475.50947049051</v>
      </c>
      <c r="AN131" s="71">
        <v>0</v>
      </c>
      <c r="AO131" s="71">
        <v>0</v>
      </c>
      <c r="AP131" s="71">
        <v>21596393.56939612</v>
      </c>
      <c r="AQ131" s="72"/>
      <c r="AR131" s="71">
        <v>33</v>
      </c>
      <c r="AS131" s="71">
        <v>7</v>
      </c>
      <c r="AT131" s="71">
        <v>0</v>
      </c>
      <c r="AU131" s="71">
        <v>2</v>
      </c>
      <c r="AV131" s="71">
        <v>0</v>
      </c>
      <c r="AW131" s="71">
        <v>0</v>
      </c>
      <c r="AX131" s="71"/>
      <c r="AY131" s="72"/>
      <c r="AZ131" s="71">
        <v>193.48</v>
      </c>
      <c r="BA131" s="71">
        <v>665</v>
      </c>
      <c r="BB131" s="71">
        <v>0</v>
      </c>
      <c r="BC131" s="71">
        <v>10627.6</v>
      </c>
      <c r="BD131" s="71">
        <v>0</v>
      </c>
      <c r="BE131" s="71">
        <v>0</v>
      </c>
      <c r="BF131" s="71"/>
      <c r="BG131" s="72"/>
      <c r="BH131" s="71">
        <v>0</v>
      </c>
      <c r="BI131" s="71">
        <v>0</v>
      </c>
      <c r="BJ131" s="71">
        <v>0</v>
      </c>
      <c r="BK131" s="71">
        <v>0</v>
      </c>
      <c r="BL131" s="71">
        <v>0</v>
      </c>
      <c r="BM131" s="71">
        <v>0</v>
      </c>
      <c r="BN131" s="72"/>
      <c r="BO131" s="71">
        <v>0</v>
      </c>
      <c r="BP131" s="71">
        <v>0</v>
      </c>
      <c r="BQ131" s="71">
        <v>0</v>
      </c>
      <c r="BR131" s="71">
        <v>0</v>
      </c>
      <c r="BS131" s="71">
        <v>0</v>
      </c>
      <c r="BT131" s="71">
        <v>0</v>
      </c>
      <c r="BU131"/>
      <c r="BV131" s="70">
        <v>0</v>
      </c>
      <c r="BW131" s="70">
        <v>0</v>
      </c>
      <c r="BX131" s="70">
        <v>0</v>
      </c>
      <c r="BY131" s="70">
        <v>0</v>
      </c>
      <c r="BZ131" s="70">
        <v>0</v>
      </c>
      <c r="CA131" s="70">
        <v>0</v>
      </c>
      <c r="CB131" s="70">
        <v>0</v>
      </c>
      <c r="CC131" s="70">
        <v>0</v>
      </c>
      <c r="CD131" s="70">
        <v>0</v>
      </c>
    </row>
    <row r="132" spans="1:82">
      <c r="A132" s="70" t="s">
        <v>1648</v>
      </c>
      <c r="B132" s="70">
        <v>170</v>
      </c>
      <c r="C132" s="70">
        <v>19</v>
      </c>
      <c r="D132" s="70">
        <v>10</v>
      </c>
      <c r="E132" s="70">
        <v>2022</v>
      </c>
      <c r="F132" s="70" t="s">
        <v>161</v>
      </c>
      <c r="G132" s="70" t="s">
        <v>1636</v>
      </c>
      <c r="H132" s="70" t="s">
        <v>1637</v>
      </c>
      <c r="I132" s="148"/>
      <c r="J132" s="71">
        <v>8.4154294632518596</v>
      </c>
      <c r="K132" s="71">
        <v>0.68104217586927829</v>
      </c>
      <c r="L132" s="71">
        <v>9.1044197314301218</v>
      </c>
      <c r="M132" s="71">
        <v>4.4177007303053424</v>
      </c>
      <c r="N132" s="71">
        <v>9.0312280184387674</v>
      </c>
      <c r="O132" s="71">
        <v>3.8537850652471546</v>
      </c>
      <c r="P132" s="71">
        <v>5.4189769561381631</v>
      </c>
      <c r="Q132" s="71">
        <v>0.23447858270571664</v>
      </c>
      <c r="R132" s="71">
        <v>0</v>
      </c>
      <c r="S132" s="71">
        <v>0.44338756800000012</v>
      </c>
      <c r="T132" s="72"/>
      <c r="U132" s="71">
        <v>495019</v>
      </c>
      <c r="V132" s="71">
        <v>254</v>
      </c>
      <c r="W132" s="71">
        <v>229</v>
      </c>
      <c r="X132" s="71">
        <v>956</v>
      </c>
      <c r="Y132" s="71">
        <v>2088</v>
      </c>
      <c r="Z132" s="71">
        <v>2694</v>
      </c>
      <c r="AA132" s="71">
        <v>1184</v>
      </c>
      <c r="AB132" s="71">
        <v>3983</v>
      </c>
      <c r="AC132" s="71">
        <v>0</v>
      </c>
      <c r="AD132" s="71">
        <v>0.44338756800000012</v>
      </c>
      <c r="AE132" s="72"/>
      <c r="AF132" s="71">
        <v>3380250.0089023784</v>
      </c>
      <c r="AG132" s="71">
        <v>485961.82407199492</v>
      </c>
      <c r="AH132" s="71">
        <v>1623846.1396198387</v>
      </c>
      <c r="AI132" s="71">
        <v>5981699.7525745388</v>
      </c>
      <c r="AJ132" s="71">
        <v>8502053.4597826377</v>
      </c>
      <c r="AK132" s="71">
        <v>0</v>
      </c>
      <c r="AL132" s="71">
        <v>0</v>
      </c>
      <c r="AM132" s="71">
        <v>514314.01362354122</v>
      </c>
      <c r="AN132" s="71">
        <v>0</v>
      </c>
      <c r="AO132" s="71">
        <v>0</v>
      </c>
      <c r="AP132" s="71">
        <v>20488125.19857493</v>
      </c>
      <c r="AQ132" s="72"/>
      <c r="AR132" s="71">
        <v>36</v>
      </c>
      <c r="AS132" s="71">
        <v>7</v>
      </c>
      <c r="AT132" s="71">
        <v>0</v>
      </c>
      <c r="AU132" s="71">
        <v>2</v>
      </c>
      <c r="AV132" s="71">
        <v>0</v>
      </c>
      <c r="AW132" s="71">
        <v>0</v>
      </c>
      <c r="AX132" s="71"/>
      <c r="AY132" s="72"/>
      <c r="AZ132" s="71">
        <v>207.28</v>
      </c>
      <c r="BA132" s="71">
        <v>665</v>
      </c>
      <c r="BB132" s="71">
        <v>0</v>
      </c>
      <c r="BC132" s="71">
        <v>10627.6</v>
      </c>
      <c r="BD132" s="71">
        <v>0</v>
      </c>
      <c r="BE132" s="71">
        <v>0</v>
      </c>
      <c r="BF132" s="71"/>
      <c r="BG132" s="72"/>
      <c r="BH132" s="71"/>
      <c r="BI132" s="71"/>
      <c r="BJ132" s="71"/>
      <c r="BK132" s="71"/>
      <c r="BL132" s="71"/>
      <c r="BM132" s="71"/>
      <c r="BN132" s="72"/>
      <c r="BO132" s="71"/>
      <c r="BP132" s="71"/>
      <c r="BQ132" s="71"/>
      <c r="BR132" s="71"/>
      <c r="BS132" s="71"/>
      <c r="BT132" s="71"/>
      <c r="BU132"/>
      <c r="BV132" s="70"/>
      <c r="BW132" s="70"/>
      <c r="BX132" s="70"/>
      <c r="BY132" s="70"/>
      <c r="BZ132" s="70"/>
      <c r="CA132" s="70"/>
      <c r="CB132" s="70"/>
      <c r="CC132" s="70"/>
      <c r="CD132" s="70"/>
    </row>
    <row r="133" spans="1:82">
      <c r="A133" s="70" t="s">
        <v>1837</v>
      </c>
      <c r="B133" s="70">
        <v>170</v>
      </c>
      <c r="C133" s="70">
        <v>20</v>
      </c>
      <c r="D133" s="70">
        <v>10</v>
      </c>
      <c r="E133" s="70">
        <v>2023</v>
      </c>
      <c r="F133" s="70" t="s">
        <v>1539</v>
      </c>
      <c r="G133" s="70" t="s">
        <v>1636</v>
      </c>
      <c r="H133" s="70" t="s">
        <v>1637</v>
      </c>
      <c r="I133" s="148"/>
      <c r="J133" s="71"/>
      <c r="K133" s="71"/>
      <c r="L133" s="71"/>
      <c r="M133" s="71"/>
      <c r="N133" s="71"/>
      <c r="O133" s="71"/>
      <c r="P133" s="71"/>
      <c r="Q133" s="71"/>
      <c r="R133" s="71"/>
      <c r="S133" s="71"/>
      <c r="T133" s="72"/>
      <c r="U133" s="71"/>
      <c r="V133" s="71"/>
      <c r="W133" s="71"/>
      <c r="X133" s="71"/>
      <c r="Y133" s="71"/>
      <c r="Z133" s="71"/>
      <c r="AA133" s="71"/>
      <c r="AB133" s="71"/>
      <c r="AC133" s="71"/>
      <c r="AD133" s="71"/>
      <c r="AE133" s="72"/>
      <c r="AF133" s="71"/>
      <c r="AG133" s="71"/>
      <c r="AH133" s="71"/>
      <c r="AI133" s="71"/>
      <c r="AJ133" s="71"/>
      <c r="AK133" s="71"/>
      <c r="AL133" s="71"/>
      <c r="AM133" s="71"/>
      <c r="AN133" s="71"/>
      <c r="AO133" s="71"/>
      <c r="AP133" s="71"/>
      <c r="AQ133" s="72"/>
      <c r="AR133" s="71">
        <v>45</v>
      </c>
      <c r="AS133" s="71">
        <v>9</v>
      </c>
      <c r="AT133" s="71">
        <v>0</v>
      </c>
      <c r="AU133" s="71">
        <v>2</v>
      </c>
      <c r="AV133" s="71">
        <v>0</v>
      </c>
      <c r="AW133" s="71">
        <v>0</v>
      </c>
      <c r="AX133" s="71"/>
      <c r="AY133" s="72"/>
      <c r="AZ133" s="71">
        <v>271.58000000000004</v>
      </c>
      <c r="BA133" s="71">
        <v>764</v>
      </c>
      <c r="BB133" s="71">
        <v>0</v>
      </c>
      <c r="BC133" s="71">
        <v>10627.6</v>
      </c>
      <c r="BD133" s="71">
        <v>0</v>
      </c>
      <c r="BE133" s="71">
        <v>0</v>
      </c>
      <c r="BF133" s="71"/>
      <c r="BG133" s="72"/>
      <c r="BH133" s="71"/>
      <c r="BI133" s="71"/>
      <c r="BJ133" s="71"/>
      <c r="BK133" s="71"/>
      <c r="BL133" s="71"/>
      <c r="BM133" s="71"/>
      <c r="BN133" s="72"/>
      <c r="BO133" s="71"/>
      <c r="BP133" s="71"/>
      <c r="BQ133" s="71"/>
      <c r="BR133" s="71"/>
      <c r="BS133" s="71"/>
      <c r="BT133" s="71"/>
      <c r="BU133"/>
      <c r="BV133" s="70"/>
      <c r="BW133" s="70"/>
      <c r="BX133" s="70"/>
      <c r="BY133" s="70"/>
      <c r="BZ133" s="70"/>
      <c r="CA133" s="70"/>
      <c r="CB133" s="70"/>
      <c r="CC133" s="70"/>
      <c r="CD133" s="70"/>
    </row>
    <row r="134" spans="1:82">
      <c r="A134" s="70" t="s">
        <v>1635</v>
      </c>
      <c r="B134" s="70">
        <v>170</v>
      </c>
      <c r="C134" s="70">
        <v>21</v>
      </c>
      <c r="D134" s="70">
        <v>10</v>
      </c>
      <c r="E134" s="70">
        <v>2024</v>
      </c>
      <c r="F134" s="70" t="s">
        <v>1554</v>
      </c>
      <c r="G134" s="70" t="s">
        <v>1636</v>
      </c>
      <c r="H134" s="70" t="s">
        <v>1637</v>
      </c>
      <c r="I134" s="148"/>
      <c r="J134" s="71"/>
      <c r="K134" s="71"/>
      <c r="L134" s="71"/>
      <c r="M134" s="71"/>
      <c r="N134" s="71"/>
      <c r="O134" s="71"/>
      <c r="P134" s="71"/>
      <c r="Q134" s="71"/>
      <c r="R134" s="71"/>
      <c r="S134" s="71"/>
      <c r="T134" s="72"/>
      <c r="U134" s="71"/>
      <c r="V134" s="71"/>
      <c r="W134" s="71"/>
      <c r="X134" s="71"/>
      <c r="Y134" s="71"/>
      <c r="Z134" s="71"/>
      <c r="AA134" s="71"/>
      <c r="AB134" s="71"/>
      <c r="AC134" s="71"/>
      <c r="AD134" s="71"/>
      <c r="AE134" s="72"/>
      <c r="AF134" s="71"/>
      <c r="AG134" s="71"/>
      <c r="AH134" s="71"/>
      <c r="AI134" s="71"/>
      <c r="AJ134" s="71"/>
      <c r="AK134" s="71"/>
      <c r="AL134" s="71"/>
      <c r="AM134" s="71"/>
      <c r="AN134" s="71"/>
      <c r="AO134" s="71"/>
      <c r="AP134" s="71"/>
      <c r="AQ134" s="72"/>
      <c r="AR134" s="71"/>
      <c r="AS134" s="71"/>
      <c r="AT134" s="71"/>
      <c r="AU134" s="71"/>
      <c r="AV134" s="71"/>
      <c r="AW134" s="71"/>
      <c r="AX134" s="71"/>
      <c r="AY134" s="72"/>
      <c r="AZ134" s="71"/>
      <c r="BA134" s="71"/>
      <c r="BB134" s="71"/>
      <c r="BC134" s="71"/>
      <c r="BD134" s="71"/>
      <c r="BE134" s="71"/>
      <c r="BF134" s="71"/>
      <c r="BG134" s="72"/>
      <c r="BH134" s="71"/>
      <c r="BI134" s="71"/>
      <c r="BJ134" s="71"/>
      <c r="BK134" s="71"/>
      <c r="BL134" s="71"/>
      <c r="BM134" s="71"/>
      <c r="BN134" s="72"/>
      <c r="BO134" s="71"/>
      <c r="BP134" s="71"/>
      <c r="BQ134" s="71"/>
      <c r="BR134" s="71"/>
      <c r="BS134" s="71"/>
      <c r="BT134" s="71"/>
      <c r="BU134"/>
      <c r="BV134" s="70"/>
      <c r="BW134" s="70"/>
      <c r="BX134" s="70"/>
      <c r="BY134" s="70"/>
      <c r="BZ134" s="70"/>
      <c r="CA134" s="70"/>
      <c r="CB134" s="70"/>
      <c r="CC134" s="70"/>
      <c r="CD134" s="70"/>
    </row>
    <row r="135" spans="1:82">
      <c r="A135" s="70" t="s">
        <v>1838</v>
      </c>
      <c r="B135" s="70">
        <v>35</v>
      </c>
      <c r="C135" s="70">
        <v>1</v>
      </c>
      <c r="D135" s="70">
        <v>3</v>
      </c>
      <c r="E135" s="70">
        <v>1990</v>
      </c>
      <c r="F135" s="70" t="s">
        <v>787</v>
      </c>
      <c r="G135" s="70" t="s">
        <v>1642</v>
      </c>
      <c r="H135" s="70" t="s">
        <v>1643</v>
      </c>
      <c r="I135" s="148"/>
      <c r="J135" s="71">
        <v>31.86649108190236</v>
      </c>
      <c r="K135" s="71">
        <v>2.5960525755464978</v>
      </c>
      <c r="L135" s="71">
        <v>8.2075718140243605</v>
      </c>
      <c r="M135" s="71">
        <v>3.8678803805216782</v>
      </c>
      <c r="N135" s="71">
        <v>9.5640438824031175</v>
      </c>
      <c r="O135" s="71">
        <v>5.2758042939609302</v>
      </c>
      <c r="P135" s="71">
        <v>6.6883270329723414</v>
      </c>
      <c r="Q135" s="71">
        <v>0.39312398207736798</v>
      </c>
      <c r="R135" s="71">
        <v>0</v>
      </c>
      <c r="S135" s="71">
        <v>0.32012575301750801</v>
      </c>
      <c r="T135" s="72"/>
      <c r="U135" s="71">
        <v>894698</v>
      </c>
      <c r="V135" s="71">
        <v>475</v>
      </c>
      <c r="W135" s="71">
        <v>96</v>
      </c>
      <c r="X135" s="71">
        <v>1297</v>
      </c>
      <c r="Y135" s="71">
        <v>2046</v>
      </c>
      <c r="Z135" s="71">
        <v>2170</v>
      </c>
      <c r="AA135" s="71">
        <v>1624</v>
      </c>
      <c r="AB135" s="71">
        <v>6383</v>
      </c>
      <c r="AC135" s="71">
        <v>0</v>
      </c>
      <c r="AD135" s="71">
        <v>0.32012575301750801</v>
      </c>
      <c r="AE135" s="72"/>
      <c r="AF135" s="71"/>
      <c r="AG135" s="71"/>
      <c r="AH135" s="71"/>
      <c r="AI135" s="71"/>
      <c r="AJ135" s="71"/>
      <c r="AK135" s="71"/>
      <c r="AL135" s="71"/>
      <c r="AM135" s="71"/>
      <c r="AN135" s="71"/>
      <c r="AO135" s="71"/>
      <c r="AP135" s="71"/>
      <c r="AQ135" s="72"/>
      <c r="AR135" s="71"/>
      <c r="AS135" s="71"/>
      <c r="AT135" s="71"/>
      <c r="AU135" s="71"/>
      <c r="AV135" s="71"/>
      <c r="AW135" s="71"/>
      <c r="AX135" s="71"/>
      <c r="AY135" s="72"/>
      <c r="AZ135" s="71"/>
      <c r="BA135" s="71"/>
      <c r="BB135" s="71"/>
      <c r="BC135" s="71"/>
      <c r="BD135" s="71"/>
      <c r="BE135" s="71"/>
      <c r="BF135" s="71"/>
      <c r="BG135" s="72"/>
      <c r="BH135" s="71" t="s">
        <v>788</v>
      </c>
      <c r="BI135" s="71" t="s">
        <v>788</v>
      </c>
      <c r="BJ135" s="71" t="s">
        <v>788</v>
      </c>
      <c r="BK135" s="71" t="s">
        <v>788</v>
      </c>
      <c r="BL135" s="71" t="s">
        <v>788</v>
      </c>
      <c r="BM135" s="71" t="s">
        <v>788</v>
      </c>
      <c r="BN135" s="72"/>
      <c r="BO135" s="71" t="s">
        <v>788</v>
      </c>
      <c r="BP135" s="71" t="s">
        <v>788</v>
      </c>
      <c r="BQ135" s="71" t="s">
        <v>788</v>
      </c>
      <c r="BR135" s="71" t="s">
        <v>788</v>
      </c>
      <c r="BS135" s="71" t="s">
        <v>788</v>
      </c>
      <c r="BT135" s="71" t="s">
        <v>788</v>
      </c>
      <c r="BU135"/>
      <c r="BV135" s="70"/>
      <c r="BW135" s="70"/>
      <c r="BX135" s="70"/>
      <c r="BY135" s="70"/>
      <c r="BZ135" s="70"/>
      <c r="CA135" s="70"/>
      <c r="CB135" s="70"/>
      <c r="CC135" s="70"/>
      <c r="CD135" s="70"/>
    </row>
    <row r="136" spans="1:82">
      <c r="A136" s="70" t="s">
        <v>1839</v>
      </c>
      <c r="B136" s="70">
        <v>36</v>
      </c>
      <c r="C136" s="70">
        <v>2</v>
      </c>
      <c r="D136" s="70">
        <v>3</v>
      </c>
      <c r="E136" s="70">
        <v>2005</v>
      </c>
      <c r="F136" s="70" t="s">
        <v>789</v>
      </c>
      <c r="G136" s="70" t="s">
        <v>1642</v>
      </c>
      <c r="H136" s="70" t="s">
        <v>1643</v>
      </c>
      <c r="I136" s="148"/>
      <c r="J136" s="71">
        <v>17.36511155093682</v>
      </c>
      <c r="K136" s="71">
        <v>1.229359748193273</v>
      </c>
      <c r="L136" s="71">
        <v>6.0811594798843016</v>
      </c>
      <c r="M136" s="71">
        <v>5.3941844271093649</v>
      </c>
      <c r="N136" s="71">
        <v>10.26102027096479</v>
      </c>
      <c r="O136" s="71">
        <v>6.1664061375473844</v>
      </c>
      <c r="P136" s="71">
        <v>6.1198834892776466</v>
      </c>
      <c r="Q136" s="71">
        <v>0.329507774648087</v>
      </c>
      <c r="R136" s="71">
        <v>0</v>
      </c>
      <c r="S136" s="71">
        <v>0.53223306658746994</v>
      </c>
      <c r="T136" s="72"/>
      <c r="U136" s="71">
        <v>536328</v>
      </c>
      <c r="V136" s="71">
        <v>375</v>
      </c>
      <c r="W136" s="71">
        <v>54</v>
      </c>
      <c r="X136" s="71">
        <v>876</v>
      </c>
      <c r="Y136" s="71">
        <v>2092</v>
      </c>
      <c r="Z136" s="71">
        <v>2935</v>
      </c>
      <c r="AA136" s="71">
        <v>1217</v>
      </c>
      <c r="AB136" s="71">
        <v>5593</v>
      </c>
      <c r="AC136" s="71">
        <v>0</v>
      </c>
      <c r="AD136" s="71">
        <v>0.53223306658746994</v>
      </c>
      <c r="AE136" s="72"/>
      <c r="AF136" s="71"/>
      <c r="AG136" s="71"/>
      <c r="AH136" s="71"/>
      <c r="AI136" s="71"/>
      <c r="AJ136" s="71"/>
      <c r="AK136" s="71"/>
      <c r="AL136" s="71"/>
      <c r="AM136" s="71"/>
      <c r="AN136" s="71"/>
      <c r="AO136" s="71"/>
      <c r="AP136" s="71"/>
      <c r="AQ136" s="72"/>
      <c r="AR136" s="71"/>
      <c r="AS136" s="71"/>
      <c r="AT136" s="71"/>
      <c r="AU136" s="71"/>
      <c r="AV136" s="71"/>
      <c r="AW136" s="71"/>
      <c r="AX136" s="71"/>
      <c r="AY136" s="72"/>
      <c r="AZ136" s="71"/>
      <c r="BA136" s="71"/>
      <c r="BB136" s="71"/>
      <c r="BC136" s="71"/>
      <c r="BD136" s="71"/>
      <c r="BE136" s="71"/>
      <c r="BF136" s="71"/>
      <c r="BG136" s="72"/>
      <c r="BH136" s="71" t="s">
        <v>788</v>
      </c>
      <c r="BI136" s="71" t="s">
        <v>788</v>
      </c>
      <c r="BJ136" s="71" t="s">
        <v>788</v>
      </c>
      <c r="BK136" s="71" t="s">
        <v>788</v>
      </c>
      <c r="BL136" s="71" t="s">
        <v>788</v>
      </c>
      <c r="BM136" s="71" t="s">
        <v>788</v>
      </c>
      <c r="BN136" s="72"/>
      <c r="BO136" s="71" t="s">
        <v>788</v>
      </c>
      <c r="BP136" s="71" t="s">
        <v>788</v>
      </c>
      <c r="BQ136" s="71" t="s">
        <v>788</v>
      </c>
      <c r="BR136" s="71" t="s">
        <v>788</v>
      </c>
      <c r="BS136" s="71" t="s">
        <v>788</v>
      </c>
      <c r="BT136" s="71" t="s">
        <v>788</v>
      </c>
      <c r="BU136"/>
      <c r="BV136" s="70"/>
      <c r="BW136" s="70"/>
      <c r="BX136" s="70"/>
      <c r="BY136" s="70"/>
      <c r="BZ136" s="70"/>
      <c r="CA136" s="70"/>
      <c r="CB136" s="70"/>
      <c r="CC136" s="70"/>
      <c r="CD136" s="70"/>
    </row>
    <row r="137" spans="1:82">
      <c r="A137" s="70" t="s">
        <v>1840</v>
      </c>
      <c r="B137" s="70">
        <v>37</v>
      </c>
      <c r="C137" s="70">
        <v>3</v>
      </c>
      <c r="D137" s="70">
        <v>3</v>
      </c>
      <c r="E137" s="70">
        <v>2006</v>
      </c>
      <c r="F137" s="70" t="s">
        <v>790</v>
      </c>
      <c r="G137" s="70" t="s">
        <v>1642</v>
      </c>
      <c r="H137" s="70" t="s">
        <v>1643</v>
      </c>
      <c r="I137" s="148"/>
      <c r="J137" s="71" t="s">
        <v>788</v>
      </c>
      <c r="K137" s="71" t="s">
        <v>788</v>
      </c>
      <c r="L137" s="71" t="s">
        <v>788</v>
      </c>
      <c r="M137" s="71" t="s">
        <v>788</v>
      </c>
      <c r="N137" s="71" t="s">
        <v>788</v>
      </c>
      <c r="O137" s="71" t="s">
        <v>788</v>
      </c>
      <c r="P137" s="71" t="s">
        <v>788</v>
      </c>
      <c r="Q137" s="71" t="s">
        <v>788</v>
      </c>
      <c r="R137" s="71" t="s">
        <v>788</v>
      </c>
      <c r="S137" s="71" t="s">
        <v>788</v>
      </c>
      <c r="T137" s="72"/>
      <c r="U137" s="71" t="s">
        <v>788</v>
      </c>
      <c r="V137" s="71" t="s">
        <v>788</v>
      </c>
      <c r="W137" s="71" t="s">
        <v>788</v>
      </c>
      <c r="X137" s="71" t="s">
        <v>788</v>
      </c>
      <c r="Y137" s="71" t="s">
        <v>788</v>
      </c>
      <c r="Z137" s="71" t="s">
        <v>788</v>
      </c>
      <c r="AA137" s="71" t="s">
        <v>788</v>
      </c>
      <c r="AB137" s="71" t="s">
        <v>788</v>
      </c>
      <c r="AC137" s="71" t="s">
        <v>788</v>
      </c>
      <c r="AD137" s="71" t="s">
        <v>788</v>
      </c>
      <c r="AE137" s="72"/>
      <c r="AF137" s="71" t="s">
        <v>788</v>
      </c>
      <c r="AG137" s="71" t="s">
        <v>788</v>
      </c>
      <c r="AH137" s="71" t="s">
        <v>788</v>
      </c>
      <c r="AI137" s="71" t="s">
        <v>788</v>
      </c>
      <c r="AJ137" s="71" t="s">
        <v>788</v>
      </c>
      <c r="AK137" s="71" t="s">
        <v>788</v>
      </c>
      <c r="AL137" s="71" t="s">
        <v>788</v>
      </c>
      <c r="AM137" s="71" t="s">
        <v>788</v>
      </c>
      <c r="AN137" s="71" t="s">
        <v>788</v>
      </c>
      <c r="AO137" s="71" t="s">
        <v>788</v>
      </c>
      <c r="AP137" s="71"/>
      <c r="AQ137" s="72"/>
      <c r="AR137" s="71" t="s">
        <v>788</v>
      </c>
      <c r="AS137" s="71" t="s">
        <v>788</v>
      </c>
      <c r="AT137" s="71" t="s">
        <v>788</v>
      </c>
      <c r="AU137" s="71" t="s">
        <v>788</v>
      </c>
      <c r="AV137" s="71" t="s">
        <v>788</v>
      </c>
      <c r="AW137" s="71" t="s">
        <v>788</v>
      </c>
      <c r="AX137" s="71" t="s">
        <v>788</v>
      </c>
      <c r="AY137" s="72"/>
      <c r="AZ137" s="71" t="s">
        <v>788</v>
      </c>
      <c r="BA137" s="71" t="s">
        <v>788</v>
      </c>
      <c r="BB137" s="71" t="s">
        <v>788</v>
      </c>
      <c r="BC137" s="71" t="s">
        <v>788</v>
      </c>
      <c r="BD137" s="71" t="s">
        <v>788</v>
      </c>
      <c r="BE137" s="71" t="s">
        <v>788</v>
      </c>
      <c r="BF137" s="71" t="s">
        <v>788</v>
      </c>
      <c r="BG137" s="72"/>
      <c r="BH137" s="71" t="s">
        <v>788</v>
      </c>
      <c r="BI137" s="71" t="s">
        <v>788</v>
      </c>
      <c r="BJ137" s="71" t="s">
        <v>788</v>
      </c>
      <c r="BK137" s="71" t="s">
        <v>788</v>
      </c>
      <c r="BL137" s="71" t="s">
        <v>788</v>
      </c>
      <c r="BM137" s="71" t="s">
        <v>788</v>
      </c>
      <c r="BN137" s="72"/>
      <c r="BO137" s="71" t="s">
        <v>788</v>
      </c>
      <c r="BP137" s="71" t="s">
        <v>788</v>
      </c>
      <c r="BQ137" s="71" t="s">
        <v>788</v>
      </c>
      <c r="BR137" s="71" t="s">
        <v>788</v>
      </c>
      <c r="BS137" s="71" t="s">
        <v>788</v>
      </c>
      <c r="BT137" s="71" t="s">
        <v>788</v>
      </c>
      <c r="BU137"/>
      <c r="BV137" s="70"/>
      <c r="BW137" s="70"/>
      <c r="BX137" s="70"/>
      <c r="BY137" s="70"/>
      <c r="BZ137" s="70"/>
      <c r="CA137" s="70"/>
      <c r="CB137" s="70"/>
      <c r="CC137" s="70"/>
      <c r="CD137" s="70"/>
    </row>
    <row r="138" spans="1:82">
      <c r="A138" s="70" t="s">
        <v>1841</v>
      </c>
      <c r="B138" s="70">
        <v>38</v>
      </c>
      <c r="C138" s="70">
        <v>4</v>
      </c>
      <c r="D138" s="70">
        <v>3</v>
      </c>
      <c r="E138" s="70">
        <v>2007</v>
      </c>
      <c r="F138" s="70" t="s">
        <v>791</v>
      </c>
      <c r="G138" s="70" t="s">
        <v>1642</v>
      </c>
      <c r="H138" s="70" t="s">
        <v>1643</v>
      </c>
      <c r="I138" s="148"/>
      <c r="J138" s="71">
        <v>15.767649823946471</v>
      </c>
      <c r="K138" s="71">
        <v>1.0940263903500631</v>
      </c>
      <c r="L138" s="71">
        <v>6.5655053260065506</v>
      </c>
      <c r="M138" s="71">
        <v>5.6044292659493564</v>
      </c>
      <c r="N138" s="71">
        <v>10.155816775199391</v>
      </c>
      <c r="O138" s="71">
        <v>5.8428677248370509</v>
      </c>
      <c r="P138" s="71">
        <v>6.0358846670783617</v>
      </c>
      <c r="Q138" s="71">
        <v>0.33533974580673798</v>
      </c>
      <c r="R138" s="71">
        <v>0</v>
      </c>
      <c r="S138" s="71">
        <v>0.34333540019639092</v>
      </c>
      <c r="T138" s="72"/>
      <c r="U138" s="71">
        <v>517813</v>
      </c>
      <c r="V138" s="71">
        <v>364</v>
      </c>
      <c r="W138" s="71">
        <v>80</v>
      </c>
      <c r="X138" s="71">
        <v>1140</v>
      </c>
      <c r="Y138" s="71">
        <v>2076</v>
      </c>
      <c r="Z138" s="71">
        <v>2891</v>
      </c>
      <c r="AA138" s="71">
        <v>1182</v>
      </c>
      <c r="AB138" s="71">
        <v>5391</v>
      </c>
      <c r="AC138" s="71">
        <v>0</v>
      </c>
      <c r="AD138" s="71">
        <v>0.34333540019639092</v>
      </c>
      <c r="AE138" s="72"/>
      <c r="AF138" s="71"/>
      <c r="AG138" s="71"/>
      <c r="AH138" s="71"/>
      <c r="AI138" s="71"/>
      <c r="AJ138" s="71"/>
      <c r="AK138" s="71"/>
      <c r="AL138" s="71"/>
      <c r="AM138" s="71"/>
      <c r="AN138" s="71"/>
      <c r="AO138" s="71"/>
      <c r="AP138" s="71"/>
      <c r="AQ138" s="72"/>
      <c r="AR138" s="71"/>
      <c r="AS138" s="71"/>
      <c r="AT138" s="71"/>
      <c r="AU138" s="71"/>
      <c r="AV138" s="71"/>
      <c r="AW138" s="71"/>
      <c r="AX138" s="71"/>
      <c r="AY138" s="72"/>
      <c r="AZ138" s="71"/>
      <c r="BA138" s="71"/>
      <c r="BB138" s="71"/>
      <c r="BC138" s="71"/>
      <c r="BD138" s="71"/>
      <c r="BE138" s="71"/>
      <c r="BF138" s="71"/>
      <c r="BG138" s="72"/>
      <c r="BH138" s="71" t="s">
        <v>788</v>
      </c>
      <c r="BI138" s="71" t="s">
        <v>788</v>
      </c>
      <c r="BJ138" s="71" t="s">
        <v>788</v>
      </c>
      <c r="BK138" s="71" t="s">
        <v>788</v>
      </c>
      <c r="BL138" s="71" t="s">
        <v>788</v>
      </c>
      <c r="BM138" s="71" t="s">
        <v>788</v>
      </c>
      <c r="BN138" s="72"/>
      <c r="BO138" s="71" t="s">
        <v>788</v>
      </c>
      <c r="BP138" s="71" t="s">
        <v>788</v>
      </c>
      <c r="BQ138" s="71" t="s">
        <v>788</v>
      </c>
      <c r="BR138" s="71" t="s">
        <v>788</v>
      </c>
      <c r="BS138" s="71" t="s">
        <v>788</v>
      </c>
      <c r="BT138" s="71" t="s">
        <v>788</v>
      </c>
      <c r="BU138"/>
      <c r="BV138" s="70"/>
      <c r="BW138" s="70"/>
      <c r="BX138" s="70"/>
      <c r="BY138" s="70"/>
      <c r="BZ138" s="70"/>
      <c r="CA138" s="70"/>
      <c r="CB138" s="70"/>
      <c r="CC138" s="70"/>
      <c r="CD138" s="70"/>
    </row>
    <row r="139" spans="1:82">
      <c r="A139" s="70" t="s">
        <v>1842</v>
      </c>
      <c r="B139" s="70">
        <v>39</v>
      </c>
      <c r="C139" s="70">
        <v>5</v>
      </c>
      <c r="D139" s="70">
        <v>3</v>
      </c>
      <c r="E139" s="70">
        <v>2008</v>
      </c>
      <c r="F139" s="70" t="s">
        <v>792</v>
      </c>
      <c r="G139" s="70" t="s">
        <v>1642</v>
      </c>
      <c r="H139" s="70" t="s">
        <v>1643</v>
      </c>
      <c r="I139" s="148"/>
      <c r="J139" s="71">
        <v>15.126412674366801</v>
      </c>
      <c r="K139" s="71">
        <v>0.96018043871419811</v>
      </c>
      <c r="L139" s="71">
        <v>5.6690660541671063</v>
      </c>
      <c r="M139" s="71">
        <v>6.5577249487317699</v>
      </c>
      <c r="N139" s="71">
        <v>10.34705003154142</v>
      </c>
      <c r="O139" s="71">
        <v>5.5549308917369924</v>
      </c>
      <c r="P139" s="71">
        <v>5.8402806566050263</v>
      </c>
      <c r="Q139" s="71">
        <v>0.32409965323387302</v>
      </c>
      <c r="R139" s="71">
        <v>0</v>
      </c>
      <c r="S139" s="71">
        <v>0.41059622304104321</v>
      </c>
      <c r="T139" s="72"/>
      <c r="U139" s="71">
        <v>521935</v>
      </c>
      <c r="V139" s="71">
        <v>364</v>
      </c>
      <c r="W139" s="71">
        <v>80</v>
      </c>
      <c r="X139" s="71">
        <v>1140</v>
      </c>
      <c r="Y139" s="71">
        <v>2087</v>
      </c>
      <c r="Z139" s="71">
        <v>2845</v>
      </c>
      <c r="AA139" s="71">
        <v>1145</v>
      </c>
      <c r="AB139" s="71">
        <v>5296</v>
      </c>
      <c r="AC139" s="71">
        <v>0</v>
      </c>
      <c r="AD139" s="71">
        <v>0.41059622304104321</v>
      </c>
      <c r="AE139" s="72"/>
      <c r="AF139" s="71"/>
      <c r="AG139" s="71"/>
      <c r="AH139" s="71"/>
      <c r="AI139" s="71"/>
      <c r="AJ139" s="71"/>
      <c r="AK139" s="71"/>
      <c r="AL139" s="71"/>
      <c r="AM139" s="71"/>
      <c r="AN139" s="71"/>
      <c r="AO139" s="71"/>
      <c r="AP139" s="71"/>
      <c r="AQ139" s="72"/>
      <c r="AR139" s="71"/>
      <c r="AS139" s="71"/>
      <c r="AT139" s="71"/>
      <c r="AU139" s="71"/>
      <c r="AV139" s="71"/>
      <c r="AW139" s="71"/>
      <c r="AX139" s="71"/>
      <c r="AY139" s="72"/>
      <c r="AZ139" s="71"/>
      <c r="BA139" s="71"/>
      <c r="BB139" s="71"/>
      <c r="BC139" s="71"/>
      <c r="BD139" s="71"/>
      <c r="BE139" s="71"/>
      <c r="BF139" s="71"/>
      <c r="BG139" s="72"/>
      <c r="BH139" s="71" t="s">
        <v>788</v>
      </c>
      <c r="BI139" s="71" t="s">
        <v>788</v>
      </c>
      <c r="BJ139" s="71" t="s">
        <v>788</v>
      </c>
      <c r="BK139" s="71" t="s">
        <v>788</v>
      </c>
      <c r="BL139" s="71" t="s">
        <v>788</v>
      </c>
      <c r="BM139" s="71" t="s">
        <v>788</v>
      </c>
      <c r="BN139" s="72"/>
      <c r="BO139" s="71" t="s">
        <v>788</v>
      </c>
      <c r="BP139" s="71" t="s">
        <v>788</v>
      </c>
      <c r="BQ139" s="71" t="s">
        <v>788</v>
      </c>
      <c r="BR139" s="71" t="s">
        <v>788</v>
      </c>
      <c r="BS139" s="71" t="s">
        <v>788</v>
      </c>
      <c r="BT139" s="71" t="s">
        <v>788</v>
      </c>
      <c r="BU139"/>
      <c r="BV139" s="70"/>
      <c r="BW139" s="70"/>
      <c r="BX139" s="70"/>
      <c r="BY139" s="70"/>
      <c r="BZ139" s="70"/>
      <c r="CA139" s="70"/>
      <c r="CB139" s="70"/>
      <c r="CC139" s="70"/>
      <c r="CD139" s="70"/>
    </row>
    <row r="140" spans="1:82">
      <c r="A140" s="70" t="s">
        <v>1843</v>
      </c>
      <c r="B140" s="70">
        <v>40</v>
      </c>
      <c r="C140" s="70">
        <v>6</v>
      </c>
      <c r="D140" s="70">
        <v>3</v>
      </c>
      <c r="E140" s="70">
        <v>2009</v>
      </c>
      <c r="F140" s="70" t="s">
        <v>176</v>
      </c>
      <c r="G140" s="1064" t="s">
        <v>1642</v>
      </c>
      <c r="H140" s="70" t="s">
        <v>1643</v>
      </c>
      <c r="I140" s="148"/>
      <c r="J140" s="71">
        <v>15.189460473477929</v>
      </c>
      <c r="K140" s="71">
        <v>0.85935548987099941</v>
      </c>
      <c r="L140" s="71">
        <v>5.7510731243551696</v>
      </c>
      <c r="M140" s="71">
        <v>4.3909093172872211</v>
      </c>
      <c r="N140" s="71">
        <v>8.9597772182719755</v>
      </c>
      <c r="O140" s="71">
        <v>5.5012178788741251</v>
      </c>
      <c r="P140" s="71">
        <v>5.624293186324997</v>
      </c>
      <c r="Q140" s="71">
        <v>0.30419561590471</v>
      </c>
      <c r="R140" s="71">
        <v>0</v>
      </c>
      <c r="S140" s="71">
        <v>0.43419936174973112</v>
      </c>
      <c r="T140" s="72"/>
      <c r="U140" s="71">
        <v>529278</v>
      </c>
      <c r="V140" s="71">
        <v>399</v>
      </c>
      <c r="W140" s="71">
        <v>93</v>
      </c>
      <c r="X140" s="71">
        <v>964</v>
      </c>
      <c r="Y140" s="71">
        <v>2104</v>
      </c>
      <c r="Z140" s="71">
        <v>2781</v>
      </c>
      <c r="AA140" s="71">
        <v>1132</v>
      </c>
      <c r="AB140" s="71">
        <v>5218</v>
      </c>
      <c r="AC140" s="71">
        <v>0</v>
      </c>
      <c r="AD140" s="71">
        <v>0.43419936174973112</v>
      </c>
      <c r="AE140" s="72"/>
      <c r="AF140" s="71"/>
      <c r="AG140" s="71"/>
      <c r="AH140" s="71"/>
      <c r="AI140" s="71"/>
      <c r="AJ140" s="71"/>
      <c r="AK140" s="71"/>
      <c r="AL140" s="71"/>
      <c r="AM140" s="71"/>
      <c r="AN140" s="71"/>
      <c r="AO140" s="71"/>
      <c r="AP140" s="71"/>
      <c r="AQ140" s="72"/>
      <c r="AR140" s="71"/>
      <c r="AS140" s="71"/>
      <c r="AT140" s="71"/>
      <c r="AU140" s="71"/>
      <c r="AV140" s="71"/>
      <c r="AW140" s="71"/>
      <c r="AX140" s="71"/>
      <c r="AY140" s="72"/>
      <c r="AZ140" s="71"/>
      <c r="BA140" s="71"/>
      <c r="BB140" s="71"/>
      <c r="BC140" s="71"/>
      <c r="BD140" s="71"/>
      <c r="BE140" s="71"/>
      <c r="BF140" s="71"/>
      <c r="BG140" s="72"/>
      <c r="BH140" s="71">
        <v>0</v>
      </c>
      <c r="BI140" s="71">
        <v>0</v>
      </c>
      <c r="BJ140" s="71">
        <v>0</v>
      </c>
      <c r="BK140" s="71">
        <v>98.2</v>
      </c>
      <c r="BL140" s="71">
        <v>0</v>
      </c>
      <c r="BM140" s="71">
        <v>0</v>
      </c>
      <c r="BN140" s="72"/>
      <c r="BO140" s="71">
        <v>0</v>
      </c>
      <c r="BP140" s="71">
        <v>0</v>
      </c>
      <c r="BQ140" s="71">
        <v>0</v>
      </c>
      <c r="BR140" s="71">
        <v>1</v>
      </c>
      <c r="BS140" s="71">
        <v>0</v>
      </c>
      <c r="BT140" s="71">
        <v>0</v>
      </c>
      <c r="BU140"/>
      <c r="BV140" s="70">
        <v>98.2</v>
      </c>
      <c r="BW140" s="70">
        <v>0</v>
      </c>
      <c r="BX140" s="70">
        <v>0</v>
      </c>
      <c r="BY140" s="70">
        <v>0</v>
      </c>
      <c r="BZ140" s="70">
        <v>0</v>
      </c>
      <c r="CA140" s="70">
        <v>0</v>
      </c>
      <c r="CB140" s="70">
        <v>0</v>
      </c>
      <c r="CC140" s="70">
        <v>0</v>
      </c>
      <c r="CD140" s="70">
        <v>0</v>
      </c>
    </row>
    <row r="141" spans="1:82">
      <c r="A141" s="70" t="s">
        <v>1844</v>
      </c>
      <c r="B141" s="70">
        <v>41</v>
      </c>
      <c r="C141" s="70">
        <v>7</v>
      </c>
      <c r="D141" s="70">
        <v>3</v>
      </c>
      <c r="E141" s="70">
        <v>2010</v>
      </c>
      <c r="F141" s="70" t="s">
        <v>177</v>
      </c>
      <c r="G141" s="1064" t="s">
        <v>1642</v>
      </c>
      <c r="H141" s="70" t="s">
        <v>1643</v>
      </c>
      <c r="I141" s="148"/>
      <c r="J141" s="71">
        <v>12.70057978062866</v>
      </c>
      <c r="K141" s="71">
        <v>0.89622718954292069</v>
      </c>
      <c r="L141" s="71">
        <v>5.2357899302371278</v>
      </c>
      <c r="M141" s="71">
        <v>3.9304762296164428</v>
      </c>
      <c r="N141" s="71">
        <v>8.9144111044979724</v>
      </c>
      <c r="O141" s="71">
        <v>5.4403311623569914</v>
      </c>
      <c r="P141" s="71">
        <v>5.70720158409258</v>
      </c>
      <c r="Q141" s="71">
        <v>0.31514584492138098</v>
      </c>
      <c r="R141" s="71">
        <v>0</v>
      </c>
      <c r="S141" s="71">
        <v>0.40086735740948859</v>
      </c>
      <c r="T141" s="72"/>
      <c r="U141" s="71">
        <v>495401</v>
      </c>
      <c r="V141" s="71">
        <v>399</v>
      </c>
      <c r="W141" s="71">
        <v>93</v>
      </c>
      <c r="X141" s="71">
        <v>964</v>
      </c>
      <c r="Y141" s="71">
        <v>2129</v>
      </c>
      <c r="Z141" s="71">
        <v>2763</v>
      </c>
      <c r="AA141" s="71">
        <v>1120</v>
      </c>
      <c r="AB141" s="71">
        <v>5180</v>
      </c>
      <c r="AC141" s="71">
        <v>0</v>
      </c>
      <c r="AD141" s="71">
        <v>0.40086735740948859</v>
      </c>
      <c r="AE141" s="72"/>
      <c r="AF141" s="71"/>
      <c r="AG141" s="71"/>
      <c r="AH141" s="71"/>
      <c r="AI141" s="71"/>
      <c r="AJ141" s="71"/>
      <c r="AK141" s="71"/>
      <c r="AL141" s="71"/>
      <c r="AM141" s="71"/>
      <c r="AN141" s="71"/>
      <c r="AO141" s="71"/>
      <c r="AP141" s="71"/>
      <c r="AQ141" s="72"/>
      <c r="AR141" s="71"/>
      <c r="AS141" s="71"/>
      <c r="AT141" s="71"/>
      <c r="AU141" s="71"/>
      <c r="AV141" s="71"/>
      <c r="AW141" s="71"/>
      <c r="AX141" s="71"/>
      <c r="AY141" s="72"/>
      <c r="AZ141" s="71"/>
      <c r="BA141" s="71"/>
      <c r="BB141" s="71"/>
      <c r="BC141" s="71"/>
      <c r="BD141" s="71"/>
      <c r="BE141" s="71"/>
      <c r="BF141" s="71"/>
      <c r="BG141" s="72"/>
      <c r="BH141" s="71">
        <v>0</v>
      </c>
      <c r="BI141" s="71">
        <v>0</v>
      </c>
      <c r="BJ141" s="71">
        <v>0</v>
      </c>
      <c r="BK141" s="71">
        <v>96.852000000000004</v>
      </c>
      <c r="BL141" s="71">
        <v>0</v>
      </c>
      <c r="BM141" s="71">
        <v>0</v>
      </c>
      <c r="BN141" s="72"/>
      <c r="BO141" s="71">
        <v>0</v>
      </c>
      <c r="BP141" s="71">
        <v>0</v>
      </c>
      <c r="BQ141" s="71">
        <v>0</v>
      </c>
      <c r="BR141" s="71">
        <v>1</v>
      </c>
      <c r="BS141" s="71">
        <v>0</v>
      </c>
      <c r="BT141" s="71">
        <v>0</v>
      </c>
      <c r="BU141"/>
      <c r="BV141" s="70">
        <v>96.852000000000004</v>
      </c>
      <c r="BW141" s="70">
        <v>0</v>
      </c>
      <c r="BX141" s="70">
        <v>0</v>
      </c>
      <c r="BY141" s="70">
        <v>0</v>
      </c>
      <c r="BZ141" s="70">
        <v>0</v>
      </c>
      <c r="CA141" s="70">
        <v>0</v>
      </c>
      <c r="CB141" s="70">
        <v>0</v>
      </c>
      <c r="CC141" s="70">
        <v>0</v>
      </c>
      <c r="CD141" s="70">
        <v>0</v>
      </c>
    </row>
    <row r="142" spans="1:82">
      <c r="A142" s="70" t="s">
        <v>1845</v>
      </c>
      <c r="B142" s="70">
        <v>42</v>
      </c>
      <c r="C142" s="70">
        <v>8</v>
      </c>
      <c r="D142" s="70">
        <v>3</v>
      </c>
      <c r="E142" s="70">
        <v>2011</v>
      </c>
      <c r="F142" s="70" t="s">
        <v>178</v>
      </c>
      <c r="G142" s="70" t="s">
        <v>1642</v>
      </c>
      <c r="H142" s="70" t="s">
        <v>1643</v>
      </c>
      <c r="I142" s="148"/>
      <c r="J142" s="71">
        <v>17.12960656212417</v>
      </c>
      <c r="K142" s="71">
        <v>1.255780996696777</v>
      </c>
      <c r="L142" s="71">
        <v>4.8853735099125837</v>
      </c>
      <c r="M142" s="71">
        <v>4.9652965096418074</v>
      </c>
      <c r="N142" s="71">
        <v>10.63432805865544</v>
      </c>
      <c r="O142" s="71">
        <v>5.3342887194669855</v>
      </c>
      <c r="P142" s="71">
        <v>5.2701074911757466</v>
      </c>
      <c r="Q142" s="71">
        <v>0.35383264477397902</v>
      </c>
      <c r="R142" s="71">
        <v>0</v>
      </c>
      <c r="S142" s="71">
        <v>0.41558174238506318</v>
      </c>
      <c r="T142" s="72"/>
      <c r="U142" s="71">
        <v>629271</v>
      </c>
      <c r="V142" s="71">
        <v>399</v>
      </c>
      <c r="W142" s="71">
        <v>93</v>
      </c>
      <c r="X142" s="71">
        <v>964</v>
      </c>
      <c r="Y142" s="71">
        <v>2110</v>
      </c>
      <c r="Z142" s="71">
        <v>2768</v>
      </c>
      <c r="AA142" s="71">
        <v>1065</v>
      </c>
      <c r="AB142" s="71">
        <v>5042</v>
      </c>
      <c r="AC142" s="71">
        <v>0</v>
      </c>
      <c r="AD142" s="71">
        <v>0.41558174238506318</v>
      </c>
      <c r="AE142" s="72"/>
      <c r="AF142" s="71"/>
      <c r="AG142" s="71"/>
      <c r="AH142" s="71"/>
      <c r="AI142" s="71"/>
      <c r="AJ142" s="71"/>
      <c r="AK142" s="71"/>
      <c r="AL142" s="71"/>
      <c r="AM142" s="71"/>
      <c r="AN142" s="71"/>
      <c r="AO142" s="71"/>
      <c r="AP142" s="71"/>
      <c r="AQ142" s="72"/>
      <c r="AR142" s="71"/>
      <c r="AS142" s="71"/>
      <c r="AT142" s="71"/>
      <c r="AU142" s="71"/>
      <c r="AV142" s="71"/>
      <c r="AW142" s="71"/>
      <c r="AX142" s="71"/>
      <c r="AY142" s="72"/>
      <c r="AZ142" s="71"/>
      <c r="BA142" s="71"/>
      <c r="BB142" s="71"/>
      <c r="BC142" s="71"/>
      <c r="BD142" s="71"/>
      <c r="BE142" s="71"/>
      <c r="BF142" s="71"/>
      <c r="BG142" s="72"/>
      <c r="BH142" s="71">
        <v>0</v>
      </c>
      <c r="BI142" s="71">
        <v>0</v>
      </c>
      <c r="BJ142" s="71">
        <v>0</v>
      </c>
      <c r="BK142" s="71">
        <v>124.664</v>
      </c>
      <c r="BL142" s="71">
        <v>0</v>
      </c>
      <c r="BM142" s="71">
        <v>0</v>
      </c>
      <c r="BN142" s="72"/>
      <c r="BO142" s="71">
        <v>0</v>
      </c>
      <c r="BP142" s="71">
        <v>0</v>
      </c>
      <c r="BQ142" s="71">
        <v>0</v>
      </c>
      <c r="BR142" s="71">
        <v>1</v>
      </c>
      <c r="BS142" s="71">
        <v>0</v>
      </c>
      <c r="BT142" s="71">
        <v>0</v>
      </c>
      <c r="BU142"/>
      <c r="BV142" s="70">
        <v>124.664</v>
      </c>
      <c r="BW142" s="70">
        <v>0</v>
      </c>
      <c r="BX142" s="70">
        <v>0</v>
      </c>
      <c r="BY142" s="70">
        <v>0</v>
      </c>
      <c r="BZ142" s="70">
        <v>0</v>
      </c>
      <c r="CA142" s="70">
        <v>0</v>
      </c>
      <c r="CB142" s="70">
        <v>0</v>
      </c>
      <c r="CC142" s="70">
        <v>0</v>
      </c>
      <c r="CD142" s="70">
        <v>0</v>
      </c>
    </row>
    <row r="143" spans="1:82">
      <c r="A143" s="70" t="s">
        <v>1846</v>
      </c>
      <c r="B143" s="70">
        <v>43</v>
      </c>
      <c r="C143" s="70">
        <v>9</v>
      </c>
      <c r="D143" s="70">
        <v>3</v>
      </c>
      <c r="E143" s="70">
        <v>2012</v>
      </c>
      <c r="F143" s="70" t="s">
        <v>179</v>
      </c>
      <c r="G143" s="70" t="s">
        <v>1642</v>
      </c>
      <c r="H143" s="70" t="s">
        <v>1643</v>
      </c>
      <c r="I143" s="148"/>
      <c r="J143" s="71">
        <v>15.24059064445755</v>
      </c>
      <c r="K143" s="71">
        <v>1.4146858613962281</v>
      </c>
      <c r="L143" s="71">
        <v>4.9291966010422632</v>
      </c>
      <c r="M143" s="71">
        <v>6.1668824885551699</v>
      </c>
      <c r="N143" s="71">
        <v>11.670839973252599</v>
      </c>
      <c r="O143" s="71">
        <v>5.2999602346203707</v>
      </c>
      <c r="P143" s="71">
        <v>5.1706998781243012</v>
      </c>
      <c r="Q143" s="71">
        <v>0.37726492028869102</v>
      </c>
      <c r="R143" s="71">
        <v>0</v>
      </c>
      <c r="S143" s="71">
        <v>0.51465383676819909</v>
      </c>
      <c r="T143" s="72"/>
      <c r="U143" s="71">
        <v>536438</v>
      </c>
      <c r="V143" s="71">
        <v>399</v>
      </c>
      <c r="W143" s="71">
        <v>93</v>
      </c>
      <c r="X143" s="71">
        <v>964</v>
      </c>
      <c r="Y143" s="71">
        <v>2108</v>
      </c>
      <c r="Z143" s="71">
        <v>2772</v>
      </c>
      <c r="AA143" s="71">
        <v>1039</v>
      </c>
      <c r="AB143" s="71">
        <v>4948</v>
      </c>
      <c r="AC143" s="71">
        <v>0</v>
      </c>
      <c r="AD143" s="71">
        <v>0.51465383676819909</v>
      </c>
      <c r="AE143" s="72"/>
      <c r="AF143" s="71"/>
      <c r="AG143" s="71"/>
      <c r="AH143" s="71"/>
      <c r="AI143" s="71"/>
      <c r="AJ143" s="71"/>
      <c r="AK143" s="71"/>
      <c r="AL143" s="71"/>
      <c r="AM143" s="71"/>
      <c r="AN143" s="71"/>
      <c r="AO143" s="71"/>
      <c r="AP143" s="71"/>
      <c r="AQ143" s="72"/>
      <c r="AR143" s="71"/>
      <c r="AS143" s="71"/>
      <c r="AT143" s="71"/>
      <c r="AU143" s="71"/>
      <c r="AV143" s="71"/>
      <c r="AW143" s="71"/>
      <c r="AX143" s="71"/>
      <c r="AY143" s="72"/>
      <c r="AZ143" s="71"/>
      <c r="BA143" s="71"/>
      <c r="BB143" s="71"/>
      <c r="BC143" s="71"/>
      <c r="BD143" s="71"/>
      <c r="BE143" s="71"/>
      <c r="BF143" s="71"/>
      <c r="BG143" s="72"/>
      <c r="BH143" s="71">
        <v>0</v>
      </c>
      <c r="BI143" s="71">
        <v>0</v>
      </c>
      <c r="BJ143" s="71">
        <v>0</v>
      </c>
      <c r="BK143" s="71">
        <v>139.703</v>
      </c>
      <c r="BL143" s="71">
        <v>0</v>
      </c>
      <c r="BM143" s="71">
        <v>0</v>
      </c>
      <c r="BN143" s="72"/>
      <c r="BO143" s="71">
        <v>0</v>
      </c>
      <c r="BP143" s="71">
        <v>0</v>
      </c>
      <c r="BQ143" s="71">
        <v>0</v>
      </c>
      <c r="BR143" s="71">
        <v>1</v>
      </c>
      <c r="BS143" s="71">
        <v>0</v>
      </c>
      <c r="BT143" s="71">
        <v>0</v>
      </c>
      <c r="BU143"/>
      <c r="BV143" s="70">
        <v>139.703</v>
      </c>
      <c r="BW143" s="70">
        <v>0</v>
      </c>
      <c r="BX143" s="70">
        <v>0</v>
      </c>
      <c r="BY143" s="70">
        <v>0</v>
      </c>
      <c r="BZ143" s="70">
        <v>0</v>
      </c>
      <c r="CA143" s="70">
        <v>0</v>
      </c>
      <c r="CB143" s="70">
        <v>0</v>
      </c>
      <c r="CC143" s="70">
        <v>0</v>
      </c>
      <c r="CD143" s="70">
        <v>0</v>
      </c>
    </row>
    <row r="144" spans="1:82">
      <c r="A144" s="70" t="s">
        <v>1847</v>
      </c>
      <c r="B144" s="70">
        <v>44</v>
      </c>
      <c r="C144" s="70">
        <v>10</v>
      </c>
      <c r="D144" s="70">
        <v>3</v>
      </c>
      <c r="E144" s="70">
        <v>2013</v>
      </c>
      <c r="F144" s="70" t="s">
        <v>180</v>
      </c>
      <c r="G144" s="70" t="s">
        <v>1642</v>
      </c>
      <c r="H144" s="70" t="s">
        <v>1643</v>
      </c>
      <c r="I144" s="148"/>
      <c r="J144" s="71">
        <v>12.53706371548429</v>
      </c>
      <c r="K144" s="71">
        <v>1.1692426898901951</v>
      </c>
      <c r="L144" s="71">
        <v>4.3528692738665384</v>
      </c>
      <c r="M144" s="71">
        <v>5.7353481534233177</v>
      </c>
      <c r="N144" s="71">
        <v>11.24084401528874</v>
      </c>
      <c r="O144" s="71">
        <v>5.1137058687445043</v>
      </c>
      <c r="P144" s="71">
        <v>5.2351413880419218</v>
      </c>
      <c r="Q144" s="71">
        <v>0.37749188173424703</v>
      </c>
      <c r="R144" s="71">
        <v>0</v>
      </c>
      <c r="S144" s="71">
        <v>0.53651995086841198</v>
      </c>
      <c r="T144" s="72"/>
      <c r="U144" s="71">
        <v>449313</v>
      </c>
      <c r="V144" s="71">
        <v>399</v>
      </c>
      <c r="W144" s="71">
        <v>93</v>
      </c>
      <c r="X144" s="71">
        <v>964</v>
      </c>
      <c r="Y144" s="71">
        <v>2095</v>
      </c>
      <c r="Z144" s="71">
        <v>2794</v>
      </c>
      <c r="AA144" s="71">
        <v>1048</v>
      </c>
      <c r="AB144" s="71">
        <v>4880</v>
      </c>
      <c r="AC144" s="71">
        <v>0</v>
      </c>
      <c r="AD144" s="71">
        <v>0.53651995086841198</v>
      </c>
      <c r="AE144" s="72"/>
      <c r="AF144" s="71"/>
      <c r="AG144" s="71"/>
      <c r="AH144" s="71"/>
      <c r="AI144" s="71"/>
      <c r="AJ144" s="71"/>
      <c r="AK144" s="71"/>
      <c r="AL144" s="71"/>
      <c r="AM144" s="71"/>
      <c r="AN144" s="71"/>
      <c r="AO144" s="71"/>
      <c r="AP144" s="71"/>
      <c r="AQ144" s="72"/>
      <c r="AR144" s="71"/>
      <c r="AS144" s="71"/>
      <c r="AT144" s="71"/>
      <c r="AU144" s="71"/>
      <c r="AV144" s="71"/>
      <c r="AW144" s="71"/>
      <c r="AX144" s="71"/>
      <c r="AY144" s="72"/>
      <c r="AZ144" s="71"/>
      <c r="BA144" s="71"/>
      <c r="BB144" s="71"/>
      <c r="BC144" s="71"/>
      <c r="BD144" s="71"/>
      <c r="BE144" s="71"/>
      <c r="BF144" s="71"/>
      <c r="BG144" s="72"/>
      <c r="BH144" s="71">
        <v>0</v>
      </c>
      <c r="BI144" s="71">
        <v>0</v>
      </c>
      <c r="BJ144" s="71">
        <v>0</v>
      </c>
      <c r="BK144" s="71">
        <v>134.68600000000001</v>
      </c>
      <c r="BL144" s="71">
        <v>0</v>
      </c>
      <c r="BM144" s="71">
        <v>0</v>
      </c>
      <c r="BN144" s="72"/>
      <c r="BO144" s="71">
        <v>0</v>
      </c>
      <c r="BP144" s="71">
        <v>0</v>
      </c>
      <c r="BQ144" s="71">
        <v>0</v>
      </c>
      <c r="BR144" s="71">
        <v>1</v>
      </c>
      <c r="BS144" s="71">
        <v>0</v>
      </c>
      <c r="BT144" s="71">
        <v>0</v>
      </c>
      <c r="BU144"/>
      <c r="BV144" s="70">
        <v>134.68600000000001</v>
      </c>
      <c r="BW144" s="70">
        <v>0</v>
      </c>
      <c r="BX144" s="70">
        <v>0</v>
      </c>
      <c r="BY144" s="70">
        <v>0</v>
      </c>
      <c r="BZ144" s="70">
        <v>0</v>
      </c>
      <c r="CA144" s="70">
        <v>0</v>
      </c>
      <c r="CB144" s="70">
        <v>0</v>
      </c>
      <c r="CC144" s="70">
        <v>0</v>
      </c>
      <c r="CD144" s="70">
        <v>0</v>
      </c>
    </row>
    <row r="145" spans="1:82">
      <c r="A145" s="70" t="s">
        <v>1848</v>
      </c>
      <c r="B145" s="70">
        <v>45</v>
      </c>
      <c r="C145" s="70">
        <v>11</v>
      </c>
      <c r="D145" s="70">
        <v>3</v>
      </c>
      <c r="E145" s="70">
        <v>2014</v>
      </c>
      <c r="F145" s="70" t="s">
        <v>181</v>
      </c>
      <c r="G145" s="70" t="s">
        <v>1642</v>
      </c>
      <c r="H145" s="70" t="s">
        <v>1643</v>
      </c>
      <c r="I145" s="148"/>
      <c r="J145" s="71">
        <v>12.6066489108883</v>
      </c>
      <c r="K145" s="71">
        <v>1.0927456395000561</v>
      </c>
      <c r="L145" s="71">
        <v>3.8058041404060861</v>
      </c>
      <c r="M145" s="71">
        <v>5.6447561643446997</v>
      </c>
      <c r="N145" s="71">
        <v>11.87419561136968</v>
      </c>
      <c r="O145" s="71">
        <v>4.8448681691649353</v>
      </c>
      <c r="P145" s="71">
        <v>5.2071182337741222</v>
      </c>
      <c r="Q145" s="71">
        <v>0.356020930573966</v>
      </c>
      <c r="R145" s="71">
        <v>0</v>
      </c>
      <c r="S145" s="71">
        <v>0.63520974507299055</v>
      </c>
      <c r="T145" s="72"/>
      <c r="U145" s="71">
        <v>501784</v>
      </c>
      <c r="V145" s="71">
        <v>324</v>
      </c>
      <c r="W145" s="71">
        <v>83</v>
      </c>
      <c r="X145" s="71">
        <v>902</v>
      </c>
      <c r="Y145" s="71">
        <v>2090</v>
      </c>
      <c r="Z145" s="71">
        <v>2788</v>
      </c>
      <c r="AA145" s="71">
        <v>1037</v>
      </c>
      <c r="AB145" s="71">
        <v>4797</v>
      </c>
      <c r="AC145" s="71">
        <v>0</v>
      </c>
      <c r="AD145" s="71">
        <v>0.63520974507299055</v>
      </c>
      <c r="AE145" s="72"/>
      <c r="AF145" s="71"/>
      <c r="AG145" s="71"/>
      <c r="AH145" s="71"/>
      <c r="AI145" s="71"/>
      <c r="AJ145" s="71"/>
      <c r="AK145" s="71"/>
      <c r="AL145" s="71"/>
      <c r="AM145" s="71"/>
      <c r="AN145" s="71"/>
      <c r="AO145" s="71"/>
      <c r="AP145" s="71"/>
      <c r="AQ145" s="72"/>
      <c r="AR145" s="71">
        <v>12</v>
      </c>
      <c r="AS145" s="71">
        <v>2</v>
      </c>
      <c r="AT145" s="71">
        <v>0</v>
      </c>
      <c r="AU145" s="71">
        <v>0</v>
      </c>
      <c r="AV145" s="71">
        <v>0</v>
      </c>
      <c r="AW145" s="71">
        <v>0</v>
      </c>
      <c r="AX145" s="71"/>
      <c r="AY145" s="72"/>
      <c r="AZ145" s="71">
        <v>77.186000000000007</v>
      </c>
      <c r="BA145" s="71">
        <v>28.6</v>
      </c>
      <c r="BB145" s="71">
        <v>0</v>
      </c>
      <c r="BC145" s="71">
        <v>0</v>
      </c>
      <c r="BD145" s="71">
        <v>0</v>
      </c>
      <c r="BE145" s="71">
        <v>0</v>
      </c>
      <c r="BF145" s="71"/>
      <c r="BG145" s="72"/>
      <c r="BH145" s="71">
        <v>0</v>
      </c>
      <c r="BI145" s="71">
        <v>0</v>
      </c>
      <c r="BJ145" s="71">
        <v>0</v>
      </c>
      <c r="BK145" s="71">
        <v>136.84100000000001</v>
      </c>
      <c r="BL145" s="71">
        <v>0</v>
      </c>
      <c r="BM145" s="71">
        <v>0</v>
      </c>
      <c r="BN145" s="72"/>
      <c r="BO145" s="71">
        <v>0</v>
      </c>
      <c r="BP145" s="71">
        <v>0</v>
      </c>
      <c r="BQ145" s="71">
        <v>0</v>
      </c>
      <c r="BR145" s="71">
        <v>1</v>
      </c>
      <c r="BS145" s="71">
        <v>0</v>
      </c>
      <c r="BT145" s="71">
        <v>0</v>
      </c>
      <c r="BU145"/>
      <c r="BV145" s="70">
        <v>136.84100000000001</v>
      </c>
      <c r="BW145" s="70">
        <v>0</v>
      </c>
      <c r="BX145" s="70">
        <v>0</v>
      </c>
      <c r="BY145" s="70">
        <v>0</v>
      </c>
      <c r="BZ145" s="70">
        <v>0</v>
      </c>
      <c r="CA145" s="70">
        <v>0</v>
      </c>
      <c r="CB145" s="70">
        <v>0</v>
      </c>
      <c r="CC145" s="70">
        <v>0</v>
      </c>
      <c r="CD145" s="70">
        <v>0</v>
      </c>
    </row>
    <row r="146" spans="1:82">
      <c r="A146" s="70" t="s">
        <v>1849</v>
      </c>
      <c r="B146" s="70">
        <v>46</v>
      </c>
      <c r="C146" s="70">
        <v>12</v>
      </c>
      <c r="D146" s="70">
        <v>3</v>
      </c>
      <c r="E146" s="70">
        <v>2015</v>
      </c>
      <c r="F146" s="70" t="s">
        <v>182</v>
      </c>
      <c r="G146" s="70" t="s">
        <v>1642</v>
      </c>
      <c r="H146" s="70" t="s">
        <v>1643</v>
      </c>
      <c r="I146" s="148"/>
      <c r="J146" s="71">
        <v>13.146931159594351</v>
      </c>
      <c r="K146" s="71">
        <v>1.0478294743247669</v>
      </c>
      <c r="L146" s="71">
        <v>4.0060058934726976</v>
      </c>
      <c r="M146" s="71">
        <v>5.46171276201434</v>
      </c>
      <c r="N146" s="71">
        <v>10.91331339864265</v>
      </c>
      <c r="O146" s="71">
        <v>4.7883588580203851</v>
      </c>
      <c r="P146" s="71">
        <v>5.1157515336251</v>
      </c>
      <c r="Q146" s="71">
        <v>0.340238982583908</v>
      </c>
      <c r="R146" s="71">
        <v>0</v>
      </c>
      <c r="S146" s="71">
        <v>0.5385205178554795</v>
      </c>
      <c r="T146" s="72"/>
      <c r="U146" s="71">
        <v>524655</v>
      </c>
      <c r="V146" s="71">
        <v>324</v>
      </c>
      <c r="W146" s="71">
        <v>83</v>
      </c>
      <c r="X146" s="71">
        <v>902</v>
      </c>
      <c r="Y146" s="71">
        <v>2087</v>
      </c>
      <c r="Z146" s="71">
        <v>2782</v>
      </c>
      <c r="AA146" s="71">
        <v>1018</v>
      </c>
      <c r="AB146" s="71">
        <v>4683</v>
      </c>
      <c r="AC146" s="71">
        <v>0</v>
      </c>
      <c r="AD146" s="71">
        <v>0.5385205178554795</v>
      </c>
      <c r="AE146" s="72"/>
      <c r="AF146" s="71">
        <v>4048920.3296068171</v>
      </c>
      <c r="AG146" s="71">
        <v>698084.81385604211</v>
      </c>
      <c r="AH146" s="71">
        <v>517984.03076503042</v>
      </c>
      <c r="AI146" s="71">
        <v>5736793.2101276955</v>
      </c>
      <c r="AJ146" s="71">
        <v>9243422.3873250261</v>
      </c>
      <c r="AK146" s="71">
        <v>0</v>
      </c>
      <c r="AL146" s="71">
        <v>0</v>
      </c>
      <c r="AM146" s="71">
        <v>641785.50555384171</v>
      </c>
      <c r="AN146" s="71">
        <v>0</v>
      </c>
      <c r="AO146" s="71">
        <v>0</v>
      </c>
      <c r="AP146" s="71">
        <v>20886990.277234454</v>
      </c>
      <c r="AQ146" s="72"/>
      <c r="AR146" s="71">
        <v>14</v>
      </c>
      <c r="AS146" s="71">
        <v>3</v>
      </c>
      <c r="AT146" s="71">
        <v>0</v>
      </c>
      <c r="AU146" s="71">
        <v>0</v>
      </c>
      <c r="AV146" s="71">
        <v>0</v>
      </c>
      <c r="AW146" s="71">
        <v>0</v>
      </c>
      <c r="AX146" s="71"/>
      <c r="AY146" s="72"/>
      <c r="AZ146" s="71">
        <v>83.885999999999996</v>
      </c>
      <c r="BA146" s="71">
        <v>1028.5999999999999</v>
      </c>
      <c r="BB146" s="71">
        <v>0</v>
      </c>
      <c r="BC146" s="71">
        <v>0</v>
      </c>
      <c r="BD146" s="71">
        <v>0</v>
      </c>
      <c r="BE146" s="71">
        <v>0</v>
      </c>
      <c r="BF146" s="71"/>
      <c r="BG146" s="72"/>
      <c r="BH146" s="71">
        <v>0</v>
      </c>
      <c r="BI146" s="71">
        <v>0</v>
      </c>
      <c r="BJ146" s="71">
        <v>0</v>
      </c>
      <c r="BK146" s="71">
        <v>116.459</v>
      </c>
      <c r="BL146" s="71">
        <v>0</v>
      </c>
      <c r="BM146" s="71">
        <v>0</v>
      </c>
      <c r="BN146" s="72"/>
      <c r="BO146" s="71">
        <v>0</v>
      </c>
      <c r="BP146" s="71">
        <v>0</v>
      </c>
      <c r="BQ146" s="71">
        <v>0</v>
      </c>
      <c r="BR146" s="71">
        <v>1</v>
      </c>
      <c r="BS146" s="71">
        <v>0</v>
      </c>
      <c r="BT146" s="71">
        <v>0</v>
      </c>
      <c r="BU146"/>
      <c r="BV146" s="70">
        <v>116.459</v>
      </c>
      <c r="BW146" s="70">
        <v>0</v>
      </c>
      <c r="BX146" s="70">
        <v>0</v>
      </c>
      <c r="BY146" s="70">
        <v>0</v>
      </c>
      <c r="BZ146" s="70">
        <v>0</v>
      </c>
      <c r="CA146" s="70">
        <v>0</v>
      </c>
      <c r="CB146" s="70">
        <v>0</v>
      </c>
      <c r="CC146" s="70">
        <v>0</v>
      </c>
      <c r="CD146" s="70">
        <v>0</v>
      </c>
    </row>
    <row r="147" spans="1:82">
      <c r="A147" s="70" t="s">
        <v>1850</v>
      </c>
      <c r="B147" s="70">
        <v>47</v>
      </c>
      <c r="C147" s="70">
        <v>13</v>
      </c>
      <c r="D147" s="70">
        <v>3</v>
      </c>
      <c r="E147" s="70">
        <v>2016</v>
      </c>
      <c r="F147" s="70" t="s">
        <v>155</v>
      </c>
      <c r="G147" s="70" t="s">
        <v>1642</v>
      </c>
      <c r="H147" s="70" t="s">
        <v>1643</v>
      </c>
      <c r="I147" s="148"/>
      <c r="J147" s="71">
        <v>15.142826820234449</v>
      </c>
      <c r="K147" s="71">
        <v>0.98839455174290081</v>
      </c>
      <c r="L147" s="71">
        <v>4.3078511223305878</v>
      </c>
      <c r="M147" s="71">
        <v>4.6827852783612887</v>
      </c>
      <c r="N147" s="71">
        <v>11.071530014538469</v>
      </c>
      <c r="O147" s="71">
        <v>4.7472144295216987</v>
      </c>
      <c r="P147" s="71">
        <v>5.2960069081261825</v>
      </c>
      <c r="Q147" s="71">
        <v>0.32370658364253574</v>
      </c>
      <c r="R147" s="71">
        <v>0</v>
      </c>
      <c r="S147" s="71">
        <v>0.7719991819574239</v>
      </c>
      <c r="T147" s="72"/>
      <c r="U147" s="71">
        <v>575217</v>
      </c>
      <c r="V147" s="71">
        <v>324</v>
      </c>
      <c r="W147" s="71">
        <v>83</v>
      </c>
      <c r="X147" s="71">
        <v>902</v>
      </c>
      <c r="Y147" s="71">
        <v>2082</v>
      </c>
      <c r="Z147" s="71">
        <v>2792</v>
      </c>
      <c r="AA147" s="71">
        <v>1090</v>
      </c>
      <c r="AB147" s="71">
        <v>4583</v>
      </c>
      <c r="AC147" s="71">
        <v>0</v>
      </c>
      <c r="AD147" s="71">
        <v>0.7719991819574239</v>
      </c>
      <c r="AE147" s="72"/>
      <c r="AF147" s="71">
        <v>4745250.2801233558</v>
      </c>
      <c r="AG147" s="71">
        <v>665417.59344975953</v>
      </c>
      <c r="AH147" s="71">
        <v>439016.99004878191</v>
      </c>
      <c r="AI147" s="71">
        <v>5726463.4114182992</v>
      </c>
      <c r="AJ147" s="71">
        <v>9159405.6714175157</v>
      </c>
      <c r="AK147" s="71">
        <v>0</v>
      </c>
      <c r="AL147" s="71">
        <v>0</v>
      </c>
      <c r="AM147" s="71">
        <v>628568.88229007146</v>
      </c>
      <c r="AN147" s="71">
        <v>0</v>
      </c>
      <c r="AO147" s="71">
        <v>0</v>
      </c>
      <c r="AP147" s="71">
        <v>21364122.828747787</v>
      </c>
      <c r="AQ147" s="72"/>
      <c r="AR147" s="71">
        <v>16</v>
      </c>
      <c r="AS147" s="71">
        <v>3</v>
      </c>
      <c r="AT147" s="71">
        <v>0</v>
      </c>
      <c r="AU147" s="71">
        <v>0</v>
      </c>
      <c r="AV147" s="71">
        <v>0</v>
      </c>
      <c r="AW147" s="71">
        <v>0</v>
      </c>
      <c r="AX147" s="71"/>
      <c r="AY147" s="72"/>
      <c r="AZ147" s="71">
        <v>96.885999999999996</v>
      </c>
      <c r="BA147" s="71">
        <v>1028.5999999999999</v>
      </c>
      <c r="BB147" s="71">
        <v>0</v>
      </c>
      <c r="BC147" s="71">
        <v>0</v>
      </c>
      <c r="BD147" s="71">
        <v>0</v>
      </c>
      <c r="BE147" s="71">
        <v>0</v>
      </c>
      <c r="BF147" s="71"/>
      <c r="BG147" s="72"/>
      <c r="BH147" s="71">
        <v>0</v>
      </c>
      <c r="BI147" s="71">
        <v>0</v>
      </c>
      <c r="BJ147" s="71">
        <v>0</v>
      </c>
      <c r="BK147" s="71">
        <v>136.136</v>
      </c>
      <c r="BL147" s="71">
        <v>0</v>
      </c>
      <c r="BM147" s="71">
        <v>0</v>
      </c>
      <c r="BN147" s="72"/>
      <c r="BO147" s="71">
        <v>0</v>
      </c>
      <c r="BP147" s="71">
        <v>0</v>
      </c>
      <c r="BQ147" s="71">
        <v>0</v>
      </c>
      <c r="BR147" s="71">
        <v>1</v>
      </c>
      <c r="BS147" s="71">
        <v>0</v>
      </c>
      <c r="BT147" s="71">
        <v>0</v>
      </c>
      <c r="BU147"/>
      <c r="BV147" s="70">
        <v>136.136</v>
      </c>
      <c r="BW147" s="70">
        <v>0</v>
      </c>
      <c r="BX147" s="70">
        <v>0</v>
      </c>
      <c r="BY147" s="70">
        <v>0</v>
      </c>
      <c r="BZ147" s="70">
        <v>0</v>
      </c>
      <c r="CA147" s="70">
        <v>0</v>
      </c>
      <c r="CB147" s="70">
        <v>0</v>
      </c>
      <c r="CC147" s="70">
        <v>0</v>
      </c>
      <c r="CD147" s="70">
        <v>0</v>
      </c>
    </row>
    <row r="148" spans="1:82">
      <c r="A148" s="70" t="s">
        <v>1851</v>
      </c>
      <c r="B148" s="70">
        <v>48</v>
      </c>
      <c r="C148" s="70">
        <v>14</v>
      </c>
      <c r="D148" s="70">
        <v>3</v>
      </c>
      <c r="E148" s="70">
        <v>2017</v>
      </c>
      <c r="F148" s="70" t="s">
        <v>156</v>
      </c>
      <c r="G148" s="70" t="s">
        <v>1642</v>
      </c>
      <c r="H148" s="70" t="s">
        <v>1643</v>
      </c>
      <c r="I148" s="148"/>
      <c r="J148" s="71">
        <v>15.550510124761944</v>
      </c>
      <c r="K148" s="71">
        <v>1.0099912415260097</v>
      </c>
      <c r="L148" s="71">
        <v>3.8887405238065136</v>
      </c>
      <c r="M148" s="71">
        <v>4.6953818325530694</v>
      </c>
      <c r="N148" s="71">
        <v>10.792501541113648</v>
      </c>
      <c r="O148" s="71">
        <v>4.6546982785005238</v>
      </c>
      <c r="P148" s="71">
        <v>5.2431468208365466</v>
      </c>
      <c r="Q148" s="71">
        <v>0.305654775507751</v>
      </c>
      <c r="R148" s="71">
        <v>0</v>
      </c>
      <c r="S148" s="71">
        <v>0.57640655620805037</v>
      </c>
      <c r="T148" s="72"/>
      <c r="U148" s="71">
        <v>581241</v>
      </c>
      <c r="V148" s="71">
        <v>324</v>
      </c>
      <c r="W148" s="71">
        <v>83</v>
      </c>
      <c r="X148" s="71">
        <v>902</v>
      </c>
      <c r="Y148" s="71">
        <v>2074</v>
      </c>
      <c r="Z148" s="71">
        <v>2783</v>
      </c>
      <c r="AA148" s="71">
        <v>1086</v>
      </c>
      <c r="AB148" s="71">
        <v>4475</v>
      </c>
      <c r="AC148" s="71">
        <v>0</v>
      </c>
      <c r="AD148" s="71">
        <v>0.57640655620805037</v>
      </c>
      <c r="AE148" s="72"/>
      <c r="AF148" s="71">
        <v>4711698.4500315879</v>
      </c>
      <c r="AG148" s="71">
        <v>667350.99631836347</v>
      </c>
      <c r="AH148" s="71">
        <v>536305.70273564593</v>
      </c>
      <c r="AI148" s="71">
        <v>5584787.1020185193</v>
      </c>
      <c r="AJ148" s="71">
        <v>8273836.3238704111</v>
      </c>
      <c r="AK148" s="71">
        <v>0</v>
      </c>
      <c r="AL148" s="71">
        <v>0</v>
      </c>
      <c r="AM148" s="71">
        <v>614716.7977350452</v>
      </c>
      <c r="AN148" s="71">
        <v>0</v>
      </c>
      <c r="AO148" s="71">
        <v>0</v>
      </c>
      <c r="AP148" s="71">
        <v>20388695.372709576</v>
      </c>
      <c r="AQ148" s="72"/>
      <c r="AR148" s="71">
        <v>18</v>
      </c>
      <c r="AS148" s="71">
        <v>3</v>
      </c>
      <c r="AT148" s="71">
        <v>0</v>
      </c>
      <c r="AU148" s="71">
        <v>0</v>
      </c>
      <c r="AV148" s="71">
        <v>0</v>
      </c>
      <c r="AW148" s="71">
        <v>0</v>
      </c>
      <c r="AX148" s="71"/>
      <c r="AY148" s="72"/>
      <c r="AZ148" s="71">
        <v>103.586</v>
      </c>
      <c r="BA148" s="71">
        <v>1028.5999999999999</v>
      </c>
      <c r="BB148" s="71">
        <v>0</v>
      </c>
      <c r="BC148" s="71">
        <v>0</v>
      </c>
      <c r="BD148" s="71">
        <v>0</v>
      </c>
      <c r="BE148" s="71">
        <v>0</v>
      </c>
      <c r="BF148" s="71"/>
      <c r="BG148" s="72"/>
      <c r="BH148" s="71">
        <v>0</v>
      </c>
      <c r="BI148" s="71">
        <v>0</v>
      </c>
      <c r="BJ148" s="71">
        <v>0</v>
      </c>
      <c r="BK148" s="71">
        <v>127.176</v>
      </c>
      <c r="BL148" s="71">
        <v>0</v>
      </c>
      <c r="BM148" s="71">
        <v>0</v>
      </c>
      <c r="BN148" s="72"/>
      <c r="BO148" s="71">
        <v>0</v>
      </c>
      <c r="BP148" s="71">
        <v>0</v>
      </c>
      <c r="BQ148" s="71">
        <v>0</v>
      </c>
      <c r="BR148" s="71">
        <v>1</v>
      </c>
      <c r="BS148" s="71">
        <v>0</v>
      </c>
      <c r="BT148" s="71">
        <v>0</v>
      </c>
      <c r="BU148"/>
      <c r="BV148" s="70">
        <v>127.176</v>
      </c>
      <c r="BW148" s="70">
        <v>0</v>
      </c>
      <c r="BX148" s="70">
        <v>0</v>
      </c>
      <c r="BY148" s="70">
        <v>0</v>
      </c>
      <c r="BZ148" s="70">
        <v>0</v>
      </c>
      <c r="CA148" s="70">
        <v>0</v>
      </c>
      <c r="CB148" s="70">
        <v>0</v>
      </c>
      <c r="CC148" s="70">
        <v>0</v>
      </c>
      <c r="CD148" s="70">
        <v>0</v>
      </c>
    </row>
    <row r="149" spans="1:82">
      <c r="A149" s="70" t="s">
        <v>1852</v>
      </c>
      <c r="B149" s="70">
        <v>49</v>
      </c>
      <c r="C149" s="70">
        <v>15</v>
      </c>
      <c r="D149" s="70">
        <v>3</v>
      </c>
      <c r="E149" s="70">
        <v>2018</v>
      </c>
      <c r="F149" s="70" t="s">
        <v>183</v>
      </c>
      <c r="G149" s="70" t="s">
        <v>1642</v>
      </c>
      <c r="H149" s="70" t="s">
        <v>1643</v>
      </c>
      <c r="I149" s="148"/>
      <c r="J149" s="71">
        <v>14.910259118776988</v>
      </c>
      <c r="K149" s="71">
        <v>0.94002828557702167</v>
      </c>
      <c r="L149" s="71">
        <v>3.567418547111366</v>
      </c>
      <c r="M149" s="71">
        <v>4.7185398143849682</v>
      </c>
      <c r="N149" s="71">
        <v>9.9604287222107359</v>
      </c>
      <c r="O149" s="71">
        <v>4.463855876960217</v>
      </c>
      <c r="P149" s="71">
        <v>5.1861754077164752</v>
      </c>
      <c r="Q149" s="71">
        <v>0.278115096872314</v>
      </c>
      <c r="R149" s="71">
        <v>0</v>
      </c>
      <c r="S149" s="71">
        <v>0.67413168542123225</v>
      </c>
      <c r="T149" s="72"/>
      <c r="U149" s="71">
        <v>582323</v>
      </c>
      <c r="V149" s="71">
        <v>324</v>
      </c>
      <c r="W149" s="71">
        <v>83</v>
      </c>
      <c r="X149" s="71">
        <v>902</v>
      </c>
      <c r="Y149" s="71">
        <v>2079</v>
      </c>
      <c r="Z149" s="71">
        <v>2720</v>
      </c>
      <c r="AA149" s="71">
        <v>1085</v>
      </c>
      <c r="AB149" s="71">
        <v>4388</v>
      </c>
      <c r="AC149" s="71">
        <v>0</v>
      </c>
      <c r="AD149" s="71">
        <v>0.67413168542123225</v>
      </c>
      <c r="AE149" s="72"/>
      <c r="AF149" s="71">
        <v>4738521.6078638816</v>
      </c>
      <c r="AG149" s="71">
        <v>603793.00671555323</v>
      </c>
      <c r="AH149" s="71">
        <v>505468.19081783009</v>
      </c>
      <c r="AI149" s="71">
        <v>5708793.192124147</v>
      </c>
      <c r="AJ149" s="71">
        <v>7704412.3232430127</v>
      </c>
      <c r="AK149" s="71">
        <v>0</v>
      </c>
      <c r="AL149" s="71">
        <v>0</v>
      </c>
      <c r="AM149" s="71">
        <v>604013.07380271517</v>
      </c>
      <c r="AN149" s="71">
        <v>0</v>
      </c>
      <c r="AO149" s="71">
        <v>0</v>
      </c>
      <c r="AP149" s="71">
        <v>19865001.394567139</v>
      </c>
      <c r="AQ149" s="72"/>
      <c r="AR149" s="71">
        <v>20</v>
      </c>
      <c r="AS149" s="71">
        <v>6</v>
      </c>
      <c r="AT149" s="71">
        <v>0</v>
      </c>
      <c r="AU149" s="71">
        <v>0</v>
      </c>
      <c r="AV149" s="71">
        <v>0</v>
      </c>
      <c r="AW149" s="71">
        <v>0</v>
      </c>
      <c r="AX149" s="71"/>
      <c r="AY149" s="72"/>
      <c r="AZ149" s="71">
        <v>112.286</v>
      </c>
      <c r="BA149" s="71">
        <v>3117</v>
      </c>
      <c r="BB149" s="71">
        <v>0</v>
      </c>
      <c r="BC149" s="71">
        <v>0</v>
      </c>
      <c r="BD149" s="71">
        <v>0</v>
      </c>
      <c r="BE149" s="71">
        <v>0</v>
      </c>
      <c r="BF149" s="71"/>
      <c r="BG149" s="72"/>
      <c r="BH149" s="71">
        <v>0</v>
      </c>
      <c r="BI149" s="71">
        <v>0</v>
      </c>
      <c r="BJ149" s="71">
        <v>0</v>
      </c>
      <c r="BK149" s="71">
        <v>120.82899999999999</v>
      </c>
      <c r="BL149" s="71">
        <v>0</v>
      </c>
      <c r="BM149" s="71">
        <v>0</v>
      </c>
      <c r="BN149" s="72"/>
      <c r="BO149" s="71">
        <v>0</v>
      </c>
      <c r="BP149" s="71">
        <v>0</v>
      </c>
      <c r="BQ149" s="71">
        <v>0</v>
      </c>
      <c r="BR149" s="71">
        <v>1</v>
      </c>
      <c r="BS149" s="71">
        <v>0</v>
      </c>
      <c r="BT149" s="71">
        <v>0</v>
      </c>
      <c r="BU149"/>
      <c r="BV149" s="70">
        <v>120.82899999999999</v>
      </c>
      <c r="BW149" s="70">
        <v>0</v>
      </c>
      <c r="BX149" s="70">
        <v>0</v>
      </c>
      <c r="BY149" s="70">
        <v>0</v>
      </c>
      <c r="BZ149" s="70">
        <v>0</v>
      </c>
      <c r="CA149" s="70">
        <v>0</v>
      </c>
      <c r="CB149" s="70">
        <v>0</v>
      </c>
      <c r="CC149" s="70">
        <v>0</v>
      </c>
      <c r="CD149" s="70">
        <v>0</v>
      </c>
    </row>
    <row r="150" spans="1:82">
      <c r="A150" s="70" t="s">
        <v>1853</v>
      </c>
      <c r="B150" s="70">
        <v>50</v>
      </c>
      <c r="C150" s="70">
        <v>16</v>
      </c>
      <c r="D150" s="70">
        <v>3</v>
      </c>
      <c r="E150" s="70">
        <v>2019</v>
      </c>
      <c r="F150" s="70" t="s">
        <v>158</v>
      </c>
      <c r="G150" s="70" t="s">
        <v>1642</v>
      </c>
      <c r="H150" s="70" t="s">
        <v>1643</v>
      </c>
      <c r="I150" s="148"/>
      <c r="J150" s="71">
        <v>13.185685492422907</v>
      </c>
      <c r="K150" s="71">
        <v>0.87227702982982325</v>
      </c>
      <c r="L150" s="71">
        <v>3.5834017994450682</v>
      </c>
      <c r="M150" s="71">
        <v>4.2329586708348446</v>
      </c>
      <c r="N150" s="71">
        <v>10.03493966690273</v>
      </c>
      <c r="O150" s="71">
        <v>4.3190264583617228</v>
      </c>
      <c r="P150" s="71">
        <v>4.7196141073948708</v>
      </c>
      <c r="Q150" s="71">
        <v>0.26473684184364998</v>
      </c>
      <c r="R150" s="71">
        <v>0</v>
      </c>
      <c r="S150" s="71">
        <v>0.55450353372285621</v>
      </c>
      <c r="T150" s="72"/>
      <c r="U150" s="71">
        <v>541722</v>
      </c>
      <c r="V150" s="71">
        <v>324</v>
      </c>
      <c r="W150" s="71">
        <v>83</v>
      </c>
      <c r="X150" s="71">
        <v>902</v>
      </c>
      <c r="Y150" s="71">
        <v>2069</v>
      </c>
      <c r="Z150" s="71">
        <v>2704</v>
      </c>
      <c r="AA150" s="71">
        <v>980</v>
      </c>
      <c r="AB150" s="71">
        <v>4290</v>
      </c>
      <c r="AC150" s="71">
        <v>0</v>
      </c>
      <c r="AD150" s="71">
        <v>0.55450353372285621</v>
      </c>
      <c r="AE150" s="72"/>
      <c r="AF150" s="71">
        <v>4325558.1348784724</v>
      </c>
      <c r="AG150" s="71">
        <v>603614.20666095009</v>
      </c>
      <c r="AH150" s="71">
        <v>545754.66164735134</v>
      </c>
      <c r="AI150" s="71">
        <v>5594143.4114993038</v>
      </c>
      <c r="AJ150" s="71">
        <v>8087871.1917151557</v>
      </c>
      <c r="AK150" s="71">
        <v>0</v>
      </c>
      <c r="AL150" s="71">
        <v>0</v>
      </c>
      <c r="AM150" s="71">
        <v>584265.70489729068</v>
      </c>
      <c r="AN150" s="71">
        <v>0</v>
      </c>
      <c r="AO150" s="71">
        <v>0</v>
      </c>
      <c r="AP150" s="71">
        <v>19741207.311298523</v>
      </c>
      <c r="AQ150" s="72"/>
      <c r="AR150" s="71">
        <v>21</v>
      </c>
      <c r="AS150" s="71">
        <v>8</v>
      </c>
      <c r="AT150" s="71">
        <v>0</v>
      </c>
      <c r="AU150" s="71">
        <v>0</v>
      </c>
      <c r="AV150" s="71">
        <v>0</v>
      </c>
      <c r="AW150" s="71">
        <v>0</v>
      </c>
      <c r="AX150" s="71"/>
      <c r="AY150" s="72"/>
      <c r="AZ150" s="71">
        <v>120.68600000000001</v>
      </c>
      <c r="BA150" s="71">
        <v>20657.3</v>
      </c>
      <c r="BB150" s="71">
        <v>0</v>
      </c>
      <c r="BC150" s="71">
        <v>0</v>
      </c>
      <c r="BD150" s="71">
        <v>0</v>
      </c>
      <c r="BE150" s="71">
        <v>0</v>
      </c>
      <c r="BF150" s="71"/>
      <c r="BG150" s="72"/>
      <c r="BH150" s="71">
        <v>0</v>
      </c>
      <c r="BI150" s="71">
        <v>0</v>
      </c>
      <c r="BJ150" s="71">
        <v>0</v>
      </c>
      <c r="BK150" s="71">
        <v>112.593</v>
      </c>
      <c r="BL150" s="71">
        <v>0</v>
      </c>
      <c r="BM150" s="71">
        <v>0</v>
      </c>
      <c r="BN150" s="72"/>
      <c r="BO150" s="71">
        <v>0</v>
      </c>
      <c r="BP150" s="71">
        <v>0</v>
      </c>
      <c r="BQ150" s="71">
        <v>0</v>
      </c>
      <c r="BR150" s="71">
        <v>1</v>
      </c>
      <c r="BS150" s="71">
        <v>0</v>
      </c>
      <c r="BT150" s="71">
        <v>0</v>
      </c>
      <c r="BU150"/>
      <c r="BV150" s="70">
        <v>112.593</v>
      </c>
      <c r="BW150" s="70">
        <v>0</v>
      </c>
      <c r="BX150" s="70">
        <v>0</v>
      </c>
      <c r="BY150" s="70">
        <v>0</v>
      </c>
      <c r="BZ150" s="70">
        <v>0</v>
      </c>
      <c r="CA150" s="70">
        <v>0</v>
      </c>
      <c r="CB150" s="70">
        <v>0</v>
      </c>
      <c r="CC150" s="70">
        <v>0</v>
      </c>
      <c r="CD150" s="70">
        <v>0</v>
      </c>
    </row>
    <row r="151" spans="1:82">
      <c r="A151" s="70" t="s">
        <v>1854</v>
      </c>
      <c r="B151" s="70">
        <v>51</v>
      </c>
      <c r="C151" s="70">
        <v>17</v>
      </c>
      <c r="D151" s="70">
        <v>3</v>
      </c>
      <c r="E151" s="70">
        <v>2020</v>
      </c>
      <c r="F151" s="70" t="s">
        <v>159</v>
      </c>
      <c r="G151" s="70" t="s">
        <v>1642</v>
      </c>
      <c r="H151" s="70" t="s">
        <v>1643</v>
      </c>
      <c r="I151" s="148"/>
      <c r="J151" s="71">
        <v>7.6518205106937929</v>
      </c>
      <c r="K151" s="71">
        <v>0.46267542739369516</v>
      </c>
      <c r="L151" s="71">
        <v>5.1503080006842756</v>
      </c>
      <c r="M151" s="71">
        <v>4.2752803501713794</v>
      </c>
      <c r="N151" s="71">
        <v>9.233152166673495</v>
      </c>
      <c r="O151" s="71">
        <v>3.7336980801680819</v>
      </c>
      <c r="P151" s="71">
        <v>4.4086236523013387</v>
      </c>
      <c r="Q151" s="71">
        <v>0.24751711682866501</v>
      </c>
      <c r="R151" s="71">
        <v>0</v>
      </c>
      <c r="S151" s="71">
        <v>0.61780650177534324</v>
      </c>
      <c r="T151" s="72"/>
      <c r="U151" s="71">
        <v>356364</v>
      </c>
      <c r="V151" s="71">
        <v>159</v>
      </c>
      <c r="W151" s="71">
        <v>106</v>
      </c>
      <c r="X151" s="71">
        <v>958</v>
      </c>
      <c r="Y151" s="71">
        <v>2077</v>
      </c>
      <c r="Z151" s="71">
        <v>2668</v>
      </c>
      <c r="AA151" s="71">
        <v>973</v>
      </c>
      <c r="AB151" s="71">
        <v>4198</v>
      </c>
      <c r="AC151" s="71">
        <v>0</v>
      </c>
      <c r="AD151" s="71">
        <v>0.61780650177534324</v>
      </c>
      <c r="AE151" s="72"/>
      <c r="AF151" s="71">
        <v>2782457.1248803502</v>
      </c>
      <c r="AG151" s="71">
        <v>296436.42205730674</v>
      </c>
      <c r="AH151" s="71">
        <v>755283.85138645989</v>
      </c>
      <c r="AI151" s="71">
        <v>5500531.0284256283</v>
      </c>
      <c r="AJ151" s="71">
        <v>8529175.203294063</v>
      </c>
      <c r="AK151" s="71"/>
      <c r="AL151" s="71"/>
      <c r="AM151" s="71">
        <v>547885.64075278828</v>
      </c>
      <c r="AN151" s="71"/>
      <c r="AO151" s="71"/>
      <c r="AP151" s="71">
        <v>18411769.270796597</v>
      </c>
      <c r="AQ151" s="72"/>
      <c r="AR151" s="71">
        <v>21</v>
      </c>
      <c r="AS151" s="71">
        <v>9</v>
      </c>
      <c r="AT151" s="71">
        <v>0</v>
      </c>
      <c r="AU151" s="71">
        <v>0</v>
      </c>
      <c r="AV151" s="71">
        <v>0</v>
      </c>
      <c r="AW151" s="71">
        <v>0</v>
      </c>
      <c r="AX151" s="71"/>
      <c r="AY151" s="72"/>
      <c r="AZ151" s="71">
        <v>120.67400000000001</v>
      </c>
      <c r="BA151" s="71">
        <v>20684.8</v>
      </c>
      <c r="BB151" s="71">
        <v>0</v>
      </c>
      <c r="BC151" s="71">
        <v>0</v>
      </c>
      <c r="BD151" s="71">
        <v>0</v>
      </c>
      <c r="BE151" s="71">
        <v>0</v>
      </c>
      <c r="BF151" s="71"/>
      <c r="BG151" s="72"/>
      <c r="BH151" s="71">
        <v>0</v>
      </c>
      <c r="BI151" s="71">
        <v>0</v>
      </c>
      <c r="BJ151" s="71">
        <v>0</v>
      </c>
      <c r="BK151" s="71">
        <v>105.124</v>
      </c>
      <c r="BL151" s="71">
        <v>0</v>
      </c>
      <c r="BM151" s="71">
        <v>0</v>
      </c>
      <c r="BN151" s="72"/>
      <c r="BO151" s="71">
        <v>0</v>
      </c>
      <c r="BP151" s="71">
        <v>0</v>
      </c>
      <c r="BQ151" s="71">
        <v>0</v>
      </c>
      <c r="BR151" s="71">
        <v>1</v>
      </c>
      <c r="BS151" s="71">
        <v>0</v>
      </c>
      <c r="BT151" s="71">
        <v>0</v>
      </c>
      <c r="BU151"/>
      <c r="BV151" s="70">
        <v>105.124</v>
      </c>
      <c r="BW151" s="70">
        <v>0</v>
      </c>
      <c r="BX151" s="70">
        <v>0</v>
      </c>
      <c r="BY151" s="70">
        <v>0</v>
      </c>
      <c r="BZ151" s="70">
        <v>0</v>
      </c>
      <c r="CA151" s="70">
        <v>0</v>
      </c>
      <c r="CB151" s="70">
        <v>0</v>
      </c>
      <c r="CC151" s="70">
        <v>0</v>
      </c>
      <c r="CD151" s="70">
        <v>0</v>
      </c>
    </row>
    <row r="152" spans="1:82">
      <c r="A152" s="70" t="s">
        <v>1855</v>
      </c>
      <c r="B152" s="70">
        <v>51</v>
      </c>
      <c r="C152" s="70">
        <v>18</v>
      </c>
      <c r="D152" s="70">
        <v>3</v>
      </c>
      <c r="E152" s="70">
        <v>2021</v>
      </c>
      <c r="F152" s="70" t="s">
        <v>160</v>
      </c>
      <c r="G152" s="70" t="s">
        <v>1642</v>
      </c>
      <c r="H152" s="70" t="s">
        <v>1643</v>
      </c>
      <c r="I152" s="148"/>
      <c r="J152" s="71">
        <v>11.27769462370197</v>
      </c>
      <c r="K152" s="71">
        <v>0.44568486738248236</v>
      </c>
      <c r="L152" s="71">
        <v>4.7001141383510392</v>
      </c>
      <c r="M152" s="71">
        <v>4.3420452391778346</v>
      </c>
      <c r="N152" s="71">
        <v>8.8321019304072941</v>
      </c>
      <c r="O152" s="71">
        <v>3.5609354481888373</v>
      </c>
      <c r="P152" s="71">
        <v>4.5350912639888756</v>
      </c>
      <c r="Q152" s="71">
        <v>0.23611746231523101</v>
      </c>
      <c r="R152" s="71">
        <v>0</v>
      </c>
      <c r="S152" s="71">
        <v>0.48386934539411253</v>
      </c>
      <c r="T152" s="72"/>
      <c r="U152" s="71">
        <v>539375</v>
      </c>
      <c r="V152" s="71">
        <v>159</v>
      </c>
      <c r="W152" s="71">
        <v>106</v>
      </c>
      <c r="X152" s="71">
        <v>958</v>
      </c>
      <c r="Y152" s="71">
        <v>2011</v>
      </c>
      <c r="Z152" s="71">
        <v>2620</v>
      </c>
      <c r="AA152" s="71">
        <v>976</v>
      </c>
      <c r="AB152" s="71">
        <v>4044</v>
      </c>
      <c r="AC152" s="71">
        <v>0</v>
      </c>
      <c r="AD152" s="71">
        <v>0.48386934539411253</v>
      </c>
      <c r="AE152" s="72"/>
      <c r="AF152" s="71">
        <v>4131380.3338195002</v>
      </c>
      <c r="AG152" s="71">
        <v>301555.41376052256</v>
      </c>
      <c r="AH152" s="71">
        <v>677155.927554667</v>
      </c>
      <c r="AI152" s="71">
        <v>6035713.065784188</v>
      </c>
      <c r="AJ152" s="71">
        <v>8044409.9582842784</v>
      </c>
      <c r="AK152" s="71">
        <v>0</v>
      </c>
      <c r="AL152" s="71">
        <v>0</v>
      </c>
      <c r="AM152" s="71">
        <v>530831.16229475499</v>
      </c>
      <c r="AN152" s="71">
        <v>0</v>
      </c>
      <c r="AO152" s="71">
        <v>0</v>
      </c>
      <c r="AP152" s="71">
        <v>19721045.861497913</v>
      </c>
      <c r="AQ152" s="72"/>
      <c r="AR152" s="71">
        <v>21</v>
      </c>
      <c r="AS152" s="71">
        <v>12</v>
      </c>
      <c r="AT152" s="71">
        <v>0</v>
      </c>
      <c r="AU152" s="71">
        <v>0</v>
      </c>
      <c r="AV152" s="71">
        <v>0</v>
      </c>
      <c r="AW152" s="71">
        <v>0</v>
      </c>
      <c r="AX152" s="71"/>
      <c r="AY152" s="72"/>
      <c r="AZ152" s="71">
        <v>120.67400000000001</v>
      </c>
      <c r="BA152" s="71">
        <v>20833.3</v>
      </c>
      <c r="BB152" s="71">
        <v>0</v>
      </c>
      <c r="BC152" s="71">
        <v>0</v>
      </c>
      <c r="BD152" s="71">
        <v>0</v>
      </c>
      <c r="BE152" s="71">
        <v>0</v>
      </c>
      <c r="BF152" s="71"/>
      <c r="BG152" s="72"/>
      <c r="BH152" s="71">
        <v>0</v>
      </c>
      <c r="BI152" s="71">
        <v>0</v>
      </c>
      <c r="BJ152" s="71">
        <v>0</v>
      </c>
      <c r="BK152" s="71">
        <v>116.316</v>
      </c>
      <c r="BL152" s="71">
        <v>0</v>
      </c>
      <c r="BM152" s="71">
        <v>0</v>
      </c>
      <c r="BN152" s="72"/>
      <c r="BO152" s="71">
        <v>0</v>
      </c>
      <c r="BP152" s="71">
        <v>0</v>
      </c>
      <c r="BQ152" s="71">
        <v>0</v>
      </c>
      <c r="BR152" s="71">
        <v>1</v>
      </c>
      <c r="BS152" s="71">
        <v>0</v>
      </c>
      <c r="BT152" s="71">
        <v>0</v>
      </c>
      <c r="BU152"/>
      <c r="BV152" s="70">
        <v>116.316</v>
      </c>
      <c r="BW152" s="70">
        <v>0</v>
      </c>
      <c r="BX152" s="70">
        <v>0</v>
      </c>
      <c r="BY152" s="70">
        <v>0</v>
      </c>
      <c r="BZ152" s="70">
        <v>0</v>
      </c>
      <c r="CA152" s="70">
        <v>0</v>
      </c>
      <c r="CB152" s="70">
        <v>0</v>
      </c>
      <c r="CC152" s="70">
        <v>0</v>
      </c>
      <c r="CD152" s="70">
        <v>0</v>
      </c>
    </row>
    <row r="153" spans="1:82">
      <c r="A153" s="70" t="s">
        <v>1650</v>
      </c>
      <c r="B153" s="70">
        <v>51</v>
      </c>
      <c r="C153" s="70">
        <v>19</v>
      </c>
      <c r="D153" s="70">
        <v>3</v>
      </c>
      <c r="E153" s="70">
        <v>2022</v>
      </c>
      <c r="F153" s="70" t="s">
        <v>161</v>
      </c>
      <c r="G153" s="70" t="s">
        <v>1642</v>
      </c>
      <c r="H153" s="70" t="s">
        <v>1643</v>
      </c>
      <c r="I153" s="148"/>
      <c r="J153" s="71">
        <v>11.282702737008062</v>
      </c>
      <c r="K153" s="71">
        <v>0.42632167702053247</v>
      </c>
      <c r="L153" s="71">
        <v>4.2142728887842491</v>
      </c>
      <c r="M153" s="71">
        <v>4.4269427820423832</v>
      </c>
      <c r="N153" s="71">
        <v>8.7587340696065645</v>
      </c>
      <c r="O153" s="71">
        <v>3.7007208477336269</v>
      </c>
      <c r="P153" s="71">
        <v>4.5310702589330925</v>
      </c>
      <c r="Q153" s="71">
        <v>0.23447858270571664</v>
      </c>
      <c r="R153" s="71">
        <v>0</v>
      </c>
      <c r="S153" s="71">
        <v>0.44903914037147302</v>
      </c>
      <c r="T153" s="72"/>
      <c r="U153" s="71">
        <v>663680</v>
      </c>
      <c r="V153" s="71">
        <v>159</v>
      </c>
      <c r="W153" s="71">
        <v>106</v>
      </c>
      <c r="X153" s="71">
        <v>958</v>
      </c>
      <c r="Y153" s="71">
        <v>2025</v>
      </c>
      <c r="Z153" s="71">
        <v>2587</v>
      </c>
      <c r="AA153" s="71">
        <v>990</v>
      </c>
      <c r="AB153" s="71">
        <v>3983</v>
      </c>
      <c r="AC153" s="71">
        <v>0</v>
      </c>
      <c r="AD153" s="71">
        <v>0.44903914037147302</v>
      </c>
      <c r="AE153" s="72"/>
      <c r="AF153" s="71">
        <v>4531955.9974633921</v>
      </c>
      <c r="AG153" s="71">
        <v>304204.44892695744</v>
      </c>
      <c r="AH153" s="71">
        <v>751649.3048021961</v>
      </c>
      <c r="AI153" s="71">
        <v>5994213.7687933138</v>
      </c>
      <c r="AJ153" s="71">
        <v>8245525.9847029885</v>
      </c>
      <c r="AK153" s="71">
        <v>0</v>
      </c>
      <c r="AL153" s="71">
        <v>0</v>
      </c>
      <c r="AM153" s="71">
        <v>514314.01362354122</v>
      </c>
      <c r="AN153" s="71">
        <v>0</v>
      </c>
      <c r="AO153" s="71">
        <v>0</v>
      </c>
      <c r="AP153" s="71">
        <v>20341863.518312387</v>
      </c>
      <c r="AQ153" s="72"/>
      <c r="AR153" s="71">
        <v>23</v>
      </c>
      <c r="AS153" s="71">
        <v>25</v>
      </c>
      <c r="AT153" s="71">
        <v>0</v>
      </c>
      <c r="AU153" s="71">
        <v>0</v>
      </c>
      <c r="AV153" s="71">
        <v>0</v>
      </c>
      <c r="AW153" s="71">
        <v>0</v>
      </c>
      <c r="AX153" s="71"/>
      <c r="AY153" s="72"/>
      <c r="AZ153" s="71">
        <v>133.97399999999999</v>
      </c>
      <c r="BA153" s="71">
        <v>21449.8</v>
      </c>
      <c r="BB153" s="71">
        <v>0</v>
      </c>
      <c r="BC153" s="71">
        <v>0</v>
      </c>
      <c r="BD153" s="71">
        <v>0</v>
      </c>
      <c r="BE153" s="71">
        <v>0</v>
      </c>
      <c r="BF153" s="71"/>
      <c r="BG153" s="72"/>
      <c r="BH153" s="71"/>
      <c r="BI153" s="71"/>
      <c r="BJ153" s="71"/>
      <c r="BK153" s="71"/>
      <c r="BL153" s="71"/>
      <c r="BM153" s="71"/>
      <c r="BN153" s="72"/>
      <c r="BO153" s="71"/>
      <c r="BP153" s="71"/>
      <c r="BQ153" s="71"/>
      <c r="BR153" s="71"/>
      <c r="BS153" s="71"/>
      <c r="BT153" s="71"/>
      <c r="BU153"/>
      <c r="BV153" s="70"/>
      <c r="BW153" s="70"/>
      <c r="BX153" s="70"/>
      <c r="BY153" s="70"/>
      <c r="BZ153" s="70"/>
      <c r="CA153" s="70"/>
      <c r="CB153" s="70"/>
      <c r="CC153" s="70"/>
      <c r="CD153" s="70"/>
    </row>
    <row r="154" spans="1:82">
      <c r="A154" s="70" t="s">
        <v>1856</v>
      </c>
      <c r="B154" s="70">
        <v>51</v>
      </c>
      <c r="C154" s="70">
        <v>20</v>
      </c>
      <c r="D154" s="70">
        <v>3</v>
      </c>
      <c r="E154" s="70">
        <v>2023</v>
      </c>
      <c r="F154" s="70" t="s">
        <v>1539</v>
      </c>
      <c r="G154" s="70" t="s">
        <v>1642</v>
      </c>
      <c r="H154" s="70" t="s">
        <v>1643</v>
      </c>
      <c r="I154" s="148"/>
      <c r="J154" s="71"/>
      <c r="K154" s="71"/>
      <c r="L154" s="71"/>
      <c r="M154" s="71"/>
      <c r="N154" s="71"/>
      <c r="O154" s="71"/>
      <c r="P154" s="71"/>
      <c r="Q154" s="71"/>
      <c r="R154" s="71"/>
      <c r="S154" s="71"/>
      <c r="T154" s="72"/>
      <c r="U154" s="71"/>
      <c r="V154" s="71"/>
      <c r="W154" s="71"/>
      <c r="X154" s="71"/>
      <c r="Y154" s="71"/>
      <c r="Z154" s="71"/>
      <c r="AA154" s="71"/>
      <c r="AB154" s="71"/>
      <c r="AC154" s="71"/>
      <c r="AD154" s="71"/>
      <c r="AE154" s="72"/>
      <c r="AF154" s="71"/>
      <c r="AG154" s="71"/>
      <c r="AH154" s="71"/>
      <c r="AI154" s="71"/>
      <c r="AJ154" s="71"/>
      <c r="AK154" s="71"/>
      <c r="AL154" s="71"/>
      <c r="AM154" s="71"/>
      <c r="AN154" s="71"/>
      <c r="AO154" s="71"/>
      <c r="AP154" s="71"/>
      <c r="AQ154" s="72"/>
      <c r="AR154" s="71">
        <v>25</v>
      </c>
      <c r="AS154" s="71">
        <v>25</v>
      </c>
      <c r="AT154" s="71">
        <v>0</v>
      </c>
      <c r="AU154" s="71">
        <v>0</v>
      </c>
      <c r="AV154" s="71">
        <v>0</v>
      </c>
      <c r="AW154" s="71">
        <v>0</v>
      </c>
      <c r="AX154" s="71"/>
      <c r="AY154" s="72"/>
      <c r="AZ154" s="71">
        <v>140.57400000000001</v>
      </c>
      <c r="BA154" s="71">
        <v>21449.8</v>
      </c>
      <c r="BB154" s="71">
        <v>0</v>
      </c>
      <c r="BC154" s="71">
        <v>0</v>
      </c>
      <c r="BD154" s="71">
        <v>0</v>
      </c>
      <c r="BE154" s="71">
        <v>0</v>
      </c>
      <c r="BF154" s="71"/>
      <c r="BG154" s="72"/>
      <c r="BH154" s="71"/>
      <c r="BI154" s="71"/>
      <c r="BJ154" s="71"/>
      <c r="BK154" s="71"/>
      <c r="BL154" s="71"/>
      <c r="BM154" s="71"/>
      <c r="BN154" s="72"/>
      <c r="BO154" s="71"/>
      <c r="BP154" s="71"/>
      <c r="BQ154" s="71"/>
      <c r="BR154" s="71"/>
      <c r="BS154" s="71"/>
      <c r="BT154" s="71"/>
      <c r="BU154"/>
      <c r="BV154" s="70"/>
      <c r="BW154" s="70"/>
      <c r="BX154" s="70"/>
      <c r="BY154" s="70"/>
      <c r="BZ154" s="70"/>
      <c r="CA154" s="70"/>
      <c r="CB154" s="70"/>
      <c r="CC154" s="70"/>
      <c r="CD154" s="70"/>
    </row>
    <row r="155" spans="1:82">
      <c r="A155" s="70" t="s">
        <v>1641</v>
      </c>
      <c r="B155" s="70">
        <v>51</v>
      </c>
      <c r="C155" s="70">
        <v>21</v>
      </c>
      <c r="D155" s="70">
        <v>3</v>
      </c>
      <c r="E155" s="70">
        <v>2024</v>
      </c>
      <c r="F155" s="70" t="s">
        <v>1554</v>
      </c>
      <c r="G155" s="70" t="s">
        <v>1642</v>
      </c>
      <c r="H155" s="70" t="s">
        <v>1643</v>
      </c>
      <c r="I155" s="148"/>
      <c r="J155" s="71"/>
      <c r="K155" s="71"/>
      <c r="L155" s="71"/>
      <c r="M155" s="71"/>
      <c r="N155" s="71"/>
      <c r="O155" s="71"/>
      <c r="P155" s="71"/>
      <c r="Q155" s="71"/>
      <c r="R155" s="71"/>
      <c r="S155" s="71"/>
      <c r="T155" s="72"/>
      <c r="U155" s="71"/>
      <c r="V155" s="71"/>
      <c r="W155" s="71"/>
      <c r="X155" s="71"/>
      <c r="Y155" s="71"/>
      <c r="Z155" s="71"/>
      <c r="AA155" s="71"/>
      <c r="AB155" s="71"/>
      <c r="AC155" s="71"/>
      <c r="AD155" s="71"/>
      <c r="AE155" s="72"/>
      <c r="AF155" s="71"/>
      <c r="AG155" s="71"/>
      <c r="AH155" s="71"/>
      <c r="AI155" s="71"/>
      <c r="AJ155" s="71"/>
      <c r="AK155" s="71"/>
      <c r="AL155" s="71"/>
      <c r="AM155" s="71"/>
      <c r="AN155" s="71"/>
      <c r="AO155" s="71"/>
      <c r="AP155" s="71"/>
      <c r="AQ155" s="72"/>
      <c r="AR155" s="71"/>
      <c r="AS155" s="71"/>
      <c r="AT155" s="71"/>
      <c r="AU155" s="71"/>
      <c r="AV155" s="71"/>
      <c r="AW155" s="71"/>
      <c r="AX155" s="71"/>
      <c r="AY155" s="72"/>
      <c r="AZ155" s="71"/>
      <c r="BA155" s="71"/>
      <c r="BB155" s="71"/>
      <c r="BC155" s="71"/>
      <c r="BD155" s="71"/>
      <c r="BE155" s="71"/>
      <c r="BF155" s="71"/>
      <c r="BG155" s="72"/>
      <c r="BH155" s="71"/>
      <c r="BI155" s="71"/>
      <c r="BJ155" s="71"/>
      <c r="BK155" s="71"/>
      <c r="BL155" s="71"/>
      <c r="BM155" s="71"/>
      <c r="BN155" s="72"/>
      <c r="BO155" s="71"/>
      <c r="BP155" s="71"/>
      <c r="BQ155" s="71"/>
      <c r="BR155" s="71"/>
      <c r="BS155" s="71"/>
      <c r="BT155" s="71"/>
      <c r="BU155"/>
      <c r="BV155" s="70"/>
      <c r="BW155" s="70"/>
      <c r="BX155" s="70"/>
      <c r="BY155" s="70"/>
      <c r="BZ155" s="70"/>
      <c r="CA155" s="70"/>
      <c r="CB155" s="70"/>
      <c r="CC155" s="70"/>
      <c r="CD155" s="70"/>
    </row>
    <row r="156" spans="1:82">
      <c r="A156" s="70" t="s">
        <v>1857</v>
      </c>
      <c r="B156" s="70">
        <v>137</v>
      </c>
      <c r="C156" s="70">
        <v>1</v>
      </c>
      <c r="D156" s="70">
        <v>9</v>
      </c>
      <c r="E156" s="70">
        <v>1990</v>
      </c>
      <c r="F156" s="70" t="s">
        <v>787</v>
      </c>
      <c r="G156" s="70" t="s">
        <v>1858</v>
      </c>
      <c r="H156" s="70" t="s">
        <v>1859</v>
      </c>
      <c r="I156" s="148"/>
      <c r="J156" s="71">
        <v>12.57044915138802</v>
      </c>
      <c r="K156" s="71">
        <v>0.49529849784016772</v>
      </c>
      <c r="L156" s="71">
        <v>2.3722826816709288</v>
      </c>
      <c r="M156" s="71">
        <v>1.9349404003205251</v>
      </c>
      <c r="N156" s="71">
        <v>5.285588887256921</v>
      </c>
      <c r="O156" s="71">
        <v>4.6193678149888333</v>
      </c>
      <c r="P156" s="71">
        <v>7.9362107096907044</v>
      </c>
      <c r="Q156" s="71">
        <v>0.43580531054041299</v>
      </c>
      <c r="R156" s="71">
        <v>0</v>
      </c>
      <c r="S156" s="71">
        <v>0.52422494872594427</v>
      </c>
      <c r="T156" s="72"/>
      <c r="U156" s="71">
        <v>264234</v>
      </c>
      <c r="V156" s="71">
        <v>201</v>
      </c>
      <c r="W156" s="71">
        <v>25</v>
      </c>
      <c r="X156" s="71">
        <v>783</v>
      </c>
      <c r="Y156" s="71">
        <v>1976</v>
      </c>
      <c r="Z156" s="71">
        <v>1900</v>
      </c>
      <c r="AA156" s="71">
        <v>1927</v>
      </c>
      <c r="AB156" s="71">
        <v>7076</v>
      </c>
      <c r="AC156" s="71">
        <v>0</v>
      </c>
      <c r="AD156" s="71">
        <v>0.52422494872594427</v>
      </c>
      <c r="AE156" s="72"/>
      <c r="AF156" s="71"/>
      <c r="AG156" s="71"/>
      <c r="AH156" s="71"/>
      <c r="AI156" s="71"/>
      <c r="AJ156" s="71"/>
      <c r="AK156" s="71"/>
      <c r="AL156" s="71"/>
      <c r="AM156" s="71"/>
      <c r="AN156" s="71"/>
      <c r="AO156" s="71"/>
      <c r="AP156" s="71"/>
      <c r="AQ156" s="72"/>
      <c r="AR156" s="71"/>
      <c r="AS156" s="71"/>
      <c r="AT156" s="71"/>
      <c r="AU156" s="71"/>
      <c r="AV156" s="71"/>
      <c r="AW156" s="71"/>
      <c r="AX156" s="71"/>
      <c r="AY156" s="72"/>
      <c r="AZ156" s="71"/>
      <c r="BA156" s="71"/>
      <c r="BB156" s="71"/>
      <c r="BC156" s="71"/>
      <c r="BD156" s="71"/>
      <c r="BE156" s="71"/>
      <c r="BF156" s="71"/>
      <c r="BG156" s="72"/>
      <c r="BH156" s="71" t="s">
        <v>788</v>
      </c>
      <c r="BI156" s="71" t="s">
        <v>788</v>
      </c>
      <c r="BJ156" s="71" t="s">
        <v>788</v>
      </c>
      <c r="BK156" s="71" t="s">
        <v>788</v>
      </c>
      <c r="BL156" s="71" t="s">
        <v>788</v>
      </c>
      <c r="BM156" s="71" t="s">
        <v>788</v>
      </c>
      <c r="BN156" s="72"/>
      <c r="BO156" s="71" t="s">
        <v>788</v>
      </c>
      <c r="BP156" s="71" t="s">
        <v>788</v>
      </c>
      <c r="BQ156" s="71" t="s">
        <v>788</v>
      </c>
      <c r="BR156" s="71" t="s">
        <v>788</v>
      </c>
      <c r="BS156" s="71" t="s">
        <v>788</v>
      </c>
      <c r="BT156" s="71" t="s">
        <v>788</v>
      </c>
      <c r="BU156"/>
      <c r="BV156" s="70"/>
      <c r="BW156" s="70"/>
      <c r="BX156" s="70"/>
      <c r="BY156" s="70"/>
      <c r="BZ156" s="70"/>
      <c r="CA156" s="70"/>
      <c r="CB156" s="70"/>
      <c r="CC156" s="70"/>
      <c r="CD156" s="70"/>
    </row>
    <row r="157" spans="1:82">
      <c r="A157" s="70" t="s">
        <v>1860</v>
      </c>
      <c r="B157" s="70">
        <v>138</v>
      </c>
      <c r="C157" s="70">
        <v>2</v>
      </c>
      <c r="D157" s="70">
        <v>9</v>
      </c>
      <c r="E157" s="70">
        <v>2005</v>
      </c>
      <c r="F157" s="70" t="s">
        <v>789</v>
      </c>
      <c r="G157" s="70" t="s">
        <v>1858</v>
      </c>
      <c r="H157" s="70" t="s">
        <v>1859</v>
      </c>
      <c r="I157" s="148"/>
      <c r="J157" s="71">
        <v>3.5925146416652871</v>
      </c>
      <c r="K157" s="71">
        <v>0.43297962602997431</v>
      </c>
      <c r="L157" s="71">
        <v>1.4379894413059251</v>
      </c>
      <c r="M157" s="71">
        <v>3.939759668741794</v>
      </c>
      <c r="N157" s="71">
        <v>7.0411359944500349</v>
      </c>
      <c r="O157" s="71">
        <v>5.9226912782780499</v>
      </c>
      <c r="P157" s="71">
        <v>7.7793424469289389</v>
      </c>
      <c r="Q157" s="71">
        <v>0.333396119566158</v>
      </c>
      <c r="R157" s="71">
        <v>0</v>
      </c>
      <c r="S157" s="71">
        <v>0</v>
      </c>
      <c r="T157" s="72"/>
      <c r="U157" s="71">
        <v>97562</v>
      </c>
      <c r="V157" s="71">
        <v>217</v>
      </c>
      <c r="W157" s="71">
        <v>14</v>
      </c>
      <c r="X157" s="71">
        <v>779</v>
      </c>
      <c r="Y157" s="71">
        <v>1984</v>
      </c>
      <c r="Z157" s="71">
        <v>2819</v>
      </c>
      <c r="AA157" s="71">
        <v>1547</v>
      </c>
      <c r="AB157" s="71">
        <v>5659</v>
      </c>
      <c r="AC157" s="71">
        <v>0</v>
      </c>
      <c r="AD157" s="71">
        <v>0</v>
      </c>
      <c r="AE157" s="72"/>
      <c r="AF157" s="71"/>
      <c r="AG157" s="71"/>
      <c r="AH157" s="71"/>
      <c r="AI157" s="71"/>
      <c r="AJ157" s="71"/>
      <c r="AK157" s="71"/>
      <c r="AL157" s="71"/>
      <c r="AM157" s="71"/>
      <c r="AN157" s="71"/>
      <c r="AO157" s="71"/>
      <c r="AP157" s="71"/>
      <c r="AQ157" s="72"/>
      <c r="AR157" s="71"/>
      <c r="AS157" s="71"/>
      <c r="AT157" s="71"/>
      <c r="AU157" s="71"/>
      <c r="AV157" s="71"/>
      <c r="AW157" s="71"/>
      <c r="AX157" s="71"/>
      <c r="AY157" s="72"/>
      <c r="AZ157" s="71"/>
      <c r="BA157" s="71"/>
      <c r="BB157" s="71"/>
      <c r="BC157" s="71"/>
      <c r="BD157" s="71"/>
      <c r="BE157" s="71"/>
      <c r="BF157" s="71"/>
      <c r="BG157" s="72"/>
      <c r="BH157" s="71" t="s">
        <v>788</v>
      </c>
      <c r="BI157" s="71" t="s">
        <v>788</v>
      </c>
      <c r="BJ157" s="71" t="s">
        <v>788</v>
      </c>
      <c r="BK157" s="71" t="s">
        <v>788</v>
      </c>
      <c r="BL157" s="71" t="s">
        <v>788</v>
      </c>
      <c r="BM157" s="71" t="s">
        <v>788</v>
      </c>
      <c r="BN157" s="72"/>
      <c r="BO157" s="71" t="s">
        <v>788</v>
      </c>
      <c r="BP157" s="71" t="s">
        <v>788</v>
      </c>
      <c r="BQ157" s="71" t="s">
        <v>788</v>
      </c>
      <c r="BR157" s="71" t="s">
        <v>788</v>
      </c>
      <c r="BS157" s="71" t="s">
        <v>788</v>
      </c>
      <c r="BT157" s="71" t="s">
        <v>788</v>
      </c>
      <c r="BU157"/>
      <c r="BV157" s="70"/>
      <c r="BW157" s="70"/>
      <c r="BX157" s="70"/>
      <c r="BY157" s="70"/>
      <c r="BZ157" s="70"/>
      <c r="CA157" s="70"/>
      <c r="CB157" s="70"/>
      <c r="CC157" s="70"/>
      <c r="CD157" s="70"/>
    </row>
    <row r="158" spans="1:82">
      <c r="A158" s="70" t="s">
        <v>1861</v>
      </c>
      <c r="B158" s="70">
        <v>139</v>
      </c>
      <c r="C158" s="70">
        <v>3</v>
      </c>
      <c r="D158" s="70">
        <v>9</v>
      </c>
      <c r="E158" s="70">
        <v>2006</v>
      </c>
      <c r="F158" s="70" t="s">
        <v>790</v>
      </c>
      <c r="G158" s="1064" t="s">
        <v>1858</v>
      </c>
      <c r="H158" s="70" t="s">
        <v>1859</v>
      </c>
      <c r="I158" s="148"/>
      <c r="J158" s="71" t="s">
        <v>788</v>
      </c>
      <c r="K158" s="71" t="s">
        <v>788</v>
      </c>
      <c r="L158" s="71" t="s">
        <v>788</v>
      </c>
      <c r="M158" s="71" t="s">
        <v>788</v>
      </c>
      <c r="N158" s="71" t="s">
        <v>788</v>
      </c>
      <c r="O158" s="71" t="s">
        <v>788</v>
      </c>
      <c r="P158" s="71" t="s">
        <v>788</v>
      </c>
      <c r="Q158" s="71" t="s">
        <v>788</v>
      </c>
      <c r="R158" s="71" t="s">
        <v>788</v>
      </c>
      <c r="S158" s="71" t="s">
        <v>788</v>
      </c>
      <c r="T158" s="72"/>
      <c r="U158" s="71" t="s">
        <v>788</v>
      </c>
      <c r="V158" s="71" t="s">
        <v>788</v>
      </c>
      <c r="W158" s="71" t="s">
        <v>788</v>
      </c>
      <c r="X158" s="71" t="s">
        <v>788</v>
      </c>
      <c r="Y158" s="71" t="s">
        <v>788</v>
      </c>
      <c r="Z158" s="71" t="s">
        <v>788</v>
      </c>
      <c r="AA158" s="71" t="s">
        <v>788</v>
      </c>
      <c r="AB158" s="71" t="s">
        <v>788</v>
      </c>
      <c r="AC158" s="71" t="s">
        <v>788</v>
      </c>
      <c r="AD158" s="71" t="s">
        <v>788</v>
      </c>
      <c r="AE158" s="72"/>
      <c r="AF158" s="71" t="s">
        <v>788</v>
      </c>
      <c r="AG158" s="71" t="s">
        <v>788</v>
      </c>
      <c r="AH158" s="71" t="s">
        <v>788</v>
      </c>
      <c r="AI158" s="71" t="s">
        <v>788</v>
      </c>
      <c r="AJ158" s="71" t="s">
        <v>788</v>
      </c>
      <c r="AK158" s="71" t="s">
        <v>788</v>
      </c>
      <c r="AL158" s="71" t="s">
        <v>788</v>
      </c>
      <c r="AM158" s="71" t="s">
        <v>788</v>
      </c>
      <c r="AN158" s="71" t="s">
        <v>788</v>
      </c>
      <c r="AO158" s="71" t="s">
        <v>788</v>
      </c>
      <c r="AP158" s="71"/>
      <c r="AQ158" s="72"/>
      <c r="AR158" s="71" t="s">
        <v>788</v>
      </c>
      <c r="AS158" s="71" t="s">
        <v>788</v>
      </c>
      <c r="AT158" s="71" t="s">
        <v>788</v>
      </c>
      <c r="AU158" s="71" t="s">
        <v>788</v>
      </c>
      <c r="AV158" s="71" t="s">
        <v>788</v>
      </c>
      <c r="AW158" s="71" t="s">
        <v>788</v>
      </c>
      <c r="AX158" s="71" t="s">
        <v>788</v>
      </c>
      <c r="AY158" s="72"/>
      <c r="AZ158" s="71" t="s">
        <v>788</v>
      </c>
      <c r="BA158" s="71" t="s">
        <v>788</v>
      </c>
      <c r="BB158" s="71" t="s">
        <v>788</v>
      </c>
      <c r="BC158" s="71" t="s">
        <v>788</v>
      </c>
      <c r="BD158" s="71" t="s">
        <v>788</v>
      </c>
      <c r="BE158" s="71" t="s">
        <v>788</v>
      </c>
      <c r="BF158" s="71" t="s">
        <v>788</v>
      </c>
      <c r="BG158" s="72"/>
      <c r="BH158" s="71" t="s">
        <v>788</v>
      </c>
      <c r="BI158" s="71" t="s">
        <v>788</v>
      </c>
      <c r="BJ158" s="71" t="s">
        <v>788</v>
      </c>
      <c r="BK158" s="71" t="s">
        <v>788</v>
      </c>
      <c r="BL158" s="71" t="s">
        <v>788</v>
      </c>
      <c r="BM158" s="71" t="s">
        <v>788</v>
      </c>
      <c r="BN158" s="72"/>
      <c r="BO158" s="71" t="s">
        <v>788</v>
      </c>
      <c r="BP158" s="71" t="s">
        <v>788</v>
      </c>
      <c r="BQ158" s="71" t="s">
        <v>788</v>
      </c>
      <c r="BR158" s="71" t="s">
        <v>788</v>
      </c>
      <c r="BS158" s="71" t="s">
        <v>788</v>
      </c>
      <c r="BT158" s="71" t="s">
        <v>788</v>
      </c>
      <c r="BU158"/>
      <c r="BV158" s="70"/>
      <c r="BW158" s="70"/>
      <c r="BX158" s="70"/>
      <c r="BY158" s="70"/>
      <c r="BZ158" s="70"/>
      <c r="CA158" s="70"/>
      <c r="CB158" s="70"/>
      <c r="CC158" s="70"/>
      <c r="CD158" s="70"/>
    </row>
    <row r="159" spans="1:82">
      <c r="A159" s="70" t="s">
        <v>1862</v>
      </c>
      <c r="B159" s="70">
        <v>140</v>
      </c>
      <c r="C159" s="70">
        <v>4</v>
      </c>
      <c r="D159" s="70">
        <v>9</v>
      </c>
      <c r="E159" s="70">
        <v>2007</v>
      </c>
      <c r="F159" s="70" t="s">
        <v>791</v>
      </c>
      <c r="G159" s="1064" t="s">
        <v>1858</v>
      </c>
      <c r="H159" s="70" t="s">
        <v>1859</v>
      </c>
      <c r="I159" s="148"/>
      <c r="J159" s="71">
        <v>3.210831119809912</v>
      </c>
      <c r="K159" s="71">
        <v>0.44965081667010631</v>
      </c>
      <c r="L159" s="71">
        <v>1.8688871491483421</v>
      </c>
      <c r="M159" s="71">
        <v>3.8699853293034958</v>
      </c>
      <c r="N159" s="71">
        <v>7.7128358223485476</v>
      </c>
      <c r="O159" s="71">
        <v>5.521520105242069</v>
      </c>
      <c r="P159" s="71">
        <v>7.7006041268647776</v>
      </c>
      <c r="Q159" s="71">
        <v>0.33776568720656402</v>
      </c>
      <c r="R159" s="71">
        <v>0</v>
      </c>
      <c r="S159" s="71">
        <v>0</v>
      </c>
      <c r="T159" s="72"/>
      <c r="U159" s="71">
        <v>101308</v>
      </c>
      <c r="V159" s="71">
        <v>219</v>
      </c>
      <c r="W159" s="71">
        <v>19</v>
      </c>
      <c r="X159" s="71">
        <v>1029</v>
      </c>
      <c r="Y159" s="71">
        <v>2000</v>
      </c>
      <c r="Z159" s="71">
        <v>2732</v>
      </c>
      <c r="AA159" s="71">
        <v>1508</v>
      </c>
      <c r="AB159" s="71">
        <v>5430</v>
      </c>
      <c r="AC159" s="71">
        <v>0</v>
      </c>
      <c r="AD159" s="71">
        <v>0</v>
      </c>
      <c r="AE159" s="72"/>
      <c r="AF159" s="71"/>
      <c r="AG159" s="71"/>
      <c r="AH159" s="71"/>
      <c r="AI159" s="71"/>
      <c r="AJ159" s="71"/>
      <c r="AK159" s="71"/>
      <c r="AL159" s="71"/>
      <c r="AM159" s="71"/>
      <c r="AN159" s="71"/>
      <c r="AO159" s="71"/>
      <c r="AP159" s="71"/>
      <c r="AQ159" s="72"/>
      <c r="AR159" s="71"/>
      <c r="AS159" s="71"/>
      <c r="AT159" s="71"/>
      <c r="AU159" s="71"/>
      <c r="AV159" s="71"/>
      <c r="AW159" s="71"/>
      <c r="AX159" s="71"/>
      <c r="AY159" s="72"/>
      <c r="AZ159" s="71"/>
      <c r="BA159" s="71"/>
      <c r="BB159" s="71"/>
      <c r="BC159" s="71"/>
      <c r="BD159" s="71"/>
      <c r="BE159" s="71"/>
      <c r="BF159" s="71"/>
      <c r="BG159" s="72"/>
      <c r="BH159" s="71" t="s">
        <v>788</v>
      </c>
      <c r="BI159" s="71" t="s">
        <v>788</v>
      </c>
      <c r="BJ159" s="71" t="s">
        <v>788</v>
      </c>
      <c r="BK159" s="71" t="s">
        <v>788</v>
      </c>
      <c r="BL159" s="71" t="s">
        <v>788</v>
      </c>
      <c r="BM159" s="71" t="s">
        <v>788</v>
      </c>
      <c r="BN159" s="72"/>
      <c r="BO159" s="71" t="s">
        <v>788</v>
      </c>
      <c r="BP159" s="71" t="s">
        <v>788</v>
      </c>
      <c r="BQ159" s="71" t="s">
        <v>788</v>
      </c>
      <c r="BR159" s="71" t="s">
        <v>788</v>
      </c>
      <c r="BS159" s="71" t="s">
        <v>788</v>
      </c>
      <c r="BT159" s="71" t="s">
        <v>788</v>
      </c>
      <c r="BU159"/>
      <c r="BV159" s="70"/>
      <c r="BW159" s="70"/>
      <c r="BX159" s="70"/>
      <c r="BY159" s="70"/>
      <c r="BZ159" s="70"/>
      <c r="CA159" s="70"/>
      <c r="CB159" s="70"/>
      <c r="CC159" s="70"/>
      <c r="CD159" s="70"/>
    </row>
    <row r="160" spans="1:82">
      <c r="A160" s="70" t="s">
        <v>1863</v>
      </c>
      <c r="B160" s="70">
        <v>141</v>
      </c>
      <c r="C160" s="70">
        <v>5</v>
      </c>
      <c r="D160" s="70">
        <v>9</v>
      </c>
      <c r="E160" s="70">
        <v>2008</v>
      </c>
      <c r="F160" s="70" t="s">
        <v>792</v>
      </c>
      <c r="G160" s="70" t="s">
        <v>1858</v>
      </c>
      <c r="H160" s="70" t="s">
        <v>1859</v>
      </c>
      <c r="I160" s="148"/>
      <c r="J160" s="71">
        <v>2.5154688367442031</v>
      </c>
      <c r="K160" s="71">
        <v>0.32685351228919329</v>
      </c>
      <c r="L160" s="71">
        <v>1.646454411744372</v>
      </c>
      <c r="M160" s="71">
        <v>4.2413911750511017</v>
      </c>
      <c r="N160" s="71">
        <v>6.984371963764584</v>
      </c>
      <c r="O160" s="71">
        <v>5.3147704349061833</v>
      </c>
      <c r="P160" s="71">
        <v>7.3755858772496667</v>
      </c>
      <c r="Q160" s="71">
        <v>0.32593556516684402</v>
      </c>
      <c r="R160" s="71">
        <v>0</v>
      </c>
      <c r="S160" s="71">
        <v>0</v>
      </c>
      <c r="T160" s="72"/>
      <c r="U160" s="71">
        <v>86662</v>
      </c>
      <c r="V160" s="71">
        <v>219</v>
      </c>
      <c r="W160" s="71">
        <v>19</v>
      </c>
      <c r="X160" s="71">
        <v>1029</v>
      </c>
      <c r="Y160" s="71">
        <v>1982</v>
      </c>
      <c r="Z160" s="71">
        <v>2722</v>
      </c>
      <c r="AA160" s="71">
        <v>1446</v>
      </c>
      <c r="AB160" s="71">
        <v>5326</v>
      </c>
      <c r="AC160" s="71">
        <v>0</v>
      </c>
      <c r="AD160" s="71">
        <v>0</v>
      </c>
      <c r="AE160" s="72"/>
      <c r="AF160" s="71"/>
      <c r="AG160" s="71"/>
      <c r="AH160" s="71"/>
      <c r="AI160" s="71"/>
      <c r="AJ160" s="71"/>
      <c r="AK160" s="71"/>
      <c r="AL160" s="71"/>
      <c r="AM160" s="71"/>
      <c r="AN160" s="71"/>
      <c r="AO160" s="71"/>
      <c r="AP160" s="71"/>
      <c r="AQ160" s="72"/>
      <c r="AR160" s="71"/>
      <c r="AS160" s="71"/>
      <c r="AT160" s="71"/>
      <c r="AU160" s="71"/>
      <c r="AV160" s="71"/>
      <c r="AW160" s="71"/>
      <c r="AX160" s="71"/>
      <c r="AY160" s="72"/>
      <c r="AZ160" s="71"/>
      <c r="BA160" s="71"/>
      <c r="BB160" s="71"/>
      <c r="BC160" s="71"/>
      <c r="BD160" s="71"/>
      <c r="BE160" s="71"/>
      <c r="BF160" s="71"/>
      <c r="BG160" s="72"/>
      <c r="BH160" s="71" t="s">
        <v>788</v>
      </c>
      <c r="BI160" s="71" t="s">
        <v>788</v>
      </c>
      <c r="BJ160" s="71" t="s">
        <v>788</v>
      </c>
      <c r="BK160" s="71" t="s">
        <v>788</v>
      </c>
      <c r="BL160" s="71" t="s">
        <v>788</v>
      </c>
      <c r="BM160" s="71" t="s">
        <v>788</v>
      </c>
      <c r="BN160" s="72"/>
      <c r="BO160" s="71" t="s">
        <v>788</v>
      </c>
      <c r="BP160" s="71" t="s">
        <v>788</v>
      </c>
      <c r="BQ160" s="71" t="s">
        <v>788</v>
      </c>
      <c r="BR160" s="71" t="s">
        <v>788</v>
      </c>
      <c r="BS160" s="71" t="s">
        <v>788</v>
      </c>
      <c r="BT160" s="71" t="s">
        <v>788</v>
      </c>
      <c r="BU160"/>
      <c r="BV160" s="70"/>
      <c r="BW160" s="70"/>
      <c r="BX160" s="70"/>
      <c r="BY160" s="70"/>
      <c r="BZ160" s="70"/>
      <c r="CA160" s="70"/>
      <c r="CB160" s="70"/>
      <c r="CC160" s="70"/>
      <c r="CD160" s="70"/>
    </row>
    <row r="161" spans="1:82">
      <c r="A161" s="70" t="s">
        <v>1864</v>
      </c>
      <c r="B161" s="70">
        <v>142</v>
      </c>
      <c r="C161" s="70">
        <v>6</v>
      </c>
      <c r="D161" s="70">
        <v>9</v>
      </c>
      <c r="E161" s="70">
        <v>2009</v>
      </c>
      <c r="F161" s="70" t="s">
        <v>176</v>
      </c>
      <c r="G161" s="70" t="s">
        <v>1858</v>
      </c>
      <c r="H161" s="70" t="s">
        <v>1859</v>
      </c>
      <c r="I161" s="148"/>
      <c r="J161" s="71">
        <v>2.963285783656834</v>
      </c>
      <c r="K161" s="71">
        <v>0.2324085035680129</v>
      </c>
      <c r="L161" s="71">
        <v>1.4042008189477959</v>
      </c>
      <c r="M161" s="71">
        <v>3.6417608550258151</v>
      </c>
      <c r="N161" s="71">
        <v>5.8374033557015768</v>
      </c>
      <c r="O161" s="71">
        <v>5.4418735651861621</v>
      </c>
      <c r="P161" s="71">
        <v>6.9508711728521826</v>
      </c>
      <c r="Q161" s="71">
        <v>0.30413731854635301</v>
      </c>
      <c r="R161" s="71">
        <v>0</v>
      </c>
      <c r="S161" s="71">
        <v>0.3782363513531074</v>
      </c>
      <c r="T161" s="72"/>
      <c r="U161" s="71">
        <v>77397</v>
      </c>
      <c r="V161" s="71">
        <v>170</v>
      </c>
      <c r="W161" s="71">
        <v>18</v>
      </c>
      <c r="X161" s="71">
        <v>1005</v>
      </c>
      <c r="Y161" s="71">
        <v>1991</v>
      </c>
      <c r="Z161" s="71">
        <v>2751</v>
      </c>
      <c r="AA161" s="71">
        <v>1399</v>
      </c>
      <c r="AB161" s="71">
        <v>5217</v>
      </c>
      <c r="AC161" s="71">
        <v>0</v>
      </c>
      <c r="AD161" s="71">
        <v>0.3782363513531074</v>
      </c>
      <c r="AE161" s="72"/>
      <c r="AF161" s="71"/>
      <c r="AG161" s="71"/>
      <c r="AH161" s="71"/>
      <c r="AI161" s="71"/>
      <c r="AJ161" s="71"/>
      <c r="AK161" s="71"/>
      <c r="AL161" s="71"/>
      <c r="AM161" s="71"/>
      <c r="AN161" s="71"/>
      <c r="AO161" s="71"/>
      <c r="AP161" s="71"/>
      <c r="AQ161" s="72"/>
      <c r="AR161" s="71"/>
      <c r="AS161" s="71"/>
      <c r="AT161" s="71"/>
      <c r="AU161" s="71"/>
      <c r="AV161" s="71"/>
      <c r="AW161" s="71"/>
      <c r="AX161" s="71"/>
      <c r="AY161" s="72"/>
      <c r="AZ161" s="71"/>
      <c r="BA161" s="71"/>
      <c r="BB161" s="71"/>
      <c r="BC161" s="71"/>
      <c r="BD161" s="71"/>
      <c r="BE161" s="71"/>
      <c r="BF161" s="71"/>
      <c r="BG161" s="72"/>
      <c r="BH161" s="71">
        <v>0</v>
      </c>
      <c r="BI161" s="71">
        <v>0</v>
      </c>
      <c r="BJ161" s="71">
        <v>0</v>
      </c>
      <c r="BK161" s="71">
        <v>0</v>
      </c>
      <c r="BL161" s="71">
        <v>0</v>
      </c>
      <c r="BM161" s="71">
        <v>0</v>
      </c>
      <c r="BN161" s="72"/>
      <c r="BO161" s="71">
        <v>0</v>
      </c>
      <c r="BP161" s="71">
        <v>0</v>
      </c>
      <c r="BQ161" s="71">
        <v>0</v>
      </c>
      <c r="BR161" s="71">
        <v>0</v>
      </c>
      <c r="BS161" s="71">
        <v>0</v>
      </c>
      <c r="BT161" s="71">
        <v>0</v>
      </c>
      <c r="BU161"/>
      <c r="BV161" s="70">
        <v>0</v>
      </c>
      <c r="BW161" s="70">
        <v>0</v>
      </c>
      <c r="BX161" s="70">
        <v>0</v>
      </c>
      <c r="BY161" s="70">
        <v>0</v>
      </c>
      <c r="BZ161" s="70">
        <v>0</v>
      </c>
      <c r="CA161" s="70">
        <v>0</v>
      </c>
      <c r="CB161" s="70">
        <v>0</v>
      </c>
      <c r="CC161" s="70">
        <v>0</v>
      </c>
      <c r="CD161" s="70">
        <v>0</v>
      </c>
    </row>
    <row r="162" spans="1:82">
      <c r="A162" s="70" t="s">
        <v>1865</v>
      </c>
      <c r="B162" s="70">
        <v>143</v>
      </c>
      <c r="C162" s="70">
        <v>7</v>
      </c>
      <c r="D162" s="70">
        <v>9</v>
      </c>
      <c r="E162" s="70">
        <v>2010</v>
      </c>
      <c r="F162" s="70" t="s">
        <v>177</v>
      </c>
      <c r="G162" s="70" t="s">
        <v>1858</v>
      </c>
      <c r="H162" s="70" t="s">
        <v>1859</v>
      </c>
      <c r="I162" s="148"/>
      <c r="J162" s="71">
        <v>2.8506931371907771</v>
      </c>
      <c r="K162" s="71">
        <v>0.2580542879867464</v>
      </c>
      <c r="L162" s="71">
        <v>1.370005352120834</v>
      </c>
      <c r="M162" s="71">
        <v>3.978385489732184</v>
      </c>
      <c r="N162" s="71">
        <v>6.2250934060039249</v>
      </c>
      <c r="O162" s="71">
        <v>5.3359744661554274</v>
      </c>
      <c r="P162" s="71">
        <v>6.9913219405134104</v>
      </c>
      <c r="Q162" s="71">
        <v>0.31246893040853502</v>
      </c>
      <c r="R162" s="71">
        <v>0</v>
      </c>
      <c r="S162" s="71">
        <v>0.59456929154464189</v>
      </c>
      <c r="T162" s="72"/>
      <c r="U162" s="71">
        <v>72421</v>
      </c>
      <c r="V162" s="71">
        <v>170</v>
      </c>
      <c r="W162" s="71">
        <v>18</v>
      </c>
      <c r="X162" s="71">
        <v>1005</v>
      </c>
      <c r="Y162" s="71">
        <v>1986</v>
      </c>
      <c r="Z162" s="71">
        <v>2710</v>
      </c>
      <c r="AA162" s="71">
        <v>1372</v>
      </c>
      <c r="AB162" s="71">
        <v>5136</v>
      </c>
      <c r="AC162" s="71">
        <v>0</v>
      </c>
      <c r="AD162" s="71">
        <v>0.59456929154464189</v>
      </c>
      <c r="AE162" s="72"/>
      <c r="AF162" s="71"/>
      <c r="AG162" s="71"/>
      <c r="AH162" s="71"/>
      <c r="AI162" s="71"/>
      <c r="AJ162" s="71"/>
      <c r="AK162" s="71"/>
      <c r="AL162" s="71"/>
      <c r="AM162" s="71"/>
      <c r="AN162" s="71"/>
      <c r="AO162" s="71"/>
      <c r="AP162" s="71"/>
      <c r="AQ162" s="72"/>
      <c r="AR162" s="71"/>
      <c r="AS162" s="71"/>
      <c r="AT162" s="71"/>
      <c r="AU162" s="71"/>
      <c r="AV162" s="71"/>
      <c r="AW162" s="71"/>
      <c r="AX162" s="71"/>
      <c r="AY162" s="72"/>
      <c r="AZ162" s="71"/>
      <c r="BA162" s="71"/>
      <c r="BB162" s="71"/>
      <c r="BC162" s="71"/>
      <c r="BD162" s="71"/>
      <c r="BE162" s="71"/>
      <c r="BF162" s="71"/>
      <c r="BG162" s="72"/>
      <c r="BH162" s="71">
        <v>0</v>
      </c>
      <c r="BI162" s="71">
        <v>0</v>
      </c>
      <c r="BJ162" s="71">
        <v>0</v>
      </c>
      <c r="BK162" s="71">
        <v>0</v>
      </c>
      <c r="BL162" s="71">
        <v>0</v>
      </c>
      <c r="BM162" s="71">
        <v>0</v>
      </c>
      <c r="BN162" s="72"/>
      <c r="BO162" s="71">
        <v>0</v>
      </c>
      <c r="BP162" s="71">
        <v>0</v>
      </c>
      <c r="BQ162" s="71">
        <v>0</v>
      </c>
      <c r="BR162" s="71">
        <v>0</v>
      </c>
      <c r="BS162" s="71">
        <v>0</v>
      </c>
      <c r="BT162" s="71">
        <v>0</v>
      </c>
      <c r="BU162"/>
      <c r="BV162" s="70">
        <v>0</v>
      </c>
      <c r="BW162" s="70">
        <v>0</v>
      </c>
      <c r="BX162" s="70">
        <v>0</v>
      </c>
      <c r="BY162" s="70">
        <v>0</v>
      </c>
      <c r="BZ162" s="70">
        <v>0</v>
      </c>
      <c r="CA162" s="70">
        <v>0</v>
      </c>
      <c r="CB162" s="70">
        <v>0</v>
      </c>
      <c r="CC162" s="70">
        <v>0</v>
      </c>
      <c r="CD162" s="70">
        <v>0</v>
      </c>
    </row>
    <row r="163" spans="1:82">
      <c r="A163" s="70" t="s">
        <v>1866</v>
      </c>
      <c r="B163" s="70">
        <v>144</v>
      </c>
      <c r="C163" s="70">
        <v>8</v>
      </c>
      <c r="D163" s="70">
        <v>9</v>
      </c>
      <c r="E163" s="70">
        <v>2011</v>
      </c>
      <c r="F163" s="70" t="s">
        <v>178</v>
      </c>
      <c r="G163" s="70" t="s">
        <v>1858</v>
      </c>
      <c r="H163" s="70" t="s">
        <v>1859</v>
      </c>
      <c r="I163" s="148"/>
      <c r="J163" s="71">
        <v>3.193444624561812</v>
      </c>
      <c r="K163" s="71">
        <v>0.37172232417719658</v>
      </c>
      <c r="L163" s="71">
        <v>0.74698684796705428</v>
      </c>
      <c r="M163" s="71">
        <v>5.2218358172516028</v>
      </c>
      <c r="N163" s="71">
        <v>7.9000202145428906</v>
      </c>
      <c r="O163" s="71">
        <v>5.2456408577995433</v>
      </c>
      <c r="P163" s="71">
        <v>6.5962941650115203</v>
      </c>
      <c r="Q163" s="71">
        <v>0.35425370702480102</v>
      </c>
      <c r="R163" s="71">
        <v>0</v>
      </c>
      <c r="S163" s="71">
        <v>0.32430666248826229</v>
      </c>
      <c r="T163" s="72"/>
      <c r="U163" s="71">
        <v>85183</v>
      </c>
      <c r="V163" s="71">
        <v>170</v>
      </c>
      <c r="W163" s="71">
        <v>18</v>
      </c>
      <c r="X163" s="71">
        <v>1005</v>
      </c>
      <c r="Y163" s="71">
        <v>1970</v>
      </c>
      <c r="Z163" s="71">
        <v>2722</v>
      </c>
      <c r="AA163" s="71">
        <v>1333</v>
      </c>
      <c r="AB163" s="71">
        <v>5048</v>
      </c>
      <c r="AC163" s="71">
        <v>0</v>
      </c>
      <c r="AD163" s="71">
        <v>0.32430666248826229</v>
      </c>
      <c r="AE163" s="72"/>
      <c r="AF163" s="71"/>
      <c r="AG163" s="71"/>
      <c r="AH163" s="71"/>
      <c r="AI163" s="71"/>
      <c r="AJ163" s="71"/>
      <c r="AK163" s="71"/>
      <c r="AL163" s="71"/>
      <c r="AM163" s="71"/>
      <c r="AN163" s="71"/>
      <c r="AO163" s="71"/>
      <c r="AP163" s="71"/>
      <c r="AQ163" s="72"/>
      <c r="AR163" s="71"/>
      <c r="AS163" s="71"/>
      <c r="AT163" s="71"/>
      <c r="AU163" s="71"/>
      <c r="AV163" s="71"/>
      <c r="AW163" s="71"/>
      <c r="AX163" s="71"/>
      <c r="AY163" s="72"/>
      <c r="AZ163" s="71"/>
      <c r="BA163" s="71"/>
      <c r="BB163" s="71"/>
      <c r="BC163" s="71"/>
      <c r="BD163" s="71"/>
      <c r="BE163" s="71"/>
      <c r="BF163" s="71"/>
      <c r="BG163" s="72"/>
      <c r="BH163" s="71">
        <v>0</v>
      </c>
      <c r="BI163" s="71">
        <v>0</v>
      </c>
      <c r="BJ163" s="71">
        <v>0</v>
      </c>
      <c r="BK163" s="71">
        <v>0</v>
      </c>
      <c r="BL163" s="71">
        <v>0</v>
      </c>
      <c r="BM163" s="71">
        <v>0</v>
      </c>
      <c r="BN163" s="72"/>
      <c r="BO163" s="71">
        <v>0</v>
      </c>
      <c r="BP163" s="71">
        <v>0</v>
      </c>
      <c r="BQ163" s="71">
        <v>0</v>
      </c>
      <c r="BR163" s="71">
        <v>0</v>
      </c>
      <c r="BS163" s="71">
        <v>0</v>
      </c>
      <c r="BT163" s="71">
        <v>0</v>
      </c>
      <c r="BU163"/>
      <c r="BV163" s="70">
        <v>0</v>
      </c>
      <c r="BW163" s="70">
        <v>0</v>
      </c>
      <c r="BX163" s="70">
        <v>0</v>
      </c>
      <c r="BY163" s="70">
        <v>0</v>
      </c>
      <c r="BZ163" s="70">
        <v>0</v>
      </c>
      <c r="CA163" s="70">
        <v>0</v>
      </c>
      <c r="CB163" s="70">
        <v>0</v>
      </c>
      <c r="CC163" s="70">
        <v>0</v>
      </c>
      <c r="CD163" s="70">
        <v>0</v>
      </c>
    </row>
    <row r="164" spans="1:82">
      <c r="A164" s="70" t="s">
        <v>1867</v>
      </c>
      <c r="B164" s="70">
        <v>145</v>
      </c>
      <c r="C164" s="70">
        <v>9</v>
      </c>
      <c r="D164" s="70">
        <v>9</v>
      </c>
      <c r="E164" s="70">
        <v>2012</v>
      </c>
      <c r="F164" s="70" t="s">
        <v>179</v>
      </c>
      <c r="G164" s="70" t="s">
        <v>1858</v>
      </c>
      <c r="H164" s="70" t="s">
        <v>1859</v>
      </c>
      <c r="I164" s="148"/>
      <c r="J164" s="71">
        <v>2.5991882870446612</v>
      </c>
      <c r="K164" s="71">
        <v>0.36001684358753389</v>
      </c>
      <c r="L164" s="71">
        <v>0.76927297032463726</v>
      </c>
      <c r="M164" s="71">
        <v>5.4587380473165714</v>
      </c>
      <c r="N164" s="71">
        <v>8.4809302135308808</v>
      </c>
      <c r="O164" s="71">
        <v>5.1775946303578522</v>
      </c>
      <c r="P164" s="71">
        <v>6.5890343009014209</v>
      </c>
      <c r="Q164" s="71">
        <v>0.37421508261456998</v>
      </c>
      <c r="R164" s="71">
        <v>0</v>
      </c>
      <c r="S164" s="71">
        <v>0.35839475071419719</v>
      </c>
      <c r="T164" s="72"/>
      <c r="U164" s="71">
        <v>70681</v>
      </c>
      <c r="V164" s="71">
        <v>170</v>
      </c>
      <c r="W164" s="71">
        <v>18</v>
      </c>
      <c r="X164" s="71">
        <v>1005</v>
      </c>
      <c r="Y164" s="71">
        <v>1951</v>
      </c>
      <c r="Z164" s="71">
        <v>2708</v>
      </c>
      <c r="AA164" s="71">
        <v>1324</v>
      </c>
      <c r="AB164" s="71">
        <v>4908</v>
      </c>
      <c r="AC164" s="71">
        <v>0</v>
      </c>
      <c r="AD164" s="71">
        <v>0.35839475071419719</v>
      </c>
      <c r="AE164" s="72"/>
      <c r="AF164" s="71"/>
      <c r="AG164" s="71"/>
      <c r="AH164" s="71"/>
      <c r="AI164" s="71"/>
      <c r="AJ164" s="71"/>
      <c r="AK164" s="71"/>
      <c r="AL164" s="71"/>
      <c r="AM164" s="71"/>
      <c r="AN164" s="71"/>
      <c r="AO164" s="71"/>
      <c r="AP164" s="71"/>
      <c r="AQ164" s="72"/>
      <c r="AR164" s="71"/>
      <c r="AS164" s="71"/>
      <c r="AT164" s="71"/>
      <c r="AU164" s="71"/>
      <c r="AV164" s="71"/>
      <c r="AW164" s="71"/>
      <c r="AX164" s="71"/>
      <c r="AY164" s="72"/>
      <c r="AZ164" s="71"/>
      <c r="BA164" s="71"/>
      <c r="BB164" s="71"/>
      <c r="BC164" s="71"/>
      <c r="BD164" s="71"/>
      <c r="BE164" s="71"/>
      <c r="BF164" s="71"/>
      <c r="BG164" s="72"/>
      <c r="BH164" s="71">
        <v>0</v>
      </c>
      <c r="BI164" s="71">
        <v>0</v>
      </c>
      <c r="BJ164" s="71">
        <v>0</v>
      </c>
      <c r="BK164" s="71">
        <v>0</v>
      </c>
      <c r="BL164" s="71">
        <v>0</v>
      </c>
      <c r="BM164" s="71">
        <v>0</v>
      </c>
      <c r="BN164" s="72"/>
      <c r="BO164" s="71">
        <v>0</v>
      </c>
      <c r="BP164" s="71">
        <v>0</v>
      </c>
      <c r="BQ164" s="71">
        <v>0</v>
      </c>
      <c r="BR164" s="71">
        <v>0</v>
      </c>
      <c r="BS164" s="71">
        <v>0</v>
      </c>
      <c r="BT164" s="71">
        <v>0</v>
      </c>
      <c r="BU164"/>
      <c r="BV164" s="70">
        <v>0</v>
      </c>
      <c r="BW164" s="70">
        <v>0</v>
      </c>
      <c r="BX164" s="70">
        <v>0</v>
      </c>
      <c r="BY164" s="70">
        <v>0</v>
      </c>
      <c r="BZ164" s="70">
        <v>0</v>
      </c>
      <c r="CA164" s="70">
        <v>0</v>
      </c>
      <c r="CB164" s="70">
        <v>0</v>
      </c>
      <c r="CC164" s="70">
        <v>0</v>
      </c>
      <c r="CD164" s="70">
        <v>0</v>
      </c>
    </row>
    <row r="165" spans="1:82">
      <c r="A165" s="70" t="s">
        <v>1868</v>
      </c>
      <c r="B165" s="70">
        <v>146</v>
      </c>
      <c r="C165" s="70">
        <v>10</v>
      </c>
      <c r="D165" s="70">
        <v>9</v>
      </c>
      <c r="E165" s="70">
        <v>2013</v>
      </c>
      <c r="F165" s="70" t="s">
        <v>180</v>
      </c>
      <c r="G165" s="70" t="s">
        <v>1858</v>
      </c>
      <c r="H165" s="70" t="s">
        <v>1859</v>
      </c>
      <c r="I165" s="148"/>
      <c r="J165" s="71">
        <v>2.6286150212964001</v>
      </c>
      <c r="K165" s="71">
        <v>0.34398918689292451</v>
      </c>
      <c r="L165" s="71">
        <v>0.68740467179289488</v>
      </c>
      <c r="M165" s="71">
        <v>5.6140765724268951</v>
      </c>
      <c r="N165" s="71">
        <v>7.9019693433406824</v>
      </c>
      <c r="O165" s="71">
        <v>4.9087183750797276</v>
      </c>
      <c r="P165" s="71">
        <v>6.5389313711325157</v>
      </c>
      <c r="Q165" s="71">
        <v>0.37107142554901301</v>
      </c>
      <c r="R165" s="71">
        <v>0</v>
      </c>
      <c r="S165" s="71">
        <v>0.37519363269729811</v>
      </c>
      <c r="T165" s="72"/>
      <c r="U165" s="71">
        <v>67599</v>
      </c>
      <c r="V165" s="71">
        <v>170</v>
      </c>
      <c r="W165" s="71">
        <v>18</v>
      </c>
      <c r="X165" s="71">
        <v>1005</v>
      </c>
      <c r="Y165" s="71">
        <v>1929</v>
      </c>
      <c r="Z165" s="71">
        <v>2682</v>
      </c>
      <c r="AA165" s="71">
        <v>1309</v>
      </c>
      <c r="AB165" s="71">
        <v>4797</v>
      </c>
      <c r="AC165" s="71">
        <v>0</v>
      </c>
      <c r="AD165" s="71">
        <v>0.37519363269729811</v>
      </c>
      <c r="AE165" s="72"/>
      <c r="AF165" s="71"/>
      <c r="AG165" s="71"/>
      <c r="AH165" s="71"/>
      <c r="AI165" s="71"/>
      <c r="AJ165" s="71"/>
      <c r="AK165" s="71"/>
      <c r="AL165" s="71"/>
      <c r="AM165" s="71"/>
      <c r="AN165" s="71"/>
      <c r="AO165" s="71"/>
      <c r="AP165" s="71"/>
      <c r="AQ165" s="72"/>
      <c r="AR165" s="71"/>
      <c r="AS165" s="71"/>
      <c r="AT165" s="71"/>
      <c r="AU165" s="71"/>
      <c r="AV165" s="71"/>
      <c r="AW165" s="71"/>
      <c r="AX165" s="71"/>
      <c r="AY165" s="72"/>
      <c r="AZ165" s="71"/>
      <c r="BA165" s="71"/>
      <c r="BB165" s="71"/>
      <c r="BC165" s="71"/>
      <c r="BD165" s="71"/>
      <c r="BE165" s="71"/>
      <c r="BF165" s="71"/>
      <c r="BG165" s="72"/>
      <c r="BH165" s="71">
        <v>0</v>
      </c>
      <c r="BI165" s="71">
        <v>0</v>
      </c>
      <c r="BJ165" s="71">
        <v>0</v>
      </c>
      <c r="BK165" s="71">
        <v>0</v>
      </c>
      <c r="BL165" s="71">
        <v>0</v>
      </c>
      <c r="BM165" s="71">
        <v>0</v>
      </c>
      <c r="BN165" s="72"/>
      <c r="BO165" s="71">
        <v>0</v>
      </c>
      <c r="BP165" s="71">
        <v>0</v>
      </c>
      <c r="BQ165" s="71">
        <v>0</v>
      </c>
      <c r="BR165" s="71">
        <v>0</v>
      </c>
      <c r="BS165" s="71">
        <v>0</v>
      </c>
      <c r="BT165" s="71">
        <v>0</v>
      </c>
      <c r="BU165"/>
      <c r="BV165" s="70">
        <v>0</v>
      </c>
      <c r="BW165" s="70">
        <v>0</v>
      </c>
      <c r="BX165" s="70">
        <v>0</v>
      </c>
      <c r="BY165" s="70">
        <v>0</v>
      </c>
      <c r="BZ165" s="70">
        <v>0</v>
      </c>
      <c r="CA165" s="70">
        <v>0</v>
      </c>
      <c r="CB165" s="70">
        <v>0</v>
      </c>
      <c r="CC165" s="70">
        <v>0</v>
      </c>
      <c r="CD165" s="70">
        <v>0</v>
      </c>
    </row>
    <row r="166" spans="1:82">
      <c r="A166" s="70" t="s">
        <v>1869</v>
      </c>
      <c r="B166" s="70">
        <v>147</v>
      </c>
      <c r="C166" s="70">
        <v>11</v>
      </c>
      <c r="D166" s="70">
        <v>9</v>
      </c>
      <c r="E166" s="70">
        <v>2014</v>
      </c>
      <c r="F166" s="70" t="s">
        <v>181</v>
      </c>
      <c r="G166" s="70" t="s">
        <v>1858</v>
      </c>
      <c r="H166" s="70" t="s">
        <v>1859</v>
      </c>
      <c r="I166" s="148"/>
      <c r="J166" s="71">
        <v>2.8999542473250401</v>
      </c>
      <c r="K166" s="71">
        <v>0.35866298989064588</v>
      </c>
      <c r="L166" s="71">
        <v>0.68521204869660446</v>
      </c>
      <c r="M166" s="71">
        <v>5.8792533361245161</v>
      </c>
      <c r="N166" s="71">
        <v>8.0146391625227871</v>
      </c>
      <c r="O166" s="71">
        <v>4.6067953789297862</v>
      </c>
      <c r="P166" s="71">
        <v>6.5176851180702133</v>
      </c>
      <c r="Q166" s="71">
        <v>0.34882184150461498</v>
      </c>
      <c r="R166" s="71">
        <v>0</v>
      </c>
      <c r="S166" s="71">
        <v>0.37809166945716871</v>
      </c>
      <c r="T166" s="72"/>
      <c r="U166" s="71">
        <v>76329</v>
      </c>
      <c r="V166" s="71">
        <v>157</v>
      </c>
      <c r="W166" s="71">
        <v>14</v>
      </c>
      <c r="X166" s="71">
        <v>1019</v>
      </c>
      <c r="Y166" s="71">
        <v>1915</v>
      </c>
      <c r="Z166" s="71">
        <v>2651</v>
      </c>
      <c r="AA166" s="71">
        <v>1298</v>
      </c>
      <c r="AB166" s="71">
        <v>4700</v>
      </c>
      <c r="AC166" s="71">
        <v>0</v>
      </c>
      <c r="AD166" s="71">
        <v>0.37809166945716871</v>
      </c>
      <c r="AE166" s="72"/>
      <c r="AF166" s="71"/>
      <c r="AG166" s="71"/>
      <c r="AH166" s="71"/>
      <c r="AI166" s="71"/>
      <c r="AJ166" s="71"/>
      <c r="AK166" s="71"/>
      <c r="AL166" s="71"/>
      <c r="AM166" s="71"/>
      <c r="AN166" s="71"/>
      <c r="AO166" s="71"/>
      <c r="AP166" s="71"/>
      <c r="AQ166" s="72"/>
      <c r="AR166" s="71">
        <v>45</v>
      </c>
      <c r="AS166" s="71">
        <v>10</v>
      </c>
      <c r="AT166" s="71">
        <v>0</v>
      </c>
      <c r="AU166" s="71">
        <v>0</v>
      </c>
      <c r="AV166" s="71">
        <v>0</v>
      </c>
      <c r="AW166" s="71">
        <v>0</v>
      </c>
      <c r="AX166" s="71"/>
      <c r="AY166" s="72"/>
      <c r="AZ166" s="71">
        <v>182.3</v>
      </c>
      <c r="BA166" s="71">
        <v>871.1</v>
      </c>
      <c r="BB166" s="71">
        <v>0</v>
      </c>
      <c r="BC166" s="71">
        <v>0</v>
      </c>
      <c r="BD166" s="71">
        <v>0</v>
      </c>
      <c r="BE166" s="71">
        <v>0</v>
      </c>
      <c r="BF166" s="71"/>
      <c r="BG166" s="72"/>
      <c r="BH166" s="71">
        <v>0</v>
      </c>
      <c r="BI166" s="71">
        <v>0</v>
      </c>
      <c r="BJ166" s="71">
        <v>0</v>
      </c>
      <c r="BK166" s="71">
        <v>0</v>
      </c>
      <c r="BL166" s="71">
        <v>0</v>
      </c>
      <c r="BM166" s="71">
        <v>0</v>
      </c>
      <c r="BN166" s="72"/>
      <c r="BO166" s="71">
        <v>0</v>
      </c>
      <c r="BP166" s="71">
        <v>0</v>
      </c>
      <c r="BQ166" s="71">
        <v>0</v>
      </c>
      <c r="BR166" s="71">
        <v>0</v>
      </c>
      <c r="BS166" s="71">
        <v>0</v>
      </c>
      <c r="BT166" s="71">
        <v>0</v>
      </c>
      <c r="BU166"/>
      <c r="BV166" s="70">
        <v>0</v>
      </c>
      <c r="BW166" s="70">
        <v>0</v>
      </c>
      <c r="BX166" s="70">
        <v>0</v>
      </c>
      <c r="BY166" s="70">
        <v>0</v>
      </c>
      <c r="BZ166" s="70">
        <v>0</v>
      </c>
      <c r="CA166" s="70">
        <v>0</v>
      </c>
      <c r="CB166" s="70">
        <v>0</v>
      </c>
      <c r="CC166" s="70">
        <v>0</v>
      </c>
      <c r="CD166" s="70">
        <v>0</v>
      </c>
    </row>
    <row r="167" spans="1:82">
      <c r="A167" s="70" t="s">
        <v>1870</v>
      </c>
      <c r="B167" s="70">
        <v>148</v>
      </c>
      <c r="C167" s="70">
        <v>12</v>
      </c>
      <c r="D167" s="70">
        <v>9</v>
      </c>
      <c r="E167" s="70">
        <v>2015</v>
      </c>
      <c r="F167" s="70" t="s">
        <v>182</v>
      </c>
      <c r="G167" s="70" t="s">
        <v>1858</v>
      </c>
      <c r="H167" s="70" t="s">
        <v>1859</v>
      </c>
      <c r="I167" s="148"/>
      <c r="J167" s="71">
        <v>2.415927954544058</v>
      </c>
      <c r="K167" s="71">
        <v>0.32449660438949141</v>
      </c>
      <c r="L167" s="71">
        <v>0.7880231217692597</v>
      </c>
      <c r="M167" s="71">
        <v>4.8900291957344981</v>
      </c>
      <c r="N167" s="71">
        <v>6.7313984102393976</v>
      </c>
      <c r="O167" s="71">
        <v>4.5783733150015191</v>
      </c>
      <c r="P167" s="71">
        <v>6.3921767689303817</v>
      </c>
      <c r="Q167" s="71">
        <v>0.33464461964157199</v>
      </c>
      <c r="R167" s="71">
        <v>0</v>
      </c>
      <c r="S167" s="71">
        <v>0.42081128643987498</v>
      </c>
      <c r="T167" s="72"/>
      <c r="U167" s="71">
        <v>62229</v>
      </c>
      <c r="V167" s="71">
        <v>157</v>
      </c>
      <c r="W167" s="71">
        <v>14</v>
      </c>
      <c r="X167" s="71">
        <v>1019</v>
      </c>
      <c r="Y167" s="71">
        <v>1886</v>
      </c>
      <c r="Z167" s="71">
        <v>2660</v>
      </c>
      <c r="AA167" s="71">
        <v>1272</v>
      </c>
      <c r="AB167" s="71">
        <v>4606</v>
      </c>
      <c r="AC167" s="71">
        <v>0</v>
      </c>
      <c r="AD167" s="71">
        <v>0.42081128643987498</v>
      </c>
      <c r="AE167" s="72"/>
      <c r="AF167" s="71">
        <v>581427.90086865413</v>
      </c>
      <c r="AG167" s="71">
        <v>248646.26037612811</v>
      </c>
      <c r="AH167" s="71">
        <v>142600.12245149579</v>
      </c>
      <c r="AI167" s="71">
        <v>6417303.5971500035</v>
      </c>
      <c r="AJ167" s="71">
        <v>11244378.93373286</v>
      </c>
      <c r="AK167" s="71">
        <v>0</v>
      </c>
      <c r="AL167" s="71">
        <v>0</v>
      </c>
      <c r="AM167" s="71">
        <v>631232.9785566933</v>
      </c>
      <c r="AN167" s="71">
        <v>0</v>
      </c>
      <c r="AO167" s="71">
        <v>0</v>
      </c>
      <c r="AP167" s="71">
        <v>19265589.793135833</v>
      </c>
      <c r="AQ167" s="72"/>
      <c r="AR167" s="71">
        <v>49</v>
      </c>
      <c r="AS167" s="71">
        <v>17</v>
      </c>
      <c r="AT167" s="71">
        <v>0</v>
      </c>
      <c r="AU167" s="71">
        <v>0</v>
      </c>
      <c r="AV167" s="71">
        <v>0</v>
      </c>
      <c r="AW167" s="71">
        <v>0</v>
      </c>
      <c r="AX167" s="71"/>
      <c r="AY167" s="72"/>
      <c r="AZ167" s="71">
        <v>200.5</v>
      </c>
      <c r="BA167" s="71">
        <v>2133.6</v>
      </c>
      <c r="BB167" s="71">
        <v>0</v>
      </c>
      <c r="BC167" s="71">
        <v>0</v>
      </c>
      <c r="BD167" s="71">
        <v>0</v>
      </c>
      <c r="BE167" s="71">
        <v>0</v>
      </c>
      <c r="BF167" s="71"/>
      <c r="BG167" s="72"/>
      <c r="BH167" s="71">
        <v>0</v>
      </c>
      <c r="BI167" s="71">
        <v>0</v>
      </c>
      <c r="BJ167" s="71">
        <v>0</v>
      </c>
      <c r="BK167" s="71">
        <v>0</v>
      </c>
      <c r="BL167" s="71">
        <v>0</v>
      </c>
      <c r="BM167" s="71">
        <v>0</v>
      </c>
      <c r="BN167" s="72"/>
      <c r="BO167" s="71">
        <v>0</v>
      </c>
      <c r="BP167" s="71">
        <v>0</v>
      </c>
      <c r="BQ167" s="71">
        <v>0</v>
      </c>
      <c r="BR167" s="71">
        <v>0</v>
      </c>
      <c r="BS167" s="71">
        <v>0</v>
      </c>
      <c r="BT167" s="71">
        <v>0</v>
      </c>
      <c r="BU167"/>
      <c r="BV167" s="70">
        <v>0</v>
      </c>
      <c r="BW167" s="70">
        <v>0</v>
      </c>
      <c r="BX167" s="70">
        <v>0</v>
      </c>
      <c r="BY167" s="70">
        <v>0</v>
      </c>
      <c r="BZ167" s="70">
        <v>0</v>
      </c>
      <c r="CA167" s="70">
        <v>0</v>
      </c>
      <c r="CB167" s="70">
        <v>0</v>
      </c>
      <c r="CC167" s="70">
        <v>0</v>
      </c>
      <c r="CD167" s="70">
        <v>0</v>
      </c>
    </row>
    <row r="168" spans="1:82">
      <c r="A168" s="70" t="s">
        <v>1871</v>
      </c>
      <c r="B168" s="70">
        <v>149</v>
      </c>
      <c r="C168" s="70">
        <v>13</v>
      </c>
      <c r="D168" s="70">
        <v>9</v>
      </c>
      <c r="E168" s="70">
        <v>2016</v>
      </c>
      <c r="F168" s="70" t="s">
        <v>155</v>
      </c>
      <c r="G168" s="70" t="s">
        <v>1858</v>
      </c>
      <c r="H168" s="70" t="s">
        <v>1859</v>
      </c>
      <c r="I168" s="148"/>
      <c r="J168" s="71">
        <v>4.3994206985133086</v>
      </c>
      <c r="K168" s="71">
        <v>0.32936274207199889</v>
      </c>
      <c r="L168" s="71">
        <v>1.0980700172075113</v>
      </c>
      <c r="M168" s="71">
        <v>5.0229528999024495</v>
      </c>
      <c r="N168" s="71">
        <v>6.7527911428683325</v>
      </c>
      <c r="O168" s="71">
        <v>4.4751677573428044</v>
      </c>
      <c r="P168" s="71">
        <v>6.1317070807846266</v>
      </c>
      <c r="Q168" s="71">
        <v>0.3184798135815391</v>
      </c>
      <c r="R168" s="71">
        <v>0</v>
      </c>
      <c r="S168" s="71">
        <v>0.55296754945854054</v>
      </c>
      <c r="T168" s="72"/>
      <c r="U168" s="71">
        <v>104859</v>
      </c>
      <c r="V168" s="71">
        <v>157</v>
      </c>
      <c r="W168" s="71">
        <v>14</v>
      </c>
      <c r="X168" s="71">
        <v>1019</v>
      </c>
      <c r="Y168" s="71">
        <v>1864</v>
      </c>
      <c r="Z168" s="71">
        <v>2632</v>
      </c>
      <c r="AA168" s="71">
        <v>1262</v>
      </c>
      <c r="AB168" s="71">
        <v>4509</v>
      </c>
      <c r="AC168" s="71">
        <v>0</v>
      </c>
      <c r="AD168" s="71">
        <v>0.55296754945854054</v>
      </c>
      <c r="AE168" s="72"/>
      <c r="AF168" s="71">
        <v>987064.34963236854</v>
      </c>
      <c r="AG168" s="71">
        <v>240913.13254191939</v>
      </c>
      <c r="AH168" s="71">
        <v>168501.85459797681</v>
      </c>
      <c r="AI168" s="71">
        <v>7610744.3982055178</v>
      </c>
      <c r="AJ168" s="71">
        <v>10071763.59504511</v>
      </c>
      <c r="AK168" s="71">
        <v>0</v>
      </c>
      <c r="AL168" s="71">
        <v>0</v>
      </c>
      <c r="AM168" s="71">
        <v>618419.61384375556</v>
      </c>
      <c r="AN168" s="71">
        <v>0</v>
      </c>
      <c r="AO168" s="71">
        <v>0</v>
      </c>
      <c r="AP168" s="71">
        <v>19697406.943866648</v>
      </c>
      <c r="AQ168" s="72"/>
      <c r="AR168" s="71">
        <v>51</v>
      </c>
      <c r="AS168" s="71">
        <v>19</v>
      </c>
      <c r="AT168" s="71">
        <v>0</v>
      </c>
      <c r="AU168" s="71">
        <v>0</v>
      </c>
      <c r="AV168" s="71">
        <v>0</v>
      </c>
      <c r="AW168" s="71">
        <v>0</v>
      </c>
      <c r="AX168" s="71"/>
      <c r="AY168" s="72"/>
      <c r="AZ168" s="71">
        <v>211.2</v>
      </c>
      <c r="BA168" s="71">
        <v>3680.7</v>
      </c>
      <c r="BB168" s="71">
        <v>0</v>
      </c>
      <c r="BC168" s="71">
        <v>0</v>
      </c>
      <c r="BD168" s="71">
        <v>0</v>
      </c>
      <c r="BE168" s="71">
        <v>0</v>
      </c>
      <c r="BF168" s="71"/>
      <c r="BG168" s="72"/>
      <c r="BH168" s="71">
        <v>0</v>
      </c>
      <c r="BI168" s="71">
        <v>0</v>
      </c>
      <c r="BJ168" s="71">
        <v>0</v>
      </c>
      <c r="BK168" s="71">
        <v>0</v>
      </c>
      <c r="BL168" s="71">
        <v>0</v>
      </c>
      <c r="BM168" s="71">
        <v>0</v>
      </c>
      <c r="BN168" s="72"/>
      <c r="BO168" s="71">
        <v>0</v>
      </c>
      <c r="BP168" s="71">
        <v>0</v>
      </c>
      <c r="BQ168" s="71">
        <v>0</v>
      </c>
      <c r="BR168" s="71">
        <v>0</v>
      </c>
      <c r="BS168" s="71">
        <v>0</v>
      </c>
      <c r="BT168" s="71">
        <v>0</v>
      </c>
      <c r="BU168"/>
      <c r="BV168" s="70">
        <v>0</v>
      </c>
      <c r="BW168" s="70">
        <v>0</v>
      </c>
      <c r="BX168" s="70">
        <v>0</v>
      </c>
      <c r="BY168" s="70">
        <v>0</v>
      </c>
      <c r="BZ168" s="70">
        <v>0</v>
      </c>
      <c r="CA168" s="70">
        <v>0</v>
      </c>
      <c r="CB168" s="70">
        <v>0</v>
      </c>
      <c r="CC168" s="70">
        <v>0</v>
      </c>
      <c r="CD168" s="70">
        <v>0</v>
      </c>
    </row>
    <row r="169" spans="1:82">
      <c r="A169" s="70" t="s">
        <v>1872</v>
      </c>
      <c r="B169" s="70">
        <v>150</v>
      </c>
      <c r="C169" s="70">
        <v>14</v>
      </c>
      <c r="D169" s="70">
        <v>9</v>
      </c>
      <c r="E169" s="70">
        <v>2017</v>
      </c>
      <c r="F169" s="70" t="s">
        <v>156</v>
      </c>
      <c r="G169" s="70" t="s">
        <v>1858</v>
      </c>
      <c r="H169" s="70" t="s">
        <v>1859</v>
      </c>
      <c r="I169" s="148"/>
      <c r="J169" s="71">
        <v>3.4237568576068189</v>
      </c>
      <c r="K169" s="71">
        <v>0.3124759066993435</v>
      </c>
      <c r="L169" s="71">
        <v>1.0173879141686726</v>
      </c>
      <c r="M169" s="71">
        <v>3.6677604412460223</v>
      </c>
      <c r="N169" s="71">
        <v>5.9219124896798787</v>
      </c>
      <c r="O169" s="71">
        <v>4.3670201958910759</v>
      </c>
      <c r="P169" s="71">
        <v>5.9721663143414441</v>
      </c>
      <c r="Q169" s="71">
        <v>0.30264945481002098</v>
      </c>
      <c r="R169" s="71">
        <v>0</v>
      </c>
      <c r="S169" s="71">
        <v>0.40922122023907148</v>
      </c>
      <c r="T169" s="72"/>
      <c r="U169" s="71">
        <v>85604</v>
      </c>
      <c r="V169" s="71">
        <v>157</v>
      </c>
      <c r="W169" s="71">
        <v>14</v>
      </c>
      <c r="X169" s="71">
        <v>1019</v>
      </c>
      <c r="Y169" s="71">
        <v>1852</v>
      </c>
      <c r="Z169" s="71">
        <v>2611</v>
      </c>
      <c r="AA169" s="71">
        <v>1237</v>
      </c>
      <c r="AB169" s="71">
        <v>4431</v>
      </c>
      <c r="AC169" s="71">
        <v>0</v>
      </c>
      <c r="AD169" s="71">
        <v>0.40922122023907148</v>
      </c>
      <c r="AE169" s="72"/>
      <c r="AF169" s="71">
        <v>779500.86841574998</v>
      </c>
      <c r="AG169" s="71">
        <v>240854.78824229681</v>
      </c>
      <c r="AH169" s="71">
        <v>208607.49503703209</v>
      </c>
      <c r="AI169" s="71">
        <v>6236317.3390534427</v>
      </c>
      <c r="AJ169" s="71">
        <v>10728733.18264816</v>
      </c>
      <c r="AK169" s="71">
        <v>0</v>
      </c>
      <c r="AL169" s="71">
        <v>0</v>
      </c>
      <c r="AM169" s="71">
        <v>608672.65491932631</v>
      </c>
      <c r="AN169" s="71">
        <v>0</v>
      </c>
      <c r="AO169" s="71">
        <v>0</v>
      </c>
      <c r="AP169" s="71">
        <v>18802686.328316007</v>
      </c>
      <c r="AQ169" s="72"/>
      <c r="AR169" s="71">
        <v>54</v>
      </c>
      <c r="AS169" s="71">
        <v>19</v>
      </c>
      <c r="AT169" s="71">
        <v>0</v>
      </c>
      <c r="AU169" s="71">
        <v>0</v>
      </c>
      <c r="AV169" s="71">
        <v>0</v>
      </c>
      <c r="AW169" s="71">
        <v>0</v>
      </c>
      <c r="AX169" s="71"/>
      <c r="AY169" s="72"/>
      <c r="AZ169" s="71">
        <v>224.3</v>
      </c>
      <c r="BA169" s="71">
        <v>3680.7</v>
      </c>
      <c r="BB169" s="71">
        <v>0</v>
      </c>
      <c r="BC169" s="71">
        <v>0</v>
      </c>
      <c r="BD169" s="71">
        <v>0</v>
      </c>
      <c r="BE169" s="71">
        <v>0</v>
      </c>
      <c r="BF169" s="71"/>
      <c r="BG169" s="72"/>
      <c r="BH169" s="71">
        <v>0</v>
      </c>
      <c r="BI169" s="71">
        <v>0</v>
      </c>
      <c r="BJ169" s="71">
        <v>0</v>
      </c>
      <c r="BK169" s="71">
        <v>0</v>
      </c>
      <c r="BL169" s="71">
        <v>0</v>
      </c>
      <c r="BM169" s="71">
        <v>0</v>
      </c>
      <c r="BN169" s="72"/>
      <c r="BO169" s="71">
        <v>0</v>
      </c>
      <c r="BP169" s="71">
        <v>0</v>
      </c>
      <c r="BQ169" s="71">
        <v>0</v>
      </c>
      <c r="BR169" s="71">
        <v>0</v>
      </c>
      <c r="BS169" s="71">
        <v>0</v>
      </c>
      <c r="BT169" s="71">
        <v>0</v>
      </c>
      <c r="BU169"/>
      <c r="BV169" s="70">
        <v>0</v>
      </c>
      <c r="BW169" s="70">
        <v>0</v>
      </c>
      <c r="BX169" s="70">
        <v>0</v>
      </c>
      <c r="BY169" s="70">
        <v>0</v>
      </c>
      <c r="BZ169" s="70">
        <v>0</v>
      </c>
      <c r="CA169" s="70">
        <v>0</v>
      </c>
      <c r="CB169" s="70">
        <v>0</v>
      </c>
      <c r="CC169" s="70">
        <v>0</v>
      </c>
      <c r="CD169" s="70">
        <v>0</v>
      </c>
    </row>
    <row r="170" spans="1:82">
      <c r="A170" s="70" t="s">
        <v>1873</v>
      </c>
      <c r="B170" s="70">
        <v>151</v>
      </c>
      <c r="C170" s="70">
        <v>15</v>
      </c>
      <c r="D170" s="70">
        <v>9</v>
      </c>
      <c r="E170" s="70">
        <v>2018</v>
      </c>
      <c r="F170" s="70" t="s">
        <v>183</v>
      </c>
      <c r="G170" s="70" t="s">
        <v>1858</v>
      </c>
      <c r="H170" s="70" t="s">
        <v>1859</v>
      </c>
      <c r="I170" s="148"/>
      <c r="J170" s="71">
        <v>3.899383703062445</v>
      </c>
      <c r="K170" s="71">
        <v>0.2807031918772136</v>
      </c>
      <c r="L170" s="71">
        <v>0.92295326246607046</v>
      </c>
      <c r="M170" s="71">
        <v>3.2052174163674501</v>
      </c>
      <c r="N170" s="71">
        <v>4.4466183684951908</v>
      </c>
      <c r="O170" s="71">
        <v>4.2226107247862634</v>
      </c>
      <c r="P170" s="71">
        <v>5.8696989867980012</v>
      </c>
      <c r="Q170" s="71">
        <v>0.27405872353598099</v>
      </c>
      <c r="R170" s="71">
        <v>0</v>
      </c>
      <c r="S170" s="71">
        <v>0.52981998632899541</v>
      </c>
      <c r="T170" s="72"/>
      <c r="U170" s="71">
        <v>104630</v>
      </c>
      <c r="V170" s="71">
        <v>157</v>
      </c>
      <c r="W170" s="71">
        <v>14</v>
      </c>
      <c r="X170" s="71">
        <v>1019</v>
      </c>
      <c r="Y170" s="71">
        <v>1838</v>
      </c>
      <c r="Z170" s="71">
        <v>2573</v>
      </c>
      <c r="AA170" s="71">
        <v>1228</v>
      </c>
      <c r="AB170" s="71">
        <v>4324</v>
      </c>
      <c r="AC170" s="71">
        <v>0</v>
      </c>
      <c r="AD170" s="71">
        <v>0.52981998632899541</v>
      </c>
      <c r="AE170" s="72"/>
      <c r="AF170" s="71">
        <v>926165.7344617449</v>
      </c>
      <c r="AG170" s="71">
        <v>214379.03523342701</v>
      </c>
      <c r="AH170" s="71">
        <v>193588.96817385999</v>
      </c>
      <c r="AI170" s="71">
        <v>6090471.5361038707</v>
      </c>
      <c r="AJ170" s="71">
        <v>9116292.7840387207</v>
      </c>
      <c r="AK170" s="71">
        <v>0</v>
      </c>
      <c r="AL170" s="71">
        <v>0</v>
      </c>
      <c r="AM170" s="71">
        <v>595203.40271716972</v>
      </c>
      <c r="AN170" s="71">
        <v>0</v>
      </c>
      <c r="AO170" s="71">
        <v>0</v>
      </c>
      <c r="AP170" s="71">
        <v>17136101.460728794</v>
      </c>
      <c r="AQ170" s="72"/>
      <c r="AR170" s="71">
        <v>56</v>
      </c>
      <c r="AS170" s="71">
        <v>20</v>
      </c>
      <c r="AT170" s="71">
        <v>0</v>
      </c>
      <c r="AU170" s="71">
        <v>0</v>
      </c>
      <c r="AV170" s="71">
        <v>0</v>
      </c>
      <c r="AW170" s="71">
        <v>0</v>
      </c>
      <c r="AX170" s="71"/>
      <c r="AY170" s="72"/>
      <c r="AZ170" s="71">
        <v>233.4</v>
      </c>
      <c r="BA170" s="71">
        <v>3729</v>
      </c>
      <c r="BB170" s="71">
        <v>0</v>
      </c>
      <c r="BC170" s="71">
        <v>0</v>
      </c>
      <c r="BD170" s="71">
        <v>0</v>
      </c>
      <c r="BE170" s="71">
        <v>0</v>
      </c>
      <c r="BF170" s="71"/>
      <c r="BG170" s="72"/>
      <c r="BH170" s="71">
        <v>0</v>
      </c>
      <c r="BI170" s="71">
        <v>0</v>
      </c>
      <c r="BJ170" s="71">
        <v>0</v>
      </c>
      <c r="BK170" s="71">
        <v>0</v>
      </c>
      <c r="BL170" s="71">
        <v>0</v>
      </c>
      <c r="BM170" s="71">
        <v>0</v>
      </c>
      <c r="BN170" s="72"/>
      <c r="BO170" s="71">
        <v>0</v>
      </c>
      <c r="BP170" s="71">
        <v>0</v>
      </c>
      <c r="BQ170" s="71">
        <v>0</v>
      </c>
      <c r="BR170" s="71">
        <v>0</v>
      </c>
      <c r="BS170" s="71">
        <v>0</v>
      </c>
      <c r="BT170" s="71">
        <v>0</v>
      </c>
      <c r="BU170"/>
      <c r="BV170" s="70">
        <v>0</v>
      </c>
      <c r="BW170" s="70">
        <v>0</v>
      </c>
      <c r="BX170" s="70">
        <v>0</v>
      </c>
      <c r="BY170" s="70">
        <v>0</v>
      </c>
      <c r="BZ170" s="70">
        <v>0</v>
      </c>
      <c r="CA170" s="70">
        <v>0</v>
      </c>
      <c r="CB170" s="70">
        <v>0</v>
      </c>
      <c r="CC170" s="70">
        <v>0</v>
      </c>
      <c r="CD170" s="70">
        <v>0</v>
      </c>
    </row>
    <row r="171" spans="1:82">
      <c r="A171" s="70" t="s">
        <v>1874</v>
      </c>
      <c r="B171" s="70">
        <v>152</v>
      </c>
      <c r="C171" s="70">
        <v>16</v>
      </c>
      <c r="D171" s="70">
        <v>9</v>
      </c>
      <c r="E171" s="70">
        <v>2019</v>
      </c>
      <c r="F171" s="70" t="s">
        <v>158</v>
      </c>
      <c r="G171" s="70" t="s">
        <v>1858</v>
      </c>
      <c r="H171" s="70" t="s">
        <v>1859</v>
      </c>
      <c r="I171" s="148"/>
      <c r="J171" s="71">
        <v>3.4224971658830445</v>
      </c>
      <c r="K171" s="71">
        <v>0.25719182780711242</v>
      </c>
      <c r="L171" s="71">
        <v>0.93155957255769473</v>
      </c>
      <c r="M171" s="71">
        <v>3.0936148726304293</v>
      </c>
      <c r="N171" s="71">
        <v>4.3658413409343959</v>
      </c>
      <c r="O171" s="71">
        <v>4.0347118468275571</v>
      </c>
      <c r="P171" s="71">
        <v>5.7116962565003231</v>
      </c>
      <c r="Q171" s="71">
        <v>0.25831897901107598</v>
      </c>
      <c r="R171" s="71">
        <v>0</v>
      </c>
      <c r="S171" s="71">
        <v>0.69677617105523493</v>
      </c>
      <c r="T171" s="72"/>
      <c r="U171" s="71">
        <v>83123</v>
      </c>
      <c r="V171" s="71">
        <v>157</v>
      </c>
      <c r="W171" s="71">
        <v>14</v>
      </c>
      <c r="X171" s="71">
        <v>1019</v>
      </c>
      <c r="Y171" s="71">
        <v>1817</v>
      </c>
      <c r="Z171" s="71">
        <v>2526</v>
      </c>
      <c r="AA171" s="71">
        <v>1186</v>
      </c>
      <c r="AB171" s="71">
        <v>4186</v>
      </c>
      <c r="AC171" s="71">
        <v>0</v>
      </c>
      <c r="AD171" s="71">
        <v>0.69677617105523493</v>
      </c>
      <c r="AE171" s="72"/>
      <c r="AF171" s="71">
        <v>763666.61855038896</v>
      </c>
      <c r="AG171" s="71">
        <v>208002.8365991092</v>
      </c>
      <c r="AH171" s="71">
        <v>213134.0549588826</v>
      </c>
      <c r="AI171" s="71">
        <v>5975987.1215357967</v>
      </c>
      <c r="AJ171" s="71">
        <v>8674437.0288452655</v>
      </c>
      <c r="AK171" s="71">
        <v>0</v>
      </c>
      <c r="AL171" s="71">
        <v>0</v>
      </c>
      <c r="AM171" s="71">
        <v>570101.6878088715</v>
      </c>
      <c r="AN171" s="71">
        <v>0</v>
      </c>
      <c r="AO171" s="71">
        <v>0</v>
      </c>
      <c r="AP171" s="71">
        <v>16405329.348298315</v>
      </c>
      <c r="AQ171" s="72"/>
      <c r="AR171" s="71">
        <v>60</v>
      </c>
      <c r="AS171" s="71">
        <v>23</v>
      </c>
      <c r="AT171" s="71">
        <v>0</v>
      </c>
      <c r="AU171" s="71">
        <v>0</v>
      </c>
      <c r="AV171" s="71">
        <v>0</v>
      </c>
      <c r="AW171" s="71">
        <v>0</v>
      </c>
      <c r="AX171" s="71"/>
      <c r="AY171" s="72"/>
      <c r="AZ171" s="71">
        <v>254.5</v>
      </c>
      <c r="BA171" s="71">
        <v>5324.7</v>
      </c>
      <c r="BB171" s="71">
        <v>0</v>
      </c>
      <c r="BC171" s="71">
        <v>0</v>
      </c>
      <c r="BD171" s="71">
        <v>0</v>
      </c>
      <c r="BE171" s="71">
        <v>0</v>
      </c>
      <c r="BF171" s="71"/>
      <c r="BG171" s="72"/>
      <c r="BH171" s="71">
        <v>0</v>
      </c>
      <c r="BI171" s="71">
        <v>0</v>
      </c>
      <c r="BJ171" s="71">
        <v>0</v>
      </c>
      <c r="BK171" s="71">
        <v>0</v>
      </c>
      <c r="BL171" s="71">
        <v>0</v>
      </c>
      <c r="BM171" s="71">
        <v>0</v>
      </c>
      <c r="BN171" s="72"/>
      <c r="BO171" s="71">
        <v>0</v>
      </c>
      <c r="BP171" s="71">
        <v>0</v>
      </c>
      <c r="BQ171" s="71">
        <v>0</v>
      </c>
      <c r="BR171" s="71">
        <v>0</v>
      </c>
      <c r="BS171" s="71">
        <v>0</v>
      </c>
      <c r="BT171" s="71">
        <v>0</v>
      </c>
      <c r="BU171"/>
      <c r="BV171" s="70">
        <v>0</v>
      </c>
      <c r="BW171" s="70">
        <v>0</v>
      </c>
      <c r="BX171" s="70">
        <v>0</v>
      </c>
      <c r="BY171" s="70">
        <v>0</v>
      </c>
      <c r="BZ171" s="70">
        <v>0</v>
      </c>
      <c r="CA171" s="70">
        <v>0</v>
      </c>
      <c r="CB171" s="70">
        <v>0</v>
      </c>
      <c r="CC171" s="70">
        <v>0</v>
      </c>
      <c r="CD171" s="70">
        <v>0</v>
      </c>
    </row>
    <row r="172" spans="1:82">
      <c r="A172" s="70" t="s">
        <v>1875</v>
      </c>
      <c r="B172" s="70">
        <v>153</v>
      </c>
      <c r="C172" s="70">
        <v>17</v>
      </c>
      <c r="D172" s="70">
        <v>9</v>
      </c>
      <c r="E172" s="70">
        <v>2020</v>
      </c>
      <c r="F172" s="70" t="s">
        <v>159</v>
      </c>
      <c r="G172" s="70" t="s">
        <v>1858</v>
      </c>
      <c r="H172" s="70" t="s">
        <v>1859</v>
      </c>
      <c r="I172" s="148"/>
      <c r="J172" s="71">
        <v>2.2991485284897002</v>
      </c>
      <c r="K172" s="71">
        <v>0.18655930011176705</v>
      </c>
      <c r="L172" s="71">
        <v>5.3052194152597405</v>
      </c>
      <c r="M172" s="71">
        <v>2.5378121151039466</v>
      </c>
      <c r="N172" s="71">
        <v>3.8317964999898675</v>
      </c>
      <c r="O172" s="71">
        <v>3.4985926538306615</v>
      </c>
      <c r="P172" s="71">
        <v>5.3510632408714089</v>
      </c>
      <c r="Q172" s="71">
        <v>0.24032390857399699</v>
      </c>
      <c r="R172" s="71">
        <v>0</v>
      </c>
      <c r="S172" s="71">
        <v>0.56420913822359831</v>
      </c>
      <c r="T172" s="72"/>
      <c r="U172" s="71">
        <v>70341</v>
      </c>
      <c r="V172" s="71">
        <v>94</v>
      </c>
      <c r="W172" s="71">
        <v>84</v>
      </c>
      <c r="X172" s="71">
        <v>884</v>
      </c>
      <c r="Y172" s="71">
        <v>1790</v>
      </c>
      <c r="Z172" s="71">
        <v>2500</v>
      </c>
      <c r="AA172" s="71">
        <v>1181</v>
      </c>
      <c r="AB172" s="71">
        <v>4076</v>
      </c>
      <c r="AC172" s="71">
        <v>0</v>
      </c>
      <c r="AD172" s="71">
        <v>0.56420913822359831</v>
      </c>
      <c r="AE172" s="72"/>
      <c r="AF172" s="71">
        <v>633674.72661384055</v>
      </c>
      <c r="AG172" s="71">
        <v>137759.44068031167</v>
      </c>
      <c r="AH172" s="71">
        <v>1304819.0672190418</v>
      </c>
      <c r="AI172" s="71">
        <v>4776634.2718701884</v>
      </c>
      <c r="AJ172" s="71">
        <v>7616053.9396477928</v>
      </c>
      <c r="AK172" s="71"/>
      <c r="AL172" s="71"/>
      <c r="AM172" s="71">
        <v>531963.2853045176</v>
      </c>
      <c r="AN172" s="71"/>
      <c r="AO172" s="71"/>
      <c r="AP172" s="71">
        <v>15000904.731335694</v>
      </c>
      <c r="AQ172" s="72"/>
      <c r="AR172" s="71">
        <v>61</v>
      </c>
      <c r="AS172" s="71">
        <v>23</v>
      </c>
      <c r="AT172" s="71">
        <v>0</v>
      </c>
      <c r="AU172" s="71">
        <v>0</v>
      </c>
      <c r="AV172" s="71">
        <v>0</v>
      </c>
      <c r="AW172" s="71">
        <v>0</v>
      </c>
      <c r="AX172" s="71"/>
      <c r="AY172" s="72"/>
      <c r="AZ172" s="71">
        <v>264</v>
      </c>
      <c r="BA172" s="71">
        <v>5324.6999999999989</v>
      </c>
      <c r="BB172" s="71">
        <v>0</v>
      </c>
      <c r="BC172" s="71">
        <v>0</v>
      </c>
      <c r="BD172" s="71">
        <v>0</v>
      </c>
      <c r="BE172" s="71">
        <v>0</v>
      </c>
      <c r="BF172" s="71"/>
      <c r="BG172" s="72"/>
      <c r="BH172" s="71">
        <v>0</v>
      </c>
      <c r="BI172" s="71">
        <v>0</v>
      </c>
      <c r="BJ172" s="71">
        <v>0</v>
      </c>
      <c r="BK172" s="71">
        <v>0</v>
      </c>
      <c r="BL172" s="71">
        <v>0</v>
      </c>
      <c r="BM172" s="71">
        <v>0</v>
      </c>
      <c r="BN172" s="72"/>
      <c r="BO172" s="71">
        <v>0</v>
      </c>
      <c r="BP172" s="71">
        <v>0</v>
      </c>
      <c r="BQ172" s="71">
        <v>0</v>
      </c>
      <c r="BR172" s="71">
        <v>0</v>
      </c>
      <c r="BS172" s="71">
        <v>0</v>
      </c>
      <c r="BT172" s="71">
        <v>0</v>
      </c>
      <c r="BU172"/>
      <c r="BV172" s="70">
        <v>0</v>
      </c>
      <c r="BW172" s="70">
        <v>0</v>
      </c>
      <c r="BX172" s="70">
        <v>0</v>
      </c>
      <c r="BY172" s="70">
        <v>0</v>
      </c>
      <c r="BZ172" s="70">
        <v>0</v>
      </c>
      <c r="CA172" s="70">
        <v>0</v>
      </c>
      <c r="CB172" s="70">
        <v>0</v>
      </c>
      <c r="CC172" s="70">
        <v>0</v>
      </c>
      <c r="CD172" s="70">
        <v>0</v>
      </c>
    </row>
    <row r="173" spans="1:82">
      <c r="A173" s="70" t="s">
        <v>1876</v>
      </c>
      <c r="B173" s="70">
        <v>153</v>
      </c>
      <c r="C173" s="70">
        <v>18</v>
      </c>
      <c r="D173" s="70">
        <v>9</v>
      </c>
      <c r="E173" s="70">
        <v>2021</v>
      </c>
      <c r="F173" s="70" t="s">
        <v>160</v>
      </c>
      <c r="G173" s="70" t="s">
        <v>1858</v>
      </c>
      <c r="H173" s="70" t="s">
        <v>1859</v>
      </c>
      <c r="I173" s="148"/>
      <c r="J173" s="71">
        <v>2.2654570431281122</v>
      </c>
      <c r="K173" s="71">
        <v>0.19151553207561342</v>
      </c>
      <c r="L173" s="71">
        <v>4.2624474604574232</v>
      </c>
      <c r="M173" s="71">
        <v>2.4755673643228362</v>
      </c>
      <c r="N173" s="71">
        <v>3.7316081078089502</v>
      </c>
      <c r="O173" s="71">
        <v>3.3149318924170132</v>
      </c>
      <c r="P173" s="71">
        <v>5.3854208759867896</v>
      </c>
      <c r="Q173" s="71">
        <v>0.23243907454919299</v>
      </c>
      <c r="R173" s="71">
        <v>0</v>
      </c>
      <c r="S173" s="71">
        <v>0.52233215627327012</v>
      </c>
      <c r="T173" s="72"/>
      <c r="U173" s="71">
        <v>75109</v>
      </c>
      <c r="V173" s="71">
        <v>94</v>
      </c>
      <c r="W173" s="71">
        <v>84</v>
      </c>
      <c r="X173" s="71">
        <v>884</v>
      </c>
      <c r="Y173" s="71">
        <v>1767</v>
      </c>
      <c r="Z173" s="71">
        <v>2439</v>
      </c>
      <c r="AA173" s="71">
        <v>1159</v>
      </c>
      <c r="AB173" s="71">
        <v>3981</v>
      </c>
      <c r="AC173" s="71">
        <v>0</v>
      </c>
      <c r="AD173" s="71">
        <v>0.52233215627327012</v>
      </c>
      <c r="AE173" s="72"/>
      <c r="AF173" s="71">
        <v>595215.49213265593</v>
      </c>
      <c r="AG173" s="71">
        <v>147235.53275034801</v>
      </c>
      <c r="AH173" s="71">
        <v>1013584.402462304</v>
      </c>
      <c r="AI173" s="71">
        <v>5409348.5682805842</v>
      </c>
      <c r="AJ173" s="71">
        <v>8538705.7175751459</v>
      </c>
      <c r="AK173" s="71">
        <v>0</v>
      </c>
      <c r="AL173" s="71">
        <v>0</v>
      </c>
      <c r="AM173" s="71">
        <v>522561.53736286348</v>
      </c>
      <c r="AN173" s="71">
        <v>0</v>
      </c>
      <c r="AO173" s="71">
        <v>0</v>
      </c>
      <c r="AP173" s="71">
        <v>16226651.250563903</v>
      </c>
      <c r="AQ173" s="72"/>
      <c r="AR173" s="71">
        <v>64</v>
      </c>
      <c r="AS173" s="71">
        <v>23</v>
      </c>
      <c r="AT173" s="71">
        <v>0</v>
      </c>
      <c r="AU173" s="71">
        <v>0</v>
      </c>
      <c r="AV173" s="71">
        <v>0</v>
      </c>
      <c r="AW173" s="71">
        <v>0</v>
      </c>
      <c r="AX173" s="71"/>
      <c r="AY173" s="72"/>
      <c r="AZ173" s="71">
        <v>281.7</v>
      </c>
      <c r="BA173" s="71">
        <v>5324.6999999999989</v>
      </c>
      <c r="BB173" s="71">
        <v>0</v>
      </c>
      <c r="BC173" s="71">
        <v>0</v>
      </c>
      <c r="BD173" s="71">
        <v>0</v>
      </c>
      <c r="BE173" s="71">
        <v>0</v>
      </c>
      <c r="BF173" s="71"/>
      <c r="BG173" s="72"/>
      <c r="BH173" s="71">
        <v>0</v>
      </c>
      <c r="BI173" s="71">
        <v>0</v>
      </c>
      <c r="BJ173" s="71">
        <v>0</v>
      </c>
      <c r="BK173" s="71">
        <v>0</v>
      </c>
      <c r="BL173" s="71">
        <v>0</v>
      </c>
      <c r="BM173" s="71">
        <v>0</v>
      </c>
      <c r="BN173" s="72"/>
      <c r="BO173" s="71">
        <v>0</v>
      </c>
      <c r="BP173" s="71">
        <v>0</v>
      </c>
      <c r="BQ173" s="71">
        <v>0</v>
      </c>
      <c r="BR173" s="71">
        <v>0</v>
      </c>
      <c r="BS173" s="71">
        <v>0</v>
      </c>
      <c r="BT173" s="71">
        <v>0</v>
      </c>
      <c r="BU173"/>
      <c r="BV173" s="70">
        <v>0</v>
      </c>
      <c r="BW173" s="70">
        <v>0</v>
      </c>
      <c r="BX173" s="70">
        <v>0</v>
      </c>
      <c r="BY173" s="70">
        <v>0</v>
      </c>
      <c r="BZ173" s="70">
        <v>0</v>
      </c>
      <c r="CA173" s="70">
        <v>0</v>
      </c>
      <c r="CB173" s="70">
        <v>0</v>
      </c>
      <c r="CC173" s="70">
        <v>0</v>
      </c>
      <c r="CD173" s="70">
        <v>0</v>
      </c>
    </row>
    <row r="174" spans="1:82">
      <c r="A174" s="70" t="s">
        <v>1877</v>
      </c>
      <c r="B174" s="70">
        <v>153</v>
      </c>
      <c r="C174" s="70">
        <v>19</v>
      </c>
      <c r="D174" s="70">
        <v>9</v>
      </c>
      <c r="E174" s="70">
        <v>2022</v>
      </c>
      <c r="F174" s="70" t="s">
        <v>161</v>
      </c>
      <c r="G174" s="70" t="s">
        <v>1858</v>
      </c>
      <c r="H174" s="70" t="s">
        <v>1859</v>
      </c>
      <c r="I174" s="148"/>
      <c r="J174" s="71">
        <v>2.1956130278500314</v>
      </c>
      <c r="K174" s="71">
        <v>0.17896663834619142</v>
      </c>
      <c r="L174" s="71">
        <v>3.8294774791023714</v>
      </c>
      <c r="M174" s="71">
        <v>2.8135798405318857</v>
      </c>
      <c r="N174" s="71">
        <v>4.6955621920615433</v>
      </c>
      <c r="O174" s="71">
        <v>3.4046059596467071</v>
      </c>
      <c r="P174" s="71">
        <v>5.2130192170957494</v>
      </c>
      <c r="Q174" s="71">
        <v>0.22606019522720358</v>
      </c>
      <c r="R174" s="71">
        <v>0</v>
      </c>
      <c r="S174" s="71">
        <v>0.47553327612785268</v>
      </c>
      <c r="T174" s="72"/>
      <c r="U174" s="71">
        <v>86791</v>
      </c>
      <c r="V174" s="71">
        <v>94</v>
      </c>
      <c r="W174" s="71">
        <v>84</v>
      </c>
      <c r="X174" s="71">
        <v>884</v>
      </c>
      <c r="Y174" s="71">
        <v>1731</v>
      </c>
      <c r="Z174" s="71">
        <v>2380</v>
      </c>
      <c r="AA174" s="71">
        <v>1139</v>
      </c>
      <c r="AB174" s="71">
        <v>3840</v>
      </c>
      <c r="AC174" s="71">
        <v>0</v>
      </c>
      <c r="AD174" s="71">
        <v>0.47553327612785268</v>
      </c>
      <c r="AE174" s="72"/>
      <c r="AF174" s="71">
        <v>677510.74982083868</v>
      </c>
      <c r="AG174" s="71">
        <v>143883.46962489639</v>
      </c>
      <c r="AH174" s="71">
        <v>1097304.4874925741</v>
      </c>
      <c r="AI174" s="71">
        <v>5247681.4701938005</v>
      </c>
      <c r="AJ174" s="71">
        <v>9642116.6123789344</v>
      </c>
      <c r="AK174" s="71">
        <v>0</v>
      </c>
      <c r="AL174" s="71">
        <v>0</v>
      </c>
      <c r="AM174" s="71">
        <v>495848.81052332377</v>
      </c>
      <c r="AN174" s="71">
        <v>0</v>
      </c>
      <c r="AO174" s="71">
        <v>0</v>
      </c>
      <c r="AP174" s="71">
        <v>17304345.600034367</v>
      </c>
      <c r="AQ174" s="72"/>
      <c r="AR174" s="71">
        <v>66</v>
      </c>
      <c r="AS174" s="71">
        <v>23</v>
      </c>
      <c r="AT174" s="71">
        <v>0</v>
      </c>
      <c r="AU174" s="71">
        <v>0</v>
      </c>
      <c r="AV174" s="71">
        <v>0</v>
      </c>
      <c r="AW174" s="71">
        <v>0</v>
      </c>
      <c r="AX174" s="71"/>
      <c r="AY174" s="72"/>
      <c r="AZ174" s="71">
        <v>295.8</v>
      </c>
      <c r="BA174" s="71">
        <v>5324.6999999999989</v>
      </c>
      <c r="BB174" s="71">
        <v>0</v>
      </c>
      <c r="BC174" s="71">
        <v>0</v>
      </c>
      <c r="BD174" s="71">
        <v>0</v>
      </c>
      <c r="BE174" s="71">
        <v>0</v>
      </c>
      <c r="BF174" s="71"/>
      <c r="BG174" s="72"/>
      <c r="BH174" s="71"/>
      <c r="BI174" s="71"/>
      <c r="BJ174" s="71"/>
      <c r="BK174" s="71"/>
      <c r="BL174" s="71"/>
      <c r="BM174" s="71"/>
      <c r="BN174" s="72"/>
      <c r="BO174" s="71"/>
      <c r="BP174" s="71"/>
      <c r="BQ174" s="71"/>
      <c r="BR174" s="71"/>
      <c r="BS174" s="71"/>
      <c r="BT174" s="71"/>
      <c r="BU174"/>
      <c r="BV174" s="70"/>
      <c r="BW174" s="70"/>
      <c r="BX174" s="70"/>
      <c r="BY174" s="70"/>
      <c r="BZ174" s="70"/>
      <c r="CA174" s="70"/>
      <c r="CB174" s="70"/>
      <c r="CC174" s="70"/>
      <c r="CD174" s="70"/>
    </row>
    <row r="175" spans="1:82">
      <c r="A175" s="70" t="s">
        <v>1878</v>
      </c>
      <c r="B175" s="70">
        <v>153</v>
      </c>
      <c r="C175" s="70">
        <v>20</v>
      </c>
      <c r="D175" s="70">
        <v>9</v>
      </c>
      <c r="E175" s="70">
        <v>2023</v>
      </c>
      <c r="F175" s="70" t="s">
        <v>1539</v>
      </c>
      <c r="G175" s="70" t="s">
        <v>1858</v>
      </c>
      <c r="H175" s="70" t="s">
        <v>1859</v>
      </c>
      <c r="I175" s="148"/>
      <c r="J175" s="71"/>
      <c r="K175" s="71"/>
      <c r="L175" s="71"/>
      <c r="M175" s="71"/>
      <c r="N175" s="71"/>
      <c r="O175" s="71"/>
      <c r="P175" s="71"/>
      <c r="Q175" s="71"/>
      <c r="R175" s="71"/>
      <c r="S175" s="71"/>
      <c r="T175" s="72"/>
      <c r="U175" s="71"/>
      <c r="V175" s="71"/>
      <c r="W175" s="71"/>
      <c r="X175" s="71"/>
      <c r="Y175" s="71"/>
      <c r="Z175" s="71"/>
      <c r="AA175" s="71"/>
      <c r="AB175" s="71"/>
      <c r="AC175" s="71"/>
      <c r="AD175" s="71"/>
      <c r="AE175" s="72"/>
      <c r="AF175" s="71"/>
      <c r="AG175" s="71"/>
      <c r="AH175" s="71"/>
      <c r="AI175" s="71"/>
      <c r="AJ175" s="71"/>
      <c r="AK175" s="71"/>
      <c r="AL175" s="71"/>
      <c r="AM175" s="71"/>
      <c r="AN175" s="71"/>
      <c r="AO175" s="71"/>
      <c r="AP175" s="71"/>
      <c r="AQ175" s="72"/>
      <c r="AR175" s="71">
        <v>74</v>
      </c>
      <c r="AS175" s="71">
        <v>24</v>
      </c>
      <c r="AT175" s="71">
        <v>0</v>
      </c>
      <c r="AU175" s="71">
        <v>0</v>
      </c>
      <c r="AV175" s="71">
        <v>0</v>
      </c>
      <c r="AW175" s="71">
        <v>0</v>
      </c>
      <c r="AX175" s="71"/>
      <c r="AY175" s="72"/>
      <c r="AZ175" s="71">
        <v>348.1</v>
      </c>
      <c r="BA175" s="71">
        <v>6157.1999999999989</v>
      </c>
      <c r="BB175" s="71">
        <v>0</v>
      </c>
      <c r="BC175" s="71">
        <v>0</v>
      </c>
      <c r="BD175" s="71">
        <v>0</v>
      </c>
      <c r="BE175" s="71">
        <v>0</v>
      </c>
      <c r="BF175" s="71"/>
      <c r="BG175" s="72"/>
      <c r="BH175" s="71"/>
      <c r="BI175" s="71"/>
      <c r="BJ175" s="71"/>
      <c r="BK175" s="71"/>
      <c r="BL175" s="71"/>
      <c r="BM175" s="71"/>
      <c r="BN175" s="72"/>
      <c r="BO175" s="71"/>
      <c r="BP175" s="71"/>
      <c r="BQ175" s="71"/>
      <c r="BR175" s="71"/>
      <c r="BS175" s="71"/>
      <c r="BT175" s="71"/>
      <c r="BU175"/>
      <c r="BV175" s="70"/>
      <c r="BW175" s="70"/>
      <c r="BX175" s="70"/>
      <c r="BY175" s="70"/>
      <c r="BZ175" s="70"/>
      <c r="CA175" s="70"/>
      <c r="CB175" s="70"/>
      <c r="CC175" s="70"/>
      <c r="CD175" s="70"/>
    </row>
    <row r="176" spans="1:82">
      <c r="A176" s="70" t="s">
        <v>1879</v>
      </c>
      <c r="B176" s="70">
        <v>153</v>
      </c>
      <c r="C176" s="70">
        <v>21</v>
      </c>
      <c r="D176" s="70">
        <v>9</v>
      </c>
      <c r="E176" s="70">
        <v>2024</v>
      </c>
      <c r="F176" s="70" t="s">
        <v>1554</v>
      </c>
      <c r="G176" s="70" t="s">
        <v>1858</v>
      </c>
      <c r="H176" s="70" t="s">
        <v>1859</v>
      </c>
      <c r="I176" s="148"/>
      <c r="J176" s="71"/>
      <c r="K176" s="71"/>
      <c r="L176" s="71"/>
      <c r="M176" s="71"/>
      <c r="N176" s="71"/>
      <c r="O176" s="71"/>
      <c r="P176" s="71"/>
      <c r="Q176" s="71"/>
      <c r="R176" s="71"/>
      <c r="S176" s="71"/>
      <c r="T176" s="72"/>
      <c r="U176" s="71"/>
      <c r="V176" s="71"/>
      <c r="W176" s="71"/>
      <c r="X176" s="71"/>
      <c r="Y176" s="71"/>
      <c r="Z176" s="71"/>
      <c r="AA176" s="71"/>
      <c r="AB176" s="71"/>
      <c r="AC176" s="71"/>
      <c r="AD176" s="71"/>
      <c r="AE176" s="72"/>
      <c r="AF176" s="71"/>
      <c r="AG176" s="71"/>
      <c r="AH176" s="71"/>
      <c r="AI176" s="71"/>
      <c r="AJ176" s="71"/>
      <c r="AK176" s="71"/>
      <c r="AL176" s="71"/>
      <c r="AM176" s="71"/>
      <c r="AN176" s="71"/>
      <c r="AO176" s="71"/>
      <c r="AP176" s="71"/>
      <c r="AQ176" s="72"/>
      <c r="AR176" s="71"/>
      <c r="AS176" s="71"/>
      <c r="AT176" s="71"/>
      <c r="AU176" s="71"/>
      <c r="AV176" s="71"/>
      <c r="AW176" s="71"/>
      <c r="AX176" s="71"/>
      <c r="AY176" s="72"/>
      <c r="AZ176" s="71"/>
      <c r="BA176" s="71"/>
      <c r="BB176" s="71"/>
      <c r="BC176" s="71"/>
      <c r="BD176" s="71"/>
      <c r="BE176" s="71"/>
      <c r="BF176" s="71"/>
      <c r="BG176" s="72"/>
      <c r="BH176" s="71"/>
      <c r="BI176" s="71"/>
      <c r="BJ176" s="71"/>
      <c r="BK176" s="71"/>
      <c r="BL176" s="71"/>
      <c r="BM176" s="71"/>
      <c r="BN176" s="72"/>
      <c r="BO176" s="71"/>
      <c r="BP176" s="71"/>
      <c r="BQ176" s="71"/>
      <c r="BR176" s="71"/>
      <c r="BS176" s="71"/>
      <c r="BT176" s="71"/>
      <c r="BU176"/>
      <c r="BV176" s="70"/>
      <c r="BW176" s="70"/>
      <c r="BX176" s="70"/>
      <c r="BY176" s="70"/>
      <c r="BZ176" s="70"/>
      <c r="CA176" s="70"/>
      <c r="CB176" s="70"/>
      <c r="CC176" s="70"/>
      <c r="CD176" s="70"/>
    </row>
    <row r="177" spans="1:82">
      <c r="A177" s="70" t="s">
        <v>1880</v>
      </c>
      <c r="B177" s="70">
        <v>460</v>
      </c>
      <c r="C177" s="70">
        <v>1</v>
      </c>
      <c r="D177" s="70">
        <v>28</v>
      </c>
      <c r="E177" s="70">
        <v>1990</v>
      </c>
      <c r="F177" s="70" t="s">
        <v>787</v>
      </c>
      <c r="G177" s="70" t="s">
        <v>1671</v>
      </c>
      <c r="H177" s="70" t="s">
        <v>1672</v>
      </c>
      <c r="I177" s="148"/>
      <c r="J177" s="71">
        <v>15.059773344419421</v>
      </c>
      <c r="K177" s="71">
        <v>0.6449141135041826</v>
      </c>
      <c r="L177" s="71">
        <v>23.8532555845083</v>
      </c>
      <c r="M177" s="71">
        <v>2.8628875599852051</v>
      </c>
      <c r="N177" s="71">
        <v>6.8902251625914932</v>
      </c>
      <c r="O177" s="71">
        <v>4.2376621586976508</v>
      </c>
      <c r="P177" s="71">
        <v>7.7344077388682626</v>
      </c>
      <c r="Q177" s="71">
        <v>0.26341708778707501</v>
      </c>
      <c r="R177" s="71">
        <v>0</v>
      </c>
      <c r="S177" s="71">
        <v>0.21450381414004099</v>
      </c>
      <c r="T177" s="72"/>
      <c r="U177" s="71">
        <v>422825</v>
      </c>
      <c r="V177" s="71">
        <v>118</v>
      </c>
      <c r="W177" s="71">
        <v>279</v>
      </c>
      <c r="X177" s="71">
        <v>960</v>
      </c>
      <c r="Y177" s="71">
        <v>1474</v>
      </c>
      <c r="Z177" s="71">
        <v>1743</v>
      </c>
      <c r="AA177" s="71">
        <v>1878</v>
      </c>
      <c r="AB177" s="71">
        <v>4277</v>
      </c>
      <c r="AC177" s="71">
        <v>0</v>
      </c>
      <c r="AD177" s="71">
        <v>0.21450381414004099</v>
      </c>
      <c r="AE177" s="72"/>
      <c r="AF177" s="71"/>
      <c r="AG177" s="71"/>
      <c r="AH177" s="71"/>
      <c r="AI177" s="71"/>
      <c r="AJ177" s="71"/>
      <c r="AK177" s="71"/>
      <c r="AL177" s="71"/>
      <c r="AM177" s="71"/>
      <c r="AN177" s="71"/>
      <c r="AO177" s="71"/>
      <c r="AP177" s="71"/>
      <c r="AQ177" s="72"/>
      <c r="AR177" s="71"/>
      <c r="AS177" s="71"/>
      <c r="AT177" s="71"/>
      <c r="AU177" s="71"/>
      <c r="AV177" s="71"/>
      <c r="AW177" s="71"/>
      <c r="AX177" s="71"/>
      <c r="AY177" s="72"/>
      <c r="AZ177" s="71"/>
      <c r="BA177" s="71"/>
      <c r="BB177" s="71"/>
      <c r="BC177" s="71"/>
      <c r="BD177" s="71"/>
      <c r="BE177" s="71"/>
      <c r="BF177" s="71"/>
      <c r="BG177" s="72"/>
      <c r="BH177" s="71" t="s">
        <v>788</v>
      </c>
      <c r="BI177" s="71" t="s">
        <v>788</v>
      </c>
      <c r="BJ177" s="71" t="s">
        <v>788</v>
      </c>
      <c r="BK177" s="71" t="s">
        <v>788</v>
      </c>
      <c r="BL177" s="71" t="s">
        <v>788</v>
      </c>
      <c r="BM177" s="71" t="s">
        <v>788</v>
      </c>
      <c r="BN177" s="72"/>
      <c r="BO177" s="71" t="s">
        <v>788</v>
      </c>
      <c r="BP177" s="71" t="s">
        <v>788</v>
      </c>
      <c r="BQ177" s="71" t="s">
        <v>788</v>
      </c>
      <c r="BR177" s="71" t="s">
        <v>788</v>
      </c>
      <c r="BS177" s="71" t="s">
        <v>788</v>
      </c>
      <c r="BT177" s="71" t="s">
        <v>788</v>
      </c>
      <c r="BU177"/>
      <c r="BV177" s="70"/>
      <c r="BW177" s="70"/>
      <c r="BX177" s="70"/>
      <c r="BY177" s="70"/>
      <c r="BZ177" s="70"/>
      <c r="CA177" s="70"/>
      <c r="CB177" s="70"/>
      <c r="CC177" s="70"/>
      <c r="CD177" s="70"/>
    </row>
    <row r="178" spans="1:82">
      <c r="A178" s="70" t="s">
        <v>1881</v>
      </c>
      <c r="B178" s="70">
        <v>461</v>
      </c>
      <c r="C178" s="70">
        <v>2</v>
      </c>
      <c r="D178" s="70">
        <v>28</v>
      </c>
      <c r="E178" s="70">
        <v>2005</v>
      </c>
      <c r="F178" s="70" t="s">
        <v>789</v>
      </c>
      <c r="G178" s="1064" t="s">
        <v>1671</v>
      </c>
      <c r="H178" s="70" t="s">
        <v>1672</v>
      </c>
      <c r="I178" s="148"/>
      <c r="J178" s="71">
        <v>27.550028831072201</v>
      </c>
      <c r="K178" s="71">
        <v>0.35405560747966258</v>
      </c>
      <c r="L178" s="71">
        <v>48.874503967959022</v>
      </c>
      <c r="M178" s="71">
        <v>4.8461451417067014</v>
      </c>
      <c r="N178" s="71">
        <v>8.3481149623241251</v>
      </c>
      <c r="O178" s="71">
        <v>5.2755863071146454</v>
      </c>
      <c r="P178" s="71">
        <v>6.8490396979426089</v>
      </c>
      <c r="Q178" s="71">
        <v>0.239958012898562</v>
      </c>
      <c r="R178" s="71">
        <v>0</v>
      </c>
      <c r="S178" s="71">
        <v>0.5118726890047135</v>
      </c>
      <c r="T178" s="72"/>
      <c r="U178" s="71">
        <v>850893</v>
      </c>
      <c r="V178" s="71">
        <v>108</v>
      </c>
      <c r="W178" s="71">
        <v>434</v>
      </c>
      <c r="X178" s="71">
        <v>787</v>
      </c>
      <c r="Y178" s="71">
        <v>1702</v>
      </c>
      <c r="Z178" s="71">
        <v>2511</v>
      </c>
      <c r="AA178" s="71">
        <v>1362</v>
      </c>
      <c r="AB178" s="71">
        <v>4073</v>
      </c>
      <c r="AC178" s="71">
        <v>0</v>
      </c>
      <c r="AD178" s="71">
        <v>0.5118726890047135</v>
      </c>
      <c r="AE178" s="72"/>
      <c r="AF178" s="71"/>
      <c r="AG178" s="71"/>
      <c r="AH178" s="71"/>
      <c r="AI178" s="71"/>
      <c r="AJ178" s="71"/>
      <c r="AK178" s="71"/>
      <c r="AL178" s="71"/>
      <c r="AM178" s="71"/>
      <c r="AN178" s="71"/>
      <c r="AO178" s="71"/>
      <c r="AP178" s="71"/>
      <c r="AQ178" s="72"/>
      <c r="AR178" s="71"/>
      <c r="AS178" s="71"/>
      <c r="AT178" s="71"/>
      <c r="AU178" s="71"/>
      <c r="AV178" s="71"/>
      <c r="AW178" s="71"/>
      <c r="AX178" s="71"/>
      <c r="AY178" s="72"/>
      <c r="AZ178" s="71"/>
      <c r="BA178" s="71"/>
      <c r="BB178" s="71"/>
      <c r="BC178" s="71"/>
      <c r="BD178" s="71"/>
      <c r="BE178" s="71"/>
      <c r="BF178" s="71"/>
      <c r="BG178" s="72"/>
      <c r="BH178" s="71" t="s">
        <v>788</v>
      </c>
      <c r="BI178" s="71" t="s">
        <v>788</v>
      </c>
      <c r="BJ178" s="71" t="s">
        <v>788</v>
      </c>
      <c r="BK178" s="71" t="s">
        <v>788</v>
      </c>
      <c r="BL178" s="71" t="s">
        <v>788</v>
      </c>
      <c r="BM178" s="71" t="s">
        <v>788</v>
      </c>
      <c r="BN178" s="72"/>
      <c r="BO178" s="71" t="s">
        <v>788</v>
      </c>
      <c r="BP178" s="71" t="s">
        <v>788</v>
      </c>
      <c r="BQ178" s="71" t="s">
        <v>788</v>
      </c>
      <c r="BR178" s="71" t="s">
        <v>788</v>
      </c>
      <c r="BS178" s="71" t="s">
        <v>788</v>
      </c>
      <c r="BT178" s="71" t="s">
        <v>788</v>
      </c>
      <c r="BU178"/>
      <c r="BV178" s="70"/>
      <c r="BW178" s="70"/>
      <c r="BX178" s="70"/>
      <c r="BY178" s="70"/>
      <c r="BZ178" s="70"/>
      <c r="CA178" s="70"/>
      <c r="CB178" s="70"/>
      <c r="CC178" s="70"/>
      <c r="CD178" s="70"/>
    </row>
    <row r="179" spans="1:82">
      <c r="A179" s="70" t="s">
        <v>1882</v>
      </c>
      <c r="B179" s="70">
        <v>462</v>
      </c>
      <c r="C179" s="70">
        <v>3</v>
      </c>
      <c r="D179" s="70">
        <v>28</v>
      </c>
      <c r="E179" s="70">
        <v>2006</v>
      </c>
      <c r="F179" s="70" t="s">
        <v>790</v>
      </c>
      <c r="G179" s="1064" t="s">
        <v>1671</v>
      </c>
      <c r="H179" s="70" t="s">
        <v>1672</v>
      </c>
      <c r="I179" s="148"/>
      <c r="J179" s="71" t="s">
        <v>788</v>
      </c>
      <c r="K179" s="71" t="s">
        <v>788</v>
      </c>
      <c r="L179" s="71" t="s">
        <v>788</v>
      </c>
      <c r="M179" s="71" t="s">
        <v>788</v>
      </c>
      <c r="N179" s="71" t="s">
        <v>788</v>
      </c>
      <c r="O179" s="71" t="s">
        <v>788</v>
      </c>
      <c r="P179" s="71" t="s">
        <v>788</v>
      </c>
      <c r="Q179" s="71" t="s">
        <v>788</v>
      </c>
      <c r="R179" s="71" t="s">
        <v>788</v>
      </c>
      <c r="S179" s="71" t="s">
        <v>788</v>
      </c>
      <c r="T179" s="72"/>
      <c r="U179" s="71" t="s">
        <v>788</v>
      </c>
      <c r="V179" s="71" t="s">
        <v>788</v>
      </c>
      <c r="W179" s="71" t="s">
        <v>788</v>
      </c>
      <c r="X179" s="71" t="s">
        <v>788</v>
      </c>
      <c r="Y179" s="71" t="s">
        <v>788</v>
      </c>
      <c r="Z179" s="71" t="s">
        <v>788</v>
      </c>
      <c r="AA179" s="71" t="s">
        <v>788</v>
      </c>
      <c r="AB179" s="71" t="s">
        <v>788</v>
      </c>
      <c r="AC179" s="71" t="s">
        <v>788</v>
      </c>
      <c r="AD179" s="71" t="s">
        <v>788</v>
      </c>
      <c r="AE179" s="72"/>
      <c r="AF179" s="71" t="s">
        <v>788</v>
      </c>
      <c r="AG179" s="71" t="s">
        <v>788</v>
      </c>
      <c r="AH179" s="71" t="s">
        <v>788</v>
      </c>
      <c r="AI179" s="71" t="s">
        <v>788</v>
      </c>
      <c r="AJ179" s="71" t="s">
        <v>788</v>
      </c>
      <c r="AK179" s="71" t="s">
        <v>788</v>
      </c>
      <c r="AL179" s="71" t="s">
        <v>788</v>
      </c>
      <c r="AM179" s="71" t="s">
        <v>788</v>
      </c>
      <c r="AN179" s="71" t="s">
        <v>788</v>
      </c>
      <c r="AO179" s="71" t="s">
        <v>788</v>
      </c>
      <c r="AP179" s="71"/>
      <c r="AQ179" s="72"/>
      <c r="AR179" s="71" t="s">
        <v>788</v>
      </c>
      <c r="AS179" s="71" t="s">
        <v>788</v>
      </c>
      <c r="AT179" s="71" t="s">
        <v>788</v>
      </c>
      <c r="AU179" s="71" t="s">
        <v>788</v>
      </c>
      <c r="AV179" s="71" t="s">
        <v>788</v>
      </c>
      <c r="AW179" s="71" t="s">
        <v>788</v>
      </c>
      <c r="AX179" s="71" t="s">
        <v>788</v>
      </c>
      <c r="AY179" s="72"/>
      <c r="AZ179" s="71" t="s">
        <v>788</v>
      </c>
      <c r="BA179" s="71" t="s">
        <v>788</v>
      </c>
      <c r="BB179" s="71" t="s">
        <v>788</v>
      </c>
      <c r="BC179" s="71" t="s">
        <v>788</v>
      </c>
      <c r="BD179" s="71" t="s">
        <v>788</v>
      </c>
      <c r="BE179" s="71" t="s">
        <v>788</v>
      </c>
      <c r="BF179" s="71" t="s">
        <v>788</v>
      </c>
      <c r="BG179" s="72"/>
      <c r="BH179" s="71" t="s">
        <v>788</v>
      </c>
      <c r="BI179" s="71" t="s">
        <v>788</v>
      </c>
      <c r="BJ179" s="71" t="s">
        <v>788</v>
      </c>
      <c r="BK179" s="71" t="s">
        <v>788</v>
      </c>
      <c r="BL179" s="71" t="s">
        <v>788</v>
      </c>
      <c r="BM179" s="71" t="s">
        <v>788</v>
      </c>
      <c r="BN179" s="72"/>
      <c r="BO179" s="71" t="s">
        <v>788</v>
      </c>
      <c r="BP179" s="71" t="s">
        <v>788</v>
      </c>
      <c r="BQ179" s="71" t="s">
        <v>788</v>
      </c>
      <c r="BR179" s="71" t="s">
        <v>788</v>
      </c>
      <c r="BS179" s="71" t="s">
        <v>788</v>
      </c>
      <c r="BT179" s="71" t="s">
        <v>788</v>
      </c>
      <c r="BU179"/>
      <c r="BV179" s="70"/>
      <c r="BW179" s="70"/>
      <c r="BX179" s="70"/>
      <c r="BY179" s="70"/>
      <c r="BZ179" s="70"/>
      <c r="CA179" s="70"/>
      <c r="CB179" s="70"/>
      <c r="CC179" s="70"/>
      <c r="CD179" s="70"/>
    </row>
    <row r="180" spans="1:82">
      <c r="A180" s="70" t="s">
        <v>1883</v>
      </c>
      <c r="B180" s="70">
        <v>463</v>
      </c>
      <c r="C180" s="70">
        <v>4</v>
      </c>
      <c r="D180" s="70">
        <v>28</v>
      </c>
      <c r="E180" s="70">
        <v>2007</v>
      </c>
      <c r="F180" s="70" t="s">
        <v>791</v>
      </c>
      <c r="G180" s="70" t="s">
        <v>1671</v>
      </c>
      <c r="H180" s="70" t="s">
        <v>1672</v>
      </c>
      <c r="I180" s="148"/>
      <c r="J180" s="71">
        <v>35.304641671185209</v>
      </c>
      <c r="K180" s="71">
        <v>0.25246762854232219</v>
      </c>
      <c r="L180" s="71">
        <v>32.499251363732427</v>
      </c>
      <c r="M180" s="71">
        <v>6.1599560265215283</v>
      </c>
      <c r="N180" s="71">
        <v>8.4338285743948695</v>
      </c>
      <c r="O180" s="71">
        <v>5.1698566724777502</v>
      </c>
      <c r="P180" s="71">
        <v>6.9856939294104894</v>
      </c>
      <c r="Q180" s="71">
        <v>0.24912552067445401</v>
      </c>
      <c r="R180" s="71">
        <v>0</v>
      </c>
      <c r="S180" s="71">
        <v>0.2085753948365382</v>
      </c>
      <c r="T180" s="72"/>
      <c r="U180" s="71">
        <v>1159412</v>
      </c>
      <c r="V180" s="71">
        <v>84</v>
      </c>
      <c r="W180" s="71">
        <v>396</v>
      </c>
      <c r="X180" s="71">
        <v>1253</v>
      </c>
      <c r="Y180" s="71">
        <v>1724</v>
      </c>
      <c r="Z180" s="71">
        <v>2558</v>
      </c>
      <c r="AA180" s="71">
        <v>1368</v>
      </c>
      <c r="AB180" s="71">
        <v>4005</v>
      </c>
      <c r="AC180" s="71">
        <v>0</v>
      </c>
      <c r="AD180" s="71">
        <v>0.2085753948365382</v>
      </c>
      <c r="AE180" s="72"/>
      <c r="AF180" s="71"/>
      <c r="AG180" s="71"/>
      <c r="AH180" s="71"/>
      <c r="AI180" s="71"/>
      <c r="AJ180" s="71"/>
      <c r="AK180" s="71"/>
      <c r="AL180" s="71"/>
      <c r="AM180" s="71"/>
      <c r="AN180" s="71"/>
      <c r="AO180" s="71"/>
      <c r="AP180" s="71"/>
      <c r="AQ180" s="72"/>
      <c r="AR180" s="71"/>
      <c r="AS180" s="71"/>
      <c r="AT180" s="71"/>
      <c r="AU180" s="71"/>
      <c r="AV180" s="71"/>
      <c r="AW180" s="71"/>
      <c r="AX180" s="71"/>
      <c r="AY180" s="72"/>
      <c r="AZ180" s="71"/>
      <c r="BA180" s="71"/>
      <c r="BB180" s="71"/>
      <c r="BC180" s="71"/>
      <c r="BD180" s="71"/>
      <c r="BE180" s="71"/>
      <c r="BF180" s="71"/>
      <c r="BG180" s="72"/>
      <c r="BH180" s="71" t="s">
        <v>788</v>
      </c>
      <c r="BI180" s="71" t="s">
        <v>788</v>
      </c>
      <c r="BJ180" s="71" t="s">
        <v>788</v>
      </c>
      <c r="BK180" s="71" t="s">
        <v>788</v>
      </c>
      <c r="BL180" s="71" t="s">
        <v>788</v>
      </c>
      <c r="BM180" s="71" t="s">
        <v>788</v>
      </c>
      <c r="BN180" s="72"/>
      <c r="BO180" s="71" t="s">
        <v>788</v>
      </c>
      <c r="BP180" s="71" t="s">
        <v>788</v>
      </c>
      <c r="BQ180" s="71" t="s">
        <v>788</v>
      </c>
      <c r="BR180" s="71" t="s">
        <v>788</v>
      </c>
      <c r="BS180" s="71" t="s">
        <v>788</v>
      </c>
      <c r="BT180" s="71" t="s">
        <v>788</v>
      </c>
      <c r="BU180"/>
      <c r="BV180" s="70"/>
      <c r="BW180" s="70"/>
      <c r="BX180" s="70"/>
      <c r="BY180" s="70"/>
      <c r="BZ180" s="70"/>
      <c r="CA180" s="70"/>
      <c r="CB180" s="70"/>
      <c r="CC180" s="70"/>
      <c r="CD180" s="70"/>
    </row>
    <row r="181" spans="1:82">
      <c r="A181" s="70" t="s">
        <v>1884</v>
      </c>
      <c r="B181" s="70">
        <v>464</v>
      </c>
      <c r="C181" s="70">
        <v>5</v>
      </c>
      <c r="D181" s="70">
        <v>28</v>
      </c>
      <c r="E181" s="70">
        <v>2008</v>
      </c>
      <c r="F181" s="70" t="s">
        <v>792</v>
      </c>
      <c r="G181" s="70" t="s">
        <v>1671</v>
      </c>
      <c r="H181" s="70" t="s">
        <v>1672</v>
      </c>
      <c r="I181" s="148"/>
      <c r="J181" s="71">
        <v>51.34013460766316</v>
      </c>
      <c r="K181" s="71">
        <v>0.22158010124173799</v>
      </c>
      <c r="L181" s="71">
        <v>28.06187696812718</v>
      </c>
      <c r="M181" s="71">
        <v>7.2077450532990417</v>
      </c>
      <c r="N181" s="71">
        <v>8.6465046741774003</v>
      </c>
      <c r="O181" s="71">
        <v>5.0511796896040764</v>
      </c>
      <c r="P181" s="71">
        <v>6.6767924711755278</v>
      </c>
      <c r="Q181" s="71">
        <v>0.24503304598723999</v>
      </c>
      <c r="R181" s="71">
        <v>0</v>
      </c>
      <c r="S181" s="71">
        <v>0.22677467278158081</v>
      </c>
      <c r="T181" s="72"/>
      <c r="U181" s="71">
        <v>1771485</v>
      </c>
      <c r="V181" s="71">
        <v>84</v>
      </c>
      <c r="W181" s="71">
        <v>396</v>
      </c>
      <c r="X181" s="71">
        <v>1253</v>
      </c>
      <c r="Y181" s="71">
        <v>1744</v>
      </c>
      <c r="Z181" s="71">
        <v>2587</v>
      </c>
      <c r="AA181" s="71">
        <v>1309</v>
      </c>
      <c r="AB181" s="71">
        <v>4004</v>
      </c>
      <c r="AC181" s="71">
        <v>0</v>
      </c>
      <c r="AD181" s="71">
        <v>0.22677467278158081</v>
      </c>
      <c r="AE181" s="72"/>
      <c r="AF181" s="71"/>
      <c r="AG181" s="71"/>
      <c r="AH181" s="71"/>
      <c r="AI181" s="71"/>
      <c r="AJ181" s="71"/>
      <c r="AK181" s="71"/>
      <c r="AL181" s="71"/>
      <c r="AM181" s="71"/>
      <c r="AN181" s="71"/>
      <c r="AO181" s="71"/>
      <c r="AP181" s="71"/>
      <c r="AQ181" s="72"/>
      <c r="AR181" s="71"/>
      <c r="AS181" s="71"/>
      <c r="AT181" s="71"/>
      <c r="AU181" s="71"/>
      <c r="AV181" s="71"/>
      <c r="AW181" s="71"/>
      <c r="AX181" s="71"/>
      <c r="AY181" s="72"/>
      <c r="AZ181" s="71"/>
      <c r="BA181" s="71"/>
      <c r="BB181" s="71"/>
      <c r="BC181" s="71"/>
      <c r="BD181" s="71"/>
      <c r="BE181" s="71"/>
      <c r="BF181" s="71"/>
      <c r="BG181" s="72"/>
      <c r="BH181" s="71" t="s">
        <v>788</v>
      </c>
      <c r="BI181" s="71" t="s">
        <v>788</v>
      </c>
      <c r="BJ181" s="71" t="s">
        <v>788</v>
      </c>
      <c r="BK181" s="71" t="s">
        <v>788</v>
      </c>
      <c r="BL181" s="71" t="s">
        <v>788</v>
      </c>
      <c r="BM181" s="71" t="s">
        <v>788</v>
      </c>
      <c r="BN181" s="72"/>
      <c r="BO181" s="71" t="s">
        <v>788</v>
      </c>
      <c r="BP181" s="71" t="s">
        <v>788</v>
      </c>
      <c r="BQ181" s="71" t="s">
        <v>788</v>
      </c>
      <c r="BR181" s="71" t="s">
        <v>788</v>
      </c>
      <c r="BS181" s="71" t="s">
        <v>788</v>
      </c>
      <c r="BT181" s="71" t="s">
        <v>788</v>
      </c>
      <c r="BU181"/>
      <c r="BV181" s="70"/>
      <c r="BW181" s="70"/>
      <c r="BX181" s="70"/>
      <c r="BY181" s="70"/>
      <c r="BZ181" s="70"/>
      <c r="CA181" s="70"/>
      <c r="CB181" s="70"/>
      <c r="CC181" s="70"/>
      <c r="CD181" s="70"/>
    </row>
    <row r="182" spans="1:82">
      <c r="A182" s="70" t="s">
        <v>1885</v>
      </c>
      <c r="B182" s="70">
        <v>465</v>
      </c>
      <c r="C182" s="70">
        <v>6</v>
      </c>
      <c r="D182" s="70">
        <v>28</v>
      </c>
      <c r="E182" s="70">
        <v>2009</v>
      </c>
      <c r="F182" s="70" t="s">
        <v>176</v>
      </c>
      <c r="G182" s="70" t="s">
        <v>1671</v>
      </c>
      <c r="H182" s="70" t="s">
        <v>1672</v>
      </c>
      <c r="I182" s="148"/>
      <c r="J182" s="71">
        <v>58.571335362346453</v>
      </c>
      <c r="K182" s="71">
        <v>0.2132235425995713</v>
      </c>
      <c r="L182" s="71">
        <v>28.136970662167769</v>
      </c>
      <c r="M182" s="71">
        <v>5.5387403836320139</v>
      </c>
      <c r="N182" s="71">
        <v>7.635399502073029</v>
      </c>
      <c r="O182" s="71">
        <v>5.2242777483302998</v>
      </c>
      <c r="P182" s="71">
        <v>6.5732684500953811</v>
      </c>
      <c r="Q182" s="71">
        <v>0.23575451719406801</v>
      </c>
      <c r="R182" s="71">
        <v>0</v>
      </c>
      <c r="S182" s="71">
        <v>0.20513846423818999</v>
      </c>
      <c r="T182" s="72"/>
      <c r="U182" s="71">
        <v>2040923</v>
      </c>
      <c r="V182" s="71">
        <v>99</v>
      </c>
      <c r="W182" s="71">
        <v>455</v>
      </c>
      <c r="X182" s="71">
        <v>1216</v>
      </c>
      <c r="Y182" s="71">
        <v>1793</v>
      </c>
      <c r="Z182" s="71">
        <v>2641</v>
      </c>
      <c r="AA182" s="71">
        <v>1323</v>
      </c>
      <c r="AB182" s="71">
        <v>4044</v>
      </c>
      <c r="AC182" s="71">
        <v>0</v>
      </c>
      <c r="AD182" s="71">
        <v>0.20513846423818999</v>
      </c>
      <c r="AE182" s="72"/>
      <c r="AF182" s="71"/>
      <c r="AG182" s="71"/>
      <c r="AH182" s="71"/>
      <c r="AI182" s="71"/>
      <c r="AJ182" s="71"/>
      <c r="AK182" s="71"/>
      <c r="AL182" s="71"/>
      <c r="AM182" s="71"/>
      <c r="AN182" s="71"/>
      <c r="AO182" s="71"/>
      <c r="AP182" s="71"/>
      <c r="AQ182" s="72"/>
      <c r="AR182" s="71"/>
      <c r="AS182" s="71"/>
      <c r="AT182" s="71"/>
      <c r="AU182" s="71"/>
      <c r="AV182" s="71"/>
      <c r="AW182" s="71"/>
      <c r="AX182" s="71"/>
      <c r="AY182" s="72"/>
      <c r="AZ182" s="71"/>
      <c r="BA182" s="71"/>
      <c r="BB182" s="71"/>
      <c r="BC182" s="71"/>
      <c r="BD182" s="71"/>
      <c r="BE182" s="71"/>
      <c r="BF182" s="71"/>
      <c r="BG182" s="72"/>
      <c r="BH182" s="71">
        <v>0</v>
      </c>
      <c r="BI182" s="71">
        <v>0</v>
      </c>
      <c r="BJ182" s="71">
        <v>11.97</v>
      </c>
      <c r="BK182" s="71">
        <v>0</v>
      </c>
      <c r="BL182" s="71">
        <v>0</v>
      </c>
      <c r="BM182" s="71">
        <v>0</v>
      </c>
      <c r="BN182" s="72"/>
      <c r="BO182" s="71">
        <v>0</v>
      </c>
      <c r="BP182" s="71">
        <v>0</v>
      </c>
      <c r="BQ182" s="71">
        <v>2</v>
      </c>
      <c r="BR182" s="71">
        <v>0</v>
      </c>
      <c r="BS182" s="71">
        <v>0</v>
      </c>
      <c r="BT182" s="71">
        <v>0</v>
      </c>
      <c r="BU182"/>
      <c r="BV182" s="70">
        <v>11.97</v>
      </c>
      <c r="BW182" s="70">
        <v>0</v>
      </c>
      <c r="BX182" s="70">
        <v>0</v>
      </c>
      <c r="BY182" s="70">
        <v>0</v>
      </c>
      <c r="BZ182" s="70">
        <v>0</v>
      </c>
      <c r="CA182" s="70">
        <v>0</v>
      </c>
      <c r="CB182" s="70">
        <v>0</v>
      </c>
      <c r="CC182" s="70">
        <v>0</v>
      </c>
      <c r="CD182" s="70">
        <v>0</v>
      </c>
    </row>
    <row r="183" spans="1:82">
      <c r="A183" s="70" t="s">
        <v>1886</v>
      </c>
      <c r="B183" s="70">
        <v>466</v>
      </c>
      <c r="C183" s="70">
        <v>7</v>
      </c>
      <c r="D183" s="70">
        <v>28</v>
      </c>
      <c r="E183" s="70">
        <v>2010</v>
      </c>
      <c r="F183" s="70" t="s">
        <v>177</v>
      </c>
      <c r="G183" s="70" t="s">
        <v>1671</v>
      </c>
      <c r="H183" s="70" t="s">
        <v>1672</v>
      </c>
      <c r="I183" s="148"/>
      <c r="J183" s="71">
        <v>38.681032279774847</v>
      </c>
      <c r="K183" s="71">
        <v>0.2223721598114014</v>
      </c>
      <c r="L183" s="71">
        <v>25.615961486644011</v>
      </c>
      <c r="M183" s="71">
        <v>4.957945119516177</v>
      </c>
      <c r="N183" s="71">
        <v>7.5661535302150478</v>
      </c>
      <c r="O183" s="71">
        <v>5.2355557584897721</v>
      </c>
      <c r="P183" s="71">
        <v>6.7110575770088641</v>
      </c>
      <c r="Q183" s="71">
        <v>0.245850262418398</v>
      </c>
      <c r="R183" s="71">
        <v>0</v>
      </c>
      <c r="S183" s="71">
        <v>8.0640572626626328E-2</v>
      </c>
      <c r="T183" s="72"/>
      <c r="U183" s="71">
        <v>1508799</v>
      </c>
      <c r="V183" s="71">
        <v>99</v>
      </c>
      <c r="W183" s="71">
        <v>455</v>
      </c>
      <c r="X183" s="71">
        <v>1216</v>
      </c>
      <c r="Y183" s="71">
        <v>1807</v>
      </c>
      <c r="Z183" s="71">
        <v>2659</v>
      </c>
      <c r="AA183" s="71">
        <v>1317</v>
      </c>
      <c r="AB183" s="71">
        <v>4041</v>
      </c>
      <c r="AC183" s="71">
        <v>0</v>
      </c>
      <c r="AD183" s="71">
        <v>8.0640572626626328E-2</v>
      </c>
      <c r="AE183" s="72"/>
      <c r="AF183" s="71"/>
      <c r="AG183" s="71"/>
      <c r="AH183" s="71"/>
      <c r="AI183" s="71"/>
      <c r="AJ183" s="71"/>
      <c r="AK183" s="71"/>
      <c r="AL183" s="71"/>
      <c r="AM183" s="71"/>
      <c r="AN183" s="71"/>
      <c r="AO183" s="71"/>
      <c r="AP183" s="71"/>
      <c r="AQ183" s="72"/>
      <c r="AR183" s="71"/>
      <c r="AS183" s="71"/>
      <c r="AT183" s="71"/>
      <c r="AU183" s="71"/>
      <c r="AV183" s="71"/>
      <c r="AW183" s="71"/>
      <c r="AX183" s="71"/>
      <c r="AY183" s="72"/>
      <c r="AZ183" s="71"/>
      <c r="BA183" s="71"/>
      <c r="BB183" s="71"/>
      <c r="BC183" s="71"/>
      <c r="BD183" s="71"/>
      <c r="BE183" s="71"/>
      <c r="BF183" s="71"/>
      <c r="BG183" s="72"/>
      <c r="BH183" s="71">
        <v>0</v>
      </c>
      <c r="BI183" s="71">
        <v>0</v>
      </c>
      <c r="BJ183" s="71">
        <v>9.0370000000000008</v>
      </c>
      <c r="BK183" s="71">
        <v>0</v>
      </c>
      <c r="BL183" s="71">
        <v>0</v>
      </c>
      <c r="BM183" s="71">
        <v>0</v>
      </c>
      <c r="BN183" s="72"/>
      <c r="BO183" s="71">
        <v>0</v>
      </c>
      <c r="BP183" s="71">
        <v>0</v>
      </c>
      <c r="BQ183" s="71">
        <v>2</v>
      </c>
      <c r="BR183" s="71">
        <v>0</v>
      </c>
      <c r="BS183" s="71">
        <v>0</v>
      </c>
      <c r="BT183" s="71">
        <v>0</v>
      </c>
      <c r="BU183"/>
      <c r="BV183" s="70">
        <v>9.0370000000000008</v>
      </c>
      <c r="BW183" s="70">
        <v>0</v>
      </c>
      <c r="BX183" s="70">
        <v>0</v>
      </c>
      <c r="BY183" s="70">
        <v>0</v>
      </c>
      <c r="BZ183" s="70">
        <v>0</v>
      </c>
      <c r="CA183" s="70">
        <v>0</v>
      </c>
      <c r="CB183" s="70">
        <v>0</v>
      </c>
      <c r="CC183" s="70">
        <v>0</v>
      </c>
      <c r="CD183" s="70">
        <v>0</v>
      </c>
    </row>
    <row r="184" spans="1:82">
      <c r="A184" s="70" t="s">
        <v>1887</v>
      </c>
      <c r="B184" s="70">
        <v>467</v>
      </c>
      <c r="C184" s="70">
        <v>8</v>
      </c>
      <c r="D184" s="70">
        <v>28</v>
      </c>
      <c r="E184" s="70">
        <v>2011</v>
      </c>
      <c r="F184" s="70" t="s">
        <v>178</v>
      </c>
      <c r="G184" s="70" t="s">
        <v>1671</v>
      </c>
      <c r="H184" s="70" t="s">
        <v>1672</v>
      </c>
      <c r="I184" s="148"/>
      <c r="J184" s="71">
        <v>28.147774905013801</v>
      </c>
      <c r="K184" s="71">
        <v>0.31158475857889961</v>
      </c>
      <c r="L184" s="71">
        <v>23.901558570002429</v>
      </c>
      <c r="M184" s="71">
        <v>6.263278584776387</v>
      </c>
      <c r="N184" s="71">
        <v>9.1172983213780565</v>
      </c>
      <c r="O184" s="71">
        <v>5.0914706635952944</v>
      </c>
      <c r="P184" s="71">
        <v>6.4725827215566909</v>
      </c>
      <c r="Q184" s="71">
        <v>0.284988966764603</v>
      </c>
      <c r="R184" s="71">
        <v>0</v>
      </c>
      <c r="S184" s="71">
        <v>0.14508532450540121</v>
      </c>
      <c r="T184" s="72"/>
      <c r="U184" s="71">
        <v>1034033</v>
      </c>
      <c r="V184" s="71">
        <v>99</v>
      </c>
      <c r="W184" s="71">
        <v>455</v>
      </c>
      <c r="X184" s="71">
        <v>1216</v>
      </c>
      <c r="Y184" s="71">
        <v>1809</v>
      </c>
      <c r="Z184" s="71">
        <v>2642</v>
      </c>
      <c r="AA184" s="71">
        <v>1308</v>
      </c>
      <c r="AB184" s="71">
        <v>4061</v>
      </c>
      <c r="AC184" s="71">
        <v>0</v>
      </c>
      <c r="AD184" s="71">
        <v>0.14508532450540121</v>
      </c>
      <c r="AE184" s="72"/>
      <c r="AF184" s="71"/>
      <c r="AG184" s="71"/>
      <c r="AH184" s="71"/>
      <c r="AI184" s="71"/>
      <c r="AJ184" s="71"/>
      <c r="AK184" s="71"/>
      <c r="AL184" s="71"/>
      <c r="AM184" s="71"/>
      <c r="AN184" s="71"/>
      <c r="AO184" s="71"/>
      <c r="AP184" s="71"/>
      <c r="AQ184" s="72"/>
      <c r="AR184" s="71"/>
      <c r="AS184" s="71"/>
      <c r="AT184" s="71"/>
      <c r="AU184" s="71"/>
      <c r="AV184" s="71"/>
      <c r="AW184" s="71"/>
      <c r="AX184" s="71"/>
      <c r="AY184" s="72"/>
      <c r="AZ184" s="71"/>
      <c r="BA184" s="71"/>
      <c r="BB184" s="71"/>
      <c r="BC184" s="71"/>
      <c r="BD184" s="71"/>
      <c r="BE184" s="71"/>
      <c r="BF184" s="71"/>
      <c r="BG184" s="72"/>
      <c r="BH184" s="71">
        <v>0</v>
      </c>
      <c r="BI184" s="71">
        <v>0</v>
      </c>
      <c r="BJ184" s="71">
        <v>8.3219999999999992</v>
      </c>
      <c r="BK184" s="71">
        <v>0</v>
      </c>
      <c r="BL184" s="71">
        <v>0</v>
      </c>
      <c r="BM184" s="71">
        <v>0</v>
      </c>
      <c r="BN184" s="72"/>
      <c r="BO184" s="71">
        <v>0</v>
      </c>
      <c r="BP184" s="71">
        <v>0</v>
      </c>
      <c r="BQ184" s="71">
        <v>2</v>
      </c>
      <c r="BR184" s="71">
        <v>0</v>
      </c>
      <c r="BS184" s="71">
        <v>0</v>
      </c>
      <c r="BT184" s="71">
        <v>0</v>
      </c>
      <c r="BU184"/>
      <c r="BV184" s="70">
        <v>8.3219999999999992</v>
      </c>
      <c r="BW184" s="70">
        <v>0</v>
      </c>
      <c r="BX184" s="70">
        <v>0</v>
      </c>
      <c r="BY184" s="70">
        <v>0</v>
      </c>
      <c r="BZ184" s="70">
        <v>0</v>
      </c>
      <c r="CA184" s="70">
        <v>0</v>
      </c>
      <c r="CB184" s="70">
        <v>0</v>
      </c>
      <c r="CC184" s="70">
        <v>0</v>
      </c>
      <c r="CD184" s="70">
        <v>0</v>
      </c>
    </row>
    <row r="185" spans="1:82">
      <c r="A185" s="70" t="s">
        <v>1888</v>
      </c>
      <c r="B185" s="70">
        <v>468</v>
      </c>
      <c r="C185" s="70">
        <v>9</v>
      </c>
      <c r="D185" s="70">
        <v>28</v>
      </c>
      <c r="E185" s="70">
        <v>2012</v>
      </c>
      <c r="F185" s="70" t="s">
        <v>179</v>
      </c>
      <c r="G185" s="70" t="s">
        <v>1671</v>
      </c>
      <c r="H185" s="70" t="s">
        <v>1672</v>
      </c>
      <c r="I185" s="148"/>
      <c r="J185" s="71">
        <v>40.118012805004703</v>
      </c>
      <c r="K185" s="71">
        <v>0.35101228139906399</v>
      </c>
      <c r="L185" s="71">
        <v>24.115961865314301</v>
      </c>
      <c r="M185" s="71">
        <v>7.778972101745941</v>
      </c>
      <c r="N185" s="71">
        <v>10.2036802991957</v>
      </c>
      <c r="O185" s="71">
        <v>5.0609649137951376</v>
      </c>
      <c r="P185" s="71">
        <v>6.4745722246773028</v>
      </c>
      <c r="Q185" s="71">
        <v>0.31337082101586899</v>
      </c>
      <c r="R185" s="71">
        <v>0</v>
      </c>
      <c r="S185" s="71">
        <v>0.24411773872477899</v>
      </c>
      <c r="T185" s="72"/>
      <c r="U185" s="71">
        <v>1412073</v>
      </c>
      <c r="V185" s="71">
        <v>99</v>
      </c>
      <c r="W185" s="71">
        <v>455</v>
      </c>
      <c r="X185" s="71">
        <v>1216</v>
      </c>
      <c r="Y185" s="71">
        <v>1843</v>
      </c>
      <c r="Z185" s="71">
        <v>2647</v>
      </c>
      <c r="AA185" s="71">
        <v>1301</v>
      </c>
      <c r="AB185" s="71">
        <v>4110</v>
      </c>
      <c r="AC185" s="71">
        <v>0</v>
      </c>
      <c r="AD185" s="71">
        <v>0.24411773872477899</v>
      </c>
      <c r="AE185" s="72"/>
      <c r="AF185" s="71"/>
      <c r="AG185" s="71"/>
      <c r="AH185" s="71"/>
      <c r="AI185" s="71"/>
      <c r="AJ185" s="71"/>
      <c r="AK185" s="71"/>
      <c r="AL185" s="71"/>
      <c r="AM185" s="71"/>
      <c r="AN185" s="71"/>
      <c r="AO185" s="71"/>
      <c r="AP185" s="71"/>
      <c r="AQ185" s="72"/>
      <c r="AR185" s="71"/>
      <c r="AS185" s="71"/>
      <c r="AT185" s="71"/>
      <c r="AU185" s="71"/>
      <c r="AV185" s="71"/>
      <c r="AW185" s="71"/>
      <c r="AX185" s="71"/>
      <c r="AY185" s="72"/>
      <c r="AZ185" s="71"/>
      <c r="BA185" s="71"/>
      <c r="BB185" s="71"/>
      <c r="BC185" s="71"/>
      <c r="BD185" s="71"/>
      <c r="BE185" s="71"/>
      <c r="BF185" s="71"/>
      <c r="BG185" s="72"/>
      <c r="BH185" s="71">
        <v>0</v>
      </c>
      <c r="BI185" s="71">
        <v>0</v>
      </c>
      <c r="BJ185" s="71">
        <v>9.6370000000000005</v>
      </c>
      <c r="BK185" s="71">
        <v>0</v>
      </c>
      <c r="BL185" s="71">
        <v>0</v>
      </c>
      <c r="BM185" s="71">
        <v>0</v>
      </c>
      <c r="BN185" s="72"/>
      <c r="BO185" s="71">
        <v>0</v>
      </c>
      <c r="BP185" s="71">
        <v>0</v>
      </c>
      <c r="BQ185" s="71">
        <v>2</v>
      </c>
      <c r="BR185" s="71">
        <v>0</v>
      </c>
      <c r="BS185" s="71">
        <v>0</v>
      </c>
      <c r="BT185" s="71">
        <v>0</v>
      </c>
      <c r="BU185"/>
      <c r="BV185" s="70">
        <v>9.6370000000000005</v>
      </c>
      <c r="BW185" s="70">
        <v>0</v>
      </c>
      <c r="BX185" s="70">
        <v>0</v>
      </c>
      <c r="BY185" s="70">
        <v>0</v>
      </c>
      <c r="BZ185" s="70">
        <v>0</v>
      </c>
      <c r="CA185" s="70">
        <v>0</v>
      </c>
      <c r="CB185" s="70">
        <v>0</v>
      </c>
      <c r="CC185" s="70">
        <v>0</v>
      </c>
      <c r="CD185" s="70">
        <v>0</v>
      </c>
    </row>
    <row r="186" spans="1:82">
      <c r="A186" s="70" t="s">
        <v>1889</v>
      </c>
      <c r="B186" s="70">
        <v>469</v>
      </c>
      <c r="C186" s="70">
        <v>10</v>
      </c>
      <c r="D186" s="70">
        <v>28</v>
      </c>
      <c r="E186" s="70">
        <v>2013</v>
      </c>
      <c r="F186" s="70" t="s">
        <v>180</v>
      </c>
      <c r="G186" s="70" t="s">
        <v>1671</v>
      </c>
      <c r="H186" s="70" t="s">
        <v>1672</v>
      </c>
      <c r="I186" s="148"/>
      <c r="J186" s="71">
        <v>41.120769852321381</v>
      </c>
      <c r="K186" s="71">
        <v>0.29011284786749197</v>
      </c>
      <c r="L186" s="71">
        <v>21.29629590977715</v>
      </c>
      <c r="M186" s="71">
        <v>7.2346300358534803</v>
      </c>
      <c r="N186" s="71">
        <v>9.9906690007005388</v>
      </c>
      <c r="O186" s="71">
        <v>4.9434930391835739</v>
      </c>
      <c r="P186" s="71">
        <v>6.5489220989722909</v>
      </c>
      <c r="Q186" s="71">
        <v>0.31800596840358403</v>
      </c>
      <c r="R186" s="71">
        <v>0</v>
      </c>
      <c r="S186" s="71">
        <v>0.28218457900830551</v>
      </c>
      <c r="T186" s="72"/>
      <c r="U186" s="71">
        <v>1473718</v>
      </c>
      <c r="V186" s="71">
        <v>99</v>
      </c>
      <c r="W186" s="71">
        <v>455</v>
      </c>
      <c r="X186" s="71">
        <v>1216</v>
      </c>
      <c r="Y186" s="71">
        <v>1862</v>
      </c>
      <c r="Z186" s="71">
        <v>2701</v>
      </c>
      <c r="AA186" s="71">
        <v>1311</v>
      </c>
      <c r="AB186" s="71">
        <v>4111</v>
      </c>
      <c r="AC186" s="71">
        <v>0</v>
      </c>
      <c r="AD186" s="71">
        <v>0.28218457900830551</v>
      </c>
      <c r="AE186" s="72"/>
      <c r="AF186" s="71"/>
      <c r="AG186" s="71"/>
      <c r="AH186" s="71"/>
      <c r="AI186" s="71"/>
      <c r="AJ186" s="71"/>
      <c r="AK186" s="71"/>
      <c r="AL186" s="71"/>
      <c r="AM186" s="71"/>
      <c r="AN186" s="71"/>
      <c r="AO186" s="71"/>
      <c r="AP186" s="71"/>
      <c r="AQ186" s="72"/>
      <c r="AR186" s="71"/>
      <c r="AS186" s="71"/>
      <c r="AT186" s="71"/>
      <c r="AU186" s="71"/>
      <c r="AV186" s="71"/>
      <c r="AW186" s="71"/>
      <c r="AX186" s="71"/>
      <c r="AY186" s="72"/>
      <c r="AZ186" s="71"/>
      <c r="BA186" s="71"/>
      <c r="BB186" s="71"/>
      <c r="BC186" s="71"/>
      <c r="BD186" s="71"/>
      <c r="BE186" s="71"/>
      <c r="BF186" s="71"/>
      <c r="BG186" s="72"/>
      <c r="BH186" s="71">
        <v>0</v>
      </c>
      <c r="BI186" s="71">
        <v>0</v>
      </c>
      <c r="BJ186" s="71">
        <v>11.145</v>
      </c>
      <c r="BK186" s="71">
        <v>0</v>
      </c>
      <c r="BL186" s="71">
        <v>0</v>
      </c>
      <c r="BM186" s="71">
        <v>0</v>
      </c>
      <c r="BN186" s="72"/>
      <c r="BO186" s="71">
        <v>0</v>
      </c>
      <c r="BP186" s="71">
        <v>0</v>
      </c>
      <c r="BQ186" s="71">
        <v>2</v>
      </c>
      <c r="BR186" s="71">
        <v>0</v>
      </c>
      <c r="BS186" s="71">
        <v>0</v>
      </c>
      <c r="BT186" s="71">
        <v>0</v>
      </c>
      <c r="BU186"/>
      <c r="BV186" s="70">
        <v>11.145</v>
      </c>
      <c r="BW186" s="70">
        <v>0</v>
      </c>
      <c r="BX186" s="70">
        <v>0</v>
      </c>
      <c r="BY186" s="70">
        <v>0</v>
      </c>
      <c r="BZ186" s="70">
        <v>0</v>
      </c>
      <c r="CA186" s="70">
        <v>0</v>
      </c>
      <c r="CB186" s="70">
        <v>0</v>
      </c>
      <c r="CC186" s="70">
        <v>0</v>
      </c>
      <c r="CD186" s="70">
        <v>0</v>
      </c>
    </row>
    <row r="187" spans="1:82">
      <c r="A187" s="70" t="s">
        <v>1890</v>
      </c>
      <c r="B187" s="70">
        <v>470</v>
      </c>
      <c r="C187" s="70">
        <v>11</v>
      </c>
      <c r="D187" s="70">
        <v>28</v>
      </c>
      <c r="E187" s="70">
        <v>2014</v>
      </c>
      <c r="F187" s="70" t="s">
        <v>181</v>
      </c>
      <c r="G187" s="70" t="s">
        <v>1671</v>
      </c>
      <c r="H187" s="70" t="s">
        <v>1672</v>
      </c>
      <c r="I187" s="148"/>
      <c r="J187" s="71">
        <v>30.860618479347149</v>
      </c>
      <c r="K187" s="71">
        <v>0.32377648577779439</v>
      </c>
      <c r="L187" s="71">
        <v>17.286604348591499</v>
      </c>
      <c r="M187" s="71">
        <v>7.1967512073130884</v>
      </c>
      <c r="N187" s="71">
        <v>10.612917417243329</v>
      </c>
      <c r="O187" s="71">
        <v>4.7145363496931383</v>
      </c>
      <c r="P187" s="71">
        <v>6.5026211308943953</v>
      </c>
      <c r="Q187" s="71">
        <v>0.30280704539124098</v>
      </c>
      <c r="R187" s="71">
        <v>0</v>
      </c>
      <c r="S187" s="71">
        <v>0.2360220242746883</v>
      </c>
      <c r="T187" s="72"/>
      <c r="U187" s="71">
        <v>1228349</v>
      </c>
      <c r="V187" s="71">
        <v>96</v>
      </c>
      <c r="W187" s="71">
        <v>377</v>
      </c>
      <c r="X187" s="71">
        <v>1150</v>
      </c>
      <c r="Y187" s="71">
        <v>1868</v>
      </c>
      <c r="Z187" s="71">
        <v>2713</v>
      </c>
      <c r="AA187" s="71">
        <v>1295</v>
      </c>
      <c r="AB187" s="71">
        <v>4080</v>
      </c>
      <c r="AC187" s="71">
        <v>0</v>
      </c>
      <c r="AD187" s="71">
        <v>0.2360220242746883</v>
      </c>
      <c r="AE187" s="72"/>
      <c r="AF187" s="71"/>
      <c r="AG187" s="71"/>
      <c r="AH187" s="71"/>
      <c r="AI187" s="71"/>
      <c r="AJ187" s="71"/>
      <c r="AK187" s="71"/>
      <c r="AL187" s="71"/>
      <c r="AM187" s="71"/>
      <c r="AN187" s="71"/>
      <c r="AO187" s="71"/>
      <c r="AP187" s="71"/>
      <c r="AQ187" s="72"/>
      <c r="AR187" s="71">
        <v>56</v>
      </c>
      <c r="AS187" s="71">
        <v>14</v>
      </c>
      <c r="AT187" s="71">
        <v>0</v>
      </c>
      <c r="AU187" s="71">
        <v>0</v>
      </c>
      <c r="AV187" s="71">
        <v>0</v>
      </c>
      <c r="AW187" s="71">
        <v>0</v>
      </c>
      <c r="AX187" s="71"/>
      <c r="AY187" s="72"/>
      <c r="AZ187" s="71">
        <v>307.726</v>
      </c>
      <c r="BA187" s="71">
        <v>5464.2</v>
      </c>
      <c r="BB187" s="71">
        <v>0</v>
      </c>
      <c r="BC187" s="71">
        <v>0</v>
      </c>
      <c r="BD187" s="71">
        <v>0</v>
      </c>
      <c r="BE187" s="71">
        <v>0</v>
      </c>
      <c r="BF187" s="71"/>
      <c r="BG187" s="72"/>
      <c r="BH187" s="71">
        <v>0</v>
      </c>
      <c r="BI187" s="71">
        <v>0</v>
      </c>
      <c r="BJ187" s="71">
        <v>12.051</v>
      </c>
      <c r="BK187" s="71">
        <v>0</v>
      </c>
      <c r="BL187" s="71">
        <v>0</v>
      </c>
      <c r="BM187" s="71">
        <v>0</v>
      </c>
      <c r="BN187" s="72"/>
      <c r="BO187" s="71">
        <v>0</v>
      </c>
      <c r="BP187" s="71">
        <v>0</v>
      </c>
      <c r="BQ187" s="71">
        <v>2</v>
      </c>
      <c r="BR187" s="71">
        <v>0</v>
      </c>
      <c r="BS187" s="71">
        <v>0</v>
      </c>
      <c r="BT187" s="71">
        <v>0</v>
      </c>
      <c r="BU187"/>
      <c r="BV187" s="70">
        <v>12.051</v>
      </c>
      <c r="BW187" s="70">
        <v>0</v>
      </c>
      <c r="BX187" s="70">
        <v>0</v>
      </c>
      <c r="BY187" s="70">
        <v>0</v>
      </c>
      <c r="BZ187" s="70">
        <v>0</v>
      </c>
      <c r="CA187" s="70">
        <v>0</v>
      </c>
      <c r="CB187" s="70">
        <v>0</v>
      </c>
      <c r="CC187" s="70">
        <v>0</v>
      </c>
      <c r="CD187" s="70">
        <v>0</v>
      </c>
    </row>
    <row r="188" spans="1:82">
      <c r="A188" s="70" t="s">
        <v>1891</v>
      </c>
      <c r="B188" s="70">
        <v>471</v>
      </c>
      <c r="C188" s="70">
        <v>12</v>
      </c>
      <c r="D188" s="70">
        <v>28</v>
      </c>
      <c r="E188" s="70">
        <v>2015</v>
      </c>
      <c r="F188" s="70" t="s">
        <v>182</v>
      </c>
      <c r="G188" s="70" t="s">
        <v>1671</v>
      </c>
      <c r="H188" s="70" t="s">
        <v>1672</v>
      </c>
      <c r="I188" s="148"/>
      <c r="J188" s="71">
        <v>30.439898556224168</v>
      </c>
      <c r="K188" s="71">
        <v>0.31046799239252348</v>
      </c>
      <c r="L188" s="71">
        <v>18.195954479990441</v>
      </c>
      <c r="M188" s="71">
        <v>6.9633810158719411</v>
      </c>
      <c r="N188" s="71">
        <v>9.4962037048083658</v>
      </c>
      <c r="O188" s="71">
        <v>4.7074627881688551</v>
      </c>
      <c r="P188" s="71">
        <v>6.5278597663840916</v>
      </c>
      <c r="Q188" s="71">
        <v>0.28938113765357798</v>
      </c>
      <c r="R188" s="71">
        <v>0</v>
      </c>
      <c r="S188" s="71">
        <v>0.26001277989106641</v>
      </c>
      <c r="T188" s="72"/>
      <c r="U188" s="71">
        <v>1214766</v>
      </c>
      <c r="V188" s="71">
        <v>96</v>
      </c>
      <c r="W188" s="71">
        <v>377</v>
      </c>
      <c r="X188" s="71">
        <v>1150</v>
      </c>
      <c r="Y188" s="71">
        <v>1816</v>
      </c>
      <c r="Z188" s="71">
        <v>2735</v>
      </c>
      <c r="AA188" s="71">
        <v>1299</v>
      </c>
      <c r="AB188" s="71">
        <v>3983</v>
      </c>
      <c r="AC188" s="71">
        <v>0</v>
      </c>
      <c r="AD188" s="71">
        <v>0.26001277989106641</v>
      </c>
      <c r="AE188" s="72"/>
      <c r="AF188" s="71">
        <v>9374714.3420250565</v>
      </c>
      <c r="AG188" s="71">
        <v>206839.9448462346</v>
      </c>
      <c r="AH188" s="71">
        <v>2352770.838535137</v>
      </c>
      <c r="AI188" s="71">
        <v>7314093.3388545997</v>
      </c>
      <c r="AJ188" s="71">
        <v>8043150.4817356244</v>
      </c>
      <c r="AK188" s="71">
        <v>0</v>
      </c>
      <c r="AL188" s="71">
        <v>0</v>
      </c>
      <c r="AM188" s="71">
        <v>545853.44194340205</v>
      </c>
      <c r="AN188" s="71">
        <v>0</v>
      </c>
      <c r="AO188" s="71">
        <v>0</v>
      </c>
      <c r="AP188" s="71">
        <v>27837422.387940057</v>
      </c>
      <c r="AQ188" s="72"/>
      <c r="AR188" s="71">
        <v>62</v>
      </c>
      <c r="AS188" s="71">
        <v>14</v>
      </c>
      <c r="AT188" s="71">
        <v>0</v>
      </c>
      <c r="AU188" s="71">
        <v>0</v>
      </c>
      <c r="AV188" s="71">
        <v>0</v>
      </c>
      <c r="AW188" s="71">
        <v>0</v>
      </c>
      <c r="AX188" s="71"/>
      <c r="AY188" s="72"/>
      <c r="AZ188" s="71">
        <v>347.42599999999999</v>
      </c>
      <c r="BA188" s="71">
        <v>5464.2</v>
      </c>
      <c r="BB188" s="71">
        <v>0</v>
      </c>
      <c r="BC188" s="71">
        <v>0</v>
      </c>
      <c r="BD188" s="71">
        <v>0</v>
      </c>
      <c r="BE188" s="71">
        <v>0</v>
      </c>
      <c r="BF188" s="71"/>
      <c r="BG188" s="72"/>
      <c r="BH188" s="71">
        <v>0</v>
      </c>
      <c r="BI188" s="71">
        <v>0</v>
      </c>
      <c r="BJ188" s="71">
        <v>12.099</v>
      </c>
      <c r="BK188" s="71">
        <v>0</v>
      </c>
      <c r="BL188" s="71">
        <v>0</v>
      </c>
      <c r="BM188" s="71">
        <v>0</v>
      </c>
      <c r="BN188" s="72"/>
      <c r="BO188" s="71">
        <v>0</v>
      </c>
      <c r="BP188" s="71">
        <v>0</v>
      </c>
      <c r="BQ188" s="71">
        <v>2</v>
      </c>
      <c r="BR188" s="71">
        <v>0</v>
      </c>
      <c r="BS188" s="71">
        <v>0</v>
      </c>
      <c r="BT188" s="71">
        <v>0</v>
      </c>
      <c r="BU188"/>
      <c r="BV188" s="70">
        <v>12.099</v>
      </c>
      <c r="BW188" s="70">
        <v>0</v>
      </c>
      <c r="BX188" s="70">
        <v>0</v>
      </c>
      <c r="BY188" s="70">
        <v>0</v>
      </c>
      <c r="BZ188" s="70">
        <v>0</v>
      </c>
      <c r="CA188" s="70">
        <v>0</v>
      </c>
      <c r="CB188" s="70">
        <v>0</v>
      </c>
      <c r="CC188" s="70">
        <v>0</v>
      </c>
      <c r="CD188" s="70">
        <v>0</v>
      </c>
    </row>
    <row r="189" spans="1:82">
      <c r="A189" s="70" t="s">
        <v>1892</v>
      </c>
      <c r="B189" s="70">
        <v>472</v>
      </c>
      <c r="C189" s="70">
        <v>13</v>
      </c>
      <c r="D189" s="70">
        <v>28</v>
      </c>
      <c r="E189" s="70">
        <v>2016</v>
      </c>
      <c r="F189" s="70" t="s">
        <v>155</v>
      </c>
      <c r="G189" s="70" t="s">
        <v>1671</v>
      </c>
      <c r="H189" s="70" t="s">
        <v>1672</v>
      </c>
      <c r="I189" s="148"/>
      <c r="J189" s="71">
        <v>36.602595164235019</v>
      </c>
      <c r="K189" s="71">
        <v>0.29285764496085948</v>
      </c>
      <c r="L189" s="71">
        <v>19.566986423116042</v>
      </c>
      <c r="M189" s="71">
        <v>5.9702916520127287</v>
      </c>
      <c r="N189" s="71">
        <v>9.779319739066402</v>
      </c>
      <c r="O189" s="71">
        <v>4.6758021780747399</v>
      </c>
      <c r="P189" s="71">
        <v>7.6136172706731449</v>
      </c>
      <c r="Q189" s="71">
        <v>0.28090357476464428</v>
      </c>
      <c r="R189" s="71">
        <v>0</v>
      </c>
      <c r="S189" s="71">
        <v>0.24870121663294992</v>
      </c>
      <c r="T189" s="72"/>
      <c r="U189" s="71">
        <v>1390390</v>
      </c>
      <c r="V189" s="71">
        <v>96</v>
      </c>
      <c r="W189" s="71">
        <v>377</v>
      </c>
      <c r="X189" s="71">
        <v>1150</v>
      </c>
      <c r="Y189" s="71">
        <v>1839</v>
      </c>
      <c r="Z189" s="71">
        <v>2750</v>
      </c>
      <c r="AA189" s="71">
        <v>1567</v>
      </c>
      <c r="AB189" s="71">
        <v>3977</v>
      </c>
      <c r="AC189" s="71">
        <v>0</v>
      </c>
      <c r="AD189" s="71">
        <v>0.24870121663294989</v>
      </c>
      <c r="AE189" s="72"/>
      <c r="AF189" s="71">
        <v>11470016.597181089</v>
      </c>
      <c r="AG189" s="71">
        <v>197160.7684295584</v>
      </c>
      <c r="AH189" s="71">
        <v>1994089.21986013</v>
      </c>
      <c r="AI189" s="71">
        <v>7300923.4181053694</v>
      </c>
      <c r="AJ189" s="71">
        <v>8090368.410056104</v>
      </c>
      <c r="AK189" s="71">
        <v>0</v>
      </c>
      <c r="AL189" s="71">
        <v>0</v>
      </c>
      <c r="AM189" s="71">
        <v>545454.60285132297</v>
      </c>
      <c r="AN189" s="71">
        <v>0</v>
      </c>
      <c r="AO189" s="71">
        <v>0</v>
      </c>
      <c r="AP189" s="71">
        <v>29598013.016483571</v>
      </c>
      <c r="AQ189" s="72"/>
      <c r="AR189" s="71">
        <v>65</v>
      </c>
      <c r="AS189" s="71">
        <v>18</v>
      </c>
      <c r="AT189" s="71">
        <v>0</v>
      </c>
      <c r="AU189" s="71">
        <v>0</v>
      </c>
      <c r="AV189" s="71">
        <v>0</v>
      </c>
      <c r="AW189" s="71">
        <v>0</v>
      </c>
      <c r="AX189" s="71"/>
      <c r="AY189" s="72"/>
      <c r="AZ189" s="71">
        <v>367.02600000000001</v>
      </c>
      <c r="BA189" s="71">
        <v>5610.5</v>
      </c>
      <c r="BB189" s="71">
        <v>0</v>
      </c>
      <c r="BC189" s="71">
        <v>0</v>
      </c>
      <c r="BD189" s="71">
        <v>0</v>
      </c>
      <c r="BE189" s="71">
        <v>0</v>
      </c>
      <c r="BF189" s="71"/>
      <c r="BG189" s="72"/>
      <c r="BH189" s="71">
        <v>0</v>
      </c>
      <c r="BI189" s="71">
        <v>0</v>
      </c>
      <c r="BJ189" s="71">
        <v>9.7970000000000006</v>
      </c>
      <c r="BK189" s="71">
        <v>0</v>
      </c>
      <c r="BL189" s="71">
        <v>0</v>
      </c>
      <c r="BM189" s="71">
        <v>0</v>
      </c>
      <c r="BN189" s="72"/>
      <c r="BO189" s="71">
        <v>0</v>
      </c>
      <c r="BP189" s="71">
        <v>0</v>
      </c>
      <c r="BQ189" s="71">
        <v>2</v>
      </c>
      <c r="BR189" s="71">
        <v>0</v>
      </c>
      <c r="BS189" s="71">
        <v>0</v>
      </c>
      <c r="BT189" s="71">
        <v>0</v>
      </c>
      <c r="BU189"/>
      <c r="BV189" s="70">
        <v>9.7970000000000006</v>
      </c>
      <c r="BW189" s="70">
        <v>0</v>
      </c>
      <c r="BX189" s="70">
        <v>0</v>
      </c>
      <c r="BY189" s="70">
        <v>0</v>
      </c>
      <c r="BZ189" s="70">
        <v>0</v>
      </c>
      <c r="CA189" s="70">
        <v>0</v>
      </c>
      <c r="CB189" s="70">
        <v>0</v>
      </c>
      <c r="CC189" s="70">
        <v>0</v>
      </c>
      <c r="CD189" s="70">
        <v>0</v>
      </c>
    </row>
    <row r="190" spans="1:82">
      <c r="A190" s="70" t="s">
        <v>1893</v>
      </c>
      <c r="B190" s="70">
        <v>473</v>
      </c>
      <c r="C190" s="70">
        <v>14</v>
      </c>
      <c r="D190" s="70">
        <v>28</v>
      </c>
      <c r="E190" s="70">
        <v>2017</v>
      </c>
      <c r="F190" s="70" t="s">
        <v>156</v>
      </c>
      <c r="G190" s="70" t="s">
        <v>1671</v>
      </c>
      <c r="H190" s="70" t="s">
        <v>1672</v>
      </c>
      <c r="I190" s="148"/>
      <c r="J190" s="71">
        <v>35.825050770873197</v>
      </c>
      <c r="K190" s="71">
        <v>0.29925666415585478</v>
      </c>
      <c r="L190" s="71">
        <v>17.66331539126573</v>
      </c>
      <c r="M190" s="71">
        <v>5.9863515603503661</v>
      </c>
      <c r="N190" s="71">
        <v>9.6841105920986017</v>
      </c>
      <c r="O190" s="71">
        <v>4.6346277145975385</v>
      </c>
      <c r="P190" s="71">
        <v>7.8019569636020814</v>
      </c>
      <c r="Q190" s="71">
        <v>0.27034225730942602</v>
      </c>
      <c r="R190" s="71">
        <v>0</v>
      </c>
      <c r="S190" s="71">
        <v>0.27823985139301849</v>
      </c>
      <c r="T190" s="72"/>
      <c r="U190" s="71">
        <v>1339055</v>
      </c>
      <c r="V190" s="71">
        <v>96</v>
      </c>
      <c r="W190" s="71">
        <v>377</v>
      </c>
      <c r="X190" s="71">
        <v>1150</v>
      </c>
      <c r="Y190" s="71">
        <v>1861</v>
      </c>
      <c r="Z190" s="71">
        <v>2771</v>
      </c>
      <c r="AA190" s="71">
        <v>1616</v>
      </c>
      <c r="AB190" s="71">
        <v>3958</v>
      </c>
      <c r="AC190" s="71">
        <v>0</v>
      </c>
      <c r="AD190" s="71">
        <v>0.27823985139301849</v>
      </c>
      <c r="AE190" s="72"/>
      <c r="AF190" s="71">
        <v>10854745.91091655</v>
      </c>
      <c r="AG190" s="71">
        <v>197733.62853877441</v>
      </c>
      <c r="AH190" s="71">
        <v>2435990.9630281748</v>
      </c>
      <c r="AI190" s="71">
        <v>7120293.9770746091</v>
      </c>
      <c r="AJ190" s="71">
        <v>7424112.5355462078</v>
      </c>
      <c r="AK190" s="71">
        <v>0</v>
      </c>
      <c r="AL190" s="71">
        <v>0</v>
      </c>
      <c r="AM190" s="71">
        <v>543698.11965034844</v>
      </c>
      <c r="AN190" s="71">
        <v>0</v>
      </c>
      <c r="AO190" s="71">
        <v>0</v>
      </c>
      <c r="AP190" s="71">
        <v>28576575.134754665</v>
      </c>
      <c r="AQ190" s="72"/>
      <c r="AR190" s="71">
        <v>69</v>
      </c>
      <c r="AS190" s="71">
        <v>18</v>
      </c>
      <c r="AT190" s="71">
        <v>0</v>
      </c>
      <c r="AU190" s="71">
        <v>0</v>
      </c>
      <c r="AV190" s="71">
        <v>0</v>
      </c>
      <c r="AW190" s="71">
        <v>0</v>
      </c>
      <c r="AX190" s="71"/>
      <c r="AY190" s="72"/>
      <c r="AZ190" s="71">
        <v>388.52600000000001</v>
      </c>
      <c r="BA190" s="71">
        <v>5535.7</v>
      </c>
      <c r="BB190" s="71">
        <v>0</v>
      </c>
      <c r="BC190" s="71">
        <v>0</v>
      </c>
      <c r="BD190" s="71">
        <v>0</v>
      </c>
      <c r="BE190" s="71">
        <v>0</v>
      </c>
      <c r="BF190" s="71"/>
      <c r="BG190" s="72"/>
      <c r="BH190" s="71">
        <v>0</v>
      </c>
      <c r="BI190" s="71">
        <v>0</v>
      </c>
      <c r="BJ190" s="71">
        <v>11.49</v>
      </c>
      <c r="BK190" s="71">
        <v>0</v>
      </c>
      <c r="BL190" s="71">
        <v>0</v>
      </c>
      <c r="BM190" s="71">
        <v>0</v>
      </c>
      <c r="BN190" s="72"/>
      <c r="BO190" s="71">
        <v>0</v>
      </c>
      <c r="BP190" s="71">
        <v>0</v>
      </c>
      <c r="BQ190" s="71">
        <v>2</v>
      </c>
      <c r="BR190" s="71">
        <v>0</v>
      </c>
      <c r="BS190" s="71">
        <v>0</v>
      </c>
      <c r="BT190" s="71">
        <v>0</v>
      </c>
      <c r="BU190"/>
      <c r="BV190" s="70">
        <v>11.49</v>
      </c>
      <c r="BW190" s="70">
        <v>0</v>
      </c>
      <c r="BX190" s="70">
        <v>0</v>
      </c>
      <c r="BY190" s="70">
        <v>0</v>
      </c>
      <c r="BZ190" s="70">
        <v>0</v>
      </c>
      <c r="CA190" s="70">
        <v>0</v>
      </c>
      <c r="CB190" s="70">
        <v>0</v>
      </c>
      <c r="CC190" s="70">
        <v>0</v>
      </c>
      <c r="CD190" s="70">
        <v>0</v>
      </c>
    </row>
    <row r="191" spans="1:82">
      <c r="A191" s="70" t="s">
        <v>1894</v>
      </c>
      <c r="B191" s="70">
        <v>474</v>
      </c>
      <c r="C191" s="70">
        <v>15</v>
      </c>
      <c r="D191" s="70">
        <v>28</v>
      </c>
      <c r="E191" s="70">
        <v>2018</v>
      </c>
      <c r="F191" s="70" t="s">
        <v>183</v>
      </c>
      <c r="G191" s="70" t="s">
        <v>1671</v>
      </c>
      <c r="H191" s="70" t="s">
        <v>1672</v>
      </c>
      <c r="I191" s="148"/>
      <c r="J191" s="71">
        <v>37.34059435109674</v>
      </c>
      <c r="K191" s="71">
        <v>0.27852689943022868</v>
      </c>
      <c r="L191" s="71">
        <v>16.203816774228734</v>
      </c>
      <c r="M191" s="71">
        <v>6.015876703484162</v>
      </c>
      <c r="N191" s="71">
        <v>8.9543248108763187</v>
      </c>
      <c r="O191" s="71">
        <v>4.5606821625266329</v>
      </c>
      <c r="P191" s="71">
        <v>7.8007725948325239</v>
      </c>
      <c r="Q191" s="71">
        <v>0.24832610518362</v>
      </c>
      <c r="R191" s="71">
        <v>0</v>
      </c>
      <c r="S191" s="71">
        <v>0.32874804899264098</v>
      </c>
      <c r="T191" s="72"/>
      <c r="U191" s="71">
        <v>1458344</v>
      </c>
      <c r="V191" s="71">
        <v>96</v>
      </c>
      <c r="W191" s="71">
        <v>377</v>
      </c>
      <c r="X191" s="71">
        <v>1150</v>
      </c>
      <c r="Y191" s="71">
        <v>1869</v>
      </c>
      <c r="Z191" s="71">
        <v>2779</v>
      </c>
      <c r="AA191" s="71">
        <v>1632</v>
      </c>
      <c r="AB191" s="71">
        <v>3918</v>
      </c>
      <c r="AC191" s="71">
        <v>0</v>
      </c>
      <c r="AD191" s="71">
        <v>0.32874804899264098</v>
      </c>
      <c r="AE191" s="72"/>
      <c r="AF191" s="71">
        <v>11866944.214291111</v>
      </c>
      <c r="AG191" s="71">
        <v>178901.6316194231</v>
      </c>
      <c r="AH191" s="71">
        <v>2295921.782389421</v>
      </c>
      <c r="AI191" s="71">
        <v>7278394.8680075034</v>
      </c>
      <c r="AJ191" s="71">
        <v>6926188.8562487699</v>
      </c>
      <c r="AK191" s="71">
        <v>0</v>
      </c>
      <c r="AL191" s="71">
        <v>0</v>
      </c>
      <c r="AM191" s="71">
        <v>539317.05176824029</v>
      </c>
      <c r="AN191" s="71">
        <v>0</v>
      </c>
      <c r="AO191" s="71">
        <v>0</v>
      </c>
      <c r="AP191" s="71">
        <v>29085668.404324468</v>
      </c>
      <c r="AQ191" s="72"/>
      <c r="AR191" s="71">
        <v>75</v>
      </c>
      <c r="AS191" s="71">
        <v>22</v>
      </c>
      <c r="AT191" s="71">
        <v>0</v>
      </c>
      <c r="AU191" s="71">
        <v>0</v>
      </c>
      <c r="AV191" s="71">
        <v>0</v>
      </c>
      <c r="AW191" s="71">
        <v>0</v>
      </c>
      <c r="AX191" s="71"/>
      <c r="AY191" s="72"/>
      <c r="AZ191" s="71">
        <v>430.02599999999995</v>
      </c>
      <c r="BA191" s="71">
        <v>5667</v>
      </c>
      <c r="BB191" s="71">
        <v>0</v>
      </c>
      <c r="BC191" s="71">
        <v>0</v>
      </c>
      <c r="BD191" s="71">
        <v>0</v>
      </c>
      <c r="BE191" s="71">
        <v>0</v>
      </c>
      <c r="BF191" s="71"/>
      <c r="BG191" s="72"/>
      <c r="BH191" s="71">
        <v>0</v>
      </c>
      <c r="BI191" s="71">
        <v>0</v>
      </c>
      <c r="BJ191" s="71">
        <v>11.31</v>
      </c>
      <c r="BK191" s="71">
        <v>0</v>
      </c>
      <c r="BL191" s="71">
        <v>0</v>
      </c>
      <c r="BM191" s="71">
        <v>0</v>
      </c>
      <c r="BN191" s="72"/>
      <c r="BO191" s="71">
        <v>0</v>
      </c>
      <c r="BP191" s="71">
        <v>0</v>
      </c>
      <c r="BQ191" s="71">
        <v>2</v>
      </c>
      <c r="BR191" s="71">
        <v>0</v>
      </c>
      <c r="BS191" s="71">
        <v>0</v>
      </c>
      <c r="BT191" s="71">
        <v>0</v>
      </c>
      <c r="BU191"/>
      <c r="BV191" s="70">
        <v>11.31</v>
      </c>
      <c r="BW191" s="70">
        <v>0</v>
      </c>
      <c r="BX191" s="70">
        <v>0</v>
      </c>
      <c r="BY191" s="70">
        <v>0</v>
      </c>
      <c r="BZ191" s="70">
        <v>0</v>
      </c>
      <c r="CA191" s="70">
        <v>0</v>
      </c>
      <c r="CB191" s="70">
        <v>0</v>
      </c>
      <c r="CC191" s="70">
        <v>0</v>
      </c>
      <c r="CD191" s="70">
        <v>0</v>
      </c>
    </row>
    <row r="192" spans="1:82">
      <c r="A192" s="70" t="s">
        <v>1895</v>
      </c>
      <c r="B192" s="70">
        <v>475</v>
      </c>
      <c r="C192" s="70">
        <v>16</v>
      </c>
      <c r="D192" s="70">
        <v>28</v>
      </c>
      <c r="E192" s="70">
        <v>2019</v>
      </c>
      <c r="F192" s="70" t="s">
        <v>158</v>
      </c>
      <c r="G192" s="70" t="s">
        <v>1671</v>
      </c>
      <c r="H192" s="70" t="s">
        <v>1672</v>
      </c>
      <c r="I192" s="148"/>
      <c r="J192" s="71">
        <v>37.135584328217732</v>
      </c>
      <c r="K192" s="71">
        <v>0.25845245328291061</v>
      </c>
      <c r="L192" s="71">
        <v>16.276415402298682</v>
      </c>
      <c r="M192" s="71">
        <v>5.3967876623725859</v>
      </c>
      <c r="N192" s="71">
        <v>9.1182632062721751</v>
      </c>
      <c r="O192" s="71">
        <v>4.4436137600452348</v>
      </c>
      <c r="P192" s="71">
        <v>6.5544844899636932</v>
      </c>
      <c r="Q192" s="71">
        <v>0.241718929953747</v>
      </c>
      <c r="R192" s="71">
        <v>0</v>
      </c>
      <c r="S192" s="71">
        <v>0.24001788570358792</v>
      </c>
      <c r="T192" s="72"/>
      <c r="U192" s="71">
        <v>1525682</v>
      </c>
      <c r="V192" s="71">
        <v>96</v>
      </c>
      <c r="W192" s="71">
        <v>377</v>
      </c>
      <c r="X192" s="71">
        <v>1150</v>
      </c>
      <c r="Y192" s="71">
        <v>1880</v>
      </c>
      <c r="Z192" s="71">
        <v>2782</v>
      </c>
      <c r="AA192" s="71">
        <v>1361</v>
      </c>
      <c r="AB192" s="71">
        <v>3917</v>
      </c>
      <c r="AC192" s="71">
        <v>0</v>
      </c>
      <c r="AD192" s="71">
        <v>0.2400178857035879</v>
      </c>
      <c r="AE192" s="72"/>
      <c r="AF192" s="71">
        <v>12182311.56633413</v>
      </c>
      <c r="AG192" s="71">
        <v>178848.6538254667</v>
      </c>
      <c r="AH192" s="71">
        <v>2478909.7282054392</v>
      </c>
      <c r="AI192" s="71">
        <v>7132222.7530201767</v>
      </c>
      <c r="AJ192" s="71">
        <v>7349056.4719306389</v>
      </c>
      <c r="AK192" s="71">
        <v>0</v>
      </c>
      <c r="AL192" s="71">
        <v>0</v>
      </c>
      <c r="AM192" s="71">
        <v>533465.91283978731</v>
      </c>
      <c r="AN192" s="71">
        <v>0</v>
      </c>
      <c r="AO192" s="71">
        <v>0</v>
      </c>
      <c r="AP192" s="71">
        <v>29854815.086155642</v>
      </c>
      <c r="AQ192" s="72"/>
      <c r="AR192" s="71">
        <v>81</v>
      </c>
      <c r="AS192" s="71">
        <v>23</v>
      </c>
      <c r="AT192" s="71">
        <v>0</v>
      </c>
      <c r="AU192" s="71">
        <v>0</v>
      </c>
      <c r="AV192" s="71">
        <v>0</v>
      </c>
      <c r="AW192" s="71">
        <v>0</v>
      </c>
      <c r="AX192" s="71"/>
      <c r="AY192" s="72"/>
      <c r="AZ192" s="71">
        <v>464.06799999999993</v>
      </c>
      <c r="BA192" s="71">
        <v>5690.9</v>
      </c>
      <c r="BB192" s="71">
        <v>0</v>
      </c>
      <c r="BC192" s="71">
        <v>0</v>
      </c>
      <c r="BD192" s="71">
        <v>0</v>
      </c>
      <c r="BE192" s="71">
        <v>0</v>
      </c>
      <c r="BF192" s="71"/>
      <c r="BG192" s="72"/>
      <c r="BH192" s="71">
        <v>0</v>
      </c>
      <c r="BI192" s="71">
        <v>0</v>
      </c>
      <c r="BJ192" s="71">
        <v>3.8050000000000002</v>
      </c>
      <c r="BK192" s="71">
        <v>0</v>
      </c>
      <c r="BL192" s="71">
        <v>0</v>
      </c>
      <c r="BM192" s="71">
        <v>0</v>
      </c>
      <c r="BN192" s="72"/>
      <c r="BO192" s="71">
        <v>0</v>
      </c>
      <c r="BP192" s="71">
        <v>0</v>
      </c>
      <c r="BQ192" s="71">
        <v>1</v>
      </c>
      <c r="BR192" s="71">
        <v>0</v>
      </c>
      <c r="BS192" s="71">
        <v>0</v>
      </c>
      <c r="BT192" s="71">
        <v>0</v>
      </c>
      <c r="BU192"/>
      <c r="BV192" s="70">
        <v>3.8050000000000002</v>
      </c>
      <c r="BW192" s="70">
        <v>0</v>
      </c>
      <c r="BX192" s="70">
        <v>0</v>
      </c>
      <c r="BY192" s="70">
        <v>0</v>
      </c>
      <c r="BZ192" s="70">
        <v>0</v>
      </c>
      <c r="CA192" s="70">
        <v>0</v>
      </c>
      <c r="CB192" s="70">
        <v>0</v>
      </c>
      <c r="CC192" s="70">
        <v>0</v>
      </c>
      <c r="CD192" s="70">
        <v>0</v>
      </c>
    </row>
    <row r="193" spans="1:82">
      <c r="A193" s="70" t="s">
        <v>1896</v>
      </c>
      <c r="B193" s="70">
        <v>476</v>
      </c>
      <c r="C193" s="70">
        <v>17</v>
      </c>
      <c r="D193" s="70">
        <v>28</v>
      </c>
      <c r="E193" s="70">
        <v>2020</v>
      </c>
      <c r="F193" s="70" t="s">
        <v>159</v>
      </c>
      <c r="G193" s="70" t="s">
        <v>1671</v>
      </c>
      <c r="H193" s="70" t="s">
        <v>1672</v>
      </c>
      <c r="I193" s="148"/>
      <c r="J193" s="71">
        <v>40.446468862200717</v>
      </c>
      <c r="K193" s="71">
        <v>0.285171018142026</v>
      </c>
      <c r="L193" s="71">
        <v>19.872414832828948</v>
      </c>
      <c r="M193" s="71">
        <v>5.6542590852475358</v>
      </c>
      <c r="N193" s="71">
        <v>8.4685386988507521</v>
      </c>
      <c r="O193" s="71">
        <v>3.8932339051827607</v>
      </c>
      <c r="P193" s="71">
        <v>6.2391313147162837</v>
      </c>
      <c r="Q193" s="71">
        <v>0.23124395717056301</v>
      </c>
      <c r="R193" s="71">
        <v>0</v>
      </c>
      <c r="S193" s="71">
        <v>0.2208344770851659</v>
      </c>
      <c r="T193" s="72"/>
      <c r="U193" s="71">
        <v>1883691</v>
      </c>
      <c r="V193" s="71">
        <v>98</v>
      </c>
      <c r="W193" s="71">
        <v>409</v>
      </c>
      <c r="X193" s="71">
        <v>1267</v>
      </c>
      <c r="Y193" s="71">
        <v>1905</v>
      </c>
      <c r="Z193" s="71">
        <v>2782</v>
      </c>
      <c r="AA193" s="71">
        <v>1377</v>
      </c>
      <c r="AB193" s="71">
        <v>3922</v>
      </c>
      <c r="AC193" s="71">
        <v>0</v>
      </c>
      <c r="AD193" s="71">
        <v>0.2208344770851659</v>
      </c>
      <c r="AE193" s="72"/>
      <c r="AF193" s="71">
        <v>14707684.962630879</v>
      </c>
      <c r="AG193" s="71">
        <v>182709.24126802557</v>
      </c>
      <c r="AH193" s="71">
        <v>2914255.6152553027</v>
      </c>
      <c r="AI193" s="71">
        <v>7274710.6607675059</v>
      </c>
      <c r="AJ193" s="71">
        <v>7822859.2981584929</v>
      </c>
      <c r="AK193" s="71"/>
      <c r="AL193" s="71"/>
      <c r="AM193" s="71">
        <v>511864.5743288318</v>
      </c>
      <c r="AN193" s="71"/>
      <c r="AO193" s="71"/>
      <c r="AP193" s="71">
        <v>33414084.352409039</v>
      </c>
      <c r="AQ193" s="72"/>
      <c r="AR193" s="71">
        <v>85</v>
      </c>
      <c r="AS193" s="71">
        <v>26</v>
      </c>
      <c r="AT193" s="71">
        <v>0</v>
      </c>
      <c r="AU193" s="71">
        <v>0</v>
      </c>
      <c r="AV193" s="71">
        <v>0</v>
      </c>
      <c r="AW193" s="71">
        <v>0</v>
      </c>
      <c r="AX193" s="71"/>
      <c r="AY193" s="72"/>
      <c r="AZ193" s="71">
        <v>493.26799999999992</v>
      </c>
      <c r="BA193" s="71">
        <v>5823.4000000000005</v>
      </c>
      <c r="BB193" s="71">
        <v>0</v>
      </c>
      <c r="BC193" s="71">
        <v>0</v>
      </c>
      <c r="BD193" s="71">
        <v>0</v>
      </c>
      <c r="BE193" s="71">
        <v>0</v>
      </c>
      <c r="BF193" s="71"/>
      <c r="BG193" s="72"/>
      <c r="BH193" s="71">
        <v>0</v>
      </c>
      <c r="BI193" s="71">
        <v>0</v>
      </c>
      <c r="BJ193" s="71">
        <v>8.2140000000000004</v>
      </c>
      <c r="BK193" s="71">
        <v>0</v>
      </c>
      <c r="BL193" s="71">
        <v>0</v>
      </c>
      <c r="BM193" s="71">
        <v>0</v>
      </c>
      <c r="BN193" s="72"/>
      <c r="BO193" s="71">
        <v>0</v>
      </c>
      <c r="BP193" s="71">
        <v>0</v>
      </c>
      <c r="BQ193" s="71">
        <v>2</v>
      </c>
      <c r="BR193" s="71">
        <v>0</v>
      </c>
      <c r="BS193" s="71">
        <v>0</v>
      </c>
      <c r="BT193" s="71">
        <v>0</v>
      </c>
      <c r="BU193"/>
      <c r="BV193" s="70">
        <v>8.2140000000000004</v>
      </c>
      <c r="BW193" s="70">
        <v>0</v>
      </c>
      <c r="BX193" s="70">
        <v>0</v>
      </c>
      <c r="BY193" s="70">
        <v>0</v>
      </c>
      <c r="BZ193" s="70">
        <v>0</v>
      </c>
      <c r="CA193" s="70">
        <v>0</v>
      </c>
      <c r="CB193" s="70">
        <v>0</v>
      </c>
      <c r="CC193" s="70">
        <v>0</v>
      </c>
      <c r="CD193" s="70">
        <v>0</v>
      </c>
    </row>
    <row r="194" spans="1:82">
      <c r="A194" s="70" t="s">
        <v>1897</v>
      </c>
      <c r="B194" s="70">
        <v>476</v>
      </c>
      <c r="C194" s="70">
        <v>18</v>
      </c>
      <c r="D194" s="70">
        <v>28</v>
      </c>
      <c r="E194" s="70">
        <v>2021</v>
      </c>
      <c r="F194" s="70" t="s">
        <v>160</v>
      </c>
      <c r="G194" s="70" t="s">
        <v>1671</v>
      </c>
      <c r="H194" s="70" t="s">
        <v>1672</v>
      </c>
      <c r="I194" s="148"/>
      <c r="J194" s="71">
        <v>45.878822168712759</v>
      </c>
      <c r="K194" s="71">
        <v>0.27469884907851111</v>
      </c>
      <c r="L194" s="71">
        <v>18.135346062128068</v>
      </c>
      <c r="M194" s="71">
        <v>5.7425587870963639</v>
      </c>
      <c r="N194" s="71">
        <v>8.4192637496721954</v>
      </c>
      <c r="O194" s="71">
        <v>3.7756788836139656</v>
      </c>
      <c r="P194" s="71">
        <v>6.4820208127709851</v>
      </c>
      <c r="Q194" s="71">
        <v>0.228468751246167</v>
      </c>
      <c r="R194" s="71">
        <v>0</v>
      </c>
      <c r="S194" s="71">
        <v>0.21446097492757241</v>
      </c>
      <c r="T194" s="72"/>
      <c r="U194" s="71">
        <v>2194233</v>
      </c>
      <c r="V194" s="71">
        <v>98</v>
      </c>
      <c r="W194" s="71">
        <v>409</v>
      </c>
      <c r="X194" s="71">
        <v>1267</v>
      </c>
      <c r="Y194" s="71">
        <v>1917</v>
      </c>
      <c r="Z194" s="71">
        <v>2778</v>
      </c>
      <c r="AA194" s="71">
        <v>1395</v>
      </c>
      <c r="AB194" s="71">
        <v>3913</v>
      </c>
      <c r="AC194" s="71">
        <v>0</v>
      </c>
      <c r="AD194" s="71">
        <v>0.21446097492757241</v>
      </c>
      <c r="AE194" s="72"/>
      <c r="AF194" s="71">
        <v>16806880.304088555</v>
      </c>
      <c r="AG194" s="71">
        <v>185864.3430725233</v>
      </c>
      <c r="AH194" s="71">
        <v>2612799.7582062148</v>
      </c>
      <c r="AI194" s="71">
        <v>7982514.0442051832</v>
      </c>
      <c r="AJ194" s="71">
        <v>7668390.7956394637</v>
      </c>
      <c r="AK194" s="71">
        <v>0</v>
      </c>
      <c r="AL194" s="71">
        <v>0</v>
      </c>
      <c r="AM194" s="71">
        <v>513635.59299193282</v>
      </c>
      <c r="AN194" s="71">
        <v>0</v>
      </c>
      <c r="AO194" s="71">
        <v>0</v>
      </c>
      <c r="AP194" s="71">
        <v>35770084.83820387</v>
      </c>
      <c r="AQ194" s="72"/>
      <c r="AR194" s="71">
        <v>87</v>
      </c>
      <c r="AS194" s="71">
        <v>29</v>
      </c>
      <c r="AT194" s="71">
        <v>0</v>
      </c>
      <c r="AU194" s="71">
        <v>0</v>
      </c>
      <c r="AV194" s="71">
        <v>0</v>
      </c>
      <c r="AW194" s="71">
        <v>0</v>
      </c>
      <c r="AX194" s="71"/>
      <c r="AY194" s="72"/>
      <c r="AZ194" s="71">
        <v>508.13199999999978</v>
      </c>
      <c r="BA194" s="71">
        <v>5971.9000000000005</v>
      </c>
      <c r="BB194" s="71">
        <v>0</v>
      </c>
      <c r="BC194" s="71">
        <v>0</v>
      </c>
      <c r="BD194" s="71">
        <v>0</v>
      </c>
      <c r="BE194" s="71">
        <v>0</v>
      </c>
      <c r="BF194" s="71"/>
      <c r="BG194" s="72"/>
      <c r="BH194" s="71">
        <v>0</v>
      </c>
      <c r="BI194" s="71">
        <v>0</v>
      </c>
      <c r="BJ194" s="71">
        <v>7.8410000000000002</v>
      </c>
      <c r="BK194" s="71">
        <v>0</v>
      </c>
      <c r="BL194" s="71">
        <v>0</v>
      </c>
      <c r="BM194" s="71">
        <v>0</v>
      </c>
      <c r="BN194" s="72"/>
      <c r="BO194" s="71">
        <v>0</v>
      </c>
      <c r="BP194" s="71">
        <v>0</v>
      </c>
      <c r="BQ194" s="71">
        <v>2</v>
      </c>
      <c r="BR194" s="71">
        <v>0</v>
      </c>
      <c r="BS194" s="71">
        <v>0</v>
      </c>
      <c r="BT194" s="71">
        <v>0</v>
      </c>
      <c r="BU194"/>
      <c r="BV194" s="70">
        <v>7.8410000000000002</v>
      </c>
      <c r="BW194" s="70">
        <v>0</v>
      </c>
      <c r="BX194" s="70">
        <v>0</v>
      </c>
      <c r="BY194" s="70">
        <v>0</v>
      </c>
      <c r="BZ194" s="70">
        <v>0</v>
      </c>
      <c r="CA194" s="70">
        <v>0</v>
      </c>
      <c r="CB194" s="70">
        <v>0</v>
      </c>
      <c r="CC194" s="70">
        <v>0</v>
      </c>
      <c r="CD194" s="70">
        <v>0</v>
      </c>
    </row>
    <row r="195" spans="1:82">
      <c r="A195" s="70" t="s">
        <v>1675</v>
      </c>
      <c r="B195" s="70">
        <v>476</v>
      </c>
      <c r="C195" s="70">
        <v>19</v>
      </c>
      <c r="D195" s="70">
        <v>28</v>
      </c>
      <c r="E195" s="70">
        <v>2022</v>
      </c>
      <c r="F195" s="70" t="s">
        <v>161</v>
      </c>
      <c r="G195" s="70" t="s">
        <v>1671</v>
      </c>
      <c r="H195" s="70" t="s">
        <v>1672</v>
      </c>
      <c r="I195" s="148"/>
      <c r="J195" s="71">
        <v>39.09976364950105</v>
      </c>
      <c r="K195" s="71">
        <v>0.26276430407554835</v>
      </c>
      <c r="L195" s="71">
        <v>16.26073218408262</v>
      </c>
      <c r="M195" s="71">
        <v>5.8548397754151349</v>
      </c>
      <c r="N195" s="71">
        <v>8.3564810975209287</v>
      </c>
      <c r="O195" s="71">
        <v>3.9868221888804083</v>
      </c>
      <c r="P195" s="71">
        <v>6.40299726489636</v>
      </c>
      <c r="Q195" s="71">
        <v>0.22971012546264283</v>
      </c>
      <c r="R195" s="71">
        <v>0</v>
      </c>
      <c r="S195" s="71">
        <v>0.25220471164895653</v>
      </c>
      <c r="T195" s="72"/>
      <c r="U195" s="71">
        <v>2299957</v>
      </c>
      <c r="V195" s="71">
        <v>98</v>
      </c>
      <c r="W195" s="71">
        <v>409</v>
      </c>
      <c r="X195" s="71">
        <v>1267</v>
      </c>
      <c r="Y195" s="71">
        <v>1932</v>
      </c>
      <c r="Z195" s="71">
        <v>2787</v>
      </c>
      <c r="AA195" s="71">
        <v>1399</v>
      </c>
      <c r="AB195" s="71">
        <v>3902</v>
      </c>
      <c r="AC195" s="71">
        <v>0</v>
      </c>
      <c r="AD195" s="71">
        <v>0.25220471164895653</v>
      </c>
      <c r="AE195" s="72"/>
      <c r="AF195" s="71">
        <v>15705315.694397768</v>
      </c>
      <c r="AG195" s="71">
        <v>187497.08172856498</v>
      </c>
      <c r="AH195" s="71">
        <v>2900231.7515480961</v>
      </c>
      <c r="AI195" s="71">
        <v>7927629.2745940797</v>
      </c>
      <c r="AJ195" s="71">
        <v>7866842.569109221</v>
      </c>
      <c r="AK195" s="71">
        <v>0</v>
      </c>
      <c r="AL195" s="71">
        <v>0</v>
      </c>
      <c r="AM195" s="71">
        <v>503854.70277656498</v>
      </c>
      <c r="AN195" s="71">
        <v>0</v>
      </c>
      <c r="AO195" s="71">
        <v>0</v>
      </c>
      <c r="AP195" s="71">
        <v>35091371.074154295</v>
      </c>
      <c r="AQ195" s="72"/>
      <c r="AR195" s="71">
        <v>93</v>
      </c>
      <c r="AS195" s="71">
        <v>30</v>
      </c>
      <c r="AT195" s="71">
        <v>0</v>
      </c>
      <c r="AU195" s="71">
        <v>1</v>
      </c>
      <c r="AV195" s="71">
        <v>0</v>
      </c>
      <c r="AW195" s="71">
        <v>0</v>
      </c>
      <c r="AX195" s="71"/>
      <c r="AY195" s="72"/>
      <c r="AZ195" s="71">
        <v>545.4319999999999</v>
      </c>
      <c r="BA195" s="71">
        <v>6021.4000000000005</v>
      </c>
      <c r="BB195" s="71">
        <v>0</v>
      </c>
      <c r="BC195" s="71">
        <v>49.9</v>
      </c>
      <c r="BD195" s="71">
        <v>0</v>
      </c>
      <c r="BE195" s="71">
        <v>0</v>
      </c>
      <c r="BF195" s="71"/>
      <c r="BG195" s="72"/>
      <c r="BH195" s="71"/>
      <c r="BI195" s="71"/>
      <c r="BJ195" s="71"/>
      <c r="BK195" s="71"/>
      <c r="BL195" s="71"/>
      <c r="BM195" s="71"/>
      <c r="BN195" s="72"/>
      <c r="BO195" s="71"/>
      <c r="BP195" s="71"/>
      <c r="BQ195" s="71"/>
      <c r="BR195" s="71"/>
      <c r="BS195" s="71"/>
      <c r="BT195" s="71"/>
      <c r="BU195"/>
      <c r="BV195" s="70"/>
      <c r="BW195" s="70"/>
      <c r="BX195" s="70"/>
      <c r="BY195" s="70"/>
      <c r="BZ195" s="70"/>
      <c r="CA195" s="70"/>
      <c r="CB195" s="70"/>
      <c r="CC195" s="70"/>
      <c r="CD195" s="70"/>
    </row>
    <row r="196" spans="1:82">
      <c r="A196" s="70" t="s">
        <v>1898</v>
      </c>
      <c r="B196" s="70">
        <v>476</v>
      </c>
      <c r="C196" s="70">
        <v>20</v>
      </c>
      <c r="D196" s="70">
        <v>28</v>
      </c>
      <c r="E196" s="70">
        <v>2023</v>
      </c>
      <c r="F196" s="70" t="s">
        <v>1539</v>
      </c>
      <c r="G196" s="70" t="s">
        <v>1671</v>
      </c>
      <c r="H196" s="70" t="s">
        <v>1672</v>
      </c>
      <c r="I196" s="148"/>
      <c r="J196" s="71"/>
      <c r="K196" s="71"/>
      <c r="L196" s="71"/>
      <c r="M196" s="71"/>
      <c r="N196" s="71"/>
      <c r="O196" s="71"/>
      <c r="P196" s="71"/>
      <c r="Q196" s="71"/>
      <c r="R196" s="71"/>
      <c r="S196" s="71"/>
      <c r="T196" s="72"/>
      <c r="U196" s="71"/>
      <c r="V196" s="71"/>
      <c r="W196" s="71"/>
      <c r="X196" s="71"/>
      <c r="Y196" s="71"/>
      <c r="Z196" s="71"/>
      <c r="AA196" s="71"/>
      <c r="AB196" s="71"/>
      <c r="AC196" s="71"/>
      <c r="AD196" s="71"/>
      <c r="AE196" s="72"/>
      <c r="AF196" s="71"/>
      <c r="AG196" s="71"/>
      <c r="AH196" s="71"/>
      <c r="AI196" s="71"/>
      <c r="AJ196" s="71"/>
      <c r="AK196" s="71"/>
      <c r="AL196" s="71"/>
      <c r="AM196" s="71"/>
      <c r="AN196" s="71"/>
      <c r="AO196" s="71"/>
      <c r="AP196" s="71"/>
      <c r="AQ196" s="72"/>
      <c r="AR196" s="71">
        <v>96</v>
      </c>
      <c r="AS196" s="71">
        <v>30</v>
      </c>
      <c r="AT196" s="71">
        <v>0</v>
      </c>
      <c r="AU196" s="71">
        <v>1</v>
      </c>
      <c r="AV196" s="71">
        <v>0</v>
      </c>
      <c r="AW196" s="71">
        <v>0</v>
      </c>
      <c r="AX196" s="71"/>
      <c r="AY196" s="72"/>
      <c r="AZ196" s="71">
        <v>565.03199999999993</v>
      </c>
      <c r="BA196" s="71">
        <v>6021.4000000000005</v>
      </c>
      <c r="BB196" s="71">
        <v>0</v>
      </c>
      <c r="BC196" s="71">
        <v>49.9</v>
      </c>
      <c r="BD196" s="71">
        <v>0</v>
      </c>
      <c r="BE196" s="71">
        <v>0</v>
      </c>
      <c r="BF196" s="71"/>
      <c r="BG196" s="72"/>
      <c r="BH196" s="71"/>
      <c r="BI196" s="71"/>
      <c r="BJ196" s="71"/>
      <c r="BK196" s="71"/>
      <c r="BL196" s="71"/>
      <c r="BM196" s="71"/>
      <c r="BN196" s="72"/>
      <c r="BO196" s="71"/>
      <c r="BP196" s="71"/>
      <c r="BQ196" s="71"/>
      <c r="BR196" s="71"/>
      <c r="BS196" s="71"/>
      <c r="BT196" s="71"/>
      <c r="BU196"/>
      <c r="BV196" s="70"/>
      <c r="BW196" s="70"/>
      <c r="BX196" s="70"/>
      <c r="BY196" s="70"/>
      <c r="BZ196" s="70"/>
      <c r="CA196" s="70"/>
      <c r="CB196" s="70"/>
      <c r="CC196" s="70"/>
      <c r="CD196" s="70"/>
    </row>
    <row r="197" spans="1:82">
      <c r="A197" s="70" t="s">
        <v>1670</v>
      </c>
      <c r="B197" s="70">
        <v>476</v>
      </c>
      <c r="C197" s="70">
        <v>21</v>
      </c>
      <c r="D197" s="70">
        <v>28</v>
      </c>
      <c r="E197" s="70">
        <v>2024</v>
      </c>
      <c r="F197" s="70" t="s">
        <v>1554</v>
      </c>
      <c r="G197" s="1064" t="s">
        <v>1671</v>
      </c>
      <c r="H197" s="70" t="s">
        <v>1672</v>
      </c>
      <c r="I197" s="148"/>
      <c r="J197" s="71"/>
      <c r="K197" s="71"/>
      <c r="L197" s="71"/>
      <c r="M197" s="71"/>
      <c r="N197" s="71"/>
      <c r="O197" s="71"/>
      <c r="P197" s="71"/>
      <c r="Q197" s="71"/>
      <c r="R197" s="71"/>
      <c r="S197" s="71"/>
      <c r="T197" s="72"/>
      <c r="U197" s="71"/>
      <c r="V197" s="71"/>
      <c r="W197" s="71"/>
      <c r="X197" s="71"/>
      <c r="Y197" s="71"/>
      <c r="Z197" s="71"/>
      <c r="AA197" s="71"/>
      <c r="AB197" s="71"/>
      <c r="AC197" s="71"/>
      <c r="AD197" s="71"/>
      <c r="AE197" s="72"/>
      <c r="AF197" s="71"/>
      <c r="AG197" s="71"/>
      <c r="AH197" s="71"/>
      <c r="AI197" s="71"/>
      <c r="AJ197" s="71"/>
      <c r="AK197" s="71"/>
      <c r="AL197" s="71"/>
      <c r="AM197" s="71"/>
      <c r="AN197" s="71"/>
      <c r="AO197" s="71"/>
      <c r="AP197" s="71"/>
      <c r="AQ197" s="72"/>
      <c r="AR197" s="71"/>
      <c r="AS197" s="71"/>
      <c r="AT197" s="71"/>
      <c r="AU197" s="71"/>
      <c r="AV197" s="71"/>
      <c r="AW197" s="71"/>
      <c r="AX197" s="71"/>
      <c r="AY197" s="72"/>
      <c r="AZ197" s="71"/>
      <c r="BA197" s="71"/>
      <c r="BB197" s="71"/>
      <c r="BC197" s="71"/>
      <c r="BD197" s="71"/>
      <c r="BE197" s="71"/>
      <c r="BF197" s="71"/>
      <c r="BG197" s="72"/>
      <c r="BH197" s="71"/>
      <c r="BI197" s="71"/>
      <c r="BJ197" s="71"/>
      <c r="BK197" s="71"/>
      <c r="BL197" s="71"/>
      <c r="BM197" s="71"/>
      <c r="BN197" s="72"/>
      <c r="BO197" s="71"/>
      <c r="BP197" s="71"/>
      <c r="BQ197" s="71"/>
      <c r="BR197" s="71"/>
      <c r="BS197" s="71"/>
      <c r="BT197" s="71"/>
      <c r="BU197"/>
      <c r="BV197" s="70"/>
      <c r="BW197" s="70"/>
      <c r="BX197" s="70"/>
      <c r="BY197" s="70"/>
      <c r="BZ197" s="70"/>
      <c r="CA197" s="70"/>
      <c r="CB197" s="70"/>
      <c r="CC197" s="70"/>
      <c r="CD197" s="70"/>
    </row>
    <row r="198" spans="1:82">
      <c r="A198" s="70" t="s">
        <v>1899</v>
      </c>
      <c r="B198" s="70">
        <v>290</v>
      </c>
      <c r="C198" s="70">
        <v>1</v>
      </c>
      <c r="D198" s="70">
        <v>18</v>
      </c>
      <c r="E198" s="70">
        <v>1990</v>
      </c>
      <c r="F198" s="70" t="s">
        <v>787</v>
      </c>
      <c r="G198" s="1064" t="s">
        <v>1900</v>
      </c>
      <c r="H198" s="70" t="s">
        <v>1901</v>
      </c>
      <c r="I198" s="148"/>
      <c r="J198" s="71">
        <v>1.6069980157019541</v>
      </c>
      <c r="K198" s="71">
        <v>0.93518633630514303</v>
      </c>
      <c r="L198" s="71">
        <v>1.610342982585224</v>
      </c>
      <c r="M198" s="71">
        <v>3.0997282953656562</v>
      </c>
      <c r="N198" s="71">
        <v>3.71158252100637</v>
      </c>
      <c r="O198" s="71">
        <v>3.1533263452844831</v>
      </c>
      <c r="P198" s="71">
        <v>6.4494582103661866</v>
      </c>
      <c r="Q198" s="71">
        <v>0.306283183905805</v>
      </c>
      <c r="R198" s="71">
        <v>0</v>
      </c>
      <c r="S198" s="71">
        <v>0.28329518523348579</v>
      </c>
      <c r="T198" s="72"/>
      <c r="U198" s="71">
        <v>129598</v>
      </c>
      <c r="V198" s="71">
        <v>275</v>
      </c>
      <c r="W198" s="71">
        <v>21</v>
      </c>
      <c r="X198" s="71">
        <v>1216</v>
      </c>
      <c r="Y198" s="71">
        <v>1341</v>
      </c>
      <c r="Z198" s="71">
        <v>1297</v>
      </c>
      <c r="AA198" s="71">
        <v>1566</v>
      </c>
      <c r="AB198" s="71">
        <v>4973</v>
      </c>
      <c r="AC198" s="71">
        <v>0</v>
      </c>
      <c r="AD198" s="71">
        <v>0.28329518523348579</v>
      </c>
      <c r="AE198" s="72"/>
      <c r="AF198" s="71"/>
      <c r="AG198" s="71"/>
      <c r="AH198" s="71"/>
      <c r="AI198" s="71"/>
      <c r="AJ198" s="71"/>
      <c r="AK198" s="71"/>
      <c r="AL198" s="71"/>
      <c r="AM198" s="71"/>
      <c r="AN198" s="71"/>
      <c r="AO198" s="71"/>
      <c r="AP198" s="71"/>
      <c r="AQ198" s="72"/>
      <c r="AR198" s="71"/>
      <c r="AS198" s="71"/>
      <c r="AT198" s="71"/>
      <c r="AU198" s="71"/>
      <c r="AV198" s="71"/>
      <c r="AW198" s="71"/>
      <c r="AX198" s="71"/>
      <c r="AY198" s="72"/>
      <c r="AZ198" s="71"/>
      <c r="BA198" s="71"/>
      <c r="BB198" s="71"/>
      <c r="BC198" s="71"/>
      <c r="BD198" s="71"/>
      <c r="BE198" s="71"/>
      <c r="BF198" s="71"/>
      <c r="BG198" s="72"/>
      <c r="BH198" s="71" t="s">
        <v>788</v>
      </c>
      <c r="BI198" s="71" t="s">
        <v>788</v>
      </c>
      <c r="BJ198" s="71" t="s">
        <v>788</v>
      </c>
      <c r="BK198" s="71" t="s">
        <v>788</v>
      </c>
      <c r="BL198" s="71" t="s">
        <v>788</v>
      </c>
      <c r="BM198" s="71" t="s">
        <v>788</v>
      </c>
      <c r="BN198" s="72"/>
      <c r="BO198" s="71" t="s">
        <v>788</v>
      </c>
      <c r="BP198" s="71" t="s">
        <v>788</v>
      </c>
      <c r="BQ198" s="71" t="s">
        <v>788</v>
      </c>
      <c r="BR198" s="71" t="s">
        <v>788</v>
      </c>
      <c r="BS198" s="71" t="s">
        <v>788</v>
      </c>
      <c r="BT198" s="71" t="s">
        <v>788</v>
      </c>
      <c r="BU198"/>
      <c r="BV198" s="70"/>
      <c r="BW198" s="70"/>
      <c r="BX198" s="70"/>
      <c r="BY198" s="70"/>
      <c r="BZ198" s="70"/>
      <c r="CA198" s="70"/>
      <c r="CB198" s="70"/>
      <c r="CC198" s="70"/>
      <c r="CD198" s="70"/>
    </row>
    <row r="199" spans="1:82">
      <c r="A199" s="70" t="s">
        <v>1902</v>
      </c>
      <c r="B199" s="70">
        <v>291</v>
      </c>
      <c r="C199" s="70">
        <v>2</v>
      </c>
      <c r="D199" s="70">
        <v>18</v>
      </c>
      <c r="E199" s="70">
        <v>2005</v>
      </c>
      <c r="F199" s="70" t="s">
        <v>789</v>
      </c>
      <c r="G199" s="70" t="s">
        <v>1900</v>
      </c>
      <c r="H199" s="70" t="s">
        <v>1901</v>
      </c>
      <c r="I199" s="148"/>
      <c r="J199" s="71">
        <v>1.125615628680902</v>
      </c>
      <c r="K199" s="71">
        <v>0.55675138752832543</v>
      </c>
      <c r="L199" s="71">
        <v>2.42658225113989</v>
      </c>
      <c r="M199" s="71">
        <v>8.1780510836617157</v>
      </c>
      <c r="N199" s="71">
        <v>5.0374960194686969</v>
      </c>
      <c r="O199" s="71">
        <v>5.1558298676460934</v>
      </c>
      <c r="P199" s="71">
        <v>7.6888265037843233</v>
      </c>
      <c r="Q199" s="71">
        <v>0.28579335147825302</v>
      </c>
      <c r="R199" s="71">
        <v>0</v>
      </c>
      <c r="S199" s="71">
        <v>9.0389206207086376E-2</v>
      </c>
      <c r="T199" s="72"/>
      <c r="U199" s="71">
        <v>103754</v>
      </c>
      <c r="V199" s="71">
        <v>224</v>
      </c>
      <c r="W199" s="71">
        <v>32</v>
      </c>
      <c r="X199" s="71">
        <v>1812</v>
      </c>
      <c r="Y199" s="71">
        <v>1661</v>
      </c>
      <c r="Z199" s="71">
        <v>2454</v>
      </c>
      <c r="AA199" s="71">
        <v>1529</v>
      </c>
      <c r="AB199" s="71">
        <v>4851</v>
      </c>
      <c r="AC199" s="71">
        <v>0</v>
      </c>
      <c r="AD199" s="71">
        <v>9.0389206207086376E-2</v>
      </c>
      <c r="AE199" s="72"/>
      <c r="AF199" s="71"/>
      <c r="AG199" s="71"/>
      <c r="AH199" s="71"/>
      <c r="AI199" s="71"/>
      <c r="AJ199" s="71"/>
      <c r="AK199" s="71"/>
      <c r="AL199" s="71"/>
      <c r="AM199" s="71"/>
      <c r="AN199" s="71"/>
      <c r="AO199" s="71"/>
      <c r="AP199" s="71"/>
      <c r="AQ199" s="72"/>
      <c r="AR199" s="71"/>
      <c r="AS199" s="71"/>
      <c r="AT199" s="71"/>
      <c r="AU199" s="71"/>
      <c r="AV199" s="71"/>
      <c r="AW199" s="71"/>
      <c r="AX199" s="71"/>
      <c r="AY199" s="72"/>
      <c r="AZ199" s="71"/>
      <c r="BA199" s="71"/>
      <c r="BB199" s="71"/>
      <c r="BC199" s="71"/>
      <c r="BD199" s="71"/>
      <c r="BE199" s="71"/>
      <c r="BF199" s="71"/>
      <c r="BG199" s="72"/>
      <c r="BH199" s="71" t="s">
        <v>788</v>
      </c>
      <c r="BI199" s="71" t="s">
        <v>788</v>
      </c>
      <c r="BJ199" s="71" t="s">
        <v>788</v>
      </c>
      <c r="BK199" s="71" t="s">
        <v>788</v>
      </c>
      <c r="BL199" s="71" t="s">
        <v>788</v>
      </c>
      <c r="BM199" s="71" t="s">
        <v>788</v>
      </c>
      <c r="BN199" s="72"/>
      <c r="BO199" s="71" t="s">
        <v>788</v>
      </c>
      <c r="BP199" s="71" t="s">
        <v>788</v>
      </c>
      <c r="BQ199" s="71" t="s">
        <v>788</v>
      </c>
      <c r="BR199" s="71" t="s">
        <v>788</v>
      </c>
      <c r="BS199" s="71" t="s">
        <v>788</v>
      </c>
      <c r="BT199" s="71" t="s">
        <v>788</v>
      </c>
      <c r="BU199"/>
      <c r="BV199" s="70"/>
      <c r="BW199" s="70"/>
      <c r="BX199" s="70"/>
      <c r="BY199" s="70"/>
      <c r="BZ199" s="70"/>
      <c r="CA199" s="70"/>
      <c r="CB199" s="70"/>
      <c r="CC199" s="70"/>
      <c r="CD199" s="70"/>
    </row>
    <row r="200" spans="1:82">
      <c r="A200" s="70" t="s">
        <v>1903</v>
      </c>
      <c r="B200" s="70">
        <v>292</v>
      </c>
      <c r="C200" s="70">
        <v>3</v>
      </c>
      <c r="D200" s="70">
        <v>18</v>
      </c>
      <c r="E200" s="70">
        <v>2006</v>
      </c>
      <c r="F200" s="70" t="s">
        <v>790</v>
      </c>
      <c r="G200" s="70" t="s">
        <v>1900</v>
      </c>
      <c r="H200" s="70" t="s">
        <v>1901</v>
      </c>
      <c r="I200" s="148"/>
      <c r="J200" s="71" t="s">
        <v>788</v>
      </c>
      <c r="K200" s="71" t="s">
        <v>788</v>
      </c>
      <c r="L200" s="71" t="s">
        <v>788</v>
      </c>
      <c r="M200" s="71" t="s">
        <v>788</v>
      </c>
      <c r="N200" s="71" t="s">
        <v>788</v>
      </c>
      <c r="O200" s="71" t="s">
        <v>788</v>
      </c>
      <c r="P200" s="71" t="s">
        <v>788</v>
      </c>
      <c r="Q200" s="71" t="s">
        <v>788</v>
      </c>
      <c r="R200" s="71" t="s">
        <v>788</v>
      </c>
      <c r="S200" s="71" t="s">
        <v>788</v>
      </c>
      <c r="T200" s="72"/>
      <c r="U200" s="71" t="s">
        <v>788</v>
      </c>
      <c r="V200" s="71" t="s">
        <v>788</v>
      </c>
      <c r="W200" s="71" t="s">
        <v>788</v>
      </c>
      <c r="X200" s="71" t="s">
        <v>788</v>
      </c>
      <c r="Y200" s="71" t="s">
        <v>788</v>
      </c>
      <c r="Z200" s="71" t="s">
        <v>788</v>
      </c>
      <c r="AA200" s="71" t="s">
        <v>788</v>
      </c>
      <c r="AB200" s="71" t="s">
        <v>788</v>
      </c>
      <c r="AC200" s="71" t="s">
        <v>788</v>
      </c>
      <c r="AD200" s="71" t="s">
        <v>788</v>
      </c>
      <c r="AE200" s="72"/>
      <c r="AF200" s="71" t="s">
        <v>788</v>
      </c>
      <c r="AG200" s="71" t="s">
        <v>788</v>
      </c>
      <c r="AH200" s="71" t="s">
        <v>788</v>
      </c>
      <c r="AI200" s="71" t="s">
        <v>788</v>
      </c>
      <c r="AJ200" s="71" t="s">
        <v>788</v>
      </c>
      <c r="AK200" s="71" t="s">
        <v>788</v>
      </c>
      <c r="AL200" s="71" t="s">
        <v>788</v>
      </c>
      <c r="AM200" s="71" t="s">
        <v>788</v>
      </c>
      <c r="AN200" s="71" t="s">
        <v>788</v>
      </c>
      <c r="AO200" s="71" t="s">
        <v>788</v>
      </c>
      <c r="AP200" s="71"/>
      <c r="AQ200" s="72"/>
      <c r="AR200" s="71" t="s">
        <v>788</v>
      </c>
      <c r="AS200" s="71" t="s">
        <v>788</v>
      </c>
      <c r="AT200" s="71" t="s">
        <v>788</v>
      </c>
      <c r="AU200" s="71" t="s">
        <v>788</v>
      </c>
      <c r="AV200" s="71" t="s">
        <v>788</v>
      </c>
      <c r="AW200" s="71" t="s">
        <v>788</v>
      </c>
      <c r="AX200" s="71" t="s">
        <v>788</v>
      </c>
      <c r="AY200" s="72"/>
      <c r="AZ200" s="71" t="s">
        <v>788</v>
      </c>
      <c r="BA200" s="71" t="s">
        <v>788</v>
      </c>
      <c r="BB200" s="71" t="s">
        <v>788</v>
      </c>
      <c r="BC200" s="71" t="s">
        <v>788</v>
      </c>
      <c r="BD200" s="71" t="s">
        <v>788</v>
      </c>
      <c r="BE200" s="71" t="s">
        <v>788</v>
      </c>
      <c r="BF200" s="71" t="s">
        <v>788</v>
      </c>
      <c r="BG200" s="72"/>
      <c r="BH200" s="71" t="s">
        <v>788</v>
      </c>
      <c r="BI200" s="71" t="s">
        <v>788</v>
      </c>
      <c r="BJ200" s="71" t="s">
        <v>788</v>
      </c>
      <c r="BK200" s="71" t="s">
        <v>788</v>
      </c>
      <c r="BL200" s="71" t="s">
        <v>788</v>
      </c>
      <c r="BM200" s="71" t="s">
        <v>788</v>
      </c>
      <c r="BN200" s="72"/>
      <c r="BO200" s="71" t="s">
        <v>788</v>
      </c>
      <c r="BP200" s="71" t="s">
        <v>788</v>
      </c>
      <c r="BQ200" s="71" t="s">
        <v>788</v>
      </c>
      <c r="BR200" s="71" t="s">
        <v>788</v>
      </c>
      <c r="BS200" s="71" t="s">
        <v>788</v>
      </c>
      <c r="BT200" s="71" t="s">
        <v>788</v>
      </c>
      <c r="BU200"/>
      <c r="BV200" s="70"/>
      <c r="BW200" s="70"/>
      <c r="BX200" s="70"/>
      <c r="BY200" s="70"/>
      <c r="BZ200" s="70"/>
      <c r="CA200" s="70"/>
      <c r="CB200" s="70"/>
      <c r="CC200" s="70"/>
      <c r="CD200" s="70"/>
    </row>
    <row r="201" spans="1:82">
      <c r="A201" s="70" t="s">
        <v>1904</v>
      </c>
      <c r="B201" s="70">
        <v>293</v>
      </c>
      <c r="C201" s="70">
        <v>4</v>
      </c>
      <c r="D201" s="70">
        <v>18</v>
      </c>
      <c r="E201" s="70">
        <v>2007</v>
      </c>
      <c r="F201" s="70" t="s">
        <v>791</v>
      </c>
      <c r="G201" s="70" t="s">
        <v>1900</v>
      </c>
      <c r="H201" s="70" t="s">
        <v>1901</v>
      </c>
      <c r="I201" s="148"/>
      <c r="J201" s="71">
        <v>0.97199832247508577</v>
      </c>
      <c r="K201" s="71">
        <v>0.54362966752153608</v>
      </c>
      <c r="L201" s="71">
        <v>2.6390289009260002</v>
      </c>
      <c r="M201" s="71">
        <v>7.728856424686307</v>
      </c>
      <c r="N201" s="71">
        <v>5.0495600250544772</v>
      </c>
      <c r="O201" s="71">
        <v>5.0263618234762184</v>
      </c>
      <c r="P201" s="71">
        <v>7.7567756423790426</v>
      </c>
      <c r="Q201" s="71">
        <v>0.293041280373871</v>
      </c>
      <c r="R201" s="71">
        <v>0</v>
      </c>
      <c r="S201" s="71">
        <v>9.9919850641909794E-2</v>
      </c>
      <c r="T201" s="72"/>
      <c r="U201" s="71">
        <v>101921</v>
      </c>
      <c r="V201" s="71">
        <v>223</v>
      </c>
      <c r="W201" s="71">
        <v>34</v>
      </c>
      <c r="X201" s="71">
        <v>1973</v>
      </c>
      <c r="Y201" s="71">
        <v>1658</v>
      </c>
      <c r="Z201" s="71">
        <v>2487</v>
      </c>
      <c r="AA201" s="71">
        <v>1519</v>
      </c>
      <c r="AB201" s="71">
        <v>4711</v>
      </c>
      <c r="AC201" s="71">
        <v>0</v>
      </c>
      <c r="AD201" s="71">
        <v>9.9919850641909794E-2</v>
      </c>
      <c r="AE201" s="72"/>
      <c r="AF201" s="71"/>
      <c r="AG201" s="71"/>
      <c r="AH201" s="71"/>
      <c r="AI201" s="71"/>
      <c r="AJ201" s="71"/>
      <c r="AK201" s="71"/>
      <c r="AL201" s="71"/>
      <c r="AM201" s="71"/>
      <c r="AN201" s="71"/>
      <c r="AO201" s="71"/>
      <c r="AP201" s="71"/>
      <c r="AQ201" s="72"/>
      <c r="AR201" s="71"/>
      <c r="AS201" s="71"/>
      <c r="AT201" s="71"/>
      <c r="AU201" s="71"/>
      <c r="AV201" s="71"/>
      <c r="AW201" s="71"/>
      <c r="AX201" s="71"/>
      <c r="AY201" s="72"/>
      <c r="AZ201" s="71"/>
      <c r="BA201" s="71"/>
      <c r="BB201" s="71"/>
      <c r="BC201" s="71"/>
      <c r="BD201" s="71"/>
      <c r="BE201" s="71"/>
      <c r="BF201" s="71"/>
      <c r="BG201" s="72"/>
      <c r="BH201" s="71" t="s">
        <v>788</v>
      </c>
      <c r="BI201" s="71" t="s">
        <v>788</v>
      </c>
      <c r="BJ201" s="71" t="s">
        <v>788</v>
      </c>
      <c r="BK201" s="71" t="s">
        <v>788</v>
      </c>
      <c r="BL201" s="71" t="s">
        <v>788</v>
      </c>
      <c r="BM201" s="71" t="s">
        <v>788</v>
      </c>
      <c r="BN201" s="72"/>
      <c r="BO201" s="71" t="s">
        <v>788</v>
      </c>
      <c r="BP201" s="71" t="s">
        <v>788</v>
      </c>
      <c r="BQ201" s="71" t="s">
        <v>788</v>
      </c>
      <c r="BR201" s="71" t="s">
        <v>788</v>
      </c>
      <c r="BS201" s="71" t="s">
        <v>788</v>
      </c>
      <c r="BT201" s="71" t="s">
        <v>788</v>
      </c>
      <c r="BU201"/>
      <c r="BV201" s="70"/>
      <c r="BW201" s="70"/>
      <c r="BX201" s="70"/>
      <c r="BY201" s="70"/>
      <c r="BZ201" s="70"/>
      <c r="CA201" s="70"/>
      <c r="CB201" s="70"/>
      <c r="CC201" s="70"/>
      <c r="CD201" s="70"/>
    </row>
    <row r="202" spans="1:82">
      <c r="A202" s="70" t="s">
        <v>1905</v>
      </c>
      <c r="B202" s="70">
        <v>294</v>
      </c>
      <c r="C202" s="70">
        <v>5</v>
      </c>
      <c r="D202" s="70">
        <v>18</v>
      </c>
      <c r="E202" s="70">
        <v>2008</v>
      </c>
      <c r="F202" s="70" t="s">
        <v>792</v>
      </c>
      <c r="G202" s="70" t="s">
        <v>1900</v>
      </c>
      <c r="H202" s="70" t="s">
        <v>1901</v>
      </c>
      <c r="I202" s="148"/>
      <c r="J202" s="71">
        <v>0.91268232163770224</v>
      </c>
      <c r="K202" s="71">
        <v>0.40263287893066402</v>
      </c>
      <c r="L202" s="71">
        <v>2.3648819450623328</v>
      </c>
      <c r="M202" s="71">
        <v>8.050346313086747</v>
      </c>
      <c r="N202" s="71">
        <v>4.5423431628980317</v>
      </c>
      <c r="O202" s="71">
        <v>4.885215146265713</v>
      </c>
      <c r="P202" s="71">
        <v>7.6357206488539084</v>
      </c>
      <c r="Q202" s="71">
        <v>0.28597388209250102</v>
      </c>
      <c r="R202" s="71">
        <v>0</v>
      </c>
      <c r="S202" s="71">
        <v>8.66752102697953E-2</v>
      </c>
      <c r="T202" s="72"/>
      <c r="U202" s="71">
        <v>98687</v>
      </c>
      <c r="V202" s="71">
        <v>223</v>
      </c>
      <c r="W202" s="71">
        <v>34</v>
      </c>
      <c r="X202" s="71">
        <v>1973</v>
      </c>
      <c r="Y202" s="71">
        <v>1673</v>
      </c>
      <c r="Z202" s="71">
        <v>2502</v>
      </c>
      <c r="AA202" s="71">
        <v>1497</v>
      </c>
      <c r="AB202" s="71">
        <v>4673</v>
      </c>
      <c r="AC202" s="71">
        <v>0</v>
      </c>
      <c r="AD202" s="71">
        <v>8.66752102697953E-2</v>
      </c>
      <c r="AE202" s="72"/>
      <c r="AF202" s="71"/>
      <c r="AG202" s="71"/>
      <c r="AH202" s="71"/>
      <c r="AI202" s="71"/>
      <c r="AJ202" s="71"/>
      <c r="AK202" s="71"/>
      <c r="AL202" s="71"/>
      <c r="AM202" s="71"/>
      <c r="AN202" s="71"/>
      <c r="AO202" s="71"/>
      <c r="AP202" s="71"/>
      <c r="AQ202" s="72"/>
      <c r="AR202" s="71"/>
      <c r="AS202" s="71"/>
      <c r="AT202" s="71"/>
      <c r="AU202" s="71"/>
      <c r="AV202" s="71"/>
      <c r="AW202" s="71"/>
      <c r="AX202" s="71"/>
      <c r="AY202" s="72"/>
      <c r="AZ202" s="71"/>
      <c r="BA202" s="71"/>
      <c r="BB202" s="71"/>
      <c r="BC202" s="71"/>
      <c r="BD202" s="71"/>
      <c r="BE202" s="71"/>
      <c r="BF202" s="71"/>
      <c r="BG202" s="72"/>
      <c r="BH202" s="71" t="s">
        <v>788</v>
      </c>
      <c r="BI202" s="71" t="s">
        <v>788</v>
      </c>
      <c r="BJ202" s="71" t="s">
        <v>788</v>
      </c>
      <c r="BK202" s="71" t="s">
        <v>788</v>
      </c>
      <c r="BL202" s="71" t="s">
        <v>788</v>
      </c>
      <c r="BM202" s="71" t="s">
        <v>788</v>
      </c>
      <c r="BN202" s="72"/>
      <c r="BO202" s="71" t="s">
        <v>788</v>
      </c>
      <c r="BP202" s="71" t="s">
        <v>788</v>
      </c>
      <c r="BQ202" s="71" t="s">
        <v>788</v>
      </c>
      <c r="BR202" s="71" t="s">
        <v>788</v>
      </c>
      <c r="BS202" s="71" t="s">
        <v>788</v>
      </c>
      <c r="BT202" s="71" t="s">
        <v>788</v>
      </c>
      <c r="BU202"/>
      <c r="BV202" s="70"/>
      <c r="BW202" s="70"/>
      <c r="BX202" s="70"/>
      <c r="BY202" s="70"/>
      <c r="BZ202" s="70"/>
      <c r="CA202" s="70"/>
      <c r="CB202" s="70"/>
      <c r="CC202" s="70"/>
      <c r="CD202" s="70"/>
    </row>
    <row r="203" spans="1:82">
      <c r="A203" s="70" t="s">
        <v>1906</v>
      </c>
      <c r="B203" s="70">
        <v>295</v>
      </c>
      <c r="C203" s="70">
        <v>6</v>
      </c>
      <c r="D203" s="70">
        <v>18</v>
      </c>
      <c r="E203" s="70">
        <v>2009</v>
      </c>
      <c r="F203" s="70" t="s">
        <v>176</v>
      </c>
      <c r="G203" s="70" t="s">
        <v>1900</v>
      </c>
      <c r="H203" s="70" t="s">
        <v>1901</v>
      </c>
      <c r="I203" s="148"/>
      <c r="J203" s="71">
        <v>0.98342606331426152</v>
      </c>
      <c r="K203" s="71">
        <v>0.40159799174815658</v>
      </c>
      <c r="L203" s="71">
        <v>2.4185783629909361</v>
      </c>
      <c r="M203" s="71">
        <v>8.100067322862655</v>
      </c>
      <c r="N203" s="71">
        <v>4.3939841120620953</v>
      </c>
      <c r="O203" s="71">
        <v>4.9770097746304556</v>
      </c>
      <c r="P203" s="71">
        <v>7.2092309305278892</v>
      </c>
      <c r="Q203" s="71">
        <v>0.267001901273202</v>
      </c>
      <c r="R203" s="71">
        <v>0</v>
      </c>
      <c r="S203" s="71">
        <v>0</v>
      </c>
      <c r="T203" s="72"/>
      <c r="U203" s="71">
        <v>96100</v>
      </c>
      <c r="V203" s="71">
        <v>212</v>
      </c>
      <c r="W203" s="71">
        <v>50</v>
      </c>
      <c r="X203" s="71">
        <v>2118</v>
      </c>
      <c r="Y203" s="71">
        <v>1681</v>
      </c>
      <c r="Z203" s="71">
        <v>2516</v>
      </c>
      <c r="AA203" s="71">
        <v>1451</v>
      </c>
      <c r="AB203" s="71">
        <v>4580</v>
      </c>
      <c r="AC203" s="71">
        <v>0</v>
      </c>
      <c r="AD203" s="71">
        <v>0</v>
      </c>
      <c r="AE203" s="72"/>
      <c r="AF203" s="71"/>
      <c r="AG203" s="71"/>
      <c r="AH203" s="71"/>
      <c r="AI203" s="71"/>
      <c r="AJ203" s="71"/>
      <c r="AK203" s="71"/>
      <c r="AL203" s="71"/>
      <c r="AM203" s="71"/>
      <c r="AN203" s="71"/>
      <c r="AO203" s="71"/>
      <c r="AP203" s="71"/>
      <c r="AQ203" s="72"/>
      <c r="AR203" s="71"/>
      <c r="AS203" s="71"/>
      <c r="AT203" s="71"/>
      <c r="AU203" s="71"/>
      <c r="AV203" s="71"/>
      <c r="AW203" s="71"/>
      <c r="AX203" s="71"/>
      <c r="AY203" s="72"/>
      <c r="AZ203" s="71"/>
      <c r="BA203" s="71"/>
      <c r="BB203" s="71"/>
      <c r="BC203" s="71"/>
      <c r="BD203" s="71"/>
      <c r="BE203" s="71"/>
      <c r="BF203" s="71"/>
      <c r="BG203" s="72"/>
      <c r="BH203" s="71">
        <v>0</v>
      </c>
      <c r="BI203" s="71">
        <v>0</v>
      </c>
      <c r="BJ203" s="71">
        <v>0</v>
      </c>
      <c r="BK203" s="71">
        <v>0</v>
      </c>
      <c r="BL203" s="71">
        <v>0</v>
      </c>
      <c r="BM203" s="71">
        <v>0</v>
      </c>
      <c r="BN203" s="72"/>
      <c r="BO203" s="71">
        <v>0</v>
      </c>
      <c r="BP203" s="71">
        <v>0</v>
      </c>
      <c r="BQ203" s="71">
        <v>0</v>
      </c>
      <c r="BR203" s="71">
        <v>0</v>
      </c>
      <c r="BS203" s="71">
        <v>0</v>
      </c>
      <c r="BT203" s="71">
        <v>0</v>
      </c>
      <c r="BU203"/>
      <c r="BV203" s="70">
        <v>0</v>
      </c>
      <c r="BW203" s="70">
        <v>0</v>
      </c>
      <c r="BX203" s="70">
        <v>0</v>
      </c>
      <c r="BY203" s="70">
        <v>0</v>
      </c>
      <c r="BZ203" s="70">
        <v>0</v>
      </c>
      <c r="CA203" s="70">
        <v>0</v>
      </c>
      <c r="CB203" s="70">
        <v>0</v>
      </c>
      <c r="CC203" s="70">
        <v>0</v>
      </c>
      <c r="CD203" s="70">
        <v>0</v>
      </c>
    </row>
    <row r="204" spans="1:82">
      <c r="A204" s="70" t="s">
        <v>1907</v>
      </c>
      <c r="B204" s="70">
        <v>296</v>
      </c>
      <c r="C204" s="70">
        <v>7</v>
      </c>
      <c r="D204" s="70">
        <v>18</v>
      </c>
      <c r="E204" s="70">
        <v>2010</v>
      </c>
      <c r="F204" s="70" t="s">
        <v>177</v>
      </c>
      <c r="G204" s="70" t="s">
        <v>1900</v>
      </c>
      <c r="H204" s="70" t="s">
        <v>1901</v>
      </c>
      <c r="I204" s="148"/>
      <c r="J204" s="71">
        <v>0.9854203834534262</v>
      </c>
      <c r="K204" s="71">
        <v>0.4326831778348853</v>
      </c>
      <c r="L204" s="71">
        <v>2.3290095781439</v>
      </c>
      <c r="M204" s="71">
        <v>8.5563625770210781</v>
      </c>
      <c r="N204" s="71">
        <v>5.3672796608380571</v>
      </c>
      <c r="O204" s="71">
        <v>4.9323306412248504</v>
      </c>
      <c r="P204" s="71">
        <v>7.2562991569177084</v>
      </c>
      <c r="Q204" s="71">
        <v>0.27560051689070603</v>
      </c>
      <c r="R204" s="71">
        <v>0</v>
      </c>
      <c r="S204" s="71">
        <v>0</v>
      </c>
      <c r="T204" s="72"/>
      <c r="U204" s="71">
        <v>95659</v>
      </c>
      <c r="V204" s="71">
        <v>212</v>
      </c>
      <c r="W204" s="71">
        <v>50</v>
      </c>
      <c r="X204" s="71">
        <v>2118</v>
      </c>
      <c r="Y204" s="71">
        <v>1696</v>
      </c>
      <c r="Z204" s="71">
        <v>2505</v>
      </c>
      <c r="AA204" s="71">
        <v>1424</v>
      </c>
      <c r="AB204" s="71">
        <v>4530</v>
      </c>
      <c r="AC204" s="71">
        <v>0</v>
      </c>
      <c r="AD204" s="71">
        <v>0</v>
      </c>
      <c r="AE204" s="72"/>
      <c r="AF204" s="71"/>
      <c r="AG204" s="71"/>
      <c r="AH204" s="71"/>
      <c r="AI204" s="71"/>
      <c r="AJ204" s="71"/>
      <c r="AK204" s="71"/>
      <c r="AL204" s="71"/>
      <c r="AM204" s="71"/>
      <c r="AN204" s="71"/>
      <c r="AO204" s="71"/>
      <c r="AP204" s="71"/>
      <c r="AQ204" s="72"/>
      <c r="AR204" s="71"/>
      <c r="AS204" s="71"/>
      <c r="AT204" s="71"/>
      <c r="AU204" s="71"/>
      <c r="AV204" s="71"/>
      <c r="AW204" s="71"/>
      <c r="AX204" s="71"/>
      <c r="AY204" s="72"/>
      <c r="AZ204" s="71"/>
      <c r="BA204" s="71"/>
      <c r="BB204" s="71"/>
      <c r="BC204" s="71"/>
      <c r="BD204" s="71"/>
      <c r="BE204" s="71"/>
      <c r="BF204" s="71"/>
      <c r="BG204" s="72"/>
      <c r="BH204" s="71">
        <v>0</v>
      </c>
      <c r="BI204" s="71">
        <v>0</v>
      </c>
      <c r="BJ204" s="71">
        <v>0</v>
      </c>
      <c r="BK204" s="71">
        <v>0</v>
      </c>
      <c r="BL204" s="71">
        <v>0</v>
      </c>
      <c r="BM204" s="71">
        <v>0</v>
      </c>
      <c r="BN204" s="72"/>
      <c r="BO204" s="71">
        <v>0</v>
      </c>
      <c r="BP204" s="71">
        <v>0</v>
      </c>
      <c r="BQ204" s="71">
        <v>0</v>
      </c>
      <c r="BR204" s="71">
        <v>0</v>
      </c>
      <c r="BS204" s="71">
        <v>0</v>
      </c>
      <c r="BT204" s="71">
        <v>0</v>
      </c>
      <c r="BU204"/>
      <c r="BV204" s="70">
        <v>0</v>
      </c>
      <c r="BW204" s="70">
        <v>0</v>
      </c>
      <c r="BX204" s="70">
        <v>0</v>
      </c>
      <c r="BY204" s="70">
        <v>0</v>
      </c>
      <c r="BZ204" s="70">
        <v>0</v>
      </c>
      <c r="CA204" s="70">
        <v>0</v>
      </c>
      <c r="CB204" s="70">
        <v>0</v>
      </c>
      <c r="CC204" s="70">
        <v>0</v>
      </c>
      <c r="CD204" s="70">
        <v>0</v>
      </c>
    </row>
    <row r="205" spans="1:82">
      <c r="A205" s="70" t="s">
        <v>1908</v>
      </c>
      <c r="B205" s="70">
        <v>297</v>
      </c>
      <c r="C205" s="70">
        <v>8</v>
      </c>
      <c r="D205" s="70">
        <v>18</v>
      </c>
      <c r="E205" s="70">
        <v>2011</v>
      </c>
      <c r="F205" s="70" t="s">
        <v>178</v>
      </c>
      <c r="G205" s="70" t="s">
        <v>1900</v>
      </c>
      <c r="H205" s="70" t="s">
        <v>1901</v>
      </c>
      <c r="I205" s="148"/>
      <c r="J205" s="71">
        <v>0.9937450420517222</v>
      </c>
      <c r="K205" s="71">
        <v>0.5716609575940762</v>
      </c>
      <c r="L205" s="71">
        <v>2.0626733007209062</v>
      </c>
      <c r="M205" s="71">
        <v>9.826105610602232</v>
      </c>
      <c r="N205" s="71">
        <v>6.6628281048607354</v>
      </c>
      <c r="O205" s="71">
        <v>4.9199563225430687</v>
      </c>
      <c r="P205" s="71">
        <v>6.818974763230214</v>
      </c>
      <c r="Q205" s="71">
        <v>0.31460367840574199</v>
      </c>
      <c r="R205" s="71">
        <v>0</v>
      </c>
      <c r="S205" s="71">
        <v>0</v>
      </c>
      <c r="T205" s="72"/>
      <c r="U205" s="71">
        <v>83213</v>
      </c>
      <c r="V205" s="71">
        <v>212</v>
      </c>
      <c r="W205" s="71">
        <v>50</v>
      </c>
      <c r="X205" s="71">
        <v>2118</v>
      </c>
      <c r="Y205" s="71">
        <v>1713</v>
      </c>
      <c r="Z205" s="71">
        <v>2553</v>
      </c>
      <c r="AA205" s="71">
        <v>1378</v>
      </c>
      <c r="AB205" s="71">
        <v>4483</v>
      </c>
      <c r="AC205" s="71">
        <v>0</v>
      </c>
      <c r="AD205" s="71">
        <v>0</v>
      </c>
      <c r="AE205" s="72"/>
      <c r="AF205" s="71"/>
      <c r="AG205" s="71"/>
      <c r="AH205" s="71"/>
      <c r="AI205" s="71"/>
      <c r="AJ205" s="71"/>
      <c r="AK205" s="71"/>
      <c r="AL205" s="71"/>
      <c r="AM205" s="71"/>
      <c r="AN205" s="71"/>
      <c r="AO205" s="71"/>
      <c r="AP205" s="71"/>
      <c r="AQ205" s="72"/>
      <c r="AR205" s="71"/>
      <c r="AS205" s="71"/>
      <c r="AT205" s="71"/>
      <c r="AU205" s="71"/>
      <c r="AV205" s="71"/>
      <c r="AW205" s="71"/>
      <c r="AX205" s="71"/>
      <c r="AY205" s="72"/>
      <c r="AZ205" s="71"/>
      <c r="BA205" s="71"/>
      <c r="BB205" s="71"/>
      <c r="BC205" s="71"/>
      <c r="BD205" s="71"/>
      <c r="BE205" s="71"/>
      <c r="BF205" s="71"/>
      <c r="BG205" s="72"/>
      <c r="BH205" s="71">
        <v>0</v>
      </c>
      <c r="BI205" s="71">
        <v>0</v>
      </c>
      <c r="BJ205" s="71">
        <v>0</v>
      </c>
      <c r="BK205" s="71">
        <v>0</v>
      </c>
      <c r="BL205" s="71">
        <v>0</v>
      </c>
      <c r="BM205" s="71">
        <v>0</v>
      </c>
      <c r="BN205" s="72"/>
      <c r="BO205" s="71">
        <v>0</v>
      </c>
      <c r="BP205" s="71">
        <v>0</v>
      </c>
      <c r="BQ205" s="71">
        <v>0</v>
      </c>
      <c r="BR205" s="71">
        <v>0</v>
      </c>
      <c r="BS205" s="71">
        <v>0</v>
      </c>
      <c r="BT205" s="71">
        <v>0</v>
      </c>
      <c r="BU205"/>
      <c r="BV205" s="70">
        <v>0</v>
      </c>
      <c r="BW205" s="70">
        <v>0</v>
      </c>
      <c r="BX205" s="70">
        <v>0</v>
      </c>
      <c r="BY205" s="70">
        <v>0</v>
      </c>
      <c r="BZ205" s="70">
        <v>0</v>
      </c>
      <c r="CA205" s="70">
        <v>0</v>
      </c>
      <c r="CB205" s="70">
        <v>0</v>
      </c>
      <c r="CC205" s="70">
        <v>0</v>
      </c>
      <c r="CD205" s="70">
        <v>0</v>
      </c>
    </row>
    <row r="206" spans="1:82">
      <c r="A206" s="70" t="s">
        <v>1909</v>
      </c>
      <c r="B206" s="70">
        <v>298</v>
      </c>
      <c r="C206" s="70">
        <v>9</v>
      </c>
      <c r="D206" s="70">
        <v>18</v>
      </c>
      <c r="E206" s="70">
        <v>2012</v>
      </c>
      <c r="F206" s="70" t="s">
        <v>179</v>
      </c>
      <c r="G206" s="70" t="s">
        <v>1900</v>
      </c>
      <c r="H206" s="70" t="s">
        <v>1901</v>
      </c>
      <c r="I206" s="148"/>
      <c r="J206" s="71">
        <v>1.352674113489434</v>
      </c>
      <c r="K206" s="71">
        <v>0.55268534154773608</v>
      </c>
      <c r="L206" s="71">
        <v>2.0425205121537728</v>
      </c>
      <c r="M206" s="71">
        <v>11.07767681388253</v>
      </c>
      <c r="N206" s="71">
        <v>7.2568185086156287</v>
      </c>
      <c r="O206" s="71">
        <v>4.9080079084669883</v>
      </c>
      <c r="P206" s="71">
        <v>6.7532624972229822</v>
      </c>
      <c r="Q206" s="71">
        <v>0.33639709545547802</v>
      </c>
      <c r="R206" s="71">
        <v>0</v>
      </c>
      <c r="S206" s="71">
        <v>0</v>
      </c>
      <c r="T206" s="72"/>
      <c r="U206" s="71">
        <v>101413</v>
      </c>
      <c r="V206" s="71">
        <v>212</v>
      </c>
      <c r="W206" s="71">
        <v>50</v>
      </c>
      <c r="X206" s="71">
        <v>2118</v>
      </c>
      <c r="Y206" s="71">
        <v>1743</v>
      </c>
      <c r="Z206" s="71">
        <v>2567</v>
      </c>
      <c r="AA206" s="71">
        <v>1357</v>
      </c>
      <c r="AB206" s="71">
        <v>4412</v>
      </c>
      <c r="AC206" s="71">
        <v>0</v>
      </c>
      <c r="AD206" s="71">
        <v>0</v>
      </c>
      <c r="AE206" s="72"/>
      <c r="AF206" s="71"/>
      <c r="AG206" s="71"/>
      <c r="AH206" s="71"/>
      <c r="AI206" s="71"/>
      <c r="AJ206" s="71"/>
      <c r="AK206" s="71"/>
      <c r="AL206" s="71"/>
      <c r="AM206" s="71"/>
      <c r="AN206" s="71"/>
      <c r="AO206" s="71"/>
      <c r="AP206" s="71"/>
      <c r="AQ206" s="72"/>
      <c r="AR206" s="71"/>
      <c r="AS206" s="71"/>
      <c r="AT206" s="71"/>
      <c r="AU206" s="71"/>
      <c r="AV206" s="71"/>
      <c r="AW206" s="71"/>
      <c r="AX206" s="71"/>
      <c r="AY206" s="72"/>
      <c r="AZ206" s="71"/>
      <c r="BA206" s="71"/>
      <c r="BB206" s="71"/>
      <c r="BC206" s="71"/>
      <c r="BD206" s="71"/>
      <c r="BE206" s="71"/>
      <c r="BF206" s="71"/>
      <c r="BG206" s="72"/>
      <c r="BH206" s="71">
        <v>0</v>
      </c>
      <c r="BI206" s="71">
        <v>0</v>
      </c>
      <c r="BJ206" s="71">
        <v>0</v>
      </c>
      <c r="BK206" s="71">
        <v>0</v>
      </c>
      <c r="BL206" s="71">
        <v>0</v>
      </c>
      <c r="BM206" s="71">
        <v>0</v>
      </c>
      <c r="BN206" s="72"/>
      <c r="BO206" s="71">
        <v>0</v>
      </c>
      <c r="BP206" s="71">
        <v>0</v>
      </c>
      <c r="BQ206" s="71">
        <v>0</v>
      </c>
      <c r="BR206" s="71">
        <v>0</v>
      </c>
      <c r="BS206" s="71">
        <v>0</v>
      </c>
      <c r="BT206" s="71">
        <v>0</v>
      </c>
      <c r="BU206"/>
      <c r="BV206" s="70">
        <v>0</v>
      </c>
      <c r="BW206" s="70">
        <v>0</v>
      </c>
      <c r="BX206" s="70">
        <v>0</v>
      </c>
      <c r="BY206" s="70">
        <v>0</v>
      </c>
      <c r="BZ206" s="70">
        <v>0</v>
      </c>
      <c r="CA206" s="70">
        <v>0</v>
      </c>
      <c r="CB206" s="70">
        <v>0</v>
      </c>
      <c r="CC206" s="70">
        <v>0</v>
      </c>
      <c r="CD206" s="70">
        <v>0</v>
      </c>
    </row>
    <row r="207" spans="1:82">
      <c r="A207" s="70" t="s">
        <v>1910</v>
      </c>
      <c r="B207" s="70">
        <v>299</v>
      </c>
      <c r="C207" s="70">
        <v>10</v>
      </c>
      <c r="D207" s="70">
        <v>18</v>
      </c>
      <c r="E207" s="70">
        <v>2013</v>
      </c>
      <c r="F207" s="70" t="s">
        <v>180</v>
      </c>
      <c r="G207" s="70" t="s">
        <v>1900</v>
      </c>
      <c r="H207" s="70" t="s">
        <v>1901</v>
      </c>
      <c r="I207" s="148"/>
      <c r="J207" s="71">
        <v>1.331040877016431</v>
      </c>
      <c r="K207" s="71">
        <v>0.4766506593404895</v>
      </c>
      <c r="L207" s="71">
        <v>1.923102399839469</v>
      </c>
      <c r="M207" s="71">
        <v>10.865910214456511</v>
      </c>
      <c r="N207" s="71">
        <v>8.0232718933087845</v>
      </c>
      <c r="O207" s="71">
        <v>4.7842616824975428</v>
      </c>
      <c r="P207" s="71">
        <v>6.7037783804887976</v>
      </c>
      <c r="Q207" s="71">
        <v>0.33819559568486202</v>
      </c>
      <c r="R207" s="71">
        <v>0</v>
      </c>
      <c r="S207" s="71">
        <v>0</v>
      </c>
      <c r="T207" s="72"/>
      <c r="U207" s="71">
        <v>93873</v>
      </c>
      <c r="V207" s="71">
        <v>212</v>
      </c>
      <c r="W207" s="71">
        <v>50</v>
      </c>
      <c r="X207" s="71">
        <v>2118</v>
      </c>
      <c r="Y207" s="71">
        <v>1759</v>
      </c>
      <c r="Z207" s="71">
        <v>2614</v>
      </c>
      <c r="AA207" s="71">
        <v>1342</v>
      </c>
      <c r="AB207" s="71">
        <v>4372</v>
      </c>
      <c r="AC207" s="71">
        <v>0</v>
      </c>
      <c r="AD207" s="71">
        <v>0</v>
      </c>
      <c r="AE207" s="72"/>
      <c r="AF207" s="71"/>
      <c r="AG207" s="71"/>
      <c r="AH207" s="71"/>
      <c r="AI207" s="71"/>
      <c r="AJ207" s="71"/>
      <c r="AK207" s="71"/>
      <c r="AL207" s="71"/>
      <c r="AM207" s="71"/>
      <c r="AN207" s="71"/>
      <c r="AO207" s="71"/>
      <c r="AP207" s="71"/>
      <c r="AQ207" s="72"/>
      <c r="AR207" s="71"/>
      <c r="AS207" s="71"/>
      <c r="AT207" s="71"/>
      <c r="AU207" s="71"/>
      <c r="AV207" s="71"/>
      <c r="AW207" s="71"/>
      <c r="AX207" s="71"/>
      <c r="AY207" s="72"/>
      <c r="AZ207" s="71"/>
      <c r="BA207" s="71"/>
      <c r="BB207" s="71"/>
      <c r="BC207" s="71"/>
      <c r="BD207" s="71"/>
      <c r="BE207" s="71"/>
      <c r="BF207" s="71"/>
      <c r="BG207" s="72"/>
      <c r="BH207" s="71">
        <v>0</v>
      </c>
      <c r="BI207" s="71">
        <v>0</v>
      </c>
      <c r="BJ207" s="71">
        <v>0</v>
      </c>
      <c r="BK207" s="71">
        <v>0</v>
      </c>
      <c r="BL207" s="71">
        <v>0</v>
      </c>
      <c r="BM207" s="71">
        <v>0</v>
      </c>
      <c r="BN207" s="72"/>
      <c r="BO207" s="71">
        <v>0</v>
      </c>
      <c r="BP207" s="71">
        <v>0</v>
      </c>
      <c r="BQ207" s="71">
        <v>0</v>
      </c>
      <c r="BR207" s="71">
        <v>0</v>
      </c>
      <c r="BS207" s="71">
        <v>0</v>
      </c>
      <c r="BT207" s="71">
        <v>0</v>
      </c>
      <c r="BU207"/>
      <c r="BV207" s="70">
        <v>0</v>
      </c>
      <c r="BW207" s="70">
        <v>0</v>
      </c>
      <c r="BX207" s="70">
        <v>0</v>
      </c>
      <c r="BY207" s="70">
        <v>0</v>
      </c>
      <c r="BZ207" s="70">
        <v>0</v>
      </c>
      <c r="CA207" s="70">
        <v>0</v>
      </c>
      <c r="CB207" s="70">
        <v>0</v>
      </c>
      <c r="CC207" s="70">
        <v>0</v>
      </c>
      <c r="CD207" s="70">
        <v>0</v>
      </c>
    </row>
    <row r="208" spans="1:82">
      <c r="A208" s="70" t="s">
        <v>1911</v>
      </c>
      <c r="B208" s="70">
        <v>300</v>
      </c>
      <c r="C208" s="70">
        <v>11</v>
      </c>
      <c r="D208" s="70">
        <v>18</v>
      </c>
      <c r="E208" s="70">
        <v>2014</v>
      </c>
      <c r="F208" s="70" t="s">
        <v>181</v>
      </c>
      <c r="G208" s="70" t="s">
        <v>1900</v>
      </c>
      <c r="H208" s="70" t="s">
        <v>1901</v>
      </c>
      <c r="I208" s="148"/>
      <c r="J208" s="71">
        <v>1.1955009569129911</v>
      </c>
      <c r="K208" s="71">
        <v>0.47347068249426078</v>
      </c>
      <c r="L208" s="71">
        <v>1.622126102782562</v>
      </c>
      <c r="M208" s="71">
        <v>9.4739611778674782</v>
      </c>
      <c r="N208" s="71">
        <v>6.3472365350695483</v>
      </c>
      <c r="O208" s="71">
        <v>4.5424983479903664</v>
      </c>
      <c r="P208" s="71">
        <v>6.6281543573595387</v>
      </c>
      <c r="Q208" s="71">
        <v>0.32254887727213999</v>
      </c>
      <c r="R208" s="71">
        <v>0</v>
      </c>
      <c r="S208" s="71">
        <v>0</v>
      </c>
      <c r="T208" s="72"/>
      <c r="U208" s="71">
        <v>92091</v>
      </c>
      <c r="V208" s="71">
        <v>190</v>
      </c>
      <c r="W208" s="71">
        <v>37</v>
      </c>
      <c r="X208" s="71">
        <v>1835</v>
      </c>
      <c r="Y208" s="71">
        <v>1768</v>
      </c>
      <c r="Z208" s="71">
        <v>2614</v>
      </c>
      <c r="AA208" s="71">
        <v>1320</v>
      </c>
      <c r="AB208" s="71">
        <v>4346</v>
      </c>
      <c r="AC208" s="71">
        <v>0</v>
      </c>
      <c r="AD208" s="71">
        <v>0</v>
      </c>
      <c r="AE208" s="72"/>
      <c r="AF208" s="71"/>
      <c r="AG208" s="71"/>
      <c r="AH208" s="71"/>
      <c r="AI208" s="71"/>
      <c r="AJ208" s="71"/>
      <c r="AK208" s="71"/>
      <c r="AL208" s="71"/>
      <c r="AM208" s="71"/>
      <c r="AN208" s="71"/>
      <c r="AO208" s="71"/>
      <c r="AP208" s="71"/>
      <c r="AQ208" s="72"/>
      <c r="AR208" s="71">
        <v>75</v>
      </c>
      <c r="AS208" s="71">
        <v>9</v>
      </c>
      <c r="AT208" s="71">
        <v>0</v>
      </c>
      <c r="AU208" s="71">
        <v>0</v>
      </c>
      <c r="AV208" s="71">
        <v>0</v>
      </c>
      <c r="AW208" s="71">
        <v>0</v>
      </c>
      <c r="AX208" s="71"/>
      <c r="AY208" s="72"/>
      <c r="AZ208" s="71">
        <v>319.77999999999997</v>
      </c>
      <c r="BA208" s="71">
        <v>175.5</v>
      </c>
      <c r="BB208" s="71">
        <v>0</v>
      </c>
      <c r="BC208" s="71">
        <v>0</v>
      </c>
      <c r="BD208" s="71">
        <v>0</v>
      </c>
      <c r="BE208" s="71">
        <v>0</v>
      </c>
      <c r="BF208" s="71"/>
      <c r="BG208" s="72"/>
      <c r="BH208" s="71">
        <v>0</v>
      </c>
      <c r="BI208" s="71">
        <v>0</v>
      </c>
      <c r="BJ208" s="71">
        <v>0</v>
      </c>
      <c r="BK208" s="71">
        <v>0</v>
      </c>
      <c r="BL208" s="71">
        <v>0</v>
      </c>
      <c r="BM208" s="71">
        <v>0</v>
      </c>
      <c r="BN208" s="72"/>
      <c r="BO208" s="71">
        <v>0</v>
      </c>
      <c r="BP208" s="71">
        <v>0</v>
      </c>
      <c r="BQ208" s="71">
        <v>0</v>
      </c>
      <c r="BR208" s="71">
        <v>0</v>
      </c>
      <c r="BS208" s="71">
        <v>0</v>
      </c>
      <c r="BT208" s="71">
        <v>0</v>
      </c>
      <c r="BU208"/>
      <c r="BV208" s="70">
        <v>0</v>
      </c>
      <c r="BW208" s="70">
        <v>0</v>
      </c>
      <c r="BX208" s="70">
        <v>0</v>
      </c>
      <c r="BY208" s="70">
        <v>0</v>
      </c>
      <c r="BZ208" s="70">
        <v>0</v>
      </c>
      <c r="CA208" s="70">
        <v>0</v>
      </c>
      <c r="CB208" s="70">
        <v>0</v>
      </c>
      <c r="CC208" s="70">
        <v>0</v>
      </c>
      <c r="CD208" s="70">
        <v>0</v>
      </c>
    </row>
    <row r="209" spans="1:82">
      <c r="A209" s="70" t="s">
        <v>1912</v>
      </c>
      <c r="B209" s="70">
        <v>301</v>
      </c>
      <c r="C209" s="70">
        <v>12</v>
      </c>
      <c r="D209" s="70">
        <v>18</v>
      </c>
      <c r="E209" s="70">
        <v>2015</v>
      </c>
      <c r="F209" s="70" t="s">
        <v>182</v>
      </c>
      <c r="G209" s="70" t="s">
        <v>1900</v>
      </c>
      <c r="H209" s="70" t="s">
        <v>1901</v>
      </c>
      <c r="I209" s="148"/>
      <c r="J209" s="71">
        <v>0.77726806265604764</v>
      </c>
      <c r="K209" s="71">
        <v>0.44627719114956699</v>
      </c>
      <c r="L209" s="71">
        <v>1.6008511105639449</v>
      </c>
      <c r="M209" s="71">
        <v>8.467174067910312</v>
      </c>
      <c r="N209" s="71">
        <v>5.7171751386147189</v>
      </c>
      <c r="O209" s="71">
        <v>4.516410367881198</v>
      </c>
      <c r="P209" s="71">
        <v>6.5228344701821026</v>
      </c>
      <c r="Q209" s="71">
        <v>0.30986958375408302</v>
      </c>
      <c r="R209" s="71">
        <v>0</v>
      </c>
      <c r="S209" s="71">
        <v>0</v>
      </c>
      <c r="T209" s="72"/>
      <c r="U209" s="71">
        <v>74880</v>
      </c>
      <c r="V209" s="71">
        <v>190</v>
      </c>
      <c r="W209" s="71">
        <v>37</v>
      </c>
      <c r="X209" s="71">
        <v>1835</v>
      </c>
      <c r="Y209" s="71">
        <v>1769</v>
      </c>
      <c r="Z209" s="71">
        <v>2624</v>
      </c>
      <c r="AA209" s="71">
        <v>1298</v>
      </c>
      <c r="AB209" s="71">
        <v>4265</v>
      </c>
      <c r="AC209" s="71">
        <v>0</v>
      </c>
      <c r="AD209" s="71">
        <v>0</v>
      </c>
      <c r="AE209" s="72"/>
      <c r="AF209" s="71">
        <v>782107.43780850363</v>
      </c>
      <c r="AG209" s="71">
        <v>337314.47445851727</v>
      </c>
      <c r="AH209" s="71">
        <v>333396.96451879787</v>
      </c>
      <c r="AI209" s="71">
        <v>11242796.51506608</v>
      </c>
      <c r="AJ209" s="71">
        <v>9508684.1379453316</v>
      </c>
      <c r="AK209" s="71">
        <v>0</v>
      </c>
      <c r="AL209" s="71">
        <v>0</v>
      </c>
      <c r="AM209" s="71">
        <v>584500.3589978934</v>
      </c>
      <c r="AN209" s="71">
        <v>0</v>
      </c>
      <c r="AO209" s="71">
        <v>0</v>
      </c>
      <c r="AP209" s="71">
        <v>22788799.888795123</v>
      </c>
      <c r="AQ209" s="72"/>
      <c r="AR209" s="71">
        <v>83</v>
      </c>
      <c r="AS209" s="71">
        <v>11</v>
      </c>
      <c r="AT209" s="71">
        <v>0</v>
      </c>
      <c r="AU209" s="71">
        <v>0</v>
      </c>
      <c r="AV209" s="71">
        <v>0</v>
      </c>
      <c r="AW209" s="71">
        <v>0</v>
      </c>
      <c r="AX209" s="71"/>
      <c r="AY209" s="72"/>
      <c r="AZ209" s="71">
        <v>356.59</v>
      </c>
      <c r="BA209" s="71">
        <v>220.9</v>
      </c>
      <c r="BB209" s="71">
        <v>0</v>
      </c>
      <c r="BC209" s="71">
        <v>0</v>
      </c>
      <c r="BD209" s="71">
        <v>0</v>
      </c>
      <c r="BE209" s="71">
        <v>0</v>
      </c>
      <c r="BF209" s="71"/>
      <c r="BG209" s="72"/>
      <c r="BH209" s="71">
        <v>0</v>
      </c>
      <c r="BI209" s="71">
        <v>0</v>
      </c>
      <c r="BJ209" s="71">
        <v>0</v>
      </c>
      <c r="BK209" s="71">
        <v>0</v>
      </c>
      <c r="BL209" s="71">
        <v>0</v>
      </c>
      <c r="BM209" s="71">
        <v>0</v>
      </c>
      <c r="BN209" s="72"/>
      <c r="BO209" s="71">
        <v>0</v>
      </c>
      <c r="BP209" s="71">
        <v>0</v>
      </c>
      <c r="BQ209" s="71">
        <v>0</v>
      </c>
      <c r="BR209" s="71">
        <v>0</v>
      </c>
      <c r="BS209" s="71">
        <v>0</v>
      </c>
      <c r="BT209" s="71">
        <v>0</v>
      </c>
      <c r="BU209"/>
      <c r="BV209" s="70">
        <v>0</v>
      </c>
      <c r="BW209" s="70">
        <v>0</v>
      </c>
      <c r="BX209" s="70">
        <v>0</v>
      </c>
      <c r="BY209" s="70">
        <v>0</v>
      </c>
      <c r="BZ209" s="70">
        <v>0</v>
      </c>
      <c r="CA209" s="70">
        <v>0</v>
      </c>
      <c r="CB209" s="70">
        <v>0</v>
      </c>
      <c r="CC209" s="70">
        <v>0</v>
      </c>
      <c r="CD209" s="70">
        <v>0</v>
      </c>
    </row>
    <row r="210" spans="1:82">
      <c r="A210" s="70" t="s">
        <v>1913</v>
      </c>
      <c r="B210" s="70">
        <v>302</v>
      </c>
      <c r="C210" s="70">
        <v>13</v>
      </c>
      <c r="D210" s="70">
        <v>18</v>
      </c>
      <c r="E210" s="70">
        <v>2016</v>
      </c>
      <c r="F210" s="70" t="s">
        <v>155</v>
      </c>
      <c r="G210" s="70" t="s">
        <v>1900</v>
      </c>
      <c r="H210" s="70" t="s">
        <v>1901</v>
      </c>
      <c r="I210" s="148"/>
      <c r="J210" s="71">
        <v>0.8634974016546042</v>
      </c>
      <c r="K210" s="71">
        <v>0.42881065289607451</v>
      </c>
      <c r="L210" s="71">
        <v>1.5639842817469829</v>
      </c>
      <c r="M210" s="71">
        <v>6.7898753118778439</v>
      </c>
      <c r="N210" s="71">
        <v>5.643961404379799</v>
      </c>
      <c r="O210" s="71">
        <v>4.4819689241472771</v>
      </c>
      <c r="P210" s="71">
        <v>6.4232303968282691</v>
      </c>
      <c r="Q210" s="71">
        <v>0.29700767711474202</v>
      </c>
      <c r="R210" s="71">
        <v>0</v>
      </c>
      <c r="S210" s="71">
        <v>0</v>
      </c>
      <c r="T210" s="72"/>
      <c r="U210" s="71">
        <v>88451</v>
      </c>
      <c r="V210" s="71">
        <v>190</v>
      </c>
      <c r="W210" s="71">
        <v>37</v>
      </c>
      <c r="X210" s="71">
        <v>1835</v>
      </c>
      <c r="Y210" s="71">
        <v>1770</v>
      </c>
      <c r="Z210" s="71">
        <v>2636</v>
      </c>
      <c r="AA210" s="71">
        <v>1322</v>
      </c>
      <c r="AB210" s="71">
        <v>4205</v>
      </c>
      <c r="AC210" s="71">
        <v>0</v>
      </c>
      <c r="AD210" s="71">
        <v>0</v>
      </c>
      <c r="AE210" s="72"/>
      <c r="AF210" s="71">
        <v>938583.47228727886</v>
      </c>
      <c r="AG210" s="71">
        <v>320434.95160056738</v>
      </c>
      <c r="AH210" s="71">
        <v>278382.73147075309</v>
      </c>
      <c r="AI210" s="71">
        <v>10705076.969824729</v>
      </c>
      <c r="AJ210" s="71">
        <v>9590723.938477084</v>
      </c>
      <c r="AK210" s="71">
        <v>0</v>
      </c>
      <c r="AL210" s="71">
        <v>0</v>
      </c>
      <c r="AM210" s="71">
        <v>576725.3218480798</v>
      </c>
      <c r="AN210" s="71">
        <v>0</v>
      </c>
      <c r="AO210" s="71">
        <v>0</v>
      </c>
      <c r="AP210" s="71">
        <v>22409927.385508493</v>
      </c>
      <c r="AQ210" s="72"/>
      <c r="AR210" s="71">
        <v>85</v>
      </c>
      <c r="AS210" s="71">
        <v>11</v>
      </c>
      <c r="AT210" s="71">
        <v>0</v>
      </c>
      <c r="AU210" s="71">
        <v>0</v>
      </c>
      <c r="AV210" s="71">
        <v>0</v>
      </c>
      <c r="AW210" s="71">
        <v>0</v>
      </c>
      <c r="AX210" s="71"/>
      <c r="AY210" s="72"/>
      <c r="AZ210" s="71">
        <v>366.29</v>
      </c>
      <c r="BA210" s="71">
        <v>220.9</v>
      </c>
      <c r="BB210" s="71">
        <v>0</v>
      </c>
      <c r="BC210" s="71">
        <v>0</v>
      </c>
      <c r="BD210" s="71">
        <v>0</v>
      </c>
      <c r="BE210" s="71">
        <v>0</v>
      </c>
      <c r="BF210" s="71"/>
      <c r="BG210" s="72"/>
      <c r="BH210" s="71">
        <v>0</v>
      </c>
      <c r="BI210" s="71">
        <v>0</v>
      </c>
      <c r="BJ210" s="71">
        <v>0</v>
      </c>
      <c r="BK210" s="71">
        <v>0</v>
      </c>
      <c r="BL210" s="71">
        <v>0</v>
      </c>
      <c r="BM210" s="71">
        <v>0</v>
      </c>
      <c r="BN210" s="72"/>
      <c r="BO210" s="71">
        <v>0</v>
      </c>
      <c r="BP210" s="71">
        <v>0</v>
      </c>
      <c r="BQ210" s="71">
        <v>0</v>
      </c>
      <c r="BR210" s="71">
        <v>0</v>
      </c>
      <c r="BS210" s="71">
        <v>0</v>
      </c>
      <c r="BT210" s="71">
        <v>0</v>
      </c>
      <c r="BU210"/>
      <c r="BV210" s="70">
        <v>0</v>
      </c>
      <c r="BW210" s="70">
        <v>0</v>
      </c>
      <c r="BX210" s="70">
        <v>0</v>
      </c>
      <c r="BY210" s="70">
        <v>0</v>
      </c>
      <c r="BZ210" s="70">
        <v>0</v>
      </c>
      <c r="CA210" s="70">
        <v>0</v>
      </c>
      <c r="CB210" s="70">
        <v>0</v>
      </c>
      <c r="CC210" s="70">
        <v>0</v>
      </c>
      <c r="CD210" s="70">
        <v>0</v>
      </c>
    </row>
    <row r="211" spans="1:82">
      <c r="A211" s="70" t="s">
        <v>1914</v>
      </c>
      <c r="B211" s="70">
        <v>303</v>
      </c>
      <c r="C211" s="70">
        <v>14</v>
      </c>
      <c r="D211" s="70">
        <v>18</v>
      </c>
      <c r="E211" s="70">
        <v>2017</v>
      </c>
      <c r="F211" s="70" t="s">
        <v>156</v>
      </c>
      <c r="G211" s="70" t="s">
        <v>1900</v>
      </c>
      <c r="H211" s="70" t="s">
        <v>1901</v>
      </c>
      <c r="I211" s="148"/>
      <c r="J211" s="71">
        <v>0.76159615360450339</v>
      </c>
      <c r="K211" s="71">
        <v>0.41275799205510111</v>
      </c>
      <c r="L211" s="71">
        <v>1.4440801350100498</v>
      </c>
      <c r="M211" s="71">
        <v>6.179317720378573</v>
      </c>
      <c r="N211" s="71">
        <v>5.3070961283682925</v>
      </c>
      <c r="O211" s="71">
        <v>4.3703652898749068</v>
      </c>
      <c r="P211" s="71">
        <v>6.3825415259170475</v>
      </c>
      <c r="Q211" s="71">
        <v>0.28181711815530303</v>
      </c>
      <c r="R211" s="71">
        <v>0</v>
      </c>
      <c r="S211" s="71">
        <v>0</v>
      </c>
      <c r="T211" s="72"/>
      <c r="U211" s="71">
        <v>84555</v>
      </c>
      <c r="V211" s="71">
        <v>190</v>
      </c>
      <c r="W211" s="71">
        <v>37</v>
      </c>
      <c r="X211" s="71">
        <v>1835</v>
      </c>
      <c r="Y211" s="71">
        <v>1767</v>
      </c>
      <c r="Z211" s="71">
        <v>2613</v>
      </c>
      <c r="AA211" s="71">
        <v>1322</v>
      </c>
      <c r="AB211" s="71">
        <v>4126</v>
      </c>
      <c r="AC211" s="71">
        <v>0</v>
      </c>
      <c r="AD211" s="71">
        <v>0</v>
      </c>
      <c r="AE211" s="72"/>
      <c r="AF211" s="71">
        <v>935469.08110329637</v>
      </c>
      <c r="AG211" s="71">
        <v>314702.46097445133</v>
      </c>
      <c r="AH211" s="71">
        <v>336183.297207136</v>
      </c>
      <c r="AI211" s="71">
        <v>10312945.217233591</v>
      </c>
      <c r="AJ211" s="71">
        <v>9916685.6558204647</v>
      </c>
      <c r="AK211" s="71">
        <v>0</v>
      </c>
      <c r="AL211" s="71">
        <v>0</v>
      </c>
      <c r="AM211" s="71">
        <v>566775.75585582049</v>
      </c>
      <c r="AN211" s="71">
        <v>0</v>
      </c>
      <c r="AO211" s="71">
        <v>0</v>
      </c>
      <c r="AP211" s="71">
        <v>22382761.46819476</v>
      </c>
      <c r="AQ211" s="72"/>
      <c r="AR211" s="71">
        <v>89</v>
      </c>
      <c r="AS211" s="71">
        <v>11</v>
      </c>
      <c r="AT211" s="71">
        <v>0</v>
      </c>
      <c r="AU211" s="71">
        <v>0</v>
      </c>
      <c r="AV211" s="71">
        <v>0</v>
      </c>
      <c r="AW211" s="71">
        <v>0</v>
      </c>
      <c r="AX211" s="71"/>
      <c r="AY211" s="72"/>
      <c r="AZ211" s="71">
        <v>393.09</v>
      </c>
      <c r="BA211" s="71">
        <v>220.9</v>
      </c>
      <c r="BB211" s="71">
        <v>0</v>
      </c>
      <c r="BC211" s="71">
        <v>0</v>
      </c>
      <c r="BD211" s="71">
        <v>0</v>
      </c>
      <c r="BE211" s="71">
        <v>0</v>
      </c>
      <c r="BF211" s="71"/>
      <c r="BG211" s="72"/>
      <c r="BH211" s="71">
        <v>0</v>
      </c>
      <c r="BI211" s="71">
        <v>0</v>
      </c>
      <c r="BJ211" s="71">
        <v>0</v>
      </c>
      <c r="BK211" s="71">
        <v>0</v>
      </c>
      <c r="BL211" s="71">
        <v>0</v>
      </c>
      <c r="BM211" s="71">
        <v>0</v>
      </c>
      <c r="BN211" s="72"/>
      <c r="BO211" s="71">
        <v>0</v>
      </c>
      <c r="BP211" s="71">
        <v>0</v>
      </c>
      <c r="BQ211" s="71">
        <v>0</v>
      </c>
      <c r="BR211" s="71">
        <v>0</v>
      </c>
      <c r="BS211" s="71">
        <v>0</v>
      </c>
      <c r="BT211" s="71">
        <v>0</v>
      </c>
      <c r="BU211"/>
      <c r="BV211" s="70">
        <v>0</v>
      </c>
      <c r="BW211" s="70">
        <v>0</v>
      </c>
      <c r="BX211" s="70">
        <v>0</v>
      </c>
      <c r="BY211" s="70">
        <v>0</v>
      </c>
      <c r="BZ211" s="70">
        <v>0</v>
      </c>
      <c r="CA211" s="70">
        <v>0</v>
      </c>
      <c r="CB211" s="70">
        <v>0</v>
      </c>
      <c r="CC211" s="70">
        <v>0</v>
      </c>
      <c r="CD211" s="70">
        <v>0</v>
      </c>
    </row>
    <row r="212" spans="1:82">
      <c r="A212" s="70" t="s">
        <v>1915</v>
      </c>
      <c r="B212" s="70">
        <v>304</v>
      </c>
      <c r="C212" s="70">
        <v>15</v>
      </c>
      <c r="D212" s="70">
        <v>18</v>
      </c>
      <c r="E212" s="70">
        <v>2018</v>
      </c>
      <c r="F212" s="70" t="s">
        <v>183</v>
      </c>
      <c r="G212" s="70" t="s">
        <v>1900</v>
      </c>
      <c r="H212" s="70" t="s">
        <v>1901</v>
      </c>
      <c r="I212" s="148"/>
      <c r="J212" s="71">
        <v>0.70759675539928979</v>
      </c>
      <c r="K212" s="71">
        <v>0.36144589657030179</v>
      </c>
      <c r="L212" s="71">
        <v>1.265993324561612</v>
      </c>
      <c r="M212" s="71">
        <v>5.6021746697621104</v>
      </c>
      <c r="N212" s="71">
        <v>4.0454215139905463</v>
      </c>
      <c r="O212" s="71">
        <v>4.2702033058273834</v>
      </c>
      <c r="P212" s="71">
        <v>6.3524673888066312</v>
      </c>
      <c r="Q212" s="71">
        <v>0.25859380019121198</v>
      </c>
      <c r="R212" s="71">
        <v>0</v>
      </c>
      <c r="S212" s="71">
        <v>0</v>
      </c>
      <c r="T212" s="72"/>
      <c r="U212" s="71">
        <v>86792</v>
      </c>
      <c r="V212" s="71">
        <v>190</v>
      </c>
      <c r="W212" s="71">
        <v>37</v>
      </c>
      <c r="X212" s="71">
        <v>1835</v>
      </c>
      <c r="Y212" s="71">
        <v>1795</v>
      </c>
      <c r="Z212" s="71">
        <v>2602</v>
      </c>
      <c r="AA212" s="71">
        <v>1329</v>
      </c>
      <c r="AB212" s="71">
        <v>4080</v>
      </c>
      <c r="AC212" s="71">
        <v>0</v>
      </c>
      <c r="AD212" s="71">
        <v>0</v>
      </c>
      <c r="AE212" s="72"/>
      <c r="AF212" s="71">
        <v>1022364.639717454</v>
      </c>
      <c r="AG212" s="71">
        <v>280242.5017793249</v>
      </c>
      <c r="AH212" s="71">
        <v>305907.80336414732</v>
      </c>
      <c r="AI212" s="71">
        <v>10126003.38753742</v>
      </c>
      <c r="AJ212" s="71">
        <v>8816762.68388547</v>
      </c>
      <c r="AK212" s="71">
        <v>0</v>
      </c>
      <c r="AL212" s="71">
        <v>0</v>
      </c>
      <c r="AM212" s="71">
        <v>561616.53170352732</v>
      </c>
      <c r="AN212" s="71">
        <v>0</v>
      </c>
      <c r="AO212" s="71">
        <v>0</v>
      </c>
      <c r="AP212" s="71">
        <v>21112897.547987346</v>
      </c>
      <c r="AQ212" s="72"/>
      <c r="AR212" s="71">
        <v>90</v>
      </c>
      <c r="AS212" s="71">
        <v>12</v>
      </c>
      <c r="AT212" s="71">
        <v>0</v>
      </c>
      <c r="AU212" s="71">
        <v>0</v>
      </c>
      <c r="AV212" s="71">
        <v>0</v>
      </c>
      <c r="AW212" s="71">
        <v>1</v>
      </c>
      <c r="AX212" s="71"/>
      <c r="AY212" s="72"/>
      <c r="AZ212" s="71">
        <v>396.39</v>
      </c>
      <c r="BA212" s="71">
        <v>270</v>
      </c>
      <c r="BB212" s="71">
        <v>0</v>
      </c>
      <c r="BC212" s="71">
        <v>0</v>
      </c>
      <c r="BD212" s="71">
        <v>0</v>
      </c>
      <c r="BE212" s="71">
        <v>50</v>
      </c>
      <c r="BF212" s="71"/>
      <c r="BG212" s="72"/>
      <c r="BH212" s="71">
        <v>0</v>
      </c>
      <c r="BI212" s="71">
        <v>0</v>
      </c>
      <c r="BJ212" s="71">
        <v>0</v>
      </c>
      <c r="BK212" s="71">
        <v>0</v>
      </c>
      <c r="BL212" s="71">
        <v>0</v>
      </c>
      <c r="BM212" s="71">
        <v>0</v>
      </c>
      <c r="BN212" s="72"/>
      <c r="BO212" s="71">
        <v>0</v>
      </c>
      <c r="BP212" s="71">
        <v>0</v>
      </c>
      <c r="BQ212" s="71">
        <v>0</v>
      </c>
      <c r="BR212" s="71">
        <v>0</v>
      </c>
      <c r="BS212" s="71">
        <v>0</v>
      </c>
      <c r="BT212" s="71">
        <v>0</v>
      </c>
      <c r="BU212"/>
      <c r="BV212" s="70">
        <v>0</v>
      </c>
      <c r="BW212" s="70">
        <v>0</v>
      </c>
      <c r="BX212" s="70">
        <v>0</v>
      </c>
      <c r="BY212" s="70">
        <v>0</v>
      </c>
      <c r="BZ212" s="70">
        <v>0</v>
      </c>
      <c r="CA212" s="70">
        <v>0</v>
      </c>
      <c r="CB212" s="70">
        <v>0</v>
      </c>
      <c r="CC212" s="70">
        <v>0</v>
      </c>
      <c r="CD212" s="70">
        <v>0</v>
      </c>
    </row>
    <row r="213" spans="1:82">
      <c r="A213" s="70" t="s">
        <v>1916</v>
      </c>
      <c r="B213" s="70">
        <v>305</v>
      </c>
      <c r="C213" s="70">
        <v>16</v>
      </c>
      <c r="D213" s="70">
        <v>18</v>
      </c>
      <c r="E213" s="70">
        <v>2019</v>
      </c>
      <c r="F213" s="70" t="s">
        <v>158</v>
      </c>
      <c r="G213" s="70" t="s">
        <v>1900</v>
      </c>
      <c r="H213" s="70" t="s">
        <v>1901</v>
      </c>
      <c r="I213" s="148"/>
      <c r="J213" s="71">
        <v>0.65604924085933902</v>
      </c>
      <c r="K213" s="71">
        <v>0.3399549282501787</v>
      </c>
      <c r="L213" s="71">
        <v>1.2903198552381541</v>
      </c>
      <c r="M213" s="71">
        <v>6.2598738986333906</v>
      </c>
      <c r="N213" s="71">
        <v>3.8532211647661434</v>
      </c>
      <c r="O213" s="71">
        <v>4.1433264175260023</v>
      </c>
      <c r="P213" s="71">
        <v>6.2703444569674707</v>
      </c>
      <c r="Q213" s="71">
        <v>0.248013372347233</v>
      </c>
      <c r="R213" s="71">
        <v>0</v>
      </c>
      <c r="S213" s="71">
        <v>0</v>
      </c>
      <c r="T213" s="72"/>
      <c r="U213" s="71">
        <v>78983</v>
      </c>
      <c r="V213" s="71">
        <v>190</v>
      </c>
      <c r="W213" s="71">
        <v>37</v>
      </c>
      <c r="X213" s="71">
        <v>1835</v>
      </c>
      <c r="Y213" s="71">
        <v>1802</v>
      </c>
      <c r="Z213" s="71">
        <v>2594</v>
      </c>
      <c r="AA213" s="71">
        <v>1302</v>
      </c>
      <c r="AB213" s="71">
        <v>4019</v>
      </c>
      <c r="AC213" s="71">
        <v>0</v>
      </c>
      <c r="AD213" s="71">
        <v>0</v>
      </c>
      <c r="AE213" s="72"/>
      <c r="AF213" s="71">
        <v>925593.42694923002</v>
      </c>
      <c r="AG213" s="71">
        <v>271541.00041857152</v>
      </c>
      <c r="AH213" s="71">
        <v>340127.87043878442</v>
      </c>
      <c r="AI213" s="71">
        <v>10206926.9228533</v>
      </c>
      <c r="AJ213" s="71">
        <v>8245224.5775623675</v>
      </c>
      <c r="AK213" s="71">
        <v>0</v>
      </c>
      <c r="AL213" s="71">
        <v>0</v>
      </c>
      <c r="AM213" s="71">
        <v>547357.54498419841</v>
      </c>
      <c r="AN213" s="71">
        <v>0</v>
      </c>
      <c r="AO213" s="71">
        <v>0</v>
      </c>
      <c r="AP213" s="71">
        <v>20536771.34320645</v>
      </c>
      <c r="AQ213" s="72"/>
      <c r="AR213" s="71">
        <v>103</v>
      </c>
      <c r="AS213" s="71">
        <v>12</v>
      </c>
      <c r="AT213" s="71">
        <v>0</v>
      </c>
      <c r="AU213" s="71">
        <v>0</v>
      </c>
      <c r="AV213" s="71">
        <v>0</v>
      </c>
      <c r="AW213" s="71">
        <v>1</v>
      </c>
      <c r="AX213" s="71"/>
      <c r="AY213" s="72"/>
      <c r="AZ213" s="71">
        <v>477.40000000000009</v>
      </c>
      <c r="BA213" s="71">
        <v>270.39999999999998</v>
      </c>
      <c r="BB213" s="71">
        <v>0</v>
      </c>
      <c r="BC213" s="71">
        <v>0</v>
      </c>
      <c r="BD213" s="71">
        <v>0</v>
      </c>
      <c r="BE213" s="71">
        <v>49.9</v>
      </c>
      <c r="BF213" s="71"/>
      <c r="BG213" s="72"/>
      <c r="BH213" s="71">
        <v>0</v>
      </c>
      <c r="BI213" s="71">
        <v>0</v>
      </c>
      <c r="BJ213" s="71">
        <v>0</v>
      </c>
      <c r="BK213" s="71">
        <v>0</v>
      </c>
      <c r="BL213" s="71">
        <v>0</v>
      </c>
      <c r="BM213" s="71">
        <v>0</v>
      </c>
      <c r="BN213" s="72"/>
      <c r="BO213" s="71">
        <v>0</v>
      </c>
      <c r="BP213" s="71">
        <v>0</v>
      </c>
      <c r="BQ213" s="71">
        <v>0</v>
      </c>
      <c r="BR213" s="71">
        <v>0</v>
      </c>
      <c r="BS213" s="71">
        <v>0</v>
      </c>
      <c r="BT213" s="71">
        <v>0</v>
      </c>
      <c r="BU213"/>
      <c r="BV213" s="70">
        <v>0</v>
      </c>
      <c r="BW213" s="70">
        <v>0</v>
      </c>
      <c r="BX213" s="70">
        <v>0</v>
      </c>
      <c r="BY213" s="70">
        <v>0</v>
      </c>
      <c r="BZ213" s="70">
        <v>0</v>
      </c>
      <c r="CA213" s="70">
        <v>0</v>
      </c>
      <c r="CB213" s="70">
        <v>0</v>
      </c>
      <c r="CC213" s="70">
        <v>0</v>
      </c>
      <c r="CD213" s="70">
        <v>0</v>
      </c>
    </row>
    <row r="214" spans="1:82">
      <c r="A214" s="70" t="s">
        <v>1917</v>
      </c>
      <c r="B214" s="70">
        <v>306</v>
      </c>
      <c r="C214" s="70">
        <v>17</v>
      </c>
      <c r="D214" s="70">
        <v>18</v>
      </c>
      <c r="E214" s="70">
        <v>2020</v>
      </c>
      <c r="F214" s="70" t="s">
        <v>159</v>
      </c>
      <c r="G214" s="70" t="s">
        <v>1900</v>
      </c>
      <c r="H214" s="70" t="s">
        <v>1901</v>
      </c>
      <c r="I214" s="148"/>
      <c r="J214" s="71">
        <v>0.76437976159377674</v>
      </c>
      <c r="K214" s="71">
        <v>0.35489858971842225</v>
      </c>
      <c r="L214" s="71">
        <v>2.0483631553687061</v>
      </c>
      <c r="M214" s="71">
        <v>5.438592410326649</v>
      </c>
      <c r="N214" s="71">
        <v>3.9836462034092666</v>
      </c>
      <c r="O214" s="71">
        <v>3.6301397376146949</v>
      </c>
      <c r="P214" s="71">
        <v>5.8857164690025074</v>
      </c>
      <c r="Q214" s="71">
        <v>0.231538760787558</v>
      </c>
      <c r="R214" s="71">
        <v>0</v>
      </c>
      <c r="S214" s="71">
        <v>0</v>
      </c>
      <c r="T214" s="72"/>
      <c r="U214" s="71">
        <v>92075</v>
      </c>
      <c r="V214" s="71">
        <v>182</v>
      </c>
      <c r="W214" s="71">
        <v>66</v>
      </c>
      <c r="X214" s="71">
        <v>1685</v>
      </c>
      <c r="Y214" s="71">
        <v>1774</v>
      </c>
      <c r="Z214" s="71">
        <v>2594</v>
      </c>
      <c r="AA214" s="71">
        <v>1299</v>
      </c>
      <c r="AB214" s="71">
        <v>3927</v>
      </c>
      <c r="AC214" s="71">
        <v>0</v>
      </c>
      <c r="AD214" s="71">
        <v>0</v>
      </c>
      <c r="AE214" s="72"/>
      <c r="AF214" s="71">
        <v>1062071.938891677</v>
      </c>
      <c r="AG214" s="71">
        <v>260985.0071502497</v>
      </c>
      <c r="AH214" s="71">
        <v>628244.32898031501</v>
      </c>
      <c r="AI214" s="71">
        <v>8644224.0414038245</v>
      </c>
      <c r="AJ214" s="71">
        <v>8821454.526309127</v>
      </c>
      <c r="AK214" s="71"/>
      <c r="AL214" s="71"/>
      <c r="AM214" s="71">
        <v>512517.12987999042</v>
      </c>
      <c r="AN214" s="71"/>
      <c r="AO214" s="71"/>
      <c r="AP214" s="71">
        <v>19929496.972615182</v>
      </c>
      <c r="AQ214" s="72"/>
      <c r="AR214" s="71">
        <v>110</v>
      </c>
      <c r="AS214" s="71">
        <v>13</v>
      </c>
      <c r="AT214" s="71">
        <v>0</v>
      </c>
      <c r="AU214" s="71">
        <v>0</v>
      </c>
      <c r="AV214" s="71">
        <v>0</v>
      </c>
      <c r="AW214" s="71">
        <v>1</v>
      </c>
      <c r="AX214" s="71"/>
      <c r="AY214" s="72"/>
      <c r="AZ214" s="71">
        <v>516</v>
      </c>
      <c r="BA214" s="71">
        <v>314.39999999999998</v>
      </c>
      <c r="BB214" s="71">
        <v>0</v>
      </c>
      <c r="BC214" s="71">
        <v>0</v>
      </c>
      <c r="BD214" s="71">
        <v>0</v>
      </c>
      <c r="BE214" s="71">
        <v>49.9</v>
      </c>
      <c r="BF214" s="71"/>
      <c r="BG214" s="72"/>
      <c r="BH214" s="71">
        <v>0</v>
      </c>
      <c r="BI214" s="71">
        <v>0</v>
      </c>
      <c r="BJ214" s="71">
        <v>0</v>
      </c>
      <c r="BK214" s="71">
        <v>0</v>
      </c>
      <c r="BL214" s="71">
        <v>0</v>
      </c>
      <c r="BM214" s="71">
        <v>0</v>
      </c>
      <c r="BN214" s="72"/>
      <c r="BO214" s="71">
        <v>0</v>
      </c>
      <c r="BP214" s="71">
        <v>0</v>
      </c>
      <c r="BQ214" s="71">
        <v>0</v>
      </c>
      <c r="BR214" s="71">
        <v>0</v>
      </c>
      <c r="BS214" s="71">
        <v>0</v>
      </c>
      <c r="BT214" s="71">
        <v>0</v>
      </c>
      <c r="BU214"/>
      <c r="BV214" s="70">
        <v>0</v>
      </c>
      <c r="BW214" s="70">
        <v>0</v>
      </c>
      <c r="BX214" s="70">
        <v>0</v>
      </c>
      <c r="BY214" s="70">
        <v>0</v>
      </c>
      <c r="BZ214" s="70">
        <v>0</v>
      </c>
      <c r="CA214" s="70">
        <v>0</v>
      </c>
      <c r="CB214" s="70">
        <v>0</v>
      </c>
      <c r="CC214" s="70">
        <v>0</v>
      </c>
      <c r="CD214" s="70">
        <v>0</v>
      </c>
    </row>
    <row r="215" spans="1:82">
      <c r="A215" s="70" t="s">
        <v>1918</v>
      </c>
      <c r="B215" s="70">
        <v>306</v>
      </c>
      <c r="C215" s="70">
        <v>18</v>
      </c>
      <c r="D215" s="70">
        <v>18</v>
      </c>
      <c r="E215" s="70">
        <v>2021</v>
      </c>
      <c r="F215" s="70" t="s">
        <v>160</v>
      </c>
      <c r="G215" s="70" t="s">
        <v>1900</v>
      </c>
      <c r="H215" s="70" t="s">
        <v>1901</v>
      </c>
      <c r="I215" s="148"/>
      <c r="J215" s="71">
        <v>0.63865280091765819</v>
      </c>
      <c r="K215" s="71">
        <v>0.36331678289821767</v>
      </c>
      <c r="L215" s="71">
        <v>1.8300492230407273</v>
      </c>
      <c r="M215" s="71">
        <v>5.0267558912743091</v>
      </c>
      <c r="N215" s="71">
        <v>3.2530196469867105</v>
      </c>
      <c r="O215" s="71">
        <v>3.4889012578247116</v>
      </c>
      <c r="P215" s="71">
        <v>6.0266530424114464</v>
      </c>
      <c r="Q215" s="71">
        <v>0.226366815379859</v>
      </c>
      <c r="R215" s="71">
        <v>0</v>
      </c>
      <c r="S215" s="71">
        <v>0</v>
      </c>
      <c r="T215" s="72"/>
      <c r="U215" s="71">
        <v>98306</v>
      </c>
      <c r="V215" s="71">
        <v>182</v>
      </c>
      <c r="W215" s="71">
        <v>66</v>
      </c>
      <c r="X215" s="71">
        <v>1685</v>
      </c>
      <c r="Y215" s="71">
        <v>1778</v>
      </c>
      <c r="Z215" s="71">
        <v>2567</v>
      </c>
      <c r="AA215" s="71">
        <v>1297</v>
      </c>
      <c r="AB215" s="71">
        <v>3877</v>
      </c>
      <c r="AC215" s="71">
        <v>0</v>
      </c>
      <c r="AD215" s="71">
        <v>0</v>
      </c>
      <c r="AE215" s="72"/>
      <c r="AF215" s="71">
        <v>988475.17003111914</v>
      </c>
      <c r="AG215" s="71">
        <v>279365.25842045894</v>
      </c>
      <c r="AH215" s="71">
        <v>581226.85124724521</v>
      </c>
      <c r="AI215" s="71">
        <v>9583181.489312619</v>
      </c>
      <c r="AJ215" s="71">
        <v>8237668.4823418548</v>
      </c>
      <c r="AK215" s="71">
        <v>0</v>
      </c>
      <c r="AL215" s="71">
        <v>0</v>
      </c>
      <c r="AM215" s="71">
        <v>508910.09303085186</v>
      </c>
      <c r="AN215" s="71">
        <v>0</v>
      </c>
      <c r="AO215" s="71">
        <v>0</v>
      </c>
      <c r="AP215" s="71">
        <v>20178827.344384149</v>
      </c>
      <c r="AQ215" s="72"/>
      <c r="AR215" s="71">
        <v>117</v>
      </c>
      <c r="AS215" s="71">
        <v>13</v>
      </c>
      <c r="AT215" s="71">
        <v>0</v>
      </c>
      <c r="AU215" s="71">
        <v>0</v>
      </c>
      <c r="AV215" s="71">
        <v>0</v>
      </c>
      <c r="AW215" s="71">
        <v>1</v>
      </c>
      <c r="AX215" s="71"/>
      <c r="AY215" s="72"/>
      <c r="AZ215" s="71">
        <v>555.5</v>
      </c>
      <c r="BA215" s="71">
        <v>314.39999999999998</v>
      </c>
      <c r="BB215" s="71">
        <v>0</v>
      </c>
      <c r="BC215" s="71">
        <v>0</v>
      </c>
      <c r="BD215" s="71">
        <v>0</v>
      </c>
      <c r="BE215" s="71">
        <v>49.9</v>
      </c>
      <c r="BF215" s="71"/>
      <c r="BG215" s="72"/>
      <c r="BH215" s="71">
        <v>0</v>
      </c>
      <c r="BI215" s="71">
        <v>0</v>
      </c>
      <c r="BJ215" s="71">
        <v>0</v>
      </c>
      <c r="BK215" s="71">
        <v>0</v>
      </c>
      <c r="BL215" s="71">
        <v>0</v>
      </c>
      <c r="BM215" s="71">
        <v>0</v>
      </c>
      <c r="BN215" s="72"/>
      <c r="BO215" s="71">
        <v>0</v>
      </c>
      <c r="BP215" s="71">
        <v>0</v>
      </c>
      <c r="BQ215" s="71">
        <v>0</v>
      </c>
      <c r="BR215" s="71">
        <v>0</v>
      </c>
      <c r="BS215" s="71">
        <v>0</v>
      </c>
      <c r="BT215" s="71">
        <v>0</v>
      </c>
      <c r="BU215"/>
      <c r="BV215" s="70">
        <v>0</v>
      </c>
      <c r="BW215" s="70">
        <v>0</v>
      </c>
      <c r="BX215" s="70">
        <v>0</v>
      </c>
      <c r="BY215" s="70">
        <v>0</v>
      </c>
      <c r="BZ215" s="70">
        <v>0</v>
      </c>
      <c r="CA215" s="70">
        <v>0</v>
      </c>
      <c r="CB215" s="70">
        <v>0</v>
      </c>
      <c r="CC215" s="70">
        <v>0</v>
      </c>
      <c r="CD215" s="70">
        <v>0</v>
      </c>
    </row>
    <row r="216" spans="1:82">
      <c r="A216" s="70" t="s">
        <v>1919</v>
      </c>
      <c r="B216" s="70">
        <v>306</v>
      </c>
      <c r="C216" s="70">
        <v>19</v>
      </c>
      <c r="D216" s="70">
        <v>18</v>
      </c>
      <c r="E216" s="70">
        <v>2022</v>
      </c>
      <c r="F216" s="70" t="s">
        <v>161</v>
      </c>
      <c r="G216" s="1064" t="s">
        <v>1900</v>
      </c>
      <c r="H216" s="70" t="s">
        <v>1901</v>
      </c>
      <c r="I216" s="148"/>
      <c r="J216" s="71">
        <v>0.67603053487751974</v>
      </c>
      <c r="K216" s="71">
        <v>0.3716264295270213</v>
      </c>
      <c r="L216" s="71">
        <v>1.6360729146902149</v>
      </c>
      <c r="M216" s="71">
        <v>5.4476120995110335</v>
      </c>
      <c r="N216" s="71">
        <v>4.469596608307242</v>
      </c>
      <c r="O216" s="71">
        <v>3.6120294319781241</v>
      </c>
      <c r="P216" s="71">
        <v>5.9865049481661456</v>
      </c>
      <c r="Q216" s="71">
        <v>0.22664889365227442</v>
      </c>
      <c r="R216" s="71">
        <v>0</v>
      </c>
      <c r="S216" s="71">
        <v>0</v>
      </c>
      <c r="T216" s="72"/>
      <c r="U216" s="71">
        <v>101587</v>
      </c>
      <c r="V216" s="71">
        <v>182</v>
      </c>
      <c r="W216" s="71">
        <v>66</v>
      </c>
      <c r="X216" s="71">
        <v>1685</v>
      </c>
      <c r="Y216" s="71">
        <v>1793</v>
      </c>
      <c r="Z216" s="71">
        <v>2525</v>
      </c>
      <c r="AA216" s="71">
        <v>1308</v>
      </c>
      <c r="AB216" s="71">
        <v>3850</v>
      </c>
      <c r="AC216" s="71">
        <v>0</v>
      </c>
      <c r="AD216" s="71">
        <v>0</v>
      </c>
      <c r="AE216" s="72"/>
      <c r="AF216" s="71">
        <v>863922.08298824052</v>
      </c>
      <c r="AG216" s="71">
        <v>284776.96149630815</v>
      </c>
      <c r="AH216" s="71">
        <v>582388.17007982207</v>
      </c>
      <c r="AI216" s="71">
        <v>8991997.5938962866</v>
      </c>
      <c r="AJ216" s="71">
        <v>8774747.6421073768</v>
      </c>
      <c r="AK216" s="71">
        <v>0</v>
      </c>
      <c r="AL216" s="71">
        <v>0</v>
      </c>
      <c r="AM216" s="71">
        <v>497140.08346739493</v>
      </c>
      <c r="AN216" s="71">
        <v>0</v>
      </c>
      <c r="AO216" s="71">
        <v>0</v>
      </c>
      <c r="AP216" s="71">
        <v>19994972.534035429</v>
      </c>
      <c r="AQ216" s="72"/>
      <c r="AR216" s="71">
        <v>126</v>
      </c>
      <c r="AS216" s="71">
        <v>13</v>
      </c>
      <c r="AT216" s="71">
        <v>0</v>
      </c>
      <c r="AU216" s="71">
        <v>0</v>
      </c>
      <c r="AV216" s="71">
        <v>0</v>
      </c>
      <c r="AW216" s="71">
        <v>1</v>
      </c>
      <c r="AX216" s="71"/>
      <c r="AY216" s="72"/>
      <c r="AZ216" s="71">
        <v>600.79999999999995</v>
      </c>
      <c r="BA216" s="71">
        <v>314.39999999999998</v>
      </c>
      <c r="BB216" s="71">
        <v>0</v>
      </c>
      <c r="BC216" s="71">
        <v>0</v>
      </c>
      <c r="BD216" s="71">
        <v>0</v>
      </c>
      <c r="BE216" s="71">
        <v>49.9</v>
      </c>
      <c r="BF216" s="71"/>
      <c r="BG216" s="72"/>
      <c r="BH216" s="71"/>
      <c r="BI216" s="71"/>
      <c r="BJ216" s="71"/>
      <c r="BK216" s="71"/>
      <c r="BL216" s="71"/>
      <c r="BM216" s="71"/>
      <c r="BN216" s="72"/>
      <c r="BO216" s="71"/>
      <c r="BP216" s="71"/>
      <c r="BQ216" s="71"/>
      <c r="BR216" s="71"/>
      <c r="BS216" s="71"/>
      <c r="BT216" s="71"/>
      <c r="BU216"/>
      <c r="BV216" s="70"/>
      <c r="BW216" s="70"/>
      <c r="BX216" s="70"/>
      <c r="BY216" s="70"/>
      <c r="BZ216" s="70"/>
      <c r="CA216" s="70"/>
      <c r="CB216" s="70"/>
      <c r="CC216" s="70"/>
      <c r="CD216" s="70"/>
    </row>
    <row r="217" spans="1:82">
      <c r="A217" s="70" t="s">
        <v>1920</v>
      </c>
      <c r="B217" s="70">
        <v>306</v>
      </c>
      <c r="C217" s="70">
        <v>20</v>
      </c>
      <c r="D217" s="70">
        <v>18</v>
      </c>
      <c r="E217" s="70">
        <v>2023</v>
      </c>
      <c r="F217" s="70" t="s">
        <v>1539</v>
      </c>
      <c r="G217" s="1064" t="s">
        <v>1900</v>
      </c>
      <c r="H217" s="70" t="s">
        <v>1901</v>
      </c>
      <c r="I217" s="148"/>
      <c r="J217" s="71"/>
      <c r="K217" s="71"/>
      <c r="L217" s="71"/>
      <c r="M217" s="71"/>
      <c r="N217" s="71"/>
      <c r="O217" s="71"/>
      <c r="P217" s="71"/>
      <c r="Q217" s="71"/>
      <c r="R217" s="71"/>
      <c r="S217" s="71"/>
      <c r="T217" s="72"/>
      <c r="U217" s="71"/>
      <c r="V217" s="71"/>
      <c r="W217" s="71"/>
      <c r="X217" s="71"/>
      <c r="Y217" s="71"/>
      <c r="Z217" s="71"/>
      <c r="AA217" s="71"/>
      <c r="AB217" s="71"/>
      <c r="AC217" s="71"/>
      <c r="AD217" s="71"/>
      <c r="AE217" s="72"/>
      <c r="AF217" s="71"/>
      <c r="AG217" s="71"/>
      <c r="AH217" s="71"/>
      <c r="AI217" s="71"/>
      <c r="AJ217" s="71"/>
      <c r="AK217" s="71"/>
      <c r="AL217" s="71"/>
      <c r="AM217" s="71"/>
      <c r="AN217" s="71"/>
      <c r="AO217" s="71"/>
      <c r="AP217" s="71"/>
      <c r="AQ217" s="72"/>
      <c r="AR217" s="71">
        <v>130</v>
      </c>
      <c r="AS217" s="71">
        <v>13</v>
      </c>
      <c r="AT217" s="71">
        <v>0</v>
      </c>
      <c r="AU217" s="71">
        <v>0</v>
      </c>
      <c r="AV217" s="71">
        <v>0</v>
      </c>
      <c r="AW217" s="71">
        <v>1</v>
      </c>
      <c r="AX217" s="71"/>
      <c r="AY217" s="72"/>
      <c r="AZ217" s="71">
        <v>626.39999999999986</v>
      </c>
      <c r="BA217" s="71">
        <v>314.39999999999998</v>
      </c>
      <c r="BB217" s="71">
        <v>0</v>
      </c>
      <c r="BC217" s="71">
        <v>0</v>
      </c>
      <c r="BD217" s="71">
        <v>0</v>
      </c>
      <c r="BE217" s="71">
        <v>49.9</v>
      </c>
      <c r="BF217" s="71"/>
      <c r="BG217" s="72"/>
      <c r="BH217" s="71"/>
      <c r="BI217" s="71"/>
      <c r="BJ217" s="71"/>
      <c r="BK217" s="71"/>
      <c r="BL217" s="71"/>
      <c r="BM217" s="71"/>
      <c r="BN217" s="72"/>
      <c r="BO217" s="71"/>
      <c r="BP217" s="71"/>
      <c r="BQ217" s="71"/>
      <c r="BR217" s="71"/>
      <c r="BS217" s="71"/>
      <c r="BT217" s="71"/>
      <c r="BU217"/>
      <c r="BV217" s="70"/>
      <c r="BW217" s="70"/>
      <c r="BX217" s="70"/>
      <c r="BY217" s="70"/>
      <c r="BZ217" s="70"/>
      <c r="CA217" s="70"/>
      <c r="CB217" s="70"/>
      <c r="CC217" s="70"/>
      <c r="CD217" s="70"/>
    </row>
    <row r="218" spans="1:82">
      <c r="A218" s="70" t="s">
        <v>1921</v>
      </c>
      <c r="B218" s="70">
        <v>306</v>
      </c>
      <c r="C218" s="70">
        <v>21</v>
      </c>
      <c r="D218" s="70">
        <v>18</v>
      </c>
      <c r="E218" s="70">
        <v>2024</v>
      </c>
      <c r="F218" s="70" t="s">
        <v>1554</v>
      </c>
      <c r="G218" s="70" t="s">
        <v>1900</v>
      </c>
      <c r="H218" s="70" t="s">
        <v>1901</v>
      </c>
      <c r="I218" s="148"/>
      <c r="J218" s="71"/>
      <c r="K218" s="71"/>
      <c r="L218" s="71"/>
      <c r="M218" s="71"/>
      <c r="N218" s="71"/>
      <c r="O218" s="71"/>
      <c r="P218" s="71"/>
      <c r="Q218" s="71"/>
      <c r="R218" s="71"/>
      <c r="S218" s="71"/>
      <c r="T218" s="72"/>
      <c r="U218" s="71"/>
      <c r="V218" s="71"/>
      <c r="W218" s="71"/>
      <c r="X218" s="71"/>
      <c r="Y218" s="71"/>
      <c r="Z218" s="71"/>
      <c r="AA218" s="71"/>
      <c r="AB218" s="71"/>
      <c r="AC218" s="71"/>
      <c r="AD218" s="71"/>
      <c r="AE218" s="72"/>
      <c r="AF218" s="71"/>
      <c r="AG218" s="71"/>
      <c r="AH218" s="71"/>
      <c r="AI218" s="71"/>
      <c r="AJ218" s="71"/>
      <c r="AK218" s="71"/>
      <c r="AL218" s="71"/>
      <c r="AM218" s="71"/>
      <c r="AN218" s="71"/>
      <c r="AO218" s="71"/>
      <c r="AP218" s="71"/>
      <c r="AQ218" s="72"/>
      <c r="AR218" s="71"/>
      <c r="AS218" s="71"/>
      <c r="AT218" s="71"/>
      <c r="AU218" s="71"/>
      <c r="AV218" s="71"/>
      <c r="AW218" s="71"/>
      <c r="AX218" s="71"/>
      <c r="AY218" s="72"/>
      <c r="AZ218" s="71"/>
      <c r="BA218" s="71"/>
      <c r="BB218" s="71"/>
      <c r="BC218" s="71"/>
      <c r="BD218" s="71"/>
      <c r="BE218" s="71"/>
      <c r="BF218" s="71"/>
      <c r="BG218" s="72"/>
      <c r="BH218" s="71"/>
      <c r="BI218" s="71"/>
      <c r="BJ218" s="71"/>
      <c r="BK218" s="71"/>
      <c r="BL218" s="71"/>
      <c r="BM218" s="71"/>
      <c r="BN218" s="72"/>
      <c r="BO218" s="71"/>
      <c r="BP218" s="71"/>
      <c r="BQ218" s="71"/>
      <c r="BR218" s="71"/>
      <c r="BS218" s="71"/>
      <c r="BT218" s="71"/>
      <c r="BU218"/>
      <c r="BV218" s="70"/>
      <c r="BW218" s="70"/>
      <c r="BX218" s="70"/>
      <c r="BY218" s="70"/>
      <c r="BZ218" s="70"/>
      <c r="CA218" s="70"/>
      <c r="CB218" s="70"/>
      <c r="CC218" s="70"/>
      <c r="CD218" s="70"/>
    </row>
    <row r="219" spans="1:82">
      <c r="A219" s="70" t="s">
        <v>1922</v>
      </c>
      <c r="B219" s="70">
        <v>52</v>
      </c>
      <c r="C219" s="70">
        <v>1</v>
      </c>
      <c r="D219" s="70">
        <v>4</v>
      </c>
      <c r="E219" s="70">
        <v>1990</v>
      </c>
      <c r="F219" s="70" t="s">
        <v>787</v>
      </c>
      <c r="G219" s="70" t="s">
        <v>1923</v>
      </c>
      <c r="H219" s="70" t="s">
        <v>1924</v>
      </c>
      <c r="I219" s="148"/>
      <c r="J219" s="71">
        <v>3.085261844226685</v>
      </c>
      <c r="K219" s="71">
        <v>2.9158175579482641</v>
      </c>
      <c r="L219" s="71">
        <v>4.251054851392114</v>
      </c>
      <c r="M219" s="71">
        <v>4.0247917164590588</v>
      </c>
      <c r="N219" s="71">
        <v>5.6131993585888322</v>
      </c>
      <c r="O219" s="71">
        <v>4.0188499990402846</v>
      </c>
      <c r="P219" s="71">
        <v>8.0226976971860342</v>
      </c>
      <c r="Q219" s="71">
        <v>0.38000547852379102</v>
      </c>
      <c r="R219" s="71">
        <v>0</v>
      </c>
      <c r="S219" s="71">
        <v>0.3743673916783663</v>
      </c>
      <c r="T219" s="72"/>
      <c r="U219" s="71">
        <v>320816</v>
      </c>
      <c r="V219" s="71">
        <v>897</v>
      </c>
      <c r="W219" s="71">
        <v>48</v>
      </c>
      <c r="X219" s="71">
        <v>1388</v>
      </c>
      <c r="Y219" s="71">
        <v>1923</v>
      </c>
      <c r="Z219" s="71">
        <v>1653</v>
      </c>
      <c r="AA219" s="71">
        <v>1948</v>
      </c>
      <c r="AB219" s="71">
        <v>6170</v>
      </c>
      <c r="AC219" s="71">
        <v>0</v>
      </c>
      <c r="AD219" s="71">
        <v>0.3743673916783663</v>
      </c>
      <c r="AE219" s="72"/>
      <c r="AF219" s="71"/>
      <c r="AG219" s="71"/>
      <c r="AH219" s="71"/>
      <c r="AI219" s="71"/>
      <c r="AJ219" s="71"/>
      <c r="AK219" s="71"/>
      <c r="AL219" s="71"/>
      <c r="AM219" s="71"/>
      <c r="AN219" s="71"/>
      <c r="AO219" s="71"/>
      <c r="AP219" s="71"/>
      <c r="AQ219" s="72"/>
      <c r="AR219" s="71"/>
      <c r="AS219" s="71"/>
      <c r="AT219" s="71"/>
      <c r="AU219" s="71"/>
      <c r="AV219" s="71"/>
      <c r="AW219" s="71"/>
      <c r="AX219" s="71"/>
      <c r="AY219" s="72"/>
      <c r="AZ219" s="71"/>
      <c r="BA219" s="71"/>
      <c r="BB219" s="71"/>
      <c r="BC219" s="71"/>
      <c r="BD219" s="71"/>
      <c r="BE219" s="71"/>
      <c r="BF219" s="71"/>
      <c r="BG219" s="72"/>
      <c r="BH219" s="71" t="s">
        <v>788</v>
      </c>
      <c r="BI219" s="71" t="s">
        <v>788</v>
      </c>
      <c r="BJ219" s="71" t="s">
        <v>788</v>
      </c>
      <c r="BK219" s="71" t="s">
        <v>788</v>
      </c>
      <c r="BL219" s="71" t="s">
        <v>788</v>
      </c>
      <c r="BM219" s="71" t="s">
        <v>788</v>
      </c>
      <c r="BN219" s="72"/>
      <c r="BO219" s="71" t="s">
        <v>788</v>
      </c>
      <c r="BP219" s="71" t="s">
        <v>788</v>
      </c>
      <c r="BQ219" s="71" t="s">
        <v>788</v>
      </c>
      <c r="BR219" s="71" t="s">
        <v>788</v>
      </c>
      <c r="BS219" s="71" t="s">
        <v>788</v>
      </c>
      <c r="BT219" s="71" t="s">
        <v>788</v>
      </c>
      <c r="BU219"/>
      <c r="BV219" s="70"/>
      <c r="BW219" s="70"/>
      <c r="BX219" s="70"/>
      <c r="BY219" s="70"/>
      <c r="BZ219" s="70"/>
      <c r="CA219" s="70"/>
      <c r="CB219" s="70"/>
      <c r="CC219" s="70"/>
      <c r="CD219" s="70"/>
    </row>
    <row r="220" spans="1:82">
      <c r="A220" s="70" t="s">
        <v>1925</v>
      </c>
      <c r="B220" s="70">
        <v>53</v>
      </c>
      <c r="C220" s="70">
        <v>2</v>
      </c>
      <c r="D220" s="70">
        <v>4</v>
      </c>
      <c r="E220" s="70">
        <v>2005</v>
      </c>
      <c r="F220" s="70" t="s">
        <v>789</v>
      </c>
      <c r="G220" s="70" t="s">
        <v>1923</v>
      </c>
      <c r="H220" s="70" t="s">
        <v>1924</v>
      </c>
      <c r="I220" s="148"/>
      <c r="J220" s="71">
        <v>3.7460631536333451</v>
      </c>
      <c r="K220" s="71">
        <v>1.5743682945843069</v>
      </c>
      <c r="L220" s="71">
        <v>2.5127459340251681</v>
      </c>
      <c r="M220" s="71">
        <v>5.543219198238063</v>
      </c>
      <c r="N220" s="71">
        <v>9.0682682963445007</v>
      </c>
      <c r="O220" s="71">
        <v>5.1957486808022768</v>
      </c>
      <c r="P220" s="71">
        <v>8.2872374612403963</v>
      </c>
      <c r="Q220" s="71">
        <v>0.31460245246214602</v>
      </c>
      <c r="R220" s="71">
        <v>0</v>
      </c>
      <c r="S220" s="71">
        <v>0.67164145159404232</v>
      </c>
      <c r="T220" s="72"/>
      <c r="U220" s="71">
        <v>405458</v>
      </c>
      <c r="V220" s="71">
        <v>600</v>
      </c>
      <c r="W220" s="71">
        <v>30</v>
      </c>
      <c r="X220" s="71">
        <v>897</v>
      </c>
      <c r="Y220" s="71">
        <v>2001</v>
      </c>
      <c r="Z220" s="71">
        <v>2473</v>
      </c>
      <c r="AA220" s="71">
        <v>1648</v>
      </c>
      <c r="AB220" s="71">
        <v>5340</v>
      </c>
      <c r="AC220" s="71">
        <v>0</v>
      </c>
      <c r="AD220" s="71">
        <v>0.67164145159404232</v>
      </c>
      <c r="AE220" s="72"/>
      <c r="AF220" s="71"/>
      <c r="AG220" s="71"/>
      <c r="AH220" s="71"/>
      <c r="AI220" s="71"/>
      <c r="AJ220" s="71"/>
      <c r="AK220" s="71"/>
      <c r="AL220" s="71"/>
      <c r="AM220" s="71"/>
      <c r="AN220" s="71"/>
      <c r="AO220" s="71"/>
      <c r="AP220" s="71"/>
      <c r="AQ220" s="72"/>
      <c r="AR220" s="71"/>
      <c r="AS220" s="71"/>
      <c r="AT220" s="71"/>
      <c r="AU220" s="71"/>
      <c r="AV220" s="71"/>
      <c r="AW220" s="71"/>
      <c r="AX220" s="71"/>
      <c r="AY220" s="72"/>
      <c r="AZ220" s="71"/>
      <c r="BA220" s="71"/>
      <c r="BB220" s="71"/>
      <c r="BC220" s="71"/>
      <c r="BD220" s="71"/>
      <c r="BE220" s="71"/>
      <c r="BF220" s="71"/>
      <c r="BG220" s="72"/>
      <c r="BH220" s="71" t="s">
        <v>788</v>
      </c>
      <c r="BI220" s="71" t="s">
        <v>788</v>
      </c>
      <c r="BJ220" s="71" t="s">
        <v>788</v>
      </c>
      <c r="BK220" s="71" t="s">
        <v>788</v>
      </c>
      <c r="BL220" s="71" t="s">
        <v>788</v>
      </c>
      <c r="BM220" s="71" t="s">
        <v>788</v>
      </c>
      <c r="BN220" s="72"/>
      <c r="BO220" s="71" t="s">
        <v>788</v>
      </c>
      <c r="BP220" s="71" t="s">
        <v>788</v>
      </c>
      <c r="BQ220" s="71" t="s">
        <v>788</v>
      </c>
      <c r="BR220" s="71" t="s">
        <v>788</v>
      </c>
      <c r="BS220" s="71" t="s">
        <v>788</v>
      </c>
      <c r="BT220" s="71" t="s">
        <v>788</v>
      </c>
      <c r="BU220"/>
      <c r="BV220" s="70"/>
      <c r="BW220" s="70"/>
      <c r="BX220" s="70"/>
      <c r="BY220" s="70"/>
      <c r="BZ220" s="70"/>
      <c r="CA220" s="70"/>
      <c r="CB220" s="70"/>
      <c r="CC220" s="70"/>
      <c r="CD220" s="70"/>
    </row>
    <row r="221" spans="1:82">
      <c r="A221" s="70" t="s">
        <v>1926</v>
      </c>
      <c r="B221" s="70">
        <v>54</v>
      </c>
      <c r="C221" s="70">
        <v>3</v>
      </c>
      <c r="D221" s="70">
        <v>4</v>
      </c>
      <c r="E221" s="70">
        <v>2006</v>
      </c>
      <c r="F221" s="70" t="s">
        <v>790</v>
      </c>
      <c r="G221" s="70" t="s">
        <v>1923</v>
      </c>
      <c r="H221" s="70" t="s">
        <v>1924</v>
      </c>
      <c r="I221" s="148"/>
      <c r="J221" s="71" t="s">
        <v>788</v>
      </c>
      <c r="K221" s="71" t="s">
        <v>788</v>
      </c>
      <c r="L221" s="71" t="s">
        <v>788</v>
      </c>
      <c r="M221" s="71" t="s">
        <v>788</v>
      </c>
      <c r="N221" s="71" t="s">
        <v>788</v>
      </c>
      <c r="O221" s="71" t="s">
        <v>788</v>
      </c>
      <c r="P221" s="71" t="s">
        <v>788</v>
      </c>
      <c r="Q221" s="71" t="s">
        <v>788</v>
      </c>
      <c r="R221" s="71" t="s">
        <v>788</v>
      </c>
      <c r="S221" s="71" t="s">
        <v>788</v>
      </c>
      <c r="T221" s="72"/>
      <c r="U221" s="71" t="s">
        <v>788</v>
      </c>
      <c r="V221" s="71" t="s">
        <v>788</v>
      </c>
      <c r="W221" s="71" t="s">
        <v>788</v>
      </c>
      <c r="X221" s="71" t="s">
        <v>788</v>
      </c>
      <c r="Y221" s="71" t="s">
        <v>788</v>
      </c>
      <c r="Z221" s="71" t="s">
        <v>788</v>
      </c>
      <c r="AA221" s="71" t="s">
        <v>788</v>
      </c>
      <c r="AB221" s="71" t="s">
        <v>788</v>
      </c>
      <c r="AC221" s="71" t="s">
        <v>788</v>
      </c>
      <c r="AD221" s="71" t="s">
        <v>788</v>
      </c>
      <c r="AE221" s="72"/>
      <c r="AF221" s="71" t="s">
        <v>788</v>
      </c>
      <c r="AG221" s="71" t="s">
        <v>788</v>
      </c>
      <c r="AH221" s="71" t="s">
        <v>788</v>
      </c>
      <c r="AI221" s="71" t="s">
        <v>788</v>
      </c>
      <c r="AJ221" s="71" t="s">
        <v>788</v>
      </c>
      <c r="AK221" s="71" t="s">
        <v>788</v>
      </c>
      <c r="AL221" s="71" t="s">
        <v>788</v>
      </c>
      <c r="AM221" s="71" t="s">
        <v>788</v>
      </c>
      <c r="AN221" s="71" t="s">
        <v>788</v>
      </c>
      <c r="AO221" s="71" t="s">
        <v>788</v>
      </c>
      <c r="AP221" s="71"/>
      <c r="AQ221" s="72"/>
      <c r="AR221" s="71" t="s">
        <v>788</v>
      </c>
      <c r="AS221" s="71" t="s">
        <v>788</v>
      </c>
      <c r="AT221" s="71" t="s">
        <v>788</v>
      </c>
      <c r="AU221" s="71" t="s">
        <v>788</v>
      </c>
      <c r="AV221" s="71" t="s">
        <v>788</v>
      </c>
      <c r="AW221" s="71" t="s">
        <v>788</v>
      </c>
      <c r="AX221" s="71" t="s">
        <v>788</v>
      </c>
      <c r="AY221" s="72"/>
      <c r="AZ221" s="71" t="s">
        <v>788</v>
      </c>
      <c r="BA221" s="71" t="s">
        <v>788</v>
      </c>
      <c r="BB221" s="71" t="s">
        <v>788</v>
      </c>
      <c r="BC221" s="71" t="s">
        <v>788</v>
      </c>
      <c r="BD221" s="71" t="s">
        <v>788</v>
      </c>
      <c r="BE221" s="71" t="s">
        <v>788</v>
      </c>
      <c r="BF221" s="71" t="s">
        <v>788</v>
      </c>
      <c r="BG221" s="72"/>
      <c r="BH221" s="71" t="s">
        <v>788</v>
      </c>
      <c r="BI221" s="71" t="s">
        <v>788</v>
      </c>
      <c r="BJ221" s="71" t="s">
        <v>788</v>
      </c>
      <c r="BK221" s="71" t="s">
        <v>788</v>
      </c>
      <c r="BL221" s="71" t="s">
        <v>788</v>
      </c>
      <c r="BM221" s="71" t="s">
        <v>788</v>
      </c>
      <c r="BN221" s="72"/>
      <c r="BO221" s="71" t="s">
        <v>788</v>
      </c>
      <c r="BP221" s="71" t="s">
        <v>788</v>
      </c>
      <c r="BQ221" s="71" t="s">
        <v>788</v>
      </c>
      <c r="BR221" s="71" t="s">
        <v>788</v>
      </c>
      <c r="BS221" s="71" t="s">
        <v>788</v>
      </c>
      <c r="BT221" s="71" t="s">
        <v>788</v>
      </c>
      <c r="BU221"/>
      <c r="BV221" s="70"/>
      <c r="BW221" s="70"/>
      <c r="BX221" s="70"/>
      <c r="BY221" s="70"/>
      <c r="BZ221" s="70"/>
      <c r="CA221" s="70"/>
      <c r="CB221" s="70"/>
      <c r="CC221" s="70"/>
      <c r="CD221" s="70"/>
    </row>
    <row r="222" spans="1:82">
      <c r="A222" s="70" t="s">
        <v>1927</v>
      </c>
      <c r="B222" s="70">
        <v>55</v>
      </c>
      <c r="C222" s="70">
        <v>4</v>
      </c>
      <c r="D222" s="70">
        <v>4</v>
      </c>
      <c r="E222" s="70">
        <v>2007</v>
      </c>
      <c r="F222" s="70" t="s">
        <v>791</v>
      </c>
      <c r="G222" s="70" t="s">
        <v>1923</v>
      </c>
      <c r="H222" s="70" t="s">
        <v>1924</v>
      </c>
      <c r="I222" s="148"/>
      <c r="J222" s="71">
        <v>3.6091142660037372</v>
      </c>
      <c r="K222" s="71">
        <v>1.4106480431484401</v>
      </c>
      <c r="L222" s="71">
        <v>2.873561647013982</v>
      </c>
      <c r="M222" s="71">
        <v>5.7501796003059784</v>
      </c>
      <c r="N222" s="71">
        <v>9.1866926837739467</v>
      </c>
      <c r="O222" s="71">
        <v>5.0283828776875072</v>
      </c>
      <c r="P222" s="71">
        <v>8.0121007128984338</v>
      </c>
      <c r="Q222" s="71">
        <v>0.32613360921252599</v>
      </c>
      <c r="R222" s="71">
        <v>0</v>
      </c>
      <c r="S222" s="71">
        <v>0.7256123571389822</v>
      </c>
      <c r="T222" s="72"/>
      <c r="U222" s="71">
        <v>460926</v>
      </c>
      <c r="V222" s="71">
        <v>562</v>
      </c>
      <c r="W222" s="71">
        <v>43</v>
      </c>
      <c r="X222" s="71">
        <v>1253</v>
      </c>
      <c r="Y222" s="71">
        <v>1988</v>
      </c>
      <c r="Z222" s="71">
        <v>2488</v>
      </c>
      <c r="AA222" s="71">
        <v>1569</v>
      </c>
      <c r="AB222" s="71">
        <v>5243</v>
      </c>
      <c r="AC222" s="71">
        <v>0</v>
      </c>
      <c r="AD222" s="71">
        <v>0.7256123571389822</v>
      </c>
      <c r="AE222" s="72"/>
      <c r="AF222" s="71"/>
      <c r="AG222" s="71"/>
      <c r="AH222" s="71"/>
      <c r="AI222" s="71"/>
      <c r="AJ222" s="71"/>
      <c r="AK222" s="71"/>
      <c r="AL222" s="71"/>
      <c r="AM222" s="71"/>
      <c r="AN222" s="71"/>
      <c r="AO222" s="71"/>
      <c r="AP222" s="71"/>
      <c r="AQ222" s="72"/>
      <c r="AR222" s="71"/>
      <c r="AS222" s="71"/>
      <c r="AT222" s="71"/>
      <c r="AU222" s="71"/>
      <c r="AV222" s="71"/>
      <c r="AW222" s="71"/>
      <c r="AX222" s="71"/>
      <c r="AY222" s="72"/>
      <c r="AZ222" s="71"/>
      <c r="BA222" s="71"/>
      <c r="BB222" s="71"/>
      <c r="BC222" s="71"/>
      <c r="BD222" s="71"/>
      <c r="BE222" s="71"/>
      <c r="BF222" s="71"/>
      <c r="BG222" s="72"/>
      <c r="BH222" s="71" t="s">
        <v>788</v>
      </c>
      <c r="BI222" s="71" t="s">
        <v>788</v>
      </c>
      <c r="BJ222" s="71" t="s">
        <v>788</v>
      </c>
      <c r="BK222" s="71" t="s">
        <v>788</v>
      </c>
      <c r="BL222" s="71" t="s">
        <v>788</v>
      </c>
      <c r="BM222" s="71" t="s">
        <v>788</v>
      </c>
      <c r="BN222" s="72"/>
      <c r="BO222" s="71" t="s">
        <v>788</v>
      </c>
      <c r="BP222" s="71" t="s">
        <v>788</v>
      </c>
      <c r="BQ222" s="71" t="s">
        <v>788</v>
      </c>
      <c r="BR222" s="71" t="s">
        <v>788</v>
      </c>
      <c r="BS222" s="71" t="s">
        <v>788</v>
      </c>
      <c r="BT222" s="71" t="s">
        <v>788</v>
      </c>
      <c r="BU222"/>
      <c r="BV222" s="70"/>
      <c r="BW222" s="70"/>
      <c r="BX222" s="70"/>
      <c r="BY222" s="70"/>
      <c r="BZ222" s="70"/>
      <c r="CA222" s="70"/>
      <c r="CB222" s="70"/>
      <c r="CC222" s="70"/>
      <c r="CD222" s="70"/>
    </row>
    <row r="223" spans="1:82">
      <c r="A223" s="70" t="s">
        <v>1928</v>
      </c>
      <c r="B223" s="70">
        <v>56</v>
      </c>
      <c r="C223" s="70">
        <v>5</v>
      </c>
      <c r="D223" s="70">
        <v>4</v>
      </c>
      <c r="E223" s="70">
        <v>2008</v>
      </c>
      <c r="F223" s="70" t="s">
        <v>792</v>
      </c>
      <c r="G223" s="70" t="s">
        <v>1923</v>
      </c>
      <c r="H223" s="70" t="s">
        <v>1924</v>
      </c>
      <c r="I223" s="148"/>
      <c r="J223" s="71">
        <v>3.2856402105577112</v>
      </c>
      <c r="K223" s="71">
        <v>1.11757755357289</v>
      </c>
      <c r="L223" s="71">
        <v>2.807246551337816</v>
      </c>
      <c r="M223" s="71">
        <v>6.4436946214409012</v>
      </c>
      <c r="N223" s="71">
        <v>8.7348925446031114</v>
      </c>
      <c r="O223" s="71">
        <v>4.859832333755139</v>
      </c>
      <c r="P223" s="71">
        <v>7.7836404209425938</v>
      </c>
      <c r="Q223" s="71">
        <v>0.31589924659993401</v>
      </c>
      <c r="R223" s="71">
        <v>0</v>
      </c>
      <c r="S223" s="71">
        <v>0.77697962239337559</v>
      </c>
      <c r="T223" s="72"/>
      <c r="U223" s="71">
        <v>437280</v>
      </c>
      <c r="V223" s="71">
        <v>562</v>
      </c>
      <c r="W223" s="71">
        <v>43</v>
      </c>
      <c r="X223" s="71">
        <v>1253</v>
      </c>
      <c r="Y223" s="71">
        <v>1981</v>
      </c>
      <c r="Z223" s="71">
        <v>2489</v>
      </c>
      <c r="AA223" s="71">
        <v>1526</v>
      </c>
      <c r="AB223" s="71">
        <v>5162</v>
      </c>
      <c r="AC223" s="71">
        <v>0</v>
      </c>
      <c r="AD223" s="71">
        <v>0.77697962239337559</v>
      </c>
      <c r="AE223" s="72"/>
      <c r="AF223" s="71"/>
      <c r="AG223" s="71"/>
      <c r="AH223" s="71"/>
      <c r="AI223" s="71"/>
      <c r="AJ223" s="71"/>
      <c r="AK223" s="71"/>
      <c r="AL223" s="71"/>
      <c r="AM223" s="71"/>
      <c r="AN223" s="71"/>
      <c r="AO223" s="71"/>
      <c r="AP223" s="71"/>
      <c r="AQ223" s="72"/>
      <c r="AR223" s="71"/>
      <c r="AS223" s="71"/>
      <c r="AT223" s="71"/>
      <c r="AU223" s="71"/>
      <c r="AV223" s="71"/>
      <c r="AW223" s="71"/>
      <c r="AX223" s="71"/>
      <c r="AY223" s="72"/>
      <c r="AZ223" s="71"/>
      <c r="BA223" s="71"/>
      <c r="BB223" s="71"/>
      <c r="BC223" s="71"/>
      <c r="BD223" s="71"/>
      <c r="BE223" s="71"/>
      <c r="BF223" s="71"/>
      <c r="BG223" s="72"/>
      <c r="BH223" s="71" t="s">
        <v>788</v>
      </c>
      <c r="BI223" s="71" t="s">
        <v>788</v>
      </c>
      <c r="BJ223" s="71" t="s">
        <v>788</v>
      </c>
      <c r="BK223" s="71" t="s">
        <v>788</v>
      </c>
      <c r="BL223" s="71" t="s">
        <v>788</v>
      </c>
      <c r="BM223" s="71" t="s">
        <v>788</v>
      </c>
      <c r="BN223" s="72"/>
      <c r="BO223" s="71" t="s">
        <v>788</v>
      </c>
      <c r="BP223" s="71" t="s">
        <v>788</v>
      </c>
      <c r="BQ223" s="71" t="s">
        <v>788</v>
      </c>
      <c r="BR223" s="71" t="s">
        <v>788</v>
      </c>
      <c r="BS223" s="71" t="s">
        <v>788</v>
      </c>
      <c r="BT223" s="71" t="s">
        <v>788</v>
      </c>
      <c r="BU223"/>
      <c r="BV223" s="70"/>
      <c r="BW223" s="70"/>
      <c r="BX223" s="70"/>
      <c r="BY223" s="70"/>
      <c r="BZ223" s="70"/>
      <c r="CA223" s="70"/>
      <c r="CB223" s="70"/>
      <c r="CC223" s="70"/>
      <c r="CD223" s="70"/>
    </row>
    <row r="224" spans="1:82">
      <c r="A224" s="70" t="s">
        <v>1929</v>
      </c>
      <c r="B224" s="70">
        <v>57</v>
      </c>
      <c r="C224" s="70">
        <v>6</v>
      </c>
      <c r="D224" s="70">
        <v>4</v>
      </c>
      <c r="E224" s="70">
        <v>2009</v>
      </c>
      <c r="F224" s="70" t="s">
        <v>176</v>
      </c>
      <c r="G224" s="70" t="s">
        <v>1923</v>
      </c>
      <c r="H224" s="70" t="s">
        <v>1924</v>
      </c>
      <c r="I224" s="148"/>
      <c r="J224" s="71">
        <v>2.6283002524984682</v>
      </c>
      <c r="K224" s="71">
        <v>0.84418795987039219</v>
      </c>
      <c r="L224" s="71">
        <v>5.780983129199134</v>
      </c>
      <c r="M224" s="71">
        <v>5.6323229668980632</v>
      </c>
      <c r="N224" s="71">
        <v>7.9841368077617414</v>
      </c>
      <c r="O224" s="71">
        <v>4.9651409118928633</v>
      </c>
      <c r="P224" s="71">
        <v>7.4576537744468387</v>
      </c>
      <c r="Q224" s="71">
        <v>0.29679185139342201</v>
      </c>
      <c r="R224" s="71">
        <v>0</v>
      </c>
      <c r="S224" s="71">
        <v>0.57987933529188418</v>
      </c>
      <c r="T224" s="72"/>
      <c r="U224" s="71">
        <v>302797</v>
      </c>
      <c r="V224" s="71">
        <v>433</v>
      </c>
      <c r="W224" s="71">
        <v>122</v>
      </c>
      <c r="X224" s="71">
        <v>1085</v>
      </c>
      <c r="Y224" s="71">
        <v>1978</v>
      </c>
      <c r="Z224" s="71">
        <v>2510</v>
      </c>
      <c r="AA224" s="71">
        <v>1501</v>
      </c>
      <c r="AB224" s="71">
        <v>5091</v>
      </c>
      <c r="AC224" s="71">
        <v>0</v>
      </c>
      <c r="AD224" s="71">
        <v>0.57987933529188418</v>
      </c>
      <c r="AE224" s="72"/>
      <c r="AF224" s="71"/>
      <c r="AG224" s="71"/>
      <c r="AH224" s="71"/>
      <c r="AI224" s="71"/>
      <c r="AJ224" s="71"/>
      <c r="AK224" s="71"/>
      <c r="AL224" s="71"/>
      <c r="AM224" s="71"/>
      <c r="AN224" s="71"/>
      <c r="AO224" s="71"/>
      <c r="AP224" s="71"/>
      <c r="AQ224" s="72"/>
      <c r="AR224" s="71"/>
      <c r="AS224" s="71"/>
      <c r="AT224" s="71"/>
      <c r="AU224" s="71"/>
      <c r="AV224" s="71"/>
      <c r="AW224" s="71"/>
      <c r="AX224" s="71"/>
      <c r="AY224" s="72"/>
      <c r="AZ224" s="71"/>
      <c r="BA224" s="71"/>
      <c r="BB224" s="71"/>
      <c r="BC224" s="71"/>
      <c r="BD224" s="71"/>
      <c r="BE224" s="71"/>
      <c r="BF224" s="71"/>
      <c r="BG224" s="72"/>
      <c r="BH224" s="71">
        <v>0</v>
      </c>
      <c r="BI224" s="71">
        <v>0</v>
      </c>
      <c r="BJ224" s="71">
        <v>0</v>
      </c>
      <c r="BK224" s="71">
        <v>0</v>
      </c>
      <c r="BL224" s="71">
        <v>0</v>
      </c>
      <c r="BM224" s="71">
        <v>0</v>
      </c>
      <c r="BN224" s="72"/>
      <c r="BO224" s="71">
        <v>0</v>
      </c>
      <c r="BP224" s="71">
        <v>0</v>
      </c>
      <c r="BQ224" s="71">
        <v>0</v>
      </c>
      <c r="BR224" s="71">
        <v>0</v>
      </c>
      <c r="BS224" s="71">
        <v>0</v>
      </c>
      <c r="BT224" s="71">
        <v>0</v>
      </c>
      <c r="BU224"/>
      <c r="BV224" s="70">
        <v>0</v>
      </c>
      <c r="BW224" s="70">
        <v>0</v>
      </c>
      <c r="BX224" s="70">
        <v>0</v>
      </c>
      <c r="BY224" s="70">
        <v>0</v>
      </c>
      <c r="BZ224" s="70">
        <v>0</v>
      </c>
      <c r="CA224" s="70">
        <v>0</v>
      </c>
      <c r="CB224" s="70">
        <v>0</v>
      </c>
      <c r="CC224" s="70">
        <v>0</v>
      </c>
      <c r="CD224" s="70">
        <v>0</v>
      </c>
    </row>
    <row r="225" spans="1:82">
      <c r="A225" s="70" t="s">
        <v>1930</v>
      </c>
      <c r="B225" s="70">
        <v>58</v>
      </c>
      <c r="C225" s="70">
        <v>7</v>
      </c>
      <c r="D225" s="70">
        <v>4</v>
      </c>
      <c r="E225" s="70">
        <v>2010</v>
      </c>
      <c r="F225" s="70" t="s">
        <v>177</v>
      </c>
      <c r="G225" s="70" t="s">
        <v>1923</v>
      </c>
      <c r="H225" s="70" t="s">
        <v>1924</v>
      </c>
      <c r="I225" s="148"/>
      <c r="J225" s="71">
        <v>2.785256258628753</v>
      </c>
      <c r="K225" s="71">
        <v>0.86044414979527373</v>
      </c>
      <c r="L225" s="71">
        <v>5.4730714069849906</v>
      </c>
      <c r="M225" s="71">
        <v>5.493036266155956</v>
      </c>
      <c r="N225" s="71">
        <v>7.9090655371184742</v>
      </c>
      <c r="O225" s="71">
        <v>4.9283926526889434</v>
      </c>
      <c r="P225" s="71">
        <v>7.5263720890220904</v>
      </c>
      <c r="Q225" s="71">
        <v>0.30431650893759599</v>
      </c>
      <c r="R225" s="71">
        <v>0</v>
      </c>
      <c r="S225" s="71">
        <v>0.82396222403303943</v>
      </c>
      <c r="T225" s="72"/>
      <c r="U225" s="71">
        <v>343277</v>
      </c>
      <c r="V225" s="71">
        <v>433</v>
      </c>
      <c r="W225" s="71">
        <v>122</v>
      </c>
      <c r="X225" s="71">
        <v>1085</v>
      </c>
      <c r="Y225" s="71">
        <v>1956</v>
      </c>
      <c r="Z225" s="71">
        <v>2503</v>
      </c>
      <c r="AA225" s="71">
        <v>1477</v>
      </c>
      <c r="AB225" s="71">
        <v>5002</v>
      </c>
      <c r="AC225" s="71">
        <v>0</v>
      </c>
      <c r="AD225" s="71">
        <v>0.82396222403303943</v>
      </c>
      <c r="AE225" s="72"/>
      <c r="AF225" s="71"/>
      <c r="AG225" s="71"/>
      <c r="AH225" s="71"/>
      <c r="AI225" s="71"/>
      <c r="AJ225" s="71"/>
      <c r="AK225" s="71"/>
      <c r="AL225" s="71"/>
      <c r="AM225" s="71"/>
      <c r="AN225" s="71"/>
      <c r="AO225" s="71"/>
      <c r="AP225" s="71"/>
      <c r="AQ225" s="72"/>
      <c r="AR225" s="71"/>
      <c r="AS225" s="71"/>
      <c r="AT225" s="71"/>
      <c r="AU225" s="71"/>
      <c r="AV225" s="71"/>
      <c r="AW225" s="71"/>
      <c r="AX225" s="71"/>
      <c r="AY225" s="72"/>
      <c r="AZ225" s="71"/>
      <c r="BA225" s="71"/>
      <c r="BB225" s="71"/>
      <c r="BC225" s="71"/>
      <c r="BD225" s="71"/>
      <c r="BE225" s="71"/>
      <c r="BF225" s="71"/>
      <c r="BG225" s="72"/>
      <c r="BH225" s="71">
        <v>0</v>
      </c>
      <c r="BI225" s="71">
        <v>0</v>
      </c>
      <c r="BJ225" s="71">
        <v>0</v>
      </c>
      <c r="BK225" s="71">
        <v>0</v>
      </c>
      <c r="BL225" s="71">
        <v>0</v>
      </c>
      <c r="BM225" s="71">
        <v>0</v>
      </c>
      <c r="BN225" s="72"/>
      <c r="BO225" s="71">
        <v>0</v>
      </c>
      <c r="BP225" s="71">
        <v>0</v>
      </c>
      <c r="BQ225" s="71">
        <v>0</v>
      </c>
      <c r="BR225" s="71">
        <v>0</v>
      </c>
      <c r="BS225" s="71">
        <v>0</v>
      </c>
      <c r="BT225" s="71">
        <v>0</v>
      </c>
      <c r="BU225"/>
      <c r="BV225" s="70">
        <v>0</v>
      </c>
      <c r="BW225" s="70">
        <v>0</v>
      </c>
      <c r="BX225" s="70">
        <v>0</v>
      </c>
      <c r="BY225" s="70">
        <v>0</v>
      </c>
      <c r="BZ225" s="70">
        <v>0</v>
      </c>
      <c r="CA225" s="70">
        <v>0</v>
      </c>
      <c r="CB225" s="70">
        <v>0</v>
      </c>
      <c r="CC225" s="70">
        <v>0</v>
      </c>
      <c r="CD225" s="70">
        <v>0</v>
      </c>
    </row>
    <row r="226" spans="1:82">
      <c r="A226" s="70" t="s">
        <v>1931</v>
      </c>
      <c r="B226" s="70">
        <v>59</v>
      </c>
      <c r="C226" s="70">
        <v>8</v>
      </c>
      <c r="D226" s="70">
        <v>4</v>
      </c>
      <c r="E226" s="70">
        <v>2011</v>
      </c>
      <c r="F226" s="70" t="s">
        <v>178</v>
      </c>
      <c r="G226" s="70" t="s">
        <v>1923</v>
      </c>
      <c r="H226" s="70" t="s">
        <v>1924</v>
      </c>
      <c r="I226" s="148"/>
      <c r="J226" s="71">
        <v>3.114721597997264</v>
      </c>
      <c r="K226" s="71">
        <v>1.155803886722421</v>
      </c>
      <c r="L226" s="71">
        <v>5.1093845571186103</v>
      </c>
      <c r="M226" s="71">
        <v>6.3928133940102772</v>
      </c>
      <c r="N226" s="71">
        <v>9.1439461324869065</v>
      </c>
      <c r="O226" s="71">
        <v>4.8043286768898819</v>
      </c>
      <c r="P226" s="71">
        <v>7.3435112834786915</v>
      </c>
      <c r="Q226" s="71">
        <v>0.34534122271573803</v>
      </c>
      <c r="R226" s="71">
        <v>0</v>
      </c>
      <c r="S226" s="71">
        <v>0.96188578839988714</v>
      </c>
      <c r="T226" s="72"/>
      <c r="U226" s="71">
        <v>316554</v>
      </c>
      <c r="V226" s="71">
        <v>433</v>
      </c>
      <c r="W226" s="71">
        <v>122</v>
      </c>
      <c r="X226" s="71">
        <v>1085</v>
      </c>
      <c r="Y226" s="71">
        <v>1932</v>
      </c>
      <c r="Z226" s="71">
        <v>2493</v>
      </c>
      <c r="AA226" s="71">
        <v>1484</v>
      </c>
      <c r="AB226" s="71">
        <v>4921</v>
      </c>
      <c r="AC226" s="71">
        <v>0</v>
      </c>
      <c r="AD226" s="71">
        <v>0.96188578839988714</v>
      </c>
      <c r="AE226" s="72"/>
      <c r="AF226" s="71"/>
      <c r="AG226" s="71"/>
      <c r="AH226" s="71"/>
      <c r="AI226" s="71"/>
      <c r="AJ226" s="71"/>
      <c r="AK226" s="71"/>
      <c r="AL226" s="71"/>
      <c r="AM226" s="71"/>
      <c r="AN226" s="71"/>
      <c r="AO226" s="71"/>
      <c r="AP226" s="71"/>
      <c r="AQ226" s="72"/>
      <c r="AR226" s="71"/>
      <c r="AS226" s="71"/>
      <c r="AT226" s="71"/>
      <c r="AU226" s="71"/>
      <c r="AV226" s="71"/>
      <c r="AW226" s="71"/>
      <c r="AX226" s="71"/>
      <c r="AY226" s="72"/>
      <c r="AZ226" s="71"/>
      <c r="BA226" s="71"/>
      <c r="BB226" s="71"/>
      <c r="BC226" s="71"/>
      <c r="BD226" s="71"/>
      <c r="BE226" s="71"/>
      <c r="BF226" s="71"/>
      <c r="BG226" s="72"/>
      <c r="BH226" s="71">
        <v>0</v>
      </c>
      <c r="BI226" s="71">
        <v>0</v>
      </c>
      <c r="BJ226" s="71">
        <v>0</v>
      </c>
      <c r="BK226" s="71">
        <v>0</v>
      </c>
      <c r="BL226" s="71">
        <v>0</v>
      </c>
      <c r="BM226" s="71">
        <v>0</v>
      </c>
      <c r="BN226" s="72"/>
      <c r="BO226" s="71">
        <v>0</v>
      </c>
      <c r="BP226" s="71">
        <v>0</v>
      </c>
      <c r="BQ226" s="71">
        <v>0</v>
      </c>
      <c r="BR226" s="71">
        <v>0</v>
      </c>
      <c r="BS226" s="71">
        <v>0</v>
      </c>
      <c r="BT226" s="71">
        <v>0</v>
      </c>
      <c r="BU226"/>
      <c r="BV226" s="70">
        <v>0</v>
      </c>
      <c r="BW226" s="70">
        <v>0</v>
      </c>
      <c r="BX226" s="70">
        <v>0</v>
      </c>
      <c r="BY226" s="70">
        <v>0</v>
      </c>
      <c r="BZ226" s="70">
        <v>0</v>
      </c>
      <c r="CA226" s="70">
        <v>0</v>
      </c>
      <c r="CB226" s="70">
        <v>0</v>
      </c>
      <c r="CC226" s="70">
        <v>0</v>
      </c>
      <c r="CD226" s="70">
        <v>0</v>
      </c>
    </row>
    <row r="227" spans="1:82">
      <c r="A227" s="70" t="s">
        <v>1932</v>
      </c>
      <c r="B227" s="70">
        <v>60</v>
      </c>
      <c r="C227" s="70">
        <v>9</v>
      </c>
      <c r="D227" s="70">
        <v>4</v>
      </c>
      <c r="E227" s="70">
        <v>2012</v>
      </c>
      <c r="F227" s="70" t="s">
        <v>179</v>
      </c>
      <c r="G227" s="70" t="s">
        <v>1923</v>
      </c>
      <c r="H227" s="70" t="s">
        <v>1924</v>
      </c>
      <c r="I227" s="148"/>
      <c r="J227" s="71">
        <v>4.641236511003604</v>
      </c>
      <c r="K227" s="71">
        <v>1.0850341881004739</v>
      </c>
      <c r="L227" s="71">
        <v>5.1246443664143078</v>
      </c>
      <c r="M227" s="71">
        <v>7.1926878028142909</v>
      </c>
      <c r="N227" s="71">
        <v>9.5718879506985903</v>
      </c>
      <c r="O227" s="71">
        <v>4.7913781919042746</v>
      </c>
      <c r="P227" s="71">
        <v>7.3454793263825495</v>
      </c>
      <c r="Q227" s="71">
        <v>0.36758168567335803</v>
      </c>
      <c r="R227" s="71">
        <v>0</v>
      </c>
      <c r="S227" s="71">
        <v>0.81499888350239946</v>
      </c>
      <c r="T227" s="72"/>
      <c r="U227" s="71">
        <v>432590</v>
      </c>
      <c r="V227" s="71">
        <v>433</v>
      </c>
      <c r="W227" s="71">
        <v>122</v>
      </c>
      <c r="X227" s="71">
        <v>1085</v>
      </c>
      <c r="Y227" s="71">
        <v>1902</v>
      </c>
      <c r="Z227" s="71">
        <v>2506</v>
      </c>
      <c r="AA227" s="71">
        <v>1476</v>
      </c>
      <c r="AB227" s="71">
        <v>4821</v>
      </c>
      <c r="AC227" s="71">
        <v>0</v>
      </c>
      <c r="AD227" s="71">
        <v>0.81499888350239946</v>
      </c>
      <c r="AE227" s="72"/>
      <c r="AF227" s="71"/>
      <c r="AG227" s="71"/>
      <c r="AH227" s="71"/>
      <c r="AI227" s="71"/>
      <c r="AJ227" s="71"/>
      <c r="AK227" s="71"/>
      <c r="AL227" s="71"/>
      <c r="AM227" s="71"/>
      <c r="AN227" s="71"/>
      <c r="AO227" s="71"/>
      <c r="AP227" s="71"/>
      <c r="AQ227" s="72"/>
      <c r="AR227" s="71"/>
      <c r="AS227" s="71"/>
      <c r="AT227" s="71"/>
      <c r="AU227" s="71"/>
      <c r="AV227" s="71"/>
      <c r="AW227" s="71"/>
      <c r="AX227" s="71"/>
      <c r="AY227" s="72"/>
      <c r="AZ227" s="71"/>
      <c r="BA227" s="71"/>
      <c r="BB227" s="71"/>
      <c r="BC227" s="71"/>
      <c r="BD227" s="71"/>
      <c r="BE227" s="71"/>
      <c r="BF227" s="71"/>
      <c r="BG227" s="72"/>
      <c r="BH227" s="71">
        <v>0</v>
      </c>
      <c r="BI227" s="71">
        <v>0</v>
      </c>
      <c r="BJ227" s="71">
        <v>0</v>
      </c>
      <c r="BK227" s="71">
        <v>0</v>
      </c>
      <c r="BL227" s="71">
        <v>0</v>
      </c>
      <c r="BM227" s="71">
        <v>0</v>
      </c>
      <c r="BN227" s="72"/>
      <c r="BO227" s="71">
        <v>0</v>
      </c>
      <c r="BP227" s="71">
        <v>0</v>
      </c>
      <c r="BQ227" s="71">
        <v>0</v>
      </c>
      <c r="BR227" s="71">
        <v>0</v>
      </c>
      <c r="BS227" s="71">
        <v>0</v>
      </c>
      <c r="BT227" s="71">
        <v>0</v>
      </c>
      <c r="BU227"/>
      <c r="BV227" s="70">
        <v>0</v>
      </c>
      <c r="BW227" s="70">
        <v>0</v>
      </c>
      <c r="BX227" s="70">
        <v>0</v>
      </c>
      <c r="BY227" s="70">
        <v>0</v>
      </c>
      <c r="BZ227" s="70">
        <v>0</v>
      </c>
      <c r="CA227" s="70">
        <v>0</v>
      </c>
      <c r="CB227" s="70">
        <v>0</v>
      </c>
      <c r="CC227" s="70">
        <v>0</v>
      </c>
      <c r="CD227" s="70">
        <v>0</v>
      </c>
    </row>
    <row r="228" spans="1:82">
      <c r="A228" s="70" t="s">
        <v>1933</v>
      </c>
      <c r="B228" s="70">
        <v>61</v>
      </c>
      <c r="C228" s="70">
        <v>10</v>
      </c>
      <c r="D228" s="70">
        <v>4</v>
      </c>
      <c r="E228" s="70">
        <v>2013</v>
      </c>
      <c r="F228" s="70" t="s">
        <v>180</v>
      </c>
      <c r="G228" s="70" t="s">
        <v>1923</v>
      </c>
      <c r="H228" s="70" t="s">
        <v>1924</v>
      </c>
      <c r="I228" s="148"/>
      <c r="J228" s="71">
        <v>4.0106008441977448</v>
      </c>
      <c r="K228" s="71">
        <v>0.92116626453095651</v>
      </c>
      <c r="L228" s="71">
        <v>3.7176587499274141</v>
      </c>
      <c r="M228" s="71">
        <v>6.207743382419725</v>
      </c>
      <c r="N228" s="71">
        <v>9.4791293490593596</v>
      </c>
      <c r="O228" s="71">
        <v>4.6469932715613087</v>
      </c>
      <c r="P228" s="71">
        <v>7.4031293292730238</v>
      </c>
      <c r="Q228" s="71">
        <v>0.37138084512420499</v>
      </c>
      <c r="R228" s="71">
        <v>0</v>
      </c>
      <c r="S228" s="71">
        <v>0.999661037744902</v>
      </c>
      <c r="T228" s="72"/>
      <c r="U228" s="71">
        <v>410983</v>
      </c>
      <c r="V228" s="71">
        <v>433</v>
      </c>
      <c r="W228" s="71">
        <v>122</v>
      </c>
      <c r="X228" s="71">
        <v>1085</v>
      </c>
      <c r="Y228" s="71">
        <v>1915</v>
      </c>
      <c r="Z228" s="71">
        <v>2539</v>
      </c>
      <c r="AA228" s="71">
        <v>1482</v>
      </c>
      <c r="AB228" s="71">
        <v>4801</v>
      </c>
      <c r="AC228" s="71">
        <v>0</v>
      </c>
      <c r="AD228" s="71">
        <v>0.999661037744902</v>
      </c>
      <c r="AE228" s="72"/>
      <c r="AF228" s="71"/>
      <c r="AG228" s="71"/>
      <c r="AH228" s="71"/>
      <c r="AI228" s="71"/>
      <c r="AJ228" s="71"/>
      <c r="AK228" s="71"/>
      <c r="AL228" s="71"/>
      <c r="AM228" s="71"/>
      <c r="AN228" s="71"/>
      <c r="AO228" s="71"/>
      <c r="AP228" s="71"/>
      <c r="AQ228" s="72"/>
      <c r="AR228" s="71"/>
      <c r="AS228" s="71"/>
      <c r="AT228" s="71"/>
      <c r="AU228" s="71"/>
      <c r="AV228" s="71"/>
      <c r="AW228" s="71"/>
      <c r="AX228" s="71"/>
      <c r="AY228" s="72"/>
      <c r="AZ228" s="71"/>
      <c r="BA228" s="71"/>
      <c r="BB228" s="71"/>
      <c r="BC228" s="71"/>
      <c r="BD228" s="71"/>
      <c r="BE228" s="71"/>
      <c r="BF228" s="71"/>
      <c r="BG228" s="72"/>
      <c r="BH228" s="71">
        <v>0</v>
      </c>
      <c r="BI228" s="71">
        <v>0</v>
      </c>
      <c r="BJ228" s="71">
        <v>0</v>
      </c>
      <c r="BK228" s="71">
        <v>0</v>
      </c>
      <c r="BL228" s="71">
        <v>0</v>
      </c>
      <c r="BM228" s="71">
        <v>0</v>
      </c>
      <c r="BN228" s="72"/>
      <c r="BO228" s="71">
        <v>0</v>
      </c>
      <c r="BP228" s="71">
        <v>0</v>
      </c>
      <c r="BQ228" s="71">
        <v>0</v>
      </c>
      <c r="BR228" s="71">
        <v>0</v>
      </c>
      <c r="BS228" s="71">
        <v>0</v>
      </c>
      <c r="BT228" s="71">
        <v>0</v>
      </c>
      <c r="BU228"/>
      <c r="BV228" s="70">
        <v>0</v>
      </c>
      <c r="BW228" s="70">
        <v>0</v>
      </c>
      <c r="BX228" s="70">
        <v>0</v>
      </c>
      <c r="BY228" s="70">
        <v>0</v>
      </c>
      <c r="BZ228" s="70">
        <v>0</v>
      </c>
      <c r="CA228" s="70">
        <v>0</v>
      </c>
      <c r="CB228" s="70">
        <v>0</v>
      </c>
      <c r="CC228" s="70">
        <v>0</v>
      </c>
      <c r="CD228" s="70">
        <v>0</v>
      </c>
    </row>
    <row r="229" spans="1:82">
      <c r="A229" s="70" t="s">
        <v>1934</v>
      </c>
      <c r="B229" s="70">
        <v>62</v>
      </c>
      <c r="C229" s="70">
        <v>11</v>
      </c>
      <c r="D229" s="70">
        <v>4</v>
      </c>
      <c r="E229" s="70">
        <v>2014</v>
      </c>
      <c r="F229" s="70" t="s">
        <v>181</v>
      </c>
      <c r="G229" s="70" t="s">
        <v>1923</v>
      </c>
      <c r="H229" s="70" t="s">
        <v>1924</v>
      </c>
      <c r="I229" s="148"/>
      <c r="J229" s="71">
        <v>3.4720549729394792</v>
      </c>
      <c r="K229" s="71">
        <v>0.82498586167151433</v>
      </c>
      <c r="L229" s="71">
        <v>5.0943615648579694</v>
      </c>
      <c r="M229" s="71">
        <v>7.081495838784055</v>
      </c>
      <c r="N229" s="71">
        <v>9.1614972278103419</v>
      </c>
      <c r="O229" s="71">
        <v>4.4017399829608248</v>
      </c>
      <c r="P229" s="71">
        <v>7.371311058033184</v>
      </c>
      <c r="Q229" s="71">
        <v>0.34659531911203301</v>
      </c>
      <c r="R229" s="71">
        <v>0</v>
      </c>
      <c r="S229" s="71">
        <v>1.0378192503121899</v>
      </c>
      <c r="T229" s="72"/>
      <c r="U229" s="71">
        <v>382665</v>
      </c>
      <c r="V229" s="71">
        <v>357</v>
      </c>
      <c r="W229" s="71">
        <v>111</v>
      </c>
      <c r="X229" s="71">
        <v>1107</v>
      </c>
      <c r="Y229" s="71">
        <v>1895</v>
      </c>
      <c r="Z229" s="71">
        <v>2533</v>
      </c>
      <c r="AA229" s="71">
        <v>1468</v>
      </c>
      <c r="AB229" s="71">
        <v>4670</v>
      </c>
      <c r="AC229" s="71">
        <v>0</v>
      </c>
      <c r="AD229" s="71">
        <v>1.0378192503121899</v>
      </c>
      <c r="AE229" s="72"/>
      <c r="AF229" s="71"/>
      <c r="AG229" s="71"/>
      <c r="AH229" s="71"/>
      <c r="AI229" s="71"/>
      <c r="AJ229" s="71"/>
      <c r="AK229" s="71"/>
      <c r="AL229" s="71"/>
      <c r="AM229" s="71"/>
      <c r="AN229" s="71"/>
      <c r="AO229" s="71"/>
      <c r="AP229" s="71"/>
      <c r="AQ229" s="72"/>
      <c r="AR229" s="71">
        <v>11</v>
      </c>
      <c r="AS229" s="71">
        <v>2</v>
      </c>
      <c r="AT229" s="71">
        <v>0</v>
      </c>
      <c r="AU229" s="71">
        <v>0</v>
      </c>
      <c r="AV229" s="71">
        <v>0</v>
      </c>
      <c r="AW229" s="71">
        <v>0</v>
      </c>
      <c r="AX229" s="71"/>
      <c r="AY229" s="72"/>
      <c r="AZ229" s="71">
        <v>60.8</v>
      </c>
      <c r="BA229" s="71">
        <v>31.3</v>
      </c>
      <c r="BB229" s="71">
        <v>0</v>
      </c>
      <c r="BC229" s="71">
        <v>0</v>
      </c>
      <c r="BD229" s="71">
        <v>0</v>
      </c>
      <c r="BE229" s="71">
        <v>0</v>
      </c>
      <c r="BF229" s="71"/>
      <c r="BG229" s="72"/>
      <c r="BH229" s="71">
        <v>0</v>
      </c>
      <c r="BI229" s="71">
        <v>0</v>
      </c>
      <c r="BJ229" s="71">
        <v>0</v>
      </c>
      <c r="BK229" s="71">
        <v>0</v>
      </c>
      <c r="BL229" s="71">
        <v>0</v>
      </c>
      <c r="BM229" s="71">
        <v>0</v>
      </c>
      <c r="BN229" s="72"/>
      <c r="BO229" s="71">
        <v>0</v>
      </c>
      <c r="BP229" s="71">
        <v>0</v>
      </c>
      <c r="BQ229" s="71">
        <v>0</v>
      </c>
      <c r="BR229" s="71">
        <v>0</v>
      </c>
      <c r="BS229" s="71">
        <v>0</v>
      </c>
      <c r="BT229" s="71">
        <v>0</v>
      </c>
      <c r="BU229"/>
      <c r="BV229" s="70">
        <v>0</v>
      </c>
      <c r="BW229" s="70">
        <v>0</v>
      </c>
      <c r="BX229" s="70">
        <v>0</v>
      </c>
      <c r="BY229" s="70">
        <v>0</v>
      </c>
      <c r="BZ229" s="70">
        <v>0</v>
      </c>
      <c r="CA229" s="70">
        <v>0</v>
      </c>
      <c r="CB229" s="70">
        <v>0</v>
      </c>
      <c r="CC229" s="70">
        <v>0</v>
      </c>
      <c r="CD229" s="70">
        <v>0</v>
      </c>
    </row>
    <row r="230" spans="1:82">
      <c r="A230" s="70" t="s">
        <v>1935</v>
      </c>
      <c r="B230" s="70">
        <v>63</v>
      </c>
      <c r="C230" s="70">
        <v>12</v>
      </c>
      <c r="D230" s="70">
        <v>4</v>
      </c>
      <c r="E230" s="70">
        <v>2015</v>
      </c>
      <c r="F230" s="70" t="s">
        <v>182</v>
      </c>
      <c r="G230" s="70" t="s">
        <v>1923</v>
      </c>
      <c r="H230" s="70" t="s">
        <v>1924</v>
      </c>
      <c r="I230" s="148"/>
      <c r="J230" s="71">
        <v>2.7106926200737318</v>
      </c>
      <c r="K230" s="71">
        <v>0.83373706338078324</v>
      </c>
      <c r="L230" s="71">
        <v>5.1820239996554731</v>
      </c>
      <c r="M230" s="71">
        <v>6.9667662128743277</v>
      </c>
      <c r="N230" s="71">
        <v>8.2490369456014427</v>
      </c>
      <c r="O230" s="71">
        <v>4.3374062984224917</v>
      </c>
      <c r="P230" s="71">
        <v>7.2213506422586153</v>
      </c>
      <c r="Q230" s="71">
        <v>0.33311888429366199</v>
      </c>
      <c r="R230" s="71">
        <v>0</v>
      </c>
      <c r="S230" s="71">
        <v>0.76012464397705459</v>
      </c>
      <c r="T230" s="72"/>
      <c r="U230" s="71">
        <v>330784</v>
      </c>
      <c r="V230" s="71">
        <v>357</v>
      </c>
      <c r="W230" s="71">
        <v>111</v>
      </c>
      <c r="X230" s="71">
        <v>1107</v>
      </c>
      <c r="Y230" s="71">
        <v>1903</v>
      </c>
      <c r="Z230" s="71">
        <v>2520</v>
      </c>
      <c r="AA230" s="71">
        <v>1437</v>
      </c>
      <c r="AB230" s="71">
        <v>4585</v>
      </c>
      <c r="AC230" s="71">
        <v>0</v>
      </c>
      <c r="AD230" s="71">
        <v>0.76012464397705459</v>
      </c>
      <c r="AE230" s="72"/>
      <c r="AF230" s="71">
        <v>2883337.1608863622</v>
      </c>
      <c r="AG230" s="71">
        <v>613093.42718566628</v>
      </c>
      <c r="AH230" s="71">
        <v>901328.93370958383</v>
      </c>
      <c r="AI230" s="71">
        <v>7800055.0714160912</v>
      </c>
      <c r="AJ230" s="71">
        <v>10978136.66381016</v>
      </c>
      <c r="AK230" s="71">
        <v>0</v>
      </c>
      <c r="AL230" s="71">
        <v>0</v>
      </c>
      <c r="AM230" s="71">
        <v>628355.01664838009</v>
      </c>
      <c r="AN230" s="71">
        <v>0</v>
      </c>
      <c r="AO230" s="71">
        <v>0</v>
      </c>
      <c r="AP230" s="71">
        <v>23804306.273656242</v>
      </c>
      <c r="AQ230" s="72"/>
      <c r="AR230" s="71">
        <v>12</v>
      </c>
      <c r="AS230" s="71">
        <v>3</v>
      </c>
      <c r="AT230" s="71">
        <v>0</v>
      </c>
      <c r="AU230" s="71">
        <v>0</v>
      </c>
      <c r="AV230" s="71">
        <v>0</v>
      </c>
      <c r="AW230" s="71">
        <v>0</v>
      </c>
      <c r="AX230" s="71"/>
      <c r="AY230" s="72"/>
      <c r="AZ230" s="71">
        <v>66.8</v>
      </c>
      <c r="BA230" s="71">
        <v>41.3</v>
      </c>
      <c r="BB230" s="71">
        <v>0</v>
      </c>
      <c r="BC230" s="71">
        <v>0</v>
      </c>
      <c r="BD230" s="71">
        <v>0</v>
      </c>
      <c r="BE230" s="71">
        <v>0</v>
      </c>
      <c r="BF230" s="71"/>
      <c r="BG230" s="72"/>
      <c r="BH230" s="71">
        <v>0</v>
      </c>
      <c r="BI230" s="71">
        <v>0</v>
      </c>
      <c r="BJ230" s="71">
        <v>0</v>
      </c>
      <c r="BK230" s="71">
        <v>0</v>
      </c>
      <c r="BL230" s="71">
        <v>0</v>
      </c>
      <c r="BM230" s="71">
        <v>0</v>
      </c>
      <c r="BN230" s="72"/>
      <c r="BO230" s="71">
        <v>0</v>
      </c>
      <c r="BP230" s="71">
        <v>0</v>
      </c>
      <c r="BQ230" s="71">
        <v>0</v>
      </c>
      <c r="BR230" s="71">
        <v>0</v>
      </c>
      <c r="BS230" s="71">
        <v>0</v>
      </c>
      <c r="BT230" s="71">
        <v>0</v>
      </c>
      <c r="BU230"/>
      <c r="BV230" s="70">
        <v>0</v>
      </c>
      <c r="BW230" s="70">
        <v>0</v>
      </c>
      <c r="BX230" s="70">
        <v>0</v>
      </c>
      <c r="BY230" s="70">
        <v>0</v>
      </c>
      <c r="BZ230" s="70">
        <v>0</v>
      </c>
      <c r="CA230" s="70">
        <v>0</v>
      </c>
      <c r="CB230" s="70">
        <v>0</v>
      </c>
      <c r="CC230" s="70">
        <v>0</v>
      </c>
      <c r="CD230" s="70">
        <v>0</v>
      </c>
    </row>
    <row r="231" spans="1:82">
      <c r="A231" s="70" t="s">
        <v>1936</v>
      </c>
      <c r="B231" s="70">
        <v>64</v>
      </c>
      <c r="C231" s="70">
        <v>13</v>
      </c>
      <c r="D231" s="70">
        <v>4</v>
      </c>
      <c r="E231" s="70">
        <v>2016</v>
      </c>
      <c r="F231" s="70" t="s">
        <v>155</v>
      </c>
      <c r="G231" s="70" t="s">
        <v>1923</v>
      </c>
      <c r="H231" s="70" t="s">
        <v>1924</v>
      </c>
      <c r="I231" s="148"/>
      <c r="J231" s="71">
        <v>3.4285132185529061</v>
      </c>
      <c r="K231" s="71">
        <v>0.85643791812242287</v>
      </c>
      <c r="L231" s="71">
        <v>5.6815375346990367</v>
      </c>
      <c r="M231" s="71">
        <v>5.0897411873136829</v>
      </c>
      <c r="N231" s="71">
        <v>7.6951221076074843</v>
      </c>
      <c r="O231" s="71">
        <v>4.2864353785186964</v>
      </c>
      <c r="P231" s="71">
        <v>7.4095509494425951</v>
      </c>
      <c r="Q231" s="71">
        <v>0.31869170966509303</v>
      </c>
      <c r="R231" s="71">
        <v>0</v>
      </c>
      <c r="S231" s="71">
        <v>0.39216241017287373</v>
      </c>
      <c r="T231" s="72"/>
      <c r="U231" s="71">
        <v>412276</v>
      </c>
      <c r="V231" s="71">
        <v>357</v>
      </c>
      <c r="W231" s="71">
        <v>111</v>
      </c>
      <c r="X231" s="71">
        <v>1107</v>
      </c>
      <c r="Y231" s="71">
        <v>1908</v>
      </c>
      <c r="Z231" s="71">
        <v>2521</v>
      </c>
      <c r="AA231" s="71">
        <v>1525</v>
      </c>
      <c r="AB231" s="71">
        <v>4512</v>
      </c>
      <c r="AC231" s="71">
        <v>0</v>
      </c>
      <c r="AD231" s="71">
        <v>0.39216241017287368</v>
      </c>
      <c r="AE231" s="72"/>
      <c r="AF231" s="71">
        <v>3807424.3825312709</v>
      </c>
      <c r="AG231" s="71">
        <v>604342.2186460105</v>
      </c>
      <c r="AH231" s="71">
        <v>792998.47049283539</v>
      </c>
      <c r="AI231" s="71">
        <v>6947669.8590822453</v>
      </c>
      <c r="AJ231" s="71">
        <v>9809786.7499415949</v>
      </c>
      <c r="AK231" s="71">
        <v>0</v>
      </c>
      <c r="AL231" s="71">
        <v>0</v>
      </c>
      <c r="AM231" s="71">
        <v>618831.07067266013</v>
      </c>
      <c r="AN231" s="71">
        <v>0</v>
      </c>
      <c r="AO231" s="71">
        <v>0</v>
      </c>
      <c r="AP231" s="71">
        <v>22581052.751366619</v>
      </c>
      <c r="AQ231" s="72"/>
      <c r="AR231" s="71">
        <v>13</v>
      </c>
      <c r="AS231" s="71">
        <v>4</v>
      </c>
      <c r="AT231" s="71">
        <v>0</v>
      </c>
      <c r="AU231" s="71">
        <v>0</v>
      </c>
      <c r="AV231" s="71">
        <v>0</v>
      </c>
      <c r="AW231" s="71">
        <v>0</v>
      </c>
      <c r="AX231" s="71"/>
      <c r="AY231" s="72"/>
      <c r="AZ231" s="71">
        <v>73.5</v>
      </c>
      <c r="BA231" s="71">
        <v>51.7</v>
      </c>
      <c r="BB231" s="71">
        <v>0</v>
      </c>
      <c r="BC231" s="71">
        <v>0</v>
      </c>
      <c r="BD231" s="71">
        <v>0</v>
      </c>
      <c r="BE231" s="71">
        <v>0</v>
      </c>
      <c r="BF231" s="71"/>
      <c r="BG231" s="72"/>
      <c r="BH231" s="71">
        <v>0</v>
      </c>
      <c r="BI231" s="71">
        <v>0</v>
      </c>
      <c r="BJ231" s="71">
        <v>0</v>
      </c>
      <c r="BK231" s="71">
        <v>0</v>
      </c>
      <c r="BL231" s="71">
        <v>0</v>
      </c>
      <c r="BM231" s="71">
        <v>0</v>
      </c>
      <c r="BN231" s="72"/>
      <c r="BO231" s="71">
        <v>0</v>
      </c>
      <c r="BP231" s="71">
        <v>0</v>
      </c>
      <c r="BQ231" s="71">
        <v>0</v>
      </c>
      <c r="BR231" s="71">
        <v>0</v>
      </c>
      <c r="BS231" s="71">
        <v>0</v>
      </c>
      <c r="BT231" s="71">
        <v>0</v>
      </c>
      <c r="BU231"/>
      <c r="BV231" s="70">
        <v>0</v>
      </c>
      <c r="BW231" s="70">
        <v>0</v>
      </c>
      <c r="BX231" s="70">
        <v>0</v>
      </c>
      <c r="BY231" s="70">
        <v>0</v>
      </c>
      <c r="BZ231" s="70">
        <v>0</v>
      </c>
      <c r="CA231" s="70">
        <v>0</v>
      </c>
      <c r="CB231" s="70">
        <v>0</v>
      </c>
      <c r="CC231" s="70">
        <v>0</v>
      </c>
      <c r="CD231" s="70">
        <v>0</v>
      </c>
    </row>
    <row r="232" spans="1:82">
      <c r="A232" s="70" t="s">
        <v>1937</v>
      </c>
      <c r="B232" s="70">
        <v>65</v>
      </c>
      <c r="C232" s="70">
        <v>14</v>
      </c>
      <c r="D232" s="70">
        <v>4</v>
      </c>
      <c r="E232" s="70">
        <v>2017</v>
      </c>
      <c r="F232" s="70" t="s">
        <v>156</v>
      </c>
      <c r="G232" s="70" t="s">
        <v>1923</v>
      </c>
      <c r="H232" s="70" t="s">
        <v>1924</v>
      </c>
      <c r="I232" s="148"/>
      <c r="J232" s="71">
        <v>3.3411661304497264</v>
      </c>
      <c r="K232" s="71">
        <v>0.88029857552252488</v>
      </c>
      <c r="L232" s="71">
        <v>5.8862497817837784</v>
      </c>
      <c r="M232" s="71">
        <v>4.7175918119065106</v>
      </c>
      <c r="N232" s="71">
        <v>8.1615742419406523</v>
      </c>
      <c r="O232" s="71">
        <v>4.1780223858046375</v>
      </c>
      <c r="P232" s="71">
        <v>7.3191625970425447</v>
      </c>
      <c r="Q232" s="71">
        <v>0.303742298700105</v>
      </c>
      <c r="R232" s="71">
        <v>0</v>
      </c>
      <c r="S232" s="71">
        <v>0.5870025612660853</v>
      </c>
      <c r="T232" s="72"/>
      <c r="U232" s="71">
        <v>424757</v>
      </c>
      <c r="V232" s="71">
        <v>357</v>
      </c>
      <c r="W232" s="71">
        <v>111</v>
      </c>
      <c r="X232" s="71">
        <v>1107</v>
      </c>
      <c r="Y232" s="71">
        <v>1907</v>
      </c>
      <c r="Z232" s="71">
        <v>2498</v>
      </c>
      <c r="AA232" s="71">
        <v>1516</v>
      </c>
      <c r="AB232" s="71">
        <v>4447</v>
      </c>
      <c r="AC232" s="71">
        <v>0</v>
      </c>
      <c r="AD232" s="71">
        <v>0.5870025612660853</v>
      </c>
      <c r="AE232" s="72"/>
      <c r="AF232" s="71">
        <v>3791981.3230986549</v>
      </c>
      <c r="AG232" s="71">
        <v>633059.10501880373</v>
      </c>
      <c r="AH232" s="71">
        <v>1110480.429974928</v>
      </c>
      <c r="AI232" s="71">
        <v>6815286.2696301788</v>
      </c>
      <c r="AJ232" s="71">
        <v>10787803.74302501</v>
      </c>
      <c r="AK232" s="71">
        <v>0</v>
      </c>
      <c r="AL232" s="71">
        <v>0</v>
      </c>
      <c r="AM232" s="71">
        <v>610870.52503413311</v>
      </c>
      <c r="AN232" s="71">
        <v>0</v>
      </c>
      <c r="AO232" s="71">
        <v>0</v>
      </c>
      <c r="AP232" s="71">
        <v>23749481.395781707</v>
      </c>
      <c r="AQ232" s="72"/>
      <c r="AR232" s="71">
        <v>13</v>
      </c>
      <c r="AS232" s="71">
        <v>5</v>
      </c>
      <c r="AT232" s="71">
        <v>0</v>
      </c>
      <c r="AU232" s="71">
        <v>0</v>
      </c>
      <c r="AV232" s="71">
        <v>0</v>
      </c>
      <c r="AW232" s="71">
        <v>0</v>
      </c>
      <c r="AX232" s="71"/>
      <c r="AY232" s="72"/>
      <c r="AZ232" s="71">
        <v>73.5</v>
      </c>
      <c r="BA232" s="71">
        <v>101.2</v>
      </c>
      <c r="BB232" s="71">
        <v>0</v>
      </c>
      <c r="BC232" s="71">
        <v>0</v>
      </c>
      <c r="BD232" s="71">
        <v>0</v>
      </c>
      <c r="BE232" s="71">
        <v>0</v>
      </c>
      <c r="BF232" s="71"/>
      <c r="BG232" s="72"/>
      <c r="BH232" s="71">
        <v>0</v>
      </c>
      <c r="BI232" s="71">
        <v>0</v>
      </c>
      <c r="BJ232" s="71">
        <v>0</v>
      </c>
      <c r="BK232" s="71">
        <v>0</v>
      </c>
      <c r="BL232" s="71">
        <v>0</v>
      </c>
      <c r="BM232" s="71">
        <v>0</v>
      </c>
      <c r="BN232" s="72"/>
      <c r="BO232" s="71">
        <v>0</v>
      </c>
      <c r="BP232" s="71">
        <v>0</v>
      </c>
      <c r="BQ232" s="71">
        <v>0</v>
      </c>
      <c r="BR232" s="71">
        <v>0</v>
      </c>
      <c r="BS232" s="71">
        <v>0</v>
      </c>
      <c r="BT232" s="71">
        <v>0</v>
      </c>
      <c r="BU232"/>
      <c r="BV232" s="70">
        <v>0</v>
      </c>
      <c r="BW232" s="70">
        <v>0</v>
      </c>
      <c r="BX232" s="70">
        <v>0</v>
      </c>
      <c r="BY232" s="70">
        <v>0</v>
      </c>
      <c r="BZ232" s="70">
        <v>0</v>
      </c>
      <c r="CA232" s="70">
        <v>0</v>
      </c>
      <c r="CB232" s="70">
        <v>0</v>
      </c>
      <c r="CC232" s="70">
        <v>0</v>
      </c>
      <c r="CD232" s="70">
        <v>0</v>
      </c>
    </row>
    <row r="233" spans="1:82">
      <c r="A233" s="70" t="s">
        <v>1938</v>
      </c>
      <c r="B233" s="70">
        <v>66</v>
      </c>
      <c r="C233" s="70">
        <v>15</v>
      </c>
      <c r="D233" s="70">
        <v>4</v>
      </c>
      <c r="E233" s="70">
        <v>2018</v>
      </c>
      <c r="F233" s="70" t="s">
        <v>183</v>
      </c>
      <c r="G233" s="70" t="s">
        <v>1923</v>
      </c>
      <c r="H233" s="70" t="s">
        <v>1924</v>
      </c>
      <c r="I233" s="148"/>
      <c r="J233" s="71">
        <v>3.9286329766818811</v>
      </c>
      <c r="K233" s="71">
        <v>0.83671650759596117</v>
      </c>
      <c r="L233" s="71">
        <v>5.3376149807162703</v>
      </c>
      <c r="M233" s="71">
        <v>5.0037375495873837</v>
      </c>
      <c r="N233" s="71">
        <v>7.4875016565188321</v>
      </c>
      <c r="O233" s="71">
        <v>4.1077320808939053</v>
      </c>
      <c r="P233" s="71">
        <v>7.1411484415930087</v>
      </c>
      <c r="Q233" s="71">
        <v>0.276720718537949</v>
      </c>
      <c r="R233" s="71">
        <v>0</v>
      </c>
      <c r="S233" s="71">
        <v>0.35879295280798157</v>
      </c>
      <c r="T233" s="72"/>
      <c r="U233" s="71">
        <v>481660.99999999988</v>
      </c>
      <c r="V233" s="71">
        <v>357</v>
      </c>
      <c r="W233" s="71">
        <v>111</v>
      </c>
      <c r="X233" s="71">
        <v>1107</v>
      </c>
      <c r="Y233" s="71">
        <v>1906</v>
      </c>
      <c r="Z233" s="71">
        <v>2503</v>
      </c>
      <c r="AA233" s="71">
        <v>1494</v>
      </c>
      <c r="AB233" s="71">
        <v>4366</v>
      </c>
      <c r="AC233" s="71">
        <v>0</v>
      </c>
      <c r="AD233" s="71">
        <v>0.35879295280798162</v>
      </c>
      <c r="AE233" s="72"/>
      <c r="AF233" s="71">
        <v>4499333.3245073548</v>
      </c>
      <c r="AG233" s="71">
        <v>562650.80197929568</v>
      </c>
      <c r="AH233" s="71">
        <v>1052882.1319772359</v>
      </c>
      <c r="AI233" s="71">
        <v>6798038.7529125931</v>
      </c>
      <c r="AJ233" s="71">
        <v>9477139.6390082855</v>
      </c>
      <c r="AK233" s="71">
        <v>0</v>
      </c>
      <c r="AL233" s="71">
        <v>0</v>
      </c>
      <c r="AM233" s="71">
        <v>600984.74936705898</v>
      </c>
      <c r="AN233" s="71">
        <v>0</v>
      </c>
      <c r="AO233" s="71">
        <v>0</v>
      </c>
      <c r="AP233" s="71">
        <v>22991029.399751823</v>
      </c>
      <c r="AQ233" s="72"/>
      <c r="AR233" s="71">
        <v>16</v>
      </c>
      <c r="AS233" s="71">
        <v>5</v>
      </c>
      <c r="AT233" s="71">
        <v>0</v>
      </c>
      <c r="AU233" s="71">
        <v>0</v>
      </c>
      <c r="AV233" s="71">
        <v>0</v>
      </c>
      <c r="AW233" s="71">
        <v>0</v>
      </c>
      <c r="AX233" s="71"/>
      <c r="AY233" s="72"/>
      <c r="AZ233" s="71">
        <v>93</v>
      </c>
      <c r="BA233" s="71">
        <v>101</v>
      </c>
      <c r="BB233" s="71">
        <v>0</v>
      </c>
      <c r="BC233" s="71">
        <v>0</v>
      </c>
      <c r="BD233" s="71">
        <v>0</v>
      </c>
      <c r="BE233" s="71">
        <v>0</v>
      </c>
      <c r="BF233" s="71"/>
      <c r="BG233" s="72"/>
      <c r="BH233" s="71">
        <v>0</v>
      </c>
      <c r="BI233" s="71">
        <v>0</v>
      </c>
      <c r="BJ233" s="71">
        <v>0</v>
      </c>
      <c r="BK233" s="71">
        <v>0</v>
      </c>
      <c r="BL233" s="71">
        <v>0</v>
      </c>
      <c r="BM233" s="71">
        <v>0</v>
      </c>
      <c r="BN233" s="72"/>
      <c r="BO233" s="71">
        <v>0</v>
      </c>
      <c r="BP233" s="71">
        <v>0</v>
      </c>
      <c r="BQ233" s="71">
        <v>0</v>
      </c>
      <c r="BR233" s="71">
        <v>0</v>
      </c>
      <c r="BS233" s="71">
        <v>0</v>
      </c>
      <c r="BT233" s="71">
        <v>0</v>
      </c>
      <c r="BU233"/>
      <c r="BV233" s="70">
        <v>0</v>
      </c>
      <c r="BW233" s="70">
        <v>0</v>
      </c>
      <c r="BX233" s="70">
        <v>0</v>
      </c>
      <c r="BY233" s="70">
        <v>0</v>
      </c>
      <c r="BZ233" s="70">
        <v>0</v>
      </c>
      <c r="CA233" s="70">
        <v>0</v>
      </c>
      <c r="CB233" s="70">
        <v>0</v>
      </c>
      <c r="CC233" s="70">
        <v>0</v>
      </c>
      <c r="CD233" s="70">
        <v>0</v>
      </c>
    </row>
    <row r="234" spans="1:82">
      <c r="A234" s="70" t="s">
        <v>1939</v>
      </c>
      <c r="B234" s="70">
        <v>67</v>
      </c>
      <c r="C234" s="70">
        <v>16</v>
      </c>
      <c r="D234" s="70">
        <v>4</v>
      </c>
      <c r="E234" s="70">
        <v>2019</v>
      </c>
      <c r="F234" s="70" t="s">
        <v>158</v>
      </c>
      <c r="G234" s="70" t="s">
        <v>1923</v>
      </c>
      <c r="H234" s="70" t="s">
        <v>1924</v>
      </c>
      <c r="I234" s="148"/>
      <c r="J234" s="71">
        <v>4.1114956015698532</v>
      </c>
      <c r="K234" s="71">
        <v>0.7745238687616316</v>
      </c>
      <c r="L234" s="71">
        <v>5.3902043208962951</v>
      </c>
      <c r="M234" s="71">
        <v>5.009493742024886</v>
      </c>
      <c r="N234" s="71">
        <v>7.278840262490049</v>
      </c>
      <c r="O234" s="71">
        <v>3.9644318304932686</v>
      </c>
      <c r="P234" s="71">
        <v>6.7374899349443096</v>
      </c>
      <c r="Q234" s="71">
        <v>0.26381118855049002</v>
      </c>
      <c r="R234" s="71">
        <v>0</v>
      </c>
      <c r="S234" s="71">
        <v>0.58456266481373387</v>
      </c>
      <c r="T234" s="72"/>
      <c r="U234" s="71">
        <v>504969</v>
      </c>
      <c r="V234" s="71">
        <v>357</v>
      </c>
      <c r="W234" s="71">
        <v>111</v>
      </c>
      <c r="X234" s="71">
        <v>1107</v>
      </c>
      <c r="Y234" s="71">
        <v>1903</v>
      </c>
      <c r="Z234" s="71">
        <v>2482</v>
      </c>
      <c r="AA234" s="71">
        <v>1399</v>
      </c>
      <c r="AB234" s="71">
        <v>4275</v>
      </c>
      <c r="AC234" s="71">
        <v>0</v>
      </c>
      <c r="AD234" s="71">
        <v>0.58456266481373387</v>
      </c>
      <c r="AE234" s="72"/>
      <c r="AF234" s="71">
        <v>4982307.5597665301</v>
      </c>
      <c r="AG234" s="71">
        <v>544812.11375494592</v>
      </c>
      <c r="AH234" s="71">
        <v>1105272.9070051319</v>
      </c>
      <c r="AI234" s="71">
        <v>7262608.7917055292</v>
      </c>
      <c r="AJ234" s="71">
        <v>9841390.7124334071</v>
      </c>
      <c r="AK234" s="71">
        <v>0</v>
      </c>
      <c r="AL234" s="71">
        <v>0</v>
      </c>
      <c r="AM234" s="71">
        <v>582222.81781723024</v>
      </c>
      <c r="AN234" s="71">
        <v>0</v>
      </c>
      <c r="AO234" s="71">
        <v>0</v>
      </c>
      <c r="AP234" s="71">
        <v>24318614.902482774</v>
      </c>
      <c r="AQ234" s="72"/>
      <c r="AR234" s="71">
        <v>18</v>
      </c>
      <c r="AS234" s="71">
        <v>5</v>
      </c>
      <c r="AT234" s="71">
        <v>0</v>
      </c>
      <c r="AU234" s="71">
        <v>0</v>
      </c>
      <c r="AV234" s="71">
        <v>0</v>
      </c>
      <c r="AW234" s="71">
        <v>0</v>
      </c>
      <c r="AX234" s="71"/>
      <c r="AY234" s="72"/>
      <c r="AZ234" s="71">
        <v>103</v>
      </c>
      <c r="BA234" s="71">
        <v>101.2</v>
      </c>
      <c r="BB234" s="71">
        <v>0</v>
      </c>
      <c r="BC234" s="71">
        <v>0</v>
      </c>
      <c r="BD234" s="71">
        <v>0</v>
      </c>
      <c r="BE234" s="71">
        <v>0</v>
      </c>
      <c r="BF234" s="71"/>
      <c r="BG234" s="72"/>
      <c r="BH234" s="71">
        <v>0</v>
      </c>
      <c r="BI234" s="71">
        <v>0</v>
      </c>
      <c r="BJ234" s="71">
        <v>0</v>
      </c>
      <c r="BK234" s="71">
        <v>0</v>
      </c>
      <c r="BL234" s="71">
        <v>0</v>
      </c>
      <c r="BM234" s="71">
        <v>0</v>
      </c>
      <c r="BN234" s="72"/>
      <c r="BO234" s="71">
        <v>0</v>
      </c>
      <c r="BP234" s="71">
        <v>0</v>
      </c>
      <c r="BQ234" s="71">
        <v>0</v>
      </c>
      <c r="BR234" s="71">
        <v>0</v>
      </c>
      <c r="BS234" s="71">
        <v>0</v>
      </c>
      <c r="BT234" s="71">
        <v>0</v>
      </c>
      <c r="BU234"/>
      <c r="BV234" s="70">
        <v>0</v>
      </c>
      <c r="BW234" s="70">
        <v>0</v>
      </c>
      <c r="BX234" s="70">
        <v>0</v>
      </c>
      <c r="BY234" s="70">
        <v>0</v>
      </c>
      <c r="BZ234" s="70">
        <v>0</v>
      </c>
      <c r="CA234" s="70">
        <v>0</v>
      </c>
      <c r="CB234" s="70">
        <v>0</v>
      </c>
      <c r="CC234" s="70">
        <v>0</v>
      </c>
      <c r="CD234" s="70">
        <v>0</v>
      </c>
    </row>
    <row r="235" spans="1:82">
      <c r="A235" s="70" t="s">
        <v>1940</v>
      </c>
      <c r="B235" s="70">
        <v>68</v>
      </c>
      <c r="C235" s="70">
        <v>17</v>
      </c>
      <c r="D235" s="70">
        <v>4</v>
      </c>
      <c r="E235" s="70">
        <v>2020</v>
      </c>
      <c r="F235" s="70" t="s">
        <v>159</v>
      </c>
      <c r="G235" s="1064" t="s">
        <v>1923</v>
      </c>
      <c r="H235" s="70" t="s">
        <v>1924</v>
      </c>
      <c r="I235" s="148"/>
      <c r="J235" s="71">
        <v>2.641237493558501</v>
      </c>
      <c r="K235" s="71">
        <v>0.67176066255848621</v>
      </c>
      <c r="L235" s="71">
        <v>6.0351361543193001</v>
      </c>
      <c r="M235" s="71">
        <v>4.6383281436428776</v>
      </c>
      <c r="N235" s="71">
        <v>6.396217287910023</v>
      </c>
      <c r="O235" s="71">
        <v>3.4762016608461459</v>
      </c>
      <c r="P235" s="71">
        <v>6.2074145977932522</v>
      </c>
      <c r="Q235" s="71">
        <v>0.24633790236068701</v>
      </c>
      <c r="R235" s="71">
        <v>0</v>
      </c>
      <c r="S235" s="71">
        <v>0.45625616294048171</v>
      </c>
      <c r="T235" s="72"/>
      <c r="U235" s="71">
        <v>342461</v>
      </c>
      <c r="V235" s="71">
        <v>307</v>
      </c>
      <c r="W235" s="71">
        <v>152</v>
      </c>
      <c r="X235" s="71">
        <v>1227</v>
      </c>
      <c r="Y235" s="71">
        <v>1875</v>
      </c>
      <c r="Z235" s="71">
        <v>2484</v>
      </c>
      <c r="AA235" s="71">
        <v>1370</v>
      </c>
      <c r="AB235" s="71">
        <v>4178</v>
      </c>
      <c r="AC235" s="71">
        <v>0</v>
      </c>
      <c r="AD235" s="71">
        <v>0.45625616294048171</v>
      </c>
      <c r="AE235" s="72"/>
      <c r="AF235" s="71">
        <v>3208697.4952498889</v>
      </c>
      <c r="AG235" s="71">
        <v>459660.46195808816</v>
      </c>
      <c r="AH235" s="71">
        <v>1246961.0698649092</v>
      </c>
      <c r="AI235" s="71">
        <v>6887352.7192136971</v>
      </c>
      <c r="AJ235" s="71">
        <v>9467910.0625457428</v>
      </c>
      <c r="AK235" s="71"/>
      <c r="AL235" s="71"/>
      <c r="AM235" s="71">
        <v>545275.41854815371</v>
      </c>
      <c r="AN235" s="71"/>
      <c r="AO235" s="71"/>
      <c r="AP235" s="71">
        <v>21815857.227380477</v>
      </c>
      <c r="AQ235" s="72"/>
      <c r="AR235" s="71">
        <v>24</v>
      </c>
      <c r="AS235" s="71">
        <v>6</v>
      </c>
      <c r="AT235" s="71">
        <v>0</v>
      </c>
      <c r="AU235" s="71">
        <v>0</v>
      </c>
      <c r="AV235" s="71">
        <v>0</v>
      </c>
      <c r="AW235" s="71">
        <v>0</v>
      </c>
      <c r="AX235" s="71"/>
      <c r="AY235" s="72"/>
      <c r="AZ235" s="71">
        <v>135.80000000000001</v>
      </c>
      <c r="BA235" s="71">
        <v>150.69999999999999</v>
      </c>
      <c r="BB235" s="71">
        <v>0</v>
      </c>
      <c r="BC235" s="71">
        <v>0</v>
      </c>
      <c r="BD235" s="71">
        <v>0</v>
      </c>
      <c r="BE235" s="71">
        <v>0</v>
      </c>
      <c r="BF235" s="71"/>
      <c r="BG235" s="72"/>
      <c r="BH235" s="71">
        <v>0</v>
      </c>
      <c r="BI235" s="71">
        <v>0</v>
      </c>
      <c r="BJ235" s="71">
        <v>0</v>
      </c>
      <c r="BK235" s="71">
        <v>0</v>
      </c>
      <c r="BL235" s="71">
        <v>0</v>
      </c>
      <c r="BM235" s="71">
        <v>0</v>
      </c>
      <c r="BN235" s="72"/>
      <c r="BO235" s="71">
        <v>0</v>
      </c>
      <c r="BP235" s="71">
        <v>0</v>
      </c>
      <c r="BQ235" s="71">
        <v>0</v>
      </c>
      <c r="BR235" s="71">
        <v>0</v>
      </c>
      <c r="BS235" s="71">
        <v>0</v>
      </c>
      <c r="BT235" s="71">
        <v>0</v>
      </c>
      <c r="BU235"/>
      <c r="BV235" s="70">
        <v>0</v>
      </c>
      <c r="BW235" s="70">
        <v>0</v>
      </c>
      <c r="BX235" s="70">
        <v>0</v>
      </c>
      <c r="BY235" s="70">
        <v>0</v>
      </c>
      <c r="BZ235" s="70">
        <v>0</v>
      </c>
      <c r="CA235" s="70">
        <v>0</v>
      </c>
      <c r="CB235" s="70">
        <v>0</v>
      </c>
      <c r="CC235" s="70">
        <v>0</v>
      </c>
      <c r="CD235" s="70">
        <v>0</v>
      </c>
    </row>
    <row r="236" spans="1:82">
      <c r="A236" s="70" t="s">
        <v>1941</v>
      </c>
      <c r="B236" s="70">
        <v>68</v>
      </c>
      <c r="C236" s="70">
        <v>18</v>
      </c>
      <c r="D236" s="70">
        <v>4</v>
      </c>
      <c r="E236" s="70">
        <v>2021</v>
      </c>
      <c r="F236" s="70" t="s">
        <v>160</v>
      </c>
      <c r="G236" s="1064" t="s">
        <v>1923</v>
      </c>
      <c r="H236" s="70" t="s">
        <v>1924</v>
      </c>
      <c r="I236" s="148"/>
      <c r="J236" s="71">
        <v>3.4146665890937786</v>
      </c>
      <c r="K236" s="71">
        <v>0.73568637123390757</v>
      </c>
      <c r="L236" s="71">
        <v>4.9699575047286153</v>
      </c>
      <c r="M236" s="71">
        <v>5.0878103319952075</v>
      </c>
      <c r="N236" s="71">
        <v>7.0134903916716818</v>
      </c>
      <c r="O236" s="71">
        <v>3.2877491790720601</v>
      </c>
      <c r="P236" s="71">
        <v>6.305449636509123</v>
      </c>
      <c r="Q236" s="71">
        <v>0.23664294628180799</v>
      </c>
      <c r="R236" s="71">
        <v>0</v>
      </c>
      <c r="S236" s="71">
        <v>0.27793862418744791</v>
      </c>
      <c r="T236" s="72"/>
      <c r="U236" s="71">
        <v>459211</v>
      </c>
      <c r="V236" s="71">
        <v>307</v>
      </c>
      <c r="W236" s="71">
        <v>152</v>
      </c>
      <c r="X236" s="71">
        <v>1227</v>
      </c>
      <c r="Y236" s="71">
        <v>1845</v>
      </c>
      <c r="Z236" s="71">
        <v>2419</v>
      </c>
      <c r="AA236" s="71">
        <v>1357</v>
      </c>
      <c r="AB236" s="71">
        <v>4053</v>
      </c>
      <c r="AC236" s="71">
        <v>0</v>
      </c>
      <c r="AD236" s="71">
        <v>0.27793862418744791</v>
      </c>
      <c r="AE236" s="72"/>
      <c r="AF236" s="71">
        <v>4199747.635860214</v>
      </c>
      <c r="AG236" s="71">
        <v>492207.42998159636</v>
      </c>
      <c r="AH236" s="71">
        <v>995707.6357478305</v>
      </c>
      <c r="AI236" s="71">
        <v>7628903.9907311425</v>
      </c>
      <c r="AJ236" s="71">
        <v>9623702.1884497162</v>
      </c>
      <c r="AK236" s="71">
        <v>0</v>
      </c>
      <c r="AL236" s="71">
        <v>0</v>
      </c>
      <c r="AM236" s="71">
        <v>532012.53728502523</v>
      </c>
      <c r="AN236" s="71">
        <v>0</v>
      </c>
      <c r="AO236" s="71">
        <v>0</v>
      </c>
      <c r="AP236" s="71">
        <v>23472281.418055523</v>
      </c>
      <c r="AQ236" s="72"/>
      <c r="AR236" s="71">
        <v>24</v>
      </c>
      <c r="AS236" s="71">
        <v>6</v>
      </c>
      <c r="AT236" s="71">
        <v>0</v>
      </c>
      <c r="AU236" s="71">
        <v>0</v>
      </c>
      <c r="AV236" s="71">
        <v>0</v>
      </c>
      <c r="AW236" s="71">
        <v>0</v>
      </c>
      <c r="AX236" s="71"/>
      <c r="AY236" s="72"/>
      <c r="AZ236" s="71">
        <v>134.4</v>
      </c>
      <c r="BA236" s="71">
        <v>150.69999999999999</v>
      </c>
      <c r="BB236" s="71">
        <v>0</v>
      </c>
      <c r="BC236" s="71">
        <v>0</v>
      </c>
      <c r="BD236" s="71">
        <v>0</v>
      </c>
      <c r="BE236" s="71">
        <v>0</v>
      </c>
      <c r="BF236" s="71"/>
      <c r="BG236" s="72"/>
      <c r="BH236" s="71">
        <v>0</v>
      </c>
      <c r="BI236" s="71">
        <v>0</v>
      </c>
      <c r="BJ236" s="71">
        <v>0</v>
      </c>
      <c r="BK236" s="71">
        <v>0</v>
      </c>
      <c r="BL236" s="71">
        <v>0</v>
      </c>
      <c r="BM236" s="71">
        <v>0</v>
      </c>
      <c r="BN236" s="72"/>
      <c r="BO236" s="71">
        <v>0</v>
      </c>
      <c r="BP236" s="71">
        <v>0</v>
      </c>
      <c r="BQ236" s="71">
        <v>0</v>
      </c>
      <c r="BR236" s="71">
        <v>0</v>
      </c>
      <c r="BS236" s="71">
        <v>0</v>
      </c>
      <c r="BT236" s="71">
        <v>0</v>
      </c>
      <c r="BU236"/>
      <c r="BV236" s="70">
        <v>0</v>
      </c>
      <c r="BW236" s="70">
        <v>0</v>
      </c>
      <c r="BX236" s="70">
        <v>0</v>
      </c>
      <c r="BY236" s="70">
        <v>0</v>
      </c>
      <c r="BZ236" s="70">
        <v>0</v>
      </c>
      <c r="CA236" s="70">
        <v>0</v>
      </c>
      <c r="CB236" s="70">
        <v>0</v>
      </c>
      <c r="CC236" s="70">
        <v>0</v>
      </c>
      <c r="CD236" s="70">
        <v>0</v>
      </c>
    </row>
    <row r="237" spans="1:82">
      <c r="A237" s="70" t="s">
        <v>1942</v>
      </c>
      <c r="B237" s="70">
        <v>68</v>
      </c>
      <c r="C237" s="70">
        <v>19</v>
      </c>
      <c r="D237" s="70">
        <v>4</v>
      </c>
      <c r="E237" s="70">
        <v>2022</v>
      </c>
      <c r="F237" s="70" t="s">
        <v>161</v>
      </c>
      <c r="G237" s="70" t="s">
        <v>1923</v>
      </c>
      <c r="H237" s="70" t="s">
        <v>1924</v>
      </c>
      <c r="I237" s="148"/>
      <c r="J237" s="71">
        <v>3.2245278046863985</v>
      </c>
      <c r="K237" s="71">
        <v>0.65916611243637058</v>
      </c>
      <c r="L237" s="71">
        <v>4.5526850442710254</v>
      </c>
      <c r="M237" s="71">
        <v>5.0633746657751724</v>
      </c>
      <c r="N237" s="71">
        <v>6.7242073309992199</v>
      </c>
      <c r="O237" s="71">
        <v>3.406036466352441</v>
      </c>
      <c r="P237" s="71">
        <v>6.1787321712723982</v>
      </c>
      <c r="Q237" s="71">
        <v>0.23318344617056075</v>
      </c>
      <c r="R237" s="71">
        <v>0</v>
      </c>
      <c r="S237" s="71">
        <v>0.6185964867671806</v>
      </c>
      <c r="T237" s="72"/>
      <c r="U237" s="71">
        <v>523764</v>
      </c>
      <c r="V237" s="71">
        <v>307</v>
      </c>
      <c r="W237" s="71">
        <v>152</v>
      </c>
      <c r="X237" s="71">
        <v>1227</v>
      </c>
      <c r="Y237" s="71">
        <v>1833</v>
      </c>
      <c r="Z237" s="71">
        <v>2381</v>
      </c>
      <c r="AA237" s="71">
        <v>1350</v>
      </c>
      <c r="AB237" s="71">
        <v>3961</v>
      </c>
      <c r="AC237" s="71">
        <v>0</v>
      </c>
      <c r="AD237" s="71">
        <v>0.6185964867671806</v>
      </c>
      <c r="AE237" s="72"/>
      <c r="AF237" s="71">
        <v>3686344.3324570032</v>
      </c>
      <c r="AG237" s="71">
        <v>478668.80643030501</v>
      </c>
      <c r="AH237" s="71">
        <v>1042189.7088859795</v>
      </c>
      <c r="AI237" s="71">
        <v>7278435.642603837</v>
      </c>
      <c r="AJ237" s="71">
        <v>9640005.9144486804</v>
      </c>
      <c r="AK237" s="71">
        <v>0</v>
      </c>
      <c r="AL237" s="71">
        <v>0</v>
      </c>
      <c r="AM237" s="71">
        <v>511473.21314658481</v>
      </c>
      <c r="AN237" s="71">
        <v>0</v>
      </c>
      <c r="AO237" s="71">
        <v>0</v>
      </c>
      <c r="AP237" s="71">
        <v>22637117.617972393</v>
      </c>
      <c r="AQ237" s="72"/>
      <c r="AR237" s="71">
        <v>26</v>
      </c>
      <c r="AS237" s="71">
        <v>6</v>
      </c>
      <c r="AT237" s="71">
        <v>0</v>
      </c>
      <c r="AU237" s="71">
        <v>0</v>
      </c>
      <c r="AV237" s="71">
        <v>0</v>
      </c>
      <c r="AW237" s="71">
        <v>0</v>
      </c>
      <c r="AX237" s="71"/>
      <c r="AY237" s="72"/>
      <c r="AZ237" s="71">
        <v>144.30000000000001</v>
      </c>
      <c r="BA237" s="71">
        <v>150.69999999999999</v>
      </c>
      <c r="BB237" s="71">
        <v>0</v>
      </c>
      <c r="BC237" s="71">
        <v>0</v>
      </c>
      <c r="BD237" s="71">
        <v>0</v>
      </c>
      <c r="BE237" s="71">
        <v>0</v>
      </c>
      <c r="BF237" s="71"/>
      <c r="BG237" s="72"/>
      <c r="BH237" s="71"/>
      <c r="BI237" s="71"/>
      <c r="BJ237" s="71"/>
      <c r="BK237" s="71"/>
      <c r="BL237" s="71"/>
      <c r="BM237" s="71"/>
      <c r="BN237" s="72"/>
      <c r="BO237" s="71"/>
      <c r="BP237" s="71"/>
      <c r="BQ237" s="71"/>
      <c r="BR237" s="71"/>
      <c r="BS237" s="71"/>
      <c r="BT237" s="71"/>
      <c r="BU237"/>
      <c r="BV237" s="70"/>
      <c r="BW237" s="70"/>
      <c r="BX237" s="70"/>
      <c r="BY237" s="70"/>
      <c r="BZ237" s="70"/>
      <c r="CA237" s="70"/>
      <c r="CB237" s="70"/>
      <c r="CC237" s="70"/>
      <c r="CD237" s="70"/>
    </row>
    <row r="238" spans="1:82">
      <c r="A238" s="70" t="s">
        <v>1943</v>
      </c>
      <c r="B238" s="70">
        <v>68</v>
      </c>
      <c r="C238" s="70">
        <v>20</v>
      </c>
      <c r="D238" s="70">
        <v>4</v>
      </c>
      <c r="E238" s="70">
        <v>2023</v>
      </c>
      <c r="F238" s="70" t="s">
        <v>1539</v>
      </c>
      <c r="G238" s="70" t="s">
        <v>1923</v>
      </c>
      <c r="H238" s="70" t="s">
        <v>1924</v>
      </c>
      <c r="I238" s="148"/>
      <c r="J238" s="71"/>
      <c r="K238" s="71"/>
      <c r="L238" s="71"/>
      <c r="M238" s="71"/>
      <c r="N238" s="71"/>
      <c r="O238" s="71"/>
      <c r="P238" s="71"/>
      <c r="Q238" s="71"/>
      <c r="R238" s="71"/>
      <c r="S238" s="71"/>
      <c r="T238" s="72"/>
      <c r="U238" s="71"/>
      <c r="V238" s="71"/>
      <c r="W238" s="71"/>
      <c r="X238" s="71"/>
      <c r="Y238" s="71"/>
      <c r="Z238" s="71"/>
      <c r="AA238" s="71"/>
      <c r="AB238" s="71"/>
      <c r="AC238" s="71"/>
      <c r="AD238" s="71"/>
      <c r="AE238" s="72"/>
      <c r="AF238" s="71"/>
      <c r="AG238" s="71"/>
      <c r="AH238" s="71"/>
      <c r="AI238" s="71"/>
      <c r="AJ238" s="71"/>
      <c r="AK238" s="71"/>
      <c r="AL238" s="71"/>
      <c r="AM238" s="71"/>
      <c r="AN238" s="71"/>
      <c r="AO238" s="71"/>
      <c r="AP238" s="71"/>
      <c r="AQ238" s="72"/>
      <c r="AR238" s="71">
        <v>27</v>
      </c>
      <c r="AS238" s="71">
        <v>6</v>
      </c>
      <c r="AT238" s="71">
        <v>0</v>
      </c>
      <c r="AU238" s="71">
        <v>0</v>
      </c>
      <c r="AV238" s="71">
        <v>0</v>
      </c>
      <c r="AW238" s="71">
        <v>0</v>
      </c>
      <c r="AX238" s="71"/>
      <c r="AY238" s="72"/>
      <c r="AZ238" s="71">
        <v>148.20000000000002</v>
      </c>
      <c r="BA238" s="71">
        <v>150.69999999999999</v>
      </c>
      <c r="BB238" s="71">
        <v>0</v>
      </c>
      <c r="BC238" s="71">
        <v>0</v>
      </c>
      <c r="BD238" s="71">
        <v>0</v>
      </c>
      <c r="BE238" s="71">
        <v>0</v>
      </c>
      <c r="BF238" s="71"/>
      <c r="BG238" s="72"/>
      <c r="BH238" s="71"/>
      <c r="BI238" s="71"/>
      <c r="BJ238" s="71"/>
      <c r="BK238" s="71"/>
      <c r="BL238" s="71"/>
      <c r="BM238" s="71"/>
      <c r="BN238" s="72"/>
      <c r="BO238" s="71"/>
      <c r="BP238" s="71"/>
      <c r="BQ238" s="71"/>
      <c r="BR238" s="71"/>
      <c r="BS238" s="71"/>
      <c r="BT238" s="71"/>
      <c r="BU238"/>
      <c r="BV238" s="70"/>
      <c r="BW238" s="70"/>
      <c r="BX238" s="70"/>
      <c r="BY238" s="70"/>
      <c r="BZ238" s="70"/>
      <c r="CA238" s="70"/>
      <c r="CB238" s="70"/>
      <c r="CC238" s="70"/>
      <c r="CD238" s="70"/>
    </row>
    <row r="239" spans="1:82">
      <c r="A239" s="70" t="s">
        <v>1944</v>
      </c>
      <c r="B239" s="70">
        <v>68</v>
      </c>
      <c r="C239" s="70">
        <v>21</v>
      </c>
      <c r="D239" s="70">
        <v>4</v>
      </c>
      <c r="E239" s="70">
        <v>2024</v>
      </c>
      <c r="F239" s="70" t="s">
        <v>1554</v>
      </c>
      <c r="G239" s="70" t="s">
        <v>1923</v>
      </c>
      <c r="H239" s="70" t="s">
        <v>1924</v>
      </c>
      <c r="I239" s="148"/>
      <c r="J239" s="71"/>
      <c r="K239" s="71"/>
      <c r="L239" s="71"/>
      <c r="M239" s="71"/>
      <c r="N239" s="71"/>
      <c r="O239" s="71"/>
      <c r="P239" s="71"/>
      <c r="Q239" s="71"/>
      <c r="R239" s="71"/>
      <c r="S239" s="71"/>
      <c r="T239" s="72"/>
      <c r="U239" s="71"/>
      <c r="V239" s="71"/>
      <c r="W239" s="71"/>
      <c r="X239" s="71"/>
      <c r="Y239" s="71"/>
      <c r="Z239" s="71"/>
      <c r="AA239" s="71"/>
      <c r="AB239" s="71"/>
      <c r="AC239" s="71"/>
      <c r="AD239" s="71"/>
      <c r="AE239" s="72"/>
      <c r="AF239" s="71"/>
      <c r="AG239" s="71"/>
      <c r="AH239" s="71"/>
      <c r="AI239" s="71"/>
      <c r="AJ239" s="71"/>
      <c r="AK239" s="71"/>
      <c r="AL239" s="71"/>
      <c r="AM239" s="71"/>
      <c r="AN239" s="71"/>
      <c r="AO239" s="71"/>
      <c r="AP239" s="71"/>
      <c r="AQ239" s="72"/>
      <c r="AR239" s="71"/>
      <c r="AS239" s="71"/>
      <c r="AT239" s="71"/>
      <c r="AU239" s="71"/>
      <c r="AV239" s="71"/>
      <c r="AW239" s="71"/>
      <c r="AX239" s="71"/>
      <c r="AY239" s="72"/>
      <c r="AZ239" s="71"/>
      <c r="BA239" s="71"/>
      <c r="BB239" s="71"/>
      <c r="BC239" s="71"/>
      <c r="BD239" s="71"/>
      <c r="BE239" s="71"/>
      <c r="BF239" s="71"/>
      <c r="BG239" s="72"/>
      <c r="BH239" s="71"/>
      <c r="BI239" s="71"/>
      <c r="BJ239" s="71"/>
      <c r="BK239" s="71"/>
      <c r="BL239" s="71"/>
      <c r="BM239" s="71"/>
      <c r="BN239" s="72"/>
      <c r="BO239" s="71"/>
      <c r="BP239" s="71"/>
      <c r="BQ239" s="71"/>
      <c r="BR239" s="71"/>
      <c r="BS239" s="71"/>
      <c r="BT239" s="71"/>
      <c r="BU239"/>
      <c r="BV239" s="70"/>
      <c r="BW239" s="70"/>
      <c r="BX239" s="70"/>
      <c r="BY239" s="70"/>
      <c r="BZ239" s="70"/>
      <c r="CA239" s="70"/>
      <c r="CB239" s="70"/>
      <c r="CC239" s="70"/>
      <c r="CD239" s="70"/>
    </row>
    <row r="240" spans="1:82">
      <c r="A240" s="70" t="s">
        <v>1945</v>
      </c>
      <c r="B240" s="70">
        <v>69</v>
      </c>
      <c r="C240" s="70">
        <v>1</v>
      </c>
      <c r="D240" s="70">
        <v>5</v>
      </c>
      <c r="E240" s="70">
        <v>1990</v>
      </c>
      <c r="F240" s="70" t="s">
        <v>787</v>
      </c>
      <c r="G240" s="70" t="s">
        <v>1656</v>
      </c>
      <c r="H240" s="70" t="s">
        <v>1657</v>
      </c>
      <c r="I240" s="148"/>
      <c r="J240" s="71">
        <v>13.73008253080336</v>
      </c>
      <c r="K240" s="71">
        <v>2.9130442584553329</v>
      </c>
      <c r="L240" s="71">
        <v>9.3190138305068277</v>
      </c>
      <c r="M240" s="71">
        <v>5.6363098837208723</v>
      </c>
      <c r="N240" s="71">
        <v>11.452545215976359</v>
      </c>
      <c r="O240" s="71">
        <v>5.0253859334641673</v>
      </c>
      <c r="P240" s="71">
        <v>8.1009478287294296</v>
      </c>
      <c r="Q240" s="71">
        <v>0.43746821944157099</v>
      </c>
      <c r="R240" s="71">
        <v>0</v>
      </c>
      <c r="S240" s="71">
        <v>0.35623581759100098</v>
      </c>
      <c r="T240" s="72"/>
      <c r="U240" s="71">
        <v>385492</v>
      </c>
      <c r="V240" s="71">
        <v>533</v>
      </c>
      <c r="W240" s="71">
        <v>109</v>
      </c>
      <c r="X240" s="71">
        <v>1890</v>
      </c>
      <c r="Y240" s="71">
        <v>2450</v>
      </c>
      <c r="Z240" s="71">
        <v>2067</v>
      </c>
      <c r="AA240" s="71">
        <v>1967</v>
      </c>
      <c r="AB240" s="71">
        <v>7103</v>
      </c>
      <c r="AC240" s="71">
        <v>0</v>
      </c>
      <c r="AD240" s="71">
        <v>0.35623581759100098</v>
      </c>
      <c r="AE240" s="72"/>
      <c r="AF240" s="71"/>
      <c r="AG240" s="71"/>
      <c r="AH240" s="71"/>
      <c r="AI240" s="71"/>
      <c r="AJ240" s="71"/>
      <c r="AK240" s="71"/>
      <c r="AL240" s="71"/>
      <c r="AM240" s="71"/>
      <c r="AN240" s="71"/>
      <c r="AO240" s="71"/>
      <c r="AP240" s="71"/>
      <c r="AQ240" s="72"/>
      <c r="AR240" s="71"/>
      <c r="AS240" s="71"/>
      <c r="AT240" s="71"/>
      <c r="AU240" s="71"/>
      <c r="AV240" s="71"/>
      <c r="AW240" s="71"/>
      <c r="AX240" s="71"/>
      <c r="AY240" s="72"/>
      <c r="AZ240" s="71"/>
      <c r="BA240" s="71"/>
      <c r="BB240" s="71"/>
      <c r="BC240" s="71"/>
      <c r="BD240" s="71"/>
      <c r="BE240" s="71"/>
      <c r="BF240" s="71"/>
      <c r="BG240" s="72"/>
      <c r="BH240" s="71" t="s">
        <v>788</v>
      </c>
      <c r="BI240" s="71" t="s">
        <v>788</v>
      </c>
      <c r="BJ240" s="71" t="s">
        <v>788</v>
      </c>
      <c r="BK240" s="71" t="s">
        <v>788</v>
      </c>
      <c r="BL240" s="71" t="s">
        <v>788</v>
      </c>
      <c r="BM240" s="71" t="s">
        <v>788</v>
      </c>
      <c r="BN240" s="72"/>
      <c r="BO240" s="71" t="s">
        <v>788</v>
      </c>
      <c r="BP240" s="71" t="s">
        <v>788</v>
      </c>
      <c r="BQ240" s="71" t="s">
        <v>788</v>
      </c>
      <c r="BR240" s="71" t="s">
        <v>788</v>
      </c>
      <c r="BS240" s="71" t="s">
        <v>788</v>
      </c>
      <c r="BT240" s="71" t="s">
        <v>788</v>
      </c>
      <c r="BU240"/>
      <c r="BV240" s="70"/>
      <c r="BW240" s="70"/>
      <c r="BX240" s="70"/>
      <c r="BY240" s="70"/>
      <c r="BZ240" s="70"/>
      <c r="CA240" s="70"/>
      <c r="CB240" s="70"/>
      <c r="CC240" s="70"/>
      <c r="CD240" s="70"/>
    </row>
    <row r="241" spans="1:82">
      <c r="A241" s="70" t="s">
        <v>1946</v>
      </c>
      <c r="B241" s="70">
        <v>70</v>
      </c>
      <c r="C241" s="70">
        <v>2</v>
      </c>
      <c r="D241" s="70">
        <v>5</v>
      </c>
      <c r="E241" s="70">
        <v>2005</v>
      </c>
      <c r="F241" s="70" t="s">
        <v>789</v>
      </c>
      <c r="G241" s="70" t="s">
        <v>1656</v>
      </c>
      <c r="H241" s="70" t="s">
        <v>1657</v>
      </c>
      <c r="I241" s="148"/>
      <c r="J241" s="71">
        <v>1.601534653711048</v>
      </c>
      <c r="K241" s="71">
        <v>1.05561023711529</v>
      </c>
      <c r="L241" s="71">
        <v>9.5721954775956597</v>
      </c>
      <c r="M241" s="71">
        <v>7.1922459028124859</v>
      </c>
      <c r="N241" s="71">
        <v>12.085637642283571</v>
      </c>
      <c r="O241" s="71">
        <v>5.5235031467162088</v>
      </c>
      <c r="P241" s="71">
        <v>6.7082371197176496</v>
      </c>
      <c r="Q241" s="71">
        <v>0.32391091453874199</v>
      </c>
      <c r="R241" s="71">
        <v>0</v>
      </c>
      <c r="S241" s="71">
        <v>8.9376069424587104E-2</v>
      </c>
      <c r="T241" s="72"/>
      <c r="U241" s="71">
        <v>49464</v>
      </c>
      <c r="V241" s="71">
        <v>322</v>
      </c>
      <c r="W241" s="71">
        <v>85</v>
      </c>
      <c r="X241" s="71">
        <v>1168</v>
      </c>
      <c r="Y241" s="71">
        <v>2464</v>
      </c>
      <c r="Z241" s="71">
        <v>2629</v>
      </c>
      <c r="AA241" s="71">
        <v>1334</v>
      </c>
      <c r="AB241" s="71">
        <v>5498</v>
      </c>
      <c r="AC241" s="71">
        <v>0</v>
      </c>
      <c r="AD241" s="71">
        <v>8.9376069424587104E-2</v>
      </c>
      <c r="AE241" s="72"/>
      <c r="AF241" s="71"/>
      <c r="AG241" s="71"/>
      <c r="AH241" s="71"/>
      <c r="AI241" s="71"/>
      <c r="AJ241" s="71"/>
      <c r="AK241" s="71"/>
      <c r="AL241" s="71"/>
      <c r="AM241" s="71"/>
      <c r="AN241" s="71"/>
      <c r="AO241" s="71"/>
      <c r="AP241" s="71"/>
      <c r="AQ241" s="72"/>
      <c r="AR241" s="71"/>
      <c r="AS241" s="71"/>
      <c r="AT241" s="71"/>
      <c r="AU241" s="71"/>
      <c r="AV241" s="71"/>
      <c r="AW241" s="71"/>
      <c r="AX241" s="71"/>
      <c r="AY241" s="72"/>
      <c r="AZ241" s="71"/>
      <c r="BA241" s="71"/>
      <c r="BB241" s="71"/>
      <c r="BC241" s="71"/>
      <c r="BD241" s="71"/>
      <c r="BE241" s="71"/>
      <c r="BF241" s="71"/>
      <c r="BG241" s="72"/>
      <c r="BH241" s="71" t="s">
        <v>788</v>
      </c>
      <c r="BI241" s="71" t="s">
        <v>788</v>
      </c>
      <c r="BJ241" s="71" t="s">
        <v>788</v>
      </c>
      <c r="BK241" s="71" t="s">
        <v>788</v>
      </c>
      <c r="BL241" s="71" t="s">
        <v>788</v>
      </c>
      <c r="BM241" s="71" t="s">
        <v>788</v>
      </c>
      <c r="BN241" s="72"/>
      <c r="BO241" s="71" t="s">
        <v>788</v>
      </c>
      <c r="BP241" s="71" t="s">
        <v>788</v>
      </c>
      <c r="BQ241" s="71" t="s">
        <v>788</v>
      </c>
      <c r="BR241" s="71" t="s">
        <v>788</v>
      </c>
      <c r="BS241" s="71" t="s">
        <v>788</v>
      </c>
      <c r="BT241" s="71" t="s">
        <v>788</v>
      </c>
      <c r="BU241"/>
      <c r="BV241" s="70"/>
      <c r="BW241" s="70"/>
      <c r="BX241" s="70"/>
      <c r="BY241" s="70"/>
      <c r="BZ241" s="70"/>
      <c r="CA241" s="70"/>
      <c r="CB241" s="70"/>
      <c r="CC241" s="70"/>
      <c r="CD241" s="70"/>
    </row>
    <row r="242" spans="1:82">
      <c r="A242" s="70" t="s">
        <v>1947</v>
      </c>
      <c r="B242" s="70">
        <v>71</v>
      </c>
      <c r="C242" s="70">
        <v>3</v>
      </c>
      <c r="D242" s="70">
        <v>5</v>
      </c>
      <c r="E242" s="70">
        <v>2006</v>
      </c>
      <c r="F242" s="70" t="s">
        <v>790</v>
      </c>
      <c r="G242" s="70" t="s">
        <v>1656</v>
      </c>
      <c r="H242" s="70" t="s">
        <v>1657</v>
      </c>
      <c r="I242" s="148"/>
      <c r="J242" s="71" t="s">
        <v>788</v>
      </c>
      <c r="K242" s="71" t="s">
        <v>788</v>
      </c>
      <c r="L242" s="71" t="s">
        <v>788</v>
      </c>
      <c r="M242" s="71" t="s">
        <v>788</v>
      </c>
      <c r="N242" s="71" t="s">
        <v>788</v>
      </c>
      <c r="O242" s="71" t="s">
        <v>788</v>
      </c>
      <c r="P242" s="71" t="s">
        <v>788</v>
      </c>
      <c r="Q242" s="71" t="s">
        <v>788</v>
      </c>
      <c r="R242" s="71" t="s">
        <v>788</v>
      </c>
      <c r="S242" s="71" t="s">
        <v>788</v>
      </c>
      <c r="T242" s="72"/>
      <c r="U242" s="71" t="s">
        <v>788</v>
      </c>
      <c r="V242" s="71" t="s">
        <v>788</v>
      </c>
      <c r="W242" s="71" t="s">
        <v>788</v>
      </c>
      <c r="X242" s="71" t="s">
        <v>788</v>
      </c>
      <c r="Y242" s="71" t="s">
        <v>788</v>
      </c>
      <c r="Z242" s="71" t="s">
        <v>788</v>
      </c>
      <c r="AA242" s="71" t="s">
        <v>788</v>
      </c>
      <c r="AB242" s="71" t="s">
        <v>788</v>
      </c>
      <c r="AC242" s="71" t="s">
        <v>788</v>
      </c>
      <c r="AD242" s="71" t="s">
        <v>788</v>
      </c>
      <c r="AE242" s="72"/>
      <c r="AF242" s="71" t="s">
        <v>788</v>
      </c>
      <c r="AG242" s="71" t="s">
        <v>788</v>
      </c>
      <c r="AH242" s="71" t="s">
        <v>788</v>
      </c>
      <c r="AI242" s="71" t="s">
        <v>788</v>
      </c>
      <c r="AJ242" s="71" t="s">
        <v>788</v>
      </c>
      <c r="AK242" s="71" t="s">
        <v>788</v>
      </c>
      <c r="AL242" s="71" t="s">
        <v>788</v>
      </c>
      <c r="AM242" s="71" t="s">
        <v>788</v>
      </c>
      <c r="AN242" s="71" t="s">
        <v>788</v>
      </c>
      <c r="AO242" s="71" t="s">
        <v>788</v>
      </c>
      <c r="AP242" s="71"/>
      <c r="AQ242" s="72"/>
      <c r="AR242" s="71" t="s">
        <v>788</v>
      </c>
      <c r="AS242" s="71" t="s">
        <v>788</v>
      </c>
      <c r="AT242" s="71" t="s">
        <v>788</v>
      </c>
      <c r="AU242" s="71" t="s">
        <v>788</v>
      </c>
      <c r="AV242" s="71" t="s">
        <v>788</v>
      </c>
      <c r="AW242" s="71" t="s">
        <v>788</v>
      </c>
      <c r="AX242" s="71" t="s">
        <v>788</v>
      </c>
      <c r="AY242" s="72"/>
      <c r="AZ242" s="71" t="s">
        <v>788</v>
      </c>
      <c r="BA242" s="71" t="s">
        <v>788</v>
      </c>
      <c r="BB242" s="71" t="s">
        <v>788</v>
      </c>
      <c r="BC242" s="71" t="s">
        <v>788</v>
      </c>
      <c r="BD242" s="71" t="s">
        <v>788</v>
      </c>
      <c r="BE242" s="71" t="s">
        <v>788</v>
      </c>
      <c r="BF242" s="71" t="s">
        <v>788</v>
      </c>
      <c r="BG242" s="72"/>
      <c r="BH242" s="71" t="s">
        <v>788</v>
      </c>
      <c r="BI242" s="71" t="s">
        <v>788</v>
      </c>
      <c r="BJ242" s="71" t="s">
        <v>788</v>
      </c>
      <c r="BK242" s="71" t="s">
        <v>788</v>
      </c>
      <c r="BL242" s="71" t="s">
        <v>788</v>
      </c>
      <c r="BM242" s="71" t="s">
        <v>788</v>
      </c>
      <c r="BN242" s="72"/>
      <c r="BO242" s="71" t="s">
        <v>788</v>
      </c>
      <c r="BP242" s="71" t="s">
        <v>788</v>
      </c>
      <c r="BQ242" s="71" t="s">
        <v>788</v>
      </c>
      <c r="BR242" s="71" t="s">
        <v>788</v>
      </c>
      <c r="BS242" s="71" t="s">
        <v>788</v>
      </c>
      <c r="BT242" s="71" t="s">
        <v>788</v>
      </c>
      <c r="BU242"/>
      <c r="BV242" s="70"/>
      <c r="BW242" s="70"/>
      <c r="BX242" s="70"/>
      <c r="BY242" s="70"/>
      <c r="BZ242" s="70"/>
      <c r="CA242" s="70"/>
      <c r="CB242" s="70"/>
      <c r="CC242" s="70"/>
      <c r="CD242" s="70"/>
    </row>
    <row r="243" spans="1:82">
      <c r="A243" s="70" t="s">
        <v>1948</v>
      </c>
      <c r="B243" s="70">
        <v>72</v>
      </c>
      <c r="C243" s="70">
        <v>4</v>
      </c>
      <c r="D243" s="70">
        <v>5</v>
      </c>
      <c r="E243" s="70">
        <v>2007</v>
      </c>
      <c r="F243" s="70" t="s">
        <v>791</v>
      </c>
      <c r="G243" s="70" t="s">
        <v>1656</v>
      </c>
      <c r="H243" s="70" t="s">
        <v>1657</v>
      </c>
      <c r="I243" s="148"/>
      <c r="J243" s="71">
        <v>1.9576607910220849</v>
      </c>
      <c r="K243" s="71">
        <v>0.8175142257560909</v>
      </c>
      <c r="L243" s="71">
        <v>4.5137849116295037</v>
      </c>
      <c r="M243" s="71">
        <v>8.111673937558276</v>
      </c>
      <c r="N243" s="71">
        <v>11.799532785058251</v>
      </c>
      <c r="O243" s="71">
        <v>5.1799619435341961</v>
      </c>
      <c r="P243" s="71">
        <v>6.5618543123483031</v>
      </c>
      <c r="Q243" s="71">
        <v>0.32750208897652999</v>
      </c>
      <c r="R243" s="71">
        <v>0</v>
      </c>
      <c r="S243" s="71">
        <v>9.0861269758148427E-2</v>
      </c>
      <c r="T243" s="72"/>
      <c r="U243" s="71">
        <v>64290</v>
      </c>
      <c r="V243" s="71">
        <v>272</v>
      </c>
      <c r="W243" s="71">
        <v>55</v>
      </c>
      <c r="X243" s="71">
        <v>1650</v>
      </c>
      <c r="Y243" s="71">
        <v>2412</v>
      </c>
      <c r="Z243" s="71">
        <v>2563</v>
      </c>
      <c r="AA243" s="71">
        <v>1285</v>
      </c>
      <c r="AB243" s="71">
        <v>5265</v>
      </c>
      <c r="AC243" s="71">
        <v>0</v>
      </c>
      <c r="AD243" s="71">
        <v>9.0861269758148427E-2</v>
      </c>
      <c r="AE243" s="72"/>
      <c r="AF243" s="71"/>
      <c r="AG243" s="71"/>
      <c r="AH243" s="71"/>
      <c r="AI243" s="71"/>
      <c r="AJ243" s="71"/>
      <c r="AK243" s="71"/>
      <c r="AL243" s="71"/>
      <c r="AM243" s="71"/>
      <c r="AN243" s="71"/>
      <c r="AO243" s="71"/>
      <c r="AP243" s="71"/>
      <c r="AQ243" s="72"/>
      <c r="AR243" s="71"/>
      <c r="AS243" s="71"/>
      <c r="AT243" s="71"/>
      <c r="AU243" s="71"/>
      <c r="AV243" s="71"/>
      <c r="AW243" s="71"/>
      <c r="AX243" s="71"/>
      <c r="AY243" s="72"/>
      <c r="AZ243" s="71"/>
      <c r="BA243" s="71"/>
      <c r="BB243" s="71"/>
      <c r="BC243" s="71"/>
      <c r="BD243" s="71"/>
      <c r="BE243" s="71"/>
      <c r="BF243" s="71"/>
      <c r="BG243" s="72"/>
      <c r="BH243" s="71" t="s">
        <v>788</v>
      </c>
      <c r="BI243" s="71" t="s">
        <v>788</v>
      </c>
      <c r="BJ243" s="71" t="s">
        <v>788</v>
      </c>
      <c r="BK243" s="71" t="s">
        <v>788</v>
      </c>
      <c r="BL243" s="71" t="s">
        <v>788</v>
      </c>
      <c r="BM243" s="71" t="s">
        <v>788</v>
      </c>
      <c r="BN243" s="72"/>
      <c r="BO243" s="71" t="s">
        <v>788</v>
      </c>
      <c r="BP243" s="71" t="s">
        <v>788</v>
      </c>
      <c r="BQ243" s="71" t="s">
        <v>788</v>
      </c>
      <c r="BR243" s="71" t="s">
        <v>788</v>
      </c>
      <c r="BS243" s="71" t="s">
        <v>788</v>
      </c>
      <c r="BT243" s="71" t="s">
        <v>788</v>
      </c>
      <c r="BU243"/>
      <c r="BV243" s="70"/>
      <c r="BW243" s="70"/>
      <c r="BX243" s="70"/>
      <c r="BY243" s="70"/>
      <c r="BZ243" s="70"/>
      <c r="CA243" s="70"/>
      <c r="CB243" s="70"/>
      <c r="CC243" s="70"/>
      <c r="CD243" s="70"/>
    </row>
    <row r="244" spans="1:82">
      <c r="A244" s="70" t="s">
        <v>1949</v>
      </c>
      <c r="B244" s="70">
        <v>73</v>
      </c>
      <c r="C244" s="70">
        <v>5</v>
      </c>
      <c r="D244" s="70">
        <v>5</v>
      </c>
      <c r="E244" s="70">
        <v>2008</v>
      </c>
      <c r="F244" s="70" t="s">
        <v>792</v>
      </c>
      <c r="G244" s="70" t="s">
        <v>1656</v>
      </c>
      <c r="H244" s="70" t="s">
        <v>1657</v>
      </c>
      <c r="I244" s="148"/>
      <c r="J244" s="71">
        <v>2.06057831175813</v>
      </c>
      <c r="K244" s="71">
        <v>0.71749747068753267</v>
      </c>
      <c r="L244" s="71">
        <v>6.661152613646351</v>
      </c>
      <c r="M244" s="71">
        <v>9.4914440047433519</v>
      </c>
      <c r="N244" s="71">
        <v>11.93852250884127</v>
      </c>
      <c r="O244" s="71">
        <v>4.9672211559152561</v>
      </c>
      <c r="P244" s="71">
        <v>6.3044427000557306</v>
      </c>
      <c r="Q244" s="71">
        <v>0.31565445834220501</v>
      </c>
      <c r="R244" s="71">
        <v>0</v>
      </c>
      <c r="S244" s="71">
        <v>9.5538843281954902E-2</v>
      </c>
      <c r="T244" s="72"/>
      <c r="U244" s="71">
        <v>71100</v>
      </c>
      <c r="V244" s="71">
        <v>272</v>
      </c>
      <c r="W244" s="71">
        <v>94</v>
      </c>
      <c r="X244" s="71">
        <v>1650</v>
      </c>
      <c r="Y244" s="71">
        <v>2408</v>
      </c>
      <c r="Z244" s="71">
        <v>2544</v>
      </c>
      <c r="AA244" s="71">
        <v>1236</v>
      </c>
      <c r="AB244" s="71">
        <v>5158</v>
      </c>
      <c r="AC244" s="71">
        <v>0</v>
      </c>
      <c r="AD244" s="71">
        <v>9.5538843281954902E-2</v>
      </c>
      <c r="AE244" s="72"/>
      <c r="AF244" s="71"/>
      <c r="AG244" s="71"/>
      <c r="AH244" s="71"/>
      <c r="AI244" s="71"/>
      <c r="AJ244" s="71"/>
      <c r="AK244" s="71"/>
      <c r="AL244" s="71"/>
      <c r="AM244" s="71"/>
      <c r="AN244" s="71"/>
      <c r="AO244" s="71"/>
      <c r="AP244" s="71"/>
      <c r="AQ244" s="72"/>
      <c r="AR244" s="71"/>
      <c r="AS244" s="71"/>
      <c r="AT244" s="71"/>
      <c r="AU244" s="71"/>
      <c r="AV244" s="71"/>
      <c r="AW244" s="71"/>
      <c r="AX244" s="71"/>
      <c r="AY244" s="72"/>
      <c r="AZ244" s="71"/>
      <c r="BA244" s="71"/>
      <c r="BB244" s="71"/>
      <c r="BC244" s="71"/>
      <c r="BD244" s="71"/>
      <c r="BE244" s="71"/>
      <c r="BF244" s="71"/>
      <c r="BG244" s="72"/>
      <c r="BH244" s="71" t="s">
        <v>788</v>
      </c>
      <c r="BI244" s="71" t="s">
        <v>788</v>
      </c>
      <c r="BJ244" s="71" t="s">
        <v>788</v>
      </c>
      <c r="BK244" s="71" t="s">
        <v>788</v>
      </c>
      <c r="BL244" s="71" t="s">
        <v>788</v>
      </c>
      <c r="BM244" s="71" t="s">
        <v>788</v>
      </c>
      <c r="BN244" s="72"/>
      <c r="BO244" s="71" t="s">
        <v>788</v>
      </c>
      <c r="BP244" s="71" t="s">
        <v>788</v>
      </c>
      <c r="BQ244" s="71" t="s">
        <v>788</v>
      </c>
      <c r="BR244" s="71" t="s">
        <v>788</v>
      </c>
      <c r="BS244" s="71" t="s">
        <v>788</v>
      </c>
      <c r="BT244" s="71" t="s">
        <v>788</v>
      </c>
      <c r="BU244"/>
      <c r="BV244" s="70"/>
      <c r="BW244" s="70"/>
      <c r="BX244" s="70"/>
      <c r="BY244" s="70"/>
      <c r="BZ244" s="70"/>
      <c r="CA244" s="70"/>
      <c r="CB244" s="70"/>
      <c r="CC244" s="70"/>
      <c r="CD244" s="70"/>
    </row>
    <row r="245" spans="1:82">
      <c r="A245" s="70" t="s">
        <v>1950</v>
      </c>
      <c r="B245" s="70">
        <v>74</v>
      </c>
      <c r="C245" s="70">
        <v>6</v>
      </c>
      <c r="D245" s="70">
        <v>5</v>
      </c>
      <c r="E245" s="70">
        <v>2009</v>
      </c>
      <c r="F245" s="70" t="s">
        <v>176</v>
      </c>
      <c r="G245" s="70" t="s">
        <v>1656</v>
      </c>
      <c r="H245" s="70" t="s">
        <v>1657</v>
      </c>
      <c r="I245" s="148"/>
      <c r="J245" s="71">
        <v>1.8269435981499429</v>
      </c>
      <c r="K245" s="71">
        <v>0.58151875254428531</v>
      </c>
      <c r="L245" s="71">
        <v>7.1115420354929526</v>
      </c>
      <c r="M245" s="71">
        <v>7.3789139979308072</v>
      </c>
      <c r="N245" s="71">
        <v>10.233053543492179</v>
      </c>
      <c r="O245" s="71">
        <v>5.0620699575832022</v>
      </c>
      <c r="P245" s="71">
        <v>6.0416435641088313</v>
      </c>
      <c r="Q245" s="71">
        <v>0.29737482497698797</v>
      </c>
      <c r="R245" s="71">
        <v>0</v>
      </c>
      <c r="S245" s="71">
        <v>9.5571991718533617E-2</v>
      </c>
      <c r="T245" s="72"/>
      <c r="U245" s="71">
        <v>63660</v>
      </c>
      <c r="V245" s="71">
        <v>270</v>
      </c>
      <c r="W245" s="71">
        <v>115</v>
      </c>
      <c r="X245" s="71">
        <v>1620</v>
      </c>
      <c r="Y245" s="71">
        <v>2403</v>
      </c>
      <c r="Z245" s="71">
        <v>2559</v>
      </c>
      <c r="AA245" s="71">
        <v>1216</v>
      </c>
      <c r="AB245" s="71">
        <v>5101</v>
      </c>
      <c r="AC245" s="71">
        <v>0</v>
      </c>
      <c r="AD245" s="71">
        <v>9.5571991718533617E-2</v>
      </c>
      <c r="AE245" s="72"/>
      <c r="AF245" s="71"/>
      <c r="AG245" s="71"/>
      <c r="AH245" s="71"/>
      <c r="AI245" s="71"/>
      <c r="AJ245" s="71"/>
      <c r="AK245" s="71"/>
      <c r="AL245" s="71"/>
      <c r="AM245" s="71"/>
      <c r="AN245" s="71"/>
      <c r="AO245" s="71"/>
      <c r="AP245" s="71"/>
      <c r="AQ245" s="72"/>
      <c r="AR245" s="71"/>
      <c r="AS245" s="71"/>
      <c r="AT245" s="71"/>
      <c r="AU245" s="71"/>
      <c r="AV245" s="71"/>
      <c r="AW245" s="71"/>
      <c r="AX245" s="71"/>
      <c r="AY245" s="72"/>
      <c r="AZ245" s="71"/>
      <c r="BA245" s="71"/>
      <c r="BB245" s="71"/>
      <c r="BC245" s="71"/>
      <c r="BD245" s="71"/>
      <c r="BE245" s="71"/>
      <c r="BF245" s="71"/>
      <c r="BG245" s="72"/>
      <c r="BH245" s="71">
        <v>0</v>
      </c>
      <c r="BI245" s="71">
        <v>0</v>
      </c>
      <c r="BJ245" s="71">
        <v>0</v>
      </c>
      <c r="BK245" s="71">
        <v>0</v>
      </c>
      <c r="BL245" s="71">
        <v>0</v>
      </c>
      <c r="BM245" s="71">
        <v>0</v>
      </c>
      <c r="BN245" s="72"/>
      <c r="BO245" s="71">
        <v>0</v>
      </c>
      <c r="BP245" s="71">
        <v>0</v>
      </c>
      <c r="BQ245" s="71">
        <v>0</v>
      </c>
      <c r="BR245" s="71">
        <v>0</v>
      </c>
      <c r="BS245" s="71">
        <v>0</v>
      </c>
      <c r="BT245" s="71">
        <v>0</v>
      </c>
      <c r="BU245"/>
      <c r="BV245" s="70">
        <v>0</v>
      </c>
      <c r="BW245" s="70">
        <v>0</v>
      </c>
      <c r="BX245" s="70">
        <v>0</v>
      </c>
      <c r="BY245" s="70">
        <v>0</v>
      </c>
      <c r="BZ245" s="70">
        <v>0</v>
      </c>
      <c r="CA245" s="70">
        <v>0</v>
      </c>
      <c r="CB245" s="70">
        <v>0</v>
      </c>
      <c r="CC245" s="70">
        <v>0</v>
      </c>
      <c r="CD245" s="70">
        <v>0</v>
      </c>
    </row>
    <row r="246" spans="1:82">
      <c r="A246" s="70" t="s">
        <v>1951</v>
      </c>
      <c r="B246" s="70">
        <v>75</v>
      </c>
      <c r="C246" s="70">
        <v>7</v>
      </c>
      <c r="D246" s="70">
        <v>5</v>
      </c>
      <c r="E246" s="70">
        <v>2010</v>
      </c>
      <c r="F246" s="70" t="s">
        <v>177</v>
      </c>
      <c r="G246" s="70" t="s">
        <v>1656</v>
      </c>
      <c r="H246" s="70" t="s">
        <v>1657</v>
      </c>
      <c r="I246" s="148"/>
      <c r="J246" s="71">
        <v>1.5320139574421681</v>
      </c>
      <c r="K246" s="71">
        <v>0.60646952675836729</v>
      </c>
      <c r="L246" s="71">
        <v>6.4743638922287063</v>
      </c>
      <c r="M246" s="71">
        <v>6.6051571493554331</v>
      </c>
      <c r="N246" s="71">
        <v>9.9863177474061366</v>
      </c>
      <c r="O246" s="71">
        <v>5.048501303034139</v>
      </c>
      <c r="P246" s="71">
        <v>6.1963902913005153</v>
      </c>
      <c r="Q246" s="71">
        <v>0.305472449295416</v>
      </c>
      <c r="R246" s="71">
        <v>0</v>
      </c>
      <c r="S246" s="71">
        <v>6.7510148102258929E-2</v>
      </c>
      <c r="T246" s="72"/>
      <c r="U246" s="71">
        <v>59758</v>
      </c>
      <c r="V246" s="71">
        <v>270</v>
      </c>
      <c r="W246" s="71">
        <v>115</v>
      </c>
      <c r="X246" s="71">
        <v>1620</v>
      </c>
      <c r="Y246" s="71">
        <v>2385</v>
      </c>
      <c r="Z246" s="71">
        <v>2564</v>
      </c>
      <c r="AA246" s="71">
        <v>1216</v>
      </c>
      <c r="AB246" s="71">
        <v>5021</v>
      </c>
      <c r="AC246" s="71">
        <v>0</v>
      </c>
      <c r="AD246" s="71">
        <v>6.7510148102258929E-2</v>
      </c>
      <c r="AE246" s="72"/>
      <c r="AF246" s="71"/>
      <c r="AG246" s="71"/>
      <c r="AH246" s="71"/>
      <c r="AI246" s="71"/>
      <c r="AJ246" s="71"/>
      <c r="AK246" s="71"/>
      <c r="AL246" s="71"/>
      <c r="AM246" s="71"/>
      <c r="AN246" s="71"/>
      <c r="AO246" s="71"/>
      <c r="AP246" s="71"/>
      <c r="AQ246" s="72"/>
      <c r="AR246" s="71"/>
      <c r="AS246" s="71"/>
      <c r="AT246" s="71"/>
      <c r="AU246" s="71"/>
      <c r="AV246" s="71"/>
      <c r="AW246" s="71"/>
      <c r="AX246" s="71"/>
      <c r="AY246" s="72"/>
      <c r="AZ246" s="71"/>
      <c r="BA246" s="71"/>
      <c r="BB246" s="71"/>
      <c r="BC246" s="71"/>
      <c r="BD246" s="71"/>
      <c r="BE246" s="71"/>
      <c r="BF246" s="71"/>
      <c r="BG246" s="72"/>
      <c r="BH246" s="71">
        <v>0</v>
      </c>
      <c r="BI246" s="71">
        <v>0</v>
      </c>
      <c r="BJ246" s="71">
        <v>0</v>
      </c>
      <c r="BK246" s="71">
        <v>0</v>
      </c>
      <c r="BL246" s="71">
        <v>0</v>
      </c>
      <c r="BM246" s="71">
        <v>0</v>
      </c>
      <c r="BN246" s="72"/>
      <c r="BO246" s="71">
        <v>0</v>
      </c>
      <c r="BP246" s="71">
        <v>0</v>
      </c>
      <c r="BQ246" s="71">
        <v>0</v>
      </c>
      <c r="BR246" s="71">
        <v>0</v>
      </c>
      <c r="BS246" s="71">
        <v>0</v>
      </c>
      <c r="BT246" s="71">
        <v>0</v>
      </c>
      <c r="BU246"/>
      <c r="BV246" s="70">
        <v>0</v>
      </c>
      <c r="BW246" s="70">
        <v>0</v>
      </c>
      <c r="BX246" s="70">
        <v>0</v>
      </c>
      <c r="BY246" s="70">
        <v>0</v>
      </c>
      <c r="BZ246" s="70">
        <v>0</v>
      </c>
      <c r="CA246" s="70">
        <v>0</v>
      </c>
      <c r="CB246" s="70">
        <v>0</v>
      </c>
      <c r="CC246" s="70">
        <v>0</v>
      </c>
      <c r="CD246" s="70">
        <v>0</v>
      </c>
    </row>
    <row r="247" spans="1:82">
      <c r="A247" s="70" t="s">
        <v>1952</v>
      </c>
      <c r="B247" s="70">
        <v>76</v>
      </c>
      <c r="C247" s="70">
        <v>8</v>
      </c>
      <c r="D247" s="70">
        <v>5</v>
      </c>
      <c r="E247" s="70">
        <v>2011</v>
      </c>
      <c r="F247" s="70" t="s">
        <v>178</v>
      </c>
      <c r="G247" s="70" t="s">
        <v>1656</v>
      </c>
      <c r="H247" s="70" t="s">
        <v>1657</v>
      </c>
      <c r="I247" s="148"/>
      <c r="J247" s="71">
        <v>3.1660064118867921</v>
      </c>
      <c r="K247" s="71">
        <v>0.84977661430608975</v>
      </c>
      <c r="L247" s="71">
        <v>6.0410532649456679</v>
      </c>
      <c r="M247" s="71">
        <v>8.3441704830080159</v>
      </c>
      <c r="N247" s="71">
        <v>11.8842396029903</v>
      </c>
      <c r="O247" s="71">
        <v>4.8139643140276478</v>
      </c>
      <c r="P247" s="71">
        <v>5.4532004274888939</v>
      </c>
      <c r="Q247" s="71">
        <v>0.34590263905016699</v>
      </c>
      <c r="R247" s="71">
        <v>0</v>
      </c>
      <c r="S247" s="71">
        <v>7.5277543308054182E-2</v>
      </c>
      <c r="T247" s="72"/>
      <c r="U247" s="71">
        <v>116306</v>
      </c>
      <c r="V247" s="71">
        <v>270</v>
      </c>
      <c r="W247" s="71">
        <v>115</v>
      </c>
      <c r="X247" s="71">
        <v>1620</v>
      </c>
      <c r="Y247" s="71">
        <v>2358</v>
      </c>
      <c r="Z247" s="71">
        <v>2498</v>
      </c>
      <c r="AA247" s="71">
        <v>1102</v>
      </c>
      <c r="AB247" s="71">
        <v>4929</v>
      </c>
      <c r="AC247" s="71">
        <v>0</v>
      </c>
      <c r="AD247" s="71">
        <v>7.5277543308054182E-2</v>
      </c>
      <c r="AE247" s="72"/>
      <c r="AF247" s="71"/>
      <c r="AG247" s="71"/>
      <c r="AH247" s="71"/>
      <c r="AI247" s="71"/>
      <c r="AJ247" s="71"/>
      <c r="AK247" s="71"/>
      <c r="AL247" s="71"/>
      <c r="AM247" s="71"/>
      <c r="AN247" s="71"/>
      <c r="AO247" s="71"/>
      <c r="AP247" s="71"/>
      <c r="AQ247" s="72"/>
      <c r="AR247" s="71"/>
      <c r="AS247" s="71"/>
      <c r="AT247" s="71"/>
      <c r="AU247" s="71"/>
      <c r="AV247" s="71"/>
      <c r="AW247" s="71"/>
      <c r="AX247" s="71"/>
      <c r="AY247" s="72"/>
      <c r="AZ247" s="71"/>
      <c r="BA247" s="71"/>
      <c r="BB247" s="71"/>
      <c r="BC247" s="71"/>
      <c r="BD247" s="71"/>
      <c r="BE247" s="71"/>
      <c r="BF247" s="71"/>
      <c r="BG247" s="72"/>
      <c r="BH247" s="71">
        <v>0</v>
      </c>
      <c r="BI247" s="71">
        <v>0</v>
      </c>
      <c r="BJ247" s="71">
        <v>0</v>
      </c>
      <c r="BK247" s="71">
        <v>0</v>
      </c>
      <c r="BL247" s="71">
        <v>0</v>
      </c>
      <c r="BM247" s="71">
        <v>0</v>
      </c>
      <c r="BN247" s="72"/>
      <c r="BO247" s="71">
        <v>0</v>
      </c>
      <c r="BP247" s="71">
        <v>0</v>
      </c>
      <c r="BQ247" s="71">
        <v>0</v>
      </c>
      <c r="BR247" s="71">
        <v>0</v>
      </c>
      <c r="BS247" s="71">
        <v>0</v>
      </c>
      <c r="BT247" s="71">
        <v>0</v>
      </c>
      <c r="BU247"/>
      <c r="BV247" s="70">
        <v>0</v>
      </c>
      <c r="BW247" s="70">
        <v>0</v>
      </c>
      <c r="BX247" s="70">
        <v>0</v>
      </c>
      <c r="BY247" s="70">
        <v>0</v>
      </c>
      <c r="BZ247" s="70">
        <v>0</v>
      </c>
      <c r="CA247" s="70">
        <v>0</v>
      </c>
      <c r="CB247" s="70">
        <v>0</v>
      </c>
      <c r="CC247" s="70">
        <v>0</v>
      </c>
      <c r="CD247" s="70">
        <v>0</v>
      </c>
    </row>
    <row r="248" spans="1:82">
      <c r="A248" s="70" t="s">
        <v>1953</v>
      </c>
      <c r="B248" s="70">
        <v>77</v>
      </c>
      <c r="C248" s="70">
        <v>9</v>
      </c>
      <c r="D248" s="70">
        <v>5</v>
      </c>
      <c r="E248" s="70">
        <v>2012</v>
      </c>
      <c r="F248" s="70" t="s">
        <v>179</v>
      </c>
      <c r="G248" s="70" t="s">
        <v>1656</v>
      </c>
      <c r="H248" s="70" t="s">
        <v>1657</v>
      </c>
      <c r="I248" s="148"/>
      <c r="J248" s="71">
        <v>2.5602889935213051</v>
      </c>
      <c r="K248" s="71">
        <v>0.95730622199744742</v>
      </c>
      <c r="L248" s="71">
        <v>6.0952431088157013</v>
      </c>
      <c r="M248" s="71">
        <v>10.36343322765495</v>
      </c>
      <c r="N248" s="71">
        <v>12.9110051317007</v>
      </c>
      <c r="O248" s="71">
        <v>4.7703466036716549</v>
      </c>
      <c r="P248" s="71">
        <v>5.5887352869428213</v>
      </c>
      <c r="Q248" s="71">
        <v>0.36811540726632902</v>
      </c>
      <c r="R248" s="71">
        <v>0</v>
      </c>
      <c r="S248" s="71">
        <v>0.1024635063935224</v>
      </c>
      <c r="T248" s="72"/>
      <c r="U248" s="71">
        <v>90117</v>
      </c>
      <c r="V248" s="71">
        <v>270</v>
      </c>
      <c r="W248" s="71">
        <v>115</v>
      </c>
      <c r="X248" s="71">
        <v>1620</v>
      </c>
      <c r="Y248" s="71">
        <v>2332</v>
      </c>
      <c r="Z248" s="71">
        <v>2495</v>
      </c>
      <c r="AA248" s="71">
        <v>1123</v>
      </c>
      <c r="AB248" s="71">
        <v>4828</v>
      </c>
      <c r="AC248" s="71">
        <v>0</v>
      </c>
      <c r="AD248" s="71">
        <v>0.1024635063935224</v>
      </c>
      <c r="AE248" s="72"/>
      <c r="AF248" s="71"/>
      <c r="AG248" s="71"/>
      <c r="AH248" s="71"/>
      <c r="AI248" s="71"/>
      <c r="AJ248" s="71"/>
      <c r="AK248" s="71"/>
      <c r="AL248" s="71"/>
      <c r="AM248" s="71"/>
      <c r="AN248" s="71"/>
      <c r="AO248" s="71"/>
      <c r="AP248" s="71"/>
      <c r="AQ248" s="72"/>
      <c r="AR248" s="71"/>
      <c r="AS248" s="71"/>
      <c r="AT248" s="71"/>
      <c r="AU248" s="71"/>
      <c r="AV248" s="71"/>
      <c r="AW248" s="71"/>
      <c r="AX248" s="71"/>
      <c r="AY248" s="72"/>
      <c r="AZ248" s="71"/>
      <c r="BA248" s="71"/>
      <c r="BB248" s="71"/>
      <c r="BC248" s="71"/>
      <c r="BD248" s="71"/>
      <c r="BE248" s="71"/>
      <c r="BF248" s="71"/>
      <c r="BG248" s="72"/>
      <c r="BH248" s="71">
        <v>0</v>
      </c>
      <c r="BI248" s="71">
        <v>0</v>
      </c>
      <c r="BJ248" s="71">
        <v>0</v>
      </c>
      <c r="BK248" s="71">
        <v>0</v>
      </c>
      <c r="BL248" s="71">
        <v>0</v>
      </c>
      <c r="BM248" s="71">
        <v>0</v>
      </c>
      <c r="BN248" s="72"/>
      <c r="BO248" s="71">
        <v>0</v>
      </c>
      <c r="BP248" s="71">
        <v>0</v>
      </c>
      <c r="BQ248" s="71">
        <v>0</v>
      </c>
      <c r="BR248" s="71">
        <v>0</v>
      </c>
      <c r="BS248" s="71">
        <v>0</v>
      </c>
      <c r="BT248" s="71">
        <v>0</v>
      </c>
      <c r="BU248"/>
      <c r="BV248" s="70">
        <v>0</v>
      </c>
      <c r="BW248" s="70">
        <v>0</v>
      </c>
      <c r="BX248" s="70">
        <v>0</v>
      </c>
      <c r="BY248" s="70">
        <v>0</v>
      </c>
      <c r="BZ248" s="70">
        <v>0</v>
      </c>
      <c r="CA248" s="70">
        <v>0</v>
      </c>
      <c r="CB248" s="70">
        <v>0</v>
      </c>
      <c r="CC248" s="70">
        <v>0</v>
      </c>
      <c r="CD248" s="70">
        <v>0</v>
      </c>
    </row>
    <row r="249" spans="1:82">
      <c r="A249" s="70" t="s">
        <v>1954</v>
      </c>
      <c r="B249" s="70">
        <v>78</v>
      </c>
      <c r="C249" s="70">
        <v>10</v>
      </c>
      <c r="D249" s="70">
        <v>5</v>
      </c>
      <c r="E249" s="70">
        <v>2013</v>
      </c>
      <c r="F249" s="70" t="s">
        <v>180</v>
      </c>
      <c r="G249" s="70" t="s">
        <v>1656</v>
      </c>
      <c r="H249" s="70" t="s">
        <v>1657</v>
      </c>
      <c r="I249" s="148"/>
      <c r="J249" s="71">
        <v>2.1853983844762119</v>
      </c>
      <c r="K249" s="71">
        <v>0.79121685782043283</v>
      </c>
      <c r="L249" s="71">
        <v>5.3825802848887303</v>
      </c>
      <c r="M249" s="71">
        <v>9.6382406727653276</v>
      </c>
      <c r="N249" s="71">
        <v>12.566136841912281</v>
      </c>
      <c r="O249" s="71">
        <v>4.6945796540192033</v>
      </c>
      <c r="P249" s="71">
        <v>6.0343996152238946</v>
      </c>
      <c r="Q249" s="71">
        <v>0.37060729618622501</v>
      </c>
      <c r="R249" s="71">
        <v>0</v>
      </c>
      <c r="S249" s="71">
        <v>9.0033208482625748E-2</v>
      </c>
      <c r="T249" s="72"/>
      <c r="U249" s="71">
        <v>78322</v>
      </c>
      <c r="V249" s="71">
        <v>270</v>
      </c>
      <c r="W249" s="71">
        <v>115</v>
      </c>
      <c r="X249" s="71">
        <v>1620</v>
      </c>
      <c r="Y249" s="71">
        <v>2342</v>
      </c>
      <c r="Z249" s="71">
        <v>2565</v>
      </c>
      <c r="AA249" s="71">
        <v>1208</v>
      </c>
      <c r="AB249" s="71">
        <v>4791</v>
      </c>
      <c r="AC249" s="71">
        <v>0</v>
      </c>
      <c r="AD249" s="71">
        <v>9.0033208482625748E-2</v>
      </c>
      <c r="AE249" s="72"/>
      <c r="AF249" s="71"/>
      <c r="AG249" s="71"/>
      <c r="AH249" s="71"/>
      <c r="AI249" s="71"/>
      <c r="AJ249" s="71"/>
      <c r="AK249" s="71"/>
      <c r="AL249" s="71"/>
      <c r="AM249" s="71"/>
      <c r="AN249" s="71"/>
      <c r="AO249" s="71"/>
      <c r="AP249" s="71"/>
      <c r="AQ249" s="72"/>
      <c r="AR249" s="71"/>
      <c r="AS249" s="71"/>
      <c r="AT249" s="71"/>
      <c r="AU249" s="71"/>
      <c r="AV249" s="71"/>
      <c r="AW249" s="71"/>
      <c r="AX249" s="71"/>
      <c r="AY249" s="72"/>
      <c r="AZ249" s="71"/>
      <c r="BA249" s="71"/>
      <c r="BB249" s="71"/>
      <c r="BC249" s="71"/>
      <c r="BD249" s="71"/>
      <c r="BE249" s="71"/>
      <c r="BF249" s="71"/>
      <c r="BG249" s="72"/>
      <c r="BH249" s="71">
        <v>0</v>
      </c>
      <c r="BI249" s="71">
        <v>0</v>
      </c>
      <c r="BJ249" s="71">
        <v>0</v>
      </c>
      <c r="BK249" s="71">
        <v>0</v>
      </c>
      <c r="BL249" s="71">
        <v>0</v>
      </c>
      <c r="BM249" s="71">
        <v>0</v>
      </c>
      <c r="BN249" s="72"/>
      <c r="BO249" s="71">
        <v>0</v>
      </c>
      <c r="BP249" s="71">
        <v>0</v>
      </c>
      <c r="BQ249" s="71">
        <v>0</v>
      </c>
      <c r="BR249" s="71">
        <v>0</v>
      </c>
      <c r="BS249" s="71">
        <v>0</v>
      </c>
      <c r="BT249" s="71">
        <v>0</v>
      </c>
      <c r="BU249"/>
      <c r="BV249" s="70">
        <v>0</v>
      </c>
      <c r="BW249" s="70">
        <v>0</v>
      </c>
      <c r="BX249" s="70">
        <v>0</v>
      </c>
      <c r="BY249" s="70">
        <v>0</v>
      </c>
      <c r="BZ249" s="70">
        <v>0</v>
      </c>
      <c r="CA249" s="70">
        <v>0</v>
      </c>
      <c r="CB249" s="70">
        <v>0</v>
      </c>
      <c r="CC249" s="70">
        <v>0</v>
      </c>
      <c r="CD249" s="70">
        <v>0</v>
      </c>
    </row>
    <row r="250" spans="1:82">
      <c r="A250" s="70" t="s">
        <v>1955</v>
      </c>
      <c r="B250" s="70">
        <v>79</v>
      </c>
      <c r="C250" s="70">
        <v>11</v>
      </c>
      <c r="D250" s="70">
        <v>5</v>
      </c>
      <c r="E250" s="70">
        <v>2014</v>
      </c>
      <c r="F250" s="70" t="s">
        <v>181</v>
      </c>
      <c r="G250" s="70" t="s">
        <v>1656</v>
      </c>
      <c r="H250" s="70" t="s">
        <v>1657</v>
      </c>
      <c r="I250" s="148"/>
      <c r="J250" s="71">
        <v>2.174954953158331</v>
      </c>
      <c r="K250" s="71">
        <v>0.55649083493058404</v>
      </c>
      <c r="L250" s="71">
        <v>8.2535511478686221</v>
      </c>
      <c r="M250" s="71">
        <v>10.062935601182129</v>
      </c>
      <c r="N250" s="71">
        <v>13.328642537929801</v>
      </c>
      <c r="O250" s="71">
        <v>4.4347573772270135</v>
      </c>
      <c r="P250" s="71">
        <v>5.9502749344477683</v>
      </c>
      <c r="Q250" s="71">
        <v>0.35082571165794002</v>
      </c>
      <c r="R250" s="71">
        <v>0</v>
      </c>
      <c r="S250" s="71">
        <v>7.0069447952964048E-2</v>
      </c>
      <c r="T250" s="72"/>
      <c r="U250" s="71">
        <v>86570</v>
      </c>
      <c r="V250" s="71">
        <v>165</v>
      </c>
      <c r="W250" s="71">
        <v>180</v>
      </c>
      <c r="X250" s="71">
        <v>1608</v>
      </c>
      <c r="Y250" s="71">
        <v>2346</v>
      </c>
      <c r="Z250" s="71">
        <v>2552</v>
      </c>
      <c r="AA250" s="71">
        <v>1185</v>
      </c>
      <c r="AB250" s="71">
        <v>4727</v>
      </c>
      <c r="AC250" s="71">
        <v>0</v>
      </c>
      <c r="AD250" s="71">
        <v>7.0069447952964048E-2</v>
      </c>
      <c r="AE250" s="72"/>
      <c r="AF250" s="71"/>
      <c r="AG250" s="71"/>
      <c r="AH250" s="71"/>
      <c r="AI250" s="71"/>
      <c r="AJ250" s="71"/>
      <c r="AK250" s="71"/>
      <c r="AL250" s="71"/>
      <c r="AM250" s="71"/>
      <c r="AN250" s="71"/>
      <c r="AO250" s="71"/>
      <c r="AP250" s="71"/>
      <c r="AQ250" s="72"/>
      <c r="AR250" s="71">
        <v>6</v>
      </c>
      <c r="AS250" s="71">
        <v>1</v>
      </c>
      <c r="AT250" s="71">
        <v>0</v>
      </c>
      <c r="AU250" s="71">
        <v>0</v>
      </c>
      <c r="AV250" s="71">
        <v>0</v>
      </c>
      <c r="AW250" s="71">
        <v>0</v>
      </c>
      <c r="AX250" s="71"/>
      <c r="AY250" s="72"/>
      <c r="AZ250" s="71">
        <v>23.9</v>
      </c>
      <c r="BA250" s="71">
        <v>100</v>
      </c>
      <c r="BB250" s="71">
        <v>0</v>
      </c>
      <c r="BC250" s="71">
        <v>0</v>
      </c>
      <c r="BD250" s="71">
        <v>0</v>
      </c>
      <c r="BE250" s="71">
        <v>0</v>
      </c>
      <c r="BF250" s="71"/>
      <c r="BG250" s="72"/>
      <c r="BH250" s="71">
        <v>0</v>
      </c>
      <c r="BI250" s="71">
        <v>0</v>
      </c>
      <c r="BJ250" s="71">
        <v>0</v>
      </c>
      <c r="BK250" s="71">
        <v>0</v>
      </c>
      <c r="BL250" s="71">
        <v>0</v>
      </c>
      <c r="BM250" s="71">
        <v>0</v>
      </c>
      <c r="BN250" s="72"/>
      <c r="BO250" s="71">
        <v>0</v>
      </c>
      <c r="BP250" s="71">
        <v>0</v>
      </c>
      <c r="BQ250" s="71">
        <v>0</v>
      </c>
      <c r="BR250" s="71">
        <v>0</v>
      </c>
      <c r="BS250" s="71">
        <v>0</v>
      </c>
      <c r="BT250" s="71">
        <v>0</v>
      </c>
      <c r="BU250"/>
      <c r="BV250" s="70">
        <v>0</v>
      </c>
      <c r="BW250" s="70">
        <v>0</v>
      </c>
      <c r="BX250" s="70">
        <v>0</v>
      </c>
      <c r="BY250" s="70">
        <v>0</v>
      </c>
      <c r="BZ250" s="70">
        <v>0</v>
      </c>
      <c r="CA250" s="70">
        <v>0</v>
      </c>
      <c r="CB250" s="70">
        <v>0</v>
      </c>
      <c r="CC250" s="70">
        <v>0</v>
      </c>
      <c r="CD250" s="70">
        <v>0</v>
      </c>
    </row>
    <row r="251" spans="1:82">
      <c r="A251" s="70" t="s">
        <v>1956</v>
      </c>
      <c r="B251" s="70">
        <v>80</v>
      </c>
      <c r="C251" s="70">
        <v>12</v>
      </c>
      <c r="D251" s="70">
        <v>5</v>
      </c>
      <c r="E251" s="70">
        <v>2015</v>
      </c>
      <c r="F251" s="70" t="s">
        <v>182</v>
      </c>
      <c r="G251" s="70" t="s">
        <v>1656</v>
      </c>
      <c r="H251" s="70" t="s">
        <v>1657</v>
      </c>
      <c r="I251" s="148"/>
      <c r="J251" s="71">
        <v>2.7597391989013822</v>
      </c>
      <c r="K251" s="71">
        <v>0.53361686192464974</v>
      </c>
      <c r="L251" s="71">
        <v>8.6877236243986218</v>
      </c>
      <c r="M251" s="71">
        <v>9.7366231943670272</v>
      </c>
      <c r="N251" s="71">
        <v>12.215380977110319</v>
      </c>
      <c r="O251" s="71">
        <v>4.3942056666161191</v>
      </c>
      <c r="P251" s="71">
        <v>6.0404060347911308</v>
      </c>
      <c r="Q251" s="71">
        <v>0.33791405252994999</v>
      </c>
      <c r="R251" s="71">
        <v>0</v>
      </c>
      <c r="S251" s="71">
        <v>6.644434122263039E-2</v>
      </c>
      <c r="T251" s="72"/>
      <c r="U251" s="71">
        <v>110133</v>
      </c>
      <c r="V251" s="71">
        <v>165</v>
      </c>
      <c r="W251" s="71">
        <v>180</v>
      </c>
      <c r="X251" s="71">
        <v>1608</v>
      </c>
      <c r="Y251" s="71">
        <v>2336</v>
      </c>
      <c r="Z251" s="71">
        <v>2553</v>
      </c>
      <c r="AA251" s="71">
        <v>1202</v>
      </c>
      <c r="AB251" s="71">
        <v>4651</v>
      </c>
      <c r="AC251" s="71">
        <v>0</v>
      </c>
      <c r="AD251" s="71">
        <v>6.644434122263039E-2</v>
      </c>
      <c r="AE251" s="72"/>
      <c r="AF251" s="71">
        <v>849929.46347711852</v>
      </c>
      <c r="AG251" s="71">
        <v>355506.15520446579</v>
      </c>
      <c r="AH251" s="71">
        <v>1123338.861900066</v>
      </c>
      <c r="AI251" s="71">
        <v>10227010.51206799</v>
      </c>
      <c r="AJ251" s="71">
        <v>10346255.245228199</v>
      </c>
      <c r="AK251" s="71">
        <v>0</v>
      </c>
      <c r="AL251" s="71">
        <v>0</v>
      </c>
      <c r="AM251" s="71">
        <v>637400.03978879319</v>
      </c>
      <c r="AN251" s="71">
        <v>0</v>
      </c>
      <c r="AO251" s="71">
        <v>0</v>
      </c>
      <c r="AP251" s="71">
        <v>23539440.277666632</v>
      </c>
      <c r="AQ251" s="72"/>
      <c r="AR251" s="71">
        <v>11</v>
      </c>
      <c r="AS251" s="71">
        <v>1</v>
      </c>
      <c r="AT251" s="71">
        <v>0</v>
      </c>
      <c r="AU251" s="71">
        <v>0</v>
      </c>
      <c r="AV251" s="71">
        <v>0</v>
      </c>
      <c r="AW251" s="71">
        <v>0</v>
      </c>
      <c r="AX251" s="71"/>
      <c r="AY251" s="72"/>
      <c r="AZ251" s="71">
        <v>62.4</v>
      </c>
      <c r="BA251" s="71">
        <v>100</v>
      </c>
      <c r="BB251" s="71">
        <v>0</v>
      </c>
      <c r="BC251" s="71">
        <v>0</v>
      </c>
      <c r="BD251" s="71">
        <v>0</v>
      </c>
      <c r="BE251" s="71">
        <v>0</v>
      </c>
      <c r="BF251" s="71"/>
      <c r="BG251" s="72"/>
      <c r="BH251" s="71">
        <v>0</v>
      </c>
      <c r="BI251" s="71">
        <v>0</v>
      </c>
      <c r="BJ251" s="71">
        <v>0</v>
      </c>
      <c r="BK251" s="71">
        <v>0</v>
      </c>
      <c r="BL251" s="71">
        <v>0</v>
      </c>
      <c r="BM251" s="71">
        <v>0</v>
      </c>
      <c r="BN251" s="72"/>
      <c r="BO251" s="71">
        <v>0</v>
      </c>
      <c r="BP251" s="71">
        <v>0</v>
      </c>
      <c r="BQ251" s="71">
        <v>0</v>
      </c>
      <c r="BR251" s="71">
        <v>0</v>
      </c>
      <c r="BS251" s="71">
        <v>0</v>
      </c>
      <c r="BT251" s="71">
        <v>0</v>
      </c>
      <c r="BU251"/>
      <c r="BV251" s="70">
        <v>0</v>
      </c>
      <c r="BW251" s="70">
        <v>0</v>
      </c>
      <c r="BX251" s="70">
        <v>0</v>
      </c>
      <c r="BY251" s="70">
        <v>0</v>
      </c>
      <c r="BZ251" s="70">
        <v>0</v>
      </c>
      <c r="CA251" s="70">
        <v>0</v>
      </c>
      <c r="CB251" s="70">
        <v>0</v>
      </c>
      <c r="CC251" s="70">
        <v>0</v>
      </c>
      <c r="CD251" s="70">
        <v>0</v>
      </c>
    </row>
    <row r="252" spans="1:82">
      <c r="A252" s="70" t="s">
        <v>1957</v>
      </c>
      <c r="B252" s="70">
        <v>81</v>
      </c>
      <c r="C252" s="70">
        <v>13</v>
      </c>
      <c r="D252" s="70">
        <v>5</v>
      </c>
      <c r="E252" s="70">
        <v>2016</v>
      </c>
      <c r="F252" s="70" t="s">
        <v>155</v>
      </c>
      <c r="G252" s="70" t="s">
        <v>1656</v>
      </c>
      <c r="H252" s="70" t="s">
        <v>1657</v>
      </c>
      <c r="I252" s="148"/>
      <c r="J252" s="71">
        <v>1.6610284484803348</v>
      </c>
      <c r="K252" s="71">
        <v>0.50334907727647715</v>
      </c>
      <c r="L252" s="71">
        <v>9.34232773517477</v>
      </c>
      <c r="M252" s="71">
        <v>8.3480251969012773</v>
      </c>
      <c r="N252" s="71">
        <v>12.337151601214817</v>
      </c>
      <c r="O252" s="71">
        <v>4.3867525888846641</v>
      </c>
      <c r="P252" s="71">
        <v>6.7681996541465805</v>
      </c>
      <c r="Q252" s="71">
        <v>0.32300026336402266</v>
      </c>
      <c r="R252" s="71">
        <v>0</v>
      </c>
      <c r="S252" s="71">
        <v>9.5300694631724026E-2</v>
      </c>
      <c r="T252" s="72"/>
      <c r="U252" s="71">
        <v>63096</v>
      </c>
      <c r="V252" s="71">
        <v>165</v>
      </c>
      <c r="W252" s="71">
        <v>180</v>
      </c>
      <c r="X252" s="71">
        <v>1608</v>
      </c>
      <c r="Y252" s="71">
        <v>2320</v>
      </c>
      <c r="Z252" s="71">
        <v>2580</v>
      </c>
      <c r="AA252" s="71">
        <v>1393</v>
      </c>
      <c r="AB252" s="71">
        <v>4573</v>
      </c>
      <c r="AC252" s="71">
        <v>0</v>
      </c>
      <c r="AD252" s="71">
        <v>9.5300694631724026E-2</v>
      </c>
      <c r="AE252" s="72"/>
      <c r="AF252" s="71">
        <v>520510.19297875982</v>
      </c>
      <c r="AG252" s="71">
        <v>338870.07073830342</v>
      </c>
      <c r="AH252" s="71">
        <v>952085.03866000916</v>
      </c>
      <c r="AI252" s="71">
        <v>10208595.527229071</v>
      </c>
      <c r="AJ252" s="71">
        <v>10206446.281310581</v>
      </c>
      <c r="AK252" s="71">
        <v>0</v>
      </c>
      <c r="AL252" s="71">
        <v>0</v>
      </c>
      <c r="AM252" s="71">
        <v>627197.35952705564</v>
      </c>
      <c r="AN252" s="71">
        <v>0</v>
      </c>
      <c r="AO252" s="71">
        <v>0</v>
      </c>
      <c r="AP252" s="71">
        <v>22853704.470443781</v>
      </c>
      <c r="AQ252" s="72"/>
      <c r="AR252" s="71">
        <v>16</v>
      </c>
      <c r="AS252" s="71">
        <v>1</v>
      </c>
      <c r="AT252" s="71">
        <v>0</v>
      </c>
      <c r="AU252" s="71">
        <v>0</v>
      </c>
      <c r="AV252" s="71">
        <v>0</v>
      </c>
      <c r="AW252" s="71">
        <v>0</v>
      </c>
      <c r="AX252" s="71"/>
      <c r="AY252" s="72"/>
      <c r="AZ252" s="71">
        <v>109.2</v>
      </c>
      <c r="BA252" s="71">
        <v>100</v>
      </c>
      <c r="BB252" s="71">
        <v>0</v>
      </c>
      <c r="BC252" s="71">
        <v>0</v>
      </c>
      <c r="BD252" s="71">
        <v>0</v>
      </c>
      <c r="BE252" s="71">
        <v>0</v>
      </c>
      <c r="BF252" s="71"/>
      <c r="BG252" s="72"/>
      <c r="BH252" s="71">
        <v>0</v>
      </c>
      <c r="BI252" s="71">
        <v>0</v>
      </c>
      <c r="BJ252" s="71">
        <v>0</v>
      </c>
      <c r="BK252" s="71">
        <v>0</v>
      </c>
      <c r="BL252" s="71">
        <v>0</v>
      </c>
      <c r="BM252" s="71">
        <v>0</v>
      </c>
      <c r="BN252" s="72"/>
      <c r="BO252" s="71">
        <v>0</v>
      </c>
      <c r="BP252" s="71">
        <v>0</v>
      </c>
      <c r="BQ252" s="71">
        <v>0</v>
      </c>
      <c r="BR252" s="71">
        <v>0</v>
      </c>
      <c r="BS252" s="71">
        <v>0</v>
      </c>
      <c r="BT252" s="71">
        <v>0</v>
      </c>
      <c r="BU252"/>
      <c r="BV252" s="70">
        <v>0</v>
      </c>
      <c r="BW252" s="70">
        <v>0</v>
      </c>
      <c r="BX252" s="70">
        <v>0</v>
      </c>
      <c r="BY252" s="70">
        <v>0</v>
      </c>
      <c r="BZ252" s="70">
        <v>0</v>
      </c>
      <c r="CA252" s="70">
        <v>0</v>
      </c>
      <c r="CB252" s="70">
        <v>0</v>
      </c>
      <c r="CC252" s="70">
        <v>0</v>
      </c>
      <c r="CD252" s="70">
        <v>0</v>
      </c>
    </row>
    <row r="253" spans="1:82">
      <c r="A253" s="70" t="s">
        <v>1958</v>
      </c>
      <c r="B253" s="70">
        <v>82</v>
      </c>
      <c r="C253" s="70">
        <v>14</v>
      </c>
      <c r="D253" s="70">
        <v>5</v>
      </c>
      <c r="E253" s="70">
        <v>2017</v>
      </c>
      <c r="F253" s="70" t="s">
        <v>156</v>
      </c>
      <c r="G253" s="70" t="s">
        <v>1656</v>
      </c>
      <c r="H253" s="70" t="s">
        <v>1657</v>
      </c>
      <c r="I253" s="148"/>
      <c r="J253" s="71">
        <v>1.3431835689734093</v>
      </c>
      <c r="K253" s="71">
        <v>0.51434739151787534</v>
      </c>
      <c r="L253" s="71">
        <v>8.4334131841587041</v>
      </c>
      <c r="M253" s="71">
        <v>8.3704811382985991</v>
      </c>
      <c r="N253" s="71">
        <v>11.989355617514871</v>
      </c>
      <c r="O253" s="71">
        <v>4.2616497354004075</v>
      </c>
      <c r="P253" s="71">
        <v>6.7108416951775318</v>
      </c>
      <c r="Q253" s="71">
        <v>0.30613289470966298</v>
      </c>
      <c r="R253" s="71">
        <v>0</v>
      </c>
      <c r="S253" s="71">
        <v>6.0208328854501399E-2</v>
      </c>
      <c r="T253" s="72"/>
      <c r="U253" s="71">
        <v>50205</v>
      </c>
      <c r="V253" s="71">
        <v>165</v>
      </c>
      <c r="W253" s="71">
        <v>180</v>
      </c>
      <c r="X253" s="71">
        <v>1608</v>
      </c>
      <c r="Y253" s="71">
        <v>2304</v>
      </c>
      <c r="Z253" s="71">
        <v>2548</v>
      </c>
      <c r="AA253" s="71">
        <v>1390</v>
      </c>
      <c r="AB253" s="71">
        <v>4482</v>
      </c>
      <c r="AC253" s="71">
        <v>0</v>
      </c>
      <c r="AD253" s="71">
        <v>6.0208328854501399E-2</v>
      </c>
      <c r="AE253" s="72"/>
      <c r="AF253" s="71">
        <v>406975.45542010257</v>
      </c>
      <c r="AG253" s="71">
        <v>339854.67405101837</v>
      </c>
      <c r="AH253" s="71">
        <v>1163072.6083423649</v>
      </c>
      <c r="AI253" s="71">
        <v>9956028.4479443207</v>
      </c>
      <c r="AJ253" s="71">
        <v>9191378.4427181408</v>
      </c>
      <c r="AK253" s="71">
        <v>0</v>
      </c>
      <c r="AL253" s="71">
        <v>0</v>
      </c>
      <c r="AM253" s="71">
        <v>615678.36591027328</v>
      </c>
      <c r="AN253" s="71">
        <v>0</v>
      </c>
      <c r="AO253" s="71">
        <v>0</v>
      </c>
      <c r="AP253" s="71">
        <v>21672987.994386222</v>
      </c>
      <c r="AQ253" s="72"/>
      <c r="AR253" s="71">
        <v>17</v>
      </c>
      <c r="AS253" s="71">
        <v>1</v>
      </c>
      <c r="AT253" s="71">
        <v>0</v>
      </c>
      <c r="AU253" s="71">
        <v>0</v>
      </c>
      <c r="AV253" s="71">
        <v>0</v>
      </c>
      <c r="AW253" s="71">
        <v>0</v>
      </c>
      <c r="AX253" s="71"/>
      <c r="AY253" s="72"/>
      <c r="AZ253" s="71">
        <v>118.2</v>
      </c>
      <c r="BA253" s="71">
        <v>100</v>
      </c>
      <c r="BB253" s="71">
        <v>0</v>
      </c>
      <c r="BC253" s="71">
        <v>0</v>
      </c>
      <c r="BD253" s="71">
        <v>0</v>
      </c>
      <c r="BE253" s="71">
        <v>0</v>
      </c>
      <c r="BF253" s="71"/>
      <c r="BG253" s="72"/>
      <c r="BH253" s="71">
        <v>0</v>
      </c>
      <c r="BI253" s="71">
        <v>0</v>
      </c>
      <c r="BJ253" s="71">
        <v>0</v>
      </c>
      <c r="BK253" s="71">
        <v>0</v>
      </c>
      <c r="BL253" s="71">
        <v>0</v>
      </c>
      <c r="BM253" s="71">
        <v>0</v>
      </c>
      <c r="BN253" s="72"/>
      <c r="BO253" s="71">
        <v>0</v>
      </c>
      <c r="BP253" s="71">
        <v>0</v>
      </c>
      <c r="BQ253" s="71">
        <v>0</v>
      </c>
      <c r="BR253" s="71">
        <v>0</v>
      </c>
      <c r="BS253" s="71">
        <v>0</v>
      </c>
      <c r="BT253" s="71">
        <v>0</v>
      </c>
      <c r="BU253"/>
      <c r="BV253" s="70">
        <v>0</v>
      </c>
      <c r="BW253" s="70">
        <v>0</v>
      </c>
      <c r="BX253" s="70">
        <v>0</v>
      </c>
      <c r="BY253" s="70">
        <v>0</v>
      </c>
      <c r="BZ253" s="70">
        <v>0</v>
      </c>
      <c r="CA253" s="70">
        <v>0</v>
      </c>
      <c r="CB253" s="70">
        <v>0</v>
      </c>
      <c r="CC253" s="70">
        <v>0</v>
      </c>
      <c r="CD253" s="70">
        <v>0</v>
      </c>
    </row>
    <row r="254" spans="1:82">
      <c r="A254" s="70" t="s">
        <v>1959</v>
      </c>
      <c r="B254" s="70">
        <v>83</v>
      </c>
      <c r="C254" s="70">
        <v>15</v>
      </c>
      <c r="D254" s="70">
        <v>5</v>
      </c>
      <c r="E254" s="70">
        <v>2018</v>
      </c>
      <c r="F254" s="70" t="s">
        <v>183</v>
      </c>
      <c r="G254" s="1064" t="s">
        <v>1656</v>
      </c>
      <c r="H254" s="70" t="s">
        <v>1657</v>
      </c>
      <c r="I254" s="148"/>
      <c r="J254" s="71">
        <v>1.8351978405098577</v>
      </c>
      <c r="K254" s="71">
        <v>0.47871810839570555</v>
      </c>
      <c r="L254" s="71">
        <v>7.7365703431330815</v>
      </c>
      <c r="M254" s="71">
        <v>8.4117649906108962</v>
      </c>
      <c r="N254" s="71">
        <v>10.784475735303687</v>
      </c>
      <c r="O254" s="71">
        <v>4.138913427093259</v>
      </c>
      <c r="P254" s="71">
        <v>6.6297007285739635</v>
      </c>
      <c r="Q254" s="71">
        <v>0.27659395687118898</v>
      </c>
      <c r="R254" s="71">
        <v>0</v>
      </c>
      <c r="S254" s="71">
        <v>8.7658720634705464E-2</v>
      </c>
      <c r="T254" s="72"/>
      <c r="U254" s="71">
        <v>71674</v>
      </c>
      <c r="V254" s="71">
        <v>165</v>
      </c>
      <c r="W254" s="71">
        <v>180</v>
      </c>
      <c r="X254" s="71">
        <v>1608</v>
      </c>
      <c r="Y254" s="71">
        <v>2251</v>
      </c>
      <c r="Z254" s="71">
        <v>2522</v>
      </c>
      <c r="AA254" s="71">
        <v>1387</v>
      </c>
      <c r="AB254" s="71">
        <v>4364</v>
      </c>
      <c r="AC254" s="71">
        <v>0</v>
      </c>
      <c r="AD254" s="71">
        <v>8.7658720634705464E-2</v>
      </c>
      <c r="AE254" s="72"/>
      <c r="AF254" s="71">
        <v>583230.95210396266</v>
      </c>
      <c r="AG254" s="71">
        <v>307487.17934588349</v>
      </c>
      <c r="AH254" s="71">
        <v>1096196.076472403</v>
      </c>
      <c r="AI254" s="71">
        <v>10177094.73717919</v>
      </c>
      <c r="AJ254" s="71">
        <v>8341814.4009716325</v>
      </c>
      <c r="AK254" s="71">
        <v>0</v>
      </c>
      <c r="AL254" s="71">
        <v>0</v>
      </c>
      <c r="AM254" s="71">
        <v>600709.44714563561</v>
      </c>
      <c r="AN254" s="71">
        <v>0</v>
      </c>
      <c r="AO254" s="71">
        <v>0</v>
      </c>
      <c r="AP254" s="71">
        <v>21106532.79321871</v>
      </c>
      <c r="AQ254" s="72"/>
      <c r="AR254" s="71">
        <v>17</v>
      </c>
      <c r="AS254" s="71">
        <v>1</v>
      </c>
      <c r="AT254" s="71">
        <v>0</v>
      </c>
      <c r="AU254" s="71">
        <v>0</v>
      </c>
      <c r="AV254" s="71">
        <v>0</v>
      </c>
      <c r="AW254" s="71">
        <v>0</v>
      </c>
      <c r="AX254" s="71"/>
      <c r="AY254" s="72"/>
      <c r="AZ254" s="71">
        <v>118.5</v>
      </c>
      <c r="BA254" s="71">
        <v>100</v>
      </c>
      <c r="BB254" s="71">
        <v>0</v>
      </c>
      <c r="BC254" s="71">
        <v>0</v>
      </c>
      <c r="BD254" s="71">
        <v>0</v>
      </c>
      <c r="BE254" s="71">
        <v>0</v>
      </c>
      <c r="BF254" s="71"/>
      <c r="BG254" s="72"/>
      <c r="BH254" s="71">
        <v>0</v>
      </c>
      <c r="BI254" s="71">
        <v>0</v>
      </c>
      <c r="BJ254" s="71">
        <v>0</v>
      </c>
      <c r="BK254" s="71">
        <v>0</v>
      </c>
      <c r="BL254" s="71">
        <v>0</v>
      </c>
      <c r="BM254" s="71">
        <v>0</v>
      </c>
      <c r="BN254" s="72"/>
      <c r="BO254" s="71">
        <v>0</v>
      </c>
      <c r="BP254" s="71">
        <v>0</v>
      </c>
      <c r="BQ254" s="71">
        <v>0</v>
      </c>
      <c r="BR254" s="71">
        <v>0</v>
      </c>
      <c r="BS254" s="71">
        <v>0</v>
      </c>
      <c r="BT254" s="71">
        <v>0</v>
      </c>
      <c r="BU254"/>
      <c r="BV254" s="70">
        <v>0</v>
      </c>
      <c r="BW254" s="70">
        <v>0</v>
      </c>
      <c r="BX254" s="70">
        <v>0</v>
      </c>
      <c r="BY254" s="70">
        <v>0</v>
      </c>
      <c r="BZ254" s="70">
        <v>0</v>
      </c>
      <c r="CA254" s="70">
        <v>0</v>
      </c>
      <c r="CB254" s="70">
        <v>0</v>
      </c>
      <c r="CC254" s="70">
        <v>0</v>
      </c>
      <c r="CD254" s="70">
        <v>0</v>
      </c>
    </row>
    <row r="255" spans="1:82">
      <c r="A255" s="70" t="s">
        <v>1960</v>
      </c>
      <c r="B255" s="70">
        <v>84</v>
      </c>
      <c r="C255" s="70">
        <v>16</v>
      </c>
      <c r="D255" s="70">
        <v>5</v>
      </c>
      <c r="E255" s="70">
        <v>2019</v>
      </c>
      <c r="F255" s="70" t="s">
        <v>158</v>
      </c>
      <c r="G255" s="1064" t="s">
        <v>1656</v>
      </c>
      <c r="H255" s="70" t="s">
        <v>1657</v>
      </c>
      <c r="I255" s="148"/>
      <c r="J255" s="71">
        <v>1.543030089430848</v>
      </c>
      <c r="K255" s="71">
        <v>0.44421515408000256</v>
      </c>
      <c r="L255" s="71">
        <v>7.771232818073643</v>
      </c>
      <c r="M255" s="71">
        <v>7.5461170096479284</v>
      </c>
      <c r="N255" s="71">
        <v>10.723659547376478</v>
      </c>
      <c r="O255" s="71">
        <v>4.0123500234484641</v>
      </c>
      <c r="P255" s="71">
        <v>5.7454077858388573</v>
      </c>
      <c r="Q255" s="71">
        <v>0.26189817174462698</v>
      </c>
      <c r="R255" s="71">
        <v>0</v>
      </c>
      <c r="S255" s="71">
        <v>5.8513467819000749E-2</v>
      </c>
      <c r="T255" s="72"/>
      <c r="U255" s="71">
        <v>63394</v>
      </c>
      <c r="V255" s="71">
        <v>165</v>
      </c>
      <c r="W255" s="71">
        <v>180</v>
      </c>
      <c r="X255" s="71">
        <v>1608</v>
      </c>
      <c r="Y255" s="71">
        <v>2211</v>
      </c>
      <c r="Z255" s="71">
        <v>2512</v>
      </c>
      <c r="AA255" s="71">
        <v>1193</v>
      </c>
      <c r="AB255" s="71">
        <v>4244</v>
      </c>
      <c r="AC255" s="71">
        <v>0</v>
      </c>
      <c r="AD255" s="71">
        <v>5.8513467819000749E-2</v>
      </c>
      <c r="AE255" s="72"/>
      <c r="AF255" s="71">
        <v>506190.31976269372</v>
      </c>
      <c r="AG255" s="71">
        <v>307396.1237625209</v>
      </c>
      <c r="AH255" s="71">
        <v>1183564.326464135</v>
      </c>
      <c r="AI255" s="71">
        <v>9972707.9885708205</v>
      </c>
      <c r="AJ255" s="71">
        <v>8642959.4997014049</v>
      </c>
      <c r="AK255" s="71">
        <v>0</v>
      </c>
      <c r="AL255" s="71">
        <v>0</v>
      </c>
      <c r="AM255" s="71">
        <v>578000.85118510528</v>
      </c>
      <c r="AN255" s="71">
        <v>0</v>
      </c>
      <c r="AO255" s="71">
        <v>0</v>
      </c>
      <c r="AP255" s="71">
        <v>21190819.109446682</v>
      </c>
      <c r="AQ255" s="72"/>
      <c r="AR255" s="71">
        <v>18</v>
      </c>
      <c r="AS255" s="71">
        <v>1</v>
      </c>
      <c r="AT255" s="71">
        <v>0</v>
      </c>
      <c r="AU255" s="71">
        <v>0</v>
      </c>
      <c r="AV255" s="71">
        <v>0</v>
      </c>
      <c r="AW255" s="71">
        <v>0</v>
      </c>
      <c r="AX255" s="71"/>
      <c r="AY255" s="72"/>
      <c r="AZ255" s="71">
        <v>122.1</v>
      </c>
      <c r="BA255" s="71">
        <v>100</v>
      </c>
      <c r="BB255" s="71">
        <v>0</v>
      </c>
      <c r="BC255" s="71">
        <v>0</v>
      </c>
      <c r="BD255" s="71">
        <v>0</v>
      </c>
      <c r="BE255" s="71">
        <v>0</v>
      </c>
      <c r="BF255" s="71"/>
      <c r="BG255" s="72"/>
      <c r="BH255" s="71">
        <v>0</v>
      </c>
      <c r="BI255" s="71">
        <v>0</v>
      </c>
      <c r="BJ255" s="71">
        <v>0</v>
      </c>
      <c r="BK255" s="71">
        <v>0</v>
      </c>
      <c r="BL255" s="71">
        <v>0</v>
      </c>
      <c r="BM255" s="71">
        <v>0</v>
      </c>
      <c r="BN255" s="72"/>
      <c r="BO255" s="71">
        <v>0</v>
      </c>
      <c r="BP255" s="71">
        <v>0</v>
      </c>
      <c r="BQ255" s="71">
        <v>0</v>
      </c>
      <c r="BR255" s="71">
        <v>0</v>
      </c>
      <c r="BS255" s="71">
        <v>0</v>
      </c>
      <c r="BT255" s="71">
        <v>0</v>
      </c>
      <c r="BU255"/>
      <c r="BV255" s="70">
        <v>0</v>
      </c>
      <c r="BW255" s="70">
        <v>0</v>
      </c>
      <c r="BX255" s="70">
        <v>0</v>
      </c>
      <c r="BY255" s="70">
        <v>0</v>
      </c>
      <c r="BZ255" s="70">
        <v>0</v>
      </c>
      <c r="CA255" s="70">
        <v>0</v>
      </c>
      <c r="CB255" s="70">
        <v>0</v>
      </c>
      <c r="CC255" s="70">
        <v>0</v>
      </c>
      <c r="CD255" s="70">
        <v>0</v>
      </c>
    </row>
    <row r="256" spans="1:82">
      <c r="A256" s="70" t="s">
        <v>1961</v>
      </c>
      <c r="B256" s="70">
        <v>85</v>
      </c>
      <c r="C256" s="70">
        <v>17</v>
      </c>
      <c r="D256" s="70">
        <v>5</v>
      </c>
      <c r="E256" s="70">
        <v>2020</v>
      </c>
      <c r="F256" s="70" t="s">
        <v>159</v>
      </c>
      <c r="G256" s="70" t="s">
        <v>1656</v>
      </c>
      <c r="H256" s="70" t="s">
        <v>1657</v>
      </c>
      <c r="I256" s="148"/>
      <c r="J256" s="71">
        <v>2.1871515894977618</v>
      </c>
      <c r="K256" s="71">
        <v>0.56161231123888788</v>
      </c>
      <c r="L256" s="71">
        <v>6.5107667178461588</v>
      </c>
      <c r="M256" s="71">
        <v>6.9305953902047532</v>
      </c>
      <c r="N256" s="71">
        <v>9.5665592020613222</v>
      </c>
      <c r="O256" s="71">
        <v>3.4734027867230814</v>
      </c>
      <c r="P256" s="71">
        <v>5.3827799577944404</v>
      </c>
      <c r="Q256" s="71">
        <v>0.242446494616358</v>
      </c>
      <c r="R256" s="71">
        <v>0</v>
      </c>
      <c r="S256" s="71">
        <v>0.10331639716957509</v>
      </c>
      <c r="T256" s="72"/>
      <c r="U256" s="71">
        <v>101861</v>
      </c>
      <c r="V256" s="71">
        <v>193</v>
      </c>
      <c r="W256" s="71">
        <v>134</v>
      </c>
      <c r="X256" s="71">
        <v>1553</v>
      </c>
      <c r="Y256" s="71">
        <v>2152</v>
      </c>
      <c r="Z256" s="71">
        <v>2482</v>
      </c>
      <c r="AA256" s="71">
        <v>1188</v>
      </c>
      <c r="AB256" s="71">
        <v>4112</v>
      </c>
      <c r="AC256" s="71">
        <v>0</v>
      </c>
      <c r="AD256" s="71">
        <v>0.10331639716957509</v>
      </c>
      <c r="AE256" s="72"/>
      <c r="AF256" s="71">
        <v>795321.25915478927</v>
      </c>
      <c r="AG256" s="71">
        <v>359825.34249723394</v>
      </c>
      <c r="AH256" s="71">
        <v>954792.7932621286</v>
      </c>
      <c r="AI256" s="71">
        <v>8916831.6149739046</v>
      </c>
      <c r="AJ256" s="71">
        <v>8837161.7898357362</v>
      </c>
      <c r="AK256" s="71"/>
      <c r="AL256" s="71"/>
      <c r="AM256" s="71">
        <v>536661.68527285988</v>
      </c>
      <c r="AN256" s="71"/>
      <c r="AO256" s="71"/>
      <c r="AP256" s="71">
        <v>20400594.484996654</v>
      </c>
      <c r="AQ256" s="72"/>
      <c r="AR256" s="71">
        <v>19</v>
      </c>
      <c r="AS256" s="71">
        <v>1</v>
      </c>
      <c r="AT256" s="71">
        <v>0</v>
      </c>
      <c r="AU256" s="71">
        <v>0</v>
      </c>
      <c r="AV256" s="71">
        <v>0</v>
      </c>
      <c r="AW256" s="71">
        <v>0</v>
      </c>
      <c r="AX256" s="71"/>
      <c r="AY256" s="72"/>
      <c r="AZ256" s="71">
        <v>128.6</v>
      </c>
      <c r="BA256" s="71">
        <v>100</v>
      </c>
      <c r="BB256" s="71">
        <v>0</v>
      </c>
      <c r="BC256" s="71">
        <v>0</v>
      </c>
      <c r="BD256" s="71">
        <v>0</v>
      </c>
      <c r="BE256" s="71">
        <v>0</v>
      </c>
      <c r="BF256" s="71"/>
      <c r="BG256" s="72"/>
      <c r="BH256" s="71">
        <v>0</v>
      </c>
      <c r="BI256" s="71">
        <v>0</v>
      </c>
      <c r="BJ256" s="71">
        <v>0</v>
      </c>
      <c r="BK256" s="71">
        <v>0</v>
      </c>
      <c r="BL256" s="71">
        <v>0</v>
      </c>
      <c r="BM256" s="71">
        <v>0</v>
      </c>
      <c r="BN256" s="72"/>
      <c r="BO256" s="71">
        <v>0</v>
      </c>
      <c r="BP256" s="71">
        <v>0</v>
      </c>
      <c r="BQ256" s="71">
        <v>0</v>
      </c>
      <c r="BR256" s="71">
        <v>0</v>
      </c>
      <c r="BS256" s="71">
        <v>0</v>
      </c>
      <c r="BT256" s="71">
        <v>0</v>
      </c>
      <c r="BU256"/>
      <c r="BV256" s="70">
        <v>0</v>
      </c>
      <c r="BW256" s="70">
        <v>0</v>
      </c>
      <c r="BX256" s="70">
        <v>0</v>
      </c>
      <c r="BY256" s="70">
        <v>0</v>
      </c>
      <c r="BZ256" s="70">
        <v>0</v>
      </c>
      <c r="CA256" s="70">
        <v>0</v>
      </c>
      <c r="CB256" s="70">
        <v>0</v>
      </c>
      <c r="CC256" s="70">
        <v>0</v>
      </c>
      <c r="CD256" s="70">
        <v>0</v>
      </c>
    </row>
    <row r="257" spans="1:82">
      <c r="A257" s="70" t="s">
        <v>1962</v>
      </c>
      <c r="B257" s="70">
        <v>85</v>
      </c>
      <c r="C257" s="70">
        <v>18</v>
      </c>
      <c r="D257" s="70">
        <v>5</v>
      </c>
      <c r="E257" s="70">
        <v>2021</v>
      </c>
      <c r="F257" s="70" t="s">
        <v>160</v>
      </c>
      <c r="G257" s="70" t="s">
        <v>1656</v>
      </c>
      <c r="H257" s="70" t="s">
        <v>1657</v>
      </c>
      <c r="I257" s="148"/>
      <c r="J257" s="71">
        <v>2.5140137538262874</v>
      </c>
      <c r="K257" s="71">
        <v>0.54098854971584343</v>
      </c>
      <c r="L257" s="71">
        <v>5.9416537220664081</v>
      </c>
      <c r="M257" s="71">
        <v>7.0388269900241935</v>
      </c>
      <c r="N257" s="71">
        <v>9.3020347531589529</v>
      </c>
      <c r="O257" s="71">
        <v>3.324445842087747</v>
      </c>
      <c r="P257" s="71">
        <v>5.5480522225437676</v>
      </c>
      <c r="Q257" s="71">
        <v>0.233022945623167</v>
      </c>
      <c r="R257" s="71">
        <v>0</v>
      </c>
      <c r="S257" s="71">
        <v>9.1355129884423555E-2</v>
      </c>
      <c r="T257" s="72"/>
      <c r="U257" s="71">
        <v>120237</v>
      </c>
      <c r="V257" s="71">
        <v>193</v>
      </c>
      <c r="W257" s="71">
        <v>134</v>
      </c>
      <c r="X257" s="71">
        <v>1553</v>
      </c>
      <c r="Y257" s="71">
        <v>2118</v>
      </c>
      <c r="Z257" s="71">
        <v>2446</v>
      </c>
      <c r="AA257" s="71">
        <v>1194</v>
      </c>
      <c r="AB257" s="71">
        <v>3991</v>
      </c>
      <c r="AC257" s="71">
        <v>0</v>
      </c>
      <c r="AD257" s="71">
        <v>9.1355129884423555E-2</v>
      </c>
      <c r="AE257" s="72"/>
      <c r="AF257" s="71">
        <v>920963.66571949981</v>
      </c>
      <c r="AG257" s="71">
        <v>366038.96135711222</v>
      </c>
      <c r="AH257" s="71">
        <v>856027.30464457883</v>
      </c>
      <c r="AI257" s="71">
        <v>9784407.5064330306</v>
      </c>
      <c r="AJ257" s="71">
        <v>8472431.7710820995</v>
      </c>
      <c r="AK257" s="71">
        <v>0</v>
      </c>
      <c r="AL257" s="71">
        <v>0</v>
      </c>
      <c r="AM257" s="71">
        <v>523874.17624094145</v>
      </c>
      <c r="AN257" s="71">
        <v>0</v>
      </c>
      <c r="AO257" s="71">
        <v>0</v>
      </c>
      <c r="AP257" s="71">
        <v>20923743.38547726</v>
      </c>
      <c r="AQ257" s="72"/>
      <c r="AR257" s="71">
        <v>21</v>
      </c>
      <c r="AS257" s="71">
        <v>1</v>
      </c>
      <c r="AT257" s="71">
        <v>0</v>
      </c>
      <c r="AU257" s="71">
        <v>0</v>
      </c>
      <c r="AV257" s="71">
        <v>0</v>
      </c>
      <c r="AW257" s="71">
        <v>0</v>
      </c>
      <c r="AX257" s="71"/>
      <c r="AY257" s="72"/>
      <c r="AZ257" s="71">
        <v>143.69999999999999</v>
      </c>
      <c r="BA257" s="71">
        <v>100</v>
      </c>
      <c r="BB257" s="71">
        <v>0</v>
      </c>
      <c r="BC257" s="71">
        <v>0</v>
      </c>
      <c r="BD257" s="71">
        <v>0</v>
      </c>
      <c r="BE257" s="71">
        <v>0</v>
      </c>
      <c r="BF257" s="71"/>
      <c r="BG257" s="72"/>
      <c r="BH257" s="71">
        <v>0</v>
      </c>
      <c r="BI257" s="71">
        <v>0</v>
      </c>
      <c r="BJ257" s="71">
        <v>0</v>
      </c>
      <c r="BK257" s="71">
        <v>0</v>
      </c>
      <c r="BL257" s="71">
        <v>0</v>
      </c>
      <c r="BM257" s="71">
        <v>0</v>
      </c>
      <c r="BN257" s="72"/>
      <c r="BO257" s="71">
        <v>0</v>
      </c>
      <c r="BP257" s="71">
        <v>0</v>
      </c>
      <c r="BQ257" s="71">
        <v>0</v>
      </c>
      <c r="BR257" s="71">
        <v>0</v>
      </c>
      <c r="BS257" s="71">
        <v>0</v>
      </c>
      <c r="BT257" s="71">
        <v>0</v>
      </c>
      <c r="BU257"/>
      <c r="BV257" s="70">
        <v>0</v>
      </c>
      <c r="BW257" s="70">
        <v>0</v>
      </c>
      <c r="BX257" s="70">
        <v>0</v>
      </c>
      <c r="BY257" s="70">
        <v>0</v>
      </c>
      <c r="BZ257" s="70">
        <v>0</v>
      </c>
      <c r="CA257" s="70">
        <v>0</v>
      </c>
      <c r="CB257" s="70">
        <v>0</v>
      </c>
      <c r="CC257" s="70">
        <v>0</v>
      </c>
      <c r="CD257" s="70">
        <v>0</v>
      </c>
    </row>
    <row r="258" spans="1:82">
      <c r="A258" s="70" t="s">
        <v>1662</v>
      </c>
      <c r="B258" s="70">
        <v>85</v>
      </c>
      <c r="C258" s="70">
        <v>19</v>
      </c>
      <c r="D258" s="70">
        <v>5</v>
      </c>
      <c r="E258" s="70">
        <v>2022</v>
      </c>
      <c r="F258" s="70" t="s">
        <v>161</v>
      </c>
      <c r="G258" s="70" t="s">
        <v>1656</v>
      </c>
      <c r="H258" s="70" t="s">
        <v>1657</v>
      </c>
      <c r="I258" s="148"/>
      <c r="J258" s="71">
        <v>2.5776746100554253</v>
      </c>
      <c r="K258" s="71">
        <v>0.51748480292429422</v>
      </c>
      <c r="L258" s="71">
        <v>5.3274770480857478</v>
      </c>
      <c r="M258" s="71">
        <v>7.1764531738119217</v>
      </c>
      <c r="N258" s="71">
        <v>8.9663485068120536</v>
      </c>
      <c r="O258" s="71">
        <v>3.4761312949334022</v>
      </c>
      <c r="P258" s="71">
        <v>5.4418611493650975</v>
      </c>
      <c r="Q258" s="71">
        <v>0.22900368735255777</v>
      </c>
      <c r="R258" s="71">
        <v>0</v>
      </c>
      <c r="S258" s="71">
        <v>0.126477787228399</v>
      </c>
      <c r="T258" s="72"/>
      <c r="U258" s="71">
        <v>151626</v>
      </c>
      <c r="V258" s="71">
        <v>193</v>
      </c>
      <c r="W258" s="71">
        <v>134</v>
      </c>
      <c r="X258" s="71">
        <v>1553</v>
      </c>
      <c r="Y258" s="71">
        <v>2073</v>
      </c>
      <c r="Z258" s="71">
        <v>2430</v>
      </c>
      <c r="AA258" s="71">
        <v>1189</v>
      </c>
      <c r="AB258" s="71">
        <v>3890</v>
      </c>
      <c r="AC258" s="71">
        <v>0</v>
      </c>
      <c r="AD258" s="71">
        <v>0.126477787228399</v>
      </c>
      <c r="AE258" s="72"/>
      <c r="AF258" s="71">
        <v>1035382.0516986864</v>
      </c>
      <c r="AG258" s="71">
        <v>369254.45687360241</v>
      </c>
      <c r="AH258" s="71">
        <v>950198.17776881391</v>
      </c>
      <c r="AI258" s="71">
        <v>9717133.5938789304</v>
      </c>
      <c r="AJ258" s="71">
        <v>8440975.4895255771</v>
      </c>
      <c r="AK258" s="71">
        <v>0</v>
      </c>
      <c r="AL258" s="71">
        <v>0</v>
      </c>
      <c r="AM258" s="71">
        <v>502305.17524367955</v>
      </c>
      <c r="AN258" s="71">
        <v>0</v>
      </c>
      <c r="AO258" s="71">
        <v>0</v>
      </c>
      <c r="AP258" s="71">
        <v>21015248.94498929</v>
      </c>
      <c r="AQ258" s="72"/>
      <c r="AR258" s="71">
        <v>22</v>
      </c>
      <c r="AS258" s="71">
        <v>1</v>
      </c>
      <c r="AT258" s="71">
        <v>0</v>
      </c>
      <c r="AU258" s="71">
        <v>0</v>
      </c>
      <c r="AV258" s="71">
        <v>0</v>
      </c>
      <c r="AW258" s="71">
        <v>0</v>
      </c>
      <c r="AX258" s="71"/>
      <c r="AY258" s="72"/>
      <c r="AZ258" s="71">
        <v>153.60000000000002</v>
      </c>
      <c r="BA258" s="71">
        <v>100</v>
      </c>
      <c r="BB258" s="71">
        <v>0</v>
      </c>
      <c r="BC258" s="71">
        <v>0</v>
      </c>
      <c r="BD258" s="71">
        <v>0</v>
      </c>
      <c r="BE258" s="71">
        <v>0</v>
      </c>
      <c r="BF258" s="71"/>
      <c r="BG258" s="72"/>
      <c r="BH258" s="71"/>
      <c r="BI258" s="71"/>
      <c r="BJ258" s="71"/>
      <c r="BK258" s="71"/>
      <c r="BL258" s="71"/>
      <c r="BM258" s="71"/>
      <c r="BN258" s="72"/>
      <c r="BO258" s="71"/>
      <c r="BP258" s="71"/>
      <c r="BQ258" s="71"/>
      <c r="BR258" s="71"/>
      <c r="BS258" s="71"/>
      <c r="BT258" s="71"/>
      <c r="BU258"/>
      <c r="BV258" s="70"/>
      <c r="BW258" s="70"/>
      <c r="BX258" s="70"/>
      <c r="BY258" s="70"/>
      <c r="BZ258" s="70"/>
      <c r="CA258" s="70"/>
      <c r="CB258" s="70"/>
      <c r="CC258" s="70"/>
      <c r="CD258" s="70"/>
    </row>
    <row r="259" spans="1:82">
      <c r="A259" s="70" t="s">
        <v>1963</v>
      </c>
      <c r="B259" s="70">
        <v>85</v>
      </c>
      <c r="C259" s="70">
        <v>20</v>
      </c>
      <c r="D259" s="70">
        <v>5</v>
      </c>
      <c r="E259" s="70">
        <v>2023</v>
      </c>
      <c r="F259" s="70" t="s">
        <v>1539</v>
      </c>
      <c r="G259" s="70" t="s">
        <v>1656</v>
      </c>
      <c r="H259" s="70" t="s">
        <v>1657</v>
      </c>
      <c r="I259" s="148"/>
      <c r="J259" s="71"/>
      <c r="K259" s="71"/>
      <c r="L259" s="71"/>
      <c r="M259" s="71"/>
      <c r="N259" s="71"/>
      <c r="O259" s="71"/>
      <c r="P259" s="71"/>
      <c r="Q259" s="71"/>
      <c r="R259" s="71"/>
      <c r="S259" s="71"/>
      <c r="T259" s="72"/>
      <c r="U259" s="71"/>
      <c r="V259" s="71"/>
      <c r="W259" s="71"/>
      <c r="X259" s="71"/>
      <c r="Y259" s="71"/>
      <c r="Z259" s="71"/>
      <c r="AA259" s="71"/>
      <c r="AB259" s="71"/>
      <c r="AC259" s="71"/>
      <c r="AD259" s="71"/>
      <c r="AE259" s="72"/>
      <c r="AF259" s="71"/>
      <c r="AG259" s="71"/>
      <c r="AH259" s="71"/>
      <c r="AI259" s="71"/>
      <c r="AJ259" s="71"/>
      <c r="AK259" s="71"/>
      <c r="AL259" s="71"/>
      <c r="AM259" s="71"/>
      <c r="AN259" s="71"/>
      <c r="AO259" s="71"/>
      <c r="AP259" s="71"/>
      <c r="AQ259" s="72"/>
      <c r="AR259" s="71">
        <v>24</v>
      </c>
      <c r="AS259" s="71">
        <v>1</v>
      </c>
      <c r="AT259" s="71">
        <v>0</v>
      </c>
      <c r="AU259" s="71">
        <v>0</v>
      </c>
      <c r="AV259" s="71">
        <v>0</v>
      </c>
      <c r="AW259" s="71">
        <v>0</v>
      </c>
      <c r="AX259" s="71"/>
      <c r="AY259" s="72"/>
      <c r="AZ259" s="71">
        <v>165.10000000000002</v>
      </c>
      <c r="BA259" s="71">
        <v>100</v>
      </c>
      <c r="BB259" s="71">
        <v>0</v>
      </c>
      <c r="BC259" s="71">
        <v>0</v>
      </c>
      <c r="BD259" s="71">
        <v>0</v>
      </c>
      <c r="BE259" s="71">
        <v>0</v>
      </c>
      <c r="BF259" s="71"/>
      <c r="BG259" s="72"/>
      <c r="BH259" s="71"/>
      <c r="BI259" s="71"/>
      <c r="BJ259" s="71"/>
      <c r="BK259" s="71"/>
      <c r="BL259" s="71"/>
      <c r="BM259" s="71"/>
      <c r="BN259" s="72"/>
      <c r="BO259" s="71"/>
      <c r="BP259" s="71"/>
      <c r="BQ259" s="71"/>
      <c r="BR259" s="71"/>
      <c r="BS259" s="71"/>
      <c r="BT259" s="71"/>
      <c r="BU259"/>
      <c r="BV259" s="70"/>
      <c r="BW259" s="70"/>
      <c r="BX259" s="70"/>
      <c r="BY259" s="70"/>
      <c r="BZ259" s="70"/>
      <c r="CA259" s="70"/>
      <c r="CB259" s="70"/>
      <c r="CC259" s="70"/>
      <c r="CD259" s="70"/>
    </row>
    <row r="260" spans="1:82">
      <c r="A260" s="70" t="s">
        <v>1655</v>
      </c>
      <c r="B260" s="70">
        <v>85</v>
      </c>
      <c r="C260" s="70">
        <v>21</v>
      </c>
      <c r="D260" s="70">
        <v>5</v>
      </c>
      <c r="E260" s="70">
        <v>2024</v>
      </c>
      <c r="F260" s="70" t="s">
        <v>1554</v>
      </c>
      <c r="G260" s="70" t="s">
        <v>1656</v>
      </c>
      <c r="H260" s="70" t="s">
        <v>1657</v>
      </c>
      <c r="I260" s="148"/>
      <c r="J260" s="71"/>
      <c r="K260" s="71"/>
      <c r="L260" s="71"/>
      <c r="M260" s="71"/>
      <c r="N260" s="71"/>
      <c r="O260" s="71"/>
      <c r="P260" s="71"/>
      <c r="Q260" s="71"/>
      <c r="R260" s="71"/>
      <c r="S260" s="71"/>
      <c r="T260" s="72"/>
      <c r="U260" s="71"/>
      <c r="V260" s="71"/>
      <c r="W260" s="71"/>
      <c r="X260" s="71"/>
      <c r="Y260" s="71"/>
      <c r="Z260" s="71"/>
      <c r="AA260" s="71"/>
      <c r="AB260" s="71"/>
      <c r="AC260" s="71"/>
      <c r="AD260" s="71"/>
      <c r="AE260" s="72"/>
      <c r="AF260" s="71"/>
      <c r="AG260" s="71"/>
      <c r="AH260" s="71"/>
      <c r="AI260" s="71"/>
      <c r="AJ260" s="71"/>
      <c r="AK260" s="71"/>
      <c r="AL260" s="71"/>
      <c r="AM260" s="71"/>
      <c r="AN260" s="71"/>
      <c r="AO260" s="71"/>
      <c r="AP260" s="71"/>
      <c r="AQ260" s="72"/>
      <c r="AR260" s="71"/>
      <c r="AS260" s="71"/>
      <c r="AT260" s="71"/>
      <c r="AU260" s="71"/>
      <c r="AV260" s="71"/>
      <c r="AW260" s="71"/>
      <c r="AX260" s="71"/>
      <c r="AY260" s="72"/>
      <c r="AZ260" s="71"/>
      <c r="BA260" s="71"/>
      <c r="BB260" s="71"/>
      <c r="BC260" s="71"/>
      <c r="BD260" s="71"/>
      <c r="BE260" s="71"/>
      <c r="BF260" s="71"/>
      <c r="BG260" s="72"/>
      <c r="BH260" s="71"/>
      <c r="BI260" s="71"/>
      <c r="BJ260" s="71"/>
      <c r="BK260" s="71"/>
      <c r="BL260" s="71"/>
      <c r="BM260" s="71"/>
      <c r="BN260" s="72"/>
      <c r="BO260" s="71"/>
      <c r="BP260" s="71"/>
      <c r="BQ260" s="71"/>
      <c r="BR260" s="71"/>
      <c r="BS260" s="71"/>
      <c r="BT260" s="71"/>
      <c r="BU260"/>
      <c r="BV260" s="70"/>
      <c r="BW260" s="70"/>
      <c r="BX260" s="70"/>
      <c r="BY260" s="70"/>
      <c r="BZ260" s="70"/>
      <c r="CA260" s="70"/>
      <c r="CB260" s="70"/>
      <c r="CC260" s="70"/>
      <c r="CD260" s="70"/>
    </row>
    <row r="261" spans="1:82">
      <c r="A261" s="70" t="s">
        <v>1964</v>
      </c>
      <c r="B261" s="70">
        <v>188</v>
      </c>
      <c r="C261" s="70">
        <v>1</v>
      </c>
      <c r="D261" s="70">
        <v>12</v>
      </c>
      <c r="E261" s="70">
        <v>1990</v>
      </c>
      <c r="F261" s="70" t="s">
        <v>787</v>
      </c>
      <c r="G261" s="70" t="s">
        <v>1965</v>
      </c>
      <c r="H261" s="70" t="s">
        <v>1966</v>
      </c>
      <c r="I261" s="148"/>
      <c r="J261" s="71">
        <v>3.0144477091626811</v>
      </c>
      <c r="K261" s="71">
        <v>1.168928004271975</v>
      </c>
      <c r="L261" s="71">
        <v>0.90502607184262229</v>
      </c>
      <c r="M261" s="71">
        <v>1.5306290642574349</v>
      </c>
      <c r="N261" s="71">
        <v>5.2703275351387644</v>
      </c>
      <c r="O261" s="71">
        <v>4.2522496360081412</v>
      </c>
      <c r="P261" s="71">
        <v>8.2080269561046038</v>
      </c>
      <c r="Q261" s="71">
        <v>0.393924641918666</v>
      </c>
      <c r="R261" s="71">
        <v>0</v>
      </c>
      <c r="S261" s="71">
        <v>0.32138035925269592</v>
      </c>
      <c r="T261" s="72"/>
      <c r="U261" s="71">
        <v>489813</v>
      </c>
      <c r="V261" s="71">
        <v>336</v>
      </c>
      <c r="W261" s="71">
        <v>13</v>
      </c>
      <c r="X261" s="71">
        <v>642</v>
      </c>
      <c r="Y261" s="71">
        <v>1370</v>
      </c>
      <c r="Z261" s="71">
        <v>1749</v>
      </c>
      <c r="AA261" s="71">
        <v>1993</v>
      </c>
      <c r="AB261" s="71">
        <v>6396</v>
      </c>
      <c r="AC261" s="71">
        <v>0</v>
      </c>
      <c r="AD261" s="71">
        <v>0.32138035925269592</v>
      </c>
      <c r="AE261" s="72"/>
      <c r="AF261" s="71"/>
      <c r="AG261" s="71"/>
      <c r="AH261" s="71"/>
      <c r="AI261" s="71"/>
      <c r="AJ261" s="71"/>
      <c r="AK261" s="71"/>
      <c r="AL261" s="71"/>
      <c r="AM261" s="71"/>
      <c r="AN261" s="71"/>
      <c r="AO261" s="71"/>
      <c r="AP261" s="71"/>
      <c r="AQ261" s="72"/>
      <c r="AR261" s="71"/>
      <c r="AS261" s="71"/>
      <c r="AT261" s="71"/>
      <c r="AU261" s="71"/>
      <c r="AV261" s="71"/>
      <c r="AW261" s="71"/>
      <c r="AX261" s="71"/>
      <c r="AY261" s="72"/>
      <c r="AZ261" s="71"/>
      <c r="BA261" s="71"/>
      <c r="BB261" s="71"/>
      <c r="BC261" s="71"/>
      <c r="BD261" s="71"/>
      <c r="BE261" s="71"/>
      <c r="BF261" s="71"/>
      <c r="BG261" s="72"/>
      <c r="BH261" s="71" t="s">
        <v>788</v>
      </c>
      <c r="BI261" s="71" t="s">
        <v>788</v>
      </c>
      <c r="BJ261" s="71" t="s">
        <v>788</v>
      </c>
      <c r="BK261" s="71" t="s">
        <v>788</v>
      </c>
      <c r="BL261" s="71" t="s">
        <v>788</v>
      </c>
      <c r="BM261" s="71" t="s">
        <v>788</v>
      </c>
      <c r="BN261" s="72"/>
      <c r="BO261" s="71" t="s">
        <v>788</v>
      </c>
      <c r="BP261" s="71" t="s">
        <v>788</v>
      </c>
      <c r="BQ261" s="71" t="s">
        <v>788</v>
      </c>
      <c r="BR261" s="71" t="s">
        <v>788</v>
      </c>
      <c r="BS261" s="71" t="s">
        <v>788</v>
      </c>
      <c r="BT261" s="71" t="s">
        <v>788</v>
      </c>
      <c r="BU261"/>
      <c r="BV261" s="70"/>
      <c r="BW261" s="70"/>
      <c r="BX261" s="70"/>
      <c r="BY261" s="70"/>
      <c r="BZ261" s="70"/>
      <c r="CA261" s="70"/>
      <c r="CB261" s="70"/>
      <c r="CC261" s="70"/>
      <c r="CD261" s="70"/>
    </row>
    <row r="262" spans="1:82">
      <c r="A262" s="70" t="s">
        <v>1967</v>
      </c>
      <c r="B262" s="70">
        <v>189</v>
      </c>
      <c r="C262" s="70">
        <v>2</v>
      </c>
      <c r="D262" s="70">
        <v>12</v>
      </c>
      <c r="E262" s="70">
        <v>2005</v>
      </c>
      <c r="F262" s="70" t="s">
        <v>789</v>
      </c>
      <c r="G262" s="70" t="s">
        <v>1965</v>
      </c>
      <c r="H262" s="70" t="s">
        <v>1966</v>
      </c>
      <c r="I262" s="148"/>
      <c r="J262" s="71">
        <v>4.1165347247463266</v>
      </c>
      <c r="K262" s="71">
        <v>1.0168275957940509</v>
      </c>
      <c r="L262" s="71">
        <v>1.3380561778695901</v>
      </c>
      <c r="M262" s="71">
        <v>2.6600086410822441</v>
      </c>
      <c r="N262" s="71">
        <v>7.554086633068362</v>
      </c>
      <c r="O262" s="71">
        <v>5.8113387994739574</v>
      </c>
      <c r="P262" s="71">
        <v>7.7793424469289389</v>
      </c>
      <c r="Q262" s="71">
        <v>0.32744577355517002</v>
      </c>
      <c r="R262" s="71">
        <v>0</v>
      </c>
      <c r="S262" s="71">
        <v>0.76147043800238245</v>
      </c>
      <c r="T262" s="72"/>
      <c r="U262" s="71">
        <v>531689</v>
      </c>
      <c r="V262" s="71">
        <v>375</v>
      </c>
      <c r="W262" s="71">
        <v>15</v>
      </c>
      <c r="X262" s="71">
        <v>443</v>
      </c>
      <c r="Y262" s="71">
        <v>1403</v>
      </c>
      <c r="Z262" s="71">
        <v>2766</v>
      </c>
      <c r="AA262" s="71">
        <v>1547</v>
      </c>
      <c r="AB262" s="71">
        <v>5558</v>
      </c>
      <c r="AC262" s="71">
        <v>0</v>
      </c>
      <c r="AD262" s="71">
        <v>0.76147043800238245</v>
      </c>
      <c r="AE262" s="72"/>
      <c r="AF262" s="71"/>
      <c r="AG262" s="71"/>
      <c r="AH262" s="71"/>
      <c r="AI262" s="71"/>
      <c r="AJ262" s="71"/>
      <c r="AK262" s="71"/>
      <c r="AL262" s="71"/>
      <c r="AM262" s="71"/>
      <c r="AN262" s="71"/>
      <c r="AO262" s="71"/>
      <c r="AP262" s="71"/>
      <c r="AQ262" s="72"/>
      <c r="AR262" s="71"/>
      <c r="AS262" s="71"/>
      <c r="AT262" s="71"/>
      <c r="AU262" s="71"/>
      <c r="AV262" s="71"/>
      <c r="AW262" s="71"/>
      <c r="AX262" s="71"/>
      <c r="AY262" s="72"/>
      <c r="AZ262" s="71"/>
      <c r="BA262" s="71"/>
      <c r="BB262" s="71"/>
      <c r="BC262" s="71"/>
      <c r="BD262" s="71"/>
      <c r="BE262" s="71"/>
      <c r="BF262" s="71"/>
      <c r="BG262" s="72"/>
      <c r="BH262" s="71" t="s">
        <v>788</v>
      </c>
      <c r="BI262" s="71" t="s">
        <v>788</v>
      </c>
      <c r="BJ262" s="71" t="s">
        <v>788</v>
      </c>
      <c r="BK262" s="71" t="s">
        <v>788</v>
      </c>
      <c r="BL262" s="71" t="s">
        <v>788</v>
      </c>
      <c r="BM262" s="71" t="s">
        <v>788</v>
      </c>
      <c r="BN262" s="72"/>
      <c r="BO262" s="71" t="s">
        <v>788</v>
      </c>
      <c r="BP262" s="71" t="s">
        <v>788</v>
      </c>
      <c r="BQ262" s="71" t="s">
        <v>788</v>
      </c>
      <c r="BR262" s="71" t="s">
        <v>788</v>
      </c>
      <c r="BS262" s="71" t="s">
        <v>788</v>
      </c>
      <c r="BT262" s="71" t="s">
        <v>788</v>
      </c>
      <c r="BU262"/>
      <c r="BV262" s="70"/>
      <c r="BW262" s="70"/>
      <c r="BX262" s="70"/>
      <c r="BY262" s="70"/>
      <c r="BZ262" s="70"/>
      <c r="CA262" s="70"/>
      <c r="CB262" s="70"/>
      <c r="CC262" s="70"/>
      <c r="CD262" s="70"/>
    </row>
    <row r="263" spans="1:82">
      <c r="A263" s="70" t="s">
        <v>1968</v>
      </c>
      <c r="B263" s="70">
        <v>190</v>
      </c>
      <c r="C263" s="70">
        <v>3</v>
      </c>
      <c r="D263" s="70">
        <v>12</v>
      </c>
      <c r="E263" s="70">
        <v>2006</v>
      </c>
      <c r="F263" s="70" t="s">
        <v>790</v>
      </c>
      <c r="G263" s="70" t="s">
        <v>1965</v>
      </c>
      <c r="H263" s="70" t="s">
        <v>1966</v>
      </c>
      <c r="I263" s="148"/>
      <c r="J263" s="71" t="s">
        <v>788</v>
      </c>
      <c r="K263" s="71" t="s">
        <v>788</v>
      </c>
      <c r="L263" s="71" t="s">
        <v>788</v>
      </c>
      <c r="M263" s="71" t="s">
        <v>788</v>
      </c>
      <c r="N263" s="71" t="s">
        <v>788</v>
      </c>
      <c r="O263" s="71" t="s">
        <v>788</v>
      </c>
      <c r="P263" s="71" t="s">
        <v>788</v>
      </c>
      <c r="Q263" s="71" t="s">
        <v>788</v>
      </c>
      <c r="R263" s="71" t="s">
        <v>788</v>
      </c>
      <c r="S263" s="71" t="s">
        <v>788</v>
      </c>
      <c r="T263" s="72"/>
      <c r="U263" s="71" t="s">
        <v>788</v>
      </c>
      <c r="V263" s="71" t="s">
        <v>788</v>
      </c>
      <c r="W263" s="71" t="s">
        <v>788</v>
      </c>
      <c r="X263" s="71" t="s">
        <v>788</v>
      </c>
      <c r="Y263" s="71" t="s">
        <v>788</v>
      </c>
      <c r="Z263" s="71" t="s">
        <v>788</v>
      </c>
      <c r="AA263" s="71" t="s">
        <v>788</v>
      </c>
      <c r="AB263" s="71" t="s">
        <v>788</v>
      </c>
      <c r="AC263" s="71" t="s">
        <v>788</v>
      </c>
      <c r="AD263" s="71" t="s">
        <v>788</v>
      </c>
      <c r="AE263" s="72"/>
      <c r="AF263" s="71" t="s">
        <v>788</v>
      </c>
      <c r="AG263" s="71" t="s">
        <v>788</v>
      </c>
      <c r="AH263" s="71" t="s">
        <v>788</v>
      </c>
      <c r="AI263" s="71" t="s">
        <v>788</v>
      </c>
      <c r="AJ263" s="71" t="s">
        <v>788</v>
      </c>
      <c r="AK263" s="71" t="s">
        <v>788</v>
      </c>
      <c r="AL263" s="71" t="s">
        <v>788</v>
      </c>
      <c r="AM263" s="71" t="s">
        <v>788</v>
      </c>
      <c r="AN263" s="71" t="s">
        <v>788</v>
      </c>
      <c r="AO263" s="71" t="s">
        <v>788</v>
      </c>
      <c r="AP263" s="71"/>
      <c r="AQ263" s="72"/>
      <c r="AR263" s="71" t="s">
        <v>788</v>
      </c>
      <c r="AS263" s="71" t="s">
        <v>788</v>
      </c>
      <c r="AT263" s="71" t="s">
        <v>788</v>
      </c>
      <c r="AU263" s="71" t="s">
        <v>788</v>
      </c>
      <c r="AV263" s="71" t="s">
        <v>788</v>
      </c>
      <c r="AW263" s="71" t="s">
        <v>788</v>
      </c>
      <c r="AX263" s="71" t="s">
        <v>788</v>
      </c>
      <c r="AY263" s="72"/>
      <c r="AZ263" s="71" t="s">
        <v>788</v>
      </c>
      <c r="BA263" s="71" t="s">
        <v>788</v>
      </c>
      <c r="BB263" s="71" t="s">
        <v>788</v>
      </c>
      <c r="BC263" s="71" t="s">
        <v>788</v>
      </c>
      <c r="BD263" s="71" t="s">
        <v>788</v>
      </c>
      <c r="BE263" s="71" t="s">
        <v>788</v>
      </c>
      <c r="BF263" s="71" t="s">
        <v>788</v>
      </c>
      <c r="BG263" s="72"/>
      <c r="BH263" s="71" t="s">
        <v>788</v>
      </c>
      <c r="BI263" s="71" t="s">
        <v>788</v>
      </c>
      <c r="BJ263" s="71" t="s">
        <v>788</v>
      </c>
      <c r="BK263" s="71" t="s">
        <v>788</v>
      </c>
      <c r="BL263" s="71" t="s">
        <v>788</v>
      </c>
      <c r="BM263" s="71" t="s">
        <v>788</v>
      </c>
      <c r="BN263" s="72"/>
      <c r="BO263" s="71" t="s">
        <v>788</v>
      </c>
      <c r="BP263" s="71" t="s">
        <v>788</v>
      </c>
      <c r="BQ263" s="71" t="s">
        <v>788</v>
      </c>
      <c r="BR263" s="71" t="s">
        <v>788</v>
      </c>
      <c r="BS263" s="71" t="s">
        <v>788</v>
      </c>
      <c r="BT263" s="71" t="s">
        <v>788</v>
      </c>
      <c r="BU263"/>
      <c r="BV263" s="70"/>
      <c r="BW263" s="70"/>
      <c r="BX263" s="70"/>
      <c r="BY263" s="70"/>
      <c r="BZ263" s="70"/>
      <c r="CA263" s="70"/>
      <c r="CB263" s="70"/>
      <c r="CC263" s="70"/>
      <c r="CD263" s="70"/>
    </row>
    <row r="264" spans="1:82">
      <c r="A264" s="70" t="s">
        <v>1969</v>
      </c>
      <c r="B264" s="70">
        <v>191</v>
      </c>
      <c r="C264" s="70">
        <v>4</v>
      </c>
      <c r="D264" s="70">
        <v>12</v>
      </c>
      <c r="E264" s="70">
        <v>2007</v>
      </c>
      <c r="F264" s="70" t="s">
        <v>791</v>
      </c>
      <c r="G264" s="70" t="s">
        <v>1965</v>
      </c>
      <c r="H264" s="70" t="s">
        <v>1966</v>
      </c>
      <c r="I264" s="148"/>
      <c r="J264" s="71">
        <v>3.573019400644172</v>
      </c>
      <c r="K264" s="71">
        <v>0.85809372479926993</v>
      </c>
      <c r="L264" s="71">
        <v>4.4020563755490416</v>
      </c>
      <c r="M264" s="71">
        <v>3.5820109100820048</v>
      </c>
      <c r="N264" s="71">
        <v>7.4895924461625674</v>
      </c>
      <c r="O264" s="71">
        <v>5.5356674847210936</v>
      </c>
      <c r="P264" s="71">
        <v>7.5423025831427584</v>
      </c>
      <c r="Q264" s="71">
        <v>0.33278939715563799</v>
      </c>
      <c r="R264" s="71">
        <v>0</v>
      </c>
      <c r="S264" s="71">
        <v>0.4027080940954102</v>
      </c>
      <c r="T264" s="72"/>
      <c r="U264" s="71">
        <v>513637</v>
      </c>
      <c r="V264" s="71">
        <v>334</v>
      </c>
      <c r="W264" s="71">
        <v>51</v>
      </c>
      <c r="X264" s="71">
        <v>735</v>
      </c>
      <c r="Y264" s="71">
        <v>1395</v>
      </c>
      <c r="Z264" s="71">
        <v>2739</v>
      </c>
      <c r="AA264" s="71">
        <v>1477</v>
      </c>
      <c r="AB264" s="71">
        <v>5350</v>
      </c>
      <c r="AC264" s="71">
        <v>0</v>
      </c>
      <c r="AD264" s="71">
        <v>0.4027080940954102</v>
      </c>
      <c r="AE264" s="72"/>
      <c r="AF264" s="71"/>
      <c r="AG264" s="71"/>
      <c r="AH264" s="71"/>
      <c r="AI264" s="71"/>
      <c r="AJ264" s="71"/>
      <c r="AK264" s="71"/>
      <c r="AL264" s="71"/>
      <c r="AM264" s="71"/>
      <c r="AN264" s="71"/>
      <c r="AO264" s="71"/>
      <c r="AP264" s="71"/>
      <c r="AQ264" s="72"/>
      <c r="AR264" s="71"/>
      <c r="AS264" s="71"/>
      <c r="AT264" s="71"/>
      <c r="AU264" s="71"/>
      <c r="AV264" s="71"/>
      <c r="AW264" s="71"/>
      <c r="AX264" s="71"/>
      <c r="AY264" s="72"/>
      <c r="AZ264" s="71"/>
      <c r="BA264" s="71"/>
      <c r="BB264" s="71"/>
      <c r="BC264" s="71"/>
      <c r="BD264" s="71"/>
      <c r="BE264" s="71"/>
      <c r="BF264" s="71"/>
      <c r="BG264" s="72"/>
      <c r="BH264" s="71" t="s">
        <v>788</v>
      </c>
      <c r="BI264" s="71" t="s">
        <v>788</v>
      </c>
      <c r="BJ264" s="71" t="s">
        <v>788</v>
      </c>
      <c r="BK264" s="71" t="s">
        <v>788</v>
      </c>
      <c r="BL264" s="71" t="s">
        <v>788</v>
      </c>
      <c r="BM264" s="71" t="s">
        <v>788</v>
      </c>
      <c r="BN264" s="72"/>
      <c r="BO264" s="71" t="s">
        <v>788</v>
      </c>
      <c r="BP264" s="71" t="s">
        <v>788</v>
      </c>
      <c r="BQ264" s="71" t="s">
        <v>788</v>
      </c>
      <c r="BR264" s="71" t="s">
        <v>788</v>
      </c>
      <c r="BS264" s="71" t="s">
        <v>788</v>
      </c>
      <c r="BT264" s="71" t="s">
        <v>788</v>
      </c>
      <c r="BU264"/>
      <c r="BV264" s="70"/>
      <c r="BW264" s="70"/>
      <c r="BX264" s="70"/>
      <c r="BY264" s="70"/>
      <c r="BZ264" s="70"/>
      <c r="CA264" s="70"/>
      <c r="CB264" s="70"/>
      <c r="CC264" s="70"/>
      <c r="CD264" s="70"/>
    </row>
    <row r="265" spans="1:82">
      <c r="A265" s="70" t="s">
        <v>1970</v>
      </c>
      <c r="B265" s="70">
        <v>192</v>
      </c>
      <c r="C265" s="70">
        <v>5</v>
      </c>
      <c r="D265" s="70">
        <v>12</v>
      </c>
      <c r="E265" s="70">
        <v>2008</v>
      </c>
      <c r="F265" s="70" t="s">
        <v>792</v>
      </c>
      <c r="G265" s="70" t="s">
        <v>1965</v>
      </c>
      <c r="H265" s="70" t="s">
        <v>1966</v>
      </c>
      <c r="I265" s="148"/>
      <c r="J265" s="71">
        <v>3.2547743291309579</v>
      </c>
      <c r="K265" s="71">
        <v>0.64176831929670841</v>
      </c>
      <c r="L265" s="71">
        <v>3.9217734287480939</v>
      </c>
      <c r="M265" s="71">
        <v>3.623333655977206</v>
      </c>
      <c r="N265" s="71">
        <v>7.2326163328838868</v>
      </c>
      <c r="O265" s="71">
        <v>5.3108653868276336</v>
      </c>
      <c r="P265" s="71">
        <v>7.3755858772496667</v>
      </c>
      <c r="Q265" s="71">
        <v>0.32128458826998302</v>
      </c>
      <c r="R265" s="71">
        <v>0</v>
      </c>
      <c r="S265" s="71">
        <v>0.50376301375292865</v>
      </c>
      <c r="T265" s="72"/>
      <c r="U265" s="71">
        <v>535291</v>
      </c>
      <c r="V265" s="71">
        <v>334</v>
      </c>
      <c r="W265" s="71">
        <v>51</v>
      </c>
      <c r="X265" s="71">
        <v>735</v>
      </c>
      <c r="Y265" s="71">
        <v>1386</v>
      </c>
      <c r="Z265" s="71">
        <v>2720</v>
      </c>
      <c r="AA265" s="71">
        <v>1446</v>
      </c>
      <c r="AB265" s="71">
        <v>5250</v>
      </c>
      <c r="AC265" s="71">
        <v>0</v>
      </c>
      <c r="AD265" s="71">
        <v>0.50376301375292865</v>
      </c>
      <c r="AE265" s="72"/>
      <c r="AF265" s="71"/>
      <c r="AG265" s="71"/>
      <c r="AH265" s="71"/>
      <c r="AI265" s="71"/>
      <c r="AJ265" s="71"/>
      <c r="AK265" s="71"/>
      <c r="AL265" s="71"/>
      <c r="AM265" s="71"/>
      <c r="AN265" s="71"/>
      <c r="AO265" s="71"/>
      <c r="AP265" s="71"/>
      <c r="AQ265" s="72"/>
      <c r="AR265" s="71"/>
      <c r="AS265" s="71"/>
      <c r="AT265" s="71"/>
      <c r="AU265" s="71"/>
      <c r="AV265" s="71"/>
      <c r="AW265" s="71"/>
      <c r="AX265" s="71"/>
      <c r="AY265" s="72"/>
      <c r="AZ265" s="71"/>
      <c r="BA265" s="71"/>
      <c r="BB265" s="71"/>
      <c r="BC265" s="71"/>
      <c r="BD265" s="71"/>
      <c r="BE265" s="71"/>
      <c r="BF265" s="71"/>
      <c r="BG265" s="72"/>
      <c r="BH265" s="71" t="s">
        <v>788</v>
      </c>
      <c r="BI265" s="71" t="s">
        <v>788</v>
      </c>
      <c r="BJ265" s="71" t="s">
        <v>788</v>
      </c>
      <c r="BK265" s="71" t="s">
        <v>788</v>
      </c>
      <c r="BL265" s="71" t="s">
        <v>788</v>
      </c>
      <c r="BM265" s="71" t="s">
        <v>788</v>
      </c>
      <c r="BN265" s="72"/>
      <c r="BO265" s="71" t="s">
        <v>788</v>
      </c>
      <c r="BP265" s="71" t="s">
        <v>788</v>
      </c>
      <c r="BQ265" s="71" t="s">
        <v>788</v>
      </c>
      <c r="BR265" s="71" t="s">
        <v>788</v>
      </c>
      <c r="BS265" s="71" t="s">
        <v>788</v>
      </c>
      <c r="BT265" s="71" t="s">
        <v>788</v>
      </c>
      <c r="BU265"/>
      <c r="BV265" s="70"/>
      <c r="BW265" s="70"/>
      <c r="BX265" s="70"/>
      <c r="BY265" s="70"/>
      <c r="BZ265" s="70"/>
      <c r="CA265" s="70"/>
      <c r="CB265" s="70"/>
      <c r="CC265" s="70"/>
      <c r="CD265" s="70"/>
    </row>
    <row r="266" spans="1:82">
      <c r="A266" s="70" t="s">
        <v>1971</v>
      </c>
      <c r="B266" s="70">
        <v>193</v>
      </c>
      <c r="C266" s="70">
        <v>6</v>
      </c>
      <c r="D266" s="70">
        <v>12</v>
      </c>
      <c r="E266" s="70">
        <v>2009</v>
      </c>
      <c r="F266" s="70" t="s">
        <v>176</v>
      </c>
      <c r="G266" s="70" t="s">
        <v>1965</v>
      </c>
      <c r="H266" s="70" t="s">
        <v>1966</v>
      </c>
      <c r="I266" s="148"/>
      <c r="J266" s="71">
        <v>3.073551978766504</v>
      </c>
      <c r="K266" s="71">
        <v>0.47878511902156923</v>
      </c>
      <c r="L266" s="71">
        <v>10.70804349436427</v>
      </c>
      <c r="M266" s="71">
        <v>3.303489167679639</v>
      </c>
      <c r="N266" s="71">
        <v>6.4987517106185564</v>
      </c>
      <c r="O266" s="71">
        <v>5.3943981142357922</v>
      </c>
      <c r="P266" s="71">
        <v>7.1645148186224787</v>
      </c>
      <c r="Q266" s="71">
        <v>0.29964842195289498</v>
      </c>
      <c r="R266" s="71">
        <v>0</v>
      </c>
      <c r="S266" s="71">
        <v>0.39089138253937628</v>
      </c>
      <c r="T266" s="72"/>
      <c r="U266" s="71">
        <v>400065</v>
      </c>
      <c r="V266" s="71">
        <v>229</v>
      </c>
      <c r="W266" s="71">
        <v>199</v>
      </c>
      <c r="X266" s="71">
        <v>675</v>
      </c>
      <c r="Y266" s="71">
        <v>1379</v>
      </c>
      <c r="Z266" s="71">
        <v>2727</v>
      </c>
      <c r="AA266" s="71">
        <v>1442</v>
      </c>
      <c r="AB266" s="71">
        <v>5140</v>
      </c>
      <c r="AC266" s="71">
        <v>0</v>
      </c>
      <c r="AD266" s="71">
        <v>0.39089138253937628</v>
      </c>
      <c r="AE266" s="72"/>
      <c r="AF266" s="71"/>
      <c r="AG266" s="71"/>
      <c r="AH266" s="71"/>
      <c r="AI266" s="71"/>
      <c r="AJ266" s="71"/>
      <c r="AK266" s="71"/>
      <c r="AL266" s="71"/>
      <c r="AM266" s="71"/>
      <c r="AN266" s="71"/>
      <c r="AO266" s="71"/>
      <c r="AP266" s="71"/>
      <c r="AQ266" s="72"/>
      <c r="AR266" s="71"/>
      <c r="AS266" s="71"/>
      <c r="AT266" s="71"/>
      <c r="AU266" s="71"/>
      <c r="AV266" s="71"/>
      <c r="AW266" s="71"/>
      <c r="AX266" s="71"/>
      <c r="AY266" s="72"/>
      <c r="AZ266" s="71"/>
      <c r="BA266" s="71"/>
      <c r="BB266" s="71"/>
      <c r="BC266" s="71"/>
      <c r="BD266" s="71"/>
      <c r="BE266" s="71"/>
      <c r="BF266" s="71"/>
      <c r="BG266" s="72"/>
      <c r="BH266" s="71">
        <v>0</v>
      </c>
      <c r="BI266" s="71">
        <v>0</v>
      </c>
      <c r="BJ266" s="71">
        <v>0</v>
      </c>
      <c r="BK266" s="71">
        <v>0</v>
      </c>
      <c r="BL266" s="71">
        <v>0</v>
      </c>
      <c r="BM266" s="71">
        <v>0</v>
      </c>
      <c r="BN266" s="72"/>
      <c r="BO266" s="71">
        <v>0</v>
      </c>
      <c r="BP266" s="71">
        <v>0</v>
      </c>
      <c r="BQ266" s="71">
        <v>0</v>
      </c>
      <c r="BR266" s="71">
        <v>0</v>
      </c>
      <c r="BS266" s="71">
        <v>0</v>
      </c>
      <c r="BT266" s="71">
        <v>0</v>
      </c>
      <c r="BU266"/>
      <c r="BV266" s="70">
        <v>0</v>
      </c>
      <c r="BW266" s="70">
        <v>0</v>
      </c>
      <c r="BX266" s="70">
        <v>0</v>
      </c>
      <c r="BY266" s="70">
        <v>0</v>
      </c>
      <c r="BZ266" s="70">
        <v>0</v>
      </c>
      <c r="CA266" s="70">
        <v>0</v>
      </c>
      <c r="CB266" s="70">
        <v>0</v>
      </c>
      <c r="CC266" s="70">
        <v>0</v>
      </c>
      <c r="CD266" s="70">
        <v>0</v>
      </c>
    </row>
    <row r="267" spans="1:82">
      <c r="A267" s="70" t="s">
        <v>1972</v>
      </c>
      <c r="B267" s="70">
        <v>194</v>
      </c>
      <c r="C267" s="70">
        <v>7</v>
      </c>
      <c r="D267" s="70">
        <v>12</v>
      </c>
      <c r="E267" s="70">
        <v>2010</v>
      </c>
      <c r="F267" s="70" t="s">
        <v>177</v>
      </c>
      <c r="G267" s="70" t="s">
        <v>1965</v>
      </c>
      <c r="H267" s="70" t="s">
        <v>1966</v>
      </c>
      <c r="I267" s="148"/>
      <c r="J267" s="71">
        <v>3.1445475163352952</v>
      </c>
      <c r="K267" s="71">
        <v>0.49047019094611061</v>
      </c>
      <c r="L267" s="71">
        <v>10.15347588814222</v>
      </c>
      <c r="M267" s="71">
        <v>3.1722233037189951</v>
      </c>
      <c r="N267" s="71">
        <v>6.6841903915179621</v>
      </c>
      <c r="O267" s="71">
        <v>5.3832303285863254</v>
      </c>
      <c r="P267" s="71">
        <v>7.2461077255175432</v>
      </c>
      <c r="Q267" s="71">
        <v>0.30626335585602898</v>
      </c>
      <c r="R267" s="71">
        <v>0</v>
      </c>
      <c r="S267" s="71">
        <v>0.4329194748124427</v>
      </c>
      <c r="T267" s="72"/>
      <c r="U267" s="71">
        <v>468982</v>
      </c>
      <c r="V267" s="71">
        <v>229</v>
      </c>
      <c r="W267" s="71">
        <v>199</v>
      </c>
      <c r="X267" s="71">
        <v>675</v>
      </c>
      <c r="Y267" s="71">
        <v>1378</v>
      </c>
      <c r="Z267" s="71">
        <v>2734</v>
      </c>
      <c r="AA267" s="71">
        <v>1422</v>
      </c>
      <c r="AB267" s="71">
        <v>5034</v>
      </c>
      <c r="AC267" s="71">
        <v>0</v>
      </c>
      <c r="AD267" s="71">
        <v>0.4329194748124427</v>
      </c>
      <c r="AE267" s="72"/>
      <c r="AF267" s="71"/>
      <c r="AG267" s="71"/>
      <c r="AH267" s="71"/>
      <c r="AI267" s="71"/>
      <c r="AJ267" s="71"/>
      <c r="AK267" s="71"/>
      <c r="AL267" s="71"/>
      <c r="AM267" s="71"/>
      <c r="AN267" s="71"/>
      <c r="AO267" s="71"/>
      <c r="AP267" s="71"/>
      <c r="AQ267" s="72"/>
      <c r="AR267" s="71"/>
      <c r="AS267" s="71"/>
      <c r="AT267" s="71"/>
      <c r="AU267" s="71"/>
      <c r="AV267" s="71"/>
      <c r="AW267" s="71"/>
      <c r="AX267" s="71"/>
      <c r="AY267" s="72"/>
      <c r="AZ267" s="71"/>
      <c r="BA267" s="71"/>
      <c r="BB267" s="71"/>
      <c r="BC267" s="71"/>
      <c r="BD267" s="71"/>
      <c r="BE267" s="71"/>
      <c r="BF267" s="71"/>
      <c r="BG267" s="72"/>
      <c r="BH267" s="71">
        <v>0</v>
      </c>
      <c r="BI267" s="71">
        <v>0</v>
      </c>
      <c r="BJ267" s="71">
        <v>0</v>
      </c>
      <c r="BK267" s="71">
        <v>0</v>
      </c>
      <c r="BL267" s="71">
        <v>11.945</v>
      </c>
      <c r="BM267" s="71">
        <v>0</v>
      </c>
      <c r="BN267" s="72"/>
      <c r="BO267" s="71">
        <v>0</v>
      </c>
      <c r="BP267" s="71">
        <v>0</v>
      </c>
      <c r="BQ267" s="71">
        <v>0</v>
      </c>
      <c r="BR267" s="71">
        <v>0</v>
      </c>
      <c r="BS267" s="71">
        <v>1</v>
      </c>
      <c r="BT267" s="71">
        <v>0</v>
      </c>
      <c r="BU267"/>
      <c r="BV267" s="70">
        <v>0</v>
      </c>
      <c r="BW267" s="70">
        <v>0</v>
      </c>
      <c r="BX267" s="70">
        <v>11.945</v>
      </c>
      <c r="BY267" s="70">
        <v>0</v>
      </c>
      <c r="BZ267" s="70">
        <v>0</v>
      </c>
      <c r="CA267" s="70">
        <v>0</v>
      </c>
      <c r="CB267" s="70">
        <v>0</v>
      </c>
      <c r="CC267" s="70">
        <v>0</v>
      </c>
      <c r="CD267" s="70">
        <v>0</v>
      </c>
    </row>
    <row r="268" spans="1:82">
      <c r="A268" s="70" t="s">
        <v>1973</v>
      </c>
      <c r="B268" s="70">
        <v>195</v>
      </c>
      <c r="C268" s="70">
        <v>8</v>
      </c>
      <c r="D268" s="70">
        <v>12</v>
      </c>
      <c r="E268" s="70">
        <v>2011</v>
      </c>
      <c r="F268" s="70" t="s">
        <v>178</v>
      </c>
      <c r="G268" s="70" t="s">
        <v>1965</v>
      </c>
      <c r="H268" s="70" t="s">
        <v>1966</v>
      </c>
      <c r="I268" s="148"/>
      <c r="J268" s="71">
        <v>3.1951182142959191</v>
      </c>
      <c r="K268" s="71">
        <v>0.63007471654762071</v>
      </c>
      <c r="L268" s="71">
        <v>8.0234281698199599</v>
      </c>
      <c r="M268" s="71">
        <v>3.574004268483121</v>
      </c>
      <c r="N268" s="71">
        <v>7.7196222951254319</v>
      </c>
      <c r="O268" s="71">
        <v>5.2533493675097542</v>
      </c>
      <c r="P268" s="71">
        <v>7.06144919240168</v>
      </c>
      <c r="Q268" s="71">
        <v>0.345551753841149</v>
      </c>
      <c r="R268" s="71">
        <v>0</v>
      </c>
      <c r="S268" s="71">
        <v>0.45689723551339878</v>
      </c>
      <c r="T268" s="72"/>
      <c r="U268" s="71">
        <v>439753</v>
      </c>
      <c r="V268" s="71">
        <v>229</v>
      </c>
      <c r="W268" s="71">
        <v>199</v>
      </c>
      <c r="X268" s="71">
        <v>675</v>
      </c>
      <c r="Y268" s="71">
        <v>1375</v>
      </c>
      <c r="Z268" s="71">
        <v>2726</v>
      </c>
      <c r="AA268" s="71">
        <v>1427</v>
      </c>
      <c r="AB268" s="71">
        <v>4924</v>
      </c>
      <c r="AC268" s="71">
        <v>0</v>
      </c>
      <c r="AD268" s="71">
        <v>0.45689723551339878</v>
      </c>
      <c r="AE268" s="72"/>
      <c r="AF268" s="71"/>
      <c r="AG268" s="71"/>
      <c r="AH268" s="71"/>
      <c r="AI268" s="71"/>
      <c r="AJ268" s="71"/>
      <c r="AK268" s="71"/>
      <c r="AL268" s="71"/>
      <c r="AM268" s="71"/>
      <c r="AN268" s="71"/>
      <c r="AO268" s="71"/>
      <c r="AP268" s="71"/>
      <c r="AQ268" s="72"/>
      <c r="AR268" s="71"/>
      <c r="AS268" s="71"/>
      <c r="AT268" s="71"/>
      <c r="AU268" s="71"/>
      <c r="AV268" s="71"/>
      <c r="AW268" s="71"/>
      <c r="AX268" s="71"/>
      <c r="AY268" s="72"/>
      <c r="AZ268" s="71"/>
      <c r="BA268" s="71"/>
      <c r="BB268" s="71"/>
      <c r="BC268" s="71"/>
      <c r="BD268" s="71"/>
      <c r="BE268" s="71"/>
      <c r="BF268" s="71"/>
      <c r="BG268" s="72"/>
      <c r="BH268" s="71">
        <v>0</v>
      </c>
      <c r="BI268" s="71">
        <v>0</v>
      </c>
      <c r="BJ268" s="71">
        <v>0</v>
      </c>
      <c r="BK268" s="71">
        <v>0</v>
      </c>
      <c r="BL268" s="71">
        <v>12.662000000000001</v>
      </c>
      <c r="BM268" s="71">
        <v>0</v>
      </c>
      <c r="BN268" s="72"/>
      <c r="BO268" s="71">
        <v>0</v>
      </c>
      <c r="BP268" s="71">
        <v>0</v>
      </c>
      <c r="BQ268" s="71">
        <v>0</v>
      </c>
      <c r="BR268" s="71">
        <v>0</v>
      </c>
      <c r="BS268" s="71">
        <v>1</v>
      </c>
      <c r="BT268" s="71">
        <v>0</v>
      </c>
      <c r="BU268"/>
      <c r="BV268" s="70">
        <v>0</v>
      </c>
      <c r="BW268" s="70">
        <v>0</v>
      </c>
      <c r="BX268" s="70">
        <v>12.662000000000001</v>
      </c>
      <c r="BY268" s="70">
        <v>0</v>
      </c>
      <c r="BZ268" s="70">
        <v>0</v>
      </c>
      <c r="CA268" s="70">
        <v>0</v>
      </c>
      <c r="CB268" s="70">
        <v>0</v>
      </c>
      <c r="CC268" s="70">
        <v>0</v>
      </c>
      <c r="CD268" s="70">
        <v>0</v>
      </c>
    </row>
    <row r="269" spans="1:82">
      <c r="A269" s="70" t="s">
        <v>1974</v>
      </c>
      <c r="B269" s="70">
        <v>196</v>
      </c>
      <c r="C269" s="70">
        <v>9</v>
      </c>
      <c r="D269" s="70">
        <v>12</v>
      </c>
      <c r="E269" s="70">
        <v>2012</v>
      </c>
      <c r="F269" s="70" t="s">
        <v>179</v>
      </c>
      <c r="G269" s="70" t="s">
        <v>1965</v>
      </c>
      <c r="H269" s="70" t="s">
        <v>1966</v>
      </c>
      <c r="I269" s="148"/>
      <c r="J269" s="71">
        <v>3.6889599132673281</v>
      </c>
      <c r="K269" s="71">
        <v>0.59139857034241117</v>
      </c>
      <c r="L269" s="71">
        <v>7.902733753646066</v>
      </c>
      <c r="M269" s="71">
        <v>3.5608651261894209</v>
      </c>
      <c r="N269" s="71">
        <v>7.9145612167655841</v>
      </c>
      <c r="O269" s="71">
        <v>5.2426013576223154</v>
      </c>
      <c r="P269" s="71">
        <v>7.1215317859440583</v>
      </c>
      <c r="Q269" s="71">
        <v>0.36986906392894903</v>
      </c>
      <c r="R269" s="71">
        <v>0</v>
      </c>
      <c r="S269" s="71">
        <v>0.36196570922555638</v>
      </c>
      <c r="T269" s="72"/>
      <c r="U269" s="71">
        <v>447691</v>
      </c>
      <c r="V269" s="71">
        <v>229</v>
      </c>
      <c r="W269" s="71">
        <v>199</v>
      </c>
      <c r="X269" s="71">
        <v>675</v>
      </c>
      <c r="Y269" s="71">
        <v>1414</v>
      </c>
      <c r="Z269" s="71">
        <v>2742</v>
      </c>
      <c r="AA269" s="71">
        <v>1431</v>
      </c>
      <c r="AB269" s="71">
        <v>4851</v>
      </c>
      <c r="AC269" s="71">
        <v>0</v>
      </c>
      <c r="AD269" s="71">
        <v>0.36196570922555638</v>
      </c>
      <c r="AE269" s="72"/>
      <c r="AF269" s="71"/>
      <c r="AG269" s="71"/>
      <c r="AH269" s="71"/>
      <c r="AI269" s="71"/>
      <c r="AJ269" s="71"/>
      <c r="AK269" s="71"/>
      <c r="AL269" s="71"/>
      <c r="AM269" s="71"/>
      <c r="AN269" s="71"/>
      <c r="AO269" s="71"/>
      <c r="AP269" s="71"/>
      <c r="AQ269" s="72"/>
      <c r="AR269" s="71"/>
      <c r="AS269" s="71"/>
      <c r="AT269" s="71"/>
      <c r="AU269" s="71"/>
      <c r="AV269" s="71"/>
      <c r="AW269" s="71"/>
      <c r="AX269" s="71"/>
      <c r="AY269" s="72"/>
      <c r="AZ269" s="71"/>
      <c r="BA269" s="71"/>
      <c r="BB269" s="71"/>
      <c r="BC269" s="71"/>
      <c r="BD269" s="71"/>
      <c r="BE269" s="71"/>
      <c r="BF269" s="71"/>
      <c r="BG269" s="72"/>
      <c r="BH269" s="71">
        <v>0</v>
      </c>
      <c r="BI269" s="71">
        <v>0</v>
      </c>
      <c r="BJ269" s="71">
        <v>0</v>
      </c>
      <c r="BK269" s="71">
        <v>0</v>
      </c>
      <c r="BL269" s="71">
        <v>12.211</v>
      </c>
      <c r="BM269" s="71">
        <v>0</v>
      </c>
      <c r="BN269" s="72"/>
      <c r="BO269" s="71">
        <v>0</v>
      </c>
      <c r="BP269" s="71">
        <v>0</v>
      </c>
      <c r="BQ269" s="71">
        <v>0</v>
      </c>
      <c r="BR269" s="71">
        <v>0</v>
      </c>
      <c r="BS269" s="71">
        <v>1</v>
      </c>
      <c r="BT269" s="71">
        <v>0</v>
      </c>
      <c r="BU269"/>
      <c r="BV269" s="70">
        <v>0</v>
      </c>
      <c r="BW269" s="70">
        <v>0</v>
      </c>
      <c r="BX269" s="70">
        <v>12.211</v>
      </c>
      <c r="BY269" s="70">
        <v>0</v>
      </c>
      <c r="BZ269" s="70">
        <v>0</v>
      </c>
      <c r="CA269" s="70">
        <v>0</v>
      </c>
      <c r="CB269" s="70">
        <v>0</v>
      </c>
      <c r="CC269" s="70">
        <v>0</v>
      </c>
      <c r="CD269" s="70">
        <v>0</v>
      </c>
    </row>
    <row r="270" spans="1:82">
      <c r="A270" s="70" t="s">
        <v>1975</v>
      </c>
      <c r="B270" s="70">
        <v>197</v>
      </c>
      <c r="C270" s="70">
        <v>10</v>
      </c>
      <c r="D270" s="70">
        <v>12</v>
      </c>
      <c r="E270" s="70">
        <v>2013</v>
      </c>
      <c r="F270" s="70" t="s">
        <v>180</v>
      </c>
      <c r="G270" s="70" t="s">
        <v>1965</v>
      </c>
      <c r="H270" s="70" t="s">
        <v>1966</v>
      </c>
      <c r="I270" s="148"/>
      <c r="J270" s="71">
        <v>3.7404187011462788</v>
      </c>
      <c r="K270" s="71">
        <v>0.51011570811933515</v>
      </c>
      <c r="L270" s="71">
        <v>7.2192472199558813</v>
      </c>
      <c r="M270" s="71">
        <v>3.4157690127115719</v>
      </c>
      <c r="N270" s="71">
        <v>8.2784110166229503</v>
      </c>
      <c r="O270" s="71">
        <v>5.0148726128704153</v>
      </c>
      <c r="P270" s="71">
        <v>7.2133055003173059</v>
      </c>
      <c r="Q270" s="71">
        <v>0.36712632596531503</v>
      </c>
      <c r="R270" s="71">
        <v>0</v>
      </c>
      <c r="S270" s="71">
        <v>0.42876346909224938</v>
      </c>
      <c r="T270" s="72"/>
      <c r="U270" s="71">
        <v>445128</v>
      </c>
      <c r="V270" s="71">
        <v>229</v>
      </c>
      <c r="W270" s="71">
        <v>199</v>
      </c>
      <c r="X270" s="71">
        <v>675</v>
      </c>
      <c r="Y270" s="71">
        <v>1404</v>
      </c>
      <c r="Z270" s="71">
        <v>2740</v>
      </c>
      <c r="AA270" s="71">
        <v>1444</v>
      </c>
      <c r="AB270" s="71">
        <v>4746</v>
      </c>
      <c r="AC270" s="71">
        <v>0</v>
      </c>
      <c r="AD270" s="71">
        <v>0.42876346909224938</v>
      </c>
      <c r="AE270" s="72"/>
      <c r="AF270" s="71"/>
      <c r="AG270" s="71"/>
      <c r="AH270" s="71"/>
      <c r="AI270" s="71"/>
      <c r="AJ270" s="71"/>
      <c r="AK270" s="71"/>
      <c r="AL270" s="71"/>
      <c r="AM270" s="71"/>
      <c r="AN270" s="71"/>
      <c r="AO270" s="71"/>
      <c r="AP270" s="71"/>
      <c r="AQ270" s="72"/>
      <c r="AR270" s="71"/>
      <c r="AS270" s="71"/>
      <c r="AT270" s="71"/>
      <c r="AU270" s="71"/>
      <c r="AV270" s="71"/>
      <c r="AW270" s="71"/>
      <c r="AX270" s="71"/>
      <c r="AY270" s="72"/>
      <c r="AZ270" s="71"/>
      <c r="BA270" s="71"/>
      <c r="BB270" s="71"/>
      <c r="BC270" s="71"/>
      <c r="BD270" s="71"/>
      <c r="BE270" s="71"/>
      <c r="BF270" s="71"/>
      <c r="BG270" s="72"/>
      <c r="BH270" s="71">
        <v>0</v>
      </c>
      <c r="BI270" s="71">
        <v>0</v>
      </c>
      <c r="BJ270" s="71">
        <v>0</v>
      </c>
      <c r="BK270" s="71">
        <v>0</v>
      </c>
      <c r="BL270" s="71">
        <v>0</v>
      </c>
      <c r="BM270" s="71">
        <v>0</v>
      </c>
      <c r="BN270" s="72"/>
      <c r="BO270" s="71">
        <v>0</v>
      </c>
      <c r="BP270" s="71">
        <v>0</v>
      </c>
      <c r="BQ270" s="71">
        <v>0</v>
      </c>
      <c r="BR270" s="71">
        <v>0</v>
      </c>
      <c r="BS270" s="71">
        <v>0</v>
      </c>
      <c r="BT270" s="71">
        <v>0</v>
      </c>
      <c r="BU270"/>
      <c r="BV270" s="70">
        <v>0</v>
      </c>
      <c r="BW270" s="70">
        <v>0</v>
      </c>
      <c r="BX270" s="70">
        <v>0</v>
      </c>
      <c r="BY270" s="70">
        <v>0</v>
      </c>
      <c r="BZ270" s="70">
        <v>0</v>
      </c>
      <c r="CA270" s="70">
        <v>0</v>
      </c>
      <c r="CB270" s="70">
        <v>0</v>
      </c>
      <c r="CC270" s="70">
        <v>0</v>
      </c>
      <c r="CD270" s="70">
        <v>0</v>
      </c>
    </row>
    <row r="271" spans="1:82">
      <c r="A271" s="70" t="s">
        <v>1976</v>
      </c>
      <c r="B271" s="70">
        <v>198</v>
      </c>
      <c r="C271" s="70">
        <v>11</v>
      </c>
      <c r="D271" s="70">
        <v>12</v>
      </c>
      <c r="E271" s="70">
        <v>2014</v>
      </c>
      <c r="F271" s="70" t="s">
        <v>181</v>
      </c>
      <c r="G271" s="70" t="s">
        <v>1965</v>
      </c>
      <c r="H271" s="70" t="s">
        <v>1966</v>
      </c>
      <c r="I271" s="148"/>
      <c r="J271" s="71">
        <v>3.4471940820224072</v>
      </c>
      <c r="K271" s="71">
        <v>0.8191612367580241</v>
      </c>
      <c r="L271" s="71">
        <v>8.9264640749919888</v>
      </c>
      <c r="M271" s="71">
        <v>3.2022599258617501</v>
      </c>
      <c r="N271" s="71">
        <v>7.0559911225103678</v>
      </c>
      <c r="O271" s="71">
        <v>4.716274107286095</v>
      </c>
      <c r="P271" s="71">
        <v>7.2056071990991954</v>
      </c>
      <c r="Q271" s="71">
        <v>0.343626622588589</v>
      </c>
      <c r="R271" s="71">
        <v>0</v>
      </c>
      <c r="S271" s="71">
        <v>0.42262852372149429</v>
      </c>
      <c r="T271" s="72"/>
      <c r="U271" s="71">
        <v>491193</v>
      </c>
      <c r="V271" s="71">
        <v>336</v>
      </c>
      <c r="W271" s="71">
        <v>203</v>
      </c>
      <c r="X271" s="71">
        <v>629</v>
      </c>
      <c r="Y271" s="71">
        <v>1371</v>
      </c>
      <c r="Z271" s="71">
        <v>2714</v>
      </c>
      <c r="AA271" s="71">
        <v>1435</v>
      </c>
      <c r="AB271" s="71">
        <v>4630</v>
      </c>
      <c r="AC271" s="71">
        <v>0</v>
      </c>
      <c r="AD271" s="71">
        <v>0.42262852372149429</v>
      </c>
      <c r="AE271" s="72"/>
      <c r="AF271" s="71"/>
      <c r="AG271" s="71"/>
      <c r="AH271" s="71"/>
      <c r="AI271" s="71"/>
      <c r="AJ271" s="71"/>
      <c r="AK271" s="71"/>
      <c r="AL271" s="71"/>
      <c r="AM271" s="71"/>
      <c r="AN271" s="71"/>
      <c r="AO271" s="71"/>
      <c r="AP271" s="71"/>
      <c r="AQ271" s="72"/>
      <c r="AR271" s="71">
        <v>16</v>
      </c>
      <c r="AS271" s="71">
        <v>3</v>
      </c>
      <c r="AT271" s="71">
        <v>0</v>
      </c>
      <c r="AU271" s="71">
        <v>0</v>
      </c>
      <c r="AV271" s="71">
        <v>0</v>
      </c>
      <c r="AW271" s="71">
        <v>0</v>
      </c>
      <c r="AX271" s="71"/>
      <c r="AY271" s="72"/>
      <c r="AZ271" s="71">
        <v>65.900000000000006</v>
      </c>
      <c r="BA271" s="71">
        <v>32.6</v>
      </c>
      <c r="BB271" s="71">
        <v>0</v>
      </c>
      <c r="BC271" s="71">
        <v>0</v>
      </c>
      <c r="BD271" s="71">
        <v>0</v>
      </c>
      <c r="BE271" s="71">
        <v>0</v>
      </c>
      <c r="BF271" s="71"/>
      <c r="BG271" s="72"/>
      <c r="BH271" s="71">
        <v>0</v>
      </c>
      <c r="BI271" s="71">
        <v>0</v>
      </c>
      <c r="BJ271" s="71">
        <v>0</v>
      </c>
      <c r="BK271" s="71">
        <v>0</v>
      </c>
      <c r="BL271" s="71">
        <v>15.547000000000001</v>
      </c>
      <c r="BM271" s="71">
        <v>0</v>
      </c>
      <c r="BN271" s="72"/>
      <c r="BO271" s="71">
        <v>0</v>
      </c>
      <c r="BP271" s="71">
        <v>0</v>
      </c>
      <c r="BQ271" s="71">
        <v>0</v>
      </c>
      <c r="BR271" s="71">
        <v>0</v>
      </c>
      <c r="BS271" s="71">
        <v>1</v>
      </c>
      <c r="BT271" s="71">
        <v>0</v>
      </c>
      <c r="BU271"/>
      <c r="BV271" s="70">
        <v>3.12</v>
      </c>
      <c r="BW271" s="70">
        <v>0</v>
      </c>
      <c r="BX271" s="70">
        <v>12.427</v>
      </c>
      <c r="BY271" s="70">
        <v>0</v>
      </c>
      <c r="BZ271" s="70">
        <v>0</v>
      </c>
      <c r="CA271" s="70">
        <v>0</v>
      </c>
      <c r="CB271" s="70">
        <v>0</v>
      </c>
      <c r="CC271" s="70">
        <v>0</v>
      </c>
      <c r="CD271" s="70">
        <v>0</v>
      </c>
    </row>
    <row r="272" spans="1:82">
      <c r="A272" s="70" t="s">
        <v>1977</v>
      </c>
      <c r="B272" s="70">
        <v>199</v>
      </c>
      <c r="C272" s="70">
        <v>12</v>
      </c>
      <c r="D272" s="70">
        <v>12</v>
      </c>
      <c r="E272" s="70">
        <v>2015</v>
      </c>
      <c r="F272" s="70" t="s">
        <v>182</v>
      </c>
      <c r="G272" s="70" t="s">
        <v>1965</v>
      </c>
      <c r="H272" s="70" t="s">
        <v>1966</v>
      </c>
      <c r="I272" s="148"/>
      <c r="J272" s="71">
        <v>3.45851752042836</v>
      </c>
      <c r="K272" s="71">
        <v>0.82933511177938601</v>
      </c>
      <c r="L272" s="71">
        <v>9.0776474322127925</v>
      </c>
      <c r="M272" s="71">
        <v>3.277098155212709</v>
      </c>
      <c r="N272" s="71">
        <v>6.3200960353968414</v>
      </c>
      <c r="O272" s="71">
        <v>4.6489422269996625</v>
      </c>
      <c r="P272" s="71">
        <v>7.1459711992287751</v>
      </c>
      <c r="Q272" s="71">
        <v>0.33006741359784197</v>
      </c>
      <c r="R272" s="71">
        <v>0</v>
      </c>
      <c r="S272" s="71">
        <v>0.49973377580766548</v>
      </c>
      <c r="T272" s="72"/>
      <c r="U272" s="71">
        <v>484351</v>
      </c>
      <c r="V272" s="71">
        <v>336</v>
      </c>
      <c r="W272" s="71">
        <v>203</v>
      </c>
      <c r="X272" s="71">
        <v>629</v>
      </c>
      <c r="Y272" s="71">
        <v>1367</v>
      </c>
      <c r="Z272" s="71">
        <v>2701</v>
      </c>
      <c r="AA272" s="71">
        <v>1422</v>
      </c>
      <c r="AB272" s="71">
        <v>4543</v>
      </c>
      <c r="AC272" s="71">
        <v>0</v>
      </c>
      <c r="AD272" s="71">
        <v>0.49973377580766548</v>
      </c>
      <c r="AE272" s="72"/>
      <c r="AF272" s="71">
        <v>4821002.502922643</v>
      </c>
      <c r="AG272" s="71">
        <v>598495.05214863038</v>
      </c>
      <c r="AH272" s="71">
        <v>1794189.9566565941</v>
      </c>
      <c r="AI272" s="71">
        <v>4216033.9412301471</v>
      </c>
      <c r="AJ272" s="71">
        <v>7669358.238380231</v>
      </c>
      <c r="AK272" s="71">
        <v>0</v>
      </c>
      <c r="AL272" s="71">
        <v>0</v>
      </c>
      <c r="AM272" s="71">
        <v>622599.09283175378</v>
      </c>
      <c r="AN272" s="71">
        <v>0</v>
      </c>
      <c r="AO272" s="71">
        <v>0</v>
      </c>
      <c r="AP272" s="71">
        <v>19721678.784169998</v>
      </c>
      <c r="AQ272" s="72"/>
      <c r="AR272" s="71">
        <v>18</v>
      </c>
      <c r="AS272" s="71">
        <v>4</v>
      </c>
      <c r="AT272" s="71">
        <v>0</v>
      </c>
      <c r="AU272" s="71">
        <v>0</v>
      </c>
      <c r="AV272" s="71">
        <v>0</v>
      </c>
      <c r="AW272" s="71">
        <v>0</v>
      </c>
      <c r="AX272" s="71"/>
      <c r="AY272" s="72"/>
      <c r="AZ272" s="71">
        <v>79.400000000000006</v>
      </c>
      <c r="BA272" s="71">
        <v>42.9</v>
      </c>
      <c r="BB272" s="71">
        <v>0</v>
      </c>
      <c r="BC272" s="71">
        <v>0</v>
      </c>
      <c r="BD272" s="71">
        <v>0</v>
      </c>
      <c r="BE272" s="71">
        <v>0</v>
      </c>
      <c r="BF272" s="71"/>
      <c r="BG272" s="72"/>
      <c r="BH272" s="71">
        <v>0</v>
      </c>
      <c r="BI272" s="71">
        <v>0</v>
      </c>
      <c r="BJ272" s="71">
        <v>0</v>
      </c>
      <c r="BK272" s="71">
        <v>0</v>
      </c>
      <c r="BL272" s="71">
        <v>14.778</v>
      </c>
      <c r="BM272" s="71">
        <v>0</v>
      </c>
      <c r="BN272" s="72"/>
      <c r="BO272" s="71">
        <v>0</v>
      </c>
      <c r="BP272" s="71">
        <v>0</v>
      </c>
      <c r="BQ272" s="71">
        <v>0</v>
      </c>
      <c r="BR272" s="71">
        <v>0</v>
      </c>
      <c r="BS272" s="71">
        <v>1</v>
      </c>
      <c r="BT272" s="71">
        <v>0</v>
      </c>
      <c r="BU272"/>
      <c r="BV272" s="70">
        <v>2.5009999999999999</v>
      </c>
      <c r="BW272" s="70">
        <v>0</v>
      </c>
      <c r="BX272" s="70">
        <v>12.276999999999999</v>
      </c>
      <c r="BY272" s="70">
        <v>0</v>
      </c>
      <c r="BZ272" s="70">
        <v>0</v>
      </c>
      <c r="CA272" s="70">
        <v>0</v>
      </c>
      <c r="CB272" s="70">
        <v>0</v>
      </c>
      <c r="CC272" s="70">
        <v>0</v>
      </c>
      <c r="CD272" s="70">
        <v>0</v>
      </c>
    </row>
    <row r="273" spans="1:82">
      <c r="A273" s="70" t="s">
        <v>1978</v>
      </c>
      <c r="B273" s="70">
        <v>200</v>
      </c>
      <c r="C273" s="70">
        <v>13</v>
      </c>
      <c r="D273" s="70">
        <v>12</v>
      </c>
      <c r="E273" s="70">
        <v>2016</v>
      </c>
      <c r="F273" s="70" t="s">
        <v>155</v>
      </c>
      <c r="G273" s="1064" t="s">
        <v>1965</v>
      </c>
      <c r="H273" s="70" t="s">
        <v>1966</v>
      </c>
      <c r="I273" s="148"/>
      <c r="J273" s="71">
        <v>3.3313047806419922</v>
      </c>
      <c r="K273" s="71">
        <v>0.82822287923789062</v>
      </c>
      <c r="L273" s="71">
        <v>10.597887289983968</v>
      </c>
      <c r="M273" s="71">
        <v>2.7900684942346845</v>
      </c>
      <c r="N273" s="71">
        <v>6.2410506473229725</v>
      </c>
      <c r="O273" s="71">
        <v>4.5771852594098901</v>
      </c>
      <c r="P273" s="71">
        <v>7.3075177888273206</v>
      </c>
      <c r="Q273" s="71">
        <v>0.31134597876855719</v>
      </c>
      <c r="R273" s="71">
        <v>0</v>
      </c>
      <c r="S273" s="71">
        <v>0.55487238508533832</v>
      </c>
      <c r="T273" s="72"/>
      <c r="U273" s="71">
        <v>495730</v>
      </c>
      <c r="V273" s="71">
        <v>336</v>
      </c>
      <c r="W273" s="71">
        <v>203</v>
      </c>
      <c r="X273" s="71">
        <v>629</v>
      </c>
      <c r="Y273" s="71">
        <v>1357</v>
      </c>
      <c r="Z273" s="71">
        <v>2692</v>
      </c>
      <c r="AA273" s="71">
        <v>1504</v>
      </c>
      <c r="AB273" s="71">
        <v>4408</v>
      </c>
      <c r="AC273" s="71">
        <v>0</v>
      </c>
      <c r="AD273" s="71">
        <v>0.55487238508533832</v>
      </c>
      <c r="AE273" s="72"/>
      <c r="AF273" s="71">
        <v>4642958.2162747914</v>
      </c>
      <c r="AG273" s="71">
        <v>579584.48043355672</v>
      </c>
      <c r="AH273" s="71">
        <v>1595006.990710912</v>
      </c>
      <c r="AI273" s="71">
        <v>3909915.3873431562</v>
      </c>
      <c r="AJ273" s="71">
        <v>6720836.5526563134</v>
      </c>
      <c r="AK273" s="71">
        <v>0</v>
      </c>
      <c r="AL273" s="71">
        <v>0</v>
      </c>
      <c r="AM273" s="71">
        <v>604567.23393729737</v>
      </c>
      <c r="AN273" s="71">
        <v>0</v>
      </c>
      <c r="AO273" s="71">
        <v>0</v>
      </c>
      <c r="AP273" s="71">
        <v>18052868.861356024</v>
      </c>
      <c r="AQ273" s="72"/>
      <c r="AR273" s="71">
        <v>18</v>
      </c>
      <c r="AS273" s="71">
        <v>4</v>
      </c>
      <c r="AT273" s="71">
        <v>0</v>
      </c>
      <c r="AU273" s="71">
        <v>0</v>
      </c>
      <c r="AV273" s="71">
        <v>0</v>
      </c>
      <c r="AW273" s="71">
        <v>0</v>
      </c>
      <c r="AX273" s="71"/>
      <c r="AY273" s="72"/>
      <c r="AZ273" s="71">
        <v>79.400000000000006</v>
      </c>
      <c r="BA273" s="71">
        <v>42.9</v>
      </c>
      <c r="BB273" s="71">
        <v>0</v>
      </c>
      <c r="BC273" s="71">
        <v>0</v>
      </c>
      <c r="BD273" s="71">
        <v>0</v>
      </c>
      <c r="BE273" s="71">
        <v>0</v>
      </c>
      <c r="BF273" s="71"/>
      <c r="BG273" s="72"/>
      <c r="BH273" s="71">
        <v>0</v>
      </c>
      <c r="BI273" s="71">
        <v>0</v>
      </c>
      <c r="BJ273" s="71">
        <v>0</v>
      </c>
      <c r="BK273" s="71">
        <v>0</v>
      </c>
      <c r="BL273" s="71">
        <v>0</v>
      </c>
      <c r="BM273" s="71">
        <v>0</v>
      </c>
      <c r="BN273" s="72"/>
      <c r="BO273" s="71">
        <v>0</v>
      </c>
      <c r="BP273" s="71">
        <v>0</v>
      </c>
      <c r="BQ273" s="71">
        <v>0</v>
      </c>
      <c r="BR273" s="71">
        <v>0</v>
      </c>
      <c r="BS273" s="71">
        <v>0</v>
      </c>
      <c r="BT273" s="71">
        <v>0</v>
      </c>
      <c r="BU273"/>
      <c r="BV273" s="70">
        <v>0</v>
      </c>
      <c r="BW273" s="70">
        <v>0</v>
      </c>
      <c r="BX273" s="70">
        <v>0</v>
      </c>
      <c r="BY273" s="70">
        <v>0</v>
      </c>
      <c r="BZ273" s="70">
        <v>0</v>
      </c>
      <c r="CA273" s="70">
        <v>0</v>
      </c>
      <c r="CB273" s="70">
        <v>0</v>
      </c>
      <c r="CC273" s="70">
        <v>0</v>
      </c>
      <c r="CD273" s="70">
        <v>0</v>
      </c>
    </row>
    <row r="274" spans="1:82">
      <c r="A274" s="70" t="s">
        <v>1979</v>
      </c>
      <c r="B274" s="70">
        <v>201</v>
      </c>
      <c r="C274" s="70">
        <v>14</v>
      </c>
      <c r="D274" s="70">
        <v>12</v>
      </c>
      <c r="E274" s="70">
        <v>2017</v>
      </c>
      <c r="F274" s="70" t="s">
        <v>156</v>
      </c>
      <c r="G274" s="1064" t="s">
        <v>1965</v>
      </c>
      <c r="H274" s="70" t="s">
        <v>1966</v>
      </c>
      <c r="I274" s="148"/>
      <c r="J274" s="71">
        <v>2.8959339061820288</v>
      </c>
      <c r="K274" s="71">
        <v>0.795982968099327</v>
      </c>
      <c r="L274" s="71">
        <v>9.4126589288463727</v>
      </c>
      <c r="M274" s="71">
        <v>2.4094652929822948</v>
      </c>
      <c r="N274" s="71">
        <v>6.5723236140685231</v>
      </c>
      <c r="O274" s="71">
        <v>4.474063203373662</v>
      </c>
      <c r="P274" s="71">
        <v>7.1550125124123038</v>
      </c>
      <c r="Q274" s="71">
        <v>0.29568257501073902</v>
      </c>
      <c r="R274" s="71">
        <v>0</v>
      </c>
      <c r="S274" s="71">
        <v>0.41617065320223823</v>
      </c>
      <c r="T274" s="72"/>
      <c r="U274" s="71">
        <v>496962</v>
      </c>
      <c r="V274" s="71">
        <v>336</v>
      </c>
      <c r="W274" s="71">
        <v>203</v>
      </c>
      <c r="X274" s="71">
        <v>629</v>
      </c>
      <c r="Y274" s="71">
        <v>1350</v>
      </c>
      <c r="Z274" s="71">
        <v>2675</v>
      </c>
      <c r="AA274" s="71">
        <v>1482</v>
      </c>
      <c r="AB274" s="71">
        <v>4329</v>
      </c>
      <c r="AC274" s="71">
        <v>0</v>
      </c>
      <c r="AD274" s="71">
        <v>0.41617065320223823</v>
      </c>
      <c r="AE274" s="72"/>
      <c r="AF274" s="71">
        <v>4173227.393363243</v>
      </c>
      <c r="AG274" s="71">
        <v>567954.91398266924</v>
      </c>
      <c r="AH274" s="71">
        <v>1900789.582606256</v>
      </c>
      <c r="AI274" s="71">
        <v>3535802.0940323379</v>
      </c>
      <c r="AJ274" s="71">
        <v>7623573.9428283051</v>
      </c>
      <c r="AK274" s="71">
        <v>0</v>
      </c>
      <c r="AL274" s="71">
        <v>0</v>
      </c>
      <c r="AM274" s="71">
        <v>594661.23293743248</v>
      </c>
      <c r="AN274" s="71">
        <v>0</v>
      </c>
      <c r="AO274" s="71">
        <v>0</v>
      </c>
      <c r="AP274" s="71">
        <v>18396009.159750246</v>
      </c>
      <c r="AQ274" s="72"/>
      <c r="AR274" s="71">
        <v>18</v>
      </c>
      <c r="AS274" s="71">
        <v>4</v>
      </c>
      <c r="AT274" s="71">
        <v>0</v>
      </c>
      <c r="AU274" s="71">
        <v>0</v>
      </c>
      <c r="AV274" s="71">
        <v>0</v>
      </c>
      <c r="AW274" s="71">
        <v>0</v>
      </c>
      <c r="AX274" s="71"/>
      <c r="AY274" s="72"/>
      <c r="AZ274" s="71">
        <v>79.400000000000006</v>
      </c>
      <c r="BA274" s="71">
        <v>42.9</v>
      </c>
      <c r="BB274" s="71">
        <v>0</v>
      </c>
      <c r="BC274" s="71">
        <v>0</v>
      </c>
      <c r="BD274" s="71">
        <v>0</v>
      </c>
      <c r="BE274" s="71">
        <v>0</v>
      </c>
      <c r="BF274" s="71"/>
      <c r="BG274" s="72"/>
      <c r="BH274" s="71">
        <v>0</v>
      </c>
      <c r="BI274" s="71">
        <v>0</v>
      </c>
      <c r="BJ274" s="71">
        <v>0</v>
      </c>
      <c r="BK274" s="71">
        <v>0</v>
      </c>
      <c r="BL274" s="71">
        <v>11.958</v>
      </c>
      <c r="BM274" s="71">
        <v>0</v>
      </c>
      <c r="BN274" s="72"/>
      <c r="BO274" s="71">
        <v>0</v>
      </c>
      <c r="BP274" s="71">
        <v>0</v>
      </c>
      <c r="BQ274" s="71">
        <v>0</v>
      </c>
      <c r="BR274" s="71">
        <v>0</v>
      </c>
      <c r="BS274" s="71">
        <v>1</v>
      </c>
      <c r="BT274" s="71">
        <v>0</v>
      </c>
      <c r="BU274"/>
      <c r="BV274" s="70">
        <v>0</v>
      </c>
      <c r="BW274" s="70">
        <v>0</v>
      </c>
      <c r="BX274" s="70">
        <v>11.958</v>
      </c>
      <c r="BY274" s="70">
        <v>0</v>
      </c>
      <c r="BZ274" s="70">
        <v>0</v>
      </c>
      <c r="CA274" s="70">
        <v>0</v>
      </c>
      <c r="CB274" s="70">
        <v>0</v>
      </c>
      <c r="CC274" s="70">
        <v>0</v>
      </c>
      <c r="CD274" s="70">
        <v>0</v>
      </c>
    </row>
    <row r="275" spans="1:82">
      <c r="A275" s="70" t="s">
        <v>1980</v>
      </c>
      <c r="B275" s="70">
        <v>202</v>
      </c>
      <c r="C275" s="70">
        <v>15</v>
      </c>
      <c r="D275" s="70">
        <v>12</v>
      </c>
      <c r="E275" s="70">
        <v>2018</v>
      </c>
      <c r="F275" s="70" t="s">
        <v>183</v>
      </c>
      <c r="G275" s="70" t="s">
        <v>1965</v>
      </c>
      <c r="H275" s="70" t="s">
        <v>1966</v>
      </c>
      <c r="I275" s="148"/>
      <c r="J275" s="71">
        <v>3.1270671882714565</v>
      </c>
      <c r="K275" s="71">
        <v>0.75575321012421259</v>
      </c>
      <c r="L275" s="71">
        <v>8.6859073045375439</v>
      </c>
      <c r="M275" s="71">
        <v>2.4344213136233299</v>
      </c>
      <c r="N275" s="71">
        <v>5.9250156158212741</v>
      </c>
      <c r="O275" s="71">
        <v>4.348977233067858</v>
      </c>
      <c r="P275" s="71">
        <v>7.0742300492353767</v>
      </c>
      <c r="Q275" s="71">
        <v>0.26860797186528401</v>
      </c>
      <c r="R275" s="71">
        <v>0</v>
      </c>
      <c r="S275" s="71">
        <v>0.46487783998536053</v>
      </c>
      <c r="T275" s="72"/>
      <c r="U275" s="71">
        <v>509821</v>
      </c>
      <c r="V275" s="71">
        <v>336</v>
      </c>
      <c r="W275" s="71">
        <v>203</v>
      </c>
      <c r="X275" s="71">
        <v>629</v>
      </c>
      <c r="Y275" s="71">
        <v>1351</v>
      </c>
      <c r="Z275" s="71">
        <v>2650</v>
      </c>
      <c r="AA275" s="71">
        <v>1480</v>
      </c>
      <c r="AB275" s="71">
        <v>4238</v>
      </c>
      <c r="AC275" s="71">
        <v>0</v>
      </c>
      <c r="AD275" s="71">
        <v>0.46487783998536047</v>
      </c>
      <c r="AE275" s="72"/>
      <c r="AF275" s="71">
        <v>4476474.9617731525</v>
      </c>
      <c r="AG275" s="71">
        <v>504776.25022986718</v>
      </c>
      <c r="AH275" s="71">
        <v>1803639.9044379741</v>
      </c>
      <c r="AI275" s="71">
        <v>3497987.4768818612</v>
      </c>
      <c r="AJ275" s="71">
        <v>7074805.1465632496</v>
      </c>
      <c r="AK275" s="71">
        <v>0</v>
      </c>
      <c r="AL275" s="71">
        <v>0</v>
      </c>
      <c r="AM275" s="71">
        <v>583365.40719596797</v>
      </c>
      <c r="AN275" s="71">
        <v>0</v>
      </c>
      <c r="AO275" s="71">
        <v>0</v>
      </c>
      <c r="AP275" s="71">
        <v>17941049.147082072</v>
      </c>
      <c r="AQ275" s="72"/>
      <c r="AR275" s="71">
        <v>20</v>
      </c>
      <c r="AS275" s="71">
        <v>4</v>
      </c>
      <c r="AT275" s="71">
        <v>0</v>
      </c>
      <c r="AU275" s="71">
        <v>0</v>
      </c>
      <c r="AV275" s="71">
        <v>0</v>
      </c>
      <c r="AW275" s="71">
        <v>0</v>
      </c>
      <c r="AX275" s="71"/>
      <c r="AY275" s="72"/>
      <c r="AZ275" s="71">
        <v>91.199999999999989</v>
      </c>
      <c r="BA275" s="71">
        <v>43</v>
      </c>
      <c r="BB275" s="71">
        <v>0</v>
      </c>
      <c r="BC275" s="71">
        <v>0</v>
      </c>
      <c r="BD275" s="71">
        <v>0</v>
      </c>
      <c r="BE275" s="71">
        <v>0</v>
      </c>
      <c r="BF275" s="71"/>
      <c r="BG275" s="72"/>
      <c r="BH275" s="71">
        <v>0</v>
      </c>
      <c r="BI275" s="71">
        <v>0</v>
      </c>
      <c r="BJ275" s="71">
        <v>0</v>
      </c>
      <c r="BK275" s="71">
        <v>0</v>
      </c>
      <c r="BL275" s="71">
        <v>13.525</v>
      </c>
      <c r="BM275" s="71">
        <v>0</v>
      </c>
      <c r="BN275" s="72"/>
      <c r="BO275" s="71">
        <v>0</v>
      </c>
      <c r="BP275" s="71">
        <v>0</v>
      </c>
      <c r="BQ275" s="71">
        <v>0</v>
      </c>
      <c r="BR275" s="71">
        <v>0</v>
      </c>
      <c r="BS275" s="71">
        <v>1</v>
      </c>
      <c r="BT275" s="71">
        <v>0</v>
      </c>
      <c r="BU275"/>
      <c r="BV275" s="70">
        <v>0</v>
      </c>
      <c r="BW275" s="70">
        <v>0</v>
      </c>
      <c r="BX275" s="70">
        <v>13.525</v>
      </c>
      <c r="BY275" s="70">
        <v>0</v>
      </c>
      <c r="BZ275" s="70">
        <v>0</v>
      </c>
      <c r="CA275" s="70">
        <v>0</v>
      </c>
      <c r="CB275" s="70">
        <v>0</v>
      </c>
      <c r="CC275" s="70">
        <v>0</v>
      </c>
      <c r="CD275" s="70">
        <v>0</v>
      </c>
    </row>
    <row r="276" spans="1:82">
      <c r="A276" s="70" t="s">
        <v>1981</v>
      </c>
      <c r="B276" s="70">
        <v>203</v>
      </c>
      <c r="C276" s="70">
        <v>16</v>
      </c>
      <c r="D276" s="70">
        <v>12</v>
      </c>
      <c r="E276" s="70">
        <v>2019</v>
      </c>
      <c r="F276" s="70" t="s">
        <v>158</v>
      </c>
      <c r="G276" s="70" t="s">
        <v>1965</v>
      </c>
      <c r="H276" s="70" t="s">
        <v>1966</v>
      </c>
      <c r="I276" s="148"/>
      <c r="J276" s="71">
        <v>2.4658845549935218</v>
      </c>
      <c r="K276" s="71">
        <v>0.69893414040674795</v>
      </c>
      <c r="L276" s="71">
        <v>8.7740003994263311</v>
      </c>
      <c r="M276" s="71">
        <v>2.3872295888777328</v>
      </c>
      <c r="N276" s="71">
        <v>5.6941897360038443</v>
      </c>
      <c r="O276" s="71">
        <v>4.1976337028752253</v>
      </c>
      <c r="P276" s="71">
        <v>6.6074597503528194</v>
      </c>
      <c r="Q276" s="71">
        <v>0.25609741110749301</v>
      </c>
      <c r="R276" s="71">
        <v>0</v>
      </c>
      <c r="S276" s="71">
        <v>0.45924378974598845</v>
      </c>
      <c r="T276" s="72"/>
      <c r="U276" s="71">
        <v>460169</v>
      </c>
      <c r="V276" s="71">
        <v>336</v>
      </c>
      <c r="W276" s="71">
        <v>203</v>
      </c>
      <c r="X276" s="71">
        <v>629</v>
      </c>
      <c r="Y276" s="71">
        <v>1351</v>
      </c>
      <c r="Z276" s="71">
        <v>2628</v>
      </c>
      <c r="AA276" s="71">
        <v>1372</v>
      </c>
      <c r="AB276" s="71">
        <v>4150</v>
      </c>
      <c r="AC276" s="71">
        <v>0</v>
      </c>
      <c r="AD276" s="71">
        <v>0.45924378974598851</v>
      </c>
      <c r="AE276" s="72"/>
      <c r="AF276" s="71">
        <v>3558191.7519049561</v>
      </c>
      <c r="AG276" s="71">
        <v>488332.708090353</v>
      </c>
      <c r="AH276" s="71">
        <v>1916396.555802319</v>
      </c>
      <c r="AI276" s="71">
        <v>3536493.9921072549</v>
      </c>
      <c r="AJ276" s="71">
        <v>7023942.1194996145</v>
      </c>
      <c r="AK276" s="71">
        <v>0</v>
      </c>
      <c r="AL276" s="71">
        <v>0</v>
      </c>
      <c r="AM276" s="71">
        <v>565198.75881672639</v>
      </c>
      <c r="AN276" s="71">
        <v>0</v>
      </c>
      <c r="AO276" s="71">
        <v>0</v>
      </c>
      <c r="AP276" s="71">
        <v>17088555.886221223</v>
      </c>
      <c r="AQ276" s="72"/>
      <c r="AR276" s="71">
        <v>22</v>
      </c>
      <c r="AS276" s="71">
        <v>4</v>
      </c>
      <c r="AT276" s="71">
        <v>0</v>
      </c>
      <c r="AU276" s="71">
        <v>0</v>
      </c>
      <c r="AV276" s="71">
        <v>0</v>
      </c>
      <c r="AW276" s="71">
        <v>0</v>
      </c>
      <c r="AX276" s="71"/>
      <c r="AY276" s="72"/>
      <c r="AZ276" s="71">
        <v>97.9</v>
      </c>
      <c r="BA276" s="71">
        <v>42.899999999999991</v>
      </c>
      <c r="BB276" s="71">
        <v>0</v>
      </c>
      <c r="BC276" s="71">
        <v>0</v>
      </c>
      <c r="BD276" s="71">
        <v>0</v>
      </c>
      <c r="BE276" s="71">
        <v>0</v>
      </c>
      <c r="BF276" s="71"/>
      <c r="BG276" s="72"/>
      <c r="BH276" s="71">
        <v>0</v>
      </c>
      <c r="BI276" s="71">
        <v>0</v>
      </c>
      <c r="BJ276" s="71">
        <v>0</v>
      </c>
      <c r="BK276" s="71">
        <v>0</v>
      </c>
      <c r="BL276" s="71">
        <v>14.606999999999999</v>
      </c>
      <c r="BM276" s="71">
        <v>0</v>
      </c>
      <c r="BN276" s="72"/>
      <c r="BO276" s="71">
        <v>0</v>
      </c>
      <c r="BP276" s="71">
        <v>0</v>
      </c>
      <c r="BQ276" s="71">
        <v>0</v>
      </c>
      <c r="BR276" s="71">
        <v>0</v>
      </c>
      <c r="BS276" s="71">
        <v>1</v>
      </c>
      <c r="BT276" s="71">
        <v>0</v>
      </c>
      <c r="BU276"/>
      <c r="BV276" s="70">
        <v>0</v>
      </c>
      <c r="BW276" s="70">
        <v>0</v>
      </c>
      <c r="BX276" s="70">
        <v>14.606999999999999</v>
      </c>
      <c r="BY276" s="70">
        <v>0</v>
      </c>
      <c r="BZ276" s="70">
        <v>0</v>
      </c>
      <c r="CA276" s="70">
        <v>0</v>
      </c>
      <c r="CB276" s="70">
        <v>0</v>
      </c>
      <c r="CC276" s="70">
        <v>0</v>
      </c>
      <c r="CD276" s="70">
        <v>0</v>
      </c>
    </row>
    <row r="277" spans="1:82">
      <c r="A277" s="70" t="s">
        <v>1982</v>
      </c>
      <c r="B277" s="70">
        <v>204</v>
      </c>
      <c r="C277" s="70">
        <v>17</v>
      </c>
      <c r="D277" s="70">
        <v>12</v>
      </c>
      <c r="E277" s="70">
        <v>2020</v>
      </c>
      <c r="F277" s="70" t="s">
        <v>159</v>
      </c>
      <c r="G277" s="70" t="s">
        <v>1965</v>
      </c>
      <c r="H277" s="70" t="s">
        <v>1966</v>
      </c>
      <c r="I277" s="148"/>
      <c r="J277" s="71">
        <v>2.2577424017413299</v>
      </c>
      <c r="K277" s="71">
        <v>0.73175418933324421</v>
      </c>
      <c r="L277" s="71">
        <v>8.1400112885113867</v>
      </c>
      <c r="M277" s="71">
        <v>2.2385184141726282</v>
      </c>
      <c r="N277" s="71">
        <v>5.2383346292978059</v>
      </c>
      <c r="O277" s="71">
        <v>3.652530730599211</v>
      </c>
      <c r="P277" s="71">
        <v>6.1575740426284886</v>
      </c>
      <c r="Q277" s="71">
        <v>0.238142361808237</v>
      </c>
      <c r="R277" s="71">
        <v>0</v>
      </c>
      <c r="S277" s="71">
        <v>0.38369257458410633</v>
      </c>
      <c r="T277" s="72"/>
      <c r="U277" s="71">
        <v>435349</v>
      </c>
      <c r="V277" s="71">
        <v>311</v>
      </c>
      <c r="W277" s="71">
        <v>238</v>
      </c>
      <c r="X277" s="71">
        <v>600</v>
      </c>
      <c r="Y277" s="71">
        <v>1336</v>
      </c>
      <c r="Z277" s="71">
        <v>2610</v>
      </c>
      <c r="AA277" s="71">
        <v>1359</v>
      </c>
      <c r="AB277" s="71">
        <v>4039</v>
      </c>
      <c r="AC277" s="71">
        <v>0</v>
      </c>
      <c r="AD277" s="71">
        <v>0.38369257458410633</v>
      </c>
      <c r="AE277" s="72"/>
      <c r="AF277" s="71">
        <v>3528562.111023169</v>
      </c>
      <c r="AG277" s="71">
        <v>495832.64450364176</v>
      </c>
      <c r="AH277" s="71">
        <v>2013487.563872952</v>
      </c>
      <c r="AI277" s="71">
        <v>3526944.8651712444</v>
      </c>
      <c r="AJ277" s="71">
        <v>7152634.825691672</v>
      </c>
      <c r="AK277" s="71"/>
      <c r="AL277" s="71"/>
      <c r="AM277" s="71">
        <v>527134.37422594381</v>
      </c>
      <c r="AN277" s="71"/>
      <c r="AO277" s="71"/>
      <c r="AP277" s="71">
        <v>17244596.384488624</v>
      </c>
      <c r="AQ277" s="72"/>
      <c r="AR277" s="71">
        <v>22</v>
      </c>
      <c r="AS277" s="71">
        <v>4</v>
      </c>
      <c r="AT277" s="71">
        <v>0</v>
      </c>
      <c r="AU277" s="71">
        <v>0</v>
      </c>
      <c r="AV277" s="71">
        <v>0</v>
      </c>
      <c r="AW277" s="71">
        <v>0</v>
      </c>
      <c r="AX277" s="71"/>
      <c r="AY277" s="72"/>
      <c r="AZ277" s="71">
        <v>97.9</v>
      </c>
      <c r="BA277" s="71">
        <v>42.899999999999991</v>
      </c>
      <c r="BB277" s="71">
        <v>0</v>
      </c>
      <c r="BC277" s="71">
        <v>0</v>
      </c>
      <c r="BD277" s="71">
        <v>0</v>
      </c>
      <c r="BE277" s="71">
        <v>0</v>
      </c>
      <c r="BF277" s="71"/>
      <c r="BG277" s="72"/>
      <c r="BH277" s="71">
        <v>0</v>
      </c>
      <c r="BI277" s="71">
        <v>0</v>
      </c>
      <c r="BJ277" s="71">
        <v>0</v>
      </c>
      <c r="BK277" s="71">
        <v>0</v>
      </c>
      <c r="BL277" s="71">
        <v>11.555999999999999</v>
      </c>
      <c r="BM277" s="71">
        <v>0</v>
      </c>
      <c r="BN277" s="72"/>
      <c r="BO277" s="71">
        <v>0</v>
      </c>
      <c r="BP277" s="71">
        <v>0</v>
      </c>
      <c r="BQ277" s="71">
        <v>0</v>
      </c>
      <c r="BR277" s="71">
        <v>0</v>
      </c>
      <c r="BS277" s="71">
        <v>1</v>
      </c>
      <c r="BT277" s="71">
        <v>0</v>
      </c>
      <c r="BU277"/>
      <c r="BV277" s="70">
        <v>0</v>
      </c>
      <c r="BW277" s="70">
        <v>0</v>
      </c>
      <c r="BX277" s="70">
        <v>11.555999999999999</v>
      </c>
      <c r="BY277" s="70">
        <v>0</v>
      </c>
      <c r="BZ277" s="70">
        <v>0</v>
      </c>
      <c r="CA277" s="70">
        <v>0</v>
      </c>
      <c r="CB277" s="70">
        <v>0</v>
      </c>
      <c r="CC277" s="70">
        <v>0</v>
      </c>
      <c r="CD277" s="70">
        <v>0</v>
      </c>
    </row>
    <row r="278" spans="1:82">
      <c r="A278" s="70" t="s">
        <v>1983</v>
      </c>
      <c r="B278" s="70">
        <v>204</v>
      </c>
      <c r="C278" s="70">
        <v>18</v>
      </c>
      <c r="D278" s="70">
        <v>12</v>
      </c>
      <c r="E278" s="70">
        <v>2021</v>
      </c>
      <c r="F278" s="70" t="s">
        <v>160</v>
      </c>
      <c r="G278" s="70" t="s">
        <v>1965</v>
      </c>
      <c r="H278" s="70" t="s">
        <v>1966</v>
      </c>
      <c r="I278" s="148"/>
      <c r="J278" s="71">
        <v>2.3836567093233989</v>
      </c>
      <c r="K278" s="71">
        <v>0.76201920996175543</v>
      </c>
      <c r="L278" s="71">
        <v>7.0725333035002977</v>
      </c>
      <c r="M278" s="71">
        <v>2.3544644942052035</v>
      </c>
      <c r="N278" s="71">
        <v>5.5562768315067093</v>
      </c>
      <c r="O278" s="71">
        <v>3.5120065641679221</v>
      </c>
      <c r="P278" s="71">
        <v>6.3240360761156351</v>
      </c>
      <c r="Q278" s="71">
        <v>0.23232230033439799</v>
      </c>
      <c r="R278" s="71">
        <v>0</v>
      </c>
      <c r="S278" s="71">
        <v>0.32376396168279159</v>
      </c>
      <c r="T278" s="72"/>
      <c r="U278" s="71">
        <v>498215</v>
      </c>
      <c r="V278" s="71">
        <v>311</v>
      </c>
      <c r="W278" s="71">
        <v>238</v>
      </c>
      <c r="X278" s="71">
        <v>600</v>
      </c>
      <c r="Y278" s="71">
        <v>1336</v>
      </c>
      <c r="Z278" s="71">
        <v>2584</v>
      </c>
      <c r="AA278" s="71">
        <v>1361</v>
      </c>
      <c r="AB278" s="71">
        <v>3979</v>
      </c>
      <c r="AC278" s="71">
        <v>0</v>
      </c>
      <c r="AD278" s="71">
        <v>0.32376396168279159</v>
      </c>
      <c r="AE278" s="72"/>
      <c r="AF278" s="71">
        <v>3590433.9598072441</v>
      </c>
      <c r="AG278" s="71">
        <v>503023.23604203667</v>
      </c>
      <c r="AH278" s="71">
        <v>1581822.7384907356</v>
      </c>
      <c r="AI278" s="71">
        <v>3645066.8717537029</v>
      </c>
      <c r="AJ278" s="71">
        <v>7358254.1886743698</v>
      </c>
      <c r="AK278" s="71">
        <v>0</v>
      </c>
      <c r="AL278" s="71">
        <v>0</v>
      </c>
      <c r="AM278" s="71">
        <v>522299.00958724786</v>
      </c>
      <c r="AN278" s="71">
        <v>0</v>
      </c>
      <c r="AO278" s="71">
        <v>0</v>
      </c>
      <c r="AP278" s="71">
        <v>17200900.004355337</v>
      </c>
      <c r="AQ278" s="72"/>
      <c r="AR278" s="71">
        <v>23</v>
      </c>
      <c r="AS278" s="71">
        <v>4</v>
      </c>
      <c r="AT278" s="71">
        <v>0</v>
      </c>
      <c r="AU278" s="71">
        <v>0</v>
      </c>
      <c r="AV278" s="71">
        <v>0</v>
      </c>
      <c r="AW278" s="71">
        <v>0</v>
      </c>
      <c r="AX278" s="71"/>
      <c r="AY278" s="72"/>
      <c r="AZ278" s="71">
        <v>100.1</v>
      </c>
      <c r="BA278" s="71">
        <v>42.899999999999991</v>
      </c>
      <c r="BB278" s="71">
        <v>0</v>
      </c>
      <c r="BC278" s="71">
        <v>0</v>
      </c>
      <c r="BD278" s="71">
        <v>0</v>
      </c>
      <c r="BE278" s="71">
        <v>0</v>
      </c>
      <c r="BF278" s="71"/>
      <c r="BG278" s="72"/>
      <c r="BH278" s="71">
        <v>0</v>
      </c>
      <c r="BI278" s="71">
        <v>0</v>
      </c>
      <c r="BJ278" s="71">
        <v>0</v>
      </c>
      <c r="BK278" s="71">
        <v>0</v>
      </c>
      <c r="BL278" s="71">
        <v>12.218999999999999</v>
      </c>
      <c r="BM278" s="71">
        <v>0</v>
      </c>
      <c r="BN278" s="72"/>
      <c r="BO278" s="71">
        <v>0</v>
      </c>
      <c r="BP278" s="71">
        <v>0</v>
      </c>
      <c r="BQ278" s="71">
        <v>0</v>
      </c>
      <c r="BR278" s="71">
        <v>0</v>
      </c>
      <c r="BS278" s="71">
        <v>1</v>
      </c>
      <c r="BT278" s="71">
        <v>0</v>
      </c>
      <c r="BU278"/>
      <c r="BV278" s="70">
        <v>0</v>
      </c>
      <c r="BW278" s="70">
        <v>0</v>
      </c>
      <c r="BX278" s="70">
        <v>11.869</v>
      </c>
      <c r="BY278" s="70">
        <v>0</v>
      </c>
      <c r="BZ278" s="70">
        <v>0.35</v>
      </c>
      <c r="CA278" s="70">
        <v>0</v>
      </c>
      <c r="CB278" s="70">
        <v>0</v>
      </c>
      <c r="CC278" s="70">
        <v>0</v>
      </c>
      <c r="CD278" s="70">
        <v>0</v>
      </c>
    </row>
    <row r="279" spans="1:82">
      <c r="A279" s="70" t="s">
        <v>1984</v>
      </c>
      <c r="B279" s="70">
        <v>204</v>
      </c>
      <c r="C279" s="70">
        <v>19</v>
      </c>
      <c r="D279" s="70">
        <v>12</v>
      </c>
      <c r="E279" s="70">
        <v>2022</v>
      </c>
      <c r="F279" s="70" t="s">
        <v>161</v>
      </c>
      <c r="G279" s="70" t="s">
        <v>1965</v>
      </c>
      <c r="H279" s="70" t="s">
        <v>1966</v>
      </c>
      <c r="I279" s="148"/>
      <c r="J279" s="71">
        <v>2.6388960548009863</v>
      </c>
      <c r="K279" s="71">
        <v>0.69442214654857071</v>
      </c>
      <c r="L279" s="71">
        <v>6.2468690736530554</v>
      </c>
      <c r="M279" s="71">
        <v>2.2508865406262339</v>
      </c>
      <c r="N279" s="71">
        <v>5.7319149959450666</v>
      </c>
      <c r="O279" s="71">
        <v>3.6091684185666559</v>
      </c>
      <c r="P279" s="71">
        <v>6.2107700417901075</v>
      </c>
      <c r="Q279" s="71">
        <v>0.22788516034492318</v>
      </c>
      <c r="R279" s="71">
        <v>0</v>
      </c>
      <c r="S279" s="71">
        <v>0.32288431266284578</v>
      </c>
      <c r="T279" s="72"/>
      <c r="U279" s="71">
        <v>510023</v>
      </c>
      <c r="V279" s="71">
        <v>311</v>
      </c>
      <c r="W279" s="71">
        <v>238</v>
      </c>
      <c r="X279" s="71">
        <v>600</v>
      </c>
      <c r="Y279" s="71">
        <v>1334</v>
      </c>
      <c r="Z279" s="71">
        <v>2523</v>
      </c>
      <c r="AA279" s="71">
        <v>1357</v>
      </c>
      <c r="AB279" s="71">
        <v>3871</v>
      </c>
      <c r="AC279" s="71">
        <v>0</v>
      </c>
      <c r="AD279" s="71">
        <v>0.32288431266284578</v>
      </c>
      <c r="AE279" s="72"/>
      <c r="AF279" s="71">
        <v>4190570.8762895353</v>
      </c>
      <c r="AG279" s="71">
        <v>494748.67156089301</v>
      </c>
      <c r="AH279" s="71">
        <v>1676662.7460130267</v>
      </c>
      <c r="AI279" s="71">
        <v>3458931.6114661745</v>
      </c>
      <c r="AJ279" s="71">
        <v>8433413.7666958719</v>
      </c>
      <c r="AK279" s="71">
        <v>0</v>
      </c>
      <c r="AL279" s="71">
        <v>0</v>
      </c>
      <c r="AM279" s="71">
        <v>499851.75664994435</v>
      </c>
      <c r="AN279" s="71">
        <v>0</v>
      </c>
      <c r="AO279" s="71">
        <v>0</v>
      </c>
      <c r="AP279" s="71">
        <v>18754179.428675447</v>
      </c>
      <c r="AQ279" s="72"/>
      <c r="AR279" s="71">
        <v>23</v>
      </c>
      <c r="AS279" s="71">
        <v>4</v>
      </c>
      <c r="AT279" s="71">
        <v>0</v>
      </c>
      <c r="AU279" s="71">
        <v>0</v>
      </c>
      <c r="AV279" s="71">
        <v>0</v>
      </c>
      <c r="AW279" s="71">
        <v>0</v>
      </c>
      <c r="AX279" s="71"/>
      <c r="AY279" s="72"/>
      <c r="AZ279" s="71">
        <v>100.1</v>
      </c>
      <c r="BA279" s="71">
        <v>42.899999999999991</v>
      </c>
      <c r="BB279" s="71">
        <v>0</v>
      </c>
      <c r="BC279" s="71">
        <v>0</v>
      </c>
      <c r="BD279" s="71">
        <v>0</v>
      </c>
      <c r="BE279" s="71">
        <v>0</v>
      </c>
      <c r="BF279" s="71"/>
      <c r="BG279" s="72"/>
      <c r="BH279" s="71"/>
      <c r="BI279" s="71"/>
      <c r="BJ279" s="71"/>
      <c r="BK279" s="71"/>
      <c r="BL279" s="71"/>
      <c r="BM279" s="71"/>
      <c r="BN279" s="72"/>
      <c r="BO279" s="71"/>
      <c r="BP279" s="71"/>
      <c r="BQ279" s="71"/>
      <c r="BR279" s="71"/>
      <c r="BS279" s="71"/>
      <c r="BT279" s="71"/>
      <c r="BU279"/>
      <c r="BV279" s="70"/>
      <c r="BW279" s="70"/>
      <c r="BX279" s="70"/>
      <c r="BY279" s="70"/>
      <c r="BZ279" s="70"/>
      <c r="CA279" s="70"/>
      <c r="CB279" s="70"/>
      <c r="CC279" s="70"/>
      <c r="CD279" s="70"/>
    </row>
    <row r="280" spans="1:82">
      <c r="A280" s="70" t="s">
        <v>1985</v>
      </c>
      <c r="B280" s="70">
        <v>204</v>
      </c>
      <c r="C280" s="70">
        <v>20</v>
      </c>
      <c r="D280" s="70">
        <v>12</v>
      </c>
      <c r="E280" s="70">
        <v>2023</v>
      </c>
      <c r="F280" s="70" t="s">
        <v>1539</v>
      </c>
      <c r="G280" s="70" t="s">
        <v>1965</v>
      </c>
      <c r="H280" s="70" t="s">
        <v>1966</v>
      </c>
      <c r="I280" s="148"/>
      <c r="J280" s="71"/>
      <c r="K280" s="71"/>
      <c r="L280" s="71"/>
      <c r="M280" s="71"/>
      <c r="N280" s="71"/>
      <c r="O280" s="71"/>
      <c r="P280" s="71"/>
      <c r="Q280" s="71"/>
      <c r="R280" s="71"/>
      <c r="S280" s="71"/>
      <c r="T280" s="72"/>
      <c r="U280" s="71"/>
      <c r="V280" s="71"/>
      <c r="W280" s="71"/>
      <c r="X280" s="71"/>
      <c r="Y280" s="71"/>
      <c r="Z280" s="71"/>
      <c r="AA280" s="71"/>
      <c r="AB280" s="71"/>
      <c r="AC280" s="71"/>
      <c r="AD280" s="71"/>
      <c r="AE280" s="72"/>
      <c r="AF280" s="71"/>
      <c r="AG280" s="71"/>
      <c r="AH280" s="71"/>
      <c r="AI280" s="71"/>
      <c r="AJ280" s="71"/>
      <c r="AK280" s="71"/>
      <c r="AL280" s="71"/>
      <c r="AM280" s="71"/>
      <c r="AN280" s="71"/>
      <c r="AO280" s="71"/>
      <c r="AP280" s="71"/>
      <c r="AQ280" s="72"/>
      <c r="AR280" s="71">
        <v>24</v>
      </c>
      <c r="AS280" s="71">
        <v>4</v>
      </c>
      <c r="AT280" s="71">
        <v>0</v>
      </c>
      <c r="AU280" s="71">
        <v>0</v>
      </c>
      <c r="AV280" s="71">
        <v>0</v>
      </c>
      <c r="AW280" s="71">
        <v>0</v>
      </c>
      <c r="AX280" s="71"/>
      <c r="AY280" s="72"/>
      <c r="AZ280" s="71">
        <v>108.10000000000001</v>
      </c>
      <c r="BA280" s="71">
        <v>42.899999999999991</v>
      </c>
      <c r="BB280" s="71">
        <v>0</v>
      </c>
      <c r="BC280" s="71">
        <v>0</v>
      </c>
      <c r="BD280" s="71">
        <v>0</v>
      </c>
      <c r="BE280" s="71">
        <v>0</v>
      </c>
      <c r="BF280" s="71"/>
      <c r="BG280" s="72"/>
      <c r="BH280" s="71"/>
      <c r="BI280" s="71"/>
      <c r="BJ280" s="71"/>
      <c r="BK280" s="71"/>
      <c r="BL280" s="71"/>
      <c r="BM280" s="71"/>
      <c r="BN280" s="72"/>
      <c r="BO280" s="71"/>
      <c r="BP280" s="71"/>
      <c r="BQ280" s="71"/>
      <c r="BR280" s="71"/>
      <c r="BS280" s="71"/>
      <c r="BT280" s="71"/>
      <c r="BU280"/>
      <c r="BV280" s="70"/>
      <c r="BW280" s="70"/>
      <c r="BX280" s="70"/>
      <c r="BY280" s="70"/>
      <c r="BZ280" s="70"/>
      <c r="CA280" s="70"/>
      <c r="CB280" s="70"/>
      <c r="CC280" s="70"/>
      <c r="CD280" s="70"/>
    </row>
    <row r="281" spans="1:82">
      <c r="A281" s="70" t="s">
        <v>1986</v>
      </c>
      <c r="B281" s="70">
        <v>204</v>
      </c>
      <c r="C281" s="70">
        <v>21</v>
      </c>
      <c r="D281" s="70">
        <v>12</v>
      </c>
      <c r="E281" s="70">
        <v>2024</v>
      </c>
      <c r="F281" s="70" t="s">
        <v>1554</v>
      </c>
      <c r="G281" s="70" t="s">
        <v>1965</v>
      </c>
      <c r="H281" s="70" t="s">
        <v>1966</v>
      </c>
      <c r="I281" s="148"/>
      <c r="J281" s="71"/>
      <c r="K281" s="71"/>
      <c r="L281" s="71"/>
      <c r="M281" s="71"/>
      <c r="N281" s="71"/>
      <c r="O281" s="71"/>
      <c r="P281" s="71"/>
      <c r="Q281" s="71"/>
      <c r="R281" s="71"/>
      <c r="S281" s="71"/>
      <c r="T281" s="72"/>
      <c r="U281" s="71"/>
      <c r="V281" s="71"/>
      <c r="W281" s="71"/>
      <c r="X281" s="71"/>
      <c r="Y281" s="71"/>
      <c r="Z281" s="71"/>
      <c r="AA281" s="71"/>
      <c r="AB281" s="71"/>
      <c r="AC281" s="71"/>
      <c r="AD281" s="71"/>
      <c r="AE281" s="72"/>
      <c r="AF281" s="71"/>
      <c r="AG281" s="71"/>
      <c r="AH281" s="71"/>
      <c r="AI281" s="71"/>
      <c r="AJ281" s="71"/>
      <c r="AK281" s="71"/>
      <c r="AL281" s="71"/>
      <c r="AM281" s="71"/>
      <c r="AN281" s="71"/>
      <c r="AO281" s="71"/>
      <c r="AP281" s="71"/>
      <c r="AQ281" s="72"/>
      <c r="AR281" s="71"/>
      <c r="AS281" s="71"/>
      <c r="AT281" s="71"/>
      <c r="AU281" s="71"/>
      <c r="AV281" s="71"/>
      <c r="AW281" s="71"/>
      <c r="AX281" s="71"/>
      <c r="AY281" s="72"/>
      <c r="AZ281" s="71"/>
      <c r="BA281" s="71"/>
      <c r="BB281" s="71"/>
      <c r="BC281" s="71"/>
      <c r="BD281" s="71"/>
      <c r="BE281" s="71"/>
      <c r="BF281" s="71"/>
      <c r="BG281" s="72"/>
      <c r="BH281" s="71"/>
      <c r="BI281" s="71"/>
      <c r="BJ281" s="71"/>
      <c r="BK281" s="71"/>
      <c r="BL281" s="71"/>
      <c r="BM281" s="71"/>
      <c r="BN281" s="72"/>
      <c r="BO281" s="71"/>
      <c r="BP281" s="71"/>
      <c r="BQ281" s="71"/>
      <c r="BR281" s="71"/>
      <c r="BS281" s="71"/>
      <c r="BT281" s="71"/>
      <c r="BU281"/>
      <c r="BV281" s="70"/>
      <c r="BW281" s="70"/>
      <c r="BX281" s="70"/>
      <c r="BY281" s="70"/>
      <c r="BZ281" s="70"/>
      <c r="CA281" s="70"/>
      <c r="CB281" s="70"/>
      <c r="CC281" s="70"/>
      <c r="CD281" s="70"/>
    </row>
    <row r="282" spans="1:82">
      <c r="A282" s="70" t="s">
        <v>1987</v>
      </c>
      <c r="B282" s="70">
        <v>239</v>
      </c>
      <c r="C282" s="70">
        <v>1</v>
      </c>
      <c r="D282" s="70">
        <v>15</v>
      </c>
      <c r="E282" s="70">
        <v>1990</v>
      </c>
      <c r="F282" s="70" t="s">
        <v>787</v>
      </c>
      <c r="G282" s="70" t="s">
        <v>1988</v>
      </c>
      <c r="H282" s="70" t="s">
        <v>1989</v>
      </c>
      <c r="I282" s="148"/>
      <c r="J282" s="71">
        <v>8.0348121793893306</v>
      </c>
      <c r="K282" s="71">
        <v>1.399141653009939</v>
      </c>
      <c r="L282" s="71">
        <v>9.6949043578382224</v>
      </c>
      <c r="M282" s="71">
        <v>3.8065873636501659</v>
      </c>
      <c r="N282" s="71">
        <v>7.8579310353006013</v>
      </c>
      <c r="O282" s="71">
        <v>4.0066937679482093</v>
      </c>
      <c r="P282" s="71">
        <v>5.5969436193407711</v>
      </c>
      <c r="Q282" s="71">
        <v>0.37828098040407199</v>
      </c>
      <c r="R282" s="71">
        <v>0</v>
      </c>
      <c r="S282" s="71">
        <v>0.3410154804835539</v>
      </c>
      <c r="T282" s="72"/>
      <c r="U282" s="71">
        <v>1196200</v>
      </c>
      <c r="V282" s="71">
        <v>408</v>
      </c>
      <c r="W282" s="71">
        <v>138</v>
      </c>
      <c r="X282" s="71">
        <v>1310</v>
      </c>
      <c r="Y282" s="71">
        <v>1953</v>
      </c>
      <c r="Z282" s="71">
        <v>1648</v>
      </c>
      <c r="AA282" s="71">
        <v>1359</v>
      </c>
      <c r="AB282" s="71">
        <v>6142</v>
      </c>
      <c r="AC282" s="71">
        <v>0</v>
      </c>
      <c r="AD282" s="71">
        <v>0.3410154804835539</v>
      </c>
      <c r="AE282" s="72"/>
      <c r="AF282" s="71"/>
      <c r="AG282" s="71"/>
      <c r="AH282" s="71"/>
      <c r="AI282" s="71"/>
      <c r="AJ282" s="71"/>
      <c r="AK282" s="71"/>
      <c r="AL282" s="71"/>
      <c r="AM282" s="71"/>
      <c r="AN282" s="71"/>
      <c r="AO282" s="71"/>
      <c r="AP282" s="71"/>
      <c r="AQ282" s="72"/>
      <c r="AR282" s="71"/>
      <c r="AS282" s="71"/>
      <c r="AT282" s="71"/>
      <c r="AU282" s="71"/>
      <c r="AV282" s="71"/>
      <c r="AW282" s="71"/>
      <c r="AX282" s="71"/>
      <c r="AY282" s="72"/>
      <c r="AZ282" s="71"/>
      <c r="BA282" s="71"/>
      <c r="BB282" s="71"/>
      <c r="BC282" s="71"/>
      <c r="BD282" s="71"/>
      <c r="BE282" s="71"/>
      <c r="BF282" s="71"/>
      <c r="BG282" s="72"/>
      <c r="BH282" s="71" t="s">
        <v>788</v>
      </c>
      <c r="BI282" s="71" t="s">
        <v>788</v>
      </c>
      <c r="BJ282" s="71" t="s">
        <v>788</v>
      </c>
      <c r="BK282" s="71" t="s">
        <v>788</v>
      </c>
      <c r="BL282" s="71" t="s">
        <v>788</v>
      </c>
      <c r="BM282" s="71" t="s">
        <v>788</v>
      </c>
      <c r="BN282" s="72"/>
      <c r="BO282" s="71" t="s">
        <v>788</v>
      </c>
      <c r="BP282" s="71" t="s">
        <v>788</v>
      </c>
      <c r="BQ282" s="71" t="s">
        <v>788</v>
      </c>
      <c r="BR282" s="71" t="s">
        <v>788</v>
      </c>
      <c r="BS282" s="71" t="s">
        <v>788</v>
      </c>
      <c r="BT282" s="71" t="s">
        <v>788</v>
      </c>
      <c r="BU282"/>
      <c r="BV282" s="70"/>
      <c r="BW282" s="70"/>
      <c r="BX282" s="70"/>
      <c r="BY282" s="70"/>
      <c r="BZ282" s="70"/>
      <c r="CA282" s="70"/>
      <c r="CB282" s="70"/>
      <c r="CC282" s="70"/>
      <c r="CD282" s="70"/>
    </row>
    <row r="283" spans="1:82">
      <c r="A283" s="70" t="s">
        <v>1990</v>
      </c>
      <c r="B283" s="70">
        <v>240</v>
      </c>
      <c r="C283" s="70">
        <v>2</v>
      </c>
      <c r="D283" s="70">
        <v>15</v>
      </c>
      <c r="E283" s="70">
        <v>2005</v>
      </c>
      <c r="F283" s="70" t="s">
        <v>789</v>
      </c>
      <c r="G283" s="70" t="s">
        <v>1988</v>
      </c>
      <c r="H283" s="70" t="s">
        <v>1989</v>
      </c>
      <c r="I283" s="148"/>
      <c r="J283" s="71">
        <v>3.7309346556764198</v>
      </c>
      <c r="K283" s="71">
        <v>0.69245417809821863</v>
      </c>
      <c r="L283" s="71">
        <v>0.67305529766663597</v>
      </c>
      <c r="M283" s="71">
        <v>6.3642201116567731</v>
      </c>
      <c r="N283" s="71">
        <v>10.494502932108491</v>
      </c>
      <c r="O283" s="71">
        <v>5.7104912715004392</v>
      </c>
      <c r="P283" s="71">
        <v>6.1299408162937157</v>
      </c>
      <c r="Q283" s="71">
        <v>0.309712564156087</v>
      </c>
      <c r="R283" s="71">
        <v>0</v>
      </c>
      <c r="S283" s="71">
        <v>0.43713195928293302</v>
      </c>
      <c r="T283" s="72"/>
      <c r="U283" s="71">
        <v>672265</v>
      </c>
      <c r="V283" s="71">
        <v>266</v>
      </c>
      <c r="W283" s="71">
        <v>9</v>
      </c>
      <c r="X283" s="71">
        <v>1168</v>
      </c>
      <c r="Y283" s="71">
        <v>1961</v>
      </c>
      <c r="Z283" s="71">
        <v>2718</v>
      </c>
      <c r="AA283" s="71">
        <v>1219</v>
      </c>
      <c r="AB283" s="71">
        <v>5257</v>
      </c>
      <c r="AC283" s="71">
        <v>0</v>
      </c>
      <c r="AD283" s="71">
        <v>0.43713195928293302</v>
      </c>
      <c r="AE283" s="72"/>
      <c r="AF283" s="71"/>
      <c r="AG283" s="71"/>
      <c r="AH283" s="71"/>
      <c r="AI283" s="71"/>
      <c r="AJ283" s="71"/>
      <c r="AK283" s="71"/>
      <c r="AL283" s="71"/>
      <c r="AM283" s="71"/>
      <c r="AN283" s="71"/>
      <c r="AO283" s="71"/>
      <c r="AP283" s="71"/>
      <c r="AQ283" s="72"/>
      <c r="AR283" s="71"/>
      <c r="AS283" s="71"/>
      <c r="AT283" s="71"/>
      <c r="AU283" s="71"/>
      <c r="AV283" s="71"/>
      <c r="AW283" s="71"/>
      <c r="AX283" s="71"/>
      <c r="AY283" s="72"/>
      <c r="AZ283" s="71"/>
      <c r="BA283" s="71"/>
      <c r="BB283" s="71"/>
      <c r="BC283" s="71"/>
      <c r="BD283" s="71"/>
      <c r="BE283" s="71"/>
      <c r="BF283" s="71"/>
      <c r="BG283" s="72"/>
      <c r="BH283" s="71" t="s">
        <v>788</v>
      </c>
      <c r="BI283" s="71" t="s">
        <v>788</v>
      </c>
      <c r="BJ283" s="71" t="s">
        <v>788</v>
      </c>
      <c r="BK283" s="71" t="s">
        <v>788</v>
      </c>
      <c r="BL283" s="71" t="s">
        <v>788</v>
      </c>
      <c r="BM283" s="71" t="s">
        <v>788</v>
      </c>
      <c r="BN283" s="72"/>
      <c r="BO283" s="71" t="s">
        <v>788</v>
      </c>
      <c r="BP283" s="71" t="s">
        <v>788</v>
      </c>
      <c r="BQ283" s="71" t="s">
        <v>788</v>
      </c>
      <c r="BR283" s="71" t="s">
        <v>788</v>
      </c>
      <c r="BS283" s="71" t="s">
        <v>788</v>
      </c>
      <c r="BT283" s="71" t="s">
        <v>788</v>
      </c>
      <c r="BU283"/>
      <c r="BV283" s="70"/>
      <c r="BW283" s="70"/>
      <c r="BX283" s="70"/>
      <c r="BY283" s="70"/>
      <c r="BZ283" s="70"/>
      <c r="CA283" s="70"/>
      <c r="CB283" s="70"/>
      <c r="CC283" s="70"/>
      <c r="CD283" s="70"/>
    </row>
    <row r="284" spans="1:82">
      <c r="A284" s="70" t="s">
        <v>1991</v>
      </c>
      <c r="B284" s="70">
        <v>241</v>
      </c>
      <c r="C284" s="70">
        <v>3</v>
      </c>
      <c r="D284" s="70">
        <v>15</v>
      </c>
      <c r="E284" s="70">
        <v>2006</v>
      </c>
      <c r="F284" s="70" t="s">
        <v>790</v>
      </c>
      <c r="G284" s="70" t="s">
        <v>1988</v>
      </c>
      <c r="H284" s="70" t="s">
        <v>1989</v>
      </c>
      <c r="I284" s="148"/>
      <c r="J284" s="71" t="s">
        <v>788</v>
      </c>
      <c r="K284" s="71" t="s">
        <v>788</v>
      </c>
      <c r="L284" s="71" t="s">
        <v>788</v>
      </c>
      <c r="M284" s="71" t="s">
        <v>788</v>
      </c>
      <c r="N284" s="71" t="s">
        <v>788</v>
      </c>
      <c r="O284" s="71" t="s">
        <v>788</v>
      </c>
      <c r="P284" s="71" t="s">
        <v>788</v>
      </c>
      <c r="Q284" s="71" t="s">
        <v>788</v>
      </c>
      <c r="R284" s="71" t="s">
        <v>788</v>
      </c>
      <c r="S284" s="71" t="s">
        <v>788</v>
      </c>
      <c r="T284" s="72"/>
      <c r="U284" s="71" t="s">
        <v>788</v>
      </c>
      <c r="V284" s="71" t="s">
        <v>788</v>
      </c>
      <c r="W284" s="71" t="s">
        <v>788</v>
      </c>
      <c r="X284" s="71" t="s">
        <v>788</v>
      </c>
      <c r="Y284" s="71" t="s">
        <v>788</v>
      </c>
      <c r="Z284" s="71" t="s">
        <v>788</v>
      </c>
      <c r="AA284" s="71" t="s">
        <v>788</v>
      </c>
      <c r="AB284" s="71" t="s">
        <v>788</v>
      </c>
      <c r="AC284" s="71" t="s">
        <v>788</v>
      </c>
      <c r="AD284" s="71" t="s">
        <v>788</v>
      </c>
      <c r="AE284" s="72"/>
      <c r="AF284" s="71" t="s">
        <v>788</v>
      </c>
      <c r="AG284" s="71" t="s">
        <v>788</v>
      </c>
      <c r="AH284" s="71" t="s">
        <v>788</v>
      </c>
      <c r="AI284" s="71" t="s">
        <v>788</v>
      </c>
      <c r="AJ284" s="71" t="s">
        <v>788</v>
      </c>
      <c r="AK284" s="71" t="s">
        <v>788</v>
      </c>
      <c r="AL284" s="71" t="s">
        <v>788</v>
      </c>
      <c r="AM284" s="71" t="s">
        <v>788</v>
      </c>
      <c r="AN284" s="71" t="s">
        <v>788</v>
      </c>
      <c r="AO284" s="71" t="s">
        <v>788</v>
      </c>
      <c r="AP284" s="71"/>
      <c r="AQ284" s="72"/>
      <c r="AR284" s="71" t="s">
        <v>788</v>
      </c>
      <c r="AS284" s="71" t="s">
        <v>788</v>
      </c>
      <c r="AT284" s="71" t="s">
        <v>788</v>
      </c>
      <c r="AU284" s="71" t="s">
        <v>788</v>
      </c>
      <c r="AV284" s="71" t="s">
        <v>788</v>
      </c>
      <c r="AW284" s="71" t="s">
        <v>788</v>
      </c>
      <c r="AX284" s="71" t="s">
        <v>788</v>
      </c>
      <c r="AY284" s="72"/>
      <c r="AZ284" s="71" t="s">
        <v>788</v>
      </c>
      <c r="BA284" s="71" t="s">
        <v>788</v>
      </c>
      <c r="BB284" s="71" t="s">
        <v>788</v>
      </c>
      <c r="BC284" s="71" t="s">
        <v>788</v>
      </c>
      <c r="BD284" s="71" t="s">
        <v>788</v>
      </c>
      <c r="BE284" s="71" t="s">
        <v>788</v>
      </c>
      <c r="BF284" s="71" t="s">
        <v>788</v>
      </c>
      <c r="BG284" s="72"/>
      <c r="BH284" s="71" t="s">
        <v>788</v>
      </c>
      <c r="BI284" s="71" t="s">
        <v>788</v>
      </c>
      <c r="BJ284" s="71" t="s">
        <v>788</v>
      </c>
      <c r="BK284" s="71" t="s">
        <v>788</v>
      </c>
      <c r="BL284" s="71" t="s">
        <v>788</v>
      </c>
      <c r="BM284" s="71" t="s">
        <v>788</v>
      </c>
      <c r="BN284" s="72"/>
      <c r="BO284" s="71" t="s">
        <v>788</v>
      </c>
      <c r="BP284" s="71" t="s">
        <v>788</v>
      </c>
      <c r="BQ284" s="71" t="s">
        <v>788</v>
      </c>
      <c r="BR284" s="71" t="s">
        <v>788</v>
      </c>
      <c r="BS284" s="71" t="s">
        <v>788</v>
      </c>
      <c r="BT284" s="71" t="s">
        <v>788</v>
      </c>
      <c r="BU284"/>
      <c r="BV284" s="70"/>
      <c r="BW284" s="70"/>
      <c r="BX284" s="70"/>
      <c r="BY284" s="70"/>
      <c r="BZ284" s="70"/>
      <c r="CA284" s="70"/>
      <c r="CB284" s="70"/>
      <c r="CC284" s="70"/>
      <c r="CD284" s="70"/>
    </row>
    <row r="285" spans="1:82">
      <c r="A285" s="70" t="s">
        <v>1992</v>
      </c>
      <c r="B285" s="70">
        <v>242</v>
      </c>
      <c r="C285" s="70">
        <v>4</v>
      </c>
      <c r="D285" s="70">
        <v>15</v>
      </c>
      <c r="E285" s="70">
        <v>2007</v>
      </c>
      <c r="F285" s="70" t="s">
        <v>791</v>
      </c>
      <c r="G285" s="70" t="s">
        <v>1988</v>
      </c>
      <c r="H285" s="70" t="s">
        <v>1989</v>
      </c>
      <c r="I285" s="148"/>
      <c r="J285" s="71">
        <v>3.7911332554737229</v>
      </c>
      <c r="K285" s="71">
        <v>0.64756376368194324</v>
      </c>
      <c r="L285" s="71">
        <v>4.605498625793782</v>
      </c>
      <c r="M285" s="71">
        <v>6.5891821729500366</v>
      </c>
      <c r="N285" s="71">
        <v>9.0246003986425265</v>
      </c>
      <c r="O285" s="71">
        <v>5.561941189467853</v>
      </c>
      <c r="P285" s="71">
        <v>6.1329081938757293</v>
      </c>
      <c r="Q285" s="71">
        <v>0.31437712396721401</v>
      </c>
      <c r="R285" s="71">
        <v>0</v>
      </c>
      <c r="S285" s="71">
        <v>0.43561156104511628</v>
      </c>
      <c r="T285" s="72"/>
      <c r="U285" s="71">
        <v>698842</v>
      </c>
      <c r="V285" s="71">
        <v>242</v>
      </c>
      <c r="W285" s="71">
        <v>75</v>
      </c>
      <c r="X285" s="71">
        <v>1411</v>
      </c>
      <c r="Y285" s="71">
        <v>1921</v>
      </c>
      <c r="Z285" s="71">
        <v>2752</v>
      </c>
      <c r="AA285" s="71">
        <v>1201</v>
      </c>
      <c r="AB285" s="71">
        <v>5054</v>
      </c>
      <c r="AC285" s="71">
        <v>0</v>
      </c>
      <c r="AD285" s="71">
        <v>0.43561156104511628</v>
      </c>
      <c r="AE285" s="72"/>
      <c r="AF285" s="71"/>
      <c r="AG285" s="71"/>
      <c r="AH285" s="71"/>
      <c r="AI285" s="71"/>
      <c r="AJ285" s="71"/>
      <c r="AK285" s="71"/>
      <c r="AL285" s="71"/>
      <c r="AM285" s="71"/>
      <c r="AN285" s="71"/>
      <c r="AO285" s="71"/>
      <c r="AP285" s="71"/>
      <c r="AQ285" s="72"/>
      <c r="AR285" s="71"/>
      <c r="AS285" s="71"/>
      <c r="AT285" s="71"/>
      <c r="AU285" s="71"/>
      <c r="AV285" s="71"/>
      <c r="AW285" s="71"/>
      <c r="AX285" s="71"/>
      <c r="AY285" s="72"/>
      <c r="AZ285" s="71"/>
      <c r="BA285" s="71"/>
      <c r="BB285" s="71"/>
      <c r="BC285" s="71"/>
      <c r="BD285" s="71"/>
      <c r="BE285" s="71"/>
      <c r="BF285" s="71"/>
      <c r="BG285" s="72"/>
      <c r="BH285" s="71" t="s">
        <v>788</v>
      </c>
      <c r="BI285" s="71" t="s">
        <v>788</v>
      </c>
      <c r="BJ285" s="71" t="s">
        <v>788</v>
      </c>
      <c r="BK285" s="71" t="s">
        <v>788</v>
      </c>
      <c r="BL285" s="71" t="s">
        <v>788</v>
      </c>
      <c r="BM285" s="71" t="s">
        <v>788</v>
      </c>
      <c r="BN285" s="72"/>
      <c r="BO285" s="71" t="s">
        <v>788</v>
      </c>
      <c r="BP285" s="71" t="s">
        <v>788</v>
      </c>
      <c r="BQ285" s="71" t="s">
        <v>788</v>
      </c>
      <c r="BR285" s="71" t="s">
        <v>788</v>
      </c>
      <c r="BS285" s="71" t="s">
        <v>788</v>
      </c>
      <c r="BT285" s="71" t="s">
        <v>788</v>
      </c>
      <c r="BU285"/>
      <c r="BV285" s="70"/>
      <c r="BW285" s="70"/>
      <c r="BX285" s="70"/>
      <c r="BY285" s="70"/>
      <c r="BZ285" s="70"/>
      <c r="CA285" s="70"/>
      <c r="CB285" s="70"/>
      <c r="CC285" s="70"/>
      <c r="CD285" s="70"/>
    </row>
    <row r="286" spans="1:82">
      <c r="A286" s="70" t="s">
        <v>1993</v>
      </c>
      <c r="B286" s="70">
        <v>243</v>
      </c>
      <c r="C286" s="70">
        <v>5</v>
      </c>
      <c r="D286" s="70">
        <v>15</v>
      </c>
      <c r="E286" s="70">
        <v>2008</v>
      </c>
      <c r="F286" s="70" t="s">
        <v>792</v>
      </c>
      <c r="G286" s="70" t="s">
        <v>1988</v>
      </c>
      <c r="H286" s="70" t="s">
        <v>1989</v>
      </c>
      <c r="I286" s="148"/>
      <c r="J286" s="71">
        <v>3.1374365817892609</v>
      </c>
      <c r="K286" s="71">
        <v>0.48002972488177093</v>
      </c>
      <c r="L286" s="71">
        <v>4.1842023342580807</v>
      </c>
      <c r="M286" s="71">
        <v>7.1282030837815258</v>
      </c>
      <c r="N286" s="71">
        <v>8.1763603790389574</v>
      </c>
      <c r="O286" s="71">
        <v>5.3479633435738556</v>
      </c>
      <c r="P286" s="71">
        <v>6.0953147464131074</v>
      </c>
      <c r="Q286" s="71">
        <v>0.30561813977529401</v>
      </c>
      <c r="R286" s="71">
        <v>0</v>
      </c>
      <c r="S286" s="71">
        <v>0.28298958358129689</v>
      </c>
      <c r="T286" s="72"/>
      <c r="U286" s="71">
        <v>671118</v>
      </c>
      <c r="V286" s="71">
        <v>242</v>
      </c>
      <c r="W286" s="71">
        <v>75</v>
      </c>
      <c r="X286" s="71">
        <v>1411</v>
      </c>
      <c r="Y286" s="71">
        <v>1915</v>
      </c>
      <c r="Z286" s="71">
        <v>2739</v>
      </c>
      <c r="AA286" s="71">
        <v>1195</v>
      </c>
      <c r="AB286" s="71">
        <v>4994</v>
      </c>
      <c r="AC286" s="71">
        <v>0</v>
      </c>
      <c r="AD286" s="71">
        <v>0.28298958358129689</v>
      </c>
      <c r="AE286" s="72"/>
      <c r="AF286" s="71"/>
      <c r="AG286" s="71"/>
      <c r="AH286" s="71"/>
      <c r="AI286" s="71"/>
      <c r="AJ286" s="71"/>
      <c r="AK286" s="71"/>
      <c r="AL286" s="71"/>
      <c r="AM286" s="71"/>
      <c r="AN286" s="71"/>
      <c r="AO286" s="71"/>
      <c r="AP286" s="71"/>
      <c r="AQ286" s="72"/>
      <c r="AR286" s="71"/>
      <c r="AS286" s="71"/>
      <c r="AT286" s="71"/>
      <c r="AU286" s="71"/>
      <c r="AV286" s="71"/>
      <c r="AW286" s="71"/>
      <c r="AX286" s="71"/>
      <c r="AY286" s="72"/>
      <c r="AZ286" s="71"/>
      <c r="BA286" s="71"/>
      <c r="BB286" s="71"/>
      <c r="BC286" s="71"/>
      <c r="BD286" s="71"/>
      <c r="BE286" s="71"/>
      <c r="BF286" s="71"/>
      <c r="BG286" s="72"/>
      <c r="BH286" s="71" t="s">
        <v>788</v>
      </c>
      <c r="BI286" s="71" t="s">
        <v>788</v>
      </c>
      <c r="BJ286" s="71" t="s">
        <v>788</v>
      </c>
      <c r="BK286" s="71" t="s">
        <v>788</v>
      </c>
      <c r="BL286" s="71" t="s">
        <v>788</v>
      </c>
      <c r="BM286" s="71" t="s">
        <v>788</v>
      </c>
      <c r="BN286" s="72"/>
      <c r="BO286" s="71" t="s">
        <v>788</v>
      </c>
      <c r="BP286" s="71" t="s">
        <v>788</v>
      </c>
      <c r="BQ286" s="71" t="s">
        <v>788</v>
      </c>
      <c r="BR286" s="71" t="s">
        <v>788</v>
      </c>
      <c r="BS286" s="71" t="s">
        <v>788</v>
      </c>
      <c r="BT286" s="71" t="s">
        <v>788</v>
      </c>
      <c r="BU286"/>
      <c r="BV286" s="70"/>
      <c r="BW286" s="70"/>
      <c r="BX286" s="70"/>
      <c r="BY286" s="70"/>
      <c r="BZ286" s="70"/>
      <c r="CA286" s="70"/>
      <c r="CB286" s="70"/>
      <c r="CC286" s="70"/>
      <c r="CD286" s="70"/>
    </row>
    <row r="287" spans="1:82">
      <c r="A287" s="70" t="s">
        <v>1994</v>
      </c>
      <c r="B287" s="70">
        <v>244</v>
      </c>
      <c r="C287" s="70">
        <v>6</v>
      </c>
      <c r="D287" s="70">
        <v>15</v>
      </c>
      <c r="E287" s="70">
        <v>2009</v>
      </c>
      <c r="F287" s="70" t="s">
        <v>176</v>
      </c>
      <c r="G287" s="70" t="s">
        <v>1988</v>
      </c>
      <c r="H287" s="70" t="s">
        <v>1989</v>
      </c>
      <c r="I287" s="148"/>
      <c r="J287" s="71">
        <v>3.2716163183882179</v>
      </c>
      <c r="K287" s="71">
        <v>0.51961366884810334</v>
      </c>
      <c r="L287" s="71">
        <v>3.7645576171805279</v>
      </c>
      <c r="M287" s="71">
        <v>6.7779264219864892</v>
      </c>
      <c r="N287" s="71">
        <v>8.2440806064764303</v>
      </c>
      <c r="O287" s="71">
        <v>5.4379172776069646</v>
      </c>
      <c r="P287" s="71">
        <v>5.8727160302439456</v>
      </c>
      <c r="Q287" s="71">
        <v>0.28752257141472398</v>
      </c>
      <c r="R287" s="71">
        <v>0</v>
      </c>
      <c r="S287" s="71">
        <v>0.24346515498568319</v>
      </c>
      <c r="T287" s="72"/>
      <c r="U287" s="71">
        <v>519867</v>
      </c>
      <c r="V287" s="71">
        <v>251</v>
      </c>
      <c r="W287" s="71">
        <v>94</v>
      </c>
      <c r="X287" s="71">
        <v>1368</v>
      </c>
      <c r="Y287" s="71">
        <v>1916</v>
      </c>
      <c r="Z287" s="71">
        <v>2749</v>
      </c>
      <c r="AA287" s="71">
        <v>1182</v>
      </c>
      <c r="AB287" s="71">
        <v>4932</v>
      </c>
      <c r="AC287" s="71">
        <v>0</v>
      </c>
      <c r="AD287" s="71">
        <v>0.24346515498568319</v>
      </c>
      <c r="AE287" s="72"/>
      <c r="AF287" s="71"/>
      <c r="AG287" s="71"/>
      <c r="AH287" s="71"/>
      <c r="AI287" s="71"/>
      <c r="AJ287" s="71"/>
      <c r="AK287" s="71"/>
      <c r="AL287" s="71"/>
      <c r="AM287" s="71"/>
      <c r="AN287" s="71"/>
      <c r="AO287" s="71"/>
      <c r="AP287" s="71"/>
      <c r="AQ287" s="72"/>
      <c r="AR287" s="71"/>
      <c r="AS287" s="71"/>
      <c r="AT287" s="71"/>
      <c r="AU287" s="71"/>
      <c r="AV287" s="71"/>
      <c r="AW287" s="71"/>
      <c r="AX287" s="71"/>
      <c r="AY287" s="72"/>
      <c r="AZ287" s="71"/>
      <c r="BA287" s="71"/>
      <c r="BB287" s="71"/>
      <c r="BC287" s="71"/>
      <c r="BD287" s="71"/>
      <c r="BE287" s="71"/>
      <c r="BF287" s="71"/>
      <c r="BG287" s="72"/>
      <c r="BH287" s="71">
        <v>0</v>
      </c>
      <c r="BI287" s="71">
        <v>0</v>
      </c>
      <c r="BJ287" s="71">
        <v>0</v>
      </c>
      <c r="BK287" s="71">
        <v>0</v>
      </c>
      <c r="BL287" s="71">
        <v>0</v>
      </c>
      <c r="BM287" s="71">
        <v>0</v>
      </c>
      <c r="BN287" s="72"/>
      <c r="BO287" s="71">
        <v>0</v>
      </c>
      <c r="BP287" s="71">
        <v>0</v>
      </c>
      <c r="BQ287" s="71">
        <v>0</v>
      </c>
      <c r="BR287" s="71">
        <v>0</v>
      </c>
      <c r="BS287" s="71">
        <v>0</v>
      </c>
      <c r="BT287" s="71">
        <v>0</v>
      </c>
      <c r="BU287"/>
      <c r="BV287" s="70">
        <v>0</v>
      </c>
      <c r="BW287" s="70">
        <v>0</v>
      </c>
      <c r="BX287" s="70">
        <v>0</v>
      </c>
      <c r="BY287" s="70">
        <v>0</v>
      </c>
      <c r="BZ287" s="70">
        <v>0</v>
      </c>
      <c r="CA287" s="70">
        <v>0</v>
      </c>
      <c r="CB287" s="70">
        <v>0</v>
      </c>
      <c r="CC287" s="70">
        <v>0</v>
      </c>
      <c r="CD287" s="70">
        <v>0</v>
      </c>
    </row>
    <row r="288" spans="1:82">
      <c r="A288" s="70" t="s">
        <v>1995</v>
      </c>
      <c r="B288" s="70">
        <v>245</v>
      </c>
      <c r="C288" s="70">
        <v>7</v>
      </c>
      <c r="D288" s="70">
        <v>15</v>
      </c>
      <c r="E288" s="70">
        <v>2010</v>
      </c>
      <c r="F288" s="70" t="s">
        <v>177</v>
      </c>
      <c r="G288" s="70" t="s">
        <v>1988</v>
      </c>
      <c r="H288" s="70" t="s">
        <v>1989</v>
      </c>
      <c r="I288" s="148"/>
      <c r="J288" s="71">
        <v>3.7265613844435248</v>
      </c>
      <c r="K288" s="71">
        <v>0.55665626171636307</v>
      </c>
      <c r="L288" s="71">
        <v>3.8336155099463611</v>
      </c>
      <c r="M288" s="71">
        <v>7.0029353420696916</v>
      </c>
      <c r="N288" s="71">
        <v>8.663987726918128</v>
      </c>
      <c r="O288" s="71">
        <v>5.3851993228542776</v>
      </c>
      <c r="P288" s="71">
        <v>5.9365087905963003</v>
      </c>
      <c r="Q288" s="71">
        <v>0.29281794432559999</v>
      </c>
      <c r="R288" s="71">
        <v>0</v>
      </c>
      <c r="S288" s="71">
        <v>0.3772038500799918</v>
      </c>
      <c r="T288" s="72"/>
      <c r="U288" s="71">
        <v>691493</v>
      </c>
      <c r="V288" s="71">
        <v>251</v>
      </c>
      <c r="W288" s="71">
        <v>94</v>
      </c>
      <c r="X288" s="71">
        <v>1368</v>
      </c>
      <c r="Y288" s="71">
        <v>1892</v>
      </c>
      <c r="Z288" s="71">
        <v>2735</v>
      </c>
      <c r="AA288" s="71">
        <v>1165</v>
      </c>
      <c r="AB288" s="71">
        <v>4813</v>
      </c>
      <c r="AC288" s="71">
        <v>0</v>
      </c>
      <c r="AD288" s="71">
        <v>0.3772038500799918</v>
      </c>
      <c r="AE288" s="72"/>
      <c r="AF288" s="71"/>
      <c r="AG288" s="71"/>
      <c r="AH288" s="71"/>
      <c r="AI288" s="71"/>
      <c r="AJ288" s="71"/>
      <c r="AK288" s="71"/>
      <c r="AL288" s="71"/>
      <c r="AM288" s="71"/>
      <c r="AN288" s="71"/>
      <c r="AO288" s="71"/>
      <c r="AP288" s="71"/>
      <c r="AQ288" s="72"/>
      <c r="AR288" s="71"/>
      <c r="AS288" s="71"/>
      <c r="AT288" s="71"/>
      <c r="AU288" s="71"/>
      <c r="AV288" s="71"/>
      <c r="AW288" s="71"/>
      <c r="AX288" s="71"/>
      <c r="AY288" s="72"/>
      <c r="AZ288" s="71"/>
      <c r="BA288" s="71"/>
      <c r="BB288" s="71"/>
      <c r="BC288" s="71"/>
      <c r="BD288" s="71"/>
      <c r="BE288" s="71"/>
      <c r="BF288" s="71"/>
      <c r="BG288" s="72"/>
      <c r="BH288" s="71">
        <v>0</v>
      </c>
      <c r="BI288" s="71">
        <v>0</v>
      </c>
      <c r="BJ288" s="71">
        <v>0</v>
      </c>
      <c r="BK288" s="71">
        <v>0</v>
      </c>
      <c r="BL288" s="71">
        <v>0</v>
      </c>
      <c r="BM288" s="71">
        <v>0</v>
      </c>
      <c r="BN288" s="72"/>
      <c r="BO288" s="71">
        <v>0</v>
      </c>
      <c r="BP288" s="71">
        <v>0</v>
      </c>
      <c r="BQ288" s="71">
        <v>0</v>
      </c>
      <c r="BR288" s="71">
        <v>0</v>
      </c>
      <c r="BS288" s="71">
        <v>0</v>
      </c>
      <c r="BT288" s="71">
        <v>0</v>
      </c>
      <c r="BU288"/>
      <c r="BV288" s="70">
        <v>0</v>
      </c>
      <c r="BW288" s="70">
        <v>0</v>
      </c>
      <c r="BX288" s="70">
        <v>0</v>
      </c>
      <c r="BY288" s="70">
        <v>0</v>
      </c>
      <c r="BZ288" s="70">
        <v>0</v>
      </c>
      <c r="CA288" s="70">
        <v>0</v>
      </c>
      <c r="CB288" s="70">
        <v>0</v>
      </c>
      <c r="CC288" s="70">
        <v>0</v>
      </c>
      <c r="CD288" s="70">
        <v>0</v>
      </c>
    </row>
    <row r="289" spans="1:82">
      <c r="A289" s="70" t="s">
        <v>1996</v>
      </c>
      <c r="B289" s="70">
        <v>246</v>
      </c>
      <c r="C289" s="70">
        <v>8</v>
      </c>
      <c r="D289" s="70">
        <v>15</v>
      </c>
      <c r="E289" s="70">
        <v>2011</v>
      </c>
      <c r="F289" s="70" t="s">
        <v>178</v>
      </c>
      <c r="G289" s="70" t="s">
        <v>1988</v>
      </c>
      <c r="H289" s="70" t="s">
        <v>1989</v>
      </c>
      <c r="I289" s="148"/>
      <c r="J289" s="71">
        <v>4.1981068685499734</v>
      </c>
      <c r="K289" s="71">
        <v>0.6986760035729026</v>
      </c>
      <c r="L289" s="71">
        <v>3.4205871345333949</v>
      </c>
      <c r="M289" s="71">
        <v>7.7068146780706366</v>
      </c>
      <c r="N289" s="71">
        <v>8.0586434284640802</v>
      </c>
      <c r="O289" s="71">
        <v>5.2379323480893296</v>
      </c>
      <c r="P289" s="71">
        <v>5.6610356524930081</v>
      </c>
      <c r="Q289" s="71">
        <v>0.33242864702386798</v>
      </c>
      <c r="R289" s="71">
        <v>0</v>
      </c>
      <c r="S289" s="71">
        <v>0.37548997017719732</v>
      </c>
      <c r="T289" s="72"/>
      <c r="U289" s="71">
        <v>738681</v>
      </c>
      <c r="V289" s="71">
        <v>251</v>
      </c>
      <c r="W289" s="71">
        <v>94</v>
      </c>
      <c r="X289" s="71">
        <v>1368</v>
      </c>
      <c r="Y289" s="71">
        <v>1874</v>
      </c>
      <c r="Z289" s="71">
        <v>2718</v>
      </c>
      <c r="AA289" s="71">
        <v>1144</v>
      </c>
      <c r="AB289" s="71">
        <v>4737</v>
      </c>
      <c r="AC289" s="71">
        <v>0</v>
      </c>
      <c r="AD289" s="71">
        <v>0.37548997017719732</v>
      </c>
      <c r="AE289" s="72"/>
      <c r="AF289" s="71"/>
      <c r="AG289" s="71"/>
      <c r="AH289" s="71"/>
      <c r="AI289" s="71"/>
      <c r="AJ289" s="71"/>
      <c r="AK289" s="71"/>
      <c r="AL289" s="71"/>
      <c r="AM289" s="71"/>
      <c r="AN289" s="71"/>
      <c r="AO289" s="71"/>
      <c r="AP289" s="71"/>
      <c r="AQ289" s="72"/>
      <c r="AR289" s="71"/>
      <c r="AS289" s="71"/>
      <c r="AT289" s="71"/>
      <c r="AU289" s="71"/>
      <c r="AV289" s="71"/>
      <c r="AW289" s="71"/>
      <c r="AX289" s="71"/>
      <c r="AY289" s="72"/>
      <c r="AZ289" s="71"/>
      <c r="BA289" s="71"/>
      <c r="BB289" s="71"/>
      <c r="BC289" s="71"/>
      <c r="BD289" s="71"/>
      <c r="BE289" s="71"/>
      <c r="BF289" s="71"/>
      <c r="BG289" s="72"/>
      <c r="BH289" s="71">
        <v>0</v>
      </c>
      <c r="BI289" s="71">
        <v>0</v>
      </c>
      <c r="BJ289" s="71">
        <v>0</v>
      </c>
      <c r="BK289" s="71">
        <v>0</v>
      </c>
      <c r="BL289" s="71">
        <v>0</v>
      </c>
      <c r="BM289" s="71">
        <v>0</v>
      </c>
      <c r="BN289" s="72"/>
      <c r="BO289" s="71">
        <v>0</v>
      </c>
      <c r="BP289" s="71">
        <v>0</v>
      </c>
      <c r="BQ289" s="71">
        <v>0</v>
      </c>
      <c r="BR289" s="71">
        <v>0</v>
      </c>
      <c r="BS289" s="71">
        <v>0</v>
      </c>
      <c r="BT289" s="71">
        <v>0</v>
      </c>
      <c r="BU289"/>
      <c r="BV289" s="70">
        <v>0</v>
      </c>
      <c r="BW289" s="70">
        <v>0</v>
      </c>
      <c r="BX289" s="70">
        <v>0</v>
      </c>
      <c r="BY289" s="70">
        <v>0</v>
      </c>
      <c r="BZ289" s="70">
        <v>0</v>
      </c>
      <c r="CA289" s="70">
        <v>0</v>
      </c>
      <c r="CB289" s="70">
        <v>0</v>
      </c>
      <c r="CC289" s="70">
        <v>0</v>
      </c>
      <c r="CD289" s="70">
        <v>0</v>
      </c>
    </row>
    <row r="290" spans="1:82">
      <c r="A290" s="70" t="s">
        <v>1997</v>
      </c>
      <c r="B290" s="70">
        <v>247</v>
      </c>
      <c r="C290" s="70">
        <v>9</v>
      </c>
      <c r="D290" s="70">
        <v>15</v>
      </c>
      <c r="E290" s="70">
        <v>2012</v>
      </c>
      <c r="F290" s="70" t="s">
        <v>179</v>
      </c>
      <c r="G290" s="70" t="s">
        <v>1988</v>
      </c>
      <c r="H290" s="70" t="s">
        <v>1989</v>
      </c>
      <c r="I290" s="148"/>
      <c r="J290" s="71">
        <v>3.901979912310642</v>
      </c>
      <c r="K290" s="71">
        <v>0.630643488120327</v>
      </c>
      <c r="L290" s="71">
        <v>3.4779256134374181</v>
      </c>
      <c r="M290" s="71">
        <v>6.9385135056780456</v>
      </c>
      <c r="N290" s="71">
        <v>7.7347852399317656</v>
      </c>
      <c r="O290" s="71">
        <v>5.1967142560238706</v>
      </c>
      <c r="P290" s="71">
        <v>5.6932441391474509</v>
      </c>
      <c r="Q290" s="71">
        <v>0.35721223758134901</v>
      </c>
      <c r="R290" s="71">
        <v>0</v>
      </c>
      <c r="S290" s="71">
        <v>0.3091352343449506</v>
      </c>
      <c r="T290" s="72"/>
      <c r="U290" s="71">
        <v>704483</v>
      </c>
      <c r="V290" s="71">
        <v>251</v>
      </c>
      <c r="W290" s="71">
        <v>94</v>
      </c>
      <c r="X290" s="71">
        <v>1368</v>
      </c>
      <c r="Y290" s="71">
        <v>1857</v>
      </c>
      <c r="Z290" s="71">
        <v>2718</v>
      </c>
      <c r="AA290" s="71">
        <v>1144</v>
      </c>
      <c r="AB290" s="71">
        <v>4685</v>
      </c>
      <c r="AC290" s="71">
        <v>0</v>
      </c>
      <c r="AD290" s="71">
        <v>0.3091352343449506</v>
      </c>
      <c r="AE290" s="72"/>
      <c r="AF290" s="71"/>
      <c r="AG290" s="71"/>
      <c r="AH290" s="71"/>
      <c r="AI290" s="71"/>
      <c r="AJ290" s="71"/>
      <c r="AK290" s="71"/>
      <c r="AL290" s="71"/>
      <c r="AM290" s="71"/>
      <c r="AN290" s="71"/>
      <c r="AO290" s="71"/>
      <c r="AP290" s="71"/>
      <c r="AQ290" s="72"/>
      <c r="AR290" s="71"/>
      <c r="AS290" s="71"/>
      <c r="AT290" s="71"/>
      <c r="AU290" s="71"/>
      <c r="AV290" s="71"/>
      <c r="AW290" s="71"/>
      <c r="AX290" s="71"/>
      <c r="AY290" s="72"/>
      <c r="AZ290" s="71"/>
      <c r="BA290" s="71"/>
      <c r="BB290" s="71"/>
      <c r="BC290" s="71"/>
      <c r="BD290" s="71"/>
      <c r="BE290" s="71"/>
      <c r="BF290" s="71"/>
      <c r="BG290" s="72"/>
      <c r="BH290" s="71">
        <v>0</v>
      </c>
      <c r="BI290" s="71">
        <v>0</v>
      </c>
      <c r="BJ290" s="71">
        <v>4.1689999999999996</v>
      </c>
      <c r="BK290" s="71">
        <v>0</v>
      </c>
      <c r="BL290" s="71">
        <v>0</v>
      </c>
      <c r="BM290" s="71">
        <v>0</v>
      </c>
      <c r="BN290" s="72"/>
      <c r="BO290" s="71">
        <v>0</v>
      </c>
      <c r="BP290" s="71">
        <v>0</v>
      </c>
      <c r="BQ290" s="71">
        <v>1</v>
      </c>
      <c r="BR290" s="71">
        <v>0</v>
      </c>
      <c r="BS290" s="71">
        <v>0</v>
      </c>
      <c r="BT290" s="71">
        <v>0</v>
      </c>
      <c r="BU290"/>
      <c r="BV290" s="70">
        <v>4.1689999999999996</v>
      </c>
      <c r="BW290" s="70">
        <v>0</v>
      </c>
      <c r="BX290" s="70">
        <v>0</v>
      </c>
      <c r="BY290" s="70">
        <v>0</v>
      </c>
      <c r="BZ290" s="70">
        <v>0</v>
      </c>
      <c r="CA290" s="70">
        <v>0</v>
      </c>
      <c r="CB290" s="70">
        <v>0</v>
      </c>
      <c r="CC290" s="70">
        <v>0</v>
      </c>
      <c r="CD290" s="70">
        <v>0</v>
      </c>
    </row>
    <row r="291" spans="1:82">
      <c r="A291" s="70" t="s">
        <v>1998</v>
      </c>
      <c r="B291" s="70">
        <v>248</v>
      </c>
      <c r="C291" s="70">
        <v>10</v>
      </c>
      <c r="D291" s="70">
        <v>15</v>
      </c>
      <c r="E291" s="70">
        <v>2013</v>
      </c>
      <c r="F291" s="70" t="s">
        <v>180</v>
      </c>
      <c r="G291" s="70" t="s">
        <v>1988</v>
      </c>
      <c r="H291" s="70" t="s">
        <v>1989</v>
      </c>
      <c r="I291" s="148"/>
      <c r="J291" s="71">
        <v>3.8605191328197122</v>
      </c>
      <c r="K291" s="71">
        <v>0.51875796339464719</v>
      </c>
      <c r="L291" s="71">
        <v>3.535437704231744</v>
      </c>
      <c r="M291" s="71">
        <v>6.6888566126027422</v>
      </c>
      <c r="N291" s="71">
        <v>8.2737992980372415</v>
      </c>
      <c r="O291" s="71">
        <v>5.0642892408074607</v>
      </c>
      <c r="P291" s="71">
        <v>5.6447612294726834</v>
      </c>
      <c r="Q291" s="71">
        <v>0.36070586978008101</v>
      </c>
      <c r="R291" s="71">
        <v>0</v>
      </c>
      <c r="S291" s="71">
        <v>0.3842128340498055</v>
      </c>
      <c r="T291" s="72"/>
      <c r="U291" s="71">
        <v>692146</v>
      </c>
      <c r="V291" s="71">
        <v>251</v>
      </c>
      <c r="W291" s="71">
        <v>94</v>
      </c>
      <c r="X291" s="71">
        <v>1368</v>
      </c>
      <c r="Y291" s="71">
        <v>1856</v>
      </c>
      <c r="Z291" s="71">
        <v>2767</v>
      </c>
      <c r="AA291" s="71">
        <v>1130</v>
      </c>
      <c r="AB291" s="71">
        <v>4663</v>
      </c>
      <c r="AC291" s="71">
        <v>0</v>
      </c>
      <c r="AD291" s="71">
        <v>0.3842128340498055</v>
      </c>
      <c r="AE291" s="72"/>
      <c r="AF291" s="71"/>
      <c r="AG291" s="71"/>
      <c r="AH291" s="71"/>
      <c r="AI291" s="71"/>
      <c r="AJ291" s="71"/>
      <c r="AK291" s="71"/>
      <c r="AL291" s="71"/>
      <c r="AM291" s="71"/>
      <c r="AN291" s="71"/>
      <c r="AO291" s="71"/>
      <c r="AP291" s="71"/>
      <c r="AQ291" s="72"/>
      <c r="AR291" s="71"/>
      <c r="AS291" s="71"/>
      <c r="AT291" s="71"/>
      <c r="AU291" s="71"/>
      <c r="AV291" s="71"/>
      <c r="AW291" s="71"/>
      <c r="AX291" s="71"/>
      <c r="AY291" s="72"/>
      <c r="AZ291" s="71"/>
      <c r="BA291" s="71"/>
      <c r="BB291" s="71"/>
      <c r="BC291" s="71"/>
      <c r="BD291" s="71"/>
      <c r="BE291" s="71"/>
      <c r="BF291" s="71"/>
      <c r="BG291" s="72"/>
      <c r="BH291" s="71">
        <v>0</v>
      </c>
      <c r="BI291" s="71">
        <v>0</v>
      </c>
      <c r="BJ291" s="71">
        <v>0</v>
      </c>
      <c r="BK291" s="71">
        <v>0</v>
      </c>
      <c r="BL291" s="71">
        <v>0</v>
      </c>
      <c r="BM291" s="71">
        <v>0</v>
      </c>
      <c r="BN291" s="72"/>
      <c r="BO291" s="71">
        <v>0</v>
      </c>
      <c r="BP291" s="71">
        <v>0</v>
      </c>
      <c r="BQ291" s="71">
        <v>0</v>
      </c>
      <c r="BR291" s="71">
        <v>0</v>
      </c>
      <c r="BS291" s="71">
        <v>0</v>
      </c>
      <c r="BT291" s="71">
        <v>0</v>
      </c>
      <c r="BU291"/>
      <c r="BV291" s="70">
        <v>0</v>
      </c>
      <c r="BW291" s="70">
        <v>0</v>
      </c>
      <c r="BX291" s="70">
        <v>0</v>
      </c>
      <c r="BY291" s="70">
        <v>0</v>
      </c>
      <c r="BZ291" s="70">
        <v>0</v>
      </c>
      <c r="CA291" s="70">
        <v>0</v>
      </c>
      <c r="CB291" s="70">
        <v>0</v>
      </c>
      <c r="CC291" s="70">
        <v>0</v>
      </c>
      <c r="CD291" s="70">
        <v>0</v>
      </c>
    </row>
    <row r="292" spans="1:82">
      <c r="A292" s="70" t="s">
        <v>1999</v>
      </c>
      <c r="B292" s="70">
        <v>249</v>
      </c>
      <c r="C292" s="70">
        <v>11</v>
      </c>
      <c r="D292" s="70">
        <v>15</v>
      </c>
      <c r="E292" s="70">
        <v>2014</v>
      </c>
      <c r="F292" s="70" t="s">
        <v>181</v>
      </c>
      <c r="G292" s="1064" t="s">
        <v>1988</v>
      </c>
      <c r="H292" s="70" t="s">
        <v>1989</v>
      </c>
      <c r="I292" s="148"/>
      <c r="J292" s="71">
        <v>3.513162431858718</v>
      </c>
      <c r="K292" s="71">
        <v>0.49996594415713241</v>
      </c>
      <c r="L292" s="71">
        <v>2.6002460200844908</v>
      </c>
      <c r="M292" s="71">
        <v>6.0115442744221363</v>
      </c>
      <c r="N292" s="71">
        <v>8.0876356531517342</v>
      </c>
      <c r="O292" s="71">
        <v>4.8014242293410021</v>
      </c>
      <c r="P292" s="71">
        <v>5.5485686097593119</v>
      </c>
      <c r="Q292" s="71">
        <v>0.33791188178095999</v>
      </c>
      <c r="R292" s="71">
        <v>0</v>
      </c>
      <c r="S292" s="71">
        <v>0.41237533928001141</v>
      </c>
      <c r="T292" s="72"/>
      <c r="U292" s="71">
        <v>689493</v>
      </c>
      <c r="V292" s="71">
        <v>206</v>
      </c>
      <c r="W292" s="71">
        <v>96</v>
      </c>
      <c r="X292" s="71">
        <v>1235</v>
      </c>
      <c r="Y292" s="71">
        <v>1830</v>
      </c>
      <c r="Z292" s="71">
        <v>2763</v>
      </c>
      <c r="AA292" s="71">
        <v>1105</v>
      </c>
      <c r="AB292" s="71">
        <v>4553</v>
      </c>
      <c r="AC292" s="71">
        <v>0</v>
      </c>
      <c r="AD292" s="71">
        <v>0.41237533928001141</v>
      </c>
      <c r="AE292" s="72"/>
      <c r="AF292" s="71"/>
      <c r="AG292" s="71"/>
      <c r="AH292" s="71"/>
      <c r="AI292" s="71"/>
      <c r="AJ292" s="71"/>
      <c r="AK292" s="71"/>
      <c r="AL292" s="71"/>
      <c r="AM292" s="71"/>
      <c r="AN292" s="71"/>
      <c r="AO292" s="71"/>
      <c r="AP292" s="71"/>
      <c r="AQ292" s="72"/>
      <c r="AR292" s="71">
        <v>51</v>
      </c>
      <c r="AS292" s="71">
        <v>11</v>
      </c>
      <c r="AT292" s="71">
        <v>0</v>
      </c>
      <c r="AU292" s="71">
        <v>0</v>
      </c>
      <c r="AV292" s="71">
        <v>0</v>
      </c>
      <c r="AW292" s="71">
        <v>0</v>
      </c>
      <c r="AX292" s="71"/>
      <c r="AY292" s="72"/>
      <c r="AZ292" s="71">
        <v>204.6</v>
      </c>
      <c r="BA292" s="71">
        <v>400.5</v>
      </c>
      <c r="BB292" s="71">
        <v>0</v>
      </c>
      <c r="BC292" s="71">
        <v>0</v>
      </c>
      <c r="BD292" s="71">
        <v>0</v>
      </c>
      <c r="BE292" s="71">
        <v>0</v>
      </c>
      <c r="BF292" s="71"/>
      <c r="BG292" s="72"/>
      <c r="BH292" s="71">
        <v>0</v>
      </c>
      <c r="BI292" s="71">
        <v>0</v>
      </c>
      <c r="BJ292" s="71">
        <v>4.431</v>
      </c>
      <c r="BK292" s="71">
        <v>0</v>
      </c>
      <c r="BL292" s="71">
        <v>0</v>
      </c>
      <c r="BM292" s="71">
        <v>0</v>
      </c>
      <c r="BN292" s="72"/>
      <c r="BO292" s="71">
        <v>0</v>
      </c>
      <c r="BP292" s="71">
        <v>0</v>
      </c>
      <c r="BQ292" s="71">
        <v>1</v>
      </c>
      <c r="BR292" s="71">
        <v>0</v>
      </c>
      <c r="BS292" s="71">
        <v>0</v>
      </c>
      <c r="BT292" s="71">
        <v>0</v>
      </c>
      <c r="BU292"/>
      <c r="BV292" s="70">
        <v>4.431</v>
      </c>
      <c r="BW292" s="70">
        <v>0</v>
      </c>
      <c r="BX292" s="70">
        <v>0</v>
      </c>
      <c r="BY292" s="70">
        <v>0</v>
      </c>
      <c r="BZ292" s="70">
        <v>0</v>
      </c>
      <c r="CA292" s="70">
        <v>0</v>
      </c>
      <c r="CB292" s="70">
        <v>0</v>
      </c>
      <c r="CC292" s="70">
        <v>0</v>
      </c>
      <c r="CD292" s="70">
        <v>0</v>
      </c>
    </row>
    <row r="293" spans="1:82">
      <c r="A293" s="70" t="s">
        <v>2000</v>
      </c>
      <c r="B293" s="70">
        <v>250</v>
      </c>
      <c r="C293" s="70">
        <v>12</v>
      </c>
      <c r="D293" s="70">
        <v>15</v>
      </c>
      <c r="E293" s="70">
        <v>2015</v>
      </c>
      <c r="F293" s="70" t="s">
        <v>182</v>
      </c>
      <c r="G293" s="1064" t="s">
        <v>1988</v>
      </c>
      <c r="H293" s="70" t="s">
        <v>1989</v>
      </c>
      <c r="I293" s="148"/>
      <c r="J293" s="71">
        <v>3.119971161605378</v>
      </c>
      <c r="K293" s="71">
        <v>0.46526760784726801</v>
      </c>
      <c r="L293" s="71">
        <v>2.8052716788236811</v>
      </c>
      <c r="M293" s="71">
        <v>6.4086009937146056</v>
      </c>
      <c r="N293" s="71">
        <v>6.8068425307454667</v>
      </c>
      <c r="O293" s="71">
        <v>4.6730389286575651</v>
      </c>
      <c r="P293" s="71">
        <v>5.5228005259862334</v>
      </c>
      <c r="Q293" s="71">
        <v>0.32040442306108002</v>
      </c>
      <c r="R293" s="71">
        <v>0</v>
      </c>
      <c r="S293" s="71">
        <v>0.4177415168341988</v>
      </c>
      <c r="T293" s="72"/>
      <c r="U293" s="71">
        <v>660969</v>
      </c>
      <c r="V293" s="71">
        <v>206</v>
      </c>
      <c r="W293" s="71">
        <v>96</v>
      </c>
      <c r="X293" s="71">
        <v>1235</v>
      </c>
      <c r="Y293" s="71">
        <v>1797</v>
      </c>
      <c r="Z293" s="71">
        <v>2715</v>
      </c>
      <c r="AA293" s="71">
        <v>1099</v>
      </c>
      <c r="AB293" s="71">
        <v>4410</v>
      </c>
      <c r="AC293" s="71">
        <v>0</v>
      </c>
      <c r="AD293" s="71">
        <v>0.4177415168341988</v>
      </c>
      <c r="AE293" s="72"/>
      <c r="AF293" s="71">
        <v>4489227.0666536354</v>
      </c>
      <c r="AG293" s="71">
        <v>357706.74566102639</v>
      </c>
      <c r="AH293" s="71">
        <v>589930.95122941944</v>
      </c>
      <c r="AI293" s="71">
        <v>8020123.4894201187</v>
      </c>
      <c r="AJ293" s="71">
        <v>8833994.5243167486</v>
      </c>
      <c r="AK293" s="71">
        <v>0</v>
      </c>
      <c r="AL293" s="71">
        <v>0</v>
      </c>
      <c r="AM293" s="71">
        <v>604372.00074577029</v>
      </c>
      <c r="AN293" s="71">
        <v>0</v>
      </c>
      <c r="AO293" s="71">
        <v>0</v>
      </c>
      <c r="AP293" s="71">
        <v>22895354.778026719</v>
      </c>
      <c r="AQ293" s="72"/>
      <c r="AR293" s="71">
        <v>55</v>
      </c>
      <c r="AS293" s="71">
        <v>20</v>
      </c>
      <c r="AT293" s="71">
        <v>0</v>
      </c>
      <c r="AU293" s="71">
        <v>0</v>
      </c>
      <c r="AV293" s="71">
        <v>0</v>
      </c>
      <c r="AW293" s="71">
        <v>0</v>
      </c>
      <c r="AX293" s="71"/>
      <c r="AY293" s="72"/>
      <c r="AZ293" s="71">
        <v>242.5</v>
      </c>
      <c r="BA293" s="71">
        <v>725.3</v>
      </c>
      <c r="BB293" s="71">
        <v>0</v>
      </c>
      <c r="BC293" s="71">
        <v>0</v>
      </c>
      <c r="BD293" s="71">
        <v>0</v>
      </c>
      <c r="BE293" s="71">
        <v>0</v>
      </c>
      <c r="BF293" s="71"/>
      <c r="BG293" s="72"/>
      <c r="BH293" s="71">
        <v>0</v>
      </c>
      <c r="BI293" s="71">
        <v>0</v>
      </c>
      <c r="BJ293" s="71">
        <v>4.3600000000000003</v>
      </c>
      <c r="BK293" s="71">
        <v>0</v>
      </c>
      <c r="BL293" s="71">
        <v>0</v>
      </c>
      <c r="BM293" s="71">
        <v>0</v>
      </c>
      <c r="BN293" s="72"/>
      <c r="BO293" s="71">
        <v>0</v>
      </c>
      <c r="BP293" s="71">
        <v>0</v>
      </c>
      <c r="BQ293" s="71">
        <v>1</v>
      </c>
      <c r="BR293" s="71">
        <v>0</v>
      </c>
      <c r="BS293" s="71">
        <v>0</v>
      </c>
      <c r="BT293" s="71">
        <v>0</v>
      </c>
      <c r="BU293"/>
      <c r="BV293" s="70">
        <v>4.3600000000000003</v>
      </c>
      <c r="BW293" s="70">
        <v>0</v>
      </c>
      <c r="BX293" s="70">
        <v>0</v>
      </c>
      <c r="BY293" s="70">
        <v>0</v>
      </c>
      <c r="BZ293" s="70">
        <v>0</v>
      </c>
      <c r="CA293" s="70">
        <v>0</v>
      </c>
      <c r="CB293" s="70">
        <v>0</v>
      </c>
      <c r="CC293" s="70">
        <v>0</v>
      </c>
      <c r="CD293" s="70">
        <v>0</v>
      </c>
    </row>
    <row r="294" spans="1:82">
      <c r="A294" s="70" t="s">
        <v>2001</v>
      </c>
      <c r="B294" s="70">
        <v>251</v>
      </c>
      <c r="C294" s="70">
        <v>13</v>
      </c>
      <c r="D294" s="70">
        <v>15</v>
      </c>
      <c r="E294" s="70">
        <v>2016</v>
      </c>
      <c r="F294" s="70" t="s">
        <v>155</v>
      </c>
      <c r="G294" s="70" t="s">
        <v>1988</v>
      </c>
      <c r="H294" s="70" t="s">
        <v>1989</v>
      </c>
      <c r="I294" s="148"/>
      <c r="J294" s="71">
        <v>3.6669365028976406</v>
      </c>
      <c r="K294" s="71">
        <v>0.46806348429723171</v>
      </c>
      <c r="L294" s="71">
        <v>2.695943455994156</v>
      </c>
      <c r="M294" s="71">
        <v>5.1806256374048472</v>
      </c>
      <c r="N294" s="71">
        <v>7.226705328259011</v>
      </c>
      <c r="O294" s="71">
        <v>4.580585842812126</v>
      </c>
      <c r="P294" s="71">
        <v>5.6458348873785553</v>
      </c>
      <c r="Q294" s="71">
        <v>0.30682552898607363</v>
      </c>
      <c r="R294" s="71">
        <v>0</v>
      </c>
      <c r="S294" s="71">
        <v>0.39468295590388103</v>
      </c>
      <c r="T294" s="72"/>
      <c r="U294" s="71">
        <v>770934</v>
      </c>
      <c r="V294" s="71">
        <v>206</v>
      </c>
      <c r="W294" s="71">
        <v>96</v>
      </c>
      <c r="X294" s="71">
        <v>1235</v>
      </c>
      <c r="Y294" s="71">
        <v>1792</v>
      </c>
      <c r="Z294" s="71">
        <v>2694</v>
      </c>
      <c r="AA294" s="71">
        <v>1162</v>
      </c>
      <c r="AB294" s="71">
        <v>4344</v>
      </c>
      <c r="AC294" s="71">
        <v>0</v>
      </c>
      <c r="AD294" s="71">
        <v>0.39468295590388103</v>
      </c>
      <c r="AE294" s="72"/>
      <c r="AF294" s="71">
        <v>5386412.2029410899</v>
      </c>
      <c r="AG294" s="71">
        <v>345885.63798236358</v>
      </c>
      <c r="AH294" s="71">
        <v>440282.31461717671</v>
      </c>
      <c r="AI294" s="71">
        <v>7802258.3692415534</v>
      </c>
      <c r="AJ294" s="71">
        <v>8798405.8486998957</v>
      </c>
      <c r="AK294" s="71">
        <v>0</v>
      </c>
      <c r="AL294" s="71">
        <v>0</v>
      </c>
      <c r="AM294" s="71">
        <v>595789.48825399729</v>
      </c>
      <c r="AN294" s="71">
        <v>0</v>
      </c>
      <c r="AO294" s="71">
        <v>0</v>
      </c>
      <c r="AP294" s="71">
        <v>23369033.861736074</v>
      </c>
      <c r="AQ294" s="72"/>
      <c r="AR294" s="71">
        <v>58</v>
      </c>
      <c r="AS294" s="71">
        <v>24</v>
      </c>
      <c r="AT294" s="71">
        <v>0</v>
      </c>
      <c r="AU294" s="71">
        <v>0</v>
      </c>
      <c r="AV294" s="71">
        <v>0</v>
      </c>
      <c r="AW294" s="71">
        <v>0</v>
      </c>
      <c r="AX294" s="71"/>
      <c r="AY294" s="72"/>
      <c r="AZ294" s="71">
        <v>264.7</v>
      </c>
      <c r="BA294" s="71">
        <v>845.3</v>
      </c>
      <c r="BB294" s="71">
        <v>0</v>
      </c>
      <c r="BC294" s="71">
        <v>0</v>
      </c>
      <c r="BD294" s="71">
        <v>0</v>
      </c>
      <c r="BE294" s="71">
        <v>0</v>
      </c>
      <c r="BF294" s="71"/>
      <c r="BG294" s="72"/>
      <c r="BH294" s="71">
        <v>0</v>
      </c>
      <c r="BI294" s="71">
        <v>0</v>
      </c>
      <c r="BJ294" s="71">
        <v>4.476</v>
      </c>
      <c r="BK294" s="71">
        <v>0</v>
      </c>
      <c r="BL294" s="71">
        <v>0</v>
      </c>
      <c r="BM294" s="71">
        <v>0</v>
      </c>
      <c r="BN294" s="72"/>
      <c r="BO294" s="71">
        <v>0</v>
      </c>
      <c r="BP294" s="71">
        <v>0</v>
      </c>
      <c r="BQ294" s="71">
        <v>1</v>
      </c>
      <c r="BR294" s="71">
        <v>0</v>
      </c>
      <c r="BS294" s="71">
        <v>0</v>
      </c>
      <c r="BT294" s="71">
        <v>0</v>
      </c>
      <c r="BU294"/>
      <c r="BV294" s="70">
        <v>4.476</v>
      </c>
      <c r="BW294" s="70">
        <v>0</v>
      </c>
      <c r="BX294" s="70">
        <v>0</v>
      </c>
      <c r="BY294" s="70">
        <v>0</v>
      </c>
      <c r="BZ294" s="70">
        <v>0</v>
      </c>
      <c r="CA294" s="70">
        <v>0</v>
      </c>
      <c r="CB294" s="70">
        <v>0</v>
      </c>
      <c r="CC294" s="70">
        <v>0</v>
      </c>
      <c r="CD294" s="70">
        <v>0</v>
      </c>
    </row>
    <row r="295" spans="1:82">
      <c r="A295" s="70" t="s">
        <v>2002</v>
      </c>
      <c r="B295" s="70">
        <v>252</v>
      </c>
      <c r="C295" s="70">
        <v>14</v>
      </c>
      <c r="D295" s="70">
        <v>15</v>
      </c>
      <c r="E295" s="70">
        <v>2017</v>
      </c>
      <c r="F295" s="70" t="s">
        <v>156</v>
      </c>
      <c r="G295" s="70" t="s">
        <v>1988</v>
      </c>
      <c r="H295" s="70" t="s">
        <v>1989</v>
      </c>
      <c r="I295" s="148"/>
      <c r="J295" s="71">
        <v>3.412739863995089</v>
      </c>
      <c r="K295" s="71">
        <v>0.46159391005443862</v>
      </c>
      <c r="L295" s="71">
        <v>2.65114990780445</v>
      </c>
      <c r="M295" s="71">
        <v>4.9215823032425527</v>
      </c>
      <c r="N295" s="71">
        <v>7.3332861505381324</v>
      </c>
      <c r="O295" s="71">
        <v>4.4573377334545077</v>
      </c>
      <c r="P295" s="71">
        <v>5.5811028774282203</v>
      </c>
      <c r="Q295" s="71">
        <v>0.288852300697716</v>
      </c>
      <c r="R295" s="71">
        <v>0</v>
      </c>
      <c r="S295" s="71">
        <v>0.36331034016854163</v>
      </c>
      <c r="T295" s="72"/>
      <c r="U295" s="71">
        <v>761707</v>
      </c>
      <c r="V295" s="71">
        <v>206</v>
      </c>
      <c r="W295" s="71">
        <v>96</v>
      </c>
      <c r="X295" s="71">
        <v>1235</v>
      </c>
      <c r="Y295" s="71">
        <v>1765</v>
      </c>
      <c r="Z295" s="71">
        <v>2665</v>
      </c>
      <c r="AA295" s="71">
        <v>1156</v>
      </c>
      <c r="AB295" s="71">
        <v>4229</v>
      </c>
      <c r="AC295" s="71">
        <v>0</v>
      </c>
      <c r="AD295" s="71">
        <v>0.36331034016854158</v>
      </c>
      <c r="AE295" s="72"/>
      <c r="AF295" s="71">
        <v>5081346.5415480221</v>
      </c>
      <c r="AG295" s="71">
        <v>344958.3217361609</v>
      </c>
      <c r="AH295" s="71">
        <v>567828.90362475801</v>
      </c>
      <c r="AI295" s="71">
        <v>7728025.4051559661</v>
      </c>
      <c r="AJ295" s="71">
        <v>8640938.9762249291</v>
      </c>
      <c r="AK295" s="71">
        <v>0</v>
      </c>
      <c r="AL295" s="71">
        <v>0</v>
      </c>
      <c r="AM295" s="71">
        <v>580924.54471988953</v>
      </c>
      <c r="AN295" s="71">
        <v>0</v>
      </c>
      <c r="AO295" s="71">
        <v>0</v>
      </c>
      <c r="AP295" s="71">
        <v>22944022.693009727</v>
      </c>
      <c r="AQ295" s="72"/>
      <c r="AR295" s="71">
        <v>60</v>
      </c>
      <c r="AS295" s="71">
        <v>26</v>
      </c>
      <c r="AT295" s="71">
        <v>0</v>
      </c>
      <c r="AU295" s="71">
        <v>0</v>
      </c>
      <c r="AV295" s="71">
        <v>0</v>
      </c>
      <c r="AW295" s="71">
        <v>0</v>
      </c>
      <c r="AX295" s="71"/>
      <c r="AY295" s="72"/>
      <c r="AZ295" s="71">
        <v>275.60000000000002</v>
      </c>
      <c r="BA295" s="71">
        <v>904.90000000000009</v>
      </c>
      <c r="BB295" s="71">
        <v>0</v>
      </c>
      <c r="BC295" s="71">
        <v>0</v>
      </c>
      <c r="BD295" s="71">
        <v>0</v>
      </c>
      <c r="BE295" s="71">
        <v>0</v>
      </c>
      <c r="BF295" s="71"/>
      <c r="BG295" s="72"/>
      <c r="BH295" s="71">
        <v>0</v>
      </c>
      <c r="BI295" s="71">
        <v>0</v>
      </c>
      <c r="BJ295" s="71">
        <v>4.8239999999999998</v>
      </c>
      <c r="BK295" s="71">
        <v>0</v>
      </c>
      <c r="BL295" s="71">
        <v>0</v>
      </c>
      <c r="BM295" s="71">
        <v>0</v>
      </c>
      <c r="BN295" s="72"/>
      <c r="BO295" s="71">
        <v>0</v>
      </c>
      <c r="BP295" s="71">
        <v>0</v>
      </c>
      <c r="BQ295" s="71">
        <v>1</v>
      </c>
      <c r="BR295" s="71">
        <v>0</v>
      </c>
      <c r="BS295" s="71">
        <v>0</v>
      </c>
      <c r="BT295" s="71">
        <v>0</v>
      </c>
      <c r="BU295"/>
      <c r="BV295" s="70">
        <v>4.8239999999999998</v>
      </c>
      <c r="BW295" s="70">
        <v>0</v>
      </c>
      <c r="BX295" s="70">
        <v>0</v>
      </c>
      <c r="BY295" s="70">
        <v>0</v>
      </c>
      <c r="BZ295" s="70">
        <v>0</v>
      </c>
      <c r="CA295" s="70">
        <v>0</v>
      </c>
      <c r="CB295" s="70">
        <v>0</v>
      </c>
      <c r="CC295" s="70">
        <v>0</v>
      </c>
      <c r="CD295" s="70">
        <v>0</v>
      </c>
    </row>
    <row r="296" spans="1:82">
      <c r="A296" s="70" t="s">
        <v>2003</v>
      </c>
      <c r="B296" s="70">
        <v>253</v>
      </c>
      <c r="C296" s="70">
        <v>15</v>
      </c>
      <c r="D296" s="70">
        <v>15</v>
      </c>
      <c r="E296" s="70">
        <v>2018</v>
      </c>
      <c r="F296" s="70" t="s">
        <v>183</v>
      </c>
      <c r="G296" s="70" t="s">
        <v>1988</v>
      </c>
      <c r="H296" s="70" t="s">
        <v>1989</v>
      </c>
      <c r="I296" s="148"/>
      <c r="J296" s="71">
        <v>2.9681934604832705</v>
      </c>
      <c r="K296" s="71">
        <v>0.43313968126649649</v>
      </c>
      <c r="L296" s="71">
        <v>2.3767543816249894</v>
      </c>
      <c r="M296" s="71">
        <v>4.789770650661894</v>
      </c>
      <c r="N296" s="71">
        <v>7.0431121874210891</v>
      </c>
      <c r="O296" s="71">
        <v>4.3194370103526802</v>
      </c>
      <c r="P296" s="71">
        <v>5.5159874843362324</v>
      </c>
      <c r="Q296" s="71">
        <v>0.26226988852726402</v>
      </c>
      <c r="R296" s="71">
        <v>0</v>
      </c>
      <c r="S296" s="71">
        <v>0.36964826010428165</v>
      </c>
      <c r="T296" s="72"/>
      <c r="U296" s="71">
        <v>712231</v>
      </c>
      <c r="V296" s="71">
        <v>206</v>
      </c>
      <c r="W296" s="71">
        <v>96</v>
      </c>
      <c r="X296" s="71">
        <v>1235</v>
      </c>
      <c r="Y296" s="71">
        <v>1749</v>
      </c>
      <c r="Z296" s="71">
        <v>2632</v>
      </c>
      <c r="AA296" s="71">
        <v>1154</v>
      </c>
      <c r="AB296" s="71">
        <v>4138</v>
      </c>
      <c r="AC296" s="71">
        <v>0</v>
      </c>
      <c r="AD296" s="71">
        <v>0.36964826010428159</v>
      </c>
      <c r="AE296" s="72"/>
      <c r="AF296" s="71">
        <v>4543059.3525410295</v>
      </c>
      <c r="AG296" s="71">
        <v>306424.40036706952</v>
      </c>
      <c r="AH296" s="71">
        <v>536556.83169309283</v>
      </c>
      <c r="AI296" s="71">
        <v>7381656.4739562469</v>
      </c>
      <c r="AJ296" s="71">
        <v>8217651.131585951</v>
      </c>
      <c r="AK296" s="71">
        <v>0</v>
      </c>
      <c r="AL296" s="71">
        <v>0</v>
      </c>
      <c r="AM296" s="71">
        <v>569600.2961248029</v>
      </c>
      <c r="AN296" s="71">
        <v>0</v>
      </c>
      <c r="AO296" s="71">
        <v>0</v>
      </c>
      <c r="AP296" s="71">
        <v>21554948.486268193</v>
      </c>
      <c r="AQ296" s="72"/>
      <c r="AR296" s="71">
        <v>66</v>
      </c>
      <c r="AS296" s="71">
        <v>34</v>
      </c>
      <c r="AT296" s="71">
        <v>0</v>
      </c>
      <c r="AU296" s="71">
        <v>0</v>
      </c>
      <c r="AV296" s="71">
        <v>0</v>
      </c>
      <c r="AW296" s="71">
        <v>0</v>
      </c>
      <c r="AX296" s="71"/>
      <c r="AY296" s="72"/>
      <c r="AZ296" s="71">
        <v>307.7</v>
      </c>
      <c r="BA296" s="71">
        <v>1085</v>
      </c>
      <c r="BB296" s="71">
        <v>0</v>
      </c>
      <c r="BC296" s="71">
        <v>0</v>
      </c>
      <c r="BD296" s="71">
        <v>0</v>
      </c>
      <c r="BE296" s="71">
        <v>0</v>
      </c>
      <c r="BF296" s="71"/>
      <c r="BG296" s="72"/>
      <c r="BH296" s="71">
        <v>0</v>
      </c>
      <c r="BI296" s="71">
        <v>0</v>
      </c>
      <c r="BJ296" s="71">
        <v>4.8099999999999996</v>
      </c>
      <c r="BK296" s="71">
        <v>0</v>
      </c>
      <c r="BL296" s="71">
        <v>0</v>
      </c>
      <c r="BM296" s="71">
        <v>0</v>
      </c>
      <c r="BN296" s="72"/>
      <c r="BO296" s="71">
        <v>0</v>
      </c>
      <c r="BP296" s="71">
        <v>0</v>
      </c>
      <c r="BQ296" s="71">
        <v>1</v>
      </c>
      <c r="BR296" s="71">
        <v>0</v>
      </c>
      <c r="BS296" s="71">
        <v>0</v>
      </c>
      <c r="BT296" s="71">
        <v>0</v>
      </c>
      <c r="BU296"/>
      <c r="BV296" s="70">
        <v>4.8099999999999996</v>
      </c>
      <c r="BW296" s="70">
        <v>0</v>
      </c>
      <c r="BX296" s="70">
        <v>0</v>
      </c>
      <c r="BY296" s="70">
        <v>0</v>
      </c>
      <c r="BZ296" s="70">
        <v>0</v>
      </c>
      <c r="CA296" s="70">
        <v>0</v>
      </c>
      <c r="CB296" s="70">
        <v>0</v>
      </c>
      <c r="CC296" s="70">
        <v>0</v>
      </c>
      <c r="CD296" s="70">
        <v>0</v>
      </c>
    </row>
    <row r="297" spans="1:82">
      <c r="A297" s="70" t="s">
        <v>2004</v>
      </c>
      <c r="B297" s="70">
        <v>254</v>
      </c>
      <c r="C297" s="70">
        <v>16</v>
      </c>
      <c r="D297" s="70">
        <v>15</v>
      </c>
      <c r="E297" s="70">
        <v>2019</v>
      </c>
      <c r="F297" s="70" t="s">
        <v>158</v>
      </c>
      <c r="G297" s="70" t="s">
        <v>1988</v>
      </c>
      <c r="H297" s="70" t="s">
        <v>1989</v>
      </c>
      <c r="I297" s="148"/>
      <c r="J297" s="71">
        <v>2.883959206596181</v>
      </c>
      <c r="K297" s="71">
        <v>0.39316900649477665</v>
      </c>
      <c r="L297" s="71">
        <v>2.3896916117033009</v>
      </c>
      <c r="M297" s="71">
        <v>4.5867146210150311</v>
      </c>
      <c r="N297" s="71">
        <v>6.2370357826360481</v>
      </c>
      <c r="O297" s="71">
        <v>4.138534598230482</v>
      </c>
      <c r="P297" s="71">
        <v>5.2060233164223018</v>
      </c>
      <c r="Q297" s="71">
        <v>0.252518218373943</v>
      </c>
      <c r="R297" s="71">
        <v>0</v>
      </c>
      <c r="S297" s="71">
        <v>0.4969310641709227</v>
      </c>
      <c r="T297" s="72"/>
      <c r="U297" s="71">
        <v>701474</v>
      </c>
      <c r="V297" s="71">
        <v>206</v>
      </c>
      <c r="W297" s="71">
        <v>96</v>
      </c>
      <c r="X297" s="71">
        <v>1235</v>
      </c>
      <c r="Y297" s="71">
        <v>1745</v>
      </c>
      <c r="Z297" s="71">
        <v>2591</v>
      </c>
      <c r="AA297" s="71">
        <v>1081</v>
      </c>
      <c r="AB297" s="71">
        <v>4092</v>
      </c>
      <c r="AC297" s="71">
        <v>0</v>
      </c>
      <c r="AD297" s="71">
        <v>0.4969310641709227</v>
      </c>
      <c r="AE297" s="72"/>
      <c r="AF297" s="71">
        <v>4684495.7746737022</v>
      </c>
      <c r="AG297" s="71">
        <v>296699.98936634761</v>
      </c>
      <c r="AH297" s="71">
        <v>566739.39923989389</v>
      </c>
      <c r="AI297" s="71">
        <v>7564349.6778480457</v>
      </c>
      <c r="AJ297" s="71">
        <v>7965421.1343635004</v>
      </c>
      <c r="AK297" s="71">
        <v>0</v>
      </c>
      <c r="AL297" s="71">
        <v>0</v>
      </c>
      <c r="AM297" s="71">
        <v>557299.59544049273</v>
      </c>
      <c r="AN297" s="71">
        <v>0</v>
      </c>
      <c r="AO297" s="71">
        <v>0</v>
      </c>
      <c r="AP297" s="71">
        <v>21635005.570931979</v>
      </c>
      <c r="AQ297" s="72"/>
      <c r="AR297" s="71">
        <v>68</v>
      </c>
      <c r="AS297" s="71">
        <v>39</v>
      </c>
      <c r="AT297" s="71">
        <v>0</v>
      </c>
      <c r="AU297" s="71">
        <v>0</v>
      </c>
      <c r="AV297" s="71">
        <v>0</v>
      </c>
      <c r="AW297" s="71">
        <v>0</v>
      </c>
      <c r="AX297" s="71"/>
      <c r="AY297" s="72"/>
      <c r="AZ297" s="71">
        <v>319.2</v>
      </c>
      <c r="BA297" s="71">
        <v>1254.7</v>
      </c>
      <c r="BB297" s="71">
        <v>0</v>
      </c>
      <c r="BC297" s="71">
        <v>0</v>
      </c>
      <c r="BD297" s="71">
        <v>0</v>
      </c>
      <c r="BE297" s="71">
        <v>0</v>
      </c>
      <c r="BF297" s="71"/>
      <c r="BG297" s="72"/>
      <c r="BH297" s="71">
        <v>0</v>
      </c>
      <c r="BI297" s="71">
        <v>0</v>
      </c>
      <c r="BJ297" s="71">
        <v>4.6360000000000001</v>
      </c>
      <c r="BK297" s="71">
        <v>0</v>
      </c>
      <c r="BL297" s="71">
        <v>0</v>
      </c>
      <c r="BM297" s="71">
        <v>0</v>
      </c>
      <c r="BN297" s="72"/>
      <c r="BO297" s="71">
        <v>0</v>
      </c>
      <c r="BP297" s="71">
        <v>0</v>
      </c>
      <c r="BQ297" s="71">
        <v>1</v>
      </c>
      <c r="BR297" s="71">
        <v>0</v>
      </c>
      <c r="BS297" s="71">
        <v>0</v>
      </c>
      <c r="BT297" s="71">
        <v>0</v>
      </c>
      <c r="BU297"/>
      <c r="BV297" s="70">
        <v>4.6360000000000001</v>
      </c>
      <c r="BW297" s="70">
        <v>0</v>
      </c>
      <c r="BX297" s="70">
        <v>0</v>
      </c>
      <c r="BY297" s="70">
        <v>0</v>
      </c>
      <c r="BZ297" s="70">
        <v>0</v>
      </c>
      <c r="CA297" s="70">
        <v>0</v>
      </c>
      <c r="CB297" s="70">
        <v>0</v>
      </c>
      <c r="CC297" s="70">
        <v>0</v>
      </c>
      <c r="CD297" s="70">
        <v>0</v>
      </c>
    </row>
    <row r="298" spans="1:82">
      <c r="A298" s="70" t="s">
        <v>2005</v>
      </c>
      <c r="B298" s="70">
        <v>255</v>
      </c>
      <c r="C298" s="70">
        <v>17</v>
      </c>
      <c r="D298" s="70">
        <v>15</v>
      </c>
      <c r="E298" s="70">
        <v>2020</v>
      </c>
      <c r="F298" s="70" t="s">
        <v>159</v>
      </c>
      <c r="G298" s="70" t="s">
        <v>1988</v>
      </c>
      <c r="H298" s="70" t="s">
        <v>1989</v>
      </c>
      <c r="I298" s="148"/>
      <c r="J298" s="71">
        <v>3.0286405988490919</v>
      </c>
      <c r="K298" s="71">
        <v>0.41883530350083858</v>
      </c>
      <c r="L298" s="71">
        <v>1.6012931751192907</v>
      </c>
      <c r="M298" s="71">
        <v>3.9509117132060161</v>
      </c>
      <c r="N298" s="71">
        <v>6.0479203743811496</v>
      </c>
      <c r="O298" s="71">
        <v>3.5853577516456623</v>
      </c>
      <c r="P298" s="71">
        <v>4.8571886487842093</v>
      </c>
      <c r="Q298" s="71">
        <v>0.236609382999865</v>
      </c>
      <c r="R298" s="71">
        <v>0</v>
      </c>
      <c r="S298" s="71">
        <v>0.49679548794799328</v>
      </c>
      <c r="T298" s="72"/>
      <c r="U298" s="71">
        <v>749489</v>
      </c>
      <c r="V298" s="71">
        <v>192</v>
      </c>
      <c r="W298" s="71">
        <v>72</v>
      </c>
      <c r="X298" s="71">
        <v>1182</v>
      </c>
      <c r="Y298" s="71">
        <v>1726</v>
      </c>
      <c r="Z298" s="71">
        <v>2562</v>
      </c>
      <c r="AA298" s="71">
        <v>1072</v>
      </c>
      <c r="AB298" s="71">
        <v>4013</v>
      </c>
      <c r="AC298" s="71">
        <v>0</v>
      </c>
      <c r="AD298" s="71">
        <v>0.49679548794799328</v>
      </c>
      <c r="AE298" s="72"/>
      <c r="AF298" s="71">
        <v>5052744.4086248856</v>
      </c>
      <c r="AG298" s="71">
        <v>302013.52619163936</v>
      </c>
      <c r="AH298" s="71">
        <v>412032.11123112607</v>
      </c>
      <c r="AI298" s="71">
        <v>6829914.3405358884</v>
      </c>
      <c r="AJ298" s="71">
        <v>7883971.800779759</v>
      </c>
      <c r="AK298" s="71"/>
      <c r="AL298" s="71"/>
      <c r="AM298" s="71">
        <v>523741.08535991894</v>
      </c>
      <c r="AN298" s="71"/>
      <c r="AO298" s="71"/>
      <c r="AP298" s="71">
        <v>21004417.27272322</v>
      </c>
      <c r="AQ298" s="72"/>
      <c r="AR298" s="71">
        <v>69</v>
      </c>
      <c r="AS298" s="71">
        <v>41</v>
      </c>
      <c r="AT298" s="71">
        <v>0</v>
      </c>
      <c r="AU298" s="71">
        <v>1</v>
      </c>
      <c r="AV298" s="71">
        <v>0</v>
      </c>
      <c r="AW298" s="71">
        <v>0</v>
      </c>
      <c r="AX298" s="71"/>
      <c r="AY298" s="72"/>
      <c r="AZ298" s="71">
        <v>328.1</v>
      </c>
      <c r="BA298" s="71">
        <v>1326.2</v>
      </c>
      <c r="BB298" s="71">
        <v>0</v>
      </c>
      <c r="BC298" s="71">
        <v>49.5</v>
      </c>
      <c r="BD298" s="71">
        <v>0</v>
      </c>
      <c r="BE298" s="71">
        <v>0</v>
      </c>
      <c r="BF298" s="71"/>
      <c r="BG298" s="72"/>
      <c r="BH298" s="71">
        <v>0</v>
      </c>
      <c r="BI298" s="71">
        <v>0</v>
      </c>
      <c r="BJ298" s="71">
        <v>3.988</v>
      </c>
      <c r="BK298" s="71">
        <v>0</v>
      </c>
      <c r="BL298" s="71">
        <v>0</v>
      </c>
      <c r="BM298" s="71">
        <v>0</v>
      </c>
      <c r="BN298" s="72"/>
      <c r="BO298" s="71">
        <v>0</v>
      </c>
      <c r="BP298" s="71">
        <v>0</v>
      </c>
      <c r="BQ298" s="71">
        <v>1</v>
      </c>
      <c r="BR298" s="71">
        <v>0</v>
      </c>
      <c r="BS298" s="71">
        <v>0</v>
      </c>
      <c r="BT298" s="71">
        <v>0</v>
      </c>
      <c r="BU298"/>
      <c r="BV298" s="70">
        <v>3.988</v>
      </c>
      <c r="BW298" s="70">
        <v>0</v>
      </c>
      <c r="BX298" s="70">
        <v>0</v>
      </c>
      <c r="BY298" s="70">
        <v>0</v>
      </c>
      <c r="BZ298" s="70">
        <v>0</v>
      </c>
      <c r="CA298" s="70">
        <v>0</v>
      </c>
      <c r="CB298" s="70">
        <v>0</v>
      </c>
      <c r="CC298" s="70">
        <v>0</v>
      </c>
      <c r="CD298" s="70">
        <v>0</v>
      </c>
    </row>
    <row r="299" spans="1:82">
      <c r="A299" s="70" t="s">
        <v>2006</v>
      </c>
      <c r="B299" s="70">
        <v>255</v>
      </c>
      <c r="C299" s="70">
        <v>18</v>
      </c>
      <c r="D299" s="70">
        <v>15</v>
      </c>
      <c r="E299" s="70">
        <v>2021</v>
      </c>
      <c r="F299" s="70" t="s">
        <v>160</v>
      </c>
      <c r="G299" s="70" t="s">
        <v>1988</v>
      </c>
      <c r="H299" s="70" t="s">
        <v>1989</v>
      </c>
      <c r="I299" s="148"/>
      <c r="J299" s="71">
        <v>2.9377421665279333</v>
      </c>
      <c r="K299" s="71">
        <v>0.44912286397908963</v>
      </c>
      <c r="L299" s="71">
        <v>2.1007701627679589</v>
      </c>
      <c r="M299" s="71">
        <v>4.4690751229158625</v>
      </c>
      <c r="N299" s="71">
        <v>6.5605921020082185</v>
      </c>
      <c r="O299" s="71">
        <v>3.4372541024693013</v>
      </c>
      <c r="P299" s="71">
        <v>5.0136920838565535</v>
      </c>
      <c r="Q299" s="71">
        <v>0.23179681636782101</v>
      </c>
      <c r="R299" s="71">
        <v>0</v>
      </c>
      <c r="S299" s="71">
        <v>0.39901188507424651</v>
      </c>
      <c r="T299" s="72"/>
      <c r="U299" s="71">
        <v>768944</v>
      </c>
      <c r="V299" s="71">
        <v>192</v>
      </c>
      <c r="W299" s="71">
        <v>72</v>
      </c>
      <c r="X299" s="71">
        <v>1182</v>
      </c>
      <c r="Y299" s="71">
        <v>1715</v>
      </c>
      <c r="Z299" s="71">
        <v>2529</v>
      </c>
      <c r="AA299" s="71">
        <v>1079</v>
      </c>
      <c r="AB299" s="71">
        <v>3970</v>
      </c>
      <c r="AC299" s="71">
        <v>0</v>
      </c>
      <c r="AD299" s="71">
        <v>0.39901188507424651</v>
      </c>
      <c r="AE299" s="72"/>
      <c r="AF299" s="71">
        <v>4640001.9956444232</v>
      </c>
      <c r="AG299" s="71">
        <v>311011.44474569795</v>
      </c>
      <c r="AH299" s="71">
        <v>493557.56555702671</v>
      </c>
      <c r="AI299" s="71">
        <v>7309352.8783081276</v>
      </c>
      <c r="AJ299" s="71">
        <v>8308886.2739809798</v>
      </c>
      <c r="AK299" s="71">
        <v>0</v>
      </c>
      <c r="AL299" s="71">
        <v>0</v>
      </c>
      <c r="AM299" s="71">
        <v>521117.63459697756</v>
      </c>
      <c r="AN299" s="71">
        <v>0</v>
      </c>
      <c r="AO299" s="71">
        <v>0</v>
      </c>
      <c r="AP299" s="71">
        <v>21583927.792833231</v>
      </c>
      <c r="AQ299" s="72"/>
      <c r="AR299" s="71">
        <v>74</v>
      </c>
      <c r="AS299" s="71">
        <v>41</v>
      </c>
      <c r="AT299" s="71">
        <v>0</v>
      </c>
      <c r="AU299" s="71">
        <v>1</v>
      </c>
      <c r="AV299" s="71">
        <v>0</v>
      </c>
      <c r="AW299" s="71">
        <v>0</v>
      </c>
      <c r="AX299" s="71"/>
      <c r="AY299" s="72"/>
      <c r="AZ299" s="71">
        <v>367.4</v>
      </c>
      <c r="BA299" s="71">
        <v>1326.2</v>
      </c>
      <c r="BB299" s="71">
        <v>0</v>
      </c>
      <c r="BC299" s="71">
        <v>49.5</v>
      </c>
      <c r="BD299" s="71">
        <v>0</v>
      </c>
      <c r="BE299" s="71">
        <v>0</v>
      </c>
      <c r="BF299" s="71"/>
      <c r="BG299" s="72"/>
      <c r="BH299" s="71">
        <v>0</v>
      </c>
      <c r="BI299" s="71">
        <v>0</v>
      </c>
      <c r="BJ299" s="71">
        <v>5.085</v>
      </c>
      <c r="BK299" s="71">
        <v>0</v>
      </c>
      <c r="BL299" s="71">
        <v>0</v>
      </c>
      <c r="BM299" s="71">
        <v>0</v>
      </c>
      <c r="BN299" s="72"/>
      <c r="BO299" s="71">
        <v>0</v>
      </c>
      <c r="BP299" s="71">
        <v>0</v>
      </c>
      <c r="BQ299" s="71">
        <v>1</v>
      </c>
      <c r="BR299" s="71">
        <v>0</v>
      </c>
      <c r="BS299" s="71">
        <v>0</v>
      </c>
      <c r="BT299" s="71">
        <v>0</v>
      </c>
      <c r="BU299"/>
      <c r="BV299" s="70">
        <v>5.085</v>
      </c>
      <c r="BW299" s="70">
        <v>0</v>
      </c>
      <c r="BX299" s="70">
        <v>0</v>
      </c>
      <c r="BY299" s="70">
        <v>0</v>
      </c>
      <c r="BZ299" s="70">
        <v>0</v>
      </c>
      <c r="CA299" s="70">
        <v>0</v>
      </c>
      <c r="CB299" s="70">
        <v>0</v>
      </c>
      <c r="CC299" s="70">
        <v>0</v>
      </c>
      <c r="CD299" s="70">
        <v>0</v>
      </c>
    </row>
    <row r="300" spans="1:82">
      <c r="A300" s="70" t="s">
        <v>2007</v>
      </c>
      <c r="B300" s="70">
        <v>255</v>
      </c>
      <c r="C300" s="70">
        <v>19</v>
      </c>
      <c r="D300" s="70">
        <v>15</v>
      </c>
      <c r="E300" s="70">
        <v>2022</v>
      </c>
      <c r="F300" s="70" t="s">
        <v>161</v>
      </c>
      <c r="G300" s="70" t="s">
        <v>1988</v>
      </c>
      <c r="H300" s="70" t="s">
        <v>1989</v>
      </c>
      <c r="I300" s="148"/>
      <c r="J300" s="71">
        <v>2.4890829310172768</v>
      </c>
      <c r="K300" s="71">
        <v>0.40462752053344353</v>
      </c>
      <c r="L300" s="71">
        <v>1.3461066173971523</v>
      </c>
      <c r="M300" s="71">
        <v>4.4134593315268082</v>
      </c>
      <c r="N300" s="71">
        <v>6.3632371444326203</v>
      </c>
      <c r="O300" s="71">
        <v>3.5748362576290424</v>
      </c>
      <c r="P300" s="71">
        <v>4.9841772848264014</v>
      </c>
      <c r="Q300" s="71">
        <v>0.22817950955745861</v>
      </c>
      <c r="R300" s="71">
        <v>0</v>
      </c>
      <c r="S300" s="71">
        <v>0.36518969310402288</v>
      </c>
      <c r="T300" s="72"/>
      <c r="U300" s="71">
        <v>722964</v>
      </c>
      <c r="V300" s="71">
        <v>192</v>
      </c>
      <c r="W300" s="71">
        <v>72</v>
      </c>
      <c r="X300" s="71">
        <v>1182</v>
      </c>
      <c r="Y300" s="71">
        <v>1701</v>
      </c>
      <c r="Z300" s="71">
        <v>2499</v>
      </c>
      <c r="AA300" s="71">
        <v>1089</v>
      </c>
      <c r="AB300" s="71">
        <v>3876</v>
      </c>
      <c r="AC300" s="71">
        <v>0</v>
      </c>
      <c r="AD300" s="71">
        <v>0.36518969310402288</v>
      </c>
      <c r="AE300" s="72"/>
      <c r="AF300" s="71">
        <v>3874753.5516247642</v>
      </c>
      <c r="AG300" s="71">
        <v>302050.81585831317</v>
      </c>
      <c r="AH300" s="71">
        <v>385324.67806164344</v>
      </c>
      <c r="AI300" s="71">
        <v>7258988.4755389728</v>
      </c>
      <c r="AJ300" s="71">
        <v>8170994.7530855052</v>
      </c>
      <c r="AK300" s="71">
        <v>0</v>
      </c>
      <c r="AL300" s="71">
        <v>0</v>
      </c>
      <c r="AM300" s="71">
        <v>500497.39312197996</v>
      </c>
      <c r="AN300" s="71">
        <v>0</v>
      </c>
      <c r="AO300" s="71">
        <v>0</v>
      </c>
      <c r="AP300" s="71">
        <v>20492609.667291179</v>
      </c>
      <c r="AQ300" s="72"/>
      <c r="AR300" s="71">
        <v>79</v>
      </c>
      <c r="AS300" s="71">
        <v>43</v>
      </c>
      <c r="AT300" s="71">
        <v>0</v>
      </c>
      <c r="AU300" s="71">
        <v>2</v>
      </c>
      <c r="AV300" s="71">
        <v>0</v>
      </c>
      <c r="AW300" s="71">
        <v>0</v>
      </c>
      <c r="AX300" s="71"/>
      <c r="AY300" s="72"/>
      <c r="AZ300" s="71">
        <v>399.40000000000003</v>
      </c>
      <c r="BA300" s="71">
        <v>1425.2000000000003</v>
      </c>
      <c r="BB300" s="71">
        <v>0</v>
      </c>
      <c r="BC300" s="71">
        <v>689.5</v>
      </c>
      <c r="BD300" s="71">
        <v>0</v>
      </c>
      <c r="BE300" s="71">
        <v>0</v>
      </c>
      <c r="BF300" s="71"/>
      <c r="BG300" s="72"/>
      <c r="BH300" s="71"/>
      <c r="BI300" s="71"/>
      <c r="BJ300" s="71"/>
      <c r="BK300" s="71"/>
      <c r="BL300" s="71"/>
      <c r="BM300" s="71"/>
      <c r="BN300" s="72"/>
      <c r="BO300" s="71"/>
      <c r="BP300" s="71"/>
      <c r="BQ300" s="71"/>
      <c r="BR300" s="71"/>
      <c r="BS300" s="71"/>
      <c r="BT300" s="71"/>
      <c r="BU300"/>
      <c r="BV300" s="70"/>
      <c r="BW300" s="70"/>
      <c r="BX300" s="70"/>
      <c r="BY300" s="70"/>
      <c r="BZ300" s="70"/>
      <c r="CA300" s="70"/>
      <c r="CB300" s="70"/>
      <c r="CC300" s="70"/>
      <c r="CD300" s="70"/>
    </row>
    <row r="301" spans="1:82">
      <c r="A301" s="70" t="s">
        <v>2008</v>
      </c>
      <c r="B301" s="70">
        <v>255</v>
      </c>
      <c r="C301" s="70">
        <v>20</v>
      </c>
      <c r="D301" s="70">
        <v>15</v>
      </c>
      <c r="E301" s="70">
        <v>2023</v>
      </c>
      <c r="F301" s="70" t="s">
        <v>1539</v>
      </c>
      <c r="G301" s="70" t="s">
        <v>1988</v>
      </c>
      <c r="H301" s="70" t="s">
        <v>1989</v>
      </c>
      <c r="I301" s="148"/>
      <c r="J301" s="71"/>
      <c r="K301" s="71"/>
      <c r="L301" s="71"/>
      <c r="M301" s="71"/>
      <c r="N301" s="71"/>
      <c r="O301" s="71"/>
      <c r="P301" s="71"/>
      <c r="Q301" s="71"/>
      <c r="R301" s="71"/>
      <c r="S301" s="71"/>
      <c r="T301" s="72"/>
      <c r="U301" s="71"/>
      <c r="V301" s="71"/>
      <c r="W301" s="71"/>
      <c r="X301" s="71"/>
      <c r="Y301" s="71"/>
      <c r="Z301" s="71"/>
      <c r="AA301" s="71"/>
      <c r="AB301" s="71"/>
      <c r="AC301" s="71"/>
      <c r="AD301" s="71"/>
      <c r="AE301" s="72"/>
      <c r="AF301" s="71"/>
      <c r="AG301" s="71"/>
      <c r="AH301" s="71"/>
      <c r="AI301" s="71"/>
      <c r="AJ301" s="71"/>
      <c r="AK301" s="71"/>
      <c r="AL301" s="71"/>
      <c r="AM301" s="71"/>
      <c r="AN301" s="71"/>
      <c r="AO301" s="71"/>
      <c r="AP301" s="71"/>
      <c r="AQ301" s="72"/>
      <c r="AR301" s="71">
        <v>83</v>
      </c>
      <c r="AS301" s="71">
        <v>43</v>
      </c>
      <c r="AT301" s="71">
        <v>0</v>
      </c>
      <c r="AU301" s="71">
        <v>2</v>
      </c>
      <c r="AV301" s="71">
        <v>0</v>
      </c>
      <c r="AW301" s="71">
        <v>0</v>
      </c>
      <c r="AX301" s="71"/>
      <c r="AY301" s="72"/>
      <c r="AZ301" s="71">
        <v>420.3</v>
      </c>
      <c r="BA301" s="71">
        <v>1425.2000000000003</v>
      </c>
      <c r="BB301" s="71">
        <v>0</v>
      </c>
      <c r="BC301" s="71">
        <v>689.5</v>
      </c>
      <c r="BD301" s="71">
        <v>0</v>
      </c>
      <c r="BE301" s="71">
        <v>0</v>
      </c>
      <c r="BF301" s="71"/>
      <c r="BG301" s="72"/>
      <c r="BH301" s="71"/>
      <c r="BI301" s="71"/>
      <c r="BJ301" s="71"/>
      <c r="BK301" s="71"/>
      <c r="BL301" s="71"/>
      <c r="BM301" s="71"/>
      <c r="BN301" s="72"/>
      <c r="BO301" s="71"/>
      <c r="BP301" s="71"/>
      <c r="BQ301" s="71"/>
      <c r="BR301" s="71"/>
      <c r="BS301" s="71"/>
      <c r="BT301" s="71"/>
      <c r="BU301"/>
      <c r="BV301" s="70"/>
      <c r="BW301" s="70"/>
      <c r="BX301" s="70"/>
      <c r="BY301" s="70"/>
      <c r="BZ301" s="70"/>
      <c r="CA301" s="70"/>
      <c r="CB301" s="70"/>
      <c r="CC301" s="70"/>
      <c r="CD301" s="70"/>
    </row>
    <row r="302" spans="1:82">
      <c r="A302" s="70" t="s">
        <v>2009</v>
      </c>
      <c r="B302" s="70">
        <v>255</v>
      </c>
      <c r="C302" s="70">
        <v>21</v>
      </c>
      <c r="D302" s="70">
        <v>15</v>
      </c>
      <c r="E302" s="70">
        <v>2024</v>
      </c>
      <c r="F302" s="70" t="s">
        <v>1554</v>
      </c>
      <c r="G302" s="70" t="s">
        <v>1988</v>
      </c>
      <c r="H302" s="70" t="s">
        <v>1989</v>
      </c>
      <c r="I302" s="148"/>
      <c r="J302" s="71"/>
      <c r="K302" s="71"/>
      <c r="L302" s="71"/>
      <c r="M302" s="71"/>
      <c r="N302" s="71"/>
      <c r="O302" s="71"/>
      <c r="P302" s="71"/>
      <c r="Q302" s="71"/>
      <c r="R302" s="71"/>
      <c r="S302" s="71"/>
      <c r="T302" s="72"/>
      <c r="U302" s="71"/>
      <c r="V302" s="71"/>
      <c r="W302" s="71"/>
      <c r="X302" s="71"/>
      <c r="Y302" s="71"/>
      <c r="Z302" s="71"/>
      <c r="AA302" s="71"/>
      <c r="AB302" s="71"/>
      <c r="AC302" s="71"/>
      <c r="AD302" s="71"/>
      <c r="AE302" s="72"/>
      <c r="AF302" s="71"/>
      <c r="AG302" s="71"/>
      <c r="AH302" s="71"/>
      <c r="AI302" s="71"/>
      <c r="AJ302" s="71"/>
      <c r="AK302" s="71"/>
      <c r="AL302" s="71"/>
      <c r="AM302" s="71"/>
      <c r="AN302" s="71"/>
      <c r="AO302" s="71"/>
      <c r="AP302" s="71"/>
      <c r="AQ302" s="72"/>
      <c r="AR302" s="71"/>
      <c r="AS302" s="71"/>
      <c r="AT302" s="71"/>
      <c r="AU302" s="71"/>
      <c r="AV302" s="71"/>
      <c r="AW302" s="71"/>
      <c r="AX302" s="71"/>
      <c r="AY302" s="72"/>
      <c r="AZ302" s="71"/>
      <c r="BA302" s="71"/>
      <c r="BB302" s="71"/>
      <c r="BC302" s="71"/>
      <c r="BD302" s="71"/>
      <c r="BE302" s="71"/>
      <c r="BF302" s="71"/>
      <c r="BG302" s="72"/>
      <c r="BH302" s="71"/>
      <c r="BI302" s="71"/>
      <c r="BJ302" s="71"/>
      <c r="BK302" s="71"/>
      <c r="BL302" s="71"/>
      <c r="BM302" s="71"/>
      <c r="BN302" s="72"/>
      <c r="BO302" s="71"/>
      <c r="BP302" s="71"/>
      <c r="BQ302" s="71"/>
      <c r="BR302" s="71"/>
      <c r="BS302" s="71"/>
      <c r="BT302" s="71"/>
      <c r="BU302"/>
      <c r="BV302" s="70"/>
      <c r="BW302" s="70"/>
      <c r="BX302" s="70"/>
      <c r="BY302" s="70"/>
      <c r="BZ302" s="70"/>
      <c r="CA302" s="70"/>
      <c r="CB302" s="70"/>
      <c r="CC302" s="70"/>
      <c r="CD302" s="70"/>
    </row>
    <row r="303" spans="1:82">
      <c r="A303" s="70" t="s">
        <v>2010</v>
      </c>
      <c r="B303" s="70">
        <v>426</v>
      </c>
      <c r="C303" s="70">
        <v>1</v>
      </c>
      <c r="D303" s="70">
        <v>26</v>
      </c>
      <c r="E303" s="70">
        <v>1990</v>
      </c>
      <c r="F303" s="70" t="s">
        <v>787</v>
      </c>
      <c r="G303" s="70" t="s">
        <v>2011</v>
      </c>
      <c r="H303" s="70" t="s">
        <v>2012</v>
      </c>
      <c r="I303" s="148"/>
      <c r="J303" s="71">
        <v>0.74706557883619851</v>
      </c>
      <c r="K303" s="71">
        <v>0.57611715123938667</v>
      </c>
      <c r="L303" s="71">
        <v>2.8101172051704988</v>
      </c>
      <c r="M303" s="71">
        <v>3.0249293477555899</v>
      </c>
      <c r="N303" s="71">
        <v>5.0414682986337196</v>
      </c>
      <c r="O303" s="71">
        <v>4.1695872645820264</v>
      </c>
      <c r="P303" s="71">
        <v>16.255435221146449</v>
      </c>
      <c r="Q303" s="71">
        <v>0.29082429004689497</v>
      </c>
      <c r="R303" s="71">
        <v>0</v>
      </c>
      <c r="S303" s="71">
        <v>0.26217438926137121</v>
      </c>
      <c r="T303" s="72"/>
      <c r="U303" s="71">
        <v>111221</v>
      </c>
      <c r="V303" s="71">
        <v>168</v>
      </c>
      <c r="W303" s="71">
        <v>40</v>
      </c>
      <c r="X303" s="71">
        <v>1041</v>
      </c>
      <c r="Y303" s="71">
        <v>1253</v>
      </c>
      <c r="Z303" s="71">
        <v>1715</v>
      </c>
      <c r="AA303" s="71">
        <v>3947</v>
      </c>
      <c r="AB303" s="71">
        <v>4722</v>
      </c>
      <c r="AC303" s="71">
        <v>0</v>
      </c>
      <c r="AD303" s="71">
        <v>0.26217438926137121</v>
      </c>
      <c r="AE303" s="72"/>
      <c r="AF303" s="71"/>
      <c r="AG303" s="71"/>
      <c r="AH303" s="71"/>
      <c r="AI303" s="71"/>
      <c r="AJ303" s="71"/>
      <c r="AK303" s="71"/>
      <c r="AL303" s="71"/>
      <c r="AM303" s="71"/>
      <c r="AN303" s="71"/>
      <c r="AO303" s="71"/>
      <c r="AP303" s="71"/>
      <c r="AQ303" s="72"/>
      <c r="AR303" s="71"/>
      <c r="AS303" s="71"/>
      <c r="AT303" s="71"/>
      <c r="AU303" s="71"/>
      <c r="AV303" s="71"/>
      <c r="AW303" s="71"/>
      <c r="AX303" s="71"/>
      <c r="AY303" s="72"/>
      <c r="AZ303" s="71"/>
      <c r="BA303" s="71"/>
      <c r="BB303" s="71"/>
      <c r="BC303" s="71"/>
      <c r="BD303" s="71"/>
      <c r="BE303" s="71"/>
      <c r="BF303" s="71"/>
      <c r="BG303" s="72"/>
      <c r="BH303" s="71" t="s">
        <v>788</v>
      </c>
      <c r="BI303" s="71" t="s">
        <v>788</v>
      </c>
      <c r="BJ303" s="71" t="s">
        <v>788</v>
      </c>
      <c r="BK303" s="71" t="s">
        <v>788</v>
      </c>
      <c r="BL303" s="71" t="s">
        <v>788</v>
      </c>
      <c r="BM303" s="71" t="s">
        <v>788</v>
      </c>
      <c r="BN303" s="72"/>
      <c r="BO303" s="71" t="s">
        <v>788</v>
      </c>
      <c r="BP303" s="71" t="s">
        <v>788</v>
      </c>
      <c r="BQ303" s="71" t="s">
        <v>788</v>
      </c>
      <c r="BR303" s="71" t="s">
        <v>788</v>
      </c>
      <c r="BS303" s="71" t="s">
        <v>788</v>
      </c>
      <c r="BT303" s="71" t="s">
        <v>788</v>
      </c>
      <c r="BU303"/>
      <c r="BV303" s="70"/>
      <c r="BW303" s="70"/>
      <c r="BX303" s="70"/>
      <c r="BY303" s="70"/>
      <c r="BZ303" s="70"/>
      <c r="CA303" s="70"/>
      <c r="CB303" s="70"/>
      <c r="CC303" s="70"/>
      <c r="CD303" s="70"/>
    </row>
    <row r="304" spans="1:82">
      <c r="A304" s="70" t="s">
        <v>2013</v>
      </c>
      <c r="B304" s="70">
        <v>427</v>
      </c>
      <c r="C304" s="70">
        <v>2</v>
      </c>
      <c r="D304" s="70">
        <v>26</v>
      </c>
      <c r="E304" s="70">
        <v>2005</v>
      </c>
      <c r="F304" s="70" t="s">
        <v>789</v>
      </c>
      <c r="G304" s="70" t="s">
        <v>2011</v>
      </c>
      <c r="H304" s="70" t="s">
        <v>2012</v>
      </c>
      <c r="I304" s="148"/>
      <c r="J304" s="71">
        <v>0.16002841259983719</v>
      </c>
      <c r="K304" s="71">
        <v>0.35663993383254122</v>
      </c>
      <c r="L304" s="71">
        <v>3.066140800481342</v>
      </c>
      <c r="M304" s="71">
        <v>4.3590548709977899</v>
      </c>
      <c r="N304" s="71">
        <v>6.6413453027774789</v>
      </c>
      <c r="O304" s="71">
        <v>5.7020873108359797</v>
      </c>
      <c r="P304" s="71">
        <v>16.33812773760318</v>
      </c>
      <c r="Q304" s="71">
        <v>0.26923842841797901</v>
      </c>
      <c r="R304" s="71">
        <v>0</v>
      </c>
      <c r="S304" s="71">
        <v>9.9248000000000003E-2</v>
      </c>
      <c r="T304" s="72"/>
      <c r="U304" s="71">
        <v>28835</v>
      </c>
      <c r="V304" s="71">
        <v>137</v>
      </c>
      <c r="W304" s="71">
        <v>41</v>
      </c>
      <c r="X304" s="71">
        <v>800</v>
      </c>
      <c r="Y304" s="71">
        <v>1241</v>
      </c>
      <c r="Z304" s="71">
        <v>2714</v>
      </c>
      <c r="AA304" s="71">
        <v>3249</v>
      </c>
      <c r="AB304" s="71">
        <v>4570</v>
      </c>
      <c r="AC304" s="71">
        <v>0</v>
      </c>
      <c r="AD304" s="71">
        <v>9.9248000000000003E-2</v>
      </c>
      <c r="AE304" s="72"/>
      <c r="AF304" s="71"/>
      <c r="AG304" s="71"/>
      <c r="AH304" s="71"/>
      <c r="AI304" s="71"/>
      <c r="AJ304" s="71"/>
      <c r="AK304" s="71"/>
      <c r="AL304" s="71"/>
      <c r="AM304" s="71"/>
      <c r="AN304" s="71"/>
      <c r="AO304" s="71"/>
      <c r="AP304" s="71"/>
      <c r="AQ304" s="72"/>
      <c r="AR304" s="71"/>
      <c r="AS304" s="71"/>
      <c r="AT304" s="71"/>
      <c r="AU304" s="71"/>
      <c r="AV304" s="71"/>
      <c r="AW304" s="71"/>
      <c r="AX304" s="71"/>
      <c r="AY304" s="72"/>
      <c r="AZ304" s="71"/>
      <c r="BA304" s="71"/>
      <c r="BB304" s="71"/>
      <c r="BC304" s="71"/>
      <c r="BD304" s="71"/>
      <c r="BE304" s="71"/>
      <c r="BF304" s="71"/>
      <c r="BG304" s="72"/>
      <c r="BH304" s="71" t="s">
        <v>788</v>
      </c>
      <c r="BI304" s="71" t="s">
        <v>788</v>
      </c>
      <c r="BJ304" s="71" t="s">
        <v>788</v>
      </c>
      <c r="BK304" s="71" t="s">
        <v>788</v>
      </c>
      <c r="BL304" s="71" t="s">
        <v>788</v>
      </c>
      <c r="BM304" s="71" t="s">
        <v>788</v>
      </c>
      <c r="BN304" s="72"/>
      <c r="BO304" s="71" t="s">
        <v>788</v>
      </c>
      <c r="BP304" s="71" t="s">
        <v>788</v>
      </c>
      <c r="BQ304" s="71" t="s">
        <v>788</v>
      </c>
      <c r="BR304" s="71" t="s">
        <v>788</v>
      </c>
      <c r="BS304" s="71" t="s">
        <v>788</v>
      </c>
      <c r="BT304" s="71" t="s">
        <v>788</v>
      </c>
      <c r="BU304"/>
      <c r="BV304" s="70"/>
      <c r="BW304" s="70"/>
      <c r="BX304" s="70"/>
      <c r="BY304" s="70"/>
      <c r="BZ304" s="70"/>
      <c r="CA304" s="70"/>
      <c r="CB304" s="70"/>
      <c r="CC304" s="70"/>
      <c r="CD304" s="70"/>
    </row>
    <row r="305" spans="1:82">
      <c r="A305" s="70" t="s">
        <v>2014</v>
      </c>
      <c r="B305" s="70">
        <v>428</v>
      </c>
      <c r="C305" s="70">
        <v>3</v>
      </c>
      <c r="D305" s="70">
        <v>26</v>
      </c>
      <c r="E305" s="70">
        <v>2006</v>
      </c>
      <c r="F305" s="70" t="s">
        <v>790</v>
      </c>
      <c r="G305" s="70" t="s">
        <v>2011</v>
      </c>
      <c r="H305" s="70" t="s">
        <v>2012</v>
      </c>
      <c r="I305" s="148"/>
      <c r="J305" s="71" t="s">
        <v>788</v>
      </c>
      <c r="K305" s="71" t="s">
        <v>788</v>
      </c>
      <c r="L305" s="71" t="s">
        <v>788</v>
      </c>
      <c r="M305" s="71" t="s">
        <v>788</v>
      </c>
      <c r="N305" s="71" t="s">
        <v>788</v>
      </c>
      <c r="O305" s="71" t="s">
        <v>788</v>
      </c>
      <c r="P305" s="71" t="s">
        <v>788</v>
      </c>
      <c r="Q305" s="71" t="s">
        <v>788</v>
      </c>
      <c r="R305" s="71" t="s">
        <v>788</v>
      </c>
      <c r="S305" s="71" t="s">
        <v>788</v>
      </c>
      <c r="T305" s="72"/>
      <c r="U305" s="71" t="s">
        <v>788</v>
      </c>
      <c r="V305" s="71" t="s">
        <v>788</v>
      </c>
      <c r="W305" s="71" t="s">
        <v>788</v>
      </c>
      <c r="X305" s="71" t="s">
        <v>788</v>
      </c>
      <c r="Y305" s="71" t="s">
        <v>788</v>
      </c>
      <c r="Z305" s="71" t="s">
        <v>788</v>
      </c>
      <c r="AA305" s="71" t="s">
        <v>788</v>
      </c>
      <c r="AB305" s="71" t="s">
        <v>788</v>
      </c>
      <c r="AC305" s="71" t="s">
        <v>788</v>
      </c>
      <c r="AD305" s="71" t="s">
        <v>788</v>
      </c>
      <c r="AE305" s="72"/>
      <c r="AF305" s="71" t="s">
        <v>788</v>
      </c>
      <c r="AG305" s="71" t="s">
        <v>788</v>
      </c>
      <c r="AH305" s="71" t="s">
        <v>788</v>
      </c>
      <c r="AI305" s="71" t="s">
        <v>788</v>
      </c>
      <c r="AJ305" s="71" t="s">
        <v>788</v>
      </c>
      <c r="AK305" s="71" t="s">
        <v>788</v>
      </c>
      <c r="AL305" s="71" t="s">
        <v>788</v>
      </c>
      <c r="AM305" s="71" t="s">
        <v>788</v>
      </c>
      <c r="AN305" s="71" t="s">
        <v>788</v>
      </c>
      <c r="AO305" s="71" t="s">
        <v>788</v>
      </c>
      <c r="AP305" s="71"/>
      <c r="AQ305" s="72"/>
      <c r="AR305" s="71" t="s">
        <v>788</v>
      </c>
      <c r="AS305" s="71" t="s">
        <v>788</v>
      </c>
      <c r="AT305" s="71" t="s">
        <v>788</v>
      </c>
      <c r="AU305" s="71" t="s">
        <v>788</v>
      </c>
      <c r="AV305" s="71" t="s">
        <v>788</v>
      </c>
      <c r="AW305" s="71" t="s">
        <v>788</v>
      </c>
      <c r="AX305" s="71" t="s">
        <v>788</v>
      </c>
      <c r="AY305" s="72"/>
      <c r="AZ305" s="71" t="s">
        <v>788</v>
      </c>
      <c r="BA305" s="71" t="s">
        <v>788</v>
      </c>
      <c r="BB305" s="71" t="s">
        <v>788</v>
      </c>
      <c r="BC305" s="71" t="s">
        <v>788</v>
      </c>
      <c r="BD305" s="71" t="s">
        <v>788</v>
      </c>
      <c r="BE305" s="71" t="s">
        <v>788</v>
      </c>
      <c r="BF305" s="71" t="s">
        <v>788</v>
      </c>
      <c r="BG305" s="72"/>
      <c r="BH305" s="71" t="s">
        <v>788</v>
      </c>
      <c r="BI305" s="71" t="s">
        <v>788</v>
      </c>
      <c r="BJ305" s="71" t="s">
        <v>788</v>
      </c>
      <c r="BK305" s="71" t="s">
        <v>788</v>
      </c>
      <c r="BL305" s="71" t="s">
        <v>788</v>
      </c>
      <c r="BM305" s="71" t="s">
        <v>788</v>
      </c>
      <c r="BN305" s="72"/>
      <c r="BO305" s="71" t="s">
        <v>788</v>
      </c>
      <c r="BP305" s="71" t="s">
        <v>788</v>
      </c>
      <c r="BQ305" s="71" t="s">
        <v>788</v>
      </c>
      <c r="BR305" s="71" t="s">
        <v>788</v>
      </c>
      <c r="BS305" s="71" t="s">
        <v>788</v>
      </c>
      <c r="BT305" s="71" t="s">
        <v>788</v>
      </c>
      <c r="BU305"/>
      <c r="BV305" s="70"/>
      <c r="BW305" s="70"/>
      <c r="BX305" s="70"/>
      <c r="BY305" s="70"/>
      <c r="BZ305" s="70"/>
      <c r="CA305" s="70"/>
      <c r="CB305" s="70"/>
      <c r="CC305" s="70"/>
      <c r="CD305" s="70"/>
    </row>
    <row r="306" spans="1:82">
      <c r="A306" s="70" t="s">
        <v>2015</v>
      </c>
      <c r="B306" s="70">
        <v>429</v>
      </c>
      <c r="C306" s="70">
        <v>4</v>
      </c>
      <c r="D306" s="70">
        <v>26</v>
      </c>
      <c r="E306" s="70">
        <v>2007</v>
      </c>
      <c r="F306" s="70" t="s">
        <v>791</v>
      </c>
      <c r="G306" s="70" t="s">
        <v>2011</v>
      </c>
      <c r="H306" s="70" t="s">
        <v>2012</v>
      </c>
      <c r="I306" s="148"/>
      <c r="J306" s="71">
        <v>0.162008584975527</v>
      </c>
      <c r="K306" s="71">
        <v>0.28364363202597509</v>
      </c>
      <c r="L306" s="71">
        <v>2.33345263706885</v>
      </c>
      <c r="M306" s="71">
        <v>4.3943447375946034</v>
      </c>
      <c r="N306" s="71">
        <v>5.8112601213538806</v>
      </c>
      <c r="O306" s="71">
        <v>5.5457727557775396</v>
      </c>
      <c r="P306" s="71">
        <v>16.412295532986342</v>
      </c>
      <c r="Q306" s="71">
        <v>0.27811241022109501</v>
      </c>
      <c r="R306" s="71">
        <v>0</v>
      </c>
      <c r="S306" s="71">
        <v>0.12948406000000001</v>
      </c>
      <c r="T306" s="72"/>
      <c r="U306" s="71">
        <v>29864</v>
      </c>
      <c r="V306" s="71">
        <v>106</v>
      </c>
      <c r="W306" s="71">
        <v>38</v>
      </c>
      <c r="X306" s="71">
        <v>941</v>
      </c>
      <c r="Y306" s="71">
        <v>1237</v>
      </c>
      <c r="Z306" s="71">
        <v>2744</v>
      </c>
      <c r="AA306" s="71">
        <v>3214</v>
      </c>
      <c r="AB306" s="71">
        <v>4471</v>
      </c>
      <c r="AC306" s="71">
        <v>0</v>
      </c>
      <c r="AD306" s="71">
        <v>0.12948406000000001</v>
      </c>
      <c r="AE306" s="72"/>
      <c r="AF306" s="71"/>
      <c r="AG306" s="71"/>
      <c r="AH306" s="71"/>
      <c r="AI306" s="71"/>
      <c r="AJ306" s="71"/>
      <c r="AK306" s="71"/>
      <c r="AL306" s="71"/>
      <c r="AM306" s="71"/>
      <c r="AN306" s="71"/>
      <c r="AO306" s="71"/>
      <c r="AP306" s="71"/>
      <c r="AQ306" s="72"/>
      <c r="AR306" s="71"/>
      <c r="AS306" s="71"/>
      <c r="AT306" s="71"/>
      <c r="AU306" s="71"/>
      <c r="AV306" s="71"/>
      <c r="AW306" s="71"/>
      <c r="AX306" s="71"/>
      <c r="AY306" s="72"/>
      <c r="AZ306" s="71"/>
      <c r="BA306" s="71"/>
      <c r="BB306" s="71"/>
      <c r="BC306" s="71"/>
      <c r="BD306" s="71"/>
      <c r="BE306" s="71"/>
      <c r="BF306" s="71"/>
      <c r="BG306" s="72"/>
      <c r="BH306" s="71" t="s">
        <v>788</v>
      </c>
      <c r="BI306" s="71" t="s">
        <v>788</v>
      </c>
      <c r="BJ306" s="71" t="s">
        <v>788</v>
      </c>
      <c r="BK306" s="71" t="s">
        <v>788</v>
      </c>
      <c r="BL306" s="71" t="s">
        <v>788</v>
      </c>
      <c r="BM306" s="71" t="s">
        <v>788</v>
      </c>
      <c r="BN306" s="72"/>
      <c r="BO306" s="71" t="s">
        <v>788</v>
      </c>
      <c r="BP306" s="71" t="s">
        <v>788</v>
      </c>
      <c r="BQ306" s="71" t="s">
        <v>788</v>
      </c>
      <c r="BR306" s="71" t="s">
        <v>788</v>
      </c>
      <c r="BS306" s="71" t="s">
        <v>788</v>
      </c>
      <c r="BT306" s="71" t="s">
        <v>788</v>
      </c>
      <c r="BU306"/>
      <c r="BV306" s="70"/>
      <c r="BW306" s="70"/>
      <c r="BX306" s="70"/>
      <c r="BY306" s="70"/>
      <c r="BZ306" s="70"/>
      <c r="CA306" s="70"/>
      <c r="CB306" s="70"/>
      <c r="CC306" s="70"/>
      <c r="CD306" s="70"/>
    </row>
    <row r="307" spans="1:82">
      <c r="A307" s="70" t="s">
        <v>2016</v>
      </c>
      <c r="B307" s="70">
        <v>430</v>
      </c>
      <c r="C307" s="70">
        <v>5</v>
      </c>
      <c r="D307" s="70">
        <v>26</v>
      </c>
      <c r="E307" s="70">
        <v>2008</v>
      </c>
      <c r="F307" s="70" t="s">
        <v>792</v>
      </c>
      <c r="G307" s="70" t="s">
        <v>2011</v>
      </c>
      <c r="H307" s="70" t="s">
        <v>2012</v>
      </c>
      <c r="I307" s="148"/>
      <c r="J307" s="71">
        <v>0.13967319123331179</v>
      </c>
      <c r="K307" s="71">
        <v>0.21026095387383351</v>
      </c>
      <c r="L307" s="71">
        <v>2.1199958493574269</v>
      </c>
      <c r="M307" s="71">
        <v>4.7538193492830727</v>
      </c>
      <c r="N307" s="71">
        <v>5.2431177783080107</v>
      </c>
      <c r="O307" s="71">
        <v>5.4163016849484764</v>
      </c>
      <c r="P307" s="71">
        <v>16.199765384609229</v>
      </c>
      <c r="Q307" s="71">
        <v>0.26773715689165301</v>
      </c>
      <c r="R307" s="71">
        <v>0</v>
      </c>
      <c r="S307" s="71">
        <v>0.18444492000000001</v>
      </c>
      <c r="T307" s="72"/>
      <c r="U307" s="71">
        <v>29877</v>
      </c>
      <c r="V307" s="71">
        <v>106</v>
      </c>
      <c r="W307" s="71">
        <v>38</v>
      </c>
      <c r="X307" s="71">
        <v>941</v>
      </c>
      <c r="Y307" s="71">
        <v>1228</v>
      </c>
      <c r="Z307" s="71">
        <v>2774</v>
      </c>
      <c r="AA307" s="71">
        <v>3176</v>
      </c>
      <c r="AB307" s="71">
        <v>4375</v>
      </c>
      <c r="AC307" s="71">
        <v>0</v>
      </c>
      <c r="AD307" s="71">
        <v>0.18444492000000001</v>
      </c>
      <c r="AE307" s="72"/>
      <c r="AF307" s="71"/>
      <c r="AG307" s="71"/>
      <c r="AH307" s="71"/>
      <c r="AI307" s="71"/>
      <c r="AJ307" s="71"/>
      <c r="AK307" s="71"/>
      <c r="AL307" s="71"/>
      <c r="AM307" s="71"/>
      <c r="AN307" s="71"/>
      <c r="AO307" s="71"/>
      <c r="AP307" s="71"/>
      <c r="AQ307" s="72"/>
      <c r="AR307" s="71"/>
      <c r="AS307" s="71"/>
      <c r="AT307" s="71"/>
      <c r="AU307" s="71"/>
      <c r="AV307" s="71"/>
      <c r="AW307" s="71"/>
      <c r="AX307" s="71"/>
      <c r="AY307" s="72"/>
      <c r="AZ307" s="71"/>
      <c r="BA307" s="71"/>
      <c r="BB307" s="71"/>
      <c r="BC307" s="71"/>
      <c r="BD307" s="71"/>
      <c r="BE307" s="71"/>
      <c r="BF307" s="71"/>
      <c r="BG307" s="72"/>
      <c r="BH307" s="71" t="s">
        <v>788</v>
      </c>
      <c r="BI307" s="71" t="s">
        <v>788</v>
      </c>
      <c r="BJ307" s="71" t="s">
        <v>788</v>
      </c>
      <c r="BK307" s="71" t="s">
        <v>788</v>
      </c>
      <c r="BL307" s="71" t="s">
        <v>788</v>
      </c>
      <c r="BM307" s="71" t="s">
        <v>788</v>
      </c>
      <c r="BN307" s="72"/>
      <c r="BO307" s="71" t="s">
        <v>788</v>
      </c>
      <c r="BP307" s="71" t="s">
        <v>788</v>
      </c>
      <c r="BQ307" s="71" t="s">
        <v>788</v>
      </c>
      <c r="BR307" s="71" t="s">
        <v>788</v>
      </c>
      <c r="BS307" s="71" t="s">
        <v>788</v>
      </c>
      <c r="BT307" s="71" t="s">
        <v>788</v>
      </c>
      <c r="BU307"/>
      <c r="BV307" s="70"/>
      <c r="BW307" s="70"/>
      <c r="BX307" s="70"/>
      <c r="BY307" s="70"/>
      <c r="BZ307" s="70"/>
      <c r="CA307" s="70"/>
      <c r="CB307" s="70"/>
      <c r="CC307" s="70"/>
      <c r="CD307" s="70"/>
    </row>
    <row r="308" spans="1:82">
      <c r="A308" s="70" t="s">
        <v>2017</v>
      </c>
      <c r="B308" s="70">
        <v>431</v>
      </c>
      <c r="C308" s="70">
        <v>6</v>
      </c>
      <c r="D308" s="70">
        <v>26</v>
      </c>
      <c r="E308" s="70">
        <v>2009</v>
      </c>
      <c r="F308" s="70" t="s">
        <v>176</v>
      </c>
      <c r="G308" s="70" t="s">
        <v>2011</v>
      </c>
      <c r="H308" s="70" t="s">
        <v>2012</v>
      </c>
      <c r="I308" s="148"/>
      <c r="J308" s="71">
        <v>0.1958563306785738</v>
      </c>
      <c r="K308" s="71">
        <v>0.2401401816190438</v>
      </c>
      <c r="L308" s="71">
        <v>3.8446545877588369</v>
      </c>
      <c r="M308" s="71">
        <v>4.9348060791656021</v>
      </c>
      <c r="N308" s="71">
        <v>5.3009954630370384</v>
      </c>
      <c r="O308" s="71">
        <v>5.5605621925620872</v>
      </c>
      <c r="P308" s="71">
        <v>15.63076533938025</v>
      </c>
      <c r="Q308" s="71">
        <v>0.25155310130870501</v>
      </c>
      <c r="R308" s="71">
        <v>0</v>
      </c>
      <c r="S308" s="71">
        <v>0.18677377000000001</v>
      </c>
      <c r="T308" s="72"/>
      <c r="U308" s="71">
        <v>31122</v>
      </c>
      <c r="V308" s="71">
        <v>116</v>
      </c>
      <c r="W308" s="71">
        <v>96</v>
      </c>
      <c r="X308" s="71">
        <v>996</v>
      </c>
      <c r="Y308" s="71">
        <v>1232</v>
      </c>
      <c r="Z308" s="71">
        <v>2811</v>
      </c>
      <c r="AA308" s="71">
        <v>3146</v>
      </c>
      <c r="AB308" s="71">
        <v>4315</v>
      </c>
      <c r="AC308" s="71">
        <v>0</v>
      </c>
      <c r="AD308" s="71">
        <v>0.18677377000000001</v>
      </c>
      <c r="AE308" s="72"/>
      <c r="AF308" s="71"/>
      <c r="AG308" s="71"/>
      <c r="AH308" s="71"/>
      <c r="AI308" s="71"/>
      <c r="AJ308" s="71"/>
      <c r="AK308" s="71"/>
      <c r="AL308" s="71"/>
      <c r="AM308" s="71"/>
      <c r="AN308" s="71"/>
      <c r="AO308" s="71"/>
      <c r="AP308" s="71"/>
      <c r="AQ308" s="72"/>
      <c r="AR308" s="71"/>
      <c r="AS308" s="71"/>
      <c r="AT308" s="71"/>
      <c r="AU308" s="71"/>
      <c r="AV308" s="71"/>
      <c r="AW308" s="71"/>
      <c r="AX308" s="71"/>
      <c r="AY308" s="72"/>
      <c r="AZ308" s="71"/>
      <c r="BA308" s="71"/>
      <c r="BB308" s="71"/>
      <c r="BC308" s="71"/>
      <c r="BD308" s="71"/>
      <c r="BE308" s="71"/>
      <c r="BF308" s="71"/>
      <c r="BG308" s="72"/>
      <c r="BH308" s="71">
        <v>0</v>
      </c>
      <c r="BI308" s="71">
        <v>0</v>
      </c>
      <c r="BJ308" s="71">
        <v>0</v>
      </c>
      <c r="BK308" s="71">
        <v>0</v>
      </c>
      <c r="BL308" s="71">
        <v>0</v>
      </c>
      <c r="BM308" s="71">
        <v>0</v>
      </c>
      <c r="BN308" s="72"/>
      <c r="BO308" s="71">
        <v>0</v>
      </c>
      <c r="BP308" s="71">
        <v>0</v>
      </c>
      <c r="BQ308" s="71">
        <v>0</v>
      </c>
      <c r="BR308" s="71">
        <v>0</v>
      </c>
      <c r="BS308" s="71">
        <v>0</v>
      </c>
      <c r="BT308" s="71">
        <v>0</v>
      </c>
      <c r="BU308"/>
      <c r="BV308" s="70">
        <v>0</v>
      </c>
      <c r="BW308" s="70">
        <v>0</v>
      </c>
      <c r="BX308" s="70">
        <v>0</v>
      </c>
      <c r="BY308" s="70">
        <v>0</v>
      </c>
      <c r="BZ308" s="70">
        <v>0</v>
      </c>
      <c r="CA308" s="70">
        <v>0</v>
      </c>
      <c r="CB308" s="70">
        <v>0</v>
      </c>
      <c r="CC308" s="70">
        <v>0</v>
      </c>
      <c r="CD308" s="70">
        <v>0</v>
      </c>
    </row>
    <row r="309" spans="1:82">
      <c r="A309" s="70" t="s">
        <v>2018</v>
      </c>
      <c r="B309" s="70">
        <v>432</v>
      </c>
      <c r="C309" s="70">
        <v>7</v>
      </c>
      <c r="D309" s="70">
        <v>26</v>
      </c>
      <c r="E309" s="70">
        <v>2010</v>
      </c>
      <c r="F309" s="70" t="s">
        <v>177</v>
      </c>
      <c r="G309" s="70" t="s">
        <v>2011</v>
      </c>
      <c r="H309" s="70" t="s">
        <v>2012</v>
      </c>
      <c r="I309" s="148"/>
      <c r="J309" s="71">
        <v>0.14593286660797181</v>
      </c>
      <c r="K309" s="71">
        <v>0.25725946756612789</v>
      </c>
      <c r="L309" s="71">
        <v>3.915181797392028</v>
      </c>
      <c r="M309" s="71">
        <v>5.0986283630858287</v>
      </c>
      <c r="N309" s="71">
        <v>5.746989744863769</v>
      </c>
      <c r="O309" s="71">
        <v>5.6431375719562569</v>
      </c>
      <c r="P309" s="71">
        <v>16.046408739560299</v>
      </c>
      <c r="Q309" s="71">
        <v>0.258139733591007</v>
      </c>
      <c r="R309" s="71">
        <v>0</v>
      </c>
      <c r="S309" s="71">
        <v>0.19981533000000001</v>
      </c>
      <c r="T309" s="72"/>
      <c r="U309" s="71">
        <v>27079</v>
      </c>
      <c r="V309" s="71">
        <v>116</v>
      </c>
      <c r="W309" s="71">
        <v>96</v>
      </c>
      <c r="X309" s="71">
        <v>996</v>
      </c>
      <c r="Y309" s="71">
        <v>1255</v>
      </c>
      <c r="Z309" s="71">
        <v>2866</v>
      </c>
      <c r="AA309" s="71">
        <v>3149</v>
      </c>
      <c r="AB309" s="71">
        <v>4243</v>
      </c>
      <c r="AC309" s="71">
        <v>0</v>
      </c>
      <c r="AD309" s="71">
        <v>0.19981533000000001</v>
      </c>
      <c r="AE309" s="72"/>
      <c r="AF309" s="71"/>
      <c r="AG309" s="71"/>
      <c r="AH309" s="71"/>
      <c r="AI309" s="71"/>
      <c r="AJ309" s="71"/>
      <c r="AK309" s="71"/>
      <c r="AL309" s="71"/>
      <c r="AM309" s="71"/>
      <c r="AN309" s="71"/>
      <c r="AO309" s="71"/>
      <c r="AP309" s="71"/>
      <c r="AQ309" s="72"/>
      <c r="AR309" s="71"/>
      <c r="AS309" s="71"/>
      <c r="AT309" s="71"/>
      <c r="AU309" s="71"/>
      <c r="AV309" s="71"/>
      <c r="AW309" s="71"/>
      <c r="AX309" s="71"/>
      <c r="AY309" s="72"/>
      <c r="AZ309" s="71"/>
      <c r="BA309" s="71"/>
      <c r="BB309" s="71"/>
      <c r="BC309" s="71"/>
      <c r="BD309" s="71"/>
      <c r="BE309" s="71"/>
      <c r="BF309" s="71"/>
      <c r="BG309" s="72"/>
      <c r="BH309" s="71">
        <v>0</v>
      </c>
      <c r="BI309" s="71">
        <v>0</v>
      </c>
      <c r="BJ309" s="71">
        <v>0</v>
      </c>
      <c r="BK309" s="71">
        <v>0</v>
      </c>
      <c r="BL309" s="71">
        <v>0</v>
      </c>
      <c r="BM309" s="71">
        <v>0</v>
      </c>
      <c r="BN309" s="72"/>
      <c r="BO309" s="71">
        <v>0</v>
      </c>
      <c r="BP309" s="71">
        <v>0</v>
      </c>
      <c r="BQ309" s="71">
        <v>0</v>
      </c>
      <c r="BR309" s="71">
        <v>0</v>
      </c>
      <c r="BS309" s="71">
        <v>0</v>
      </c>
      <c r="BT309" s="71">
        <v>0</v>
      </c>
      <c r="BU309"/>
      <c r="BV309" s="70">
        <v>0</v>
      </c>
      <c r="BW309" s="70">
        <v>0</v>
      </c>
      <c r="BX309" s="70">
        <v>0</v>
      </c>
      <c r="BY309" s="70">
        <v>0</v>
      </c>
      <c r="BZ309" s="70">
        <v>0</v>
      </c>
      <c r="CA309" s="70">
        <v>0</v>
      </c>
      <c r="CB309" s="70">
        <v>0</v>
      </c>
      <c r="CC309" s="70">
        <v>0</v>
      </c>
      <c r="CD309" s="70">
        <v>0</v>
      </c>
    </row>
    <row r="310" spans="1:82">
      <c r="A310" s="70" t="s">
        <v>2019</v>
      </c>
      <c r="B310" s="70">
        <v>433</v>
      </c>
      <c r="C310" s="70">
        <v>8</v>
      </c>
      <c r="D310" s="70">
        <v>26</v>
      </c>
      <c r="E310" s="70">
        <v>2011</v>
      </c>
      <c r="F310" s="70" t="s">
        <v>178</v>
      </c>
      <c r="G310" s="70" t="s">
        <v>2011</v>
      </c>
      <c r="H310" s="70" t="s">
        <v>2012</v>
      </c>
      <c r="I310" s="148"/>
      <c r="J310" s="71">
        <v>7.2955846802037705E-2</v>
      </c>
      <c r="K310" s="71">
        <v>0.3228940893006243</v>
      </c>
      <c r="L310" s="71">
        <v>3.4933655842043181</v>
      </c>
      <c r="M310" s="71">
        <v>5.6111019147356389</v>
      </c>
      <c r="N310" s="71">
        <v>5.3451941203739866</v>
      </c>
      <c r="O310" s="71">
        <v>5.5077301879467635</v>
      </c>
      <c r="P310" s="71">
        <v>15.394652023519008</v>
      </c>
      <c r="Q310" s="71">
        <v>0.29214702502857498</v>
      </c>
      <c r="R310" s="71">
        <v>0</v>
      </c>
      <c r="S310" s="71">
        <v>0.21471997000000001</v>
      </c>
      <c r="T310" s="72"/>
      <c r="U310" s="71">
        <v>12837</v>
      </c>
      <c r="V310" s="71">
        <v>116</v>
      </c>
      <c r="W310" s="71">
        <v>96</v>
      </c>
      <c r="X310" s="71">
        <v>996</v>
      </c>
      <c r="Y310" s="71">
        <v>1243</v>
      </c>
      <c r="Z310" s="71">
        <v>2858</v>
      </c>
      <c r="AA310" s="71">
        <v>3111</v>
      </c>
      <c r="AB310" s="71">
        <v>4163</v>
      </c>
      <c r="AC310" s="71">
        <v>0</v>
      </c>
      <c r="AD310" s="71">
        <v>0.21471997000000001</v>
      </c>
      <c r="AE310" s="72"/>
      <c r="AF310" s="71"/>
      <c r="AG310" s="71"/>
      <c r="AH310" s="71"/>
      <c r="AI310" s="71"/>
      <c r="AJ310" s="71"/>
      <c r="AK310" s="71"/>
      <c r="AL310" s="71"/>
      <c r="AM310" s="71"/>
      <c r="AN310" s="71"/>
      <c r="AO310" s="71"/>
      <c r="AP310" s="71"/>
      <c r="AQ310" s="72"/>
      <c r="AR310" s="71"/>
      <c r="AS310" s="71"/>
      <c r="AT310" s="71"/>
      <c r="AU310" s="71"/>
      <c r="AV310" s="71"/>
      <c r="AW310" s="71"/>
      <c r="AX310" s="71"/>
      <c r="AY310" s="72"/>
      <c r="AZ310" s="71"/>
      <c r="BA310" s="71"/>
      <c r="BB310" s="71"/>
      <c r="BC310" s="71"/>
      <c r="BD310" s="71"/>
      <c r="BE310" s="71"/>
      <c r="BF310" s="71"/>
      <c r="BG310" s="72"/>
      <c r="BH310" s="71">
        <v>0</v>
      </c>
      <c r="BI310" s="71">
        <v>0</v>
      </c>
      <c r="BJ310" s="71">
        <v>0</v>
      </c>
      <c r="BK310" s="71">
        <v>0</v>
      </c>
      <c r="BL310" s="71">
        <v>0</v>
      </c>
      <c r="BM310" s="71">
        <v>0</v>
      </c>
      <c r="BN310" s="72"/>
      <c r="BO310" s="71">
        <v>0</v>
      </c>
      <c r="BP310" s="71">
        <v>0</v>
      </c>
      <c r="BQ310" s="71">
        <v>0</v>
      </c>
      <c r="BR310" s="71">
        <v>0</v>
      </c>
      <c r="BS310" s="71">
        <v>0</v>
      </c>
      <c r="BT310" s="71">
        <v>0</v>
      </c>
      <c r="BU310"/>
      <c r="BV310" s="70">
        <v>0</v>
      </c>
      <c r="BW310" s="70">
        <v>0</v>
      </c>
      <c r="BX310" s="70">
        <v>0</v>
      </c>
      <c r="BY310" s="70">
        <v>0</v>
      </c>
      <c r="BZ310" s="70">
        <v>0</v>
      </c>
      <c r="CA310" s="70">
        <v>0</v>
      </c>
      <c r="CB310" s="70">
        <v>0</v>
      </c>
      <c r="CC310" s="70">
        <v>0</v>
      </c>
      <c r="CD310" s="70">
        <v>0</v>
      </c>
    </row>
    <row r="311" spans="1:82">
      <c r="A311" s="70" t="s">
        <v>2020</v>
      </c>
      <c r="B311" s="70">
        <v>434</v>
      </c>
      <c r="C311" s="70">
        <v>9</v>
      </c>
      <c r="D311" s="70">
        <v>26</v>
      </c>
      <c r="E311" s="70">
        <v>2012</v>
      </c>
      <c r="F311" s="70" t="s">
        <v>179</v>
      </c>
      <c r="G311" s="1064" t="s">
        <v>2011</v>
      </c>
      <c r="H311" s="70" t="s">
        <v>2012</v>
      </c>
      <c r="I311" s="148"/>
      <c r="J311" s="71">
        <v>6.4942254776683431E-2</v>
      </c>
      <c r="K311" s="71">
        <v>0.29145276741815912</v>
      </c>
      <c r="L311" s="71">
        <v>3.5519240307445972</v>
      </c>
      <c r="M311" s="71">
        <v>5.0517247453620868</v>
      </c>
      <c r="N311" s="71">
        <v>5.3981053693869523</v>
      </c>
      <c r="O311" s="71">
        <v>5.5695469565112345</v>
      </c>
      <c r="P311" s="71">
        <v>15.487216574324187</v>
      </c>
      <c r="Q311" s="71">
        <v>0.318555545061873</v>
      </c>
      <c r="R311" s="71">
        <v>0</v>
      </c>
      <c r="S311" s="71">
        <v>0.20400726</v>
      </c>
      <c r="T311" s="72"/>
      <c r="U311" s="71">
        <v>11725</v>
      </c>
      <c r="V311" s="71">
        <v>116</v>
      </c>
      <c r="W311" s="71">
        <v>96</v>
      </c>
      <c r="X311" s="71">
        <v>996</v>
      </c>
      <c r="Y311" s="71">
        <v>1296</v>
      </c>
      <c r="Z311" s="71">
        <v>2913</v>
      </c>
      <c r="AA311" s="71">
        <v>3112</v>
      </c>
      <c r="AB311" s="71">
        <v>4178</v>
      </c>
      <c r="AC311" s="71">
        <v>0</v>
      </c>
      <c r="AD311" s="71">
        <v>0.20400726</v>
      </c>
      <c r="AE311" s="72"/>
      <c r="AF311" s="71"/>
      <c r="AG311" s="71"/>
      <c r="AH311" s="71"/>
      <c r="AI311" s="71"/>
      <c r="AJ311" s="71"/>
      <c r="AK311" s="71"/>
      <c r="AL311" s="71"/>
      <c r="AM311" s="71"/>
      <c r="AN311" s="71"/>
      <c r="AO311" s="71"/>
      <c r="AP311" s="71"/>
      <c r="AQ311" s="72"/>
      <c r="AR311" s="71"/>
      <c r="AS311" s="71"/>
      <c r="AT311" s="71"/>
      <c r="AU311" s="71"/>
      <c r="AV311" s="71"/>
      <c r="AW311" s="71"/>
      <c r="AX311" s="71"/>
      <c r="AY311" s="72"/>
      <c r="AZ311" s="71"/>
      <c r="BA311" s="71"/>
      <c r="BB311" s="71"/>
      <c r="BC311" s="71"/>
      <c r="BD311" s="71"/>
      <c r="BE311" s="71"/>
      <c r="BF311" s="71"/>
      <c r="BG311" s="72"/>
      <c r="BH311" s="71">
        <v>0</v>
      </c>
      <c r="BI311" s="71">
        <v>0</v>
      </c>
      <c r="BJ311" s="71">
        <v>0</v>
      </c>
      <c r="BK311" s="71">
        <v>0</v>
      </c>
      <c r="BL311" s="71">
        <v>0</v>
      </c>
      <c r="BM311" s="71">
        <v>0</v>
      </c>
      <c r="BN311" s="72"/>
      <c r="BO311" s="71">
        <v>0</v>
      </c>
      <c r="BP311" s="71">
        <v>0</v>
      </c>
      <c r="BQ311" s="71">
        <v>0</v>
      </c>
      <c r="BR311" s="71">
        <v>0</v>
      </c>
      <c r="BS311" s="71">
        <v>0</v>
      </c>
      <c r="BT311" s="71">
        <v>0</v>
      </c>
      <c r="BU311"/>
      <c r="BV311" s="70">
        <v>0</v>
      </c>
      <c r="BW311" s="70">
        <v>0</v>
      </c>
      <c r="BX311" s="70">
        <v>0</v>
      </c>
      <c r="BY311" s="70">
        <v>0</v>
      </c>
      <c r="BZ311" s="70">
        <v>0</v>
      </c>
      <c r="CA311" s="70">
        <v>0</v>
      </c>
      <c r="CB311" s="70">
        <v>0</v>
      </c>
      <c r="CC311" s="70">
        <v>0</v>
      </c>
      <c r="CD311" s="70">
        <v>0</v>
      </c>
    </row>
    <row r="312" spans="1:82">
      <c r="A312" s="70" t="s">
        <v>2021</v>
      </c>
      <c r="B312" s="70">
        <v>435</v>
      </c>
      <c r="C312" s="70">
        <v>10</v>
      </c>
      <c r="D312" s="70">
        <v>26</v>
      </c>
      <c r="E312" s="70">
        <v>2013</v>
      </c>
      <c r="F312" s="70" t="s">
        <v>180</v>
      </c>
      <c r="G312" s="1064" t="s">
        <v>2011</v>
      </c>
      <c r="H312" s="70" t="s">
        <v>2012</v>
      </c>
      <c r="I312" s="148"/>
      <c r="J312" s="71">
        <v>5.7482829031504833E-2</v>
      </c>
      <c r="K312" s="71">
        <v>0.23974471615051421</v>
      </c>
      <c r="L312" s="71">
        <v>3.6106597830451852</v>
      </c>
      <c r="M312" s="71">
        <v>4.869957007421295</v>
      </c>
      <c r="N312" s="71">
        <v>5.9646247094686577</v>
      </c>
      <c r="O312" s="71">
        <v>5.4248476001999677</v>
      </c>
      <c r="P312" s="71">
        <v>15.900243357001374</v>
      </c>
      <c r="Q312" s="71">
        <v>0.324581134376414</v>
      </c>
      <c r="R312" s="71">
        <v>0</v>
      </c>
      <c r="S312" s="71">
        <v>0.17669792000000001</v>
      </c>
      <c r="T312" s="72"/>
      <c r="U312" s="71">
        <v>10306</v>
      </c>
      <c r="V312" s="71">
        <v>116</v>
      </c>
      <c r="W312" s="71">
        <v>96</v>
      </c>
      <c r="X312" s="71">
        <v>996</v>
      </c>
      <c r="Y312" s="71">
        <v>1338</v>
      </c>
      <c r="Z312" s="71">
        <v>2964</v>
      </c>
      <c r="AA312" s="71">
        <v>3183</v>
      </c>
      <c r="AB312" s="71">
        <v>4196</v>
      </c>
      <c r="AC312" s="71">
        <v>0</v>
      </c>
      <c r="AD312" s="71">
        <v>0.17669792000000001</v>
      </c>
      <c r="AE312" s="72"/>
      <c r="AF312" s="71"/>
      <c r="AG312" s="71"/>
      <c r="AH312" s="71"/>
      <c r="AI312" s="71"/>
      <c r="AJ312" s="71"/>
      <c r="AK312" s="71"/>
      <c r="AL312" s="71"/>
      <c r="AM312" s="71"/>
      <c r="AN312" s="71"/>
      <c r="AO312" s="71"/>
      <c r="AP312" s="71"/>
      <c r="AQ312" s="72"/>
      <c r="AR312" s="71"/>
      <c r="AS312" s="71"/>
      <c r="AT312" s="71"/>
      <c r="AU312" s="71"/>
      <c r="AV312" s="71"/>
      <c r="AW312" s="71"/>
      <c r="AX312" s="71"/>
      <c r="AY312" s="72"/>
      <c r="AZ312" s="71"/>
      <c r="BA312" s="71"/>
      <c r="BB312" s="71"/>
      <c r="BC312" s="71"/>
      <c r="BD312" s="71"/>
      <c r="BE312" s="71"/>
      <c r="BF312" s="71"/>
      <c r="BG312" s="72"/>
      <c r="BH312" s="71">
        <v>0</v>
      </c>
      <c r="BI312" s="71">
        <v>0</v>
      </c>
      <c r="BJ312" s="71">
        <v>0</v>
      </c>
      <c r="BK312" s="71">
        <v>0</v>
      </c>
      <c r="BL312" s="71">
        <v>0</v>
      </c>
      <c r="BM312" s="71">
        <v>0</v>
      </c>
      <c r="BN312" s="72"/>
      <c r="BO312" s="71">
        <v>0</v>
      </c>
      <c r="BP312" s="71">
        <v>0</v>
      </c>
      <c r="BQ312" s="71">
        <v>0</v>
      </c>
      <c r="BR312" s="71">
        <v>0</v>
      </c>
      <c r="BS312" s="71">
        <v>0</v>
      </c>
      <c r="BT312" s="71">
        <v>0</v>
      </c>
      <c r="BU312"/>
      <c r="BV312" s="70">
        <v>0</v>
      </c>
      <c r="BW312" s="70">
        <v>0</v>
      </c>
      <c r="BX312" s="70">
        <v>0</v>
      </c>
      <c r="BY312" s="70">
        <v>0</v>
      </c>
      <c r="BZ312" s="70">
        <v>0</v>
      </c>
      <c r="CA312" s="70">
        <v>0</v>
      </c>
      <c r="CB312" s="70">
        <v>0</v>
      </c>
      <c r="CC312" s="70">
        <v>0</v>
      </c>
      <c r="CD312" s="70">
        <v>0</v>
      </c>
    </row>
    <row r="313" spans="1:82">
      <c r="A313" s="70" t="s">
        <v>2022</v>
      </c>
      <c r="B313" s="70">
        <v>436</v>
      </c>
      <c r="C313" s="70">
        <v>11</v>
      </c>
      <c r="D313" s="70">
        <v>26</v>
      </c>
      <c r="E313" s="70">
        <v>2014</v>
      </c>
      <c r="F313" s="70" t="s">
        <v>181</v>
      </c>
      <c r="G313" s="70" t="s">
        <v>2011</v>
      </c>
      <c r="H313" s="70" t="s">
        <v>2012</v>
      </c>
      <c r="I313" s="148"/>
      <c r="J313" s="71">
        <v>4.0507505273116362E-2</v>
      </c>
      <c r="K313" s="71">
        <v>0.25726402951774779</v>
      </c>
      <c r="L313" s="71">
        <v>2.3023011636164759</v>
      </c>
      <c r="M313" s="71">
        <v>3.9866030451431009</v>
      </c>
      <c r="N313" s="71">
        <v>5.7674123100344339</v>
      </c>
      <c r="O313" s="71">
        <v>5.2480279307310269</v>
      </c>
      <c r="P313" s="71">
        <v>16.128508936241545</v>
      </c>
      <c r="Q313" s="71">
        <v>0.30577574191468399</v>
      </c>
      <c r="R313" s="71">
        <v>0</v>
      </c>
      <c r="S313" s="71">
        <v>0.22356960000000001</v>
      </c>
      <c r="T313" s="72"/>
      <c r="U313" s="71">
        <v>7950</v>
      </c>
      <c r="V313" s="71">
        <v>106</v>
      </c>
      <c r="W313" s="71">
        <v>85</v>
      </c>
      <c r="X313" s="71">
        <v>819</v>
      </c>
      <c r="Y313" s="71">
        <v>1305</v>
      </c>
      <c r="Z313" s="71">
        <v>3020</v>
      </c>
      <c r="AA313" s="71">
        <v>3212</v>
      </c>
      <c r="AB313" s="71">
        <v>4120</v>
      </c>
      <c r="AC313" s="71">
        <v>0</v>
      </c>
      <c r="AD313" s="71">
        <v>0.22356960000000001</v>
      </c>
      <c r="AE313" s="72"/>
      <c r="AF313" s="71"/>
      <c r="AG313" s="71"/>
      <c r="AH313" s="71"/>
      <c r="AI313" s="71"/>
      <c r="AJ313" s="71"/>
      <c r="AK313" s="71"/>
      <c r="AL313" s="71"/>
      <c r="AM313" s="71"/>
      <c r="AN313" s="71"/>
      <c r="AO313" s="71"/>
      <c r="AP313" s="71"/>
      <c r="AQ313" s="72"/>
      <c r="AR313" s="71">
        <v>109</v>
      </c>
      <c r="AS313" s="71">
        <v>15</v>
      </c>
      <c r="AT313" s="71">
        <v>0</v>
      </c>
      <c r="AU313" s="71">
        <v>0</v>
      </c>
      <c r="AV313" s="71">
        <v>0</v>
      </c>
      <c r="AW313" s="71">
        <v>0</v>
      </c>
      <c r="AX313" s="71"/>
      <c r="AY313" s="72"/>
      <c r="AZ313" s="71">
        <v>481.9</v>
      </c>
      <c r="BA313" s="71">
        <v>281.10000000000002</v>
      </c>
      <c r="BB313" s="71">
        <v>0</v>
      </c>
      <c r="BC313" s="71">
        <v>0</v>
      </c>
      <c r="BD313" s="71">
        <v>0</v>
      </c>
      <c r="BE313" s="71">
        <v>0</v>
      </c>
      <c r="BF313" s="71"/>
      <c r="BG313" s="72"/>
      <c r="BH313" s="71">
        <v>0</v>
      </c>
      <c r="BI313" s="71">
        <v>0</v>
      </c>
      <c r="BJ313" s="71">
        <v>0</v>
      </c>
      <c r="BK313" s="71">
        <v>0</v>
      </c>
      <c r="BL313" s="71">
        <v>0</v>
      </c>
      <c r="BM313" s="71">
        <v>0</v>
      </c>
      <c r="BN313" s="72"/>
      <c r="BO313" s="71">
        <v>0</v>
      </c>
      <c r="BP313" s="71">
        <v>0</v>
      </c>
      <c r="BQ313" s="71">
        <v>0</v>
      </c>
      <c r="BR313" s="71">
        <v>0</v>
      </c>
      <c r="BS313" s="71">
        <v>0</v>
      </c>
      <c r="BT313" s="71">
        <v>0</v>
      </c>
      <c r="BU313"/>
      <c r="BV313" s="70">
        <v>0</v>
      </c>
      <c r="BW313" s="70">
        <v>0</v>
      </c>
      <c r="BX313" s="70">
        <v>0</v>
      </c>
      <c r="BY313" s="70">
        <v>0</v>
      </c>
      <c r="BZ313" s="70">
        <v>0</v>
      </c>
      <c r="CA313" s="70">
        <v>0</v>
      </c>
      <c r="CB313" s="70">
        <v>0</v>
      </c>
      <c r="CC313" s="70">
        <v>0</v>
      </c>
      <c r="CD313" s="70">
        <v>0</v>
      </c>
    </row>
    <row r="314" spans="1:82">
      <c r="A314" s="70" t="s">
        <v>2023</v>
      </c>
      <c r="B314" s="70">
        <v>437</v>
      </c>
      <c r="C314" s="70">
        <v>12</v>
      </c>
      <c r="D314" s="70">
        <v>26</v>
      </c>
      <c r="E314" s="70">
        <v>2015</v>
      </c>
      <c r="F314" s="70" t="s">
        <v>182</v>
      </c>
      <c r="G314" s="70" t="s">
        <v>2011</v>
      </c>
      <c r="H314" s="70" t="s">
        <v>2012</v>
      </c>
      <c r="I314" s="148"/>
      <c r="J314" s="71">
        <v>0</v>
      </c>
      <c r="K314" s="71">
        <v>0.23940954578548751</v>
      </c>
      <c r="L314" s="71">
        <v>2.4838342989584681</v>
      </c>
      <c r="M314" s="71">
        <v>4.2499143432002144</v>
      </c>
      <c r="N314" s="71">
        <v>4.9469873929624821</v>
      </c>
      <c r="O314" s="71">
        <v>5.2892260139096496</v>
      </c>
      <c r="P314" s="71">
        <v>16.508098023534828</v>
      </c>
      <c r="Q314" s="71">
        <v>0.29809962535592099</v>
      </c>
      <c r="R314" s="71">
        <v>0</v>
      </c>
      <c r="S314" s="71">
        <v>0.22682999000000001</v>
      </c>
      <c r="T314" s="72"/>
      <c r="U314" s="71">
        <v>0</v>
      </c>
      <c r="V314" s="71">
        <v>106</v>
      </c>
      <c r="W314" s="71">
        <v>85</v>
      </c>
      <c r="X314" s="71">
        <v>819</v>
      </c>
      <c r="Y314" s="71">
        <v>1306</v>
      </c>
      <c r="Z314" s="71">
        <v>3073</v>
      </c>
      <c r="AA314" s="71">
        <v>3285</v>
      </c>
      <c r="AB314" s="71">
        <v>4103</v>
      </c>
      <c r="AC314" s="71">
        <v>0</v>
      </c>
      <c r="AD314" s="71">
        <v>0.22682999000000001</v>
      </c>
      <c r="AE314" s="72"/>
      <c r="AF314" s="71">
        <v>0</v>
      </c>
      <c r="AG314" s="71">
        <v>184062.69436926601</v>
      </c>
      <c r="AH314" s="71">
        <v>522334.69640104851</v>
      </c>
      <c r="AI314" s="71">
        <v>5318608.2087733429</v>
      </c>
      <c r="AJ314" s="71">
        <v>6420254.228579673</v>
      </c>
      <c r="AK314" s="71">
        <v>0</v>
      </c>
      <c r="AL314" s="71">
        <v>0</v>
      </c>
      <c r="AM314" s="71">
        <v>562298.93856233463</v>
      </c>
      <c r="AN314" s="71">
        <v>0</v>
      </c>
      <c r="AO314" s="71">
        <v>0</v>
      </c>
      <c r="AP314" s="71">
        <v>13007558.766685667</v>
      </c>
      <c r="AQ314" s="72"/>
      <c r="AR314" s="71">
        <v>119</v>
      </c>
      <c r="AS314" s="71">
        <v>19</v>
      </c>
      <c r="AT314" s="71">
        <v>0</v>
      </c>
      <c r="AU314" s="71">
        <v>0</v>
      </c>
      <c r="AV314" s="71">
        <v>0</v>
      </c>
      <c r="AW314" s="71">
        <v>0</v>
      </c>
      <c r="AX314" s="71"/>
      <c r="AY314" s="72"/>
      <c r="AZ314" s="71">
        <v>545.79999999999995</v>
      </c>
      <c r="BA314" s="71">
        <v>372.8</v>
      </c>
      <c r="BB314" s="71">
        <v>0</v>
      </c>
      <c r="BC314" s="71">
        <v>0</v>
      </c>
      <c r="BD314" s="71">
        <v>0</v>
      </c>
      <c r="BE314" s="71">
        <v>0</v>
      </c>
      <c r="BF314" s="71"/>
      <c r="BG314" s="72"/>
      <c r="BH314" s="71">
        <v>0</v>
      </c>
      <c r="BI314" s="71">
        <v>0</v>
      </c>
      <c r="BJ314" s="71">
        <v>0</v>
      </c>
      <c r="BK314" s="71">
        <v>0</v>
      </c>
      <c r="BL314" s="71">
        <v>0</v>
      </c>
      <c r="BM314" s="71">
        <v>0</v>
      </c>
      <c r="BN314" s="72"/>
      <c r="BO314" s="71">
        <v>0</v>
      </c>
      <c r="BP314" s="71">
        <v>0</v>
      </c>
      <c r="BQ314" s="71">
        <v>0</v>
      </c>
      <c r="BR314" s="71">
        <v>0</v>
      </c>
      <c r="BS314" s="71">
        <v>0</v>
      </c>
      <c r="BT314" s="71">
        <v>0</v>
      </c>
      <c r="BU314"/>
      <c r="BV314" s="70">
        <v>0</v>
      </c>
      <c r="BW314" s="70">
        <v>0</v>
      </c>
      <c r="BX314" s="70">
        <v>0</v>
      </c>
      <c r="BY314" s="70">
        <v>0</v>
      </c>
      <c r="BZ314" s="70">
        <v>0</v>
      </c>
      <c r="CA314" s="70">
        <v>0</v>
      </c>
      <c r="CB314" s="70">
        <v>0</v>
      </c>
      <c r="CC314" s="70">
        <v>0</v>
      </c>
      <c r="CD314" s="70">
        <v>0</v>
      </c>
    </row>
    <row r="315" spans="1:82">
      <c r="A315" s="70" t="s">
        <v>2024</v>
      </c>
      <c r="B315" s="70">
        <v>438</v>
      </c>
      <c r="C315" s="70">
        <v>13</v>
      </c>
      <c r="D315" s="70">
        <v>26</v>
      </c>
      <c r="E315" s="70">
        <v>2016</v>
      </c>
      <c r="F315" s="70" t="s">
        <v>155</v>
      </c>
      <c r="G315" s="70" t="s">
        <v>2011</v>
      </c>
      <c r="H315" s="70" t="s">
        <v>2012</v>
      </c>
      <c r="I315" s="148"/>
      <c r="J315" s="71">
        <v>0</v>
      </c>
      <c r="K315" s="71">
        <v>0.24084820065779888</v>
      </c>
      <c r="L315" s="71">
        <v>2.387033268328159</v>
      </c>
      <c r="M315" s="71">
        <v>3.4355727911211096</v>
      </c>
      <c r="N315" s="71">
        <v>5.315177244779786</v>
      </c>
      <c r="O315" s="71">
        <v>5.2862068987761326</v>
      </c>
      <c r="P315" s="71">
        <v>16.587676682883295</v>
      </c>
      <c r="Q315" s="71">
        <v>0.28429391210150701</v>
      </c>
      <c r="R315" s="71">
        <v>0</v>
      </c>
      <c r="S315" s="71">
        <v>0.23288499999999998</v>
      </c>
      <c r="T315" s="72"/>
      <c r="U315" s="71">
        <v>0</v>
      </c>
      <c r="V315" s="71">
        <v>106</v>
      </c>
      <c r="W315" s="71">
        <v>85</v>
      </c>
      <c r="X315" s="71">
        <v>819</v>
      </c>
      <c r="Y315" s="71">
        <v>1318</v>
      </c>
      <c r="Z315" s="71">
        <v>3109</v>
      </c>
      <c r="AA315" s="71">
        <v>3414</v>
      </c>
      <c r="AB315" s="71">
        <v>4025</v>
      </c>
      <c r="AC315" s="71">
        <v>0</v>
      </c>
      <c r="AD315" s="71">
        <v>0.23288500000000001</v>
      </c>
      <c r="AE315" s="72"/>
      <c r="AF315" s="71">
        <v>0</v>
      </c>
      <c r="AG315" s="71">
        <v>177979.98847636179</v>
      </c>
      <c r="AH315" s="71">
        <v>389833.29940062523</v>
      </c>
      <c r="AI315" s="71">
        <v>5174129.2343391357</v>
      </c>
      <c r="AJ315" s="71">
        <v>6471148.9445236949</v>
      </c>
      <c r="AK315" s="71">
        <v>0</v>
      </c>
      <c r="AL315" s="71">
        <v>0</v>
      </c>
      <c r="AM315" s="71">
        <v>552037.9121137982</v>
      </c>
      <c r="AN315" s="71">
        <v>0</v>
      </c>
      <c r="AO315" s="71">
        <v>0</v>
      </c>
      <c r="AP315" s="71">
        <v>12765129.378853617</v>
      </c>
      <c r="AQ315" s="72"/>
      <c r="AR315" s="71">
        <v>125</v>
      </c>
      <c r="AS315" s="71">
        <v>28</v>
      </c>
      <c r="AT315" s="71">
        <v>0</v>
      </c>
      <c r="AU315" s="71">
        <v>0</v>
      </c>
      <c r="AV315" s="71">
        <v>0</v>
      </c>
      <c r="AW315" s="71">
        <v>0</v>
      </c>
      <c r="AX315" s="71"/>
      <c r="AY315" s="72"/>
      <c r="AZ315" s="71">
        <v>592</v>
      </c>
      <c r="BA315" s="71">
        <v>1577.6</v>
      </c>
      <c r="BB315" s="71">
        <v>0</v>
      </c>
      <c r="BC315" s="71">
        <v>0</v>
      </c>
      <c r="BD315" s="71">
        <v>0</v>
      </c>
      <c r="BE315" s="71">
        <v>0</v>
      </c>
      <c r="BF315" s="71"/>
      <c r="BG315" s="72"/>
      <c r="BH315" s="71">
        <v>0</v>
      </c>
      <c r="BI315" s="71">
        <v>0</v>
      </c>
      <c r="BJ315" s="71">
        <v>0</v>
      </c>
      <c r="BK315" s="71">
        <v>0</v>
      </c>
      <c r="BL315" s="71">
        <v>0</v>
      </c>
      <c r="BM315" s="71">
        <v>0</v>
      </c>
      <c r="BN315" s="72"/>
      <c r="BO315" s="71">
        <v>0</v>
      </c>
      <c r="BP315" s="71">
        <v>0</v>
      </c>
      <c r="BQ315" s="71">
        <v>0</v>
      </c>
      <c r="BR315" s="71">
        <v>0</v>
      </c>
      <c r="BS315" s="71">
        <v>0</v>
      </c>
      <c r="BT315" s="71">
        <v>0</v>
      </c>
      <c r="BU315"/>
      <c r="BV315" s="70">
        <v>0</v>
      </c>
      <c r="BW315" s="70">
        <v>0</v>
      </c>
      <c r="BX315" s="70">
        <v>0</v>
      </c>
      <c r="BY315" s="70">
        <v>0</v>
      </c>
      <c r="BZ315" s="70">
        <v>0</v>
      </c>
      <c r="CA315" s="70">
        <v>0</v>
      </c>
      <c r="CB315" s="70">
        <v>0</v>
      </c>
      <c r="CC315" s="70">
        <v>0</v>
      </c>
      <c r="CD315" s="70">
        <v>0</v>
      </c>
    </row>
    <row r="316" spans="1:82">
      <c r="A316" s="70" t="s">
        <v>2025</v>
      </c>
      <c r="B316" s="70">
        <v>439</v>
      </c>
      <c r="C316" s="70">
        <v>14</v>
      </c>
      <c r="D316" s="70">
        <v>26</v>
      </c>
      <c r="E316" s="70">
        <v>2017</v>
      </c>
      <c r="F316" s="70" t="s">
        <v>156</v>
      </c>
      <c r="G316" s="70" t="s">
        <v>2011</v>
      </c>
      <c r="H316" s="70" t="s">
        <v>2012</v>
      </c>
      <c r="I316" s="148"/>
      <c r="J316" s="71">
        <v>0</v>
      </c>
      <c r="K316" s="71">
        <v>0.23751919643577907</v>
      </c>
      <c r="L316" s="71">
        <v>2.3473723142018565</v>
      </c>
      <c r="M316" s="71">
        <v>3.2637861589924295</v>
      </c>
      <c r="N316" s="71">
        <v>5.5176226673737334</v>
      </c>
      <c r="O316" s="71">
        <v>5.280230853476878</v>
      </c>
      <c r="P316" s="71">
        <v>16.617782096979184</v>
      </c>
      <c r="Q316" s="71">
        <v>0.27321097252089499</v>
      </c>
      <c r="R316" s="71">
        <v>0</v>
      </c>
      <c r="S316" s="71">
        <v>0.24825540999999998</v>
      </c>
      <c r="T316" s="72"/>
      <c r="U316" s="71">
        <v>0</v>
      </c>
      <c r="V316" s="71">
        <v>106</v>
      </c>
      <c r="W316" s="71">
        <v>85</v>
      </c>
      <c r="X316" s="71">
        <v>819</v>
      </c>
      <c r="Y316" s="71">
        <v>1328</v>
      </c>
      <c r="Z316" s="71">
        <v>3157</v>
      </c>
      <c r="AA316" s="71">
        <v>3442</v>
      </c>
      <c r="AB316" s="71">
        <v>4000</v>
      </c>
      <c r="AC316" s="71">
        <v>0</v>
      </c>
      <c r="AD316" s="71">
        <v>0.24825541000000001</v>
      </c>
      <c r="AE316" s="72"/>
      <c r="AF316" s="71">
        <v>0</v>
      </c>
      <c r="AG316" s="71">
        <v>177502.8257477333</v>
      </c>
      <c r="AH316" s="71">
        <v>502765.17508442118</v>
      </c>
      <c r="AI316" s="71">
        <v>5124901.058156061</v>
      </c>
      <c r="AJ316" s="71">
        <v>6501511.025737511</v>
      </c>
      <c r="AK316" s="71">
        <v>0</v>
      </c>
      <c r="AL316" s="71">
        <v>0</v>
      </c>
      <c r="AM316" s="71">
        <v>549467.52870171622</v>
      </c>
      <c r="AN316" s="71">
        <v>0</v>
      </c>
      <c r="AO316" s="71">
        <v>0</v>
      </c>
      <c r="AP316" s="71">
        <v>12856147.613427443</v>
      </c>
      <c r="AQ316" s="72"/>
      <c r="AR316" s="71">
        <v>133</v>
      </c>
      <c r="AS316" s="71">
        <v>29</v>
      </c>
      <c r="AT316" s="71">
        <v>0</v>
      </c>
      <c r="AU316" s="71">
        <v>0</v>
      </c>
      <c r="AV316" s="71">
        <v>0</v>
      </c>
      <c r="AW316" s="71">
        <v>0</v>
      </c>
      <c r="AX316" s="71"/>
      <c r="AY316" s="72"/>
      <c r="AZ316" s="71">
        <v>632</v>
      </c>
      <c r="BA316" s="71">
        <v>1605.1</v>
      </c>
      <c r="BB316" s="71">
        <v>0</v>
      </c>
      <c r="BC316" s="71">
        <v>0</v>
      </c>
      <c r="BD316" s="71">
        <v>0</v>
      </c>
      <c r="BE316" s="71">
        <v>0</v>
      </c>
      <c r="BF316" s="71"/>
      <c r="BG316" s="72"/>
      <c r="BH316" s="71">
        <v>0</v>
      </c>
      <c r="BI316" s="71">
        <v>0</v>
      </c>
      <c r="BJ316" s="71">
        <v>0</v>
      </c>
      <c r="BK316" s="71">
        <v>0</v>
      </c>
      <c r="BL316" s="71">
        <v>0</v>
      </c>
      <c r="BM316" s="71">
        <v>0</v>
      </c>
      <c r="BN316" s="72"/>
      <c r="BO316" s="71">
        <v>0</v>
      </c>
      <c r="BP316" s="71">
        <v>0</v>
      </c>
      <c r="BQ316" s="71">
        <v>0</v>
      </c>
      <c r="BR316" s="71">
        <v>0</v>
      </c>
      <c r="BS316" s="71">
        <v>0</v>
      </c>
      <c r="BT316" s="71">
        <v>0</v>
      </c>
      <c r="BU316"/>
      <c r="BV316" s="70">
        <v>0</v>
      </c>
      <c r="BW316" s="70">
        <v>0</v>
      </c>
      <c r="BX316" s="70">
        <v>0</v>
      </c>
      <c r="BY316" s="70">
        <v>0</v>
      </c>
      <c r="BZ316" s="70">
        <v>0</v>
      </c>
      <c r="CA316" s="70">
        <v>0</v>
      </c>
      <c r="CB316" s="70">
        <v>0</v>
      </c>
      <c r="CC316" s="70">
        <v>0</v>
      </c>
      <c r="CD316" s="70">
        <v>0</v>
      </c>
    </row>
    <row r="317" spans="1:82">
      <c r="A317" s="70" t="s">
        <v>2026</v>
      </c>
      <c r="B317" s="70">
        <v>440</v>
      </c>
      <c r="C317" s="70">
        <v>15</v>
      </c>
      <c r="D317" s="70">
        <v>26</v>
      </c>
      <c r="E317" s="70">
        <v>2018</v>
      </c>
      <c r="F317" s="70" t="s">
        <v>183</v>
      </c>
      <c r="G317" s="70" t="s">
        <v>2011</v>
      </c>
      <c r="H317" s="70" t="s">
        <v>2012</v>
      </c>
      <c r="I317" s="148"/>
      <c r="J317" s="71">
        <v>0</v>
      </c>
      <c r="K317" s="71">
        <v>0.2228777000691681</v>
      </c>
      <c r="L317" s="71">
        <v>2.104417942063793</v>
      </c>
      <c r="M317" s="71">
        <v>3.1763742209652555</v>
      </c>
      <c r="N317" s="71">
        <v>5.3799873541421244</v>
      </c>
      <c r="O317" s="71">
        <v>5.1941558274187809</v>
      </c>
      <c r="P317" s="71">
        <v>16.495383716156272</v>
      </c>
      <c r="Q317" s="71">
        <v>0.25048105351854699</v>
      </c>
      <c r="R317" s="71">
        <v>0</v>
      </c>
      <c r="S317" s="71">
        <v>0.20028109999999999</v>
      </c>
      <c r="T317" s="72"/>
      <c r="U317" s="71">
        <v>0</v>
      </c>
      <c r="V317" s="71">
        <v>106</v>
      </c>
      <c r="W317" s="71">
        <v>85</v>
      </c>
      <c r="X317" s="71">
        <v>819</v>
      </c>
      <c r="Y317" s="71">
        <v>1336</v>
      </c>
      <c r="Z317" s="71">
        <v>3165</v>
      </c>
      <c r="AA317" s="71">
        <v>3451</v>
      </c>
      <c r="AB317" s="71">
        <v>3952</v>
      </c>
      <c r="AC317" s="71">
        <v>0</v>
      </c>
      <c r="AD317" s="71">
        <v>0.20028109999999999</v>
      </c>
      <c r="AE317" s="72"/>
      <c r="AF317" s="71">
        <v>0</v>
      </c>
      <c r="AG317" s="71">
        <v>157674.69145101629</v>
      </c>
      <c r="AH317" s="71">
        <v>475076.36139492597</v>
      </c>
      <c r="AI317" s="71">
        <v>4895203.7669394063</v>
      </c>
      <c r="AJ317" s="71">
        <v>6277176.6219547344</v>
      </c>
      <c r="AK317" s="71">
        <v>0</v>
      </c>
      <c r="AL317" s="71">
        <v>0</v>
      </c>
      <c r="AM317" s="71">
        <v>543997.1895324362</v>
      </c>
      <c r="AN317" s="71">
        <v>0</v>
      </c>
      <c r="AO317" s="71">
        <v>0</v>
      </c>
      <c r="AP317" s="71">
        <v>12349128.631272521</v>
      </c>
      <c r="AQ317" s="72"/>
      <c r="AR317" s="71">
        <v>135</v>
      </c>
      <c r="AS317" s="71">
        <v>30</v>
      </c>
      <c r="AT317" s="71">
        <v>0</v>
      </c>
      <c r="AU317" s="71">
        <v>0</v>
      </c>
      <c r="AV317" s="71">
        <v>0</v>
      </c>
      <c r="AW317" s="71">
        <v>0</v>
      </c>
      <c r="AX317" s="71"/>
      <c r="AY317" s="72"/>
      <c r="AZ317" s="71">
        <v>643.6</v>
      </c>
      <c r="BA317" s="71">
        <v>1633</v>
      </c>
      <c r="BB317" s="71">
        <v>0</v>
      </c>
      <c r="BC317" s="71">
        <v>0</v>
      </c>
      <c r="BD317" s="71">
        <v>0</v>
      </c>
      <c r="BE317" s="71">
        <v>0</v>
      </c>
      <c r="BF317" s="71"/>
      <c r="BG317" s="72"/>
      <c r="BH317" s="71">
        <v>0</v>
      </c>
      <c r="BI317" s="71">
        <v>0</v>
      </c>
      <c r="BJ317" s="71">
        <v>0</v>
      </c>
      <c r="BK317" s="71">
        <v>0</v>
      </c>
      <c r="BL317" s="71">
        <v>0</v>
      </c>
      <c r="BM317" s="71">
        <v>0</v>
      </c>
      <c r="BN317" s="72"/>
      <c r="BO317" s="71">
        <v>0</v>
      </c>
      <c r="BP317" s="71">
        <v>0</v>
      </c>
      <c r="BQ317" s="71">
        <v>0</v>
      </c>
      <c r="BR317" s="71">
        <v>0</v>
      </c>
      <c r="BS317" s="71">
        <v>0</v>
      </c>
      <c r="BT317" s="71">
        <v>0</v>
      </c>
      <c r="BU317"/>
      <c r="BV317" s="70">
        <v>0</v>
      </c>
      <c r="BW317" s="70">
        <v>0</v>
      </c>
      <c r="BX317" s="70">
        <v>0</v>
      </c>
      <c r="BY317" s="70">
        <v>0</v>
      </c>
      <c r="BZ317" s="70">
        <v>0</v>
      </c>
      <c r="CA317" s="70">
        <v>0</v>
      </c>
      <c r="CB317" s="70">
        <v>0</v>
      </c>
      <c r="CC317" s="70">
        <v>0</v>
      </c>
      <c r="CD317" s="70">
        <v>0</v>
      </c>
    </row>
    <row r="318" spans="1:82">
      <c r="A318" s="70" t="s">
        <v>2027</v>
      </c>
      <c r="B318" s="70">
        <v>441</v>
      </c>
      <c r="C318" s="70">
        <v>16</v>
      </c>
      <c r="D318" s="70">
        <v>26</v>
      </c>
      <c r="E318" s="70">
        <v>2019</v>
      </c>
      <c r="F318" s="70" t="s">
        <v>158</v>
      </c>
      <c r="G318" s="70" t="s">
        <v>2011</v>
      </c>
      <c r="H318" s="70" t="s">
        <v>2012</v>
      </c>
      <c r="I318" s="148"/>
      <c r="J318" s="71">
        <v>0</v>
      </c>
      <c r="K318" s="71">
        <v>0.2023102654778948</v>
      </c>
      <c r="L318" s="71">
        <v>2.1158727811956308</v>
      </c>
      <c r="M318" s="71">
        <v>3.0417160118310207</v>
      </c>
      <c r="N318" s="71">
        <v>5.0217967189705712</v>
      </c>
      <c r="O318" s="71">
        <v>4.9755057018479167</v>
      </c>
      <c r="P318" s="71">
        <v>16.109295091056982</v>
      </c>
      <c r="Q318" s="71">
        <v>0.24455760005277</v>
      </c>
      <c r="R318" s="71">
        <v>0</v>
      </c>
      <c r="S318" s="71">
        <v>0.22682998999999998</v>
      </c>
      <c r="T318" s="72"/>
      <c r="U318" s="71">
        <v>0</v>
      </c>
      <c r="V318" s="71">
        <v>106</v>
      </c>
      <c r="W318" s="71">
        <v>85</v>
      </c>
      <c r="X318" s="71">
        <v>819</v>
      </c>
      <c r="Y318" s="71">
        <v>1405</v>
      </c>
      <c r="Z318" s="71">
        <v>3115</v>
      </c>
      <c r="AA318" s="71">
        <v>3345</v>
      </c>
      <c r="AB318" s="71">
        <v>3963</v>
      </c>
      <c r="AC318" s="71">
        <v>0</v>
      </c>
      <c r="AD318" s="71">
        <v>0.22682999000000001</v>
      </c>
      <c r="AE318" s="72"/>
      <c r="AF318" s="71">
        <v>0</v>
      </c>
      <c r="AG318" s="71">
        <v>152670.86831472261</v>
      </c>
      <c r="AH318" s="71">
        <v>501800.50974365609</v>
      </c>
      <c r="AI318" s="71">
        <v>5016358.207415021</v>
      </c>
      <c r="AJ318" s="71">
        <v>6413419.3087568581</v>
      </c>
      <c r="AK318" s="71">
        <v>0</v>
      </c>
      <c r="AL318" s="71">
        <v>0</v>
      </c>
      <c r="AM318" s="71">
        <v>539730.76655197272</v>
      </c>
      <c r="AN318" s="71">
        <v>0</v>
      </c>
      <c r="AO318" s="71">
        <v>0</v>
      </c>
      <c r="AP318" s="71">
        <v>12623979.660782231</v>
      </c>
      <c r="AQ318" s="72"/>
      <c r="AR318" s="71">
        <v>136</v>
      </c>
      <c r="AS318" s="71">
        <v>32</v>
      </c>
      <c r="AT318" s="71">
        <v>0</v>
      </c>
      <c r="AU318" s="71">
        <v>0</v>
      </c>
      <c r="AV318" s="71">
        <v>0</v>
      </c>
      <c r="AW318" s="71">
        <v>0</v>
      </c>
      <c r="AX318" s="71"/>
      <c r="AY318" s="72"/>
      <c r="AZ318" s="71">
        <v>649.29999999999995</v>
      </c>
      <c r="BA318" s="71">
        <v>1662.2</v>
      </c>
      <c r="BB318" s="71">
        <v>0</v>
      </c>
      <c r="BC318" s="71">
        <v>0</v>
      </c>
      <c r="BD318" s="71">
        <v>0</v>
      </c>
      <c r="BE318" s="71">
        <v>0</v>
      </c>
      <c r="BF318" s="71"/>
      <c r="BG318" s="72"/>
      <c r="BH318" s="71">
        <v>0</v>
      </c>
      <c r="BI318" s="71">
        <v>0</v>
      </c>
      <c r="BJ318" s="71">
        <v>0</v>
      </c>
      <c r="BK318" s="71">
        <v>0</v>
      </c>
      <c r="BL318" s="71">
        <v>0</v>
      </c>
      <c r="BM318" s="71">
        <v>0</v>
      </c>
      <c r="BN318" s="72"/>
      <c r="BO318" s="71">
        <v>0</v>
      </c>
      <c r="BP318" s="71">
        <v>0</v>
      </c>
      <c r="BQ318" s="71">
        <v>0</v>
      </c>
      <c r="BR318" s="71">
        <v>0</v>
      </c>
      <c r="BS318" s="71">
        <v>0</v>
      </c>
      <c r="BT318" s="71">
        <v>0</v>
      </c>
      <c r="BU318"/>
      <c r="BV318" s="70">
        <v>0</v>
      </c>
      <c r="BW318" s="70">
        <v>0</v>
      </c>
      <c r="BX318" s="70">
        <v>0</v>
      </c>
      <c r="BY318" s="70">
        <v>0</v>
      </c>
      <c r="BZ318" s="70">
        <v>0</v>
      </c>
      <c r="CA318" s="70">
        <v>0</v>
      </c>
      <c r="CB318" s="70">
        <v>0</v>
      </c>
      <c r="CC318" s="70">
        <v>0</v>
      </c>
      <c r="CD318" s="70">
        <v>0</v>
      </c>
    </row>
    <row r="319" spans="1:82">
      <c r="A319" s="70" t="s">
        <v>2028</v>
      </c>
      <c r="B319" s="70">
        <v>442</v>
      </c>
      <c r="C319" s="70">
        <v>17</v>
      </c>
      <c r="D319" s="70">
        <v>26</v>
      </c>
      <c r="E319" s="70">
        <v>2020</v>
      </c>
      <c r="F319" s="70" t="s">
        <v>159</v>
      </c>
      <c r="G319" s="70" t="s">
        <v>2011</v>
      </c>
      <c r="H319" s="70" t="s">
        <v>2012</v>
      </c>
      <c r="I319" s="148"/>
      <c r="J319" s="71">
        <v>0</v>
      </c>
      <c r="K319" s="71">
        <v>0.23995772596402209</v>
      </c>
      <c r="L319" s="71">
        <v>1.9571361029235772</v>
      </c>
      <c r="M319" s="71">
        <v>2.440072377868352</v>
      </c>
      <c r="N319" s="71">
        <v>5.0808137559980695</v>
      </c>
      <c r="O319" s="71">
        <v>4.3732408172883277</v>
      </c>
      <c r="P319" s="71">
        <v>15.23308604217585</v>
      </c>
      <c r="Q319" s="71">
        <v>0.232717975255536</v>
      </c>
      <c r="R319" s="71">
        <v>0</v>
      </c>
      <c r="S319" s="71">
        <v>0.22915884</v>
      </c>
      <c r="T319" s="72"/>
      <c r="U319" s="71">
        <v>0</v>
      </c>
      <c r="V319" s="71">
        <v>110</v>
      </c>
      <c r="W319" s="71">
        <v>88</v>
      </c>
      <c r="X319" s="71">
        <v>730</v>
      </c>
      <c r="Y319" s="71">
        <v>1450</v>
      </c>
      <c r="Z319" s="71">
        <v>3125</v>
      </c>
      <c r="AA319" s="71">
        <v>3362</v>
      </c>
      <c r="AB319" s="71">
        <v>3947</v>
      </c>
      <c r="AC319" s="71">
        <v>0</v>
      </c>
      <c r="AD319" s="71">
        <v>0.22915884</v>
      </c>
      <c r="AE319" s="72"/>
      <c r="AF319" s="71">
        <v>0</v>
      </c>
      <c r="AG319" s="71">
        <v>173028.58271396003</v>
      </c>
      <c r="AH319" s="71">
        <v>503594.80261582066</v>
      </c>
      <c r="AI319" s="71">
        <v>4218136.6062531285</v>
      </c>
      <c r="AJ319" s="71">
        <v>6623267.155927375</v>
      </c>
      <c r="AK319" s="71"/>
      <c r="AL319" s="71"/>
      <c r="AM319" s="71">
        <v>515127.35208462499</v>
      </c>
      <c r="AN319" s="71"/>
      <c r="AO319" s="71"/>
      <c r="AP319" s="71">
        <v>12033154.49959491</v>
      </c>
      <c r="AQ319" s="72"/>
      <c r="AR319" s="71">
        <v>137</v>
      </c>
      <c r="AS319" s="71">
        <v>32</v>
      </c>
      <c r="AT319" s="71">
        <v>0</v>
      </c>
      <c r="AU319" s="71">
        <v>0</v>
      </c>
      <c r="AV319" s="71">
        <v>0</v>
      </c>
      <c r="AW319" s="71">
        <v>0</v>
      </c>
      <c r="AX319" s="71"/>
      <c r="AY319" s="72"/>
      <c r="AZ319" s="71">
        <v>654.09999999999991</v>
      </c>
      <c r="BA319" s="71">
        <v>1662.2</v>
      </c>
      <c r="BB319" s="71">
        <v>0</v>
      </c>
      <c r="BC319" s="71">
        <v>0</v>
      </c>
      <c r="BD319" s="71">
        <v>0</v>
      </c>
      <c r="BE319" s="71">
        <v>0</v>
      </c>
      <c r="BF319" s="71"/>
      <c r="BG319" s="72"/>
      <c r="BH319" s="71">
        <v>0</v>
      </c>
      <c r="BI319" s="71">
        <v>0</v>
      </c>
      <c r="BJ319" s="71">
        <v>0</v>
      </c>
      <c r="BK319" s="71">
        <v>0</v>
      </c>
      <c r="BL319" s="71">
        <v>0</v>
      </c>
      <c r="BM319" s="71">
        <v>0</v>
      </c>
      <c r="BN319" s="72"/>
      <c r="BO319" s="71">
        <v>0</v>
      </c>
      <c r="BP319" s="71">
        <v>0</v>
      </c>
      <c r="BQ319" s="71">
        <v>0</v>
      </c>
      <c r="BR319" s="71">
        <v>0</v>
      </c>
      <c r="BS319" s="71">
        <v>0</v>
      </c>
      <c r="BT319" s="71">
        <v>0</v>
      </c>
      <c r="BU319"/>
      <c r="BV319" s="70">
        <v>0</v>
      </c>
      <c r="BW319" s="70">
        <v>0</v>
      </c>
      <c r="BX319" s="70">
        <v>0</v>
      </c>
      <c r="BY319" s="70">
        <v>0</v>
      </c>
      <c r="BZ319" s="70">
        <v>0</v>
      </c>
      <c r="CA319" s="70">
        <v>0</v>
      </c>
      <c r="CB319" s="70">
        <v>0</v>
      </c>
      <c r="CC319" s="70">
        <v>0</v>
      </c>
      <c r="CD319" s="70">
        <v>0</v>
      </c>
    </row>
    <row r="320" spans="1:82">
      <c r="A320" s="70" t="s">
        <v>2029</v>
      </c>
      <c r="B320" s="70">
        <v>442</v>
      </c>
      <c r="C320" s="70">
        <v>18</v>
      </c>
      <c r="D320" s="70">
        <v>26</v>
      </c>
      <c r="E320" s="70">
        <v>2021</v>
      </c>
      <c r="F320" s="70" t="s">
        <v>160</v>
      </c>
      <c r="G320" s="70" t="s">
        <v>2011</v>
      </c>
      <c r="H320" s="70" t="s">
        <v>2012</v>
      </c>
      <c r="I320" s="148"/>
      <c r="J320" s="71">
        <v>0</v>
      </c>
      <c r="K320" s="71">
        <v>0.25730997415468682</v>
      </c>
      <c r="L320" s="71">
        <v>2.5676079767163946</v>
      </c>
      <c r="M320" s="71">
        <v>2.7600886968938911</v>
      </c>
      <c r="N320" s="71">
        <v>5.4014904070178451</v>
      </c>
      <c r="O320" s="71">
        <v>4.2228345181384412</v>
      </c>
      <c r="P320" s="71">
        <v>15.594022829863388</v>
      </c>
      <c r="Q320" s="71">
        <v>0.22444004083574401</v>
      </c>
      <c r="R320" s="71">
        <v>0</v>
      </c>
      <c r="S320" s="71">
        <v>0.22030921000000001</v>
      </c>
      <c r="T320" s="72"/>
      <c r="U320" s="71">
        <v>0</v>
      </c>
      <c r="V320" s="71">
        <v>110</v>
      </c>
      <c r="W320" s="71">
        <v>88</v>
      </c>
      <c r="X320" s="71">
        <v>730</v>
      </c>
      <c r="Y320" s="71">
        <v>1412</v>
      </c>
      <c r="Z320" s="71">
        <v>3107</v>
      </c>
      <c r="AA320" s="71">
        <v>3356</v>
      </c>
      <c r="AB320" s="71">
        <v>3844</v>
      </c>
      <c r="AC320" s="71">
        <v>0</v>
      </c>
      <c r="AD320" s="71">
        <v>0.22030921000000001</v>
      </c>
      <c r="AE320" s="72"/>
      <c r="AF320" s="71">
        <v>0</v>
      </c>
      <c r="AG320" s="71">
        <v>178183.64021888943</v>
      </c>
      <c r="AH320" s="71">
        <v>603237.02456969931</v>
      </c>
      <c r="AI320" s="71">
        <v>4514236.5492089111</v>
      </c>
      <c r="AJ320" s="71">
        <v>6840902.2850502292</v>
      </c>
      <c r="AK320" s="71">
        <v>0</v>
      </c>
      <c r="AL320" s="71">
        <v>0</v>
      </c>
      <c r="AM320" s="71">
        <v>504578.38473319437</v>
      </c>
      <c r="AN320" s="71">
        <v>0</v>
      </c>
      <c r="AO320" s="71">
        <v>0</v>
      </c>
      <c r="AP320" s="71">
        <v>12641137.883780925</v>
      </c>
      <c r="AQ320" s="72"/>
      <c r="AR320" s="71">
        <v>142</v>
      </c>
      <c r="AS320" s="71">
        <v>36</v>
      </c>
      <c r="AT320" s="71">
        <v>0</v>
      </c>
      <c r="AU320" s="71">
        <v>0</v>
      </c>
      <c r="AV320" s="71">
        <v>0</v>
      </c>
      <c r="AW320" s="71">
        <v>0</v>
      </c>
      <c r="AX320" s="71"/>
      <c r="AY320" s="72"/>
      <c r="AZ320" s="71">
        <v>697.09999999999991</v>
      </c>
      <c r="BA320" s="71">
        <v>50721.2</v>
      </c>
      <c r="BB320" s="71">
        <v>0</v>
      </c>
      <c r="BC320" s="71">
        <v>0</v>
      </c>
      <c r="BD320" s="71">
        <v>0</v>
      </c>
      <c r="BE320" s="71">
        <v>0</v>
      </c>
      <c r="BF320" s="71"/>
      <c r="BG320" s="72"/>
      <c r="BH320" s="71">
        <v>0</v>
      </c>
      <c r="BI320" s="71">
        <v>0</v>
      </c>
      <c r="BJ320" s="71">
        <v>0</v>
      </c>
      <c r="BK320" s="71">
        <v>0</v>
      </c>
      <c r="BL320" s="71">
        <v>0</v>
      </c>
      <c r="BM320" s="71">
        <v>0</v>
      </c>
      <c r="BN320" s="72"/>
      <c r="BO320" s="71">
        <v>0</v>
      </c>
      <c r="BP320" s="71">
        <v>0</v>
      </c>
      <c r="BQ320" s="71">
        <v>0</v>
      </c>
      <c r="BR320" s="71">
        <v>0</v>
      </c>
      <c r="BS320" s="71">
        <v>0</v>
      </c>
      <c r="BT320" s="71">
        <v>0</v>
      </c>
      <c r="BU320"/>
      <c r="BV320" s="70">
        <v>0</v>
      </c>
      <c r="BW320" s="70">
        <v>0</v>
      </c>
      <c r="BX320" s="70">
        <v>0</v>
      </c>
      <c r="BY320" s="70">
        <v>0</v>
      </c>
      <c r="BZ320" s="70">
        <v>0</v>
      </c>
      <c r="CA320" s="70">
        <v>0</v>
      </c>
      <c r="CB320" s="70">
        <v>0</v>
      </c>
      <c r="CC320" s="70">
        <v>0</v>
      </c>
      <c r="CD320" s="70">
        <v>0</v>
      </c>
    </row>
    <row r="321" spans="1:82">
      <c r="A321" s="70" t="s">
        <v>2030</v>
      </c>
      <c r="B321" s="70">
        <v>442</v>
      </c>
      <c r="C321" s="70">
        <v>19</v>
      </c>
      <c r="D321" s="70">
        <v>26</v>
      </c>
      <c r="E321" s="70">
        <v>2022</v>
      </c>
      <c r="F321" s="70" t="s">
        <v>161</v>
      </c>
      <c r="G321" s="70" t="s">
        <v>2011</v>
      </c>
      <c r="H321" s="70" t="s">
        <v>2012</v>
      </c>
      <c r="I321" s="148"/>
      <c r="J321" s="71">
        <v>0</v>
      </c>
      <c r="K321" s="71">
        <v>0.23181785030561869</v>
      </c>
      <c r="L321" s="71">
        <v>1.6452414212631861</v>
      </c>
      <c r="M321" s="71">
        <v>2.7257405346992978</v>
      </c>
      <c r="N321" s="71">
        <v>5.345717742148274</v>
      </c>
      <c r="O321" s="71">
        <v>4.3930860933088391</v>
      </c>
      <c r="P321" s="71">
        <v>15.451407266826383</v>
      </c>
      <c r="Q321" s="71">
        <v>0.22405862058196271</v>
      </c>
      <c r="R321" s="71">
        <v>0</v>
      </c>
      <c r="S321" s="71">
        <v>0.21425420000000001</v>
      </c>
      <c r="T321" s="72"/>
      <c r="U321" s="71">
        <v>0</v>
      </c>
      <c r="V321" s="71">
        <v>110</v>
      </c>
      <c r="W321" s="71">
        <v>88</v>
      </c>
      <c r="X321" s="71">
        <v>730</v>
      </c>
      <c r="Y321" s="71">
        <v>1429</v>
      </c>
      <c r="Z321" s="71">
        <v>3071</v>
      </c>
      <c r="AA321" s="71">
        <v>3376</v>
      </c>
      <c r="AB321" s="71">
        <v>3806</v>
      </c>
      <c r="AC321" s="71">
        <v>0</v>
      </c>
      <c r="AD321" s="71">
        <v>0.21425420000000001</v>
      </c>
      <c r="AE321" s="72"/>
      <c r="AF321" s="71">
        <v>0</v>
      </c>
      <c r="AG321" s="71">
        <v>173049.94658549194</v>
      </c>
      <c r="AH321" s="71">
        <v>470952.38429756422</v>
      </c>
      <c r="AI321" s="71">
        <v>4483131.6304090107</v>
      </c>
      <c r="AJ321" s="71">
        <v>6864404.1752846483</v>
      </c>
      <c r="AK321" s="71">
        <v>0</v>
      </c>
      <c r="AL321" s="71">
        <v>0</v>
      </c>
      <c r="AM321" s="71">
        <v>491458.48251348187</v>
      </c>
      <c r="AN321" s="71">
        <v>0</v>
      </c>
      <c r="AO321" s="71">
        <v>0</v>
      </c>
      <c r="AP321" s="71">
        <v>12482996.619090198</v>
      </c>
      <c r="AQ321" s="72"/>
      <c r="AR321" s="71">
        <v>148</v>
      </c>
      <c r="AS321" s="71">
        <v>36</v>
      </c>
      <c r="AT321" s="71">
        <v>0</v>
      </c>
      <c r="AU321" s="71">
        <v>0</v>
      </c>
      <c r="AV321" s="71">
        <v>0</v>
      </c>
      <c r="AW321" s="71">
        <v>0</v>
      </c>
      <c r="AX321" s="71"/>
      <c r="AY321" s="72"/>
      <c r="AZ321" s="71">
        <v>732.69999999999982</v>
      </c>
      <c r="BA321" s="71">
        <v>50721.200000000004</v>
      </c>
      <c r="BB321" s="71">
        <v>0</v>
      </c>
      <c r="BC321" s="71">
        <v>0</v>
      </c>
      <c r="BD321" s="71">
        <v>0</v>
      </c>
      <c r="BE321" s="71">
        <v>0</v>
      </c>
      <c r="BF321" s="71"/>
      <c r="BG321" s="72"/>
      <c r="BH321" s="71"/>
      <c r="BI321" s="71"/>
      <c r="BJ321" s="71"/>
      <c r="BK321" s="71"/>
      <c r="BL321" s="71"/>
      <c r="BM321" s="71"/>
      <c r="BN321" s="72"/>
      <c r="BO321" s="71"/>
      <c r="BP321" s="71"/>
      <c r="BQ321" s="71"/>
      <c r="BR321" s="71"/>
      <c r="BS321" s="71"/>
      <c r="BT321" s="71"/>
      <c r="BU321"/>
      <c r="BV321" s="70"/>
      <c r="BW321" s="70"/>
      <c r="BX321" s="70"/>
      <c r="BY321" s="70"/>
      <c r="BZ321" s="70"/>
      <c r="CA321" s="70"/>
      <c r="CB321" s="70"/>
      <c r="CC321" s="70"/>
      <c r="CD321" s="70"/>
    </row>
    <row r="322" spans="1:82">
      <c r="A322" s="70" t="s">
        <v>2031</v>
      </c>
      <c r="B322" s="70">
        <v>442</v>
      </c>
      <c r="C322" s="70">
        <v>20</v>
      </c>
      <c r="D322" s="70">
        <v>26</v>
      </c>
      <c r="E322" s="70">
        <v>2023</v>
      </c>
      <c r="F322" s="70" t="s">
        <v>1539</v>
      </c>
      <c r="G322" s="70" t="s">
        <v>2011</v>
      </c>
      <c r="H322" s="70" t="s">
        <v>2012</v>
      </c>
      <c r="I322" s="148"/>
      <c r="J322" s="71"/>
      <c r="K322" s="71"/>
      <c r="L322" s="71"/>
      <c r="M322" s="71"/>
      <c r="N322" s="71"/>
      <c r="O322" s="71"/>
      <c r="P322" s="71"/>
      <c r="Q322" s="71"/>
      <c r="R322" s="71"/>
      <c r="S322" s="71"/>
      <c r="T322" s="72"/>
      <c r="U322" s="71"/>
      <c r="V322" s="71"/>
      <c r="W322" s="71"/>
      <c r="X322" s="71"/>
      <c r="Y322" s="71"/>
      <c r="Z322" s="71"/>
      <c r="AA322" s="71"/>
      <c r="AB322" s="71"/>
      <c r="AC322" s="71"/>
      <c r="AD322" s="71"/>
      <c r="AE322" s="72"/>
      <c r="AF322" s="71"/>
      <c r="AG322" s="71"/>
      <c r="AH322" s="71"/>
      <c r="AI322" s="71"/>
      <c r="AJ322" s="71"/>
      <c r="AK322" s="71"/>
      <c r="AL322" s="71"/>
      <c r="AM322" s="71"/>
      <c r="AN322" s="71"/>
      <c r="AO322" s="71"/>
      <c r="AP322" s="71"/>
      <c r="AQ322" s="72"/>
      <c r="AR322" s="71">
        <v>151</v>
      </c>
      <c r="AS322" s="71">
        <v>36</v>
      </c>
      <c r="AT322" s="71">
        <v>0</v>
      </c>
      <c r="AU322" s="71">
        <v>0</v>
      </c>
      <c r="AV322" s="71">
        <v>0</v>
      </c>
      <c r="AW322" s="71">
        <v>0</v>
      </c>
      <c r="AX322" s="71"/>
      <c r="AY322" s="72"/>
      <c r="AZ322" s="71">
        <v>755.89999999999986</v>
      </c>
      <c r="BA322" s="71">
        <v>50721.200000000004</v>
      </c>
      <c r="BB322" s="71">
        <v>0</v>
      </c>
      <c r="BC322" s="71">
        <v>0</v>
      </c>
      <c r="BD322" s="71">
        <v>0</v>
      </c>
      <c r="BE322" s="71">
        <v>0</v>
      </c>
      <c r="BF322" s="71"/>
      <c r="BG322" s="72"/>
      <c r="BH322" s="71"/>
      <c r="BI322" s="71"/>
      <c r="BJ322" s="71"/>
      <c r="BK322" s="71"/>
      <c r="BL322" s="71"/>
      <c r="BM322" s="71"/>
      <c r="BN322" s="72"/>
      <c r="BO322" s="71"/>
      <c r="BP322" s="71"/>
      <c r="BQ322" s="71"/>
      <c r="BR322" s="71"/>
      <c r="BS322" s="71"/>
      <c r="BT322" s="71"/>
      <c r="BU322"/>
      <c r="BV322" s="70"/>
      <c r="BW322" s="70"/>
      <c r="BX322" s="70"/>
      <c r="BY322" s="70"/>
      <c r="BZ322" s="70"/>
      <c r="CA322" s="70"/>
      <c r="CB322" s="70"/>
      <c r="CC322" s="70"/>
      <c r="CD322" s="70"/>
    </row>
    <row r="323" spans="1:82">
      <c r="A323" s="70" t="s">
        <v>2032</v>
      </c>
      <c r="B323" s="70">
        <v>442</v>
      </c>
      <c r="C323" s="70">
        <v>21</v>
      </c>
      <c r="D323" s="70">
        <v>26</v>
      </c>
      <c r="E323" s="70">
        <v>2024</v>
      </c>
      <c r="F323" s="70" t="s">
        <v>1554</v>
      </c>
      <c r="G323" s="70" t="s">
        <v>2011</v>
      </c>
      <c r="H323" s="70" t="s">
        <v>2012</v>
      </c>
      <c r="I323" s="148"/>
      <c r="J323" s="71"/>
      <c r="K323" s="71"/>
      <c r="L323" s="71"/>
      <c r="M323" s="71"/>
      <c r="N323" s="71"/>
      <c r="O323" s="71"/>
      <c r="P323" s="71"/>
      <c r="Q323" s="71"/>
      <c r="R323" s="71"/>
      <c r="S323" s="71"/>
      <c r="T323" s="72"/>
      <c r="U323" s="71"/>
      <c r="V323" s="71"/>
      <c r="W323" s="71"/>
      <c r="X323" s="71"/>
      <c r="Y323" s="71"/>
      <c r="Z323" s="71"/>
      <c r="AA323" s="71"/>
      <c r="AB323" s="71"/>
      <c r="AC323" s="71"/>
      <c r="AD323" s="71"/>
      <c r="AE323" s="72"/>
      <c r="AF323" s="71"/>
      <c r="AG323" s="71"/>
      <c r="AH323" s="71"/>
      <c r="AI323" s="71"/>
      <c r="AJ323" s="71"/>
      <c r="AK323" s="71"/>
      <c r="AL323" s="71"/>
      <c r="AM323" s="71"/>
      <c r="AN323" s="71"/>
      <c r="AO323" s="71"/>
      <c r="AP323" s="71"/>
      <c r="AQ323" s="72"/>
      <c r="AR323" s="71"/>
      <c r="AS323" s="71"/>
      <c r="AT323" s="71"/>
      <c r="AU323" s="71"/>
      <c r="AV323" s="71"/>
      <c r="AW323" s="71"/>
      <c r="AX323" s="71"/>
      <c r="AY323" s="72"/>
      <c r="AZ323" s="71"/>
      <c r="BA323" s="71"/>
      <c r="BB323" s="71"/>
      <c r="BC323" s="71"/>
      <c r="BD323" s="71"/>
      <c r="BE323" s="71"/>
      <c r="BF323" s="71"/>
      <c r="BG323" s="72"/>
      <c r="BH323" s="71"/>
      <c r="BI323" s="71"/>
      <c r="BJ323" s="71"/>
      <c r="BK323" s="71"/>
      <c r="BL323" s="71"/>
      <c r="BM323" s="71"/>
      <c r="BN323" s="72"/>
      <c r="BO323" s="71"/>
      <c r="BP323" s="71"/>
      <c r="BQ323" s="71"/>
      <c r="BR323" s="71"/>
      <c r="BS323" s="71"/>
      <c r="BT323" s="71"/>
      <c r="BU323"/>
      <c r="BV323" s="70"/>
      <c r="BW323" s="70"/>
      <c r="BX323" s="70"/>
      <c r="BY323" s="70"/>
      <c r="BZ323" s="70"/>
      <c r="CA323" s="70"/>
      <c r="CB323" s="70"/>
      <c r="CC323" s="70"/>
      <c r="CD323" s="70"/>
    </row>
    <row r="324" spans="1:82">
      <c r="A324" s="70" t="s">
        <v>2033</v>
      </c>
      <c r="B324" s="70">
        <v>103</v>
      </c>
      <c r="C324" s="70">
        <v>1</v>
      </c>
      <c r="D324" s="70">
        <v>7</v>
      </c>
      <c r="E324" s="70">
        <v>1990</v>
      </c>
      <c r="F324" s="70" t="s">
        <v>787</v>
      </c>
      <c r="G324" s="70" t="s">
        <v>1659</v>
      </c>
      <c r="H324" s="70" t="s">
        <v>1660</v>
      </c>
      <c r="I324" s="148"/>
      <c r="J324" s="71">
        <v>41.326019734523072</v>
      </c>
      <c r="K324" s="71">
        <v>1.787177246744641</v>
      </c>
      <c r="L324" s="71">
        <v>8.720545052400885</v>
      </c>
      <c r="M324" s="71">
        <v>4.7058714267256807</v>
      </c>
      <c r="N324" s="71">
        <v>12.181768503197709</v>
      </c>
      <c r="O324" s="71">
        <v>3.8413690250959771</v>
      </c>
      <c r="P324" s="71">
        <v>4.0772436962085088</v>
      </c>
      <c r="Q324" s="71">
        <v>0.44134834021093799</v>
      </c>
      <c r="R324" s="71">
        <v>5.3802731874267691</v>
      </c>
      <c r="S324" s="71">
        <v>0.35939544824118158</v>
      </c>
      <c r="T324" s="72"/>
      <c r="U324" s="71">
        <v>1160288</v>
      </c>
      <c r="V324" s="71">
        <v>327</v>
      </c>
      <c r="W324" s="71">
        <v>102</v>
      </c>
      <c r="X324" s="71">
        <v>1578</v>
      </c>
      <c r="Y324" s="71">
        <v>2606</v>
      </c>
      <c r="Z324" s="71">
        <v>1580</v>
      </c>
      <c r="AA324" s="71">
        <v>990</v>
      </c>
      <c r="AB324" s="71">
        <v>7166</v>
      </c>
      <c r="AC324" s="71">
        <v>931873</v>
      </c>
      <c r="AD324" s="71">
        <v>0.35939544824118158</v>
      </c>
      <c r="AE324" s="72"/>
      <c r="AF324" s="71"/>
      <c r="AG324" s="71"/>
      <c r="AH324" s="71"/>
      <c r="AI324" s="71"/>
      <c r="AJ324" s="71"/>
      <c r="AK324" s="71"/>
      <c r="AL324" s="71"/>
      <c r="AM324" s="71"/>
      <c r="AN324" s="71"/>
      <c r="AO324" s="71"/>
      <c r="AP324" s="71"/>
      <c r="AQ324" s="72"/>
      <c r="AR324" s="71"/>
      <c r="AS324" s="71"/>
      <c r="AT324" s="71"/>
      <c r="AU324" s="71"/>
      <c r="AV324" s="71"/>
      <c r="AW324" s="71"/>
      <c r="AX324" s="71"/>
      <c r="AY324" s="72"/>
      <c r="AZ324" s="71"/>
      <c r="BA324" s="71"/>
      <c r="BB324" s="71"/>
      <c r="BC324" s="71"/>
      <c r="BD324" s="71"/>
      <c r="BE324" s="71"/>
      <c r="BF324" s="71"/>
      <c r="BG324" s="72"/>
      <c r="BH324" s="71" t="s">
        <v>788</v>
      </c>
      <c r="BI324" s="71" t="s">
        <v>788</v>
      </c>
      <c r="BJ324" s="71" t="s">
        <v>788</v>
      </c>
      <c r="BK324" s="71" t="s">
        <v>788</v>
      </c>
      <c r="BL324" s="71" t="s">
        <v>788</v>
      </c>
      <c r="BM324" s="71" t="s">
        <v>788</v>
      </c>
      <c r="BN324" s="72"/>
      <c r="BO324" s="71" t="s">
        <v>788</v>
      </c>
      <c r="BP324" s="71" t="s">
        <v>788</v>
      </c>
      <c r="BQ324" s="71" t="s">
        <v>788</v>
      </c>
      <c r="BR324" s="71" t="s">
        <v>788</v>
      </c>
      <c r="BS324" s="71" t="s">
        <v>788</v>
      </c>
      <c r="BT324" s="71" t="s">
        <v>788</v>
      </c>
      <c r="BU324"/>
      <c r="BV324" s="70"/>
      <c r="BW324" s="70"/>
      <c r="BX324" s="70"/>
      <c r="BY324" s="70"/>
      <c r="BZ324" s="70"/>
      <c r="CA324" s="70"/>
      <c r="CB324" s="70"/>
      <c r="CC324" s="70"/>
      <c r="CD324" s="70"/>
    </row>
    <row r="325" spans="1:82">
      <c r="A325" s="70" t="s">
        <v>2034</v>
      </c>
      <c r="B325" s="70">
        <v>104</v>
      </c>
      <c r="C325" s="70">
        <v>2</v>
      </c>
      <c r="D325" s="70">
        <v>7</v>
      </c>
      <c r="E325" s="70">
        <v>2005</v>
      </c>
      <c r="F325" s="70" t="s">
        <v>789</v>
      </c>
      <c r="G325" s="70" t="s">
        <v>1659</v>
      </c>
      <c r="H325" s="70" t="s">
        <v>1660</v>
      </c>
      <c r="I325" s="148"/>
      <c r="J325" s="71">
        <v>35.076956779024549</v>
      </c>
      <c r="K325" s="71">
        <v>0.96381804258352599</v>
      </c>
      <c r="L325" s="71">
        <v>2.5901234821729431</v>
      </c>
      <c r="M325" s="71">
        <v>4.9939310164220263</v>
      </c>
      <c r="N325" s="71">
        <v>12.8066557970789</v>
      </c>
      <c r="O325" s="71">
        <v>5.1411229364832884</v>
      </c>
      <c r="P325" s="71">
        <v>4.2039626927166092</v>
      </c>
      <c r="Q325" s="71">
        <v>0.34187978120558699</v>
      </c>
      <c r="R325" s="71">
        <v>1.0321479872097401</v>
      </c>
      <c r="S325" s="71">
        <v>0</v>
      </c>
      <c r="T325" s="72"/>
      <c r="U325" s="71">
        <v>1083365</v>
      </c>
      <c r="V325" s="71">
        <v>294</v>
      </c>
      <c r="W325" s="71">
        <v>23</v>
      </c>
      <c r="X325" s="71">
        <v>811</v>
      </c>
      <c r="Y325" s="71">
        <v>2611</v>
      </c>
      <c r="Z325" s="71">
        <v>2447</v>
      </c>
      <c r="AA325" s="71">
        <v>836</v>
      </c>
      <c r="AB325" s="71">
        <v>5803</v>
      </c>
      <c r="AC325" s="71">
        <v>182514</v>
      </c>
      <c r="AD325" s="71">
        <v>0</v>
      </c>
      <c r="AE325" s="72"/>
      <c r="AF325" s="71"/>
      <c r="AG325" s="71"/>
      <c r="AH325" s="71"/>
      <c r="AI325" s="71"/>
      <c r="AJ325" s="71"/>
      <c r="AK325" s="71"/>
      <c r="AL325" s="71"/>
      <c r="AM325" s="71"/>
      <c r="AN325" s="71"/>
      <c r="AO325" s="71"/>
      <c r="AP325" s="71"/>
      <c r="AQ325" s="72"/>
      <c r="AR325" s="71"/>
      <c r="AS325" s="71"/>
      <c r="AT325" s="71"/>
      <c r="AU325" s="71"/>
      <c r="AV325" s="71"/>
      <c r="AW325" s="71"/>
      <c r="AX325" s="71"/>
      <c r="AY325" s="72"/>
      <c r="AZ325" s="71"/>
      <c r="BA325" s="71"/>
      <c r="BB325" s="71"/>
      <c r="BC325" s="71"/>
      <c r="BD325" s="71"/>
      <c r="BE325" s="71"/>
      <c r="BF325" s="71"/>
      <c r="BG325" s="72"/>
      <c r="BH325" s="71" t="s">
        <v>788</v>
      </c>
      <c r="BI325" s="71" t="s">
        <v>788</v>
      </c>
      <c r="BJ325" s="71" t="s">
        <v>788</v>
      </c>
      <c r="BK325" s="71" t="s">
        <v>788</v>
      </c>
      <c r="BL325" s="71" t="s">
        <v>788</v>
      </c>
      <c r="BM325" s="71" t="s">
        <v>788</v>
      </c>
      <c r="BN325" s="72"/>
      <c r="BO325" s="71" t="s">
        <v>788</v>
      </c>
      <c r="BP325" s="71" t="s">
        <v>788</v>
      </c>
      <c r="BQ325" s="71" t="s">
        <v>788</v>
      </c>
      <c r="BR325" s="71" t="s">
        <v>788</v>
      </c>
      <c r="BS325" s="71" t="s">
        <v>788</v>
      </c>
      <c r="BT325" s="71" t="s">
        <v>788</v>
      </c>
      <c r="BU325"/>
      <c r="BV325" s="70"/>
      <c r="BW325" s="70"/>
      <c r="BX325" s="70"/>
      <c r="BY325" s="70"/>
      <c r="BZ325" s="70"/>
      <c r="CA325" s="70"/>
      <c r="CB325" s="70"/>
      <c r="CC325" s="70"/>
      <c r="CD325" s="70"/>
    </row>
    <row r="326" spans="1:82">
      <c r="A326" s="70" t="s">
        <v>2035</v>
      </c>
      <c r="B326" s="70">
        <v>105</v>
      </c>
      <c r="C326" s="70">
        <v>3</v>
      </c>
      <c r="D326" s="70">
        <v>7</v>
      </c>
      <c r="E326" s="70">
        <v>2006</v>
      </c>
      <c r="F326" s="70" t="s">
        <v>790</v>
      </c>
      <c r="G326" s="70" t="s">
        <v>1659</v>
      </c>
      <c r="H326" s="70" t="s">
        <v>1660</v>
      </c>
      <c r="I326" s="148"/>
      <c r="J326" s="71" t="s">
        <v>788</v>
      </c>
      <c r="K326" s="71" t="s">
        <v>788</v>
      </c>
      <c r="L326" s="71" t="s">
        <v>788</v>
      </c>
      <c r="M326" s="71" t="s">
        <v>788</v>
      </c>
      <c r="N326" s="71" t="s">
        <v>788</v>
      </c>
      <c r="O326" s="71" t="s">
        <v>788</v>
      </c>
      <c r="P326" s="71" t="s">
        <v>788</v>
      </c>
      <c r="Q326" s="71" t="s">
        <v>788</v>
      </c>
      <c r="R326" s="71" t="s">
        <v>788</v>
      </c>
      <c r="S326" s="71" t="s">
        <v>788</v>
      </c>
      <c r="T326" s="72"/>
      <c r="U326" s="71" t="s">
        <v>788</v>
      </c>
      <c r="V326" s="71" t="s">
        <v>788</v>
      </c>
      <c r="W326" s="71" t="s">
        <v>788</v>
      </c>
      <c r="X326" s="71" t="s">
        <v>788</v>
      </c>
      <c r="Y326" s="71" t="s">
        <v>788</v>
      </c>
      <c r="Z326" s="71" t="s">
        <v>788</v>
      </c>
      <c r="AA326" s="71" t="s">
        <v>788</v>
      </c>
      <c r="AB326" s="71" t="s">
        <v>788</v>
      </c>
      <c r="AC326" s="71" t="s">
        <v>788</v>
      </c>
      <c r="AD326" s="71" t="s">
        <v>788</v>
      </c>
      <c r="AE326" s="72"/>
      <c r="AF326" s="71" t="s">
        <v>788</v>
      </c>
      <c r="AG326" s="71" t="s">
        <v>788</v>
      </c>
      <c r="AH326" s="71" t="s">
        <v>788</v>
      </c>
      <c r="AI326" s="71" t="s">
        <v>788</v>
      </c>
      <c r="AJ326" s="71" t="s">
        <v>788</v>
      </c>
      <c r="AK326" s="71" t="s">
        <v>788</v>
      </c>
      <c r="AL326" s="71" t="s">
        <v>788</v>
      </c>
      <c r="AM326" s="71" t="s">
        <v>788</v>
      </c>
      <c r="AN326" s="71" t="s">
        <v>788</v>
      </c>
      <c r="AO326" s="71" t="s">
        <v>788</v>
      </c>
      <c r="AP326" s="71"/>
      <c r="AQ326" s="72"/>
      <c r="AR326" s="71" t="s">
        <v>788</v>
      </c>
      <c r="AS326" s="71" t="s">
        <v>788</v>
      </c>
      <c r="AT326" s="71" t="s">
        <v>788</v>
      </c>
      <c r="AU326" s="71" t="s">
        <v>788</v>
      </c>
      <c r="AV326" s="71" t="s">
        <v>788</v>
      </c>
      <c r="AW326" s="71" t="s">
        <v>788</v>
      </c>
      <c r="AX326" s="71" t="s">
        <v>788</v>
      </c>
      <c r="AY326" s="72"/>
      <c r="AZ326" s="71" t="s">
        <v>788</v>
      </c>
      <c r="BA326" s="71" t="s">
        <v>788</v>
      </c>
      <c r="BB326" s="71" t="s">
        <v>788</v>
      </c>
      <c r="BC326" s="71" t="s">
        <v>788</v>
      </c>
      <c r="BD326" s="71" t="s">
        <v>788</v>
      </c>
      <c r="BE326" s="71" t="s">
        <v>788</v>
      </c>
      <c r="BF326" s="71" t="s">
        <v>788</v>
      </c>
      <c r="BG326" s="72"/>
      <c r="BH326" s="71" t="s">
        <v>788</v>
      </c>
      <c r="BI326" s="71" t="s">
        <v>788</v>
      </c>
      <c r="BJ326" s="71" t="s">
        <v>788</v>
      </c>
      <c r="BK326" s="71" t="s">
        <v>788</v>
      </c>
      <c r="BL326" s="71" t="s">
        <v>788</v>
      </c>
      <c r="BM326" s="71" t="s">
        <v>788</v>
      </c>
      <c r="BN326" s="72"/>
      <c r="BO326" s="71" t="s">
        <v>788</v>
      </c>
      <c r="BP326" s="71" t="s">
        <v>788</v>
      </c>
      <c r="BQ326" s="71" t="s">
        <v>788</v>
      </c>
      <c r="BR326" s="71" t="s">
        <v>788</v>
      </c>
      <c r="BS326" s="71" t="s">
        <v>788</v>
      </c>
      <c r="BT326" s="71" t="s">
        <v>788</v>
      </c>
      <c r="BU326"/>
      <c r="BV326" s="70"/>
      <c r="BW326" s="70"/>
      <c r="BX326" s="70"/>
      <c r="BY326" s="70"/>
      <c r="BZ326" s="70"/>
      <c r="CA326" s="70"/>
      <c r="CB326" s="70"/>
      <c r="CC326" s="70"/>
      <c r="CD326" s="70"/>
    </row>
    <row r="327" spans="1:82">
      <c r="A327" s="70" t="s">
        <v>2036</v>
      </c>
      <c r="B327" s="70">
        <v>106</v>
      </c>
      <c r="C327" s="70">
        <v>4</v>
      </c>
      <c r="D327" s="70">
        <v>7</v>
      </c>
      <c r="E327" s="70">
        <v>2007</v>
      </c>
      <c r="F327" s="70" t="s">
        <v>791</v>
      </c>
      <c r="G327" s="70" t="s">
        <v>1659</v>
      </c>
      <c r="H327" s="70" t="s">
        <v>1660</v>
      </c>
      <c r="I327" s="148"/>
      <c r="J327" s="71">
        <v>32.420647096935816</v>
      </c>
      <c r="K327" s="71">
        <v>0.95276474104662068</v>
      </c>
      <c r="L327" s="71">
        <v>3.6930967458786861</v>
      </c>
      <c r="M327" s="71">
        <v>5.7371657485639451</v>
      </c>
      <c r="N327" s="71">
        <v>12.548010610976119</v>
      </c>
      <c r="O327" s="71">
        <v>4.8323406191924558</v>
      </c>
      <c r="P327" s="71">
        <v>4.0903076297206153</v>
      </c>
      <c r="Q327" s="71">
        <v>0.344483678775313</v>
      </c>
      <c r="R327" s="71">
        <v>1.0856006780872149</v>
      </c>
      <c r="S327" s="71">
        <v>0</v>
      </c>
      <c r="T327" s="72"/>
      <c r="U327" s="71">
        <v>1064701</v>
      </c>
      <c r="V327" s="71">
        <v>317</v>
      </c>
      <c r="W327" s="71">
        <v>45</v>
      </c>
      <c r="X327" s="71">
        <v>1167</v>
      </c>
      <c r="Y327" s="71">
        <v>2565</v>
      </c>
      <c r="Z327" s="71">
        <v>2391</v>
      </c>
      <c r="AA327" s="71">
        <v>801</v>
      </c>
      <c r="AB327" s="71">
        <v>5538</v>
      </c>
      <c r="AC327" s="71">
        <v>197474</v>
      </c>
      <c r="AD327" s="71">
        <v>0</v>
      </c>
      <c r="AE327" s="72"/>
      <c r="AF327" s="71"/>
      <c r="AG327" s="71"/>
      <c r="AH327" s="71"/>
      <c r="AI327" s="71"/>
      <c r="AJ327" s="71"/>
      <c r="AK327" s="71"/>
      <c r="AL327" s="71"/>
      <c r="AM327" s="71"/>
      <c r="AN327" s="71"/>
      <c r="AO327" s="71"/>
      <c r="AP327" s="71"/>
      <c r="AQ327" s="72"/>
      <c r="AR327" s="71"/>
      <c r="AS327" s="71"/>
      <c r="AT327" s="71"/>
      <c r="AU327" s="71"/>
      <c r="AV327" s="71"/>
      <c r="AW327" s="71"/>
      <c r="AX327" s="71"/>
      <c r="AY327" s="72"/>
      <c r="AZ327" s="71"/>
      <c r="BA327" s="71"/>
      <c r="BB327" s="71"/>
      <c r="BC327" s="71"/>
      <c r="BD327" s="71"/>
      <c r="BE327" s="71"/>
      <c r="BF327" s="71"/>
      <c r="BG327" s="72"/>
      <c r="BH327" s="71" t="s">
        <v>788</v>
      </c>
      <c r="BI327" s="71" t="s">
        <v>788</v>
      </c>
      <c r="BJ327" s="71" t="s">
        <v>788</v>
      </c>
      <c r="BK327" s="71" t="s">
        <v>788</v>
      </c>
      <c r="BL327" s="71" t="s">
        <v>788</v>
      </c>
      <c r="BM327" s="71" t="s">
        <v>788</v>
      </c>
      <c r="BN327" s="72"/>
      <c r="BO327" s="71" t="s">
        <v>788</v>
      </c>
      <c r="BP327" s="71" t="s">
        <v>788</v>
      </c>
      <c r="BQ327" s="71" t="s">
        <v>788</v>
      </c>
      <c r="BR327" s="71" t="s">
        <v>788</v>
      </c>
      <c r="BS327" s="71" t="s">
        <v>788</v>
      </c>
      <c r="BT327" s="71" t="s">
        <v>788</v>
      </c>
      <c r="BU327"/>
      <c r="BV327" s="70"/>
      <c r="BW327" s="70"/>
      <c r="BX327" s="70"/>
      <c r="BY327" s="70"/>
      <c r="BZ327" s="70"/>
      <c r="CA327" s="70"/>
      <c r="CB327" s="70"/>
      <c r="CC327" s="70"/>
      <c r="CD327" s="70"/>
    </row>
    <row r="328" spans="1:82">
      <c r="A328" s="70" t="s">
        <v>2037</v>
      </c>
      <c r="B328" s="70">
        <v>107</v>
      </c>
      <c r="C328" s="70">
        <v>5</v>
      </c>
      <c r="D328" s="70">
        <v>7</v>
      </c>
      <c r="E328" s="70">
        <v>2008</v>
      </c>
      <c r="F328" s="70" t="s">
        <v>792</v>
      </c>
      <c r="G328" s="70" t="s">
        <v>1659</v>
      </c>
      <c r="H328" s="70" t="s">
        <v>1660</v>
      </c>
      <c r="I328" s="148"/>
      <c r="J328" s="71">
        <v>32.174292888389907</v>
      </c>
      <c r="K328" s="71">
        <v>0.83620109635274953</v>
      </c>
      <c r="L328" s="71">
        <v>3.188849655468998</v>
      </c>
      <c r="M328" s="71">
        <v>6.7130394869912067</v>
      </c>
      <c r="N328" s="71">
        <v>12.66732766199728</v>
      </c>
      <c r="O328" s="71">
        <v>4.6470072134741791</v>
      </c>
      <c r="P328" s="71">
        <v>3.8765181650828122</v>
      </c>
      <c r="Q328" s="71">
        <v>0.331137315643596</v>
      </c>
      <c r="R328" s="71">
        <v>0.88886304878979772</v>
      </c>
      <c r="S328" s="71">
        <v>0</v>
      </c>
      <c r="T328" s="72"/>
      <c r="U328" s="71">
        <v>1110170</v>
      </c>
      <c r="V328" s="71">
        <v>317</v>
      </c>
      <c r="W328" s="71">
        <v>45</v>
      </c>
      <c r="X328" s="71">
        <v>1167</v>
      </c>
      <c r="Y328" s="71">
        <v>2555</v>
      </c>
      <c r="Z328" s="71">
        <v>2380</v>
      </c>
      <c r="AA328" s="71">
        <v>760</v>
      </c>
      <c r="AB328" s="71">
        <v>5411</v>
      </c>
      <c r="AC328" s="71">
        <v>167894</v>
      </c>
      <c r="AD328" s="71">
        <v>0</v>
      </c>
      <c r="AE328" s="72"/>
      <c r="AF328" s="71"/>
      <c r="AG328" s="71"/>
      <c r="AH328" s="71"/>
      <c r="AI328" s="71"/>
      <c r="AJ328" s="71"/>
      <c r="AK328" s="71"/>
      <c r="AL328" s="71"/>
      <c r="AM328" s="71"/>
      <c r="AN328" s="71"/>
      <c r="AO328" s="71"/>
      <c r="AP328" s="71"/>
      <c r="AQ328" s="72"/>
      <c r="AR328" s="71"/>
      <c r="AS328" s="71"/>
      <c r="AT328" s="71"/>
      <c r="AU328" s="71"/>
      <c r="AV328" s="71"/>
      <c r="AW328" s="71"/>
      <c r="AX328" s="71"/>
      <c r="AY328" s="72"/>
      <c r="AZ328" s="71"/>
      <c r="BA328" s="71"/>
      <c r="BB328" s="71"/>
      <c r="BC328" s="71"/>
      <c r="BD328" s="71"/>
      <c r="BE328" s="71"/>
      <c r="BF328" s="71"/>
      <c r="BG328" s="72"/>
      <c r="BH328" s="71" t="s">
        <v>788</v>
      </c>
      <c r="BI328" s="71" t="s">
        <v>788</v>
      </c>
      <c r="BJ328" s="71" t="s">
        <v>788</v>
      </c>
      <c r="BK328" s="71" t="s">
        <v>788</v>
      </c>
      <c r="BL328" s="71" t="s">
        <v>788</v>
      </c>
      <c r="BM328" s="71" t="s">
        <v>788</v>
      </c>
      <c r="BN328" s="72"/>
      <c r="BO328" s="71" t="s">
        <v>788</v>
      </c>
      <c r="BP328" s="71" t="s">
        <v>788</v>
      </c>
      <c r="BQ328" s="71" t="s">
        <v>788</v>
      </c>
      <c r="BR328" s="71" t="s">
        <v>788</v>
      </c>
      <c r="BS328" s="71" t="s">
        <v>788</v>
      </c>
      <c r="BT328" s="71" t="s">
        <v>788</v>
      </c>
      <c r="BU328"/>
      <c r="BV328" s="70"/>
      <c r="BW328" s="70"/>
      <c r="BX328" s="70"/>
      <c r="BY328" s="70"/>
      <c r="BZ328" s="70"/>
      <c r="CA328" s="70"/>
      <c r="CB328" s="70"/>
      <c r="CC328" s="70"/>
      <c r="CD328" s="70"/>
    </row>
    <row r="329" spans="1:82">
      <c r="A329" s="70" t="s">
        <v>2038</v>
      </c>
      <c r="B329" s="70">
        <v>108</v>
      </c>
      <c r="C329" s="70">
        <v>6</v>
      </c>
      <c r="D329" s="70">
        <v>7</v>
      </c>
      <c r="E329" s="70">
        <v>2009</v>
      </c>
      <c r="F329" s="70" t="s">
        <v>176</v>
      </c>
      <c r="G329" s="1064" t="s">
        <v>1659</v>
      </c>
      <c r="H329" s="70" t="s">
        <v>1660</v>
      </c>
      <c r="I329" s="148"/>
      <c r="J329" s="71">
        <v>30.170656264395799</v>
      </c>
      <c r="K329" s="71">
        <v>0.5018291457141425</v>
      </c>
      <c r="L329" s="71">
        <v>6.9878630435713358</v>
      </c>
      <c r="M329" s="71">
        <v>5.292776583700987</v>
      </c>
      <c r="N329" s="71">
        <v>10.91440542320869</v>
      </c>
      <c r="O329" s="71">
        <v>4.7277636571410131</v>
      </c>
      <c r="P329" s="71">
        <v>3.6269735212166498</v>
      </c>
      <c r="Q329" s="71">
        <v>0.31084151475736099</v>
      </c>
      <c r="R329" s="71">
        <v>0.87768372755020696</v>
      </c>
      <c r="S329" s="71">
        <v>0</v>
      </c>
      <c r="T329" s="72"/>
      <c r="U329" s="71">
        <v>1051299</v>
      </c>
      <c r="V329" s="71">
        <v>233</v>
      </c>
      <c r="W329" s="71">
        <v>113</v>
      </c>
      <c r="X329" s="71">
        <v>1162</v>
      </c>
      <c r="Y329" s="71">
        <v>2563</v>
      </c>
      <c r="Z329" s="71">
        <v>2390</v>
      </c>
      <c r="AA329" s="71">
        <v>730</v>
      </c>
      <c r="AB329" s="71">
        <v>5332</v>
      </c>
      <c r="AC329" s="71">
        <v>161734</v>
      </c>
      <c r="AD329" s="71">
        <v>0</v>
      </c>
      <c r="AE329" s="72"/>
      <c r="AF329" s="71"/>
      <c r="AG329" s="71"/>
      <c r="AH329" s="71"/>
      <c r="AI329" s="71"/>
      <c r="AJ329" s="71"/>
      <c r="AK329" s="71"/>
      <c r="AL329" s="71"/>
      <c r="AM329" s="71"/>
      <c r="AN329" s="71"/>
      <c r="AO329" s="71"/>
      <c r="AP329" s="71"/>
      <c r="AQ329" s="72"/>
      <c r="AR329" s="71"/>
      <c r="AS329" s="71"/>
      <c r="AT329" s="71"/>
      <c r="AU329" s="71"/>
      <c r="AV329" s="71"/>
      <c r="AW329" s="71"/>
      <c r="AX329" s="71"/>
      <c r="AY329" s="72"/>
      <c r="AZ329" s="71"/>
      <c r="BA329" s="71"/>
      <c r="BB329" s="71"/>
      <c r="BC329" s="71"/>
      <c r="BD329" s="71"/>
      <c r="BE329" s="71"/>
      <c r="BF329" s="71"/>
      <c r="BG329" s="72"/>
      <c r="BH329" s="71">
        <v>0</v>
      </c>
      <c r="BI329" s="71">
        <v>0</v>
      </c>
      <c r="BJ329" s="71">
        <v>0</v>
      </c>
      <c r="BK329" s="71">
        <v>0</v>
      </c>
      <c r="BL329" s="71">
        <v>0</v>
      </c>
      <c r="BM329" s="71">
        <v>0</v>
      </c>
      <c r="BN329" s="72"/>
      <c r="BO329" s="71">
        <v>0</v>
      </c>
      <c r="BP329" s="71">
        <v>0</v>
      </c>
      <c r="BQ329" s="71">
        <v>0</v>
      </c>
      <c r="BR329" s="71">
        <v>0</v>
      </c>
      <c r="BS329" s="71">
        <v>0</v>
      </c>
      <c r="BT329" s="71">
        <v>0</v>
      </c>
      <c r="BU329"/>
      <c r="BV329" s="70">
        <v>0</v>
      </c>
      <c r="BW329" s="70">
        <v>0</v>
      </c>
      <c r="BX329" s="70">
        <v>0</v>
      </c>
      <c r="BY329" s="70">
        <v>0</v>
      </c>
      <c r="BZ329" s="70">
        <v>0</v>
      </c>
      <c r="CA329" s="70">
        <v>0</v>
      </c>
      <c r="CB329" s="70">
        <v>0</v>
      </c>
      <c r="CC329" s="70">
        <v>0</v>
      </c>
      <c r="CD329" s="70">
        <v>0</v>
      </c>
    </row>
    <row r="330" spans="1:82">
      <c r="A330" s="70" t="s">
        <v>2039</v>
      </c>
      <c r="B330" s="70">
        <v>109</v>
      </c>
      <c r="C330" s="70">
        <v>7</v>
      </c>
      <c r="D330" s="70">
        <v>7</v>
      </c>
      <c r="E330" s="70">
        <v>2010</v>
      </c>
      <c r="F330" s="70" t="s">
        <v>177</v>
      </c>
      <c r="G330" s="1064" t="s">
        <v>1659</v>
      </c>
      <c r="H330" s="70" t="s">
        <v>1660</v>
      </c>
      <c r="I330" s="148"/>
      <c r="J330" s="71">
        <v>29.835355252096281</v>
      </c>
      <c r="K330" s="71">
        <v>0.52336073975814656</v>
      </c>
      <c r="L330" s="71">
        <v>6.3617662593203814</v>
      </c>
      <c r="M330" s="71">
        <v>4.737773214537663</v>
      </c>
      <c r="N330" s="71">
        <v>10.656259399223741</v>
      </c>
      <c r="O330" s="71">
        <v>4.5916946328688031</v>
      </c>
      <c r="P330" s="71">
        <v>3.7045853139600942</v>
      </c>
      <c r="Q330" s="71">
        <v>0.31691017494121099</v>
      </c>
      <c r="R330" s="71">
        <v>0.90799004841955844</v>
      </c>
      <c r="S330" s="71">
        <v>0</v>
      </c>
      <c r="T330" s="72"/>
      <c r="U330" s="71">
        <v>1163763</v>
      </c>
      <c r="V330" s="71">
        <v>233</v>
      </c>
      <c r="W330" s="71">
        <v>113</v>
      </c>
      <c r="X330" s="71">
        <v>1162</v>
      </c>
      <c r="Y330" s="71">
        <v>2545</v>
      </c>
      <c r="Z330" s="71">
        <v>2332</v>
      </c>
      <c r="AA330" s="71">
        <v>727</v>
      </c>
      <c r="AB330" s="71">
        <v>5209</v>
      </c>
      <c r="AC330" s="71">
        <v>158561</v>
      </c>
      <c r="AD330" s="71">
        <v>0</v>
      </c>
      <c r="AE330" s="72"/>
      <c r="AF330" s="71"/>
      <c r="AG330" s="71"/>
      <c r="AH330" s="71"/>
      <c r="AI330" s="71"/>
      <c r="AJ330" s="71"/>
      <c r="AK330" s="71"/>
      <c r="AL330" s="71"/>
      <c r="AM330" s="71"/>
      <c r="AN330" s="71"/>
      <c r="AO330" s="71"/>
      <c r="AP330" s="71"/>
      <c r="AQ330" s="72"/>
      <c r="AR330" s="71"/>
      <c r="AS330" s="71"/>
      <c r="AT330" s="71"/>
      <c r="AU330" s="71"/>
      <c r="AV330" s="71"/>
      <c r="AW330" s="71"/>
      <c r="AX330" s="71"/>
      <c r="AY330" s="72"/>
      <c r="AZ330" s="71"/>
      <c r="BA330" s="71"/>
      <c r="BB330" s="71"/>
      <c r="BC330" s="71"/>
      <c r="BD330" s="71"/>
      <c r="BE330" s="71"/>
      <c r="BF330" s="71"/>
      <c r="BG330" s="72"/>
      <c r="BH330" s="71">
        <v>0</v>
      </c>
      <c r="BI330" s="71">
        <v>0</v>
      </c>
      <c r="BJ330" s="71">
        <v>0</v>
      </c>
      <c r="BK330" s="71">
        <v>0</v>
      </c>
      <c r="BL330" s="71">
        <v>0</v>
      </c>
      <c r="BM330" s="71">
        <v>0</v>
      </c>
      <c r="BN330" s="72"/>
      <c r="BO330" s="71">
        <v>0</v>
      </c>
      <c r="BP330" s="71">
        <v>0</v>
      </c>
      <c r="BQ330" s="71">
        <v>0</v>
      </c>
      <c r="BR330" s="71">
        <v>0</v>
      </c>
      <c r="BS330" s="71">
        <v>0</v>
      </c>
      <c r="BT330" s="71">
        <v>0</v>
      </c>
      <c r="BU330"/>
      <c r="BV330" s="70">
        <v>0</v>
      </c>
      <c r="BW330" s="70">
        <v>0</v>
      </c>
      <c r="BX330" s="70">
        <v>0</v>
      </c>
      <c r="BY330" s="70">
        <v>0</v>
      </c>
      <c r="BZ330" s="70">
        <v>0</v>
      </c>
      <c r="CA330" s="70">
        <v>0</v>
      </c>
      <c r="CB330" s="70">
        <v>0</v>
      </c>
      <c r="CC330" s="70">
        <v>0</v>
      </c>
      <c r="CD330" s="70">
        <v>0</v>
      </c>
    </row>
    <row r="331" spans="1:82">
      <c r="A331" s="70" t="s">
        <v>2040</v>
      </c>
      <c r="B331" s="70">
        <v>110</v>
      </c>
      <c r="C331" s="70">
        <v>8</v>
      </c>
      <c r="D331" s="70">
        <v>7</v>
      </c>
      <c r="E331" s="70">
        <v>2011</v>
      </c>
      <c r="F331" s="70" t="s">
        <v>178</v>
      </c>
      <c r="G331" s="70" t="s">
        <v>1659</v>
      </c>
      <c r="H331" s="70" t="s">
        <v>1660</v>
      </c>
      <c r="I331" s="148"/>
      <c r="J331" s="71">
        <v>21.22783534930953</v>
      </c>
      <c r="K331" s="71">
        <v>0.73332574493821812</v>
      </c>
      <c r="L331" s="71">
        <v>5.9359914690335698</v>
      </c>
      <c r="M331" s="71">
        <v>5.9851395686761197</v>
      </c>
      <c r="N331" s="71">
        <v>12.670474284104159</v>
      </c>
      <c r="O331" s="71">
        <v>4.4767170142058541</v>
      </c>
      <c r="P331" s="71">
        <v>3.582683402451869</v>
      </c>
      <c r="Q331" s="71">
        <v>0.35621866419530301</v>
      </c>
      <c r="R331" s="71">
        <v>0.97889894936321975</v>
      </c>
      <c r="S331" s="71">
        <v>0</v>
      </c>
      <c r="T331" s="72"/>
      <c r="U331" s="71">
        <v>779823</v>
      </c>
      <c r="V331" s="71">
        <v>233</v>
      </c>
      <c r="W331" s="71">
        <v>113</v>
      </c>
      <c r="X331" s="71">
        <v>1162</v>
      </c>
      <c r="Y331" s="71">
        <v>2514</v>
      </c>
      <c r="Z331" s="71">
        <v>2323</v>
      </c>
      <c r="AA331" s="71">
        <v>724</v>
      </c>
      <c r="AB331" s="71">
        <v>5076</v>
      </c>
      <c r="AC331" s="71">
        <v>170661</v>
      </c>
      <c r="AD331" s="71">
        <v>0</v>
      </c>
      <c r="AE331" s="72"/>
      <c r="AF331" s="71"/>
      <c r="AG331" s="71"/>
      <c r="AH331" s="71"/>
      <c r="AI331" s="71"/>
      <c r="AJ331" s="71"/>
      <c r="AK331" s="71"/>
      <c r="AL331" s="71"/>
      <c r="AM331" s="71"/>
      <c r="AN331" s="71"/>
      <c r="AO331" s="71"/>
      <c r="AP331" s="71"/>
      <c r="AQ331" s="72"/>
      <c r="AR331" s="71"/>
      <c r="AS331" s="71"/>
      <c r="AT331" s="71"/>
      <c r="AU331" s="71"/>
      <c r="AV331" s="71"/>
      <c r="AW331" s="71"/>
      <c r="AX331" s="71"/>
      <c r="AY331" s="72"/>
      <c r="AZ331" s="71"/>
      <c r="BA331" s="71"/>
      <c r="BB331" s="71"/>
      <c r="BC331" s="71"/>
      <c r="BD331" s="71"/>
      <c r="BE331" s="71"/>
      <c r="BF331" s="71"/>
      <c r="BG331" s="72"/>
      <c r="BH331" s="71">
        <v>0</v>
      </c>
      <c r="BI331" s="71">
        <v>0</v>
      </c>
      <c r="BJ331" s="71">
        <v>0</v>
      </c>
      <c r="BK331" s="71">
        <v>0</v>
      </c>
      <c r="BL331" s="71">
        <v>0</v>
      </c>
      <c r="BM331" s="71">
        <v>0</v>
      </c>
      <c r="BN331" s="72"/>
      <c r="BO331" s="71">
        <v>0</v>
      </c>
      <c r="BP331" s="71">
        <v>0</v>
      </c>
      <c r="BQ331" s="71">
        <v>0</v>
      </c>
      <c r="BR331" s="71">
        <v>0</v>
      </c>
      <c r="BS331" s="71">
        <v>0</v>
      </c>
      <c r="BT331" s="71">
        <v>0</v>
      </c>
      <c r="BU331"/>
      <c r="BV331" s="70">
        <v>0</v>
      </c>
      <c r="BW331" s="70">
        <v>0</v>
      </c>
      <c r="BX331" s="70">
        <v>0</v>
      </c>
      <c r="BY331" s="70">
        <v>0</v>
      </c>
      <c r="BZ331" s="70">
        <v>0</v>
      </c>
      <c r="CA331" s="70">
        <v>0</v>
      </c>
      <c r="CB331" s="70">
        <v>0</v>
      </c>
      <c r="CC331" s="70">
        <v>0</v>
      </c>
      <c r="CD331" s="70">
        <v>0</v>
      </c>
    </row>
    <row r="332" spans="1:82">
      <c r="A332" s="70" t="s">
        <v>2041</v>
      </c>
      <c r="B332" s="70">
        <v>111</v>
      </c>
      <c r="C332" s="70">
        <v>9</v>
      </c>
      <c r="D332" s="70">
        <v>7</v>
      </c>
      <c r="E332" s="70">
        <v>2012</v>
      </c>
      <c r="F332" s="70" t="s">
        <v>179</v>
      </c>
      <c r="G332" s="70" t="s">
        <v>1659</v>
      </c>
      <c r="H332" s="70" t="s">
        <v>1660</v>
      </c>
      <c r="I332" s="148"/>
      <c r="J332" s="71">
        <v>29.081612324137701</v>
      </c>
      <c r="K332" s="71">
        <v>0.8261198137977972</v>
      </c>
      <c r="L332" s="71">
        <v>5.9892388808362984</v>
      </c>
      <c r="M332" s="71">
        <v>7.4335243274907761</v>
      </c>
      <c r="N332" s="71">
        <v>14.10134222574686</v>
      </c>
      <c r="O332" s="71">
        <v>4.4185454914169107</v>
      </c>
      <c r="P332" s="71">
        <v>3.5682308109866452</v>
      </c>
      <c r="Q332" s="71">
        <v>0.386033203601787</v>
      </c>
      <c r="R332" s="71">
        <v>1.02249849207169</v>
      </c>
      <c r="S332" s="71">
        <v>0</v>
      </c>
      <c r="T332" s="72"/>
      <c r="U332" s="71">
        <v>1023614</v>
      </c>
      <c r="V332" s="71">
        <v>233</v>
      </c>
      <c r="W332" s="71">
        <v>113</v>
      </c>
      <c r="X332" s="71">
        <v>1162</v>
      </c>
      <c r="Y332" s="71">
        <v>2547</v>
      </c>
      <c r="Z332" s="71">
        <v>2311</v>
      </c>
      <c r="AA332" s="71">
        <v>717</v>
      </c>
      <c r="AB332" s="71">
        <v>5063</v>
      </c>
      <c r="AC332" s="71">
        <v>173645</v>
      </c>
      <c r="AD332" s="71">
        <v>0</v>
      </c>
      <c r="AE332" s="72"/>
      <c r="AF332" s="71"/>
      <c r="AG332" s="71"/>
      <c r="AH332" s="71"/>
      <c r="AI332" s="71"/>
      <c r="AJ332" s="71"/>
      <c r="AK332" s="71"/>
      <c r="AL332" s="71"/>
      <c r="AM332" s="71"/>
      <c r="AN332" s="71"/>
      <c r="AO332" s="71"/>
      <c r="AP332" s="71"/>
      <c r="AQ332" s="72"/>
      <c r="AR332" s="71"/>
      <c r="AS332" s="71"/>
      <c r="AT332" s="71"/>
      <c r="AU332" s="71"/>
      <c r="AV332" s="71"/>
      <c r="AW332" s="71"/>
      <c r="AX332" s="71"/>
      <c r="AY332" s="72"/>
      <c r="AZ332" s="71"/>
      <c r="BA332" s="71"/>
      <c r="BB332" s="71"/>
      <c r="BC332" s="71"/>
      <c r="BD332" s="71"/>
      <c r="BE332" s="71"/>
      <c r="BF332" s="71"/>
      <c r="BG332" s="72"/>
      <c r="BH332" s="71">
        <v>0</v>
      </c>
      <c r="BI332" s="71">
        <v>0</v>
      </c>
      <c r="BJ332" s="71">
        <v>0</v>
      </c>
      <c r="BK332" s="71">
        <v>0</v>
      </c>
      <c r="BL332" s="71">
        <v>0</v>
      </c>
      <c r="BM332" s="71">
        <v>0</v>
      </c>
      <c r="BN332" s="72"/>
      <c r="BO332" s="71">
        <v>0</v>
      </c>
      <c r="BP332" s="71">
        <v>0</v>
      </c>
      <c r="BQ332" s="71">
        <v>0</v>
      </c>
      <c r="BR332" s="71">
        <v>0</v>
      </c>
      <c r="BS332" s="71">
        <v>0</v>
      </c>
      <c r="BT332" s="71">
        <v>0</v>
      </c>
      <c r="BU332"/>
      <c r="BV332" s="70">
        <v>0</v>
      </c>
      <c r="BW332" s="70">
        <v>0</v>
      </c>
      <c r="BX332" s="70">
        <v>0</v>
      </c>
      <c r="BY332" s="70">
        <v>0</v>
      </c>
      <c r="BZ332" s="70">
        <v>0</v>
      </c>
      <c r="CA332" s="70">
        <v>0</v>
      </c>
      <c r="CB332" s="70">
        <v>0</v>
      </c>
      <c r="CC332" s="70">
        <v>0</v>
      </c>
      <c r="CD332" s="70">
        <v>0</v>
      </c>
    </row>
    <row r="333" spans="1:82">
      <c r="A333" s="70" t="s">
        <v>2042</v>
      </c>
      <c r="B333" s="70">
        <v>112</v>
      </c>
      <c r="C333" s="70">
        <v>10</v>
      </c>
      <c r="D333" s="70">
        <v>7</v>
      </c>
      <c r="E333" s="70">
        <v>2013</v>
      </c>
      <c r="F333" s="70" t="s">
        <v>180</v>
      </c>
      <c r="G333" s="70" t="s">
        <v>1659</v>
      </c>
      <c r="H333" s="70" t="s">
        <v>1660</v>
      </c>
      <c r="I333" s="148"/>
      <c r="J333" s="71">
        <v>24.62676280419312</v>
      </c>
      <c r="K333" s="71">
        <v>0.68279084397096612</v>
      </c>
      <c r="L333" s="71">
        <v>5.2889701929776214</v>
      </c>
      <c r="M333" s="71">
        <v>6.9133553467613016</v>
      </c>
      <c r="N333" s="71">
        <v>13.644614000419701</v>
      </c>
      <c r="O333" s="71">
        <v>4.266302211898152</v>
      </c>
      <c r="P333" s="71">
        <v>3.5267269274404556</v>
      </c>
      <c r="Q333" s="71">
        <v>0.38700653367140098</v>
      </c>
      <c r="R333" s="71">
        <v>1.0965193677908229</v>
      </c>
      <c r="S333" s="71">
        <v>0</v>
      </c>
      <c r="T333" s="72"/>
      <c r="U333" s="71">
        <v>882593</v>
      </c>
      <c r="V333" s="71">
        <v>233</v>
      </c>
      <c r="W333" s="71">
        <v>113</v>
      </c>
      <c r="X333" s="71">
        <v>1162</v>
      </c>
      <c r="Y333" s="71">
        <v>2543</v>
      </c>
      <c r="Z333" s="71">
        <v>2331</v>
      </c>
      <c r="AA333" s="71">
        <v>706</v>
      </c>
      <c r="AB333" s="71">
        <v>5003</v>
      </c>
      <c r="AC333" s="71">
        <v>181772</v>
      </c>
      <c r="AD333" s="71">
        <v>0</v>
      </c>
      <c r="AE333" s="72"/>
      <c r="AF333" s="71"/>
      <c r="AG333" s="71"/>
      <c r="AH333" s="71"/>
      <c r="AI333" s="71"/>
      <c r="AJ333" s="71"/>
      <c r="AK333" s="71"/>
      <c r="AL333" s="71"/>
      <c r="AM333" s="71"/>
      <c r="AN333" s="71"/>
      <c r="AO333" s="71"/>
      <c r="AP333" s="71"/>
      <c r="AQ333" s="72"/>
      <c r="AR333" s="71"/>
      <c r="AS333" s="71"/>
      <c r="AT333" s="71"/>
      <c r="AU333" s="71"/>
      <c r="AV333" s="71"/>
      <c r="AW333" s="71"/>
      <c r="AX333" s="71"/>
      <c r="AY333" s="72"/>
      <c r="AZ333" s="71"/>
      <c r="BA333" s="71"/>
      <c r="BB333" s="71"/>
      <c r="BC333" s="71"/>
      <c r="BD333" s="71"/>
      <c r="BE333" s="71"/>
      <c r="BF333" s="71"/>
      <c r="BG333" s="72"/>
      <c r="BH333" s="71">
        <v>0</v>
      </c>
      <c r="BI333" s="71">
        <v>0</v>
      </c>
      <c r="BJ333" s="71">
        <v>0</v>
      </c>
      <c r="BK333" s="71">
        <v>0</v>
      </c>
      <c r="BL333" s="71">
        <v>0</v>
      </c>
      <c r="BM333" s="71">
        <v>0</v>
      </c>
      <c r="BN333" s="72"/>
      <c r="BO333" s="71">
        <v>0</v>
      </c>
      <c r="BP333" s="71">
        <v>0</v>
      </c>
      <c r="BQ333" s="71">
        <v>0</v>
      </c>
      <c r="BR333" s="71">
        <v>0</v>
      </c>
      <c r="BS333" s="71">
        <v>0</v>
      </c>
      <c r="BT333" s="71">
        <v>0</v>
      </c>
      <c r="BU333"/>
      <c r="BV333" s="70">
        <v>0</v>
      </c>
      <c r="BW333" s="70">
        <v>0</v>
      </c>
      <c r="BX333" s="70">
        <v>0</v>
      </c>
      <c r="BY333" s="70">
        <v>0</v>
      </c>
      <c r="BZ333" s="70">
        <v>0</v>
      </c>
      <c r="CA333" s="70">
        <v>0</v>
      </c>
      <c r="CB333" s="70">
        <v>0</v>
      </c>
      <c r="CC333" s="70">
        <v>0</v>
      </c>
      <c r="CD333" s="70">
        <v>0</v>
      </c>
    </row>
    <row r="334" spans="1:82">
      <c r="A334" s="70" t="s">
        <v>2043</v>
      </c>
      <c r="B334" s="70">
        <v>113</v>
      </c>
      <c r="C334" s="70">
        <v>11</v>
      </c>
      <c r="D334" s="70">
        <v>7</v>
      </c>
      <c r="E334" s="70">
        <v>2014</v>
      </c>
      <c r="F334" s="70" t="s">
        <v>181</v>
      </c>
      <c r="G334" s="70" t="s">
        <v>1659</v>
      </c>
      <c r="H334" s="70" t="s">
        <v>1660</v>
      </c>
      <c r="I334" s="148"/>
      <c r="J334" s="71">
        <v>27.634489733418299</v>
      </c>
      <c r="K334" s="71">
        <v>0.44181999621761531</v>
      </c>
      <c r="L334" s="71">
        <v>4.7687184409907584</v>
      </c>
      <c r="M334" s="71">
        <v>6.808752446570991</v>
      </c>
      <c r="N334" s="71">
        <v>14.163813234040489</v>
      </c>
      <c r="O334" s="71">
        <v>3.9759893726862878</v>
      </c>
      <c r="P334" s="71">
        <v>3.4898236957309687</v>
      </c>
      <c r="Q334" s="71">
        <v>0.36314580223023102</v>
      </c>
      <c r="R334" s="71">
        <v>0.82116476346415845</v>
      </c>
      <c r="S334" s="71">
        <v>2.6018654949494951E-3</v>
      </c>
      <c r="T334" s="72"/>
      <c r="U334" s="71">
        <v>1099939</v>
      </c>
      <c r="V334" s="71">
        <v>131</v>
      </c>
      <c r="W334" s="71">
        <v>104</v>
      </c>
      <c r="X334" s="71">
        <v>1088</v>
      </c>
      <c r="Y334" s="71">
        <v>2493</v>
      </c>
      <c r="Z334" s="71">
        <v>2288</v>
      </c>
      <c r="AA334" s="71">
        <v>695</v>
      </c>
      <c r="AB334" s="71">
        <v>4893</v>
      </c>
      <c r="AC334" s="71">
        <v>136554</v>
      </c>
      <c r="AD334" s="71">
        <v>2.6018654949494951E-3</v>
      </c>
      <c r="AE334" s="72"/>
      <c r="AF334" s="71"/>
      <c r="AG334" s="71"/>
      <c r="AH334" s="71"/>
      <c r="AI334" s="71"/>
      <c r="AJ334" s="71"/>
      <c r="AK334" s="71"/>
      <c r="AL334" s="71"/>
      <c r="AM334" s="71"/>
      <c r="AN334" s="71"/>
      <c r="AO334" s="71"/>
      <c r="AP334" s="71"/>
      <c r="AQ334" s="72"/>
      <c r="AR334" s="71">
        <v>1</v>
      </c>
      <c r="AS334" s="71">
        <v>0</v>
      </c>
      <c r="AT334" s="71">
        <v>0</v>
      </c>
      <c r="AU334" s="71">
        <v>0</v>
      </c>
      <c r="AV334" s="71">
        <v>0</v>
      </c>
      <c r="AW334" s="71">
        <v>0</v>
      </c>
      <c r="AX334" s="71"/>
      <c r="AY334" s="72"/>
      <c r="AZ334" s="71">
        <v>4</v>
      </c>
      <c r="BA334" s="71">
        <v>0</v>
      </c>
      <c r="BB334" s="71">
        <v>0</v>
      </c>
      <c r="BC334" s="71">
        <v>0</v>
      </c>
      <c r="BD334" s="71">
        <v>0</v>
      </c>
      <c r="BE334" s="71">
        <v>0</v>
      </c>
      <c r="BF334" s="71"/>
      <c r="BG334" s="72"/>
      <c r="BH334" s="71">
        <v>0</v>
      </c>
      <c r="BI334" s="71">
        <v>0</v>
      </c>
      <c r="BJ334" s="71">
        <v>0</v>
      </c>
      <c r="BK334" s="71">
        <v>0</v>
      </c>
      <c r="BL334" s="71">
        <v>0</v>
      </c>
      <c r="BM334" s="71">
        <v>0</v>
      </c>
      <c r="BN334" s="72"/>
      <c r="BO334" s="71">
        <v>0</v>
      </c>
      <c r="BP334" s="71">
        <v>0</v>
      </c>
      <c r="BQ334" s="71">
        <v>0</v>
      </c>
      <c r="BR334" s="71">
        <v>0</v>
      </c>
      <c r="BS334" s="71">
        <v>0</v>
      </c>
      <c r="BT334" s="71">
        <v>0</v>
      </c>
      <c r="BU334"/>
      <c r="BV334" s="70">
        <v>0</v>
      </c>
      <c r="BW334" s="70">
        <v>0</v>
      </c>
      <c r="BX334" s="70">
        <v>0</v>
      </c>
      <c r="BY334" s="70">
        <v>0</v>
      </c>
      <c r="BZ334" s="70">
        <v>0</v>
      </c>
      <c r="CA334" s="70">
        <v>0</v>
      </c>
      <c r="CB334" s="70">
        <v>0</v>
      </c>
      <c r="CC334" s="70">
        <v>0</v>
      </c>
      <c r="CD334" s="70">
        <v>0</v>
      </c>
    </row>
    <row r="335" spans="1:82">
      <c r="A335" s="70" t="s">
        <v>2044</v>
      </c>
      <c r="B335" s="70">
        <v>114</v>
      </c>
      <c r="C335" s="70">
        <v>12</v>
      </c>
      <c r="D335" s="70">
        <v>7</v>
      </c>
      <c r="E335" s="70">
        <v>2015</v>
      </c>
      <c r="F335" s="70" t="s">
        <v>182</v>
      </c>
      <c r="G335" s="70" t="s">
        <v>1659</v>
      </c>
      <c r="H335" s="70" t="s">
        <v>1660</v>
      </c>
      <c r="I335" s="148"/>
      <c r="J335" s="71">
        <v>20.541141818988159</v>
      </c>
      <c r="K335" s="71">
        <v>0.42365944795229771</v>
      </c>
      <c r="L335" s="71">
        <v>5.0195736496525374</v>
      </c>
      <c r="M335" s="71">
        <v>6.5879639524075406</v>
      </c>
      <c r="N335" s="71">
        <v>12.7016953738874</v>
      </c>
      <c r="O335" s="71">
        <v>3.8812901598979046</v>
      </c>
      <c r="P335" s="71">
        <v>3.41217612115073</v>
      </c>
      <c r="Q335" s="71">
        <v>0.34379903172903198</v>
      </c>
      <c r="R335" s="71">
        <v>0.83458682557396269</v>
      </c>
      <c r="S335" s="71">
        <v>2.201648784012758E-3</v>
      </c>
      <c r="T335" s="72"/>
      <c r="U335" s="71">
        <v>819736</v>
      </c>
      <c r="V335" s="71">
        <v>131</v>
      </c>
      <c r="W335" s="71">
        <v>104</v>
      </c>
      <c r="X335" s="71">
        <v>1088</v>
      </c>
      <c r="Y335" s="71">
        <v>2429</v>
      </c>
      <c r="Z335" s="71">
        <v>2255</v>
      </c>
      <c r="AA335" s="71">
        <v>679</v>
      </c>
      <c r="AB335" s="71">
        <v>4732</v>
      </c>
      <c r="AC335" s="71">
        <v>142659</v>
      </c>
      <c r="AD335" s="71">
        <v>2.201648784012758E-3</v>
      </c>
      <c r="AE335" s="72"/>
      <c r="AF335" s="71">
        <v>6326149.09857063</v>
      </c>
      <c r="AG335" s="71">
        <v>282250.34140475781</v>
      </c>
      <c r="AH335" s="71">
        <v>649040.23132003809</v>
      </c>
      <c r="AI335" s="71">
        <v>6919768.306672872</v>
      </c>
      <c r="AJ335" s="71">
        <v>10758156.674083609</v>
      </c>
      <c r="AK335" s="71">
        <v>0</v>
      </c>
      <c r="AL335" s="71">
        <v>0</v>
      </c>
      <c r="AM335" s="71">
        <v>648500.75000657258</v>
      </c>
      <c r="AN335" s="71">
        <v>0</v>
      </c>
      <c r="AO335" s="71">
        <v>0</v>
      </c>
      <c r="AP335" s="71">
        <v>25583865.402058478</v>
      </c>
      <c r="AQ335" s="72"/>
      <c r="AR335" s="71">
        <v>2</v>
      </c>
      <c r="AS335" s="71">
        <v>0</v>
      </c>
      <c r="AT335" s="71">
        <v>0</v>
      </c>
      <c r="AU335" s="71">
        <v>0</v>
      </c>
      <c r="AV335" s="71">
        <v>0</v>
      </c>
      <c r="AW335" s="71">
        <v>0</v>
      </c>
      <c r="AX335" s="71"/>
      <c r="AY335" s="72"/>
      <c r="AZ335" s="71">
        <v>8.5</v>
      </c>
      <c r="BA335" s="71">
        <v>0</v>
      </c>
      <c r="BB335" s="71">
        <v>0</v>
      </c>
      <c r="BC335" s="71">
        <v>0</v>
      </c>
      <c r="BD335" s="71">
        <v>0</v>
      </c>
      <c r="BE335" s="71">
        <v>0</v>
      </c>
      <c r="BF335" s="71"/>
      <c r="BG335" s="72"/>
      <c r="BH335" s="71">
        <v>0</v>
      </c>
      <c r="BI335" s="71">
        <v>0</v>
      </c>
      <c r="BJ335" s="71">
        <v>0</v>
      </c>
      <c r="BK335" s="71">
        <v>0</v>
      </c>
      <c r="BL335" s="71">
        <v>0</v>
      </c>
      <c r="BM335" s="71">
        <v>0</v>
      </c>
      <c r="BN335" s="72"/>
      <c r="BO335" s="71">
        <v>0</v>
      </c>
      <c r="BP335" s="71">
        <v>0</v>
      </c>
      <c r="BQ335" s="71">
        <v>0</v>
      </c>
      <c r="BR335" s="71">
        <v>0</v>
      </c>
      <c r="BS335" s="71">
        <v>0</v>
      </c>
      <c r="BT335" s="71">
        <v>0</v>
      </c>
      <c r="BU335"/>
      <c r="BV335" s="70">
        <v>0</v>
      </c>
      <c r="BW335" s="70">
        <v>0</v>
      </c>
      <c r="BX335" s="70">
        <v>0</v>
      </c>
      <c r="BY335" s="70">
        <v>0</v>
      </c>
      <c r="BZ335" s="70">
        <v>0</v>
      </c>
      <c r="CA335" s="70">
        <v>0</v>
      </c>
      <c r="CB335" s="70">
        <v>0</v>
      </c>
      <c r="CC335" s="70">
        <v>0</v>
      </c>
      <c r="CD335" s="70">
        <v>0</v>
      </c>
    </row>
    <row r="336" spans="1:82">
      <c r="A336" s="70" t="s">
        <v>2045</v>
      </c>
      <c r="B336" s="70">
        <v>115</v>
      </c>
      <c r="C336" s="70">
        <v>13</v>
      </c>
      <c r="D336" s="70">
        <v>7</v>
      </c>
      <c r="E336" s="70">
        <v>2016</v>
      </c>
      <c r="F336" s="70" t="s">
        <v>155</v>
      </c>
      <c r="G336" s="70" t="s">
        <v>1659</v>
      </c>
      <c r="H336" s="70" t="s">
        <v>1660</v>
      </c>
      <c r="I336" s="148"/>
      <c r="J336" s="71">
        <v>21.54856397219767</v>
      </c>
      <c r="K336" s="71">
        <v>0.39962866135283953</v>
      </c>
      <c r="L336" s="71">
        <v>5.3977893581009777</v>
      </c>
      <c r="M336" s="71">
        <v>5.6484150585998698</v>
      </c>
      <c r="N336" s="71">
        <v>12.714710982114065</v>
      </c>
      <c r="O336" s="71">
        <v>3.8052528271022781</v>
      </c>
      <c r="P336" s="71">
        <v>3.6100303970071139</v>
      </c>
      <c r="Q336" s="71">
        <v>0.32533112028311578</v>
      </c>
      <c r="R336" s="71">
        <v>0.83167392120136618</v>
      </c>
      <c r="S336" s="71">
        <v>2.7156874847010528E-3</v>
      </c>
      <c r="T336" s="72"/>
      <c r="U336" s="71">
        <v>818546</v>
      </c>
      <c r="V336" s="71">
        <v>131</v>
      </c>
      <c r="W336" s="71">
        <v>104</v>
      </c>
      <c r="X336" s="71">
        <v>1088</v>
      </c>
      <c r="Y336" s="71">
        <v>2391</v>
      </c>
      <c r="Z336" s="71">
        <v>2238</v>
      </c>
      <c r="AA336" s="71">
        <v>743</v>
      </c>
      <c r="AB336" s="71">
        <v>4606</v>
      </c>
      <c r="AC336" s="71">
        <v>142041.71917554401</v>
      </c>
      <c r="AD336" s="71">
        <v>2.7156874847010532E-3</v>
      </c>
      <c r="AE336" s="72"/>
      <c r="AF336" s="71">
        <v>6752591.8667109162</v>
      </c>
      <c r="AG336" s="71">
        <v>269042.29858616833</v>
      </c>
      <c r="AH336" s="71">
        <v>550093.57789244957</v>
      </c>
      <c r="AI336" s="71">
        <v>6907308.4164336026</v>
      </c>
      <c r="AJ336" s="71">
        <v>10518798.732161039</v>
      </c>
      <c r="AK336" s="71">
        <v>0</v>
      </c>
      <c r="AL336" s="71">
        <v>0</v>
      </c>
      <c r="AM336" s="71">
        <v>631723.3846450072</v>
      </c>
      <c r="AN336" s="71">
        <v>0</v>
      </c>
      <c r="AO336" s="71">
        <v>0</v>
      </c>
      <c r="AP336" s="71">
        <v>25629558.276429184</v>
      </c>
      <c r="AQ336" s="72"/>
      <c r="AR336" s="71">
        <v>3</v>
      </c>
      <c r="AS336" s="71">
        <v>0</v>
      </c>
      <c r="AT336" s="71">
        <v>0</v>
      </c>
      <c r="AU336" s="71">
        <v>0</v>
      </c>
      <c r="AV336" s="71">
        <v>0</v>
      </c>
      <c r="AW336" s="71">
        <v>0</v>
      </c>
      <c r="AX336" s="71"/>
      <c r="AY336" s="72"/>
      <c r="AZ336" s="71">
        <v>13</v>
      </c>
      <c r="BA336" s="71">
        <v>0</v>
      </c>
      <c r="BB336" s="71">
        <v>0</v>
      </c>
      <c r="BC336" s="71">
        <v>0</v>
      </c>
      <c r="BD336" s="71">
        <v>0</v>
      </c>
      <c r="BE336" s="71">
        <v>0</v>
      </c>
      <c r="BF336" s="71"/>
      <c r="BG336" s="72"/>
      <c r="BH336" s="71">
        <v>0</v>
      </c>
      <c r="BI336" s="71">
        <v>0</v>
      </c>
      <c r="BJ336" s="71">
        <v>0</v>
      </c>
      <c r="BK336" s="71">
        <v>0</v>
      </c>
      <c r="BL336" s="71">
        <v>0</v>
      </c>
      <c r="BM336" s="71">
        <v>0</v>
      </c>
      <c r="BN336" s="72"/>
      <c r="BO336" s="71">
        <v>0</v>
      </c>
      <c r="BP336" s="71">
        <v>0</v>
      </c>
      <c r="BQ336" s="71">
        <v>0</v>
      </c>
      <c r="BR336" s="71">
        <v>0</v>
      </c>
      <c r="BS336" s="71">
        <v>0</v>
      </c>
      <c r="BT336" s="71">
        <v>0</v>
      </c>
      <c r="BU336"/>
      <c r="BV336" s="70">
        <v>0</v>
      </c>
      <c r="BW336" s="70">
        <v>0</v>
      </c>
      <c r="BX336" s="70">
        <v>0</v>
      </c>
      <c r="BY336" s="70">
        <v>0</v>
      </c>
      <c r="BZ336" s="70">
        <v>0</v>
      </c>
      <c r="CA336" s="70">
        <v>0</v>
      </c>
      <c r="CB336" s="70">
        <v>0</v>
      </c>
      <c r="CC336" s="70">
        <v>0</v>
      </c>
      <c r="CD336" s="70">
        <v>0</v>
      </c>
    </row>
    <row r="337" spans="1:82">
      <c r="A337" s="70" t="s">
        <v>2046</v>
      </c>
      <c r="B337" s="70">
        <v>116</v>
      </c>
      <c r="C337" s="70">
        <v>14</v>
      </c>
      <c r="D337" s="70">
        <v>7</v>
      </c>
      <c r="E337" s="70">
        <v>2017</v>
      </c>
      <c r="F337" s="70" t="s">
        <v>156</v>
      </c>
      <c r="G337" s="70" t="s">
        <v>1659</v>
      </c>
      <c r="H337" s="70" t="s">
        <v>1660</v>
      </c>
      <c r="I337" s="148"/>
      <c r="J337" s="71">
        <v>24.438851150599827</v>
      </c>
      <c r="K337" s="71">
        <v>0.40836065629601009</v>
      </c>
      <c r="L337" s="71">
        <v>4.8726387286250299</v>
      </c>
      <c r="M337" s="71">
        <v>5.663609128401041</v>
      </c>
      <c r="N337" s="71">
        <v>12.171485585662884</v>
      </c>
      <c r="O337" s="71">
        <v>3.6712406472542751</v>
      </c>
      <c r="P337" s="71">
        <v>3.55819448154377</v>
      </c>
      <c r="Q337" s="71">
        <v>0.30292266578254201</v>
      </c>
      <c r="R337" s="71">
        <v>0.97158102208283303</v>
      </c>
      <c r="S337" s="71">
        <v>3.1042353331010449E-3</v>
      </c>
      <c r="T337" s="72"/>
      <c r="U337" s="71">
        <v>913466</v>
      </c>
      <c r="V337" s="71">
        <v>131</v>
      </c>
      <c r="W337" s="71">
        <v>104</v>
      </c>
      <c r="X337" s="71">
        <v>1088</v>
      </c>
      <c r="Y337" s="71">
        <v>2339</v>
      </c>
      <c r="Z337" s="71">
        <v>2195</v>
      </c>
      <c r="AA337" s="71">
        <v>737</v>
      </c>
      <c r="AB337" s="71">
        <v>4435</v>
      </c>
      <c r="AC337" s="71">
        <v>169229</v>
      </c>
      <c r="AD337" s="71">
        <v>3.1042353331010449E-3</v>
      </c>
      <c r="AE337" s="72"/>
      <c r="AF337" s="71">
        <v>7404805.1261981782</v>
      </c>
      <c r="AG337" s="71">
        <v>269824.01394353592</v>
      </c>
      <c r="AH337" s="71">
        <v>671997.50704225525</v>
      </c>
      <c r="AI337" s="71">
        <v>6736417.2583105881</v>
      </c>
      <c r="AJ337" s="71">
        <v>9331004.4173254054</v>
      </c>
      <c r="AK337" s="71">
        <v>0</v>
      </c>
      <c r="AL337" s="71">
        <v>0</v>
      </c>
      <c r="AM337" s="71">
        <v>609222.12244802795</v>
      </c>
      <c r="AN337" s="71">
        <v>0</v>
      </c>
      <c r="AO337" s="71">
        <v>0</v>
      </c>
      <c r="AP337" s="71">
        <v>25023270.44526799</v>
      </c>
      <c r="AQ337" s="72"/>
      <c r="AR337" s="71">
        <v>3</v>
      </c>
      <c r="AS337" s="71">
        <v>0</v>
      </c>
      <c r="AT337" s="71">
        <v>0</v>
      </c>
      <c r="AU337" s="71">
        <v>0</v>
      </c>
      <c r="AV337" s="71">
        <v>0</v>
      </c>
      <c r="AW337" s="71">
        <v>0</v>
      </c>
      <c r="AX337" s="71"/>
      <c r="AY337" s="72"/>
      <c r="AZ337" s="71">
        <v>13</v>
      </c>
      <c r="BA337" s="71">
        <v>0</v>
      </c>
      <c r="BB337" s="71">
        <v>0</v>
      </c>
      <c r="BC337" s="71">
        <v>0</v>
      </c>
      <c r="BD337" s="71">
        <v>0</v>
      </c>
      <c r="BE337" s="71">
        <v>0</v>
      </c>
      <c r="BF337" s="71"/>
      <c r="BG337" s="72"/>
      <c r="BH337" s="71">
        <v>0</v>
      </c>
      <c r="BI337" s="71">
        <v>0</v>
      </c>
      <c r="BJ337" s="71">
        <v>0</v>
      </c>
      <c r="BK337" s="71">
        <v>0</v>
      </c>
      <c r="BL337" s="71">
        <v>0</v>
      </c>
      <c r="BM337" s="71">
        <v>0</v>
      </c>
      <c r="BN337" s="72"/>
      <c r="BO337" s="71">
        <v>0</v>
      </c>
      <c r="BP337" s="71">
        <v>0</v>
      </c>
      <c r="BQ337" s="71">
        <v>0</v>
      </c>
      <c r="BR337" s="71">
        <v>0</v>
      </c>
      <c r="BS337" s="71">
        <v>0</v>
      </c>
      <c r="BT337" s="71">
        <v>0</v>
      </c>
      <c r="BU337"/>
      <c r="BV337" s="70">
        <v>0</v>
      </c>
      <c r="BW337" s="70">
        <v>0</v>
      </c>
      <c r="BX337" s="70">
        <v>0</v>
      </c>
      <c r="BY337" s="70">
        <v>0</v>
      </c>
      <c r="BZ337" s="70">
        <v>0</v>
      </c>
      <c r="CA337" s="70">
        <v>0</v>
      </c>
      <c r="CB337" s="70">
        <v>0</v>
      </c>
      <c r="CC337" s="70">
        <v>0</v>
      </c>
      <c r="CD337" s="70">
        <v>0</v>
      </c>
    </row>
    <row r="338" spans="1:82">
      <c r="A338" s="70" t="s">
        <v>2047</v>
      </c>
      <c r="B338" s="70">
        <v>117</v>
      </c>
      <c r="C338" s="70">
        <v>15</v>
      </c>
      <c r="D338" s="70">
        <v>7</v>
      </c>
      <c r="E338" s="70">
        <v>2018</v>
      </c>
      <c r="F338" s="70" t="s">
        <v>183</v>
      </c>
      <c r="G338" s="70" t="s">
        <v>1659</v>
      </c>
      <c r="H338" s="70" t="s">
        <v>1660</v>
      </c>
      <c r="I338" s="148"/>
      <c r="J338" s="71">
        <v>28.196431904634093</v>
      </c>
      <c r="K338" s="71">
        <v>0.38007316484749959</v>
      </c>
      <c r="L338" s="71">
        <v>4.470018420476892</v>
      </c>
      <c r="M338" s="71">
        <v>5.6915424812093631</v>
      </c>
      <c r="N338" s="71">
        <v>11.043188169646823</v>
      </c>
      <c r="O338" s="71">
        <v>3.5415444788529955</v>
      </c>
      <c r="P338" s="71">
        <v>3.4367374360812404</v>
      </c>
      <c r="Q338" s="71">
        <v>0.27500943603668399</v>
      </c>
      <c r="R338" s="71">
        <v>0.88680824467415098</v>
      </c>
      <c r="S338" s="71">
        <v>3.6196328202613313E-3</v>
      </c>
      <c r="T338" s="72"/>
      <c r="U338" s="71">
        <v>1101217</v>
      </c>
      <c r="V338" s="71">
        <v>131</v>
      </c>
      <c r="W338" s="71">
        <v>104</v>
      </c>
      <c r="X338" s="71">
        <v>1088</v>
      </c>
      <c r="Y338" s="71">
        <v>2305</v>
      </c>
      <c r="Z338" s="71">
        <v>2158</v>
      </c>
      <c r="AA338" s="71">
        <v>719</v>
      </c>
      <c r="AB338" s="71">
        <v>4339</v>
      </c>
      <c r="AC338" s="71">
        <v>153858</v>
      </c>
      <c r="AD338" s="71">
        <v>3.6196328202613309E-3</v>
      </c>
      <c r="AE338" s="72"/>
      <c r="AF338" s="71">
        <v>8960904.0849271622</v>
      </c>
      <c r="AG338" s="71">
        <v>244126.18481400449</v>
      </c>
      <c r="AH338" s="71">
        <v>633357.73307294364</v>
      </c>
      <c r="AI338" s="71">
        <v>6885994.4490366662</v>
      </c>
      <c r="AJ338" s="71">
        <v>8541929.0067701507</v>
      </c>
      <c r="AK338" s="71">
        <v>0</v>
      </c>
      <c r="AL338" s="71">
        <v>0</v>
      </c>
      <c r="AM338" s="71">
        <v>597268.16937784432</v>
      </c>
      <c r="AN338" s="71">
        <v>0</v>
      </c>
      <c r="AO338" s="71">
        <v>0</v>
      </c>
      <c r="AP338" s="71">
        <v>25863579.627998773</v>
      </c>
      <c r="AQ338" s="72"/>
      <c r="AR338" s="71">
        <v>5</v>
      </c>
      <c r="AS338" s="71">
        <v>0</v>
      </c>
      <c r="AT338" s="71">
        <v>0</v>
      </c>
      <c r="AU338" s="71">
        <v>0</v>
      </c>
      <c r="AV338" s="71">
        <v>0</v>
      </c>
      <c r="AW338" s="71">
        <v>0</v>
      </c>
      <c r="AX338" s="71"/>
      <c r="AY338" s="72"/>
      <c r="AZ338" s="71">
        <v>22</v>
      </c>
      <c r="BA338" s="71">
        <v>0</v>
      </c>
      <c r="BB338" s="71">
        <v>0</v>
      </c>
      <c r="BC338" s="71">
        <v>0</v>
      </c>
      <c r="BD338" s="71">
        <v>0</v>
      </c>
      <c r="BE338" s="71">
        <v>0</v>
      </c>
      <c r="BF338" s="71"/>
      <c r="BG338" s="72"/>
      <c r="BH338" s="71">
        <v>0</v>
      </c>
      <c r="BI338" s="71">
        <v>0</v>
      </c>
      <c r="BJ338" s="71">
        <v>0</v>
      </c>
      <c r="BK338" s="71">
        <v>0</v>
      </c>
      <c r="BL338" s="71">
        <v>0</v>
      </c>
      <c r="BM338" s="71">
        <v>0</v>
      </c>
      <c r="BN338" s="72"/>
      <c r="BO338" s="71">
        <v>0</v>
      </c>
      <c r="BP338" s="71">
        <v>0</v>
      </c>
      <c r="BQ338" s="71">
        <v>0</v>
      </c>
      <c r="BR338" s="71">
        <v>0</v>
      </c>
      <c r="BS338" s="71">
        <v>0</v>
      </c>
      <c r="BT338" s="71">
        <v>0</v>
      </c>
      <c r="BU338"/>
      <c r="BV338" s="70">
        <v>0</v>
      </c>
      <c r="BW338" s="70">
        <v>0</v>
      </c>
      <c r="BX338" s="70">
        <v>0</v>
      </c>
      <c r="BY338" s="70">
        <v>0</v>
      </c>
      <c r="BZ338" s="70">
        <v>0</v>
      </c>
      <c r="CA338" s="70">
        <v>0</v>
      </c>
      <c r="CB338" s="70">
        <v>0</v>
      </c>
      <c r="CC338" s="70">
        <v>0</v>
      </c>
      <c r="CD338" s="70">
        <v>0</v>
      </c>
    </row>
    <row r="339" spans="1:82">
      <c r="A339" s="70" t="s">
        <v>2048</v>
      </c>
      <c r="B339" s="70">
        <v>118</v>
      </c>
      <c r="C339" s="70">
        <v>16</v>
      </c>
      <c r="D339" s="70">
        <v>7</v>
      </c>
      <c r="E339" s="70">
        <v>2019</v>
      </c>
      <c r="F339" s="70" t="s">
        <v>158</v>
      </c>
      <c r="G339" s="70" t="s">
        <v>1659</v>
      </c>
      <c r="H339" s="70" t="s">
        <v>1660</v>
      </c>
      <c r="I339" s="148"/>
      <c r="J339" s="71">
        <v>26.225061336179241</v>
      </c>
      <c r="K339" s="71">
        <v>0.35267991020897177</v>
      </c>
      <c r="L339" s="71">
        <v>4.4900456282203267</v>
      </c>
      <c r="M339" s="71">
        <v>5.1058304144881506</v>
      </c>
      <c r="N339" s="71">
        <v>10.917665147509929</v>
      </c>
      <c r="O339" s="71">
        <v>3.3942053343264282</v>
      </c>
      <c r="P339" s="71">
        <v>3.1929634216355094</v>
      </c>
      <c r="Q339" s="71">
        <v>0.26054054691466</v>
      </c>
      <c r="R339" s="71">
        <v>0.9751045151630725</v>
      </c>
      <c r="S339" s="71">
        <v>3.8048503138586459E-3</v>
      </c>
      <c r="T339" s="72"/>
      <c r="U339" s="71">
        <v>1077433</v>
      </c>
      <c r="V339" s="71">
        <v>131</v>
      </c>
      <c r="W339" s="71">
        <v>104</v>
      </c>
      <c r="X339" s="71">
        <v>1088</v>
      </c>
      <c r="Y339" s="71">
        <v>2251</v>
      </c>
      <c r="Z339" s="71">
        <v>2125</v>
      </c>
      <c r="AA339" s="71">
        <v>663</v>
      </c>
      <c r="AB339" s="71">
        <v>4222</v>
      </c>
      <c r="AC339" s="71">
        <v>171948</v>
      </c>
      <c r="AD339" s="71">
        <v>3.8048503138586459E-3</v>
      </c>
      <c r="AE339" s="72"/>
      <c r="AF339" s="71">
        <v>8603119.4559876062</v>
      </c>
      <c r="AG339" s="71">
        <v>244053.8921993348</v>
      </c>
      <c r="AH339" s="71">
        <v>683837.16640150035</v>
      </c>
      <c r="AI339" s="71">
        <v>6747702.9176399587</v>
      </c>
      <c r="AJ339" s="71">
        <v>8799322.4033595044</v>
      </c>
      <c r="AK339" s="71">
        <v>0</v>
      </c>
      <c r="AL339" s="71">
        <v>0</v>
      </c>
      <c r="AM339" s="71">
        <v>575004.61680101661</v>
      </c>
      <c r="AN339" s="71">
        <v>0</v>
      </c>
      <c r="AO339" s="71">
        <v>0</v>
      </c>
      <c r="AP339" s="71">
        <v>25653040.45238892</v>
      </c>
      <c r="AQ339" s="72"/>
      <c r="AR339" s="71">
        <v>7</v>
      </c>
      <c r="AS339" s="71">
        <v>2</v>
      </c>
      <c r="AT339" s="71">
        <v>0</v>
      </c>
      <c r="AU339" s="71">
        <v>0</v>
      </c>
      <c r="AV339" s="71">
        <v>0</v>
      </c>
      <c r="AW339" s="71">
        <v>0</v>
      </c>
      <c r="AX339" s="71"/>
      <c r="AY339" s="72"/>
      <c r="AZ339" s="71">
        <v>32.099999999999987</v>
      </c>
      <c r="BA339" s="71">
        <v>99</v>
      </c>
      <c r="BB339" s="71">
        <v>0</v>
      </c>
      <c r="BC339" s="71">
        <v>0</v>
      </c>
      <c r="BD339" s="71">
        <v>0</v>
      </c>
      <c r="BE339" s="71">
        <v>0</v>
      </c>
      <c r="BF339" s="71"/>
      <c r="BG339" s="72"/>
      <c r="BH339" s="71">
        <v>0</v>
      </c>
      <c r="BI339" s="71">
        <v>0</v>
      </c>
      <c r="BJ339" s="71">
        <v>0</v>
      </c>
      <c r="BK339" s="71">
        <v>0</v>
      </c>
      <c r="BL339" s="71">
        <v>0</v>
      </c>
      <c r="BM339" s="71">
        <v>0</v>
      </c>
      <c r="BN339" s="72"/>
      <c r="BO339" s="71">
        <v>0</v>
      </c>
      <c r="BP339" s="71">
        <v>0</v>
      </c>
      <c r="BQ339" s="71">
        <v>0</v>
      </c>
      <c r="BR339" s="71">
        <v>0</v>
      </c>
      <c r="BS339" s="71">
        <v>0</v>
      </c>
      <c r="BT339" s="71">
        <v>0</v>
      </c>
      <c r="BU339"/>
      <c r="BV339" s="70">
        <v>0</v>
      </c>
      <c r="BW339" s="70">
        <v>0</v>
      </c>
      <c r="BX339" s="70">
        <v>0</v>
      </c>
      <c r="BY339" s="70">
        <v>0</v>
      </c>
      <c r="BZ339" s="70">
        <v>0</v>
      </c>
      <c r="CA339" s="70">
        <v>0</v>
      </c>
      <c r="CB339" s="70">
        <v>0</v>
      </c>
      <c r="CC339" s="70">
        <v>0</v>
      </c>
      <c r="CD339" s="70">
        <v>0</v>
      </c>
    </row>
    <row r="340" spans="1:82">
      <c r="A340" s="70" t="s">
        <v>2049</v>
      </c>
      <c r="B340" s="70">
        <v>119</v>
      </c>
      <c r="C340" s="70">
        <v>17</v>
      </c>
      <c r="D340" s="70">
        <v>7</v>
      </c>
      <c r="E340" s="70">
        <v>2020</v>
      </c>
      <c r="F340" s="70" t="s">
        <v>159</v>
      </c>
      <c r="G340" s="70" t="s">
        <v>1659</v>
      </c>
      <c r="H340" s="70" t="s">
        <v>1660</v>
      </c>
      <c r="I340" s="148"/>
      <c r="J340" s="71">
        <v>21.816354523761749</v>
      </c>
      <c r="K340" s="71">
        <v>0.39283762703238279</v>
      </c>
      <c r="L340" s="71">
        <v>8.9401572842066646</v>
      </c>
      <c r="M340" s="71">
        <v>4.3109820649953585</v>
      </c>
      <c r="N340" s="71">
        <v>9.8910753831721365</v>
      </c>
      <c r="O340" s="71">
        <v>2.9332200809716271</v>
      </c>
      <c r="P340" s="71">
        <v>2.9949642694462333</v>
      </c>
      <c r="Q340" s="71">
        <v>0.24268233750995399</v>
      </c>
      <c r="R340" s="71">
        <v>0.77937711908702245</v>
      </c>
      <c r="S340" s="71">
        <v>4.4003721551087423E-3</v>
      </c>
      <c r="T340" s="72"/>
      <c r="U340" s="71">
        <v>1016041</v>
      </c>
      <c r="V340" s="71">
        <v>135</v>
      </c>
      <c r="W340" s="71">
        <v>184</v>
      </c>
      <c r="X340" s="71">
        <v>966</v>
      </c>
      <c r="Y340" s="71">
        <v>2225</v>
      </c>
      <c r="Z340" s="71">
        <v>2096</v>
      </c>
      <c r="AA340" s="71">
        <v>661</v>
      </c>
      <c r="AB340" s="71">
        <v>4116</v>
      </c>
      <c r="AC340" s="71">
        <v>138159.99999999997</v>
      </c>
      <c r="AD340" s="71">
        <v>4.4003721551087423E-3</v>
      </c>
      <c r="AE340" s="72"/>
      <c r="AF340" s="71">
        <v>7933154.0773494383</v>
      </c>
      <c r="AG340" s="71">
        <v>251691.3017467699</v>
      </c>
      <c r="AH340" s="71">
        <v>1311058.7608972511</v>
      </c>
      <c r="AI340" s="71">
        <v>5546464.4816901423</v>
      </c>
      <c r="AJ340" s="71">
        <v>9136935.4007362965</v>
      </c>
      <c r="AK340" s="71"/>
      <c r="AL340" s="71"/>
      <c r="AM340" s="71">
        <v>537183.72971378686</v>
      </c>
      <c r="AN340" s="71"/>
      <c r="AO340" s="71"/>
      <c r="AP340" s="71">
        <v>24716487.752133686</v>
      </c>
      <c r="AQ340" s="72"/>
      <c r="AR340" s="71">
        <v>8</v>
      </c>
      <c r="AS340" s="71">
        <v>2</v>
      </c>
      <c r="AT340" s="71">
        <v>0</v>
      </c>
      <c r="AU340" s="71">
        <v>0</v>
      </c>
      <c r="AV340" s="71">
        <v>0</v>
      </c>
      <c r="AW340" s="71">
        <v>0</v>
      </c>
      <c r="AX340" s="71"/>
      <c r="AY340" s="72"/>
      <c r="AZ340" s="71">
        <v>42</v>
      </c>
      <c r="BA340" s="71">
        <v>99</v>
      </c>
      <c r="BB340" s="71">
        <v>0</v>
      </c>
      <c r="BC340" s="71">
        <v>0</v>
      </c>
      <c r="BD340" s="71">
        <v>0</v>
      </c>
      <c r="BE340" s="71">
        <v>0</v>
      </c>
      <c r="BF340" s="71"/>
      <c r="BG340" s="72"/>
      <c r="BH340" s="71">
        <v>0</v>
      </c>
      <c r="BI340" s="71">
        <v>0</v>
      </c>
      <c r="BJ340" s="71">
        <v>0</v>
      </c>
      <c r="BK340" s="71">
        <v>0</v>
      </c>
      <c r="BL340" s="71">
        <v>0</v>
      </c>
      <c r="BM340" s="71">
        <v>0</v>
      </c>
      <c r="BN340" s="72"/>
      <c r="BO340" s="71">
        <v>0</v>
      </c>
      <c r="BP340" s="71">
        <v>0</v>
      </c>
      <c r="BQ340" s="71">
        <v>0</v>
      </c>
      <c r="BR340" s="71">
        <v>0</v>
      </c>
      <c r="BS340" s="71">
        <v>0</v>
      </c>
      <c r="BT340" s="71">
        <v>0</v>
      </c>
      <c r="BU340"/>
      <c r="BV340" s="70">
        <v>0</v>
      </c>
      <c r="BW340" s="70">
        <v>0</v>
      </c>
      <c r="BX340" s="70">
        <v>0</v>
      </c>
      <c r="BY340" s="70">
        <v>0</v>
      </c>
      <c r="BZ340" s="70">
        <v>0</v>
      </c>
      <c r="CA340" s="70">
        <v>0</v>
      </c>
      <c r="CB340" s="70">
        <v>0</v>
      </c>
      <c r="CC340" s="70">
        <v>0</v>
      </c>
      <c r="CD340" s="70">
        <v>0</v>
      </c>
    </row>
    <row r="341" spans="1:82">
      <c r="A341" s="70" t="s">
        <v>2050</v>
      </c>
      <c r="B341" s="70">
        <v>119</v>
      </c>
      <c r="C341" s="70">
        <v>18</v>
      </c>
      <c r="D341" s="70">
        <v>7</v>
      </c>
      <c r="E341" s="70">
        <v>2021</v>
      </c>
      <c r="F341" s="70" t="s">
        <v>160</v>
      </c>
      <c r="G341" s="70" t="s">
        <v>1659</v>
      </c>
      <c r="H341" s="70" t="s">
        <v>1660</v>
      </c>
      <c r="I341" s="148"/>
      <c r="J341" s="71">
        <v>18.835333864674283</v>
      </c>
      <c r="K341" s="71">
        <v>0.37841167985305108</v>
      </c>
      <c r="L341" s="71">
        <v>8.1586886929867095</v>
      </c>
      <c r="M341" s="71">
        <v>4.3783044896093815</v>
      </c>
      <c r="N341" s="71">
        <v>9.4645348881291511</v>
      </c>
      <c r="O341" s="71">
        <v>2.8215656452061171</v>
      </c>
      <c r="P341" s="71">
        <v>3.0017099964516532</v>
      </c>
      <c r="Q341" s="71">
        <v>0.23144649372343601</v>
      </c>
      <c r="R341" s="71">
        <v>0.56313666303290799</v>
      </c>
      <c r="S341" s="71">
        <v>3.9960640899848509E-3</v>
      </c>
      <c r="T341" s="72"/>
      <c r="U341" s="71">
        <v>900832</v>
      </c>
      <c r="V341" s="71">
        <v>135</v>
      </c>
      <c r="W341" s="71">
        <v>184</v>
      </c>
      <c r="X341" s="71">
        <v>966</v>
      </c>
      <c r="Y341" s="71">
        <v>2155</v>
      </c>
      <c r="Z341" s="71">
        <v>2076</v>
      </c>
      <c r="AA341" s="71">
        <v>646</v>
      </c>
      <c r="AB341" s="71">
        <v>3964</v>
      </c>
      <c r="AC341" s="71">
        <v>96844</v>
      </c>
      <c r="AD341" s="71">
        <v>3.9960640899848509E-3</v>
      </c>
      <c r="AE341" s="72"/>
      <c r="AF341" s="71">
        <v>6899985.369873072</v>
      </c>
      <c r="AG341" s="71">
        <v>256037.61545704739</v>
      </c>
      <c r="AH341" s="71">
        <v>1175440.4780194219</v>
      </c>
      <c r="AI341" s="71">
        <v>6086115.6801122399</v>
      </c>
      <c r="AJ341" s="71">
        <v>8620439.3138252702</v>
      </c>
      <c r="AK341" s="71">
        <v>0</v>
      </c>
      <c r="AL341" s="71">
        <v>0</v>
      </c>
      <c r="AM341" s="71">
        <v>520330.05127013079</v>
      </c>
      <c r="AN341" s="71">
        <v>0</v>
      </c>
      <c r="AO341" s="71">
        <v>0</v>
      </c>
      <c r="AP341" s="71">
        <v>23558348.508557182</v>
      </c>
      <c r="AQ341" s="72"/>
      <c r="AR341" s="71">
        <v>9</v>
      </c>
      <c r="AS341" s="71">
        <v>3</v>
      </c>
      <c r="AT341" s="71">
        <v>0</v>
      </c>
      <c r="AU341" s="71">
        <v>0</v>
      </c>
      <c r="AV341" s="71">
        <v>0</v>
      </c>
      <c r="AW341" s="71">
        <v>0</v>
      </c>
      <c r="AX341" s="71"/>
      <c r="AY341" s="72"/>
      <c r="AZ341" s="71">
        <v>50</v>
      </c>
      <c r="BA341" s="71">
        <v>148.5</v>
      </c>
      <c r="BB341" s="71">
        <v>0</v>
      </c>
      <c r="BC341" s="71">
        <v>0</v>
      </c>
      <c r="BD341" s="71">
        <v>0</v>
      </c>
      <c r="BE341" s="71">
        <v>0</v>
      </c>
      <c r="BF341" s="71"/>
      <c r="BG341" s="72"/>
      <c r="BH341" s="71">
        <v>0</v>
      </c>
      <c r="BI341" s="71">
        <v>0</v>
      </c>
      <c r="BJ341" s="71">
        <v>0</v>
      </c>
      <c r="BK341" s="71">
        <v>0</v>
      </c>
      <c r="BL341" s="71">
        <v>0</v>
      </c>
      <c r="BM341" s="71">
        <v>0</v>
      </c>
      <c r="BN341" s="72"/>
      <c r="BO341" s="71">
        <v>0</v>
      </c>
      <c r="BP341" s="71">
        <v>0</v>
      </c>
      <c r="BQ341" s="71">
        <v>0</v>
      </c>
      <c r="BR341" s="71">
        <v>0</v>
      </c>
      <c r="BS341" s="71">
        <v>0</v>
      </c>
      <c r="BT341" s="71">
        <v>0</v>
      </c>
      <c r="BU341"/>
      <c r="BV341" s="70">
        <v>0</v>
      </c>
      <c r="BW341" s="70">
        <v>0</v>
      </c>
      <c r="BX341" s="70">
        <v>0</v>
      </c>
      <c r="BY341" s="70">
        <v>0</v>
      </c>
      <c r="BZ341" s="70">
        <v>0</v>
      </c>
      <c r="CA341" s="70">
        <v>0</v>
      </c>
      <c r="CB341" s="70">
        <v>0</v>
      </c>
      <c r="CC341" s="70">
        <v>0</v>
      </c>
      <c r="CD341" s="70">
        <v>0</v>
      </c>
    </row>
    <row r="342" spans="1:82">
      <c r="A342" s="70" t="s">
        <v>1663</v>
      </c>
      <c r="B342" s="70">
        <v>119</v>
      </c>
      <c r="C342" s="70">
        <v>19</v>
      </c>
      <c r="D342" s="70">
        <v>7</v>
      </c>
      <c r="E342" s="70">
        <v>2022</v>
      </c>
      <c r="F342" s="70" t="s">
        <v>161</v>
      </c>
      <c r="G342" s="70" t="s">
        <v>1659</v>
      </c>
      <c r="H342" s="70" t="s">
        <v>1660</v>
      </c>
      <c r="I342" s="148"/>
      <c r="J342" s="71">
        <v>18.859630592410586</v>
      </c>
      <c r="K342" s="71">
        <v>0.36197123520611252</v>
      </c>
      <c r="L342" s="71">
        <v>7.3153416182669977</v>
      </c>
      <c r="M342" s="71">
        <v>4.4639109889905448</v>
      </c>
      <c r="N342" s="71">
        <v>9.2820954633954003</v>
      </c>
      <c r="O342" s="71">
        <v>2.942552293694654</v>
      </c>
      <c r="P342" s="71">
        <v>2.9749451195015251</v>
      </c>
      <c r="Q342" s="71">
        <v>0.22682550317979569</v>
      </c>
      <c r="R342" s="71">
        <v>0.51432719608283095</v>
      </c>
      <c r="S342" s="71">
        <v>4.488552253548629E-3</v>
      </c>
      <c r="T342" s="72"/>
      <c r="U342" s="71">
        <v>1109376</v>
      </c>
      <c r="V342" s="71">
        <v>135</v>
      </c>
      <c r="W342" s="71">
        <v>184</v>
      </c>
      <c r="X342" s="71">
        <v>966</v>
      </c>
      <c r="Y342" s="71">
        <v>2146</v>
      </c>
      <c r="Z342" s="71">
        <v>2057</v>
      </c>
      <c r="AA342" s="71">
        <v>650</v>
      </c>
      <c r="AB342" s="71">
        <v>3853</v>
      </c>
      <c r="AC342" s="71">
        <v>89560.999999999985</v>
      </c>
      <c r="AD342" s="71">
        <v>4.488552253548629E-3</v>
      </c>
      <c r="AE342" s="72"/>
      <c r="AF342" s="71">
        <v>7575402.6287396755</v>
      </c>
      <c r="AG342" s="71">
        <v>258286.79625873745</v>
      </c>
      <c r="AH342" s="71">
        <v>1304749.7366377742</v>
      </c>
      <c r="AI342" s="71">
        <v>6044269.8336684145</v>
      </c>
      <c r="AJ342" s="71">
        <v>8738221.6114432644</v>
      </c>
      <c r="AK342" s="71">
        <v>0</v>
      </c>
      <c r="AL342" s="71">
        <v>0</v>
      </c>
      <c r="AM342" s="71">
        <v>497527.46535061626</v>
      </c>
      <c r="AN342" s="71">
        <v>0</v>
      </c>
      <c r="AO342" s="71">
        <v>0</v>
      </c>
      <c r="AP342" s="71">
        <v>24418458.072098482</v>
      </c>
      <c r="AQ342" s="72"/>
      <c r="AR342" s="71">
        <v>10</v>
      </c>
      <c r="AS342" s="71">
        <v>3</v>
      </c>
      <c r="AT342" s="71">
        <v>0</v>
      </c>
      <c r="AU342" s="71">
        <v>0</v>
      </c>
      <c r="AV342" s="71">
        <v>0</v>
      </c>
      <c r="AW342" s="71">
        <v>0</v>
      </c>
      <c r="AX342" s="71"/>
      <c r="AY342" s="72"/>
      <c r="AZ342" s="71">
        <v>55.5</v>
      </c>
      <c r="BA342" s="71">
        <v>148.5</v>
      </c>
      <c r="BB342" s="71">
        <v>0</v>
      </c>
      <c r="BC342" s="71">
        <v>0</v>
      </c>
      <c r="BD342" s="71">
        <v>0</v>
      </c>
      <c r="BE342" s="71">
        <v>0</v>
      </c>
      <c r="BF342" s="71"/>
      <c r="BG342" s="72"/>
      <c r="BH342" s="71"/>
      <c r="BI342" s="71"/>
      <c r="BJ342" s="71"/>
      <c r="BK342" s="71"/>
      <c r="BL342" s="71"/>
      <c r="BM342" s="71"/>
      <c r="BN342" s="72"/>
      <c r="BO342" s="71"/>
      <c r="BP342" s="71"/>
      <c r="BQ342" s="71"/>
      <c r="BR342" s="71"/>
      <c r="BS342" s="71"/>
      <c r="BT342" s="71"/>
      <c r="BU342"/>
      <c r="BV342" s="70"/>
      <c r="BW342" s="70"/>
      <c r="BX342" s="70"/>
      <c r="BY342" s="70"/>
      <c r="BZ342" s="70"/>
      <c r="CA342" s="70"/>
      <c r="CB342" s="70"/>
      <c r="CC342" s="70"/>
      <c r="CD342" s="70"/>
    </row>
    <row r="343" spans="1:82">
      <c r="A343" s="70" t="s">
        <v>2051</v>
      </c>
      <c r="B343" s="70">
        <v>119</v>
      </c>
      <c r="C343" s="70">
        <v>20</v>
      </c>
      <c r="D343" s="70">
        <v>7</v>
      </c>
      <c r="E343" s="70">
        <v>2023</v>
      </c>
      <c r="F343" s="70" t="s">
        <v>1539</v>
      </c>
      <c r="G343" s="70" t="s">
        <v>1659</v>
      </c>
      <c r="H343" s="70" t="s">
        <v>1660</v>
      </c>
      <c r="I343" s="148"/>
      <c r="J343" s="71"/>
      <c r="K343" s="71"/>
      <c r="L343" s="71"/>
      <c r="M343" s="71"/>
      <c r="N343" s="71"/>
      <c r="O343" s="71"/>
      <c r="P343" s="71"/>
      <c r="Q343" s="71"/>
      <c r="R343" s="71"/>
      <c r="S343" s="71"/>
      <c r="T343" s="72"/>
      <c r="U343" s="71"/>
      <c r="V343" s="71"/>
      <c r="W343" s="71"/>
      <c r="X343" s="71"/>
      <c r="Y343" s="71"/>
      <c r="Z343" s="71"/>
      <c r="AA343" s="71"/>
      <c r="AB343" s="71"/>
      <c r="AC343" s="71"/>
      <c r="AD343" s="71"/>
      <c r="AE343" s="72"/>
      <c r="AF343" s="71"/>
      <c r="AG343" s="71"/>
      <c r="AH343" s="71"/>
      <c r="AI343" s="71"/>
      <c r="AJ343" s="71"/>
      <c r="AK343" s="71"/>
      <c r="AL343" s="71"/>
      <c r="AM343" s="71"/>
      <c r="AN343" s="71"/>
      <c r="AO343" s="71"/>
      <c r="AP343" s="71"/>
      <c r="AQ343" s="72"/>
      <c r="AR343" s="71">
        <v>11</v>
      </c>
      <c r="AS343" s="71">
        <v>3</v>
      </c>
      <c r="AT343" s="71">
        <v>0</v>
      </c>
      <c r="AU343" s="71">
        <v>0</v>
      </c>
      <c r="AV343" s="71">
        <v>0</v>
      </c>
      <c r="AW343" s="71">
        <v>0</v>
      </c>
      <c r="AX343" s="71"/>
      <c r="AY343" s="72"/>
      <c r="AZ343" s="71">
        <v>60.4</v>
      </c>
      <c r="BA343" s="71">
        <v>148.5</v>
      </c>
      <c r="BB343" s="71">
        <v>0</v>
      </c>
      <c r="BC343" s="71">
        <v>0</v>
      </c>
      <c r="BD343" s="71">
        <v>0</v>
      </c>
      <c r="BE343" s="71">
        <v>0</v>
      </c>
      <c r="BF343" s="71"/>
      <c r="BG343" s="72"/>
      <c r="BH343" s="71"/>
      <c r="BI343" s="71"/>
      <c r="BJ343" s="71"/>
      <c r="BK343" s="71"/>
      <c r="BL343" s="71"/>
      <c r="BM343" s="71"/>
      <c r="BN343" s="72"/>
      <c r="BO343" s="71"/>
      <c r="BP343" s="71"/>
      <c r="BQ343" s="71"/>
      <c r="BR343" s="71"/>
      <c r="BS343" s="71"/>
      <c r="BT343" s="71"/>
      <c r="BU343"/>
      <c r="BV343" s="70"/>
      <c r="BW343" s="70"/>
      <c r="BX343" s="70"/>
      <c r="BY343" s="70"/>
      <c r="BZ343" s="70"/>
      <c r="CA343" s="70"/>
      <c r="CB343" s="70"/>
      <c r="CC343" s="70"/>
      <c r="CD343" s="70"/>
    </row>
    <row r="344" spans="1:82">
      <c r="A344" s="70" t="s">
        <v>1658</v>
      </c>
      <c r="B344" s="70">
        <v>119</v>
      </c>
      <c r="C344" s="70">
        <v>21</v>
      </c>
      <c r="D344" s="70">
        <v>7</v>
      </c>
      <c r="E344" s="70">
        <v>2024</v>
      </c>
      <c r="F344" s="70" t="s">
        <v>1554</v>
      </c>
      <c r="G344" s="70" t="s">
        <v>1659</v>
      </c>
      <c r="H344" s="70" t="s">
        <v>1660</v>
      </c>
      <c r="I344" s="148"/>
      <c r="J344" s="71"/>
      <c r="K344" s="71"/>
      <c r="L344" s="71"/>
      <c r="M344" s="71"/>
      <c r="N344" s="71"/>
      <c r="O344" s="71"/>
      <c r="P344" s="71"/>
      <c r="Q344" s="71"/>
      <c r="R344" s="71"/>
      <c r="S344" s="71"/>
      <c r="T344" s="72"/>
      <c r="U344" s="71"/>
      <c r="V344" s="71"/>
      <c r="W344" s="71"/>
      <c r="X344" s="71"/>
      <c r="Y344" s="71"/>
      <c r="Z344" s="71"/>
      <c r="AA344" s="71"/>
      <c r="AB344" s="71"/>
      <c r="AC344" s="71"/>
      <c r="AD344" s="71"/>
      <c r="AE344" s="72"/>
      <c r="AF344" s="71"/>
      <c r="AG344" s="71"/>
      <c r="AH344" s="71"/>
      <c r="AI344" s="71"/>
      <c r="AJ344" s="71"/>
      <c r="AK344" s="71"/>
      <c r="AL344" s="71"/>
      <c r="AM344" s="71"/>
      <c r="AN344" s="71"/>
      <c r="AO344" s="71"/>
      <c r="AP344" s="71"/>
      <c r="AQ344" s="72"/>
      <c r="AR344" s="71"/>
      <c r="AS344" s="71"/>
      <c r="AT344" s="71"/>
      <c r="AU344" s="71"/>
      <c r="AV344" s="71"/>
      <c r="AW344" s="71"/>
      <c r="AX344" s="71"/>
      <c r="AY344" s="72"/>
      <c r="AZ344" s="71"/>
      <c r="BA344" s="71"/>
      <c r="BB344" s="71"/>
      <c r="BC344" s="71"/>
      <c r="BD344" s="71"/>
      <c r="BE344" s="71"/>
      <c r="BF344" s="71"/>
      <c r="BG344" s="72"/>
      <c r="BH344" s="71"/>
      <c r="BI344" s="71"/>
      <c r="BJ344" s="71"/>
      <c r="BK344" s="71"/>
      <c r="BL344" s="71"/>
      <c r="BM344" s="71"/>
      <c r="BN344" s="72"/>
      <c r="BO344" s="71"/>
      <c r="BP344" s="71"/>
      <c r="BQ344" s="71"/>
      <c r="BR344" s="71"/>
      <c r="BS344" s="71"/>
      <c r="BT344" s="71"/>
      <c r="BU344"/>
      <c r="BV344" s="70"/>
      <c r="BW344" s="70"/>
      <c r="BX344" s="70"/>
      <c r="BY344" s="70"/>
      <c r="BZ344" s="70"/>
      <c r="CA344" s="70"/>
      <c r="CB344" s="70"/>
      <c r="CC344" s="70"/>
      <c r="CD344" s="70"/>
    </row>
    <row r="345" spans="1:82">
      <c r="A345" s="70" t="s">
        <v>2052</v>
      </c>
      <c r="B345" s="70">
        <v>256</v>
      </c>
      <c r="C345" s="70">
        <v>1</v>
      </c>
      <c r="D345" s="70">
        <v>16</v>
      </c>
      <c r="E345" s="70">
        <v>1990</v>
      </c>
      <c r="F345" s="70" t="s">
        <v>787</v>
      </c>
      <c r="G345" s="70" t="s">
        <v>1668</v>
      </c>
      <c r="H345" s="70" t="s">
        <v>1669</v>
      </c>
      <c r="I345" s="148"/>
      <c r="J345" s="71">
        <v>28.395325964890759</v>
      </c>
      <c r="K345" s="71">
        <v>1.7051966390958051</v>
      </c>
      <c r="L345" s="71">
        <v>11.45640232374234</v>
      </c>
      <c r="M345" s="71">
        <v>3.4951085628152709</v>
      </c>
      <c r="N345" s="71">
        <v>9.2929224038208194</v>
      </c>
      <c r="O345" s="71">
        <v>5.3390166956397254</v>
      </c>
      <c r="P345" s="71">
        <v>9.6700688875733114</v>
      </c>
      <c r="Q345" s="71">
        <v>0.38209951195487901</v>
      </c>
      <c r="R345" s="71">
        <v>0</v>
      </c>
      <c r="S345" s="71">
        <v>0.31114838974159792</v>
      </c>
      <c r="T345" s="72"/>
      <c r="U345" s="71">
        <v>797240</v>
      </c>
      <c r="V345" s="71">
        <v>312</v>
      </c>
      <c r="W345" s="71">
        <v>134</v>
      </c>
      <c r="X345" s="71">
        <v>1172</v>
      </c>
      <c r="Y345" s="71">
        <v>1988</v>
      </c>
      <c r="Z345" s="71">
        <v>2196</v>
      </c>
      <c r="AA345" s="71">
        <v>2348</v>
      </c>
      <c r="AB345" s="71">
        <v>6204</v>
      </c>
      <c r="AC345" s="71">
        <v>0</v>
      </c>
      <c r="AD345" s="71">
        <v>0.31114838974159792</v>
      </c>
      <c r="AE345" s="72"/>
      <c r="AF345" s="71"/>
      <c r="AG345" s="71"/>
      <c r="AH345" s="71"/>
      <c r="AI345" s="71"/>
      <c r="AJ345" s="71"/>
      <c r="AK345" s="71"/>
      <c r="AL345" s="71"/>
      <c r="AM345" s="71"/>
      <c r="AN345" s="71"/>
      <c r="AO345" s="71"/>
      <c r="AP345" s="71"/>
      <c r="AQ345" s="72"/>
      <c r="AR345" s="71"/>
      <c r="AS345" s="71"/>
      <c r="AT345" s="71"/>
      <c r="AU345" s="71"/>
      <c r="AV345" s="71"/>
      <c r="AW345" s="71"/>
      <c r="AX345" s="71"/>
      <c r="AY345" s="72"/>
      <c r="AZ345" s="71"/>
      <c r="BA345" s="71"/>
      <c r="BB345" s="71"/>
      <c r="BC345" s="71"/>
      <c r="BD345" s="71"/>
      <c r="BE345" s="71"/>
      <c r="BF345" s="71"/>
      <c r="BG345" s="72"/>
      <c r="BH345" s="71" t="s">
        <v>788</v>
      </c>
      <c r="BI345" s="71" t="s">
        <v>788</v>
      </c>
      <c r="BJ345" s="71" t="s">
        <v>788</v>
      </c>
      <c r="BK345" s="71" t="s">
        <v>788</v>
      </c>
      <c r="BL345" s="71" t="s">
        <v>788</v>
      </c>
      <c r="BM345" s="71" t="s">
        <v>788</v>
      </c>
      <c r="BN345" s="72"/>
      <c r="BO345" s="71" t="s">
        <v>788</v>
      </c>
      <c r="BP345" s="71" t="s">
        <v>788</v>
      </c>
      <c r="BQ345" s="71" t="s">
        <v>788</v>
      </c>
      <c r="BR345" s="71" t="s">
        <v>788</v>
      </c>
      <c r="BS345" s="71" t="s">
        <v>788</v>
      </c>
      <c r="BT345" s="71" t="s">
        <v>788</v>
      </c>
      <c r="BU345"/>
      <c r="BV345" s="70"/>
      <c r="BW345" s="70"/>
      <c r="BX345" s="70"/>
      <c r="BY345" s="70"/>
      <c r="BZ345" s="70"/>
      <c r="CA345" s="70"/>
      <c r="CB345" s="70"/>
      <c r="CC345" s="70"/>
      <c r="CD345" s="70"/>
    </row>
    <row r="346" spans="1:82">
      <c r="A346" s="70" t="s">
        <v>2053</v>
      </c>
      <c r="B346" s="70">
        <v>257</v>
      </c>
      <c r="C346" s="70">
        <v>2</v>
      </c>
      <c r="D346" s="70">
        <v>16</v>
      </c>
      <c r="E346" s="70">
        <v>2005</v>
      </c>
      <c r="F346" s="70" t="s">
        <v>789</v>
      </c>
      <c r="G346" s="70" t="s">
        <v>1668</v>
      </c>
      <c r="H346" s="70" t="s">
        <v>1669</v>
      </c>
      <c r="I346" s="148"/>
      <c r="J346" s="71">
        <v>13.41783890339771</v>
      </c>
      <c r="K346" s="71">
        <v>0.54091828920504015</v>
      </c>
      <c r="L346" s="71">
        <v>1.238754708865321</v>
      </c>
      <c r="M346" s="71">
        <v>5.3941844271093649</v>
      </c>
      <c r="N346" s="71">
        <v>9.3241871582715401</v>
      </c>
      <c r="O346" s="71">
        <v>5.7609150354871987</v>
      </c>
      <c r="P346" s="71">
        <v>6.798753062862267</v>
      </c>
      <c r="Q346" s="71">
        <v>0.289858439347146</v>
      </c>
      <c r="R346" s="71">
        <v>0</v>
      </c>
      <c r="S346" s="71">
        <v>7.7396378000000002E-2</v>
      </c>
      <c r="T346" s="72"/>
      <c r="U346" s="71">
        <v>414415</v>
      </c>
      <c r="V346" s="71">
        <v>165</v>
      </c>
      <c r="W346" s="71">
        <v>11</v>
      </c>
      <c r="X346" s="71">
        <v>876</v>
      </c>
      <c r="Y346" s="71">
        <v>1901</v>
      </c>
      <c r="Z346" s="71">
        <v>2742</v>
      </c>
      <c r="AA346" s="71">
        <v>1352</v>
      </c>
      <c r="AB346" s="71">
        <v>4920</v>
      </c>
      <c r="AC346" s="71">
        <v>0</v>
      </c>
      <c r="AD346" s="71">
        <v>7.7396378000000002E-2</v>
      </c>
      <c r="AE346" s="72"/>
      <c r="AF346" s="71"/>
      <c r="AG346" s="71"/>
      <c r="AH346" s="71"/>
      <c r="AI346" s="71"/>
      <c r="AJ346" s="71"/>
      <c r="AK346" s="71"/>
      <c r="AL346" s="71"/>
      <c r="AM346" s="71"/>
      <c r="AN346" s="71"/>
      <c r="AO346" s="71"/>
      <c r="AP346" s="71"/>
      <c r="AQ346" s="72"/>
      <c r="AR346" s="71"/>
      <c r="AS346" s="71"/>
      <c r="AT346" s="71"/>
      <c r="AU346" s="71"/>
      <c r="AV346" s="71"/>
      <c r="AW346" s="71"/>
      <c r="AX346" s="71"/>
      <c r="AY346" s="72"/>
      <c r="AZ346" s="71"/>
      <c r="BA346" s="71"/>
      <c r="BB346" s="71"/>
      <c r="BC346" s="71"/>
      <c r="BD346" s="71"/>
      <c r="BE346" s="71"/>
      <c r="BF346" s="71"/>
      <c r="BG346" s="72"/>
      <c r="BH346" s="71" t="s">
        <v>788</v>
      </c>
      <c r="BI346" s="71" t="s">
        <v>788</v>
      </c>
      <c r="BJ346" s="71" t="s">
        <v>788</v>
      </c>
      <c r="BK346" s="71" t="s">
        <v>788</v>
      </c>
      <c r="BL346" s="71" t="s">
        <v>788</v>
      </c>
      <c r="BM346" s="71" t="s">
        <v>788</v>
      </c>
      <c r="BN346" s="72"/>
      <c r="BO346" s="71" t="s">
        <v>788</v>
      </c>
      <c r="BP346" s="71" t="s">
        <v>788</v>
      </c>
      <c r="BQ346" s="71" t="s">
        <v>788</v>
      </c>
      <c r="BR346" s="71" t="s">
        <v>788</v>
      </c>
      <c r="BS346" s="71" t="s">
        <v>788</v>
      </c>
      <c r="BT346" s="71" t="s">
        <v>788</v>
      </c>
      <c r="BU346"/>
      <c r="BV346" s="70"/>
      <c r="BW346" s="70"/>
      <c r="BX346" s="70"/>
      <c r="BY346" s="70"/>
      <c r="BZ346" s="70"/>
      <c r="CA346" s="70"/>
      <c r="CB346" s="70"/>
      <c r="CC346" s="70"/>
      <c r="CD346" s="70"/>
    </row>
    <row r="347" spans="1:82">
      <c r="A347" s="70" t="s">
        <v>2054</v>
      </c>
      <c r="B347" s="70">
        <v>258</v>
      </c>
      <c r="C347" s="70">
        <v>3</v>
      </c>
      <c r="D347" s="70">
        <v>16</v>
      </c>
      <c r="E347" s="70">
        <v>2006</v>
      </c>
      <c r="F347" s="70" t="s">
        <v>790</v>
      </c>
      <c r="G347" s="70" t="s">
        <v>1668</v>
      </c>
      <c r="H347" s="70" t="s">
        <v>1669</v>
      </c>
      <c r="I347" s="148"/>
      <c r="J347" s="71" t="s">
        <v>788</v>
      </c>
      <c r="K347" s="71" t="s">
        <v>788</v>
      </c>
      <c r="L347" s="71" t="s">
        <v>788</v>
      </c>
      <c r="M347" s="71" t="s">
        <v>788</v>
      </c>
      <c r="N347" s="71" t="s">
        <v>788</v>
      </c>
      <c r="O347" s="71" t="s">
        <v>788</v>
      </c>
      <c r="P347" s="71" t="s">
        <v>788</v>
      </c>
      <c r="Q347" s="71" t="s">
        <v>788</v>
      </c>
      <c r="R347" s="71" t="s">
        <v>788</v>
      </c>
      <c r="S347" s="71" t="s">
        <v>788</v>
      </c>
      <c r="T347" s="72"/>
      <c r="U347" s="71" t="s">
        <v>788</v>
      </c>
      <c r="V347" s="71" t="s">
        <v>788</v>
      </c>
      <c r="W347" s="71" t="s">
        <v>788</v>
      </c>
      <c r="X347" s="71" t="s">
        <v>788</v>
      </c>
      <c r="Y347" s="71" t="s">
        <v>788</v>
      </c>
      <c r="Z347" s="71" t="s">
        <v>788</v>
      </c>
      <c r="AA347" s="71" t="s">
        <v>788</v>
      </c>
      <c r="AB347" s="71" t="s">
        <v>788</v>
      </c>
      <c r="AC347" s="71" t="s">
        <v>788</v>
      </c>
      <c r="AD347" s="71" t="s">
        <v>788</v>
      </c>
      <c r="AE347" s="72"/>
      <c r="AF347" s="71" t="s">
        <v>788</v>
      </c>
      <c r="AG347" s="71" t="s">
        <v>788</v>
      </c>
      <c r="AH347" s="71" t="s">
        <v>788</v>
      </c>
      <c r="AI347" s="71" t="s">
        <v>788</v>
      </c>
      <c r="AJ347" s="71" t="s">
        <v>788</v>
      </c>
      <c r="AK347" s="71" t="s">
        <v>788</v>
      </c>
      <c r="AL347" s="71" t="s">
        <v>788</v>
      </c>
      <c r="AM347" s="71" t="s">
        <v>788</v>
      </c>
      <c r="AN347" s="71" t="s">
        <v>788</v>
      </c>
      <c r="AO347" s="71" t="s">
        <v>788</v>
      </c>
      <c r="AP347" s="71"/>
      <c r="AQ347" s="72"/>
      <c r="AR347" s="71" t="s">
        <v>788</v>
      </c>
      <c r="AS347" s="71" t="s">
        <v>788</v>
      </c>
      <c r="AT347" s="71" t="s">
        <v>788</v>
      </c>
      <c r="AU347" s="71" t="s">
        <v>788</v>
      </c>
      <c r="AV347" s="71" t="s">
        <v>788</v>
      </c>
      <c r="AW347" s="71" t="s">
        <v>788</v>
      </c>
      <c r="AX347" s="71" t="s">
        <v>788</v>
      </c>
      <c r="AY347" s="72"/>
      <c r="AZ347" s="71" t="s">
        <v>788</v>
      </c>
      <c r="BA347" s="71" t="s">
        <v>788</v>
      </c>
      <c r="BB347" s="71" t="s">
        <v>788</v>
      </c>
      <c r="BC347" s="71" t="s">
        <v>788</v>
      </c>
      <c r="BD347" s="71" t="s">
        <v>788</v>
      </c>
      <c r="BE347" s="71" t="s">
        <v>788</v>
      </c>
      <c r="BF347" s="71" t="s">
        <v>788</v>
      </c>
      <c r="BG347" s="72"/>
      <c r="BH347" s="71" t="s">
        <v>788</v>
      </c>
      <c r="BI347" s="71" t="s">
        <v>788</v>
      </c>
      <c r="BJ347" s="71" t="s">
        <v>788</v>
      </c>
      <c r="BK347" s="71" t="s">
        <v>788</v>
      </c>
      <c r="BL347" s="71" t="s">
        <v>788</v>
      </c>
      <c r="BM347" s="71" t="s">
        <v>788</v>
      </c>
      <c r="BN347" s="72"/>
      <c r="BO347" s="71" t="s">
        <v>788</v>
      </c>
      <c r="BP347" s="71" t="s">
        <v>788</v>
      </c>
      <c r="BQ347" s="71" t="s">
        <v>788</v>
      </c>
      <c r="BR347" s="71" t="s">
        <v>788</v>
      </c>
      <c r="BS347" s="71" t="s">
        <v>788</v>
      </c>
      <c r="BT347" s="71" t="s">
        <v>788</v>
      </c>
      <c r="BU347"/>
      <c r="BV347" s="70"/>
      <c r="BW347" s="70"/>
      <c r="BX347" s="70"/>
      <c r="BY347" s="70"/>
      <c r="BZ347" s="70"/>
      <c r="CA347" s="70"/>
      <c r="CB347" s="70"/>
      <c r="CC347" s="70"/>
      <c r="CD347" s="70"/>
    </row>
    <row r="348" spans="1:82">
      <c r="A348" s="70" t="s">
        <v>2055</v>
      </c>
      <c r="B348" s="70">
        <v>259</v>
      </c>
      <c r="C348" s="70">
        <v>4</v>
      </c>
      <c r="D348" s="70">
        <v>16</v>
      </c>
      <c r="E348" s="70">
        <v>2007</v>
      </c>
      <c r="F348" s="70" t="s">
        <v>791</v>
      </c>
      <c r="G348" s="70" t="s">
        <v>1668</v>
      </c>
      <c r="H348" s="70" t="s">
        <v>1669</v>
      </c>
      <c r="I348" s="148"/>
      <c r="J348" s="71">
        <v>13.237032967535191</v>
      </c>
      <c r="K348" s="71">
        <v>0.48389628803945078</v>
      </c>
      <c r="L348" s="71">
        <v>6.8937805923068796</v>
      </c>
      <c r="M348" s="71">
        <v>5.3389563007201746</v>
      </c>
      <c r="N348" s="71">
        <v>9.2801466389948182</v>
      </c>
      <c r="O348" s="71">
        <v>5.4689726957485503</v>
      </c>
      <c r="P348" s="71">
        <v>6.4444047799093838</v>
      </c>
      <c r="Q348" s="71">
        <v>0.298452995804253</v>
      </c>
      <c r="R348" s="71">
        <v>0</v>
      </c>
      <c r="S348" s="71">
        <v>9.89211547E-2</v>
      </c>
      <c r="T348" s="72"/>
      <c r="U348" s="71">
        <v>434707</v>
      </c>
      <c r="V348" s="71">
        <v>161</v>
      </c>
      <c r="W348" s="71">
        <v>84</v>
      </c>
      <c r="X348" s="71">
        <v>1086</v>
      </c>
      <c r="Y348" s="71">
        <v>1897</v>
      </c>
      <c r="Z348" s="71">
        <v>2706</v>
      </c>
      <c r="AA348" s="71">
        <v>1262</v>
      </c>
      <c r="AB348" s="71">
        <v>4798</v>
      </c>
      <c r="AC348" s="71">
        <v>0</v>
      </c>
      <c r="AD348" s="71">
        <v>9.89211547E-2</v>
      </c>
      <c r="AE348" s="72"/>
      <c r="AF348" s="71"/>
      <c r="AG348" s="71"/>
      <c r="AH348" s="71"/>
      <c r="AI348" s="71"/>
      <c r="AJ348" s="71"/>
      <c r="AK348" s="71"/>
      <c r="AL348" s="71"/>
      <c r="AM348" s="71"/>
      <c r="AN348" s="71"/>
      <c r="AO348" s="71"/>
      <c r="AP348" s="71"/>
      <c r="AQ348" s="72"/>
      <c r="AR348" s="71"/>
      <c r="AS348" s="71"/>
      <c r="AT348" s="71"/>
      <c r="AU348" s="71"/>
      <c r="AV348" s="71"/>
      <c r="AW348" s="71"/>
      <c r="AX348" s="71"/>
      <c r="AY348" s="72"/>
      <c r="AZ348" s="71"/>
      <c r="BA348" s="71"/>
      <c r="BB348" s="71"/>
      <c r="BC348" s="71"/>
      <c r="BD348" s="71"/>
      <c r="BE348" s="71"/>
      <c r="BF348" s="71"/>
      <c r="BG348" s="72"/>
      <c r="BH348" s="71" t="s">
        <v>788</v>
      </c>
      <c r="BI348" s="71" t="s">
        <v>788</v>
      </c>
      <c r="BJ348" s="71" t="s">
        <v>788</v>
      </c>
      <c r="BK348" s="71" t="s">
        <v>788</v>
      </c>
      <c r="BL348" s="71" t="s">
        <v>788</v>
      </c>
      <c r="BM348" s="71" t="s">
        <v>788</v>
      </c>
      <c r="BN348" s="72"/>
      <c r="BO348" s="71" t="s">
        <v>788</v>
      </c>
      <c r="BP348" s="71" t="s">
        <v>788</v>
      </c>
      <c r="BQ348" s="71" t="s">
        <v>788</v>
      </c>
      <c r="BR348" s="71" t="s">
        <v>788</v>
      </c>
      <c r="BS348" s="71" t="s">
        <v>788</v>
      </c>
      <c r="BT348" s="71" t="s">
        <v>788</v>
      </c>
      <c r="BU348"/>
      <c r="BV348" s="70"/>
      <c r="BW348" s="70"/>
      <c r="BX348" s="70"/>
      <c r="BY348" s="70"/>
      <c r="BZ348" s="70"/>
      <c r="CA348" s="70"/>
      <c r="CB348" s="70"/>
      <c r="CC348" s="70"/>
      <c r="CD348" s="70"/>
    </row>
    <row r="349" spans="1:82">
      <c r="A349" s="70" t="s">
        <v>2056</v>
      </c>
      <c r="B349" s="70">
        <v>260</v>
      </c>
      <c r="C349" s="70">
        <v>5</v>
      </c>
      <c r="D349" s="70">
        <v>16</v>
      </c>
      <c r="E349" s="70">
        <v>2008</v>
      </c>
      <c r="F349" s="70" t="s">
        <v>792</v>
      </c>
      <c r="G349" s="1064" t="s">
        <v>1668</v>
      </c>
      <c r="H349" s="70" t="s">
        <v>1669</v>
      </c>
      <c r="I349" s="148"/>
      <c r="J349" s="71">
        <v>12.28556783817176</v>
      </c>
      <c r="K349" s="71">
        <v>0.42469519404666461</v>
      </c>
      <c r="L349" s="71">
        <v>5.9525193568754622</v>
      </c>
      <c r="M349" s="71">
        <v>6.2470958722128964</v>
      </c>
      <c r="N349" s="71">
        <v>9.3901834018876116</v>
      </c>
      <c r="O349" s="71">
        <v>5.2327644252566383</v>
      </c>
      <c r="P349" s="71">
        <v>6.3962549723866404</v>
      </c>
      <c r="Q349" s="71">
        <v>0.28811577934763399</v>
      </c>
      <c r="R349" s="71">
        <v>0</v>
      </c>
      <c r="S349" s="71">
        <v>0.136498956</v>
      </c>
      <c r="T349" s="72"/>
      <c r="U349" s="71">
        <v>423912</v>
      </c>
      <c r="V349" s="71">
        <v>161</v>
      </c>
      <c r="W349" s="71">
        <v>84</v>
      </c>
      <c r="X349" s="71">
        <v>1086</v>
      </c>
      <c r="Y349" s="71">
        <v>1894</v>
      </c>
      <c r="Z349" s="71">
        <v>2680</v>
      </c>
      <c r="AA349" s="71">
        <v>1254</v>
      </c>
      <c r="AB349" s="71">
        <v>4708</v>
      </c>
      <c r="AC349" s="71">
        <v>0</v>
      </c>
      <c r="AD349" s="71">
        <v>0.136498956</v>
      </c>
      <c r="AE349" s="72"/>
      <c r="AF349" s="71"/>
      <c r="AG349" s="71"/>
      <c r="AH349" s="71"/>
      <c r="AI349" s="71"/>
      <c r="AJ349" s="71"/>
      <c r="AK349" s="71"/>
      <c r="AL349" s="71"/>
      <c r="AM349" s="71"/>
      <c r="AN349" s="71"/>
      <c r="AO349" s="71"/>
      <c r="AP349" s="71"/>
      <c r="AQ349" s="72"/>
      <c r="AR349" s="71"/>
      <c r="AS349" s="71"/>
      <c r="AT349" s="71"/>
      <c r="AU349" s="71"/>
      <c r="AV349" s="71"/>
      <c r="AW349" s="71"/>
      <c r="AX349" s="71"/>
      <c r="AY349" s="72"/>
      <c r="AZ349" s="71"/>
      <c r="BA349" s="71"/>
      <c r="BB349" s="71"/>
      <c r="BC349" s="71"/>
      <c r="BD349" s="71"/>
      <c r="BE349" s="71"/>
      <c r="BF349" s="71"/>
      <c r="BG349" s="72"/>
      <c r="BH349" s="71" t="s">
        <v>788</v>
      </c>
      <c r="BI349" s="71" t="s">
        <v>788</v>
      </c>
      <c r="BJ349" s="71" t="s">
        <v>788</v>
      </c>
      <c r="BK349" s="71" t="s">
        <v>788</v>
      </c>
      <c r="BL349" s="71" t="s">
        <v>788</v>
      </c>
      <c r="BM349" s="71" t="s">
        <v>788</v>
      </c>
      <c r="BN349" s="72"/>
      <c r="BO349" s="71" t="s">
        <v>788</v>
      </c>
      <c r="BP349" s="71" t="s">
        <v>788</v>
      </c>
      <c r="BQ349" s="71" t="s">
        <v>788</v>
      </c>
      <c r="BR349" s="71" t="s">
        <v>788</v>
      </c>
      <c r="BS349" s="71" t="s">
        <v>788</v>
      </c>
      <c r="BT349" s="71" t="s">
        <v>788</v>
      </c>
      <c r="BU349"/>
      <c r="BV349" s="70"/>
      <c r="BW349" s="70"/>
      <c r="BX349" s="70"/>
      <c r="BY349" s="70"/>
      <c r="BZ349" s="70"/>
      <c r="CA349" s="70"/>
      <c r="CB349" s="70"/>
      <c r="CC349" s="70"/>
      <c r="CD349" s="70"/>
    </row>
    <row r="350" spans="1:82">
      <c r="A350" s="70" t="s">
        <v>2057</v>
      </c>
      <c r="B350" s="70">
        <v>261</v>
      </c>
      <c r="C350" s="70">
        <v>6</v>
      </c>
      <c r="D350" s="70">
        <v>16</v>
      </c>
      <c r="E350" s="70">
        <v>2009</v>
      </c>
      <c r="F350" s="70" t="s">
        <v>176</v>
      </c>
      <c r="G350" s="1064" t="s">
        <v>1668</v>
      </c>
      <c r="H350" s="70" t="s">
        <v>1669</v>
      </c>
      <c r="I350" s="148"/>
      <c r="J350" s="71">
        <v>8.6944263055028319</v>
      </c>
      <c r="K350" s="71">
        <v>0.26060655206614269</v>
      </c>
      <c r="L350" s="71">
        <v>4.6998016930214304</v>
      </c>
      <c r="M350" s="71">
        <v>5.3474352059078818</v>
      </c>
      <c r="N350" s="71">
        <v>7.9931092389241911</v>
      </c>
      <c r="O350" s="71">
        <v>5.3014253561246507</v>
      </c>
      <c r="P350" s="71">
        <v>6.1906972704602001</v>
      </c>
      <c r="Q350" s="71">
        <v>0.26845933523211701</v>
      </c>
      <c r="R350" s="71">
        <v>0</v>
      </c>
      <c r="S350" s="71">
        <v>9.6165763985500002E-2</v>
      </c>
      <c r="T350" s="72"/>
      <c r="U350" s="71">
        <v>302958</v>
      </c>
      <c r="V350" s="71">
        <v>121</v>
      </c>
      <c r="W350" s="71">
        <v>76</v>
      </c>
      <c r="X350" s="71">
        <v>1174</v>
      </c>
      <c r="Y350" s="71">
        <v>1877</v>
      </c>
      <c r="Z350" s="71">
        <v>2680</v>
      </c>
      <c r="AA350" s="71">
        <v>1246</v>
      </c>
      <c r="AB350" s="71">
        <v>4605</v>
      </c>
      <c r="AC350" s="71">
        <v>0</v>
      </c>
      <c r="AD350" s="71">
        <v>9.6165763985500002E-2</v>
      </c>
      <c r="AE350" s="72"/>
      <c r="AF350" s="71"/>
      <c r="AG350" s="71"/>
      <c r="AH350" s="71"/>
      <c r="AI350" s="71"/>
      <c r="AJ350" s="71"/>
      <c r="AK350" s="71"/>
      <c r="AL350" s="71"/>
      <c r="AM350" s="71"/>
      <c r="AN350" s="71"/>
      <c r="AO350" s="71"/>
      <c r="AP350" s="71"/>
      <c r="AQ350" s="72"/>
      <c r="AR350" s="71"/>
      <c r="AS350" s="71"/>
      <c r="AT350" s="71"/>
      <c r="AU350" s="71"/>
      <c r="AV350" s="71"/>
      <c r="AW350" s="71"/>
      <c r="AX350" s="71"/>
      <c r="AY350" s="72"/>
      <c r="AZ350" s="71"/>
      <c r="BA350" s="71"/>
      <c r="BB350" s="71"/>
      <c r="BC350" s="71"/>
      <c r="BD350" s="71"/>
      <c r="BE350" s="71"/>
      <c r="BF350" s="71"/>
      <c r="BG350" s="72"/>
      <c r="BH350" s="71">
        <v>0</v>
      </c>
      <c r="BI350" s="71">
        <v>0</v>
      </c>
      <c r="BJ350" s="71">
        <v>5.07</v>
      </c>
      <c r="BK350" s="71">
        <v>0</v>
      </c>
      <c r="BL350" s="71">
        <v>0</v>
      </c>
      <c r="BM350" s="71">
        <v>0</v>
      </c>
      <c r="BN350" s="72"/>
      <c r="BO350" s="71">
        <v>0</v>
      </c>
      <c r="BP350" s="71">
        <v>0</v>
      </c>
      <c r="BQ350" s="71">
        <v>1</v>
      </c>
      <c r="BR350" s="71">
        <v>0</v>
      </c>
      <c r="BS350" s="71">
        <v>0</v>
      </c>
      <c r="BT350" s="71">
        <v>0</v>
      </c>
      <c r="BU350"/>
      <c r="BV350" s="70">
        <v>5.07</v>
      </c>
      <c r="BW350" s="70">
        <v>0</v>
      </c>
      <c r="BX350" s="70">
        <v>0</v>
      </c>
      <c r="BY350" s="70">
        <v>0</v>
      </c>
      <c r="BZ350" s="70">
        <v>0</v>
      </c>
      <c r="CA350" s="70">
        <v>0</v>
      </c>
      <c r="CB350" s="70">
        <v>0</v>
      </c>
      <c r="CC350" s="70">
        <v>0</v>
      </c>
      <c r="CD350" s="70">
        <v>0</v>
      </c>
    </row>
    <row r="351" spans="1:82">
      <c r="A351" s="70" t="s">
        <v>2058</v>
      </c>
      <c r="B351" s="70">
        <v>262</v>
      </c>
      <c r="C351" s="70">
        <v>7</v>
      </c>
      <c r="D351" s="70">
        <v>16</v>
      </c>
      <c r="E351" s="70">
        <v>2010</v>
      </c>
      <c r="F351" s="70" t="s">
        <v>177</v>
      </c>
      <c r="G351" s="70" t="s">
        <v>1668</v>
      </c>
      <c r="H351" s="70" t="s">
        <v>1669</v>
      </c>
      <c r="I351" s="148"/>
      <c r="J351" s="71">
        <v>7.5359868601714446</v>
      </c>
      <c r="K351" s="71">
        <v>0.27178819532504611</v>
      </c>
      <c r="L351" s="71">
        <v>4.278710050516362</v>
      </c>
      <c r="M351" s="71">
        <v>4.7867003045328884</v>
      </c>
      <c r="N351" s="71">
        <v>7.8090073789989276</v>
      </c>
      <c r="O351" s="71">
        <v>5.3064395521361174</v>
      </c>
      <c r="P351" s="71">
        <v>6.3288788995026648</v>
      </c>
      <c r="Q351" s="71">
        <v>0.277243168978134</v>
      </c>
      <c r="R351" s="71">
        <v>0</v>
      </c>
      <c r="S351" s="71">
        <v>8.6261606771249999E-2</v>
      </c>
      <c r="T351" s="72"/>
      <c r="U351" s="71">
        <v>293950</v>
      </c>
      <c r="V351" s="71">
        <v>121</v>
      </c>
      <c r="W351" s="71">
        <v>76</v>
      </c>
      <c r="X351" s="71">
        <v>1174</v>
      </c>
      <c r="Y351" s="71">
        <v>1865</v>
      </c>
      <c r="Z351" s="71">
        <v>2695</v>
      </c>
      <c r="AA351" s="71">
        <v>1242</v>
      </c>
      <c r="AB351" s="71">
        <v>4557</v>
      </c>
      <c r="AC351" s="71">
        <v>0</v>
      </c>
      <c r="AD351" s="71">
        <v>8.6261606771249999E-2</v>
      </c>
      <c r="AE351" s="72"/>
      <c r="AF351" s="71"/>
      <c r="AG351" s="71"/>
      <c r="AH351" s="71"/>
      <c r="AI351" s="71"/>
      <c r="AJ351" s="71"/>
      <c r="AK351" s="71"/>
      <c r="AL351" s="71"/>
      <c r="AM351" s="71"/>
      <c r="AN351" s="71"/>
      <c r="AO351" s="71"/>
      <c r="AP351" s="71"/>
      <c r="AQ351" s="72"/>
      <c r="AR351" s="71"/>
      <c r="AS351" s="71"/>
      <c r="AT351" s="71"/>
      <c r="AU351" s="71"/>
      <c r="AV351" s="71"/>
      <c r="AW351" s="71"/>
      <c r="AX351" s="71"/>
      <c r="AY351" s="72"/>
      <c r="AZ351" s="71"/>
      <c r="BA351" s="71"/>
      <c r="BB351" s="71"/>
      <c r="BC351" s="71"/>
      <c r="BD351" s="71"/>
      <c r="BE351" s="71"/>
      <c r="BF351" s="71"/>
      <c r="BG351" s="72"/>
      <c r="BH351" s="71">
        <v>0</v>
      </c>
      <c r="BI351" s="71">
        <v>0</v>
      </c>
      <c r="BJ351" s="71">
        <v>3.72</v>
      </c>
      <c r="BK351" s="71">
        <v>0</v>
      </c>
      <c r="BL351" s="71">
        <v>0</v>
      </c>
      <c r="BM351" s="71">
        <v>0</v>
      </c>
      <c r="BN351" s="72"/>
      <c r="BO351" s="71">
        <v>0</v>
      </c>
      <c r="BP351" s="71">
        <v>0</v>
      </c>
      <c r="BQ351" s="71">
        <v>1</v>
      </c>
      <c r="BR351" s="71">
        <v>0</v>
      </c>
      <c r="BS351" s="71">
        <v>0</v>
      </c>
      <c r="BT351" s="71">
        <v>0</v>
      </c>
      <c r="BU351"/>
      <c r="BV351" s="70">
        <v>3.72</v>
      </c>
      <c r="BW351" s="70">
        <v>0</v>
      </c>
      <c r="BX351" s="70">
        <v>0</v>
      </c>
      <c r="BY351" s="70">
        <v>0</v>
      </c>
      <c r="BZ351" s="70">
        <v>0</v>
      </c>
      <c r="CA351" s="70">
        <v>0</v>
      </c>
      <c r="CB351" s="70">
        <v>0</v>
      </c>
      <c r="CC351" s="70">
        <v>0</v>
      </c>
      <c r="CD351" s="70">
        <v>0</v>
      </c>
    </row>
    <row r="352" spans="1:82">
      <c r="A352" s="70" t="s">
        <v>2059</v>
      </c>
      <c r="B352" s="70">
        <v>263</v>
      </c>
      <c r="C352" s="70">
        <v>8</v>
      </c>
      <c r="D352" s="70">
        <v>16</v>
      </c>
      <c r="E352" s="70">
        <v>2011</v>
      </c>
      <c r="F352" s="70" t="s">
        <v>178</v>
      </c>
      <c r="G352" s="70" t="s">
        <v>1668</v>
      </c>
      <c r="H352" s="70" t="s">
        <v>1669</v>
      </c>
      <c r="I352" s="148"/>
      <c r="J352" s="71">
        <v>10.80453518277332</v>
      </c>
      <c r="K352" s="71">
        <v>0.38082581604087717</v>
      </c>
      <c r="L352" s="71">
        <v>3.992348244659746</v>
      </c>
      <c r="M352" s="71">
        <v>6.0469482389206233</v>
      </c>
      <c r="N352" s="71">
        <v>9.3894564802251637</v>
      </c>
      <c r="O352" s="71">
        <v>5.1357945944290151</v>
      </c>
      <c r="P352" s="71">
        <v>5.9332008280936339</v>
      </c>
      <c r="Q352" s="71">
        <v>0.31579668811640399</v>
      </c>
      <c r="R352" s="71">
        <v>0</v>
      </c>
      <c r="S352" s="71">
        <v>0.12890498585999999</v>
      </c>
      <c r="T352" s="72"/>
      <c r="U352" s="71">
        <v>396914</v>
      </c>
      <c r="V352" s="71">
        <v>121</v>
      </c>
      <c r="W352" s="71">
        <v>76</v>
      </c>
      <c r="X352" s="71">
        <v>1174</v>
      </c>
      <c r="Y352" s="71">
        <v>1863</v>
      </c>
      <c r="Z352" s="71">
        <v>2665</v>
      </c>
      <c r="AA352" s="71">
        <v>1199</v>
      </c>
      <c r="AB352" s="71">
        <v>4500</v>
      </c>
      <c r="AC352" s="71">
        <v>0</v>
      </c>
      <c r="AD352" s="71">
        <v>0.12890498585999999</v>
      </c>
      <c r="AE352" s="72"/>
      <c r="AF352" s="71"/>
      <c r="AG352" s="71"/>
      <c r="AH352" s="71"/>
      <c r="AI352" s="71"/>
      <c r="AJ352" s="71"/>
      <c r="AK352" s="71"/>
      <c r="AL352" s="71"/>
      <c r="AM352" s="71"/>
      <c r="AN352" s="71"/>
      <c r="AO352" s="71"/>
      <c r="AP352" s="71"/>
      <c r="AQ352" s="72"/>
      <c r="AR352" s="71"/>
      <c r="AS352" s="71"/>
      <c r="AT352" s="71"/>
      <c r="AU352" s="71"/>
      <c r="AV352" s="71"/>
      <c r="AW352" s="71"/>
      <c r="AX352" s="71"/>
      <c r="AY352" s="72"/>
      <c r="AZ352" s="71"/>
      <c r="BA352" s="71"/>
      <c r="BB352" s="71"/>
      <c r="BC352" s="71"/>
      <c r="BD352" s="71"/>
      <c r="BE352" s="71"/>
      <c r="BF352" s="71"/>
      <c r="BG352" s="72"/>
      <c r="BH352" s="71">
        <v>0</v>
      </c>
      <c r="BI352" s="71">
        <v>0</v>
      </c>
      <c r="BJ352" s="71">
        <v>3.54</v>
      </c>
      <c r="BK352" s="71">
        <v>0</v>
      </c>
      <c r="BL352" s="71">
        <v>0</v>
      </c>
      <c r="BM352" s="71">
        <v>0</v>
      </c>
      <c r="BN352" s="72"/>
      <c r="BO352" s="71">
        <v>0</v>
      </c>
      <c r="BP352" s="71">
        <v>0</v>
      </c>
      <c r="BQ352" s="71">
        <v>1</v>
      </c>
      <c r="BR352" s="71">
        <v>0</v>
      </c>
      <c r="BS352" s="71">
        <v>0</v>
      </c>
      <c r="BT352" s="71">
        <v>0</v>
      </c>
      <c r="BU352"/>
      <c r="BV352" s="70">
        <v>3.54</v>
      </c>
      <c r="BW352" s="70">
        <v>0</v>
      </c>
      <c r="BX352" s="70">
        <v>0</v>
      </c>
      <c r="BY352" s="70">
        <v>0</v>
      </c>
      <c r="BZ352" s="70">
        <v>0</v>
      </c>
      <c r="CA352" s="70">
        <v>0</v>
      </c>
      <c r="CB352" s="70">
        <v>0</v>
      </c>
      <c r="CC352" s="70">
        <v>0</v>
      </c>
      <c r="CD352" s="70">
        <v>0</v>
      </c>
    </row>
    <row r="353" spans="1:82">
      <c r="A353" s="70" t="s">
        <v>2060</v>
      </c>
      <c r="B353" s="70">
        <v>264</v>
      </c>
      <c r="C353" s="70">
        <v>9</v>
      </c>
      <c r="D353" s="70">
        <v>16</v>
      </c>
      <c r="E353" s="70">
        <v>2012</v>
      </c>
      <c r="F353" s="70" t="s">
        <v>179</v>
      </c>
      <c r="G353" s="70" t="s">
        <v>1668</v>
      </c>
      <c r="H353" s="70" t="s">
        <v>1669</v>
      </c>
      <c r="I353" s="148"/>
      <c r="J353" s="71">
        <v>9.3564176944349082</v>
      </c>
      <c r="K353" s="71">
        <v>0.42901501059885611</v>
      </c>
      <c r="L353" s="71">
        <v>4.0281606632173332</v>
      </c>
      <c r="M353" s="71">
        <v>7.5102904995474784</v>
      </c>
      <c r="N353" s="71">
        <v>10.281190621598711</v>
      </c>
      <c r="O353" s="71">
        <v>5.1144998656599903</v>
      </c>
      <c r="P353" s="71">
        <v>5.9520279636541531</v>
      </c>
      <c r="Q353" s="71">
        <v>0.339980654722569</v>
      </c>
      <c r="R353" s="71">
        <v>0</v>
      </c>
      <c r="S353" s="71">
        <v>0.140203926688</v>
      </c>
      <c r="T353" s="72"/>
      <c r="U353" s="71">
        <v>329327</v>
      </c>
      <c r="V353" s="71">
        <v>121</v>
      </c>
      <c r="W353" s="71">
        <v>76</v>
      </c>
      <c r="X353" s="71">
        <v>1174</v>
      </c>
      <c r="Y353" s="71">
        <v>1857</v>
      </c>
      <c r="Z353" s="71">
        <v>2675</v>
      </c>
      <c r="AA353" s="71">
        <v>1196</v>
      </c>
      <c r="AB353" s="71">
        <v>4459</v>
      </c>
      <c r="AC353" s="71">
        <v>0</v>
      </c>
      <c r="AD353" s="71">
        <v>0.140203926688</v>
      </c>
      <c r="AE353" s="72"/>
      <c r="AF353" s="71"/>
      <c r="AG353" s="71"/>
      <c r="AH353" s="71"/>
      <c r="AI353" s="71"/>
      <c r="AJ353" s="71"/>
      <c r="AK353" s="71"/>
      <c r="AL353" s="71"/>
      <c r="AM353" s="71"/>
      <c r="AN353" s="71"/>
      <c r="AO353" s="71"/>
      <c r="AP353" s="71"/>
      <c r="AQ353" s="72"/>
      <c r="AR353" s="71"/>
      <c r="AS353" s="71"/>
      <c r="AT353" s="71"/>
      <c r="AU353" s="71"/>
      <c r="AV353" s="71"/>
      <c r="AW353" s="71"/>
      <c r="AX353" s="71"/>
      <c r="AY353" s="72"/>
      <c r="AZ353" s="71"/>
      <c r="BA353" s="71"/>
      <c r="BB353" s="71"/>
      <c r="BC353" s="71"/>
      <c r="BD353" s="71"/>
      <c r="BE353" s="71"/>
      <c r="BF353" s="71"/>
      <c r="BG353" s="72"/>
      <c r="BH353" s="71">
        <v>0</v>
      </c>
      <c r="BI353" s="71">
        <v>0</v>
      </c>
      <c r="BJ353" s="71">
        <v>4.3159999999999998</v>
      </c>
      <c r="BK353" s="71">
        <v>0</v>
      </c>
      <c r="BL353" s="71">
        <v>0</v>
      </c>
      <c r="BM353" s="71">
        <v>0</v>
      </c>
      <c r="BN353" s="72"/>
      <c r="BO353" s="71">
        <v>0</v>
      </c>
      <c r="BP353" s="71">
        <v>0</v>
      </c>
      <c r="BQ353" s="71">
        <v>1</v>
      </c>
      <c r="BR353" s="71">
        <v>0</v>
      </c>
      <c r="BS353" s="71">
        <v>0</v>
      </c>
      <c r="BT353" s="71">
        <v>0</v>
      </c>
      <c r="BU353"/>
      <c r="BV353" s="70">
        <v>4.3159999999999998</v>
      </c>
      <c r="BW353" s="70">
        <v>0</v>
      </c>
      <c r="BX353" s="70">
        <v>0</v>
      </c>
      <c r="BY353" s="70">
        <v>0</v>
      </c>
      <c r="BZ353" s="70">
        <v>0</v>
      </c>
      <c r="CA353" s="70">
        <v>0</v>
      </c>
      <c r="CB353" s="70">
        <v>0</v>
      </c>
      <c r="CC353" s="70">
        <v>0</v>
      </c>
      <c r="CD353" s="70">
        <v>0</v>
      </c>
    </row>
    <row r="354" spans="1:82">
      <c r="A354" s="70" t="s">
        <v>2061</v>
      </c>
      <c r="B354" s="70">
        <v>265</v>
      </c>
      <c r="C354" s="70">
        <v>10</v>
      </c>
      <c r="D354" s="70">
        <v>16</v>
      </c>
      <c r="E354" s="70">
        <v>2013</v>
      </c>
      <c r="F354" s="70" t="s">
        <v>180</v>
      </c>
      <c r="G354" s="70" t="s">
        <v>1668</v>
      </c>
      <c r="H354" s="70" t="s">
        <v>1669</v>
      </c>
      <c r="I354" s="148"/>
      <c r="J354" s="71">
        <v>9.6503578695614181</v>
      </c>
      <c r="K354" s="71">
        <v>0.35458236961582362</v>
      </c>
      <c r="L354" s="71">
        <v>3.5571834926221171</v>
      </c>
      <c r="M354" s="71">
        <v>6.9847497221151196</v>
      </c>
      <c r="N354" s="71">
        <v>9.8726267246450021</v>
      </c>
      <c r="O354" s="71">
        <v>4.9288510753503765</v>
      </c>
      <c r="P354" s="71">
        <v>6.0443903430636707</v>
      </c>
      <c r="Q354" s="71">
        <v>0.34082566207399401</v>
      </c>
      <c r="R354" s="71">
        <v>0</v>
      </c>
      <c r="S354" s="71">
        <v>0.17455269713220001</v>
      </c>
      <c r="T354" s="72"/>
      <c r="U354" s="71">
        <v>345857</v>
      </c>
      <c r="V354" s="71">
        <v>121</v>
      </c>
      <c r="W354" s="71">
        <v>76</v>
      </c>
      <c r="X354" s="71">
        <v>1174</v>
      </c>
      <c r="Y354" s="71">
        <v>1840</v>
      </c>
      <c r="Z354" s="71">
        <v>2693</v>
      </c>
      <c r="AA354" s="71">
        <v>1210</v>
      </c>
      <c r="AB354" s="71">
        <v>4406</v>
      </c>
      <c r="AC354" s="71">
        <v>0</v>
      </c>
      <c r="AD354" s="71">
        <v>0.17455269713220001</v>
      </c>
      <c r="AE354" s="72"/>
      <c r="AF354" s="71"/>
      <c r="AG354" s="71"/>
      <c r="AH354" s="71"/>
      <c r="AI354" s="71"/>
      <c r="AJ354" s="71"/>
      <c r="AK354" s="71"/>
      <c r="AL354" s="71"/>
      <c r="AM354" s="71"/>
      <c r="AN354" s="71"/>
      <c r="AO354" s="71"/>
      <c r="AP354" s="71"/>
      <c r="AQ354" s="72"/>
      <c r="AR354" s="71"/>
      <c r="AS354" s="71"/>
      <c r="AT354" s="71"/>
      <c r="AU354" s="71"/>
      <c r="AV354" s="71"/>
      <c r="AW354" s="71"/>
      <c r="AX354" s="71"/>
      <c r="AY354" s="72"/>
      <c r="AZ354" s="71"/>
      <c r="BA354" s="71"/>
      <c r="BB354" s="71"/>
      <c r="BC354" s="71"/>
      <c r="BD354" s="71"/>
      <c r="BE354" s="71"/>
      <c r="BF354" s="71"/>
      <c r="BG354" s="72"/>
      <c r="BH354" s="71">
        <v>0</v>
      </c>
      <c r="BI354" s="71">
        <v>0</v>
      </c>
      <c r="BJ354" s="71">
        <v>5.1529999999999996</v>
      </c>
      <c r="BK354" s="71">
        <v>0</v>
      </c>
      <c r="BL354" s="71">
        <v>0</v>
      </c>
      <c r="BM354" s="71">
        <v>0</v>
      </c>
      <c r="BN354" s="72"/>
      <c r="BO354" s="71">
        <v>0</v>
      </c>
      <c r="BP354" s="71">
        <v>0</v>
      </c>
      <c r="BQ354" s="71">
        <v>1</v>
      </c>
      <c r="BR354" s="71">
        <v>0</v>
      </c>
      <c r="BS354" s="71">
        <v>0</v>
      </c>
      <c r="BT354" s="71">
        <v>0</v>
      </c>
      <c r="BU354"/>
      <c r="BV354" s="70">
        <v>5.1529999999999996</v>
      </c>
      <c r="BW354" s="70">
        <v>0</v>
      </c>
      <c r="BX354" s="70">
        <v>0</v>
      </c>
      <c r="BY354" s="70">
        <v>0</v>
      </c>
      <c r="BZ354" s="70">
        <v>0</v>
      </c>
      <c r="CA354" s="70">
        <v>0</v>
      </c>
      <c r="CB354" s="70">
        <v>0</v>
      </c>
      <c r="CC354" s="70">
        <v>0</v>
      </c>
      <c r="CD354" s="70">
        <v>0</v>
      </c>
    </row>
    <row r="355" spans="1:82">
      <c r="A355" s="70" t="s">
        <v>2062</v>
      </c>
      <c r="B355" s="70">
        <v>266</v>
      </c>
      <c r="C355" s="70">
        <v>11</v>
      </c>
      <c r="D355" s="70">
        <v>16</v>
      </c>
      <c r="E355" s="70">
        <v>2014</v>
      </c>
      <c r="F355" s="70" t="s">
        <v>181</v>
      </c>
      <c r="G355" s="70" t="s">
        <v>1668</v>
      </c>
      <c r="H355" s="70" t="s">
        <v>1669</v>
      </c>
      <c r="I355" s="148"/>
      <c r="J355" s="71">
        <v>9.4788039096372199</v>
      </c>
      <c r="K355" s="71">
        <v>0.40809327894909497</v>
      </c>
      <c r="L355" s="71">
        <v>3.3472735210800519</v>
      </c>
      <c r="M355" s="71">
        <v>6.1453997265925677</v>
      </c>
      <c r="N355" s="71">
        <v>10.45383728465082</v>
      </c>
      <c r="O355" s="71">
        <v>4.6624036219044189</v>
      </c>
      <c r="P355" s="71">
        <v>5.9603175925649792</v>
      </c>
      <c r="Q355" s="71">
        <v>0.32507226931706701</v>
      </c>
      <c r="R355" s="71">
        <v>0</v>
      </c>
      <c r="S355" s="71">
        <v>0.116792559968</v>
      </c>
      <c r="T355" s="72"/>
      <c r="U355" s="71">
        <v>377286</v>
      </c>
      <c r="V355" s="71">
        <v>121</v>
      </c>
      <c r="W355" s="71">
        <v>73</v>
      </c>
      <c r="X355" s="71">
        <v>982</v>
      </c>
      <c r="Y355" s="71">
        <v>1840</v>
      </c>
      <c r="Z355" s="71">
        <v>2683</v>
      </c>
      <c r="AA355" s="71">
        <v>1187</v>
      </c>
      <c r="AB355" s="71">
        <v>4380</v>
      </c>
      <c r="AC355" s="71">
        <v>0</v>
      </c>
      <c r="AD355" s="71">
        <v>0.116792559968</v>
      </c>
      <c r="AE355" s="72"/>
      <c r="AF355" s="71"/>
      <c r="AG355" s="71"/>
      <c r="AH355" s="71"/>
      <c r="AI355" s="71"/>
      <c r="AJ355" s="71"/>
      <c r="AK355" s="71"/>
      <c r="AL355" s="71"/>
      <c r="AM355" s="71"/>
      <c r="AN355" s="71"/>
      <c r="AO355" s="71"/>
      <c r="AP355" s="71"/>
      <c r="AQ355" s="72"/>
      <c r="AR355" s="71">
        <v>73</v>
      </c>
      <c r="AS355" s="71">
        <v>11</v>
      </c>
      <c r="AT355" s="71">
        <v>0</v>
      </c>
      <c r="AU355" s="71">
        <v>0</v>
      </c>
      <c r="AV355" s="71">
        <v>0</v>
      </c>
      <c r="AW355" s="71">
        <v>0</v>
      </c>
      <c r="AX355" s="71"/>
      <c r="AY355" s="72"/>
      <c r="AZ355" s="71">
        <v>560.99700000000007</v>
      </c>
      <c r="BA355" s="71">
        <v>1187.4000000000001</v>
      </c>
      <c r="BB355" s="71">
        <v>0</v>
      </c>
      <c r="BC355" s="71">
        <v>0</v>
      </c>
      <c r="BD355" s="71">
        <v>0</v>
      </c>
      <c r="BE355" s="71">
        <v>0</v>
      </c>
      <c r="BF355" s="71"/>
      <c r="BG355" s="72"/>
      <c r="BH355" s="71">
        <v>0</v>
      </c>
      <c r="BI355" s="71">
        <v>0</v>
      </c>
      <c r="BJ355" s="71">
        <v>5.6719999999999997</v>
      </c>
      <c r="BK355" s="71">
        <v>0</v>
      </c>
      <c r="BL355" s="71">
        <v>0</v>
      </c>
      <c r="BM355" s="71">
        <v>0</v>
      </c>
      <c r="BN355" s="72"/>
      <c r="BO355" s="71">
        <v>0</v>
      </c>
      <c r="BP355" s="71">
        <v>0</v>
      </c>
      <c r="BQ355" s="71">
        <v>1</v>
      </c>
      <c r="BR355" s="71">
        <v>0</v>
      </c>
      <c r="BS355" s="71">
        <v>0</v>
      </c>
      <c r="BT355" s="71">
        <v>0</v>
      </c>
      <c r="BU355"/>
      <c r="BV355" s="70">
        <v>5.6719999999999997</v>
      </c>
      <c r="BW355" s="70">
        <v>0</v>
      </c>
      <c r="BX355" s="70">
        <v>0</v>
      </c>
      <c r="BY355" s="70">
        <v>0</v>
      </c>
      <c r="BZ355" s="70">
        <v>0</v>
      </c>
      <c r="CA355" s="70">
        <v>0</v>
      </c>
      <c r="CB355" s="70">
        <v>0</v>
      </c>
      <c r="CC355" s="70">
        <v>0</v>
      </c>
      <c r="CD355" s="70">
        <v>0</v>
      </c>
    </row>
    <row r="356" spans="1:82">
      <c r="A356" s="70" t="s">
        <v>2063</v>
      </c>
      <c r="B356" s="70">
        <v>267</v>
      </c>
      <c r="C356" s="70">
        <v>12</v>
      </c>
      <c r="D356" s="70">
        <v>16</v>
      </c>
      <c r="E356" s="70">
        <v>2015</v>
      </c>
      <c r="F356" s="70" t="s">
        <v>182</v>
      </c>
      <c r="G356" s="70" t="s">
        <v>1668</v>
      </c>
      <c r="H356" s="70" t="s">
        <v>1669</v>
      </c>
      <c r="I356" s="148"/>
      <c r="J356" s="71">
        <v>9.2782395282033363</v>
      </c>
      <c r="K356" s="71">
        <v>0.3913190320780765</v>
      </c>
      <c r="L356" s="71">
        <v>3.523354581006108</v>
      </c>
      <c r="M356" s="71">
        <v>5.9461218761619534</v>
      </c>
      <c r="N356" s="71">
        <v>9.4700577694977692</v>
      </c>
      <c r="O356" s="71">
        <v>4.6351726831951474</v>
      </c>
      <c r="P356" s="71">
        <v>5.9951783689732272</v>
      </c>
      <c r="Q356" s="71">
        <v>0.31299370851408898</v>
      </c>
      <c r="R356" s="71">
        <v>0</v>
      </c>
      <c r="S356" s="71">
        <v>0.10899339997</v>
      </c>
      <c r="T356" s="72"/>
      <c r="U356" s="71">
        <v>370267</v>
      </c>
      <c r="V356" s="71">
        <v>121</v>
      </c>
      <c r="W356" s="71">
        <v>73</v>
      </c>
      <c r="X356" s="71">
        <v>982</v>
      </c>
      <c r="Y356" s="71">
        <v>1811</v>
      </c>
      <c r="Z356" s="71">
        <v>2693</v>
      </c>
      <c r="AA356" s="71">
        <v>1193</v>
      </c>
      <c r="AB356" s="71">
        <v>4308</v>
      </c>
      <c r="AC356" s="71">
        <v>0</v>
      </c>
      <c r="AD356" s="71">
        <v>0.10899339997</v>
      </c>
      <c r="AE356" s="72"/>
      <c r="AF356" s="71">
        <v>2857461.7294841888</v>
      </c>
      <c r="AG356" s="71">
        <v>260704.51381660829</v>
      </c>
      <c r="AH356" s="71">
        <v>455576.31621502672</v>
      </c>
      <c r="AI356" s="71">
        <v>6245599.7032654043</v>
      </c>
      <c r="AJ356" s="71">
        <v>8021005.2436251193</v>
      </c>
      <c r="AK356" s="71">
        <v>0</v>
      </c>
      <c r="AL356" s="71">
        <v>0</v>
      </c>
      <c r="AM356" s="71">
        <v>590393.32861967769</v>
      </c>
      <c r="AN356" s="71">
        <v>0</v>
      </c>
      <c r="AO356" s="71">
        <v>0</v>
      </c>
      <c r="AP356" s="71">
        <v>18430740.835026026</v>
      </c>
      <c r="AQ356" s="72"/>
      <c r="AR356" s="71">
        <v>79</v>
      </c>
      <c r="AS356" s="71">
        <v>12</v>
      </c>
      <c r="AT356" s="71">
        <v>0</v>
      </c>
      <c r="AU356" s="71">
        <v>0</v>
      </c>
      <c r="AV356" s="71">
        <v>0</v>
      </c>
      <c r="AW356" s="71">
        <v>0</v>
      </c>
      <c r="AX356" s="71"/>
      <c r="AY356" s="72"/>
      <c r="AZ356" s="71">
        <v>616.80700000000002</v>
      </c>
      <c r="BA356" s="71">
        <v>1225</v>
      </c>
      <c r="BB356" s="71">
        <v>0</v>
      </c>
      <c r="BC356" s="71">
        <v>0</v>
      </c>
      <c r="BD356" s="71">
        <v>0</v>
      </c>
      <c r="BE356" s="71">
        <v>0</v>
      </c>
      <c r="BF356" s="71"/>
      <c r="BG356" s="72"/>
      <c r="BH356" s="71">
        <v>0</v>
      </c>
      <c r="BI356" s="71">
        <v>0</v>
      </c>
      <c r="BJ356" s="71">
        <v>5.641</v>
      </c>
      <c r="BK356" s="71">
        <v>0</v>
      </c>
      <c r="BL356" s="71">
        <v>0</v>
      </c>
      <c r="BM356" s="71">
        <v>0</v>
      </c>
      <c r="BN356" s="72"/>
      <c r="BO356" s="71">
        <v>0</v>
      </c>
      <c r="BP356" s="71">
        <v>0</v>
      </c>
      <c r="BQ356" s="71">
        <v>1</v>
      </c>
      <c r="BR356" s="71">
        <v>0</v>
      </c>
      <c r="BS356" s="71">
        <v>0</v>
      </c>
      <c r="BT356" s="71">
        <v>0</v>
      </c>
      <c r="BU356"/>
      <c r="BV356" s="70">
        <v>5.641</v>
      </c>
      <c r="BW356" s="70">
        <v>0</v>
      </c>
      <c r="BX356" s="70">
        <v>0</v>
      </c>
      <c r="BY356" s="70">
        <v>0</v>
      </c>
      <c r="BZ356" s="70">
        <v>0</v>
      </c>
      <c r="CA356" s="70">
        <v>0</v>
      </c>
      <c r="CB356" s="70">
        <v>0</v>
      </c>
      <c r="CC356" s="70">
        <v>0</v>
      </c>
      <c r="CD356" s="70">
        <v>0</v>
      </c>
    </row>
    <row r="357" spans="1:82">
      <c r="A357" s="70" t="s">
        <v>2064</v>
      </c>
      <c r="B357" s="70">
        <v>268</v>
      </c>
      <c r="C357" s="70">
        <v>13</v>
      </c>
      <c r="D357" s="70">
        <v>16</v>
      </c>
      <c r="E357" s="70">
        <v>2016</v>
      </c>
      <c r="F357" s="70" t="s">
        <v>155</v>
      </c>
      <c r="G357" s="70" t="s">
        <v>1668</v>
      </c>
      <c r="H357" s="70" t="s">
        <v>1669</v>
      </c>
      <c r="I357" s="148"/>
      <c r="J357" s="71">
        <v>9.8668185708654494</v>
      </c>
      <c r="K357" s="71">
        <v>0.36912265666941663</v>
      </c>
      <c r="L357" s="71">
        <v>3.7888329148208788</v>
      </c>
      <c r="M357" s="71">
        <v>5.098109915023044</v>
      </c>
      <c r="N357" s="71">
        <v>9.4974796378317503</v>
      </c>
      <c r="O357" s="71">
        <v>4.5941881764210706</v>
      </c>
      <c r="P357" s="71">
        <v>6.6078618303225767</v>
      </c>
      <c r="Q357" s="71">
        <v>0.29700767711474202</v>
      </c>
      <c r="R357" s="71">
        <v>0</v>
      </c>
      <c r="S357" s="71">
        <v>0.13736151213200001</v>
      </c>
      <c r="T357" s="72"/>
      <c r="U357" s="71">
        <v>374802</v>
      </c>
      <c r="V357" s="71">
        <v>121</v>
      </c>
      <c r="W357" s="71">
        <v>73</v>
      </c>
      <c r="X357" s="71">
        <v>982</v>
      </c>
      <c r="Y357" s="71">
        <v>1786</v>
      </c>
      <c r="Z357" s="71">
        <v>2702</v>
      </c>
      <c r="AA357" s="71">
        <v>1360</v>
      </c>
      <c r="AB357" s="71">
        <v>4205</v>
      </c>
      <c r="AC357" s="71">
        <v>0</v>
      </c>
      <c r="AD357" s="71">
        <v>0.13736151213200001</v>
      </c>
      <c r="AE357" s="72"/>
      <c r="AF357" s="71">
        <v>3091927.5603655558</v>
      </c>
      <c r="AG357" s="71">
        <v>248504.7185414226</v>
      </c>
      <c r="AH357" s="71">
        <v>386123.37678989262</v>
      </c>
      <c r="AI357" s="71">
        <v>6234353.7361560641</v>
      </c>
      <c r="AJ357" s="71">
        <v>7857203.9044916825</v>
      </c>
      <c r="AK357" s="71">
        <v>0</v>
      </c>
      <c r="AL357" s="71">
        <v>0</v>
      </c>
      <c r="AM357" s="71">
        <v>576725.3218480798</v>
      </c>
      <c r="AN357" s="71">
        <v>0</v>
      </c>
      <c r="AO357" s="71">
        <v>0</v>
      </c>
      <c r="AP357" s="71">
        <v>18394838.618192695</v>
      </c>
      <c r="AQ357" s="72"/>
      <c r="AR357" s="71">
        <v>82</v>
      </c>
      <c r="AS357" s="71">
        <v>15</v>
      </c>
      <c r="AT357" s="71">
        <v>0</v>
      </c>
      <c r="AU357" s="71">
        <v>0</v>
      </c>
      <c r="AV357" s="71">
        <v>0</v>
      </c>
      <c r="AW357" s="71">
        <v>0</v>
      </c>
      <c r="AX357" s="71"/>
      <c r="AY357" s="72"/>
      <c r="AZ357" s="71">
        <v>641.20699999999999</v>
      </c>
      <c r="BA357" s="71">
        <v>1366.6</v>
      </c>
      <c r="BB357" s="71">
        <v>0</v>
      </c>
      <c r="BC357" s="71">
        <v>0</v>
      </c>
      <c r="BD357" s="71">
        <v>0</v>
      </c>
      <c r="BE357" s="71">
        <v>0</v>
      </c>
      <c r="BF357" s="71"/>
      <c r="BG357" s="72"/>
      <c r="BH357" s="71">
        <v>0</v>
      </c>
      <c r="BI357" s="71">
        <v>0</v>
      </c>
      <c r="BJ357" s="71">
        <v>5.024</v>
      </c>
      <c r="BK357" s="71">
        <v>0</v>
      </c>
      <c r="BL357" s="71">
        <v>0</v>
      </c>
      <c r="BM357" s="71">
        <v>0</v>
      </c>
      <c r="BN357" s="72"/>
      <c r="BO357" s="71">
        <v>0</v>
      </c>
      <c r="BP357" s="71">
        <v>0</v>
      </c>
      <c r="BQ357" s="71">
        <v>1</v>
      </c>
      <c r="BR357" s="71">
        <v>0</v>
      </c>
      <c r="BS357" s="71">
        <v>0</v>
      </c>
      <c r="BT357" s="71">
        <v>0</v>
      </c>
      <c r="BU357"/>
      <c r="BV357" s="70">
        <v>5.024</v>
      </c>
      <c r="BW357" s="70">
        <v>0</v>
      </c>
      <c r="BX357" s="70">
        <v>0</v>
      </c>
      <c r="BY357" s="70">
        <v>0</v>
      </c>
      <c r="BZ357" s="70">
        <v>0</v>
      </c>
      <c r="CA357" s="70">
        <v>0</v>
      </c>
      <c r="CB357" s="70">
        <v>0</v>
      </c>
      <c r="CC357" s="70">
        <v>0</v>
      </c>
      <c r="CD357" s="70">
        <v>0</v>
      </c>
    </row>
    <row r="358" spans="1:82">
      <c r="A358" s="70" t="s">
        <v>2065</v>
      </c>
      <c r="B358" s="70">
        <v>269</v>
      </c>
      <c r="C358" s="70">
        <v>14</v>
      </c>
      <c r="D358" s="70">
        <v>16</v>
      </c>
      <c r="E358" s="70">
        <v>2017</v>
      </c>
      <c r="F358" s="70" t="s">
        <v>156</v>
      </c>
      <c r="G358" s="70" t="s">
        <v>1668</v>
      </c>
      <c r="H358" s="70" t="s">
        <v>1669</v>
      </c>
      <c r="I358" s="148"/>
      <c r="J358" s="71">
        <v>8.9954907159830579</v>
      </c>
      <c r="K358" s="71">
        <v>0.37718808711310858</v>
      </c>
      <c r="L358" s="71">
        <v>3.4202175691310304</v>
      </c>
      <c r="M358" s="71">
        <v>5.1118236802296169</v>
      </c>
      <c r="N358" s="71">
        <v>9.2574060952946855</v>
      </c>
      <c r="O358" s="71">
        <v>4.5175494251634616</v>
      </c>
      <c r="P358" s="71">
        <v>6.5853151598720521</v>
      </c>
      <c r="Q358" s="71">
        <v>0.28454922788051201</v>
      </c>
      <c r="R358" s="71">
        <v>0</v>
      </c>
      <c r="S358" s="71">
        <v>0.16550531200000004</v>
      </c>
      <c r="T358" s="72"/>
      <c r="U358" s="71">
        <v>336230</v>
      </c>
      <c r="V358" s="71">
        <v>121</v>
      </c>
      <c r="W358" s="71">
        <v>73</v>
      </c>
      <c r="X358" s="71">
        <v>982</v>
      </c>
      <c r="Y358" s="71">
        <v>1779</v>
      </c>
      <c r="Z358" s="71">
        <v>2701</v>
      </c>
      <c r="AA358" s="71">
        <v>1364</v>
      </c>
      <c r="AB358" s="71">
        <v>4166</v>
      </c>
      <c r="AC358" s="71">
        <v>0</v>
      </c>
      <c r="AD358" s="71">
        <v>0.16550531199999999</v>
      </c>
      <c r="AE358" s="72"/>
      <c r="AF358" s="71">
        <v>2725572.3010835792</v>
      </c>
      <c r="AG358" s="71">
        <v>249226.76097074689</v>
      </c>
      <c r="AH358" s="71">
        <v>471690.55782773677</v>
      </c>
      <c r="AI358" s="71">
        <v>6080111.9004237093</v>
      </c>
      <c r="AJ358" s="71">
        <v>7096988.8236091901</v>
      </c>
      <c r="AK358" s="71">
        <v>0</v>
      </c>
      <c r="AL358" s="71">
        <v>0</v>
      </c>
      <c r="AM358" s="71">
        <v>572270.43114283762</v>
      </c>
      <c r="AN358" s="71">
        <v>0</v>
      </c>
      <c r="AO358" s="71">
        <v>0</v>
      </c>
      <c r="AP358" s="71">
        <v>17195860.7750578</v>
      </c>
      <c r="AQ358" s="72"/>
      <c r="AR358" s="71">
        <v>84</v>
      </c>
      <c r="AS358" s="71">
        <v>16</v>
      </c>
      <c r="AT358" s="71">
        <v>0</v>
      </c>
      <c r="AU358" s="71">
        <v>0</v>
      </c>
      <c r="AV358" s="71">
        <v>0</v>
      </c>
      <c r="AW358" s="71">
        <v>0</v>
      </c>
      <c r="AX358" s="71"/>
      <c r="AY358" s="72"/>
      <c r="AZ358" s="71">
        <v>661.00700000000006</v>
      </c>
      <c r="BA358" s="71">
        <v>1399.6</v>
      </c>
      <c r="BB358" s="71">
        <v>0</v>
      </c>
      <c r="BC358" s="71">
        <v>0</v>
      </c>
      <c r="BD358" s="71">
        <v>0</v>
      </c>
      <c r="BE358" s="71">
        <v>0</v>
      </c>
      <c r="BF358" s="71"/>
      <c r="BG358" s="72"/>
      <c r="BH358" s="71">
        <v>0</v>
      </c>
      <c r="BI358" s="71">
        <v>0</v>
      </c>
      <c r="BJ358" s="71">
        <v>4.9139999999999997</v>
      </c>
      <c r="BK358" s="71">
        <v>0</v>
      </c>
      <c r="BL358" s="71">
        <v>0</v>
      </c>
      <c r="BM358" s="71">
        <v>0</v>
      </c>
      <c r="BN358" s="72"/>
      <c r="BO358" s="71">
        <v>0</v>
      </c>
      <c r="BP358" s="71">
        <v>0</v>
      </c>
      <c r="BQ358" s="71">
        <v>1</v>
      </c>
      <c r="BR358" s="71">
        <v>0</v>
      </c>
      <c r="BS358" s="71">
        <v>0</v>
      </c>
      <c r="BT358" s="71">
        <v>0</v>
      </c>
      <c r="BU358"/>
      <c r="BV358" s="70">
        <v>4.9139999999999997</v>
      </c>
      <c r="BW358" s="70">
        <v>0</v>
      </c>
      <c r="BX358" s="70">
        <v>0</v>
      </c>
      <c r="BY358" s="70">
        <v>0</v>
      </c>
      <c r="BZ358" s="70">
        <v>0</v>
      </c>
      <c r="CA358" s="70">
        <v>0</v>
      </c>
      <c r="CB358" s="70">
        <v>0</v>
      </c>
      <c r="CC358" s="70">
        <v>0</v>
      </c>
      <c r="CD358" s="70">
        <v>0</v>
      </c>
    </row>
    <row r="359" spans="1:82">
      <c r="A359" s="70" t="s">
        <v>2066</v>
      </c>
      <c r="B359" s="70">
        <v>270</v>
      </c>
      <c r="C359" s="70">
        <v>15</v>
      </c>
      <c r="D359" s="70">
        <v>16</v>
      </c>
      <c r="E359" s="70">
        <v>2018</v>
      </c>
      <c r="F359" s="70" t="s">
        <v>183</v>
      </c>
      <c r="G359" s="70" t="s">
        <v>1668</v>
      </c>
      <c r="H359" s="70" t="s">
        <v>1669</v>
      </c>
      <c r="I359" s="148"/>
      <c r="J359" s="71">
        <v>8.248430018321951</v>
      </c>
      <c r="K359" s="71">
        <v>0.35105994615685071</v>
      </c>
      <c r="L359" s="71">
        <v>3.1376090836039725</v>
      </c>
      <c r="M359" s="71">
        <v>5.1370355850621277</v>
      </c>
      <c r="N359" s="71">
        <v>8.5087645072853615</v>
      </c>
      <c r="O359" s="71">
        <v>4.4835493587703352</v>
      </c>
      <c r="P359" s="71">
        <v>6.5341030252059182</v>
      </c>
      <c r="Q359" s="71">
        <v>0.26049522519261797</v>
      </c>
      <c r="R359" s="71">
        <v>0</v>
      </c>
      <c r="S359" s="71">
        <v>0.15261625150000002</v>
      </c>
      <c r="T359" s="72"/>
      <c r="U359" s="71">
        <v>322144</v>
      </c>
      <c r="V359" s="71">
        <v>121</v>
      </c>
      <c r="W359" s="71">
        <v>73</v>
      </c>
      <c r="X359" s="71">
        <v>982</v>
      </c>
      <c r="Y359" s="71">
        <v>1776</v>
      </c>
      <c r="Z359" s="71">
        <v>2732</v>
      </c>
      <c r="AA359" s="71">
        <v>1367</v>
      </c>
      <c r="AB359" s="71">
        <v>4110</v>
      </c>
      <c r="AC359" s="71">
        <v>0</v>
      </c>
      <c r="AD359" s="71">
        <v>0.15261625149999999</v>
      </c>
      <c r="AE359" s="72"/>
      <c r="AF359" s="71">
        <v>2621373.8850151929</v>
      </c>
      <c r="AG359" s="71">
        <v>225490.59818698131</v>
      </c>
      <c r="AH359" s="71">
        <v>444568.40879158548</v>
      </c>
      <c r="AI359" s="71">
        <v>6215116.313376843</v>
      </c>
      <c r="AJ359" s="71">
        <v>6581547.0351513177</v>
      </c>
      <c r="AK359" s="71">
        <v>0</v>
      </c>
      <c r="AL359" s="71">
        <v>0</v>
      </c>
      <c r="AM359" s="71">
        <v>565746.06502487685</v>
      </c>
      <c r="AN359" s="71">
        <v>0</v>
      </c>
      <c r="AO359" s="71">
        <v>0</v>
      </c>
      <c r="AP359" s="71">
        <v>16653842.305546798</v>
      </c>
      <c r="AQ359" s="72"/>
      <c r="AR359" s="71">
        <v>85</v>
      </c>
      <c r="AS359" s="71">
        <v>24</v>
      </c>
      <c r="AT359" s="71">
        <v>0</v>
      </c>
      <c r="AU359" s="71">
        <v>0</v>
      </c>
      <c r="AV359" s="71">
        <v>0</v>
      </c>
      <c r="AW359" s="71">
        <v>0</v>
      </c>
      <c r="AX359" s="71"/>
      <c r="AY359" s="72"/>
      <c r="AZ359" s="71">
        <v>670.85699999999997</v>
      </c>
      <c r="BA359" s="71">
        <v>1786</v>
      </c>
      <c r="BB359" s="71">
        <v>0</v>
      </c>
      <c r="BC359" s="71">
        <v>0</v>
      </c>
      <c r="BD359" s="71">
        <v>0</v>
      </c>
      <c r="BE359" s="71">
        <v>0</v>
      </c>
      <c r="BF359" s="71"/>
      <c r="BG359" s="72"/>
      <c r="BH359" s="71">
        <v>0</v>
      </c>
      <c r="BI359" s="71">
        <v>0</v>
      </c>
      <c r="BJ359" s="71">
        <v>5.399</v>
      </c>
      <c r="BK359" s="71">
        <v>0</v>
      </c>
      <c r="BL359" s="71">
        <v>0</v>
      </c>
      <c r="BM359" s="71">
        <v>0</v>
      </c>
      <c r="BN359" s="72"/>
      <c r="BO359" s="71">
        <v>0</v>
      </c>
      <c r="BP359" s="71">
        <v>0</v>
      </c>
      <c r="BQ359" s="71">
        <v>1</v>
      </c>
      <c r="BR359" s="71">
        <v>0</v>
      </c>
      <c r="BS359" s="71">
        <v>0</v>
      </c>
      <c r="BT359" s="71">
        <v>0</v>
      </c>
      <c r="BU359"/>
      <c r="BV359" s="70">
        <v>5.399</v>
      </c>
      <c r="BW359" s="70">
        <v>0</v>
      </c>
      <c r="BX359" s="70">
        <v>0</v>
      </c>
      <c r="BY359" s="70">
        <v>0</v>
      </c>
      <c r="BZ359" s="70">
        <v>0</v>
      </c>
      <c r="CA359" s="70">
        <v>0</v>
      </c>
      <c r="CB359" s="70">
        <v>0</v>
      </c>
      <c r="CC359" s="70">
        <v>0</v>
      </c>
      <c r="CD359" s="70">
        <v>0</v>
      </c>
    </row>
    <row r="360" spans="1:82">
      <c r="A360" s="70" t="s">
        <v>2067</v>
      </c>
      <c r="B360" s="70">
        <v>271</v>
      </c>
      <c r="C360" s="70">
        <v>16</v>
      </c>
      <c r="D360" s="70">
        <v>16</v>
      </c>
      <c r="E360" s="70">
        <v>2019</v>
      </c>
      <c r="F360" s="70" t="s">
        <v>158</v>
      </c>
      <c r="G360" s="70" t="s">
        <v>1668</v>
      </c>
      <c r="H360" s="70" t="s">
        <v>1669</v>
      </c>
      <c r="I360" s="148"/>
      <c r="J360" s="71">
        <v>3.0745472086704981</v>
      </c>
      <c r="K360" s="71">
        <v>0.32575777965866859</v>
      </c>
      <c r="L360" s="71">
        <v>3.1516666428854219</v>
      </c>
      <c r="M360" s="71">
        <v>4.6083873777825026</v>
      </c>
      <c r="N360" s="71">
        <v>8.5313962658684872</v>
      </c>
      <c r="O360" s="71">
        <v>4.3190264583617228</v>
      </c>
      <c r="P360" s="71">
        <v>5.7309599875509143</v>
      </c>
      <c r="Q360" s="71">
        <v>0.24714942927361699</v>
      </c>
      <c r="R360" s="71">
        <v>0</v>
      </c>
      <c r="S360" s="71">
        <v>0.11789270100000002</v>
      </c>
      <c r="T360" s="72"/>
      <c r="U360" s="71">
        <v>126315</v>
      </c>
      <c r="V360" s="71">
        <v>121</v>
      </c>
      <c r="W360" s="71">
        <v>73</v>
      </c>
      <c r="X360" s="71">
        <v>982</v>
      </c>
      <c r="Y360" s="71">
        <v>1759</v>
      </c>
      <c r="Z360" s="71">
        <v>2704</v>
      </c>
      <c r="AA360" s="71">
        <v>1190</v>
      </c>
      <c r="AB360" s="71">
        <v>4005</v>
      </c>
      <c r="AC360" s="71">
        <v>0</v>
      </c>
      <c r="AD360" s="71">
        <v>0.117892701</v>
      </c>
      <c r="AE360" s="72"/>
      <c r="AF360" s="71">
        <v>1008603.814885078</v>
      </c>
      <c r="AG360" s="71">
        <v>225423.82409251531</v>
      </c>
      <c r="AH360" s="71">
        <v>480001.0879548993</v>
      </c>
      <c r="AI360" s="71">
        <v>6090298.0377963604</v>
      </c>
      <c r="AJ360" s="71">
        <v>6876058.6883648913</v>
      </c>
      <c r="AK360" s="71">
        <v>0</v>
      </c>
      <c r="AL360" s="71">
        <v>0</v>
      </c>
      <c r="AM360" s="71">
        <v>545450.85037614207</v>
      </c>
      <c r="AN360" s="71">
        <v>0</v>
      </c>
      <c r="AO360" s="71">
        <v>0</v>
      </c>
      <c r="AP360" s="71">
        <v>15225836.303469887</v>
      </c>
      <c r="AQ360" s="72"/>
      <c r="AR360" s="71">
        <v>85</v>
      </c>
      <c r="AS360" s="71">
        <v>31</v>
      </c>
      <c r="AT360" s="71">
        <v>0</v>
      </c>
      <c r="AU360" s="71">
        <v>0</v>
      </c>
      <c r="AV360" s="71">
        <v>0</v>
      </c>
      <c r="AW360" s="71">
        <v>0</v>
      </c>
      <c r="AX360" s="71"/>
      <c r="AY360" s="72"/>
      <c r="AZ360" s="71">
        <v>670.45699999999988</v>
      </c>
      <c r="BA360" s="71">
        <v>2132.1999999999998</v>
      </c>
      <c r="BB360" s="71">
        <v>0</v>
      </c>
      <c r="BC360" s="71">
        <v>0</v>
      </c>
      <c r="BD360" s="71">
        <v>0</v>
      </c>
      <c r="BE360" s="71">
        <v>0</v>
      </c>
      <c r="BF360" s="71"/>
      <c r="BG360" s="72"/>
      <c r="BH360" s="71">
        <v>0</v>
      </c>
      <c r="BI360" s="71">
        <v>0</v>
      </c>
      <c r="BJ360" s="71">
        <v>5.16</v>
      </c>
      <c r="BK360" s="71">
        <v>0</v>
      </c>
      <c r="BL360" s="71">
        <v>0</v>
      </c>
      <c r="BM360" s="71">
        <v>0</v>
      </c>
      <c r="BN360" s="72"/>
      <c r="BO360" s="71">
        <v>0</v>
      </c>
      <c r="BP360" s="71">
        <v>0</v>
      </c>
      <c r="BQ360" s="71">
        <v>1</v>
      </c>
      <c r="BR360" s="71">
        <v>0</v>
      </c>
      <c r="BS360" s="71">
        <v>0</v>
      </c>
      <c r="BT360" s="71">
        <v>0</v>
      </c>
      <c r="BU360"/>
      <c r="BV360" s="70">
        <v>5.16</v>
      </c>
      <c r="BW360" s="70">
        <v>0</v>
      </c>
      <c r="BX360" s="70">
        <v>0</v>
      </c>
      <c r="BY360" s="70">
        <v>0</v>
      </c>
      <c r="BZ360" s="70">
        <v>0</v>
      </c>
      <c r="CA360" s="70">
        <v>0</v>
      </c>
      <c r="CB360" s="70">
        <v>0</v>
      </c>
      <c r="CC360" s="70">
        <v>0</v>
      </c>
      <c r="CD360" s="70">
        <v>0</v>
      </c>
    </row>
    <row r="361" spans="1:82">
      <c r="A361" s="70" t="s">
        <v>2068</v>
      </c>
      <c r="B361" s="70">
        <v>272</v>
      </c>
      <c r="C361" s="70">
        <v>17</v>
      </c>
      <c r="D361" s="70">
        <v>16</v>
      </c>
      <c r="E361" s="70">
        <v>2020</v>
      </c>
      <c r="F361" s="70" t="s">
        <v>159</v>
      </c>
      <c r="G361" s="70" t="s">
        <v>1668</v>
      </c>
      <c r="H361" s="70" t="s">
        <v>1669</v>
      </c>
      <c r="I361" s="148"/>
      <c r="J361" s="71">
        <v>0</v>
      </c>
      <c r="K361" s="71">
        <v>0.21824312612910152</v>
      </c>
      <c r="L361" s="71">
        <v>3.3039711702502896</v>
      </c>
      <c r="M361" s="71">
        <v>4.0655327755805084</v>
      </c>
      <c r="N361" s="71">
        <v>7.8195063366291189</v>
      </c>
      <c r="O361" s="71">
        <v>3.7616868213987273</v>
      </c>
      <c r="P361" s="71">
        <v>5.4099657151570391</v>
      </c>
      <c r="Q361" s="71">
        <v>0.23295381814913199</v>
      </c>
      <c r="R361" s="71">
        <v>0</v>
      </c>
      <c r="S361" s="71">
        <v>0.15567561248</v>
      </c>
      <c r="T361" s="72"/>
      <c r="U361" s="71">
        <v>0</v>
      </c>
      <c r="V361" s="71">
        <v>75</v>
      </c>
      <c r="W361" s="71">
        <v>68</v>
      </c>
      <c r="X361" s="71">
        <v>911</v>
      </c>
      <c r="Y361" s="71">
        <v>1759</v>
      </c>
      <c r="Z361" s="71">
        <v>2688</v>
      </c>
      <c r="AA361" s="71">
        <v>1194</v>
      </c>
      <c r="AB361" s="71">
        <v>3951</v>
      </c>
      <c r="AC361" s="71">
        <v>0</v>
      </c>
      <c r="AD361" s="71">
        <v>0.15567561248</v>
      </c>
      <c r="AE361" s="72"/>
      <c r="AF361" s="71">
        <v>0</v>
      </c>
      <c r="AG361" s="71">
        <v>139828.5009704277</v>
      </c>
      <c r="AH361" s="71">
        <v>484521.71598376671</v>
      </c>
      <c r="AI361" s="71">
        <v>5230671.9904966047</v>
      </c>
      <c r="AJ361" s="71">
        <v>7223312.0763573693</v>
      </c>
      <c r="AK361" s="71"/>
      <c r="AL361" s="71"/>
      <c r="AM361" s="71">
        <v>515649.39652555186</v>
      </c>
      <c r="AN361" s="71"/>
      <c r="AO361" s="71"/>
      <c r="AP361" s="71">
        <v>13593983.680333721</v>
      </c>
      <c r="AQ361" s="72"/>
      <c r="AR361" s="71">
        <v>87</v>
      </c>
      <c r="AS361" s="71">
        <v>40</v>
      </c>
      <c r="AT361" s="71">
        <v>0</v>
      </c>
      <c r="AU361" s="71">
        <v>0</v>
      </c>
      <c r="AV361" s="71">
        <v>0</v>
      </c>
      <c r="AW361" s="71">
        <v>0</v>
      </c>
      <c r="AX361" s="71"/>
      <c r="AY361" s="72"/>
      <c r="AZ361" s="71">
        <v>683.65699999999993</v>
      </c>
      <c r="BA361" s="71">
        <v>4457</v>
      </c>
      <c r="BB361" s="71">
        <v>0</v>
      </c>
      <c r="BC361" s="71">
        <v>0</v>
      </c>
      <c r="BD361" s="71">
        <v>0</v>
      </c>
      <c r="BE361" s="71">
        <v>0</v>
      </c>
      <c r="BF361" s="71"/>
      <c r="BG361" s="72"/>
      <c r="BH361" s="71">
        <v>0</v>
      </c>
      <c r="BI361" s="71">
        <v>0</v>
      </c>
      <c r="BJ361" s="71">
        <v>4.7069999999999999</v>
      </c>
      <c r="BK361" s="71">
        <v>0</v>
      </c>
      <c r="BL361" s="71">
        <v>0</v>
      </c>
      <c r="BM361" s="71">
        <v>0</v>
      </c>
      <c r="BN361" s="72"/>
      <c r="BO361" s="71">
        <v>0</v>
      </c>
      <c r="BP361" s="71">
        <v>0</v>
      </c>
      <c r="BQ361" s="71">
        <v>1</v>
      </c>
      <c r="BR361" s="71">
        <v>0</v>
      </c>
      <c r="BS361" s="71">
        <v>0</v>
      </c>
      <c r="BT361" s="71">
        <v>0</v>
      </c>
      <c r="BU361"/>
      <c r="BV361" s="70">
        <v>4.7069999999999999</v>
      </c>
      <c r="BW361" s="70">
        <v>0</v>
      </c>
      <c r="BX361" s="70">
        <v>0</v>
      </c>
      <c r="BY361" s="70">
        <v>0</v>
      </c>
      <c r="BZ361" s="70">
        <v>0</v>
      </c>
      <c r="CA361" s="70">
        <v>0</v>
      </c>
      <c r="CB361" s="70">
        <v>0</v>
      </c>
      <c r="CC361" s="70">
        <v>0</v>
      </c>
      <c r="CD361" s="70">
        <v>0</v>
      </c>
    </row>
    <row r="362" spans="1:82">
      <c r="A362" s="70" t="s">
        <v>2069</v>
      </c>
      <c r="B362" s="70">
        <v>272</v>
      </c>
      <c r="C362" s="70">
        <v>18</v>
      </c>
      <c r="D362" s="70">
        <v>16</v>
      </c>
      <c r="E362" s="70">
        <v>2021</v>
      </c>
      <c r="F362" s="70" t="s">
        <v>160</v>
      </c>
      <c r="G362" s="70" t="s">
        <v>1668</v>
      </c>
      <c r="H362" s="70" t="s">
        <v>1669</v>
      </c>
      <c r="I362" s="148"/>
      <c r="J362" s="71">
        <v>0</v>
      </c>
      <c r="K362" s="71">
        <v>0.21022871102947283</v>
      </c>
      <c r="L362" s="71">
        <v>3.0151675604516099</v>
      </c>
      <c r="M362" s="71">
        <v>4.1290221428924916</v>
      </c>
      <c r="N362" s="71">
        <v>7.668249612377493</v>
      </c>
      <c r="O362" s="71">
        <v>3.6234556888822289</v>
      </c>
      <c r="P362" s="71">
        <v>5.5526988324453965</v>
      </c>
      <c r="Q362" s="71">
        <v>0.22648358959465401</v>
      </c>
      <c r="R362" s="71">
        <v>0</v>
      </c>
      <c r="S362" s="71">
        <v>0.14456128816</v>
      </c>
      <c r="T362" s="72"/>
      <c r="U362" s="71">
        <v>0</v>
      </c>
      <c r="V362" s="71">
        <v>75</v>
      </c>
      <c r="W362" s="71">
        <v>68</v>
      </c>
      <c r="X362" s="71">
        <v>911</v>
      </c>
      <c r="Y362" s="71">
        <v>1746</v>
      </c>
      <c r="Z362" s="71">
        <v>2666</v>
      </c>
      <c r="AA362" s="71">
        <v>1195</v>
      </c>
      <c r="AB362" s="71">
        <v>3879</v>
      </c>
      <c r="AC362" s="71">
        <v>0</v>
      </c>
      <c r="AD362" s="71">
        <v>0.14456128816</v>
      </c>
      <c r="AE362" s="72"/>
      <c r="AF362" s="71">
        <v>0</v>
      </c>
      <c r="AG362" s="71">
        <v>142243.11969835969</v>
      </c>
      <c r="AH362" s="71">
        <v>434401.91578978626</v>
      </c>
      <c r="AI362" s="71">
        <v>5739597.7066068836</v>
      </c>
      <c r="AJ362" s="71">
        <v>6984355.9359345362</v>
      </c>
      <c r="AK362" s="71">
        <v>0</v>
      </c>
      <c r="AL362" s="71">
        <v>0</v>
      </c>
      <c r="AM362" s="71">
        <v>509172.62080646754</v>
      </c>
      <c r="AN362" s="71">
        <v>0</v>
      </c>
      <c r="AO362" s="71">
        <v>0</v>
      </c>
      <c r="AP362" s="71">
        <v>13809771.298836032</v>
      </c>
      <c r="AQ362" s="72"/>
      <c r="AR362" s="71">
        <v>90</v>
      </c>
      <c r="AS362" s="71">
        <v>42</v>
      </c>
      <c r="AT362" s="71">
        <v>0</v>
      </c>
      <c r="AU362" s="71">
        <v>0</v>
      </c>
      <c r="AV362" s="71">
        <v>0</v>
      </c>
      <c r="AW362" s="71">
        <v>0</v>
      </c>
      <c r="AX362" s="71"/>
      <c r="AY362" s="72"/>
      <c r="AZ362" s="71">
        <v>706.05700000000002</v>
      </c>
      <c r="BA362" s="71">
        <v>4521.2999999999993</v>
      </c>
      <c r="BB362" s="71">
        <v>0</v>
      </c>
      <c r="BC362" s="71">
        <v>0</v>
      </c>
      <c r="BD362" s="71">
        <v>0</v>
      </c>
      <c r="BE362" s="71">
        <v>0</v>
      </c>
      <c r="BF362" s="71"/>
      <c r="BG362" s="72"/>
      <c r="BH362" s="71">
        <v>0</v>
      </c>
      <c r="BI362" s="71">
        <v>0</v>
      </c>
      <c r="BJ362" s="71">
        <v>4.5880000000000001</v>
      </c>
      <c r="BK362" s="71">
        <v>0</v>
      </c>
      <c r="BL362" s="71">
        <v>0</v>
      </c>
      <c r="BM362" s="71">
        <v>0</v>
      </c>
      <c r="BN362" s="72"/>
      <c r="BO362" s="71">
        <v>0</v>
      </c>
      <c r="BP362" s="71">
        <v>0</v>
      </c>
      <c r="BQ362" s="71">
        <v>1</v>
      </c>
      <c r="BR362" s="71">
        <v>0</v>
      </c>
      <c r="BS362" s="71">
        <v>0</v>
      </c>
      <c r="BT362" s="71">
        <v>0</v>
      </c>
      <c r="BU362"/>
      <c r="BV362" s="70">
        <v>4.5880000000000001</v>
      </c>
      <c r="BW362" s="70">
        <v>0</v>
      </c>
      <c r="BX362" s="70">
        <v>0</v>
      </c>
      <c r="BY362" s="70">
        <v>0</v>
      </c>
      <c r="BZ362" s="70">
        <v>0</v>
      </c>
      <c r="CA362" s="70">
        <v>0</v>
      </c>
      <c r="CB362" s="70">
        <v>0</v>
      </c>
      <c r="CC362" s="70">
        <v>0</v>
      </c>
      <c r="CD362" s="70">
        <v>0</v>
      </c>
    </row>
    <row r="363" spans="1:82">
      <c r="A363" s="70" t="s">
        <v>1674</v>
      </c>
      <c r="B363" s="70">
        <v>272</v>
      </c>
      <c r="C363" s="70">
        <v>19</v>
      </c>
      <c r="D363" s="70">
        <v>16</v>
      </c>
      <c r="E363" s="70">
        <v>2022</v>
      </c>
      <c r="F363" s="70" t="s">
        <v>161</v>
      </c>
      <c r="G363" s="70" t="s">
        <v>1668</v>
      </c>
      <c r="H363" s="70" t="s">
        <v>1669</v>
      </c>
      <c r="I363" s="148"/>
      <c r="J363" s="71">
        <v>0</v>
      </c>
      <c r="K363" s="71">
        <v>0.20109513067006249</v>
      </c>
      <c r="L363" s="71">
        <v>2.703495815446499</v>
      </c>
      <c r="M363" s="71">
        <v>4.2097545662219327</v>
      </c>
      <c r="N363" s="71">
        <v>7.5130474463736308</v>
      </c>
      <c r="O363" s="71">
        <v>3.7650936494916523</v>
      </c>
      <c r="P363" s="71">
        <v>5.5059368904005144</v>
      </c>
      <c r="Q363" s="71">
        <v>0.22388201105444147</v>
      </c>
      <c r="R363" s="71">
        <v>0</v>
      </c>
      <c r="S363" s="71">
        <v>0.16581783620000001</v>
      </c>
      <c r="T363" s="72"/>
      <c r="U363" s="71">
        <v>0</v>
      </c>
      <c r="V363" s="71">
        <v>75</v>
      </c>
      <c r="W363" s="71">
        <v>68</v>
      </c>
      <c r="X363" s="71">
        <v>911</v>
      </c>
      <c r="Y363" s="71">
        <v>1737</v>
      </c>
      <c r="Z363" s="71">
        <v>2632</v>
      </c>
      <c r="AA363" s="71">
        <v>1203</v>
      </c>
      <c r="AB363" s="71">
        <v>3803</v>
      </c>
      <c r="AC363" s="71">
        <v>0</v>
      </c>
      <c r="AD363" s="71">
        <v>0.16581783620000001</v>
      </c>
      <c r="AE363" s="72"/>
      <c r="AF363" s="71">
        <v>0</v>
      </c>
      <c r="AG363" s="71">
        <v>143492.66458818747</v>
      </c>
      <c r="AH363" s="71">
        <v>482190.12006178615</v>
      </c>
      <c r="AI363" s="71">
        <v>5700134.3876520963</v>
      </c>
      <c r="AJ363" s="71">
        <v>7072828.9557674509</v>
      </c>
      <c r="AK363" s="71">
        <v>0</v>
      </c>
      <c r="AL363" s="71">
        <v>0</v>
      </c>
      <c r="AM363" s="71">
        <v>491071.10063026048</v>
      </c>
      <c r="AN363" s="71">
        <v>0</v>
      </c>
      <c r="AO363" s="71">
        <v>0</v>
      </c>
      <c r="AP363" s="71">
        <v>13889717.228699781</v>
      </c>
      <c r="AQ363" s="72"/>
      <c r="AR363" s="71">
        <v>101</v>
      </c>
      <c r="AS363" s="71">
        <v>43</v>
      </c>
      <c r="AT363" s="71">
        <v>0</v>
      </c>
      <c r="AU363" s="71">
        <v>1</v>
      </c>
      <c r="AV363" s="71">
        <v>0</v>
      </c>
      <c r="AW363" s="71">
        <v>0</v>
      </c>
      <c r="AX363" s="71"/>
      <c r="AY363" s="72"/>
      <c r="AZ363" s="71">
        <v>797.37299999999993</v>
      </c>
      <c r="BA363" s="71">
        <v>4570.7999999999993</v>
      </c>
      <c r="BB363" s="71">
        <v>0</v>
      </c>
      <c r="BC363" s="71">
        <v>499</v>
      </c>
      <c r="BD363" s="71">
        <v>0</v>
      </c>
      <c r="BE363" s="71">
        <v>0</v>
      </c>
      <c r="BF363" s="71"/>
      <c r="BG363" s="72"/>
      <c r="BH363" s="71"/>
      <c r="BI363" s="71"/>
      <c r="BJ363" s="71"/>
      <c r="BK363" s="71"/>
      <c r="BL363" s="71"/>
      <c r="BM363" s="71"/>
      <c r="BN363" s="72"/>
      <c r="BO363" s="71"/>
      <c r="BP363" s="71"/>
      <c r="BQ363" s="71"/>
      <c r="BR363" s="71"/>
      <c r="BS363" s="71"/>
      <c r="BT363" s="71"/>
      <c r="BU363"/>
      <c r="BV363" s="70"/>
      <c r="BW363" s="70"/>
      <c r="BX363" s="70"/>
      <c r="BY363" s="70"/>
      <c r="BZ363" s="70"/>
      <c r="CA363" s="70"/>
      <c r="CB363" s="70"/>
      <c r="CC363" s="70"/>
      <c r="CD363" s="70"/>
    </row>
    <row r="364" spans="1:82">
      <c r="A364" s="70" t="s">
        <v>2070</v>
      </c>
      <c r="B364" s="70">
        <v>272</v>
      </c>
      <c r="C364" s="70">
        <v>20</v>
      </c>
      <c r="D364" s="70">
        <v>16</v>
      </c>
      <c r="E364" s="70">
        <v>2023</v>
      </c>
      <c r="F364" s="70" t="s">
        <v>1539</v>
      </c>
      <c r="G364" s="70" t="s">
        <v>1668</v>
      </c>
      <c r="H364" s="70" t="s">
        <v>1669</v>
      </c>
      <c r="I364" s="148"/>
      <c r="J364" s="71"/>
      <c r="K364" s="71"/>
      <c r="L364" s="71"/>
      <c r="M364" s="71"/>
      <c r="N364" s="71"/>
      <c r="O364" s="71"/>
      <c r="P364" s="71"/>
      <c r="Q364" s="71"/>
      <c r="R364" s="71"/>
      <c r="S364" s="71"/>
      <c r="T364" s="72"/>
      <c r="U364" s="71"/>
      <c r="V364" s="71"/>
      <c r="W364" s="71"/>
      <c r="X364" s="71"/>
      <c r="Y364" s="71"/>
      <c r="Z364" s="71"/>
      <c r="AA364" s="71"/>
      <c r="AB364" s="71"/>
      <c r="AC364" s="71"/>
      <c r="AD364" s="71"/>
      <c r="AE364" s="72"/>
      <c r="AF364" s="71"/>
      <c r="AG364" s="71"/>
      <c r="AH364" s="71"/>
      <c r="AI364" s="71"/>
      <c r="AJ364" s="71"/>
      <c r="AK364" s="71"/>
      <c r="AL364" s="71"/>
      <c r="AM364" s="71"/>
      <c r="AN364" s="71"/>
      <c r="AO364" s="71"/>
      <c r="AP364" s="71"/>
      <c r="AQ364" s="72"/>
      <c r="AR364" s="71">
        <v>104</v>
      </c>
      <c r="AS364" s="71">
        <v>47</v>
      </c>
      <c r="AT364" s="71">
        <v>0</v>
      </c>
      <c r="AU364" s="71">
        <v>1</v>
      </c>
      <c r="AV364" s="71">
        <v>0</v>
      </c>
      <c r="AW364" s="71">
        <v>0</v>
      </c>
      <c r="AX364" s="71"/>
      <c r="AY364" s="72"/>
      <c r="AZ364" s="71">
        <v>818.88299999999992</v>
      </c>
      <c r="BA364" s="71">
        <v>4770</v>
      </c>
      <c r="BB364" s="71">
        <v>0</v>
      </c>
      <c r="BC364" s="71">
        <v>499</v>
      </c>
      <c r="BD364" s="71">
        <v>0</v>
      </c>
      <c r="BE364" s="71">
        <v>0</v>
      </c>
      <c r="BF364" s="71"/>
      <c r="BG364" s="72"/>
      <c r="BH364" s="71"/>
      <c r="BI364" s="71"/>
      <c r="BJ364" s="71"/>
      <c r="BK364" s="71"/>
      <c r="BL364" s="71"/>
      <c r="BM364" s="71"/>
      <c r="BN364" s="72"/>
      <c r="BO364" s="71"/>
      <c r="BP364" s="71"/>
      <c r="BQ364" s="71"/>
      <c r="BR364" s="71"/>
      <c r="BS364" s="71"/>
      <c r="BT364" s="71"/>
      <c r="BU364"/>
      <c r="BV364" s="70"/>
      <c r="BW364" s="70"/>
      <c r="BX364" s="70"/>
      <c r="BY364" s="70"/>
      <c r="BZ364" s="70"/>
      <c r="CA364" s="70"/>
      <c r="CB364" s="70"/>
      <c r="CC364" s="70"/>
      <c r="CD364" s="70"/>
    </row>
    <row r="365" spans="1:82">
      <c r="A365" s="70" t="s">
        <v>1667</v>
      </c>
      <c r="B365" s="70">
        <v>272</v>
      </c>
      <c r="C365" s="70">
        <v>21</v>
      </c>
      <c r="D365" s="70">
        <v>16</v>
      </c>
      <c r="E365" s="70">
        <v>2024</v>
      </c>
      <c r="F365" s="70" t="s">
        <v>1554</v>
      </c>
      <c r="G365" s="70" t="s">
        <v>1668</v>
      </c>
      <c r="H365" s="70" t="s">
        <v>1669</v>
      </c>
      <c r="I365" s="148"/>
      <c r="J365" s="71"/>
      <c r="K365" s="71"/>
      <c r="L365" s="71"/>
      <c r="M365" s="71"/>
      <c r="N365" s="71"/>
      <c r="O365" s="71"/>
      <c r="P365" s="71"/>
      <c r="Q365" s="71"/>
      <c r="R365" s="71"/>
      <c r="S365" s="71"/>
      <c r="T365" s="72"/>
      <c r="U365" s="71"/>
      <c r="V365" s="71"/>
      <c r="W365" s="71"/>
      <c r="X365" s="71"/>
      <c r="Y365" s="71"/>
      <c r="Z365" s="71"/>
      <c r="AA365" s="71"/>
      <c r="AB365" s="71"/>
      <c r="AC365" s="71"/>
      <c r="AD365" s="71"/>
      <c r="AE365" s="72"/>
      <c r="AF365" s="71"/>
      <c r="AG365" s="71"/>
      <c r="AH365" s="71"/>
      <c r="AI365" s="71"/>
      <c r="AJ365" s="71"/>
      <c r="AK365" s="71"/>
      <c r="AL365" s="71"/>
      <c r="AM365" s="71"/>
      <c r="AN365" s="71"/>
      <c r="AO365" s="71"/>
      <c r="AP365" s="71"/>
      <c r="AQ365" s="72"/>
      <c r="AR365" s="71"/>
      <c r="AS365" s="71"/>
      <c r="AT365" s="71"/>
      <c r="AU365" s="71"/>
      <c r="AV365" s="71"/>
      <c r="AW365" s="71"/>
      <c r="AX365" s="71"/>
      <c r="AY365" s="72"/>
      <c r="AZ365" s="71"/>
      <c r="BA365" s="71"/>
      <c r="BB365" s="71"/>
      <c r="BC365" s="71"/>
      <c r="BD365" s="71"/>
      <c r="BE365" s="71"/>
      <c r="BF365" s="71"/>
      <c r="BG365" s="72"/>
      <c r="BH365" s="71"/>
      <c r="BI365" s="71"/>
      <c r="BJ365" s="71"/>
      <c r="BK365" s="71"/>
      <c r="BL365" s="71"/>
      <c r="BM365" s="71"/>
      <c r="BN365" s="72"/>
      <c r="BO365" s="71"/>
      <c r="BP365" s="71"/>
      <c r="BQ365" s="71"/>
      <c r="BR365" s="71"/>
      <c r="BS365" s="71"/>
      <c r="BT365" s="71"/>
      <c r="BU365"/>
      <c r="BV365" s="70"/>
      <c r="BW365" s="70"/>
      <c r="BX365" s="70"/>
      <c r="BY365" s="70"/>
      <c r="BZ365" s="70"/>
      <c r="CA365" s="70"/>
      <c r="CB365" s="70"/>
      <c r="CC365" s="70"/>
      <c r="CD365" s="70"/>
    </row>
    <row r="366" spans="1:82">
      <c r="A366" s="70" t="s">
        <v>2071</v>
      </c>
      <c r="B366" s="70">
        <v>205</v>
      </c>
      <c r="C366" s="70">
        <v>1</v>
      </c>
      <c r="D366" s="70">
        <v>13</v>
      </c>
      <c r="E366" s="70">
        <v>1990</v>
      </c>
      <c r="F366" s="70" t="s">
        <v>787</v>
      </c>
      <c r="G366" s="70" t="s">
        <v>1633</v>
      </c>
      <c r="H366" s="70" t="s">
        <v>1634</v>
      </c>
      <c r="I366" s="148"/>
      <c r="J366" s="71">
        <v>8.6828635605651119</v>
      </c>
      <c r="K366" s="71">
        <v>2.3227838833837091</v>
      </c>
      <c r="L366" s="71">
        <v>7.3526164167301573</v>
      </c>
      <c r="M366" s="71">
        <v>5.9882064796357204</v>
      </c>
      <c r="N366" s="71">
        <v>12.443540965277171</v>
      </c>
      <c r="O366" s="71">
        <v>5.7985222309201934</v>
      </c>
      <c r="P366" s="71">
        <v>5.5681146235089942</v>
      </c>
      <c r="Q366" s="71">
        <v>0.48199722446145699</v>
      </c>
      <c r="R366" s="71">
        <v>0</v>
      </c>
      <c r="S366" s="71">
        <v>0.39249634076688361</v>
      </c>
      <c r="T366" s="72"/>
      <c r="U366" s="71">
        <v>243784</v>
      </c>
      <c r="V366" s="71">
        <v>425</v>
      </c>
      <c r="W366" s="71">
        <v>86</v>
      </c>
      <c r="X366" s="71">
        <v>2008</v>
      </c>
      <c r="Y366" s="71">
        <v>2662</v>
      </c>
      <c r="Z366" s="71">
        <v>2385</v>
      </c>
      <c r="AA366" s="71">
        <v>1352</v>
      </c>
      <c r="AB366" s="71">
        <v>7826</v>
      </c>
      <c r="AC366" s="71">
        <v>0</v>
      </c>
      <c r="AD366" s="71">
        <v>0.39249634076688361</v>
      </c>
      <c r="AE366" s="72"/>
      <c r="AF366" s="71"/>
      <c r="AG366" s="71"/>
      <c r="AH366" s="71"/>
      <c r="AI366" s="71"/>
      <c r="AJ366" s="71"/>
      <c r="AK366" s="71"/>
      <c r="AL366" s="71"/>
      <c r="AM366" s="71"/>
      <c r="AN366" s="71"/>
      <c r="AO366" s="71"/>
      <c r="AP366" s="71"/>
      <c r="AQ366" s="72"/>
      <c r="AR366" s="71"/>
      <c r="AS366" s="71"/>
      <c r="AT366" s="71"/>
      <c r="AU366" s="71"/>
      <c r="AV366" s="71"/>
      <c r="AW366" s="71"/>
      <c r="AX366" s="71"/>
      <c r="AY366" s="72"/>
      <c r="AZ366" s="71"/>
      <c r="BA366" s="71"/>
      <c r="BB366" s="71"/>
      <c r="BC366" s="71"/>
      <c r="BD366" s="71"/>
      <c r="BE366" s="71"/>
      <c r="BF366" s="71"/>
      <c r="BG366" s="72"/>
      <c r="BH366" s="71" t="s">
        <v>788</v>
      </c>
      <c r="BI366" s="71" t="s">
        <v>788</v>
      </c>
      <c r="BJ366" s="71" t="s">
        <v>788</v>
      </c>
      <c r="BK366" s="71" t="s">
        <v>788</v>
      </c>
      <c r="BL366" s="71" t="s">
        <v>788</v>
      </c>
      <c r="BM366" s="71" t="s">
        <v>788</v>
      </c>
      <c r="BN366" s="72"/>
      <c r="BO366" s="71" t="s">
        <v>788</v>
      </c>
      <c r="BP366" s="71" t="s">
        <v>788</v>
      </c>
      <c r="BQ366" s="71" t="s">
        <v>788</v>
      </c>
      <c r="BR366" s="71" t="s">
        <v>788</v>
      </c>
      <c r="BS366" s="71" t="s">
        <v>788</v>
      </c>
      <c r="BT366" s="71" t="s">
        <v>788</v>
      </c>
      <c r="BU366"/>
      <c r="BV366" s="70"/>
      <c r="BW366" s="70"/>
      <c r="BX366" s="70"/>
      <c r="BY366" s="70"/>
      <c r="BZ366" s="70"/>
      <c r="CA366" s="70"/>
      <c r="CB366" s="70"/>
      <c r="CC366" s="70"/>
      <c r="CD366" s="70"/>
    </row>
    <row r="367" spans="1:82">
      <c r="A367" s="70" t="s">
        <v>2072</v>
      </c>
      <c r="B367" s="70">
        <v>206</v>
      </c>
      <c r="C367" s="70">
        <v>2</v>
      </c>
      <c r="D367" s="70">
        <v>13</v>
      </c>
      <c r="E367" s="70">
        <v>2005</v>
      </c>
      <c r="F367" s="70" t="s">
        <v>789</v>
      </c>
      <c r="G367" s="70" t="s">
        <v>1633</v>
      </c>
      <c r="H367" s="70" t="s">
        <v>1634</v>
      </c>
      <c r="I367" s="148"/>
      <c r="J367" s="71">
        <v>5.895767622881408</v>
      </c>
      <c r="K367" s="71">
        <v>1.13428926099966</v>
      </c>
      <c r="L367" s="71">
        <v>3.4910359977113581</v>
      </c>
      <c r="M367" s="71">
        <v>6.8104657264645629</v>
      </c>
      <c r="N367" s="71">
        <v>13.071519609044531</v>
      </c>
      <c r="O367" s="71">
        <v>6.2588497048564431</v>
      </c>
      <c r="P367" s="71">
        <v>4.4755105221504561</v>
      </c>
      <c r="Q367" s="71">
        <v>0.35584247432048</v>
      </c>
      <c r="R367" s="71">
        <v>0</v>
      </c>
      <c r="S367" s="71">
        <v>0.69220871845044085</v>
      </c>
      <c r="T367" s="72"/>
      <c r="U367" s="71">
        <v>182093</v>
      </c>
      <c r="V367" s="71">
        <v>346</v>
      </c>
      <c r="W367" s="71">
        <v>31</v>
      </c>
      <c r="X367" s="71">
        <v>1106</v>
      </c>
      <c r="Y367" s="71">
        <v>2665</v>
      </c>
      <c r="Z367" s="71">
        <v>2979</v>
      </c>
      <c r="AA367" s="71">
        <v>890</v>
      </c>
      <c r="AB367" s="71">
        <v>6040</v>
      </c>
      <c r="AC367" s="71">
        <v>0</v>
      </c>
      <c r="AD367" s="71">
        <v>0.69220871845044085</v>
      </c>
      <c r="AE367" s="72"/>
      <c r="AF367" s="71"/>
      <c r="AG367" s="71"/>
      <c r="AH367" s="71"/>
      <c r="AI367" s="71"/>
      <c r="AJ367" s="71"/>
      <c r="AK367" s="71"/>
      <c r="AL367" s="71"/>
      <c r="AM367" s="71"/>
      <c r="AN367" s="71"/>
      <c r="AO367" s="71"/>
      <c r="AP367" s="71"/>
      <c r="AQ367" s="72"/>
      <c r="AR367" s="71"/>
      <c r="AS367" s="71"/>
      <c r="AT367" s="71"/>
      <c r="AU367" s="71"/>
      <c r="AV367" s="71"/>
      <c r="AW367" s="71"/>
      <c r="AX367" s="71"/>
      <c r="AY367" s="72"/>
      <c r="AZ367" s="71"/>
      <c r="BA367" s="71"/>
      <c r="BB367" s="71"/>
      <c r="BC367" s="71"/>
      <c r="BD367" s="71"/>
      <c r="BE367" s="71"/>
      <c r="BF367" s="71"/>
      <c r="BG367" s="72"/>
      <c r="BH367" s="71" t="s">
        <v>788</v>
      </c>
      <c r="BI367" s="71" t="s">
        <v>788</v>
      </c>
      <c r="BJ367" s="71" t="s">
        <v>788</v>
      </c>
      <c r="BK367" s="71" t="s">
        <v>788</v>
      </c>
      <c r="BL367" s="71" t="s">
        <v>788</v>
      </c>
      <c r="BM367" s="71" t="s">
        <v>788</v>
      </c>
      <c r="BN367" s="72"/>
      <c r="BO367" s="71" t="s">
        <v>788</v>
      </c>
      <c r="BP367" s="71" t="s">
        <v>788</v>
      </c>
      <c r="BQ367" s="71" t="s">
        <v>788</v>
      </c>
      <c r="BR367" s="71" t="s">
        <v>788</v>
      </c>
      <c r="BS367" s="71" t="s">
        <v>788</v>
      </c>
      <c r="BT367" s="71" t="s">
        <v>788</v>
      </c>
      <c r="BU367"/>
      <c r="BV367" s="70"/>
      <c r="BW367" s="70"/>
      <c r="BX367" s="70"/>
      <c r="BY367" s="70"/>
      <c r="BZ367" s="70"/>
      <c r="CA367" s="70"/>
      <c r="CB367" s="70"/>
      <c r="CC367" s="70"/>
      <c r="CD367" s="70"/>
    </row>
    <row r="368" spans="1:82">
      <c r="A368" s="70" t="s">
        <v>2073</v>
      </c>
      <c r="B368" s="70">
        <v>207</v>
      </c>
      <c r="C368" s="70">
        <v>3</v>
      </c>
      <c r="D368" s="70">
        <v>13</v>
      </c>
      <c r="E368" s="70">
        <v>2006</v>
      </c>
      <c r="F368" s="70" t="s">
        <v>790</v>
      </c>
      <c r="G368" s="1064" t="s">
        <v>1633</v>
      </c>
      <c r="H368" s="70" t="s">
        <v>1634</v>
      </c>
      <c r="I368" s="148"/>
      <c r="J368" s="71" t="s">
        <v>788</v>
      </c>
      <c r="K368" s="71" t="s">
        <v>788</v>
      </c>
      <c r="L368" s="71" t="s">
        <v>788</v>
      </c>
      <c r="M368" s="71" t="s">
        <v>788</v>
      </c>
      <c r="N368" s="71" t="s">
        <v>788</v>
      </c>
      <c r="O368" s="71" t="s">
        <v>788</v>
      </c>
      <c r="P368" s="71" t="s">
        <v>788</v>
      </c>
      <c r="Q368" s="71" t="s">
        <v>788</v>
      </c>
      <c r="R368" s="71" t="s">
        <v>788</v>
      </c>
      <c r="S368" s="71" t="s">
        <v>788</v>
      </c>
      <c r="T368" s="72"/>
      <c r="U368" s="71" t="s">
        <v>788</v>
      </c>
      <c r="V368" s="71" t="s">
        <v>788</v>
      </c>
      <c r="W368" s="71" t="s">
        <v>788</v>
      </c>
      <c r="X368" s="71" t="s">
        <v>788</v>
      </c>
      <c r="Y368" s="71" t="s">
        <v>788</v>
      </c>
      <c r="Z368" s="71" t="s">
        <v>788</v>
      </c>
      <c r="AA368" s="71" t="s">
        <v>788</v>
      </c>
      <c r="AB368" s="71" t="s">
        <v>788</v>
      </c>
      <c r="AC368" s="71" t="s">
        <v>788</v>
      </c>
      <c r="AD368" s="71" t="s">
        <v>788</v>
      </c>
      <c r="AE368" s="72"/>
      <c r="AF368" s="71" t="s">
        <v>788</v>
      </c>
      <c r="AG368" s="71" t="s">
        <v>788</v>
      </c>
      <c r="AH368" s="71" t="s">
        <v>788</v>
      </c>
      <c r="AI368" s="71" t="s">
        <v>788</v>
      </c>
      <c r="AJ368" s="71" t="s">
        <v>788</v>
      </c>
      <c r="AK368" s="71" t="s">
        <v>788</v>
      </c>
      <c r="AL368" s="71" t="s">
        <v>788</v>
      </c>
      <c r="AM368" s="71" t="s">
        <v>788</v>
      </c>
      <c r="AN368" s="71" t="s">
        <v>788</v>
      </c>
      <c r="AO368" s="71" t="s">
        <v>788</v>
      </c>
      <c r="AP368" s="71"/>
      <c r="AQ368" s="72"/>
      <c r="AR368" s="71" t="s">
        <v>788</v>
      </c>
      <c r="AS368" s="71" t="s">
        <v>788</v>
      </c>
      <c r="AT368" s="71" t="s">
        <v>788</v>
      </c>
      <c r="AU368" s="71" t="s">
        <v>788</v>
      </c>
      <c r="AV368" s="71" t="s">
        <v>788</v>
      </c>
      <c r="AW368" s="71" t="s">
        <v>788</v>
      </c>
      <c r="AX368" s="71" t="s">
        <v>788</v>
      </c>
      <c r="AY368" s="72"/>
      <c r="AZ368" s="71" t="s">
        <v>788</v>
      </c>
      <c r="BA368" s="71" t="s">
        <v>788</v>
      </c>
      <c r="BB368" s="71" t="s">
        <v>788</v>
      </c>
      <c r="BC368" s="71" t="s">
        <v>788</v>
      </c>
      <c r="BD368" s="71" t="s">
        <v>788</v>
      </c>
      <c r="BE368" s="71" t="s">
        <v>788</v>
      </c>
      <c r="BF368" s="71" t="s">
        <v>788</v>
      </c>
      <c r="BG368" s="72"/>
      <c r="BH368" s="71" t="s">
        <v>788</v>
      </c>
      <c r="BI368" s="71" t="s">
        <v>788</v>
      </c>
      <c r="BJ368" s="71" t="s">
        <v>788</v>
      </c>
      <c r="BK368" s="71" t="s">
        <v>788</v>
      </c>
      <c r="BL368" s="71" t="s">
        <v>788</v>
      </c>
      <c r="BM368" s="71" t="s">
        <v>788</v>
      </c>
      <c r="BN368" s="72"/>
      <c r="BO368" s="71" t="s">
        <v>788</v>
      </c>
      <c r="BP368" s="71" t="s">
        <v>788</v>
      </c>
      <c r="BQ368" s="71" t="s">
        <v>788</v>
      </c>
      <c r="BR368" s="71" t="s">
        <v>788</v>
      </c>
      <c r="BS368" s="71" t="s">
        <v>788</v>
      </c>
      <c r="BT368" s="71" t="s">
        <v>788</v>
      </c>
      <c r="BU368"/>
      <c r="BV368" s="70"/>
      <c r="BW368" s="70"/>
      <c r="BX368" s="70"/>
      <c r="BY368" s="70"/>
      <c r="BZ368" s="70"/>
      <c r="CA368" s="70"/>
      <c r="CB368" s="70"/>
      <c r="CC368" s="70"/>
      <c r="CD368" s="70"/>
    </row>
    <row r="369" spans="1:82">
      <c r="A369" s="70" t="s">
        <v>2074</v>
      </c>
      <c r="B369" s="70">
        <v>208</v>
      </c>
      <c r="C369" s="70">
        <v>4</v>
      </c>
      <c r="D369" s="70">
        <v>13</v>
      </c>
      <c r="E369" s="70">
        <v>2007</v>
      </c>
      <c r="F369" s="70" t="s">
        <v>791</v>
      </c>
      <c r="G369" s="1064" t="s">
        <v>1633</v>
      </c>
      <c r="H369" s="70" t="s">
        <v>1634</v>
      </c>
      <c r="I369" s="148"/>
      <c r="J369" s="71">
        <v>5.3637286933485164</v>
      </c>
      <c r="K369" s="71">
        <v>0.92872020499497099</v>
      </c>
      <c r="L369" s="71">
        <v>3.4468902961534398</v>
      </c>
      <c r="M369" s="71">
        <v>7.5954765051682056</v>
      </c>
      <c r="N369" s="71">
        <v>12.73879907640617</v>
      </c>
      <c r="O369" s="71">
        <v>5.7701097732306401</v>
      </c>
      <c r="P369" s="71">
        <v>4.4732952354996991</v>
      </c>
      <c r="Q369" s="71">
        <v>0.35462286975407398</v>
      </c>
      <c r="R369" s="71">
        <v>0</v>
      </c>
      <c r="S369" s="71">
        <v>0.46148227155666299</v>
      </c>
      <c r="T369" s="72"/>
      <c r="U369" s="71">
        <v>176146</v>
      </c>
      <c r="V369" s="71">
        <v>309</v>
      </c>
      <c r="W369" s="71">
        <v>42</v>
      </c>
      <c r="X369" s="71">
        <v>1545</v>
      </c>
      <c r="Y369" s="71">
        <v>2604</v>
      </c>
      <c r="Z369" s="71">
        <v>2855</v>
      </c>
      <c r="AA369" s="71">
        <v>876</v>
      </c>
      <c r="AB369" s="71">
        <v>5701</v>
      </c>
      <c r="AC369" s="71">
        <v>0</v>
      </c>
      <c r="AD369" s="71">
        <v>0.46148227155666299</v>
      </c>
      <c r="AE369" s="72"/>
      <c r="AF369" s="71"/>
      <c r="AG369" s="71"/>
      <c r="AH369" s="71"/>
      <c r="AI369" s="71"/>
      <c r="AJ369" s="71"/>
      <c r="AK369" s="71"/>
      <c r="AL369" s="71"/>
      <c r="AM369" s="71"/>
      <c r="AN369" s="71"/>
      <c r="AO369" s="71"/>
      <c r="AP369" s="71"/>
      <c r="AQ369" s="72"/>
      <c r="AR369" s="71"/>
      <c r="AS369" s="71"/>
      <c r="AT369" s="71"/>
      <c r="AU369" s="71"/>
      <c r="AV369" s="71"/>
      <c r="AW369" s="71"/>
      <c r="AX369" s="71"/>
      <c r="AY369" s="72"/>
      <c r="AZ369" s="71"/>
      <c r="BA369" s="71"/>
      <c r="BB369" s="71"/>
      <c r="BC369" s="71"/>
      <c r="BD369" s="71"/>
      <c r="BE369" s="71"/>
      <c r="BF369" s="71"/>
      <c r="BG369" s="72"/>
      <c r="BH369" s="71" t="s">
        <v>788</v>
      </c>
      <c r="BI369" s="71" t="s">
        <v>788</v>
      </c>
      <c r="BJ369" s="71" t="s">
        <v>788</v>
      </c>
      <c r="BK369" s="71" t="s">
        <v>788</v>
      </c>
      <c r="BL369" s="71" t="s">
        <v>788</v>
      </c>
      <c r="BM369" s="71" t="s">
        <v>788</v>
      </c>
      <c r="BN369" s="72"/>
      <c r="BO369" s="71" t="s">
        <v>788</v>
      </c>
      <c r="BP369" s="71" t="s">
        <v>788</v>
      </c>
      <c r="BQ369" s="71" t="s">
        <v>788</v>
      </c>
      <c r="BR369" s="71" t="s">
        <v>788</v>
      </c>
      <c r="BS369" s="71" t="s">
        <v>788</v>
      </c>
      <c r="BT369" s="71" t="s">
        <v>788</v>
      </c>
      <c r="BU369"/>
      <c r="BV369" s="70"/>
      <c r="BW369" s="70"/>
      <c r="BX369" s="70"/>
      <c r="BY369" s="70"/>
      <c r="BZ369" s="70"/>
      <c r="CA369" s="70"/>
      <c r="CB369" s="70"/>
      <c r="CC369" s="70"/>
      <c r="CD369" s="70"/>
    </row>
    <row r="370" spans="1:82">
      <c r="A370" s="70" t="s">
        <v>2075</v>
      </c>
      <c r="B370" s="70">
        <v>209</v>
      </c>
      <c r="C370" s="70">
        <v>5</v>
      </c>
      <c r="D370" s="70">
        <v>13</v>
      </c>
      <c r="E370" s="70">
        <v>2008</v>
      </c>
      <c r="F370" s="70" t="s">
        <v>792</v>
      </c>
      <c r="G370" s="70" t="s">
        <v>1633</v>
      </c>
      <c r="H370" s="70" t="s">
        <v>1634</v>
      </c>
      <c r="I370" s="148"/>
      <c r="J370" s="71">
        <v>5.2745008498837214</v>
      </c>
      <c r="K370" s="71">
        <v>0.81509822956782207</v>
      </c>
      <c r="L370" s="71">
        <v>2.9762596784377311</v>
      </c>
      <c r="M370" s="71">
        <v>8.8874430226233194</v>
      </c>
      <c r="N370" s="71">
        <v>12.80118983298512</v>
      </c>
      <c r="O370" s="71">
        <v>5.4612097378517994</v>
      </c>
      <c r="P370" s="71">
        <v>4.2998747541642253</v>
      </c>
      <c r="Q370" s="71">
        <v>0.338480963375481</v>
      </c>
      <c r="R370" s="71">
        <v>0</v>
      </c>
      <c r="S370" s="71">
        <v>0.54321009122334663</v>
      </c>
      <c r="T370" s="72"/>
      <c r="U370" s="71">
        <v>181996</v>
      </c>
      <c r="V370" s="71">
        <v>309</v>
      </c>
      <c r="W370" s="71">
        <v>42</v>
      </c>
      <c r="X370" s="71">
        <v>1545</v>
      </c>
      <c r="Y370" s="71">
        <v>2582</v>
      </c>
      <c r="Z370" s="71">
        <v>2797</v>
      </c>
      <c r="AA370" s="71">
        <v>843</v>
      </c>
      <c r="AB370" s="71">
        <v>5531</v>
      </c>
      <c r="AC370" s="71">
        <v>0</v>
      </c>
      <c r="AD370" s="71">
        <v>0.54321009122334663</v>
      </c>
      <c r="AE370" s="72"/>
      <c r="AF370" s="71"/>
      <c r="AG370" s="71"/>
      <c r="AH370" s="71"/>
      <c r="AI370" s="71"/>
      <c r="AJ370" s="71"/>
      <c r="AK370" s="71"/>
      <c r="AL370" s="71"/>
      <c r="AM370" s="71"/>
      <c r="AN370" s="71"/>
      <c r="AO370" s="71"/>
      <c r="AP370" s="71"/>
      <c r="AQ370" s="72"/>
      <c r="AR370" s="71"/>
      <c r="AS370" s="71"/>
      <c r="AT370" s="71"/>
      <c r="AU370" s="71"/>
      <c r="AV370" s="71"/>
      <c r="AW370" s="71"/>
      <c r="AX370" s="71"/>
      <c r="AY370" s="72"/>
      <c r="AZ370" s="71"/>
      <c r="BA370" s="71"/>
      <c r="BB370" s="71"/>
      <c r="BC370" s="71"/>
      <c r="BD370" s="71"/>
      <c r="BE370" s="71"/>
      <c r="BF370" s="71"/>
      <c r="BG370" s="72"/>
      <c r="BH370" s="71" t="s">
        <v>788</v>
      </c>
      <c r="BI370" s="71" t="s">
        <v>788</v>
      </c>
      <c r="BJ370" s="71" t="s">
        <v>788</v>
      </c>
      <c r="BK370" s="71" t="s">
        <v>788</v>
      </c>
      <c r="BL370" s="71" t="s">
        <v>788</v>
      </c>
      <c r="BM370" s="71" t="s">
        <v>788</v>
      </c>
      <c r="BN370" s="72"/>
      <c r="BO370" s="71" t="s">
        <v>788</v>
      </c>
      <c r="BP370" s="71" t="s">
        <v>788</v>
      </c>
      <c r="BQ370" s="71" t="s">
        <v>788</v>
      </c>
      <c r="BR370" s="71" t="s">
        <v>788</v>
      </c>
      <c r="BS370" s="71" t="s">
        <v>788</v>
      </c>
      <c r="BT370" s="71" t="s">
        <v>788</v>
      </c>
      <c r="BU370"/>
      <c r="BV370" s="70"/>
      <c r="BW370" s="70"/>
      <c r="BX370" s="70"/>
      <c r="BY370" s="70"/>
      <c r="BZ370" s="70"/>
      <c r="CA370" s="70"/>
      <c r="CB370" s="70"/>
      <c r="CC370" s="70"/>
      <c r="CD370" s="70"/>
    </row>
    <row r="371" spans="1:82">
      <c r="A371" s="70" t="s">
        <v>2076</v>
      </c>
      <c r="B371" s="70">
        <v>210</v>
      </c>
      <c r="C371" s="70">
        <v>6</v>
      </c>
      <c r="D371" s="70">
        <v>13</v>
      </c>
      <c r="E371" s="70">
        <v>2009</v>
      </c>
      <c r="F371" s="70" t="s">
        <v>176</v>
      </c>
      <c r="G371" s="70" t="s">
        <v>1633</v>
      </c>
      <c r="H371" s="70" t="s">
        <v>1634</v>
      </c>
      <c r="I371" s="148"/>
      <c r="J371" s="71">
        <v>5.1269788534320959</v>
      </c>
      <c r="K371" s="71">
        <v>0.74305173936214231</v>
      </c>
      <c r="L371" s="71">
        <v>2.0407033667066741</v>
      </c>
      <c r="M371" s="71">
        <v>7.0008585276664519</v>
      </c>
      <c r="N371" s="71">
        <v>10.820719539747669</v>
      </c>
      <c r="O371" s="71">
        <v>5.5249556043493104</v>
      </c>
      <c r="P371" s="71">
        <v>4.3871474236086332</v>
      </c>
      <c r="Q371" s="71">
        <v>0.31183256984942298</v>
      </c>
      <c r="R371" s="71">
        <v>0</v>
      </c>
      <c r="S371" s="71">
        <v>0.53337455878959839</v>
      </c>
      <c r="T371" s="72"/>
      <c r="U371" s="71">
        <v>178650</v>
      </c>
      <c r="V371" s="71">
        <v>345</v>
      </c>
      <c r="W371" s="71">
        <v>33</v>
      </c>
      <c r="X371" s="71">
        <v>1537</v>
      </c>
      <c r="Y371" s="71">
        <v>2541</v>
      </c>
      <c r="Z371" s="71">
        <v>2793</v>
      </c>
      <c r="AA371" s="71">
        <v>883</v>
      </c>
      <c r="AB371" s="71">
        <v>5349</v>
      </c>
      <c r="AC371" s="71">
        <v>0</v>
      </c>
      <c r="AD371" s="71">
        <v>0.53337455878959839</v>
      </c>
      <c r="AE371" s="72"/>
      <c r="AF371" s="71"/>
      <c r="AG371" s="71"/>
      <c r="AH371" s="71"/>
      <c r="AI371" s="71"/>
      <c r="AJ371" s="71"/>
      <c r="AK371" s="71"/>
      <c r="AL371" s="71"/>
      <c r="AM371" s="71"/>
      <c r="AN371" s="71"/>
      <c r="AO371" s="71"/>
      <c r="AP371" s="71"/>
      <c r="AQ371" s="72"/>
      <c r="AR371" s="71"/>
      <c r="AS371" s="71"/>
      <c r="AT371" s="71"/>
      <c r="AU371" s="71"/>
      <c r="AV371" s="71"/>
      <c r="AW371" s="71"/>
      <c r="AX371" s="71"/>
      <c r="AY371" s="72"/>
      <c r="AZ371" s="71"/>
      <c r="BA371" s="71"/>
      <c r="BB371" s="71"/>
      <c r="BC371" s="71"/>
      <c r="BD371" s="71"/>
      <c r="BE371" s="71"/>
      <c r="BF371" s="71"/>
      <c r="BG371" s="72"/>
      <c r="BH371" s="71">
        <v>0</v>
      </c>
      <c r="BI371" s="71">
        <v>0</v>
      </c>
      <c r="BJ371" s="71">
        <v>0</v>
      </c>
      <c r="BK371" s="71">
        <v>0</v>
      </c>
      <c r="BL371" s="71">
        <v>0</v>
      </c>
      <c r="BM371" s="71">
        <v>0</v>
      </c>
      <c r="BN371" s="72"/>
      <c r="BO371" s="71">
        <v>0</v>
      </c>
      <c r="BP371" s="71">
        <v>0</v>
      </c>
      <c r="BQ371" s="71">
        <v>0</v>
      </c>
      <c r="BR371" s="71">
        <v>0</v>
      </c>
      <c r="BS371" s="71">
        <v>0</v>
      </c>
      <c r="BT371" s="71">
        <v>0</v>
      </c>
      <c r="BU371"/>
      <c r="BV371" s="70">
        <v>0</v>
      </c>
      <c r="BW371" s="70">
        <v>0</v>
      </c>
      <c r="BX371" s="70">
        <v>0</v>
      </c>
      <c r="BY371" s="70">
        <v>0</v>
      </c>
      <c r="BZ371" s="70">
        <v>0</v>
      </c>
      <c r="CA371" s="70">
        <v>0</v>
      </c>
      <c r="CB371" s="70">
        <v>0</v>
      </c>
      <c r="CC371" s="70">
        <v>0</v>
      </c>
      <c r="CD371" s="70">
        <v>0</v>
      </c>
    </row>
    <row r="372" spans="1:82">
      <c r="A372" s="70" t="s">
        <v>2077</v>
      </c>
      <c r="B372" s="70">
        <v>211</v>
      </c>
      <c r="C372" s="70">
        <v>7</v>
      </c>
      <c r="D372" s="70">
        <v>13</v>
      </c>
      <c r="E372" s="70">
        <v>2010</v>
      </c>
      <c r="F372" s="70" t="s">
        <v>177</v>
      </c>
      <c r="G372" s="70" t="s">
        <v>1633</v>
      </c>
      <c r="H372" s="70" t="s">
        <v>1634</v>
      </c>
      <c r="I372" s="148"/>
      <c r="J372" s="71">
        <v>5.5035905535650436</v>
      </c>
      <c r="K372" s="71">
        <v>0.77493328419124718</v>
      </c>
      <c r="L372" s="71">
        <v>1.857860942987368</v>
      </c>
      <c r="M372" s="71">
        <v>6.2667447768884568</v>
      </c>
      <c r="N372" s="71">
        <v>10.48877398626934</v>
      </c>
      <c r="O372" s="71">
        <v>5.4442691508929002</v>
      </c>
      <c r="P372" s="71">
        <v>4.387411217771171</v>
      </c>
      <c r="Q372" s="71">
        <v>0.31794443736662897</v>
      </c>
      <c r="R372" s="71">
        <v>0</v>
      </c>
      <c r="S372" s="71">
        <v>0.47336935742614328</v>
      </c>
      <c r="T372" s="72"/>
      <c r="U372" s="71">
        <v>214674</v>
      </c>
      <c r="V372" s="71">
        <v>345</v>
      </c>
      <c r="W372" s="71">
        <v>33</v>
      </c>
      <c r="X372" s="71">
        <v>1537</v>
      </c>
      <c r="Y372" s="71">
        <v>2505</v>
      </c>
      <c r="Z372" s="71">
        <v>2765</v>
      </c>
      <c r="AA372" s="71">
        <v>861</v>
      </c>
      <c r="AB372" s="71">
        <v>5226</v>
      </c>
      <c r="AC372" s="71">
        <v>0</v>
      </c>
      <c r="AD372" s="71">
        <v>0.47336935742614328</v>
      </c>
      <c r="AE372" s="72"/>
      <c r="AF372" s="71"/>
      <c r="AG372" s="71"/>
      <c r="AH372" s="71"/>
      <c r="AI372" s="71"/>
      <c r="AJ372" s="71"/>
      <c r="AK372" s="71"/>
      <c r="AL372" s="71"/>
      <c r="AM372" s="71"/>
      <c r="AN372" s="71"/>
      <c r="AO372" s="71"/>
      <c r="AP372" s="71"/>
      <c r="AQ372" s="72"/>
      <c r="AR372" s="71"/>
      <c r="AS372" s="71"/>
      <c r="AT372" s="71"/>
      <c r="AU372" s="71"/>
      <c r="AV372" s="71"/>
      <c r="AW372" s="71"/>
      <c r="AX372" s="71"/>
      <c r="AY372" s="72"/>
      <c r="AZ372" s="71"/>
      <c r="BA372" s="71"/>
      <c r="BB372" s="71"/>
      <c r="BC372" s="71"/>
      <c r="BD372" s="71"/>
      <c r="BE372" s="71"/>
      <c r="BF372" s="71"/>
      <c r="BG372" s="72"/>
      <c r="BH372" s="71">
        <v>0</v>
      </c>
      <c r="BI372" s="71">
        <v>0</v>
      </c>
      <c r="BJ372" s="71">
        <v>0</v>
      </c>
      <c r="BK372" s="71">
        <v>0</v>
      </c>
      <c r="BL372" s="71">
        <v>0</v>
      </c>
      <c r="BM372" s="71">
        <v>0</v>
      </c>
      <c r="BN372" s="72"/>
      <c r="BO372" s="71">
        <v>0</v>
      </c>
      <c r="BP372" s="71">
        <v>0</v>
      </c>
      <c r="BQ372" s="71">
        <v>0</v>
      </c>
      <c r="BR372" s="71">
        <v>0</v>
      </c>
      <c r="BS372" s="71">
        <v>0</v>
      </c>
      <c r="BT372" s="71">
        <v>0</v>
      </c>
      <c r="BU372"/>
      <c r="BV372" s="70">
        <v>0</v>
      </c>
      <c r="BW372" s="70">
        <v>0</v>
      </c>
      <c r="BX372" s="70">
        <v>0</v>
      </c>
      <c r="BY372" s="70">
        <v>0</v>
      </c>
      <c r="BZ372" s="70">
        <v>0</v>
      </c>
      <c r="CA372" s="70">
        <v>0</v>
      </c>
      <c r="CB372" s="70">
        <v>0</v>
      </c>
      <c r="CC372" s="70">
        <v>0</v>
      </c>
      <c r="CD372" s="70">
        <v>0</v>
      </c>
    </row>
    <row r="373" spans="1:82">
      <c r="A373" s="70" t="s">
        <v>2078</v>
      </c>
      <c r="B373" s="70">
        <v>212</v>
      </c>
      <c r="C373" s="70">
        <v>8</v>
      </c>
      <c r="D373" s="70">
        <v>13</v>
      </c>
      <c r="E373" s="70">
        <v>2011</v>
      </c>
      <c r="F373" s="70" t="s">
        <v>178</v>
      </c>
      <c r="G373" s="70" t="s">
        <v>1633</v>
      </c>
      <c r="H373" s="70" t="s">
        <v>1634</v>
      </c>
      <c r="I373" s="148"/>
      <c r="J373" s="71">
        <v>5.3093883428753399</v>
      </c>
      <c r="K373" s="71">
        <v>1.0858256738355589</v>
      </c>
      <c r="L373" s="71">
        <v>1.733519632549626</v>
      </c>
      <c r="M373" s="71">
        <v>7.916660513816864</v>
      </c>
      <c r="N373" s="71">
        <v>12.28743687535639</v>
      </c>
      <c r="O373" s="71">
        <v>5.261057877219967</v>
      </c>
      <c r="P373" s="71">
        <v>3.9835084792455171</v>
      </c>
      <c r="Q373" s="71">
        <v>0.35460459223381902</v>
      </c>
      <c r="R373" s="71">
        <v>0</v>
      </c>
      <c r="S373" s="71">
        <v>0.50434851205992548</v>
      </c>
      <c r="T373" s="72"/>
      <c r="U373" s="71">
        <v>195045</v>
      </c>
      <c r="V373" s="71">
        <v>345</v>
      </c>
      <c r="W373" s="71">
        <v>33</v>
      </c>
      <c r="X373" s="71">
        <v>1537</v>
      </c>
      <c r="Y373" s="71">
        <v>2438</v>
      </c>
      <c r="Z373" s="71">
        <v>2730</v>
      </c>
      <c r="AA373" s="71">
        <v>805</v>
      </c>
      <c r="AB373" s="71">
        <v>5053</v>
      </c>
      <c r="AC373" s="71">
        <v>0</v>
      </c>
      <c r="AD373" s="71">
        <v>0.50434851205992548</v>
      </c>
      <c r="AE373" s="72"/>
      <c r="AF373" s="71"/>
      <c r="AG373" s="71"/>
      <c r="AH373" s="71"/>
      <c r="AI373" s="71"/>
      <c r="AJ373" s="71"/>
      <c r="AK373" s="71"/>
      <c r="AL373" s="71"/>
      <c r="AM373" s="71"/>
      <c r="AN373" s="71"/>
      <c r="AO373" s="71"/>
      <c r="AP373" s="71"/>
      <c r="AQ373" s="72"/>
      <c r="AR373" s="71"/>
      <c r="AS373" s="71"/>
      <c r="AT373" s="71"/>
      <c r="AU373" s="71"/>
      <c r="AV373" s="71"/>
      <c r="AW373" s="71"/>
      <c r="AX373" s="71"/>
      <c r="AY373" s="72"/>
      <c r="AZ373" s="71"/>
      <c r="BA373" s="71"/>
      <c r="BB373" s="71"/>
      <c r="BC373" s="71"/>
      <c r="BD373" s="71"/>
      <c r="BE373" s="71"/>
      <c r="BF373" s="71"/>
      <c r="BG373" s="72"/>
      <c r="BH373" s="71">
        <v>0</v>
      </c>
      <c r="BI373" s="71">
        <v>0</v>
      </c>
      <c r="BJ373" s="71">
        <v>0</v>
      </c>
      <c r="BK373" s="71">
        <v>0</v>
      </c>
      <c r="BL373" s="71">
        <v>0</v>
      </c>
      <c r="BM373" s="71">
        <v>0</v>
      </c>
      <c r="BN373" s="72"/>
      <c r="BO373" s="71">
        <v>0</v>
      </c>
      <c r="BP373" s="71">
        <v>0</v>
      </c>
      <c r="BQ373" s="71">
        <v>0</v>
      </c>
      <c r="BR373" s="71">
        <v>0</v>
      </c>
      <c r="BS373" s="71">
        <v>0</v>
      </c>
      <c r="BT373" s="71">
        <v>0</v>
      </c>
      <c r="BU373"/>
      <c r="BV373" s="70">
        <v>0</v>
      </c>
      <c r="BW373" s="70">
        <v>0</v>
      </c>
      <c r="BX373" s="70">
        <v>0</v>
      </c>
      <c r="BY373" s="70">
        <v>0</v>
      </c>
      <c r="BZ373" s="70">
        <v>0</v>
      </c>
      <c r="CA373" s="70">
        <v>0</v>
      </c>
      <c r="CB373" s="70">
        <v>0</v>
      </c>
      <c r="CC373" s="70">
        <v>0</v>
      </c>
      <c r="CD373" s="70">
        <v>0</v>
      </c>
    </row>
    <row r="374" spans="1:82">
      <c r="A374" s="70" t="s">
        <v>2079</v>
      </c>
      <c r="B374" s="70">
        <v>213</v>
      </c>
      <c r="C374" s="70">
        <v>9</v>
      </c>
      <c r="D374" s="70">
        <v>13</v>
      </c>
      <c r="E374" s="70">
        <v>2012</v>
      </c>
      <c r="F374" s="70" t="s">
        <v>179</v>
      </c>
      <c r="G374" s="70" t="s">
        <v>1633</v>
      </c>
      <c r="H374" s="70" t="s">
        <v>1634</v>
      </c>
      <c r="I374" s="148"/>
      <c r="J374" s="71">
        <v>5.4938096359866417</v>
      </c>
      <c r="K374" s="71">
        <v>1.223224616996738</v>
      </c>
      <c r="L374" s="71">
        <v>1.749069761660158</v>
      </c>
      <c r="M374" s="71">
        <v>9.8324672042627554</v>
      </c>
      <c r="N374" s="71">
        <v>13.28194738891508</v>
      </c>
      <c r="O374" s="71">
        <v>5.1336194913260087</v>
      </c>
      <c r="P374" s="71">
        <v>3.9912428318149087</v>
      </c>
      <c r="Q374" s="71">
        <v>0.373147639428628</v>
      </c>
      <c r="R374" s="71">
        <v>0</v>
      </c>
      <c r="S374" s="71">
        <v>0.64235042705006873</v>
      </c>
      <c r="T374" s="72"/>
      <c r="U374" s="71">
        <v>193371</v>
      </c>
      <c r="V374" s="71">
        <v>345</v>
      </c>
      <c r="W374" s="71">
        <v>33</v>
      </c>
      <c r="X374" s="71">
        <v>1537</v>
      </c>
      <c r="Y374" s="71">
        <v>2399</v>
      </c>
      <c r="Z374" s="71">
        <v>2685</v>
      </c>
      <c r="AA374" s="71">
        <v>802</v>
      </c>
      <c r="AB374" s="71">
        <v>4894</v>
      </c>
      <c r="AC374" s="71">
        <v>0</v>
      </c>
      <c r="AD374" s="71">
        <v>0.64235042705006873</v>
      </c>
      <c r="AE374" s="72"/>
      <c r="AF374" s="71"/>
      <c r="AG374" s="71"/>
      <c r="AH374" s="71"/>
      <c r="AI374" s="71"/>
      <c r="AJ374" s="71"/>
      <c r="AK374" s="71"/>
      <c r="AL374" s="71"/>
      <c r="AM374" s="71"/>
      <c r="AN374" s="71"/>
      <c r="AO374" s="71"/>
      <c r="AP374" s="71"/>
      <c r="AQ374" s="72"/>
      <c r="AR374" s="71"/>
      <c r="AS374" s="71"/>
      <c r="AT374" s="71"/>
      <c r="AU374" s="71"/>
      <c r="AV374" s="71"/>
      <c r="AW374" s="71"/>
      <c r="AX374" s="71"/>
      <c r="AY374" s="72"/>
      <c r="AZ374" s="71"/>
      <c r="BA374" s="71"/>
      <c r="BB374" s="71"/>
      <c r="BC374" s="71"/>
      <c r="BD374" s="71"/>
      <c r="BE374" s="71"/>
      <c r="BF374" s="71"/>
      <c r="BG374" s="72"/>
      <c r="BH374" s="71">
        <v>0</v>
      </c>
      <c r="BI374" s="71">
        <v>0</v>
      </c>
      <c r="BJ374" s="71">
        <v>0</v>
      </c>
      <c r="BK374" s="71">
        <v>0</v>
      </c>
      <c r="BL374" s="71">
        <v>0</v>
      </c>
      <c r="BM374" s="71">
        <v>0</v>
      </c>
      <c r="BN374" s="72"/>
      <c r="BO374" s="71">
        <v>0</v>
      </c>
      <c r="BP374" s="71">
        <v>0</v>
      </c>
      <c r="BQ374" s="71">
        <v>0</v>
      </c>
      <c r="BR374" s="71">
        <v>0</v>
      </c>
      <c r="BS374" s="71">
        <v>0</v>
      </c>
      <c r="BT374" s="71">
        <v>0</v>
      </c>
      <c r="BU374"/>
      <c r="BV374" s="70">
        <v>0</v>
      </c>
      <c r="BW374" s="70">
        <v>0</v>
      </c>
      <c r="BX374" s="70">
        <v>0</v>
      </c>
      <c r="BY374" s="70">
        <v>0</v>
      </c>
      <c r="BZ374" s="70">
        <v>0</v>
      </c>
      <c r="CA374" s="70">
        <v>0</v>
      </c>
      <c r="CB374" s="70">
        <v>0</v>
      </c>
      <c r="CC374" s="70">
        <v>0</v>
      </c>
      <c r="CD374" s="70">
        <v>0</v>
      </c>
    </row>
    <row r="375" spans="1:82">
      <c r="A375" s="70" t="s">
        <v>2080</v>
      </c>
      <c r="B375" s="70">
        <v>214</v>
      </c>
      <c r="C375" s="70">
        <v>10</v>
      </c>
      <c r="D375" s="70">
        <v>13</v>
      </c>
      <c r="E375" s="70">
        <v>2013</v>
      </c>
      <c r="F375" s="70" t="s">
        <v>180</v>
      </c>
      <c r="G375" s="70" t="s">
        <v>1633</v>
      </c>
      <c r="H375" s="70" t="s">
        <v>1634</v>
      </c>
      <c r="I375" s="148"/>
      <c r="J375" s="71">
        <v>4.4838865732511168</v>
      </c>
      <c r="K375" s="71">
        <v>1.010999318326109</v>
      </c>
      <c r="L375" s="71">
        <v>1.544566516533288</v>
      </c>
      <c r="M375" s="71">
        <v>9.1444295765680916</v>
      </c>
      <c r="N375" s="71">
        <v>12.82368362603345</v>
      </c>
      <c r="O375" s="71">
        <v>4.8739437109758823</v>
      </c>
      <c r="P375" s="71">
        <v>4.106189142147386</v>
      </c>
      <c r="Q375" s="71">
        <v>0.37246381363737702</v>
      </c>
      <c r="R375" s="71">
        <v>0</v>
      </c>
      <c r="S375" s="71">
        <v>0.63254005391614299</v>
      </c>
      <c r="T375" s="72"/>
      <c r="U375" s="71">
        <v>160697</v>
      </c>
      <c r="V375" s="71">
        <v>345</v>
      </c>
      <c r="W375" s="71">
        <v>33</v>
      </c>
      <c r="X375" s="71">
        <v>1537</v>
      </c>
      <c r="Y375" s="71">
        <v>2390</v>
      </c>
      <c r="Z375" s="71">
        <v>2663</v>
      </c>
      <c r="AA375" s="71">
        <v>822</v>
      </c>
      <c r="AB375" s="71">
        <v>4815</v>
      </c>
      <c r="AC375" s="71">
        <v>0</v>
      </c>
      <c r="AD375" s="71">
        <v>0.63254005391614299</v>
      </c>
      <c r="AE375" s="72"/>
      <c r="AF375" s="71"/>
      <c r="AG375" s="71"/>
      <c r="AH375" s="71"/>
      <c r="AI375" s="71"/>
      <c r="AJ375" s="71"/>
      <c r="AK375" s="71"/>
      <c r="AL375" s="71"/>
      <c r="AM375" s="71"/>
      <c r="AN375" s="71"/>
      <c r="AO375" s="71"/>
      <c r="AP375" s="71"/>
      <c r="AQ375" s="72"/>
      <c r="AR375" s="71"/>
      <c r="AS375" s="71"/>
      <c r="AT375" s="71"/>
      <c r="AU375" s="71"/>
      <c r="AV375" s="71"/>
      <c r="AW375" s="71"/>
      <c r="AX375" s="71"/>
      <c r="AY375" s="72"/>
      <c r="AZ375" s="71"/>
      <c r="BA375" s="71"/>
      <c r="BB375" s="71"/>
      <c r="BC375" s="71"/>
      <c r="BD375" s="71"/>
      <c r="BE375" s="71"/>
      <c r="BF375" s="71"/>
      <c r="BG375" s="72"/>
      <c r="BH375" s="71">
        <v>0</v>
      </c>
      <c r="BI375" s="71">
        <v>0</v>
      </c>
      <c r="BJ375" s="71">
        <v>0</v>
      </c>
      <c r="BK375" s="71">
        <v>0</v>
      </c>
      <c r="BL375" s="71">
        <v>0</v>
      </c>
      <c r="BM375" s="71">
        <v>0</v>
      </c>
      <c r="BN375" s="72"/>
      <c r="BO375" s="71">
        <v>0</v>
      </c>
      <c r="BP375" s="71">
        <v>0</v>
      </c>
      <c r="BQ375" s="71">
        <v>0</v>
      </c>
      <c r="BR375" s="71">
        <v>0</v>
      </c>
      <c r="BS375" s="71">
        <v>0</v>
      </c>
      <c r="BT375" s="71">
        <v>0</v>
      </c>
      <c r="BU375"/>
      <c r="BV375" s="70">
        <v>0</v>
      </c>
      <c r="BW375" s="70">
        <v>0</v>
      </c>
      <c r="BX375" s="70">
        <v>0</v>
      </c>
      <c r="BY375" s="70">
        <v>0</v>
      </c>
      <c r="BZ375" s="70">
        <v>0</v>
      </c>
      <c r="CA375" s="70">
        <v>0</v>
      </c>
      <c r="CB375" s="70">
        <v>0</v>
      </c>
      <c r="CC375" s="70">
        <v>0</v>
      </c>
      <c r="CD375" s="70">
        <v>0</v>
      </c>
    </row>
    <row r="376" spans="1:82">
      <c r="A376" s="70" t="s">
        <v>2081</v>
      </c>
      <c r="B376" s="70">
        <v>215</v>
      </c>
      <c r="C376" s="70">
        <v>11</v>
      </c>
      <c r="D376" s="70">
        <v>13</v>
      </c>
      <c r="E376" s="70">
        <v>2014</v>
      </c>
      <c r="F376" s="70" t="s">
        <v>181</v>
      </c>
      <c r="G376" s="70" t="s">
        <v>1633</v>
      </c>
      <c r="H376" s="70" t="s">
        <v>1634</v>
      </c>
      <c r="I376" s="148"/>
      <c r="J376" s="71">
        <v>3.8888908074318831</v>
      </c>
      <c r="K376" s="71">
        <v>0.87689464898152647</v>
      </c>
      <c r="L376" s="71">
        <v>1.19217961024769</v>
      </c>
      <c r="M376" s="71">
        <v>8.8426169182029497</v>
      </c>
      <c r="N376" s="71">
        <v>13.55589987020482</v>
      </c>
      <c r="O376" s="71">
        <v>4.6067953789297862</v>
      </c>
      <c r="P376" s="71">
        <v>4.0622552084120196</v>
      </c>
      <c r="Q376" s="71">
        <v>0.34756014548215203</v>
      </c>
      <c r="R376" s="71">
        <v>0</v>
      </c>
      <c r="S376" s="71">
        <v>0.71726506284922276</v>
      </c>
      <c r="T376" s="72"/>
      <c r="U376" s="71">
        <v>154790</v>
      </c>
      <c r="V376" s="71">
        <v>260</v>
      </c>
      <c r="W376" s="71">
        <v>26</v>
      </c>
      <c r="X376" s="71">
        <v>1413</v>
      </c>
      <c r="Y376" s="71">
        <v>2386</v>
      </c>
      <c r="Z376" s="71">
        <v>2651</v>
      </c>
      <c r="AA376" s="71">
        <v>809</v>
      </c>
      <c r="AB376" s="71">
        <v>4683</v>
      </c>
      <c r="AC376" s="71">
        <v>0</v>
      </c>
      <c r="AD376" s="71">
        <v>0.71726506284922276</v>
      </c>
      <c r="AE376" s="72"/>
      <c r="AF376" s="71"/>
      <c r="AG376" s="71"/>
      <c r="AH376" s="71"/>
      <c r="AI376" s="71"/>
      <c r="AJ376" s="71"/>
      <c r="AK376" s="71"/>
      <c r="AL376" s="71"/>
      <c r="AM376" s="71"/>
      <c r="AN376" s="71"/>
      <c r="AO376" s="71"/>
      <c r="AP376" s="71"/>
      <c r="AQ376" s="72"/>
      <c r="AR376" s="71">
        <v>8</v>
      </c>
      <c r="AS376" s="71">
        <v>3</v>
      </c>
      <c r="AT376" s="71">
        <v>0</v>
      </c>
      <c r="AU376" s="71">
        <v>0</v>
      </c>
      <c r="AV376" s="71">
        <v>0</v>
      </c>
      <c r="AW376" s="71">
        <v>0</v>
      </c>
      <c r="AX376" s="71"/>
      <c r="AY376" s="72"/>
      <c r="AZ376" s="71">
        <v>29.5</v>
      </c>
      <c r="BA376" s="71">
        <v>1099</v>
      </c>
      <c r="BB376" s="71">
        <v>0</v>
      </c>
      <c r="BC376" s="71">
        <v>0</v>
      </c>
      <c r="BD376" s="71">
        <v>0</v>
      </c>
      <c r="BE376" s="71">
        <v>0</v>
      </c>
      <c r="BF376" s="71"/>
      <c r="BG376" s="72"/>
      <c r="BH376" s="71">
        <v>0</v>
      </c>
      <c r="BI376" s="71">
        <v>0</v>
      </c>
      <c r="BJ376" s="71">
        <v>0</v>
      </c>
      <c r="BK376" s="71">
        <v>0</v>
      </c>
      <c r="BL376" s="71">
        <v>0</v>
      </c>
      <c r="BM376" s="71">
        <v>0</v>
      </c>
      <c r="BN376" s="72"/>
      <c r="BO376" s="71">
        <v>0</v>
      </c>
      <c r="BP376" s="71">
        <v>0</v>
      </c>
      <c r="BQ376" s="71">
        <v>0</v>
      </c>
      <c r="BR376" s="71">
        <v>0</v>
      </c>
      <c r="BS376" s="71">
        <v>0</v>
      </c>
      <c r="BT376" s="71">
        <v>0</v>
      </c>
      <c r="BU376"/>
      <c r="BV376" s="70">
        <v>0</v>
      </c>
      <c r="BW376" s="70">
        <v>0</v>
      </c>
      <c r="BX376" s="70">
        <v>0</v>
      </c>
      <c r="BY376" s="70">
        <v>0</v>
      </c>
      <c r="BZ376" s="70">
        <v>0</v>
      </c>
      <c r="CA376" s="70">
        <v>0</v>
      </c>
      <c r="CB376" s="70">
        <v>0</v>
      </c>
      <c r="CC376" s="70">
        <v>0</v>
      </c>
      <c r="CD376" s="70">
        <v>0</v>
      </c>
    </row>
    <row r="377" spans="1:82">
      <c r="A377" s="70" t="s">
        <v>2082</v>
      </c>
      <c r="B377" s="70">
        <v>216</v>
      </c>
      <c r="C377" s="70">
        <v>12</v>
      </c>
      <c r="D377" s="70">
        <v>13</v>
      </c>
      <c r="E377" s="70">
        <v>2015</v>
      </c>
      <c r="F377" s="70" t="s">
        <v>182</v>
      </c>
      <c r="G377" s="70" t="s">
        <v>1633</v>
      </c>
      <c r="H377" s="70" t="s">
        <v>1634</v>
      </c>
      <c r="I377" s="148"/>
      <c r="J377" s="71">
        <v>3.7059133012260008</v>
      </c>
      <c r="K377" s="71">
        <v>0.84085081272975115</v>
      </c>
      <c r="L377" s="71">
        <v>1.2548934124131339</v>
      </c>
      <c r="M377" s="71">
        <v>8.5558759786322192</v>
      </c>
      <c r="N377" s="71">
        <v>12.28336040891787</v>
      </c>
      <c r="O377" s="71">
        <v>4.5319011046612783</v>
      </c>
      <c r="P377" s="71">
        <v>3.8745033717337445</v>
      </c>
      <c r="Q377" s="71">
        <v>0.33014006766202902</v>
      </c>
      <c r="R377" s="71">
        <v>0</v>
      </c>
      <c r="S377" s="71">
        <v>0.5983747150880635</v>
      </c>
      <c r="T377" s="72"/>
      <c r="U377" s="71">
        <v>147892</v>
      </c>
      <c r="V377" s="71">
        <v>260</v>
      </c>
      <c r="W377" s="71">
        <v>26</v>
      </c>
      <c r="X377" s="71">
        <v>1413</v>
      </c>
      <c r="Y377" s="71">
        <v>2349</v>
      </c>
      <c r="Z377" s="71">
        <v>2633</v>
      </c>
      <c r="AA377" s="71">
        <v>771</v>
      </c>
      <c r="AB377" s="71">
        <v>4544</v>
      </c>
      <c r="AC377" s="71">
        <v>0</v>
      </c>
      <c r="AD377" s="71">
        <v>0.5983747150880635</v>
      </c>
      <c r="AE377" s="72"/>
      <c r="AF377" s="71">
        <v>1141327.0156316271</v>
      </c>
      <c r="AG377" s="71">
        <v>560191.51729188557</v>
      </c>
      <c r="AH377" s="71">
        <v>162260.05783000949</v>
      </c>
      <c r="AI377" s="71">
        <v>8986794.6850448232</v>
      </c>
      <c r="AJ377" s="71">
        <v>10403832.864315519</v>
      </c>
      <c r="AK377" s="71">
        <v>0</v>
      </c>
      <c r="AL377" s="71">
        <v>0</v>
      </c>
      <c r="AM377" s="71">
        <v>622736.13863691164</v>
      </c>
      <c r="AN377" s="71">
        <v>0</v>
      </c>
      <c r="AO377" s="71">
        <v>0</v>
      </c>
      <c r="AP377" s="71">
        <v>21877142.278750777</v>
      </c>
      <c r="AQ377" s="72"/>
      <c r="AR377" s="71">
        <v>10</v>
      </c>
      <c r="AS377" s="71">
        <v>4</v>
      </c>
      <c r="AT377" s="71">
        <v>0</v>
      </c>
      <c r="AU377" s="71">
        <v>0</v>
      </c>
      <c r="AV377" s="71">
        <v>0</v>
      </c>
      <c r="AW377" s="71">
        <v>0</v>
      </c>
      <c r="AX377" s="71"/>
      <c r="AY377" s="72"/>
      <c r="AZ377" s="71">
        <v>34.799999999999997</v>
      </c>
      <c r="BA377" s="71">
        <v>1319.3</v>
      </c>
      <c r="BB377" s="71">
        <v>0</v>
      </c>
      <c r="BC377" s="71">
        <v>0</v>
      </c>
      <c r="BD377" s="71">
        <v>0</v>
      </c>
      <c r="BE377" s="71">
        <v>0</v>
      </c>
      <c r="BF377" s="71"/>
      <c r="BG377" s="72"/>
      <c r="BH377" s="71">
        <v>0</v>
      </c>
      <c r="BI377" s="71">
        <v>0</v>
      </c>
      <c r="BJ377" s="71">
        <v>0</v>
      </c>
      <c r="BK377" s="71">
        <v>0</v>
      </c>
      <c r="BL377" s="71">
        <v>0</v>
      </c>
      <c r="BM377" s="71">
        <v>0</v>
      </c>
      <c r="BN377" s="72"/>
      <c r="BO377" s="71">
        <v>0</v>
      </c>
      <c r="BP377" s="71">
        <v>0</v>
      </c>
      <c r="BQ377" s="71">
        <v>0</v>
      </c>
      <c r="BR377" s="71">
        <v>0</v>
      </c>
      <c r="BS377" s="71">
        <v>0</v>
      </c>
      <c r="BT377" s="71">
        <v>0</v>
      </c>
      <c r="BU377"/>
      <c r="BV377" s="70">
        <v>0</v>
      </c>
      <c r="BW377" s="70">
        <v>0</v>
      </c>
      <c r="BX377" s="70">
        <v>0</v>
      </c>
      <c r="BY377" s="70">
        <v>0</v>
      </c>
      <c r="BZ377" s="70">
        <v>0</v>
      </c>
      <c r="CA377" s="70">
        <v>0</v>
      </c>
      <c r="CB377" s="70">
        <v>0</v>
      </c>
      <c r="CC377" s="70">
        <v>0</v>
      </c>
      <c r="CD377" s="70">
        <v>0</v>
      </c>
    </row>
    <row r="378" spans="1:82">
      <c r="A378" s="70" t="s">
        <v>2083</v>
      </c>
      <c r="B378" s="70">
        <v>217</v>
      </c>
      <c r="C378" s="70">
        <v>13</v>
      </c>
      <c r="D378" s="70">
        <v>13</v>
      </c>
      <c r="E378" s="70">
        <v>2016</v>
      </c>
      <c r="F378" s="70" t="s">
        <v>155</v>
      </c>
      <c r="G378" s="70" t="s">
        <v>1633</v>
      </c>
      <c r="H378" s="70" t="s">
        <v>1634</v>
      </c>
      <c r="I378" s="148"/>
      <c r="J378" s="71">
        <v>4.1679188387338666</v>
      </c>
      <c r="K378" s="71">
        <v>0.79315612176899442</v>
      </c>
      <c r="L378" s="71">
        <v>1.3494473395252444</v>
      </c>
      <c r="M378" s="71">
        <v>7.3356713950382488</v>
      </c>
      <c r="N378" s="71">
        <v>12.252067797068509</v>
      </c>
      <c r="O378" s="71">
        <v>4.4292598814126167</v>
      </c>
      <c r="P378" s="71">
        <v>3.857825215644211</v>
      </c>
      <c r="Q378" s="71">
        <v>0.31297051540913723</v>
      </c>
      <c r="R378" s="71">
        <v>0</v>
      </c>
      <c r="S378" s="71">
        <v>0.85339508378680928</v>
      </c>
      <c r="T378" s="72"/>
      <c r="U378" s="71">
        <v>158323</v>
      </c>
      <c r="V378" s="71">
        <v>260</v>
      </c>
      <c r="W378" s="71">
        <v>26</v>
      </c>
      <c r="X378" s="71">
        <v>1413</v>
      </c>
      <c r="Y378" s="71">
        <v>2304</v>
      </c>
      <c r="Z378" s="71">
        <v>2605</v>
      </c>
      <c r="AA378" s="71">
        <v>794</v>
      </c>
      <c r="AB378" s="71">
        <v>4431</v>
      </c>
      <c r="AC378" s="71">
        <v>0</v>
      </c>
      <c r="AD378" s="71">
        <v>0.85339508378680928</v>
      </c>
      <c r="AE378" s="72"/>
      <c r="AF378" s="71">
        <v>1306084.9385535719</v>
      </c>
      <c r="AG378" s="71">
        <v>533977.08116338728</v>
      </c>
      <c r="AH378" s="71">
        <v>137523.39447311239</v>
      </c>
      <c r="AI378" s="71">
        <v>8970612.860680772</v>
      </c>
      <c r="AJ378" s="71">
        <v>10136056.996611889</v>
      </c>
      <c r="AK378" s="71">
        <v>0</v>
      </c>
      <c r="AL378" s="71">
        <v>0</v>
      </c>
      <c r="AM378" s="71">
        <v>607721.73629223346</v>
      </c>
      <c r="AN378" s="71">
        <v>0</v>
      </c>
      <c r="AO378" s="71">
        <v>0</v>
      </c>
      <c r="AP378" s="71">
        <v>21691977.007774964</v>
      </c>
      <c r="AQ378" s="72"/>
      <c r="AR378" s="71">
        <v>11</v>
      </c>
      <c r="AS378" s="71">
        <v>8</v>
      </c>
      <c r="AT378" s="71">
        <v>0</v>
      </c>
      <c r="AU378" s="71">
        <v>0</v>
      </c>
      <c r="AV378" s="71">
        <v>0</v>
      </c>
      <c r="AW378" s="71">
        <v>0</v>
      </c>
      <c r="AX378" s="71"/>
      <c r="AY378" s="72"/>
      <c r="AZ378" s="71">
        <v>44</v>
      </c>
      <c r="BA378" s="71">
        <v>1468.9</v>
      </c>
      <c r="BB378" s="71">
        <v>0</v>
      </c>
      <c r="BC378" s="71">
        <v>0</v>
      </c>
      <c r="BD378" s="71">
        <v>0</v>
      </c>
      <c r="BE378" s="71">
        <v>0</v>
      </c>
      <c r="BF378" s="71"/>
      <c r="BG378" s="72"/>
      <c r="BH378" s="71">
        <v>0</v>
      </c>
      <c r="BI378" s="71">
        <v>0</v>
      </c>
      <c r="BJ378" s="71">
        <v>0</v>
      </c>
      <c r="BK378" s="71">
        <v>0</v>
      </c>
      <c r="BL378" s="71">
        <v>0</v>
      </c>
      <c r="BM378" s="71">
        <v>0</v>
      </c>
      <c r="BN378" s="72"/>
      <c r="BO378" s="71">
        <v>0</v>
      </c>
      <c r="BP378" s="71">
        <v>0</v>
      </c>
      <c r="BQ378" s="71">
        <v>0</v>
      </c>
      <c r="BR378" s="71">
        <v>0</v>
      </c>
      <c r="BS378" s="71">
        <v>0</v>
      </c>
      <c r="BT378" s="71">
        <v>0</v>
      </c>
      <c r="BU378"/>
      <c r="BV378" s="70">
        <v>0</v>
      </c>
      <c r="BW378" s="70">
        <v>0</v>
      </c>
      <c r="BX378" s="70">
        <v>0</v>
      </c>
      <c r="BY378" s="70">
        <v>0</v>
      </c>
      <c r="BZ378" s="70">
        <v>0</v>
      </c>
      <c r="CA378" s="70">
        <v>0</v>
      </c>
      <c r="CB378" s="70">
        <v>0</v>
      </c>
      <c r="CC378" s="70">
        <v>0</v>
      </c>
      <c r="CD378" s="70">
        <v>0</v>
      </c>
    </row>
    <row r="379" spans="1:82">
      <c r="A379" s="70" t="s">
        <v>2084</v>
      </c>
      <c r="B379" s="70">
        <v>218</v>
      </c>
      <c r="C379" s="70">
        <v>14</v>
      </c>
      <c r="D379" s="70">
        <v>13</v>
      </c>
      <c r="E379" s="70">
        <v>2017</v>
      </c>
      <c r="F379" s="70" t="s">
        <v>156</v>
      </c>
      <c r="G379" s="70" t="s">
        <v>1633</v>
      </c>
      <c r="H379" s="70" t="s">
        <v>1634</v>
      </c>
      <c r="I379" s="148"/>
      <c r="J379" s="71">
        <v>3.2988192495082025</v>
      </c>
      <c r="K379" s="71">
        <v>0.81048679875543983</v>
      </c>
      <c r="L379" s="71">
        <v>1.2181596821562575</v>
      </c>
      <c r="M379" s="71">
        <v>7.3554041345870145</v>
      </c>
      <c r="N379" s="71">
        <v>11.671929101599764</v>
      </c>
      <c r="O379" s="71">
        <v>4.3084810511740379</v>
      </c>
      <c r="P379" s="71">
        <v>3.7995916648235379</v>
      </c>
      <c r="Q379" s="71">
        <v>0.29288216254239902</v>
      </c>
      <c r="R379" s="71">
        <v>0</v>
      </c>
      <c r="S379" s="71">
        <v>0.6286837775359948</v>
      </c>
      <c r="T379" s="72"/>
      <c r="U379" s="71">
        <v>123302</v>
      </c>
      <c r="V379" s="71">
        <v>260</v>
      </c>
      <c r="W379" s="71">
        <v>26</v>
      </c>
      <c r="X379" s="71">
        <v>1413</v>
      </c>
      <c r="Y379" s="71">
        <v>2243</v>
      </c>
      <c r="Z379" s="71">
        <v>2576</v>
      </c>
      <c r="AA379" s="71">
        <v>787</v>
      </c>
      <c r="AB379" s="71">
        <v>4288</v>
      </c>
      <c r="AC379" s="71">
        <v>0</v>
      </c>
      <c r="AD379" s="71">
        <v>0.6286837775359948</v>
      </c>
      <c r="AE379" s="72"/>
      <c r="AF379" s="71">
        <v>999519.72122715856</v>
      </c>
      <c r="AG379" s="71">
        <v>535528.57729251392</v>
      </c>
      <c r="AH379" s="71">
        <v>167999.37676056381</v>
      </c>
      <c r="AI379" s="71">
        <v>8748674.2518316731</v>
      </c>
      <c r="AJ379" s="71">
        <v>8948030.3155454826</v>
      </c>
      <c r="AK379" s="71">
        <v>0</v>
      </c>
      <c r="AL379" s="71">
        <v>0</v>
      </c>
      <c r="AM379" s="71">
        <v>589029.1907682399</v>
      </c>
      <c r="AN379" s="71">
        <v>0</v>
      </c>
      <c r="AO379" s="71">
        <v>0</v>
      </c>
      <c r="AP379" s="71">
        <v>19988781.433425631</v>
      </c>
      <c r="AQ379" s="72"/>
      <c r="AR379" s="71">
        <v>12</v>
      </c>
      <c r="AS379" s="71">
        <v>8</v>
      </c>
      <c r="AT379" s="71">
        <v>0</v>
      </c>
      <c r="AU379" s="71">
        <v>0</v>
      </c>
      <c r="AV379" s="71">
        <v>0</v>
      </c>
      <c r="AW379" s="71">
        <v>0</v>
      </c>
      <c r="AX379" s="71"/>
      <c r="AY379" s="72"/>
      <c r="AZ379" s="71">
        <v>49.5</v>
      </c>
      <c r="BA379" s="71">
        <v>1468.9</v>
      </c>
      <c r="BB379" s="71">
        <v>0</v>
      </c>
      <c r="BC379" s="71">
        <v>0</v>
      </c>
      <c r="BD379" s="71">
        <v>0</v>
      </c>
      <c r="BE379" s="71">
        <v>0</v>
      </c>
      <c r="BF379" s="71"/>
      <c r="BG379" s="72"/>
      <c r="BH379" s="71">
        <v>0</v>
      </c>
      <c r="BI379" s="71">
        <v>0</v>
      </c>
      <c r="BJ379" s="71">
        <v>0</v>
      </c>
      <c r="BK379" s="71">
        <v>0</v>
      </c>
      <c r="BL379" s="71">
        <v>0</v>
      </c>
      <c r="BM379" s="71">
        <v>0</v>
      </c>
      <c r="BN379" s="72"/>
      <c r="BO379" s="71">
        <v>0</v>
      </c>
      <c r="BP379" s="71">
        <v>0</v>
      </c>
      <c r="BQ379" s="71">
        <v>0</v>
      </c>
      <c r="BR379" s="71">
        <v>0</v>
      </c>
      <c r="BS379" s="71">
        <v>0</v>
      </c>
      <c r="BT379" s="71">
        <v>0</v>
      </c>
      <c r="BU379"/>
      <c r="BV379" s="70">
        <v>0</v>
      </c>
      <c r="BW379" s="70">
        <v>0</v>
      </c>
      <c r="BX379" s="70">
        <v>0</v>
      </c>
      <c r="BY379" s="70">
        <v>0</v>
      </c>
      <c r="BZ379" s="70">
        <v>0</v>
      </c>
      <c r="CA379" s="70">
        <v>0</v>
      </c>
      <c r="CB379" s="70">
        <v>0</v>
      </c>
      <c r="CC379" s="70">
        <v>0</v>
      </c>
      <c r="CD379" s="70">
        <v>0</v>
      </c>
    </row>
    <row r="380" spans="1:82">
      <c r="A380" s="70" t="s">
        <v>2085</v>
      </c>
      <c r="B380" s="70">
        <v>219</v>
      </c>
      <c r="C380" s="70">
        <v>15</v>
      </c>
      <c r="D380" s="70">
        <v>13</v>
      </c>
      <c r="E380" s="70">
        <v>2018</v>
      </c>
      <c r="F380" s="70" t="s">
        <v>183</v>
      </c>
      <c r="G380" s="70" t="s">
        <v>1633</v>
      </c>
      <c r="H380" s="70" t="s">
        <v>1634</v>
      </c>
      <c r="I380" s="148"/>
      <c r="J380" s="71">
        <v>2.5279354800303837</v>
      </c>
      <c r="K380" s="71">
        <v>0.75434368595686929</v>
      </c>
      <c r="L380" s="71">
        <v>1.117504605119223</v>
      </c>
      <c r="M380" s="71">
        <v>7.3916815495853214</v>
      </c>
      <c r="N380" s="71">
        <v>10.549718155992323</v>
      </c>
      <c r="O380" s="71">
        <v>4.0716273642420209</v>
      </c>
      <c r="P380" s="71">
        <v>3.7665495127009976</v>
      </c>
      <c r="Q380" s="71">
        <v>0.264678360195711</v>
      </c>
      <c r="R380" s="71">
        <v>0</v>
      </c>
      <c r="S380" s="71">
        <v>0.7465394931249284</v>
      </c>
      <c r="T380" s="72"/>
      <c r="U380" s="71">
        <v>98729</v>
      </c>
      <c r="V380" s="71">
        <v>260</v>
      </c>
      <c r="W380" s="71">
        <v>26</v>
      </c>
      <c r="X380" s="71">
        <v>1413</v>
      </c>
      <c r="Y380" s="71">
        <v>2202</v>
      </c>
      <c r="Z380" s="71">
        <v>2481</v>
      </c>
      <c r="AA380" s="71">
        <v>788</v>
      </c>
      <c r="AB380" s="71">
        <v>4176</v>
      </c>
      <c r="AC380" s="71">
        <v>0</v>
      </c>
      <c r="AD380" s="71">
        <v>0.7465394931249284</v>
      </c>
      <c r="AE380" s="72"/>
      <c r="AF380" s="71">
        <v>803384.89089868194</v>
      </c>
      <c r="AG380" s="71">
        <v>484525.25230260438</v>
      </c>
      <c r="AH380" s="71">
        <v>158339.43326823591</v>
      </c>
      <c r="AI380" s="71">
        <v>8942932.1291257422</v>
      </c>
      <c r="AJ380" s="71">
        <v>8160228.925339641</v>
      </c>
      <c r="AK380" s="71">
        <v>0</v>
      </c>
      <c r="AL380" s="71">
        <v>0</v>
      </c>
      <c r="AM380" s="71">
        <v>574831.03833184554</v>
      </c>
      <c r="AN380" s="71">
        <v>0</v>
      </c>
      <c r="AO380" s="71">
        <v>0</v>
      </c>
      <c r="AP380" s="71">
        <v>19124241.669266749</v>
      </c>
      <c r="AQ380" s="72"/>
      <c r="AR380" s="71">
        <v>12</v>
      </c>
      <c r="AS380" s="71">
        <v>9</v>
      </c>
      <c r="AT380" s="71">
        <v>0</v>
      </c>
      <c r="AU380" s="71">
        <v>0</v>
      </c>
      <c r="AV380" s="71">
        <v>0</v>
      </c>
      <c r="AW380" s="71">
        <v>0</v>
      </c>
      <c r="AX380" s="71"/>
      <c r="AY380" s="72"/>
      <c r="AZ380" s="71">
        <v>49.1</v>
      </c>
      <c r="BA380" s="71">
        <v>1719</v>
      </c>
      <c r="BB380" s="71">
        <v>0</v>
      </c>
      <c r="BC380" s="71">
        <v>0</v>
      </c>
      <c r="BD380" s="71">
        <v>0</v>
      </c>
      <c r="BE380" s="71">
        <v>0</v>
      </c>
      <c r="BF380" s="71"/>
      <c r="BG380" s="72"/>
      <c r="BH380" s="71">
        <v>0</v>
      </c>
      <c r="BI380" s="71">
        <v>0</v>
      </c>
      <c r="BJ380" s="71">
        <v>0</v>
      </c>
      <c r="BK380" s="71">
        <v>0</v>
      </c>
      <c r="BL380" s="71">
        <v>0</v>
      </c>
      <c r="BM380" s="71">
        <v>0</v>
      </c>
      <c r="BN380" s="72"/>
      <c r="BO380" s="71">
        <v>0</v>
      </c>
      <c r="BP380" s="71">
        <v>0</v>
      </c>
      <c r="BQ380" s="71">
        <v>0</v>
      </c>
      <c r="BR380" s="71">
        <v>0</v>
      </c>
      <c r="BS380" s="71">
        <v>0</v>
      </c>
      <c r="BT380" s="71">
        <v>0</v>
      </c>
      <c r="BU380"/>
      <c r="BV380" s="70">
        <v>0</v>
      </c>
      <c r="BW380" s="70">
        <v>0</v>
      </c>
      <c r="BX380" s="70">
        <v>0</v>
      </c>
      <c r="BY380" s="70">
        <v>0</v>
      </c>
      <c r="BZ380" s="70">
        <v>0</v>
      </c>
      <c r="CA380" s="70">
        <v>0</v>
      </c>
      <c r="CB380" s="70">
        <v>0</v>
      </c>
      <c r="CC380" s="70">
        <v>0</v>
      </c>
      <c r="CD380" s="70">
        <v>0</v>
      </c>
    </row>
    <row r="381" spans="1:82">
      <c r="A381" s="70" t="s">
        <v>2086</v>
      </c>
      <c r="B381" s="70">
        <v>220</v>
      </c>
      <c r="C381" s="70">
        <v>16</v>
      </c>
      <c r="D381" s="70">
        <v>13</v>
      </c>
      <c r="E381" s="70">
        <v>2019</v>
      </c>
      <c r="F381" s="70" t="s">
        <v>158</v>
      </c>
      <c r="G381" s="70" t="s">
        <v>1633</v>
      </c>
      <c r="H381" s="70" t="s">
        <v>1634</v>
      </c>
      <c r="I381" s="148"/>
      <c r="J381" s="71">
        <v>2.5398634535118481</v>
      </c>
      <c r="K381" s="71">
        <v>0.6999753943078828</v>
      </c>
      <c r="L381" s="71">
        <v>1.1225114070550817</v>
      </c>
      <c r="M381" s="71">
        <v>6.6310095364630115</v>
      </c>
      <c r="N381" s="71">
        <v>10.524803807239692</v>
      </c>
      <c r="O381" s="71">
        <v>3.8989436334544991</v>
      </c>
      <c r="P381" s="71">
        <v>3.486735320157027</v>
      </c>
      <c r="Q381" s="71">
        <v>0.25091375266580002</v>
      </c>
      <c r="R381" s="71">
        <v>0</v>
      </c>
      <c r="S381" s="71">
        <v>0.59677468376278342</v>
      </c>
      <c r="T381" s="72"/>
      <c r="U381" s="71">
        <v>104348</v>
      </c>
      <c r="V381" s="71">
        <v>260</v>
      </c>
      <c r="W381" s="71">
        <v>26</v>
      </c>
      <c r="X381" s="71">
        <v>1413</v>
      </c>
      <c r="Y381" s="71">
        <v>2170</v>
      </c>
      <c r="Z381" s="71">
        <v>2441</v>
      </c>
      <c r="AA381" s="71">
        <v>724</v>
      </c>
      <c r="AB381" s="71">
        <v>4066</v>
      </c>
      <c r="AC381" s="71">
        <v>0</v>
      </c>
      <c r="AD381" s="71">
        <v>0.59677468376278342</v>
      </c>
      <c r="AE381" s="72"/>
      <c r="AF381" s="71">
        <v>833201.05193863076</v>
      </c>
      <c r="AG381" s="71">
        <v>484381.77077730559</v>
      </c>
      <c r="AH381" s="71">
        <v>170959.29160037509</v>
      </c>
      <c r="AI381" s="71">
        <v>8763331.0869717486</v>
      </c>
      <c r="AJ381" s="71">
        <v>8482687.5234518554</v>
      </c>
      <c r="AK381" s="71">
        <v>0</v>
      </c>
      <c r="AL381" s="71">
        <v>0</v>
      </c>
      <c r="AM381" s="71">
        <v>553758.59116838791</v>
      </c>
      <c r="AN381" s="71">
        <v>0</v>
      </c>
      <c r="AO381" s="71">
        <v>0</v>
      </c>
      <c r="AP381" s="71">
        <v>19288319.315908305</v>
      </c>
      <c r="AQ381" s="72"/>
      <c r="AR381" s="71">
        <v>12</v>
      </c>
      <c r="AS381" s="71">
        <v>15</v>
      </c>
      <c r="AT381" s="71">
        <v>0</v>
      </c>
      <c r="AU381" s="71">
        <v>0</v>
      </c>
      <c r="AV381" s="71">
        <v>0</v>
      </c>
      <c r="AW381" s="71">
        <v>0</v>
      </c>
      <c r="AX381" s="71"/>
      <c r="AY381" s="72"/>
      <c r="AZ381" s="71">
        <v>49.5</v>
      </c>
      <c r="BA381" s="71">
        <v>1925.3</v>
      </c>
      <c r="BB381" s="71">
        <v>0</v>
      </c>
      <c r="BC381" s="71">
        <v>0</v>
      </c>
      <c r="BD381" s="71">
        <v>0</v>
      </c>
      <c r="BE381" s="71">
        <v>0</v>
      </c>
      <c r="BF381" s="71"/>
      <c r="BG381" s="72"/>
      <c r="BH381" s="71">
        <v>0</v>
      </c>
      <c r="BI381" s="71">
        <v>0</v>
      </c>
      <c r="BJ381" s="71">
        <v>0</v>
      </c>
      <c r="BK381" s="71">
        <v>0</v>
      </c>
      <c r="BL381" s="71">
        <v>0</v>
      </c>
      <c r="BM381" s="71">
        <v>0</v>
      </c>
      <c r="BN381" s="72"/>
      <c r="BO381" s="71">
        <v>0</v>
      </c>
      <c r="BP381" s="71">
        <v>0</v>
      </c>
      <c r="BQ381" s="71">
        <v>0</v>
      </c>
      <c r="BR381" s="71">
        <v>0</v>
      </c>
      <c r="BS381" s="71">
        <v>0</v>
      </c>
      <c r="BT381" s="71">
        <v>0</v>
      </c>
      <c r="BU381"/>
      <c r="BV381" s="70">
        <v>0</v>
      </c>
      <c r="BW381" s="70">
        <v>0</v>
      </c>
      <c r="BX381" s="70">
        <v>0</v>
      </c>
      <c r="BY381" s="70">
        <v>0</v>
      </c>
      <c r="BZ381" s="70">
        <v>0</v>
      </c>
      <c r="CA381" s="70">
        <v>0</v>
      </c>
      <c r="CB381" s="70">
        <v>0</v>
      </c>
      <c r="CC381" s="70">
        <v>0</v>
      </c>
      <c r="CD381" s="70">
        <v>0</v>
      </c>
    </row>
    <row r="382" spans="1:82">
      <c r="A382" s="70" t="s">
        <v>2087</v>
      </c>
      <c r="B382" s="70">
        <v>221</v>
      </c>
      <c r="C382" s="70">
        <v>17</v>
      </c>
      <c r="D382" s="70">
        <v>13</v>
      </c>
      <c r="E382" s="70">
        <v>2020</v>
      </c>
      <c r="F382" s="70" t="s">
        <v>159</v>
      </c>
      <c r="G382" s="70" t="s">
        <v>1633</v>
      </c>
      <c r="H382" s="70" t="s">
        <v>1634</v>
      </c>
      <c r="I382" s="148"/>
      <c r="J382" s="71">
        <v>3.7906318851998839</v>
      </c>
      <c r="K382" s="71">
        <v>0.6518194700389166</v>
      </c>
      <c r="L382" s="71">
        <v>0.97175622654420279</v>
      </c>
      <c r="M382" s="71">
        <v>5.2258385073597973</v>
      </c>
      <c r="N382" s="71">
        <v>9.5487774935073038</v>
      </c>
      <c r="O382" s="71">
        <v>3.4342185490001778</v>
      </c>
      <c r="P382" s="71">
        <v>3.2486980048304832</v>
      </c>
      <c r="Q382" s="71">
        <v>0.23324862176612701</v>
      </c>
      <c r="R382" s="71">
        <v>0</v>
      </c>
      <c r="S382" s="71">
        <v>0.68449896148559186</v>
      </c>
      <c r="T382" s="72"/>
      <c r="U382" s="71">
        <v>176539</v>
      </c>
      <c r="V382" s="71">
        <v>224</v>
      </c>
      <c r="W382" s="71">
        <v>20</v>
      </c>
      <c r="X382" s="71">
        <v>1171</v>
      </c>
      <c r="Y382" s="71">
        <v>2148</v>
      </c>
      <c r="Z382" s="71">
        <v>2454</v>
      </c>
      <c r="AA382" s="71">
        <v>717</v>
      </c>
      <c r="AB382" s="71">
        <v>3956</v>
      </c>
      <c r="AC382" s="71">
        <v>0</v>
      </c>
      <c r="AD382" s="71">
        <v>0.68449896148559186</v>
      </c>
      <c r="AE382" s="72"/>
      <c r="AF382" s="71">
        <v>1378400.170525789</v>
      </c>
      <c r="AG382" s="71">
        <v>417621.12289834413</v>
      </c>
      <c r="AH382" s="71">
        <v>142506.38705404906</v>
      </c>
      <c r="AI382" s="71">
        <v>6723509.2215933306</v>
      </c>
      <c r="AJ382" s="71">
        <v>8820735.8385535143</v>
      </c>
      <c r="AK382" s="71"/>
      <c r="AL382" s="71"/>
      <c r="AM382" s="71">
        <v>516301.95207671047</v>
      </c>
      <c r="AN382" s="71"/>
      <c r="AO382" s="71"/>
      <c r="AP382" s="71">
        <v>17999074.692701738</v>
      </c>
      <c r="AQ382" s="72"/>
      <c r="AR382" s="71">
        <v>13</v>
      </c>
      <c r="AS382" s="71">
        <v>16</v>
      </c>
      <c r="AT382" s="71">
        <v>0</v>
      </c>
      <c r="AU382" s="71">
        <v>0</v>
      </c>
      <c r="AV382" s="71">
        <v>0</v>
      </c>
      <c r="AW382" s="71">
        <v>0</v>
      </c>
      <c r="AX382" s="71"/>
      <c r="AY382" s="72"/>
      <c r="AZ382" s="71">
        <v>59.4</v>
      </c>
      <c r="BA382" s="71">
        <v>1947.3</v>
      </c>
      <c r="BB382" s="71">
        <v>0</v>
      </c>
      <c r="BC382" s="71">
        <v>0</v>
      </c>
      <c r="BD382" s="71">
        <v>0</v>
      </c>
      <c r="BE382" s="71">
        <v>0</v>
      </c>
      <c r="BF382" s="71"/>
      <c r="BG382" s="72"/>
      <c r="BH382" s="71">
        <v>0</v>
      </c>
      <c r="BI382" s="71">
        <v>0</v>
      </c>
      <c r="BJ382" s="71">
        <v>0</v>
      </c>
      <c r="BK382" s="71">
        <v>0</v>
      </c>
      <c r="BL382" s="71">
        <v>0</v>
      </c>
      <c r="BM382" s="71">
        <v>0</v>
      </c>
      <c r="BN382" s="72"/>
      <c r="BO382" s="71">
        <v>0</v>
      </c>
      <c r="BP382" s="71">
        <v>0</v>
      </c>
      <c r="BQ382" s="71">
        <v>0</v>
      </c>
      <c r="BR382" s="71">
        <v>0</v>
      </c>
      <c r="BS382" s="71">
        <v>0</v>
      </c>
      <c r="BT382" s="71">
        <v>0</v>
      </c>
      <c r="BU382"/>
      <c r="BV382" s="70">
        <v>0</v>
      </c>
      <c r="BW382" s="70">
        <v>0</v>
      </c>
      <c r="BX382" s="70">
        <v>0</v>
      </c>
      <c r="BY382" s="70">
        <v>0</v>
      </c>
      <c r="BZ382" s="70">
        <v>0</v>
      </c>
      <c r="CA382" s="70">
        <v>0</v>
      </c>
      <c r="CB382" s="70">
        <v>0</v>
      </c>
      <c r="CC382" s="70">
        <v>0</v>
      </c>
      <c r="CD382" s="70">
        <v>0</v>
      </c>
    </row>
    <row r="383" spans="1:82">
      <c r="A383" s="70" t="s">
        <v>2088</v>
      </c>
      <c r="B383" s="70">
        <v>221</v>
      </c>
      <c r="C383" s="70">
        <v>18</v>
      </c>
      <c r="D383" s="70">
        <v>13</v>
      </c>
      <c r="E383" s="70">
        <v>2021</v>
      </c>
      <c r="F383" s="70" t="s">
        <v>160</v>
      </c>
      <c r="G383" s="70" t="s">
        <v>1633</v>
      </c>
      <c r="H383" s="70" t="s">
        <v>1634</v>
      </c>
      <c r="I383" s="148"/>
      <c r="J383" s="71">
        <v>4.675023904719624</v>
      </c>
      <c r="K383" s="71">
        <v>0.62788308360802536</v>
      </c>
      <c r="L383" s="71">
        <v>0.88681398836812064</v>
      </c>
      <c r="M383" s="71">
        <v>5.3074477819177908</v>
      </c>
      <c r="N383" s="71">
        <v>9.2712914843808054</v>
      </c>
      <c r="O383" s="71">
        <v>3.2904674504065556</v>
      </c>
      <c r="P383" s="71">
        <v>3.3920252281884005</v>
      </c>
      <c r="Q383" s="71">
        <v>0.22496552480232099</v>
      </c>
      <c r="R383" s="71">
        <v>0</v>
      </c>
      <c r="S383" s="71">
        <v>0.51380846779090017</v>
      </c>
      <c r="T383" s="72"/>
      <c r="U383" s="71">
        <v>223591</v>
      </c>
      <c r="V383" s="71">
        <v>224</v>
      </c>
      <c r="W383" s="71">
        <v>20</v>
      </c>
      <c r="X383" s="71">
        <v>1171</v>
      </c>
      <c r="Y383" s="71">
        <v>2111</v>
      </c>
      <c r="Z383" s="71">
        <v>2421</v>
      </c>
      <c r="AA383" s="71">
        <v>730</v>
      </c>
      <c r="AB383" s="71">
        <v>3853</v>
      </c>
      <c r="AC383" s="71">
        <v>0</v>
      </c>
      <c r="AD383" s="71">
        <v>0.51380846779090017</v>
      </c>
      <c r="AE383" s="72"/>
      <c r="AF383" s="71">
        <v>1712610.8184825694</v>
      </c>
      <c r="AG383" s="71">
        <v>424832.78416576755</v>
      </c>
      <c r="AH383" s="71">
        <v>127765.26934993715</v>
      </c>
      <c r="AI383" s="71">
        <v>7377682.6722685639</v>
      </c>
      <c r="AJ383" s="71">
        <v>8444430.3440766353</v>
      </c>
      <c r="AK383" s="71">
        <v>0</v>
      </c>
      <c r="AL383" s="71">
        <v>0</v>
      </c>
      <c r="AM383" s="71">
        <v>505759.75972346467</v>
      </c>
      <c r="AN383" s="71">
        <v>0</v>
      </c>
      <c r="AO383" s="71">
        <v>0</v>
      </c>
      <c r="AP383" s="71">
        <v>18593081.648066942</v>
      </c>
      <c r="AQ383" s="72"/>
      <c r="AR383" s="71">
        <v>13</v>
      </c>
      <c r="AS383" s="71">
        <v>22</v>
      </c>
      <c r="AT383" s="71">
        <v>0</v>
      </c>
      <c r="AU383" s="71">
        <v>0</v>
      </c>
      <c r="AV383" s="71">
        <v>0</v>
      </c>
      <c r="AW383" s="71">
        <v>0</v>
      </c>
      <c r="AX383" s="71"/>
      <c r="AY383" s="72"/>
      <c r="AZ383" s="71">
        <v>59.4</v>
      </c>
      <c r="BA383" s="71">
        <v>2222.3000000000002</v>
      </c>
      <c r="BB383" s="71">
        <v>0</v>
      </c>
      <c r="BC383" s="71">
        <v>0</v>
      </c>
      <c r="BD383" s="71">
        <v>0</v>
      </c>
      <c r="BE383" s="71">
        <v>0</v>
      </c>
      <c r="BF383" s="71"/>
      <c r="BG383" s="72"/>
      <c r="BH383" s="71">
        <v>0</v>
      </c>
      <c r="BI383" s="71">
        <v>0</v>
      </c>
      <c r="BJ383" s="71">
        <v>0</v>
      </c>
      <c r="BK383" s="71">
        <v>0</v>
      </c>
      <c r="BL383" s="71">
        <v>0</v>
      </c>
      <c r="BM383" s="71">
        <v>0</v>
      </c>
      <c r="BN383" s="72"/>
      <c r="BO383" s="71">
        <v>0</v>
      </c>
      <c r="BP383" s="71">
        <v>0</v>
      </c>
      <c r="BQ383" s="71">
        <v>0</v>
      </c>
      <c r="BR383" s="71">
        <v>0</v>
      </c>
      <c r="BS383" s="71">
        <v>0</v>
      </c>
      <c r="BT383" s="71">
        <v>0</v>
      </c>
      <c r="BU383"/>
      <c r="BV383" s="70">
        <v>0</v>
      </c>
      <c r="BW383" s="70">
        <v>0</v>
      </c>
      <c r="BX383" s="70">
        <v>0</v>
      </c>
      <c r="BY383" s="70">
        <v>0</v>
      </c>
      <c r="BZ383" s="70">
        <v>0</v>
      </c>
      <c r="CA383" s="70">
        <v>0</v>
      </c>
      <c r="CB383" s="70">
        <v>0</v>
      </c>
      <c r="CC383" s="70">
        <v>0</v>
      </c>
      <c r="CD383" s="70">
        <v>0</v>
      </c>
    </row>
    <row r="384" spans="1:82">
      <c r="A384" s="70" t="s">
        <v>1647</v>
      </c>
      <c r="B384" s="70">
        <v>221</v>
      </c>
      <c r="C384" s="70">
        <v>19</v>
      </c>
      <c r="D384" s="70">
        <v>13</v>
      </c>
      <c r="E384" s="70">
        <v>2022</v>
      </c>
      <c r="F384" s="70" t="s">
        <v>161</v>
      </c>
      <c r="G384" s="70" t="s">
        <v>1633</v>
      </c>
      <c r="H384" s="70" t="s">
        <v>1634</v>
      </c>
      <c r="I384" s="148"/>
      <c r="J384" s="71">
        <v>1.9675368912282505</v>
      </c>
      <c r="K384" s="71">
        <v>0.60060412360125337</v>
      </c>
      <c r="L384" s="71">
        <v>0.79514582807249978</v>
      </c>
      <c r="M384" s="71">
        <v>5.4112212920371929</v>
      </c>
      <c r="N384" s="71">
        <v>8.9101195967355675</v>
      </c>
      <c r="O384" s="71">
        <v>3.4031754529409728</v>
      </c>
      <c r="P384" s="71">
        <v>3.31363117926016</v>
      </c>
      <c r="Q384" s="71">
        <v>0.21946677286641014</v>
      </c>
      <c r="R384" s="71">
        <v>0</v>
      </c>
      <c r="S384" s="71">
        <v>0.47060257313356701</v>
      </c>
      <c r="T384" s="72"/>
      <c r="U384" s="71">
        <v>115736</v>
      </c>
      <c r="V384" s="71">
        <v>224</v>
      </c>
      <c r="W384" s="71">
        <v>20</v>
      </c>
      <c r="X384" s="71">
        <v>1171</v>
      </c>
      <c r="Y384" s="71">
        <v>2060</v>
      </c>
      <c r="Z384" s="71">
        <v>2379</v>
      </c>
      <c r="AA384" s="71">
        <v>724</v>
      </c>
      <c r="AB384" s="71">
        <v>3728</v>
      </c>
      <c r="AC384" s="71">
        <v>0</v>
      </c>
      <c r="AD384" s="71">
        <v>0.47060257313356701</v>
      </c>
      <c r="AE384" s="72"/>
      <c r="AF384" s="71">
        <v>790306.26103306282</v>
      </c>
      <c r="AG384" s="71">
        <v>428564.75823671994</v>
      </c>
      <c r="AH384" s="71">
        <v>141820.62354758414</v>
      </c>
      <c r="AI384" s="71">
        <v>7326956.4960928708</v>
      </c>
      <c r="AJ384" s="71">
        <v>8388041.2486361265</v>
      </c>
      <c r="AK384" s="71">
        <v>0</v>
      </c>
      <c r="AL384" s="71">
        <v>0</v>
      </c>
      <c r="AM384" s="71">
        <v>481386.55354972684</v>
      </c>
      <c r="AN384" s="71">
        <v>0</v>
      </c>
      <c r="AO384" s="71">
        <v>0</v>
      </c>
      <c r="AP384" s="71">
        <v>17557075.94109609</v>
      </c>
      <c r="AQ384" s="72"/>
      <c r="AR384" s="71">
        <v>13</v>
      </c>
      <c r="AS384" s="71">
        <v>23</v>
      </c>
      <c r="AT384" s="71">
        <v>0</v>
      </c>
      <c r="AU384" s="71">
        <v>0</v>
      </c>
      <c r="AV384" s="71">
        <v>0</v>
      </c>
      <c r="AW384" s="71">
        <v>0</v>
      </c>
      <c r="AX384" s="71"/>
      <c r="AY384" s="72"/>
      <c r="AZ384" s="71">
        <v>59.4</v>
      </c>
      <c r="BA384" s="71">
        <v>2272.1999999999998</v>
      </c>
      <c r="BB384" s="71">
        <v>0</v>
      </c>
      <c r="BC384" s="71">
        <v>0</v>
      </c>
      <c r="BD384" s="71">
        <v>0</v>
      </c>
      <c r="BE384" s="71">
        <v>0</v>
      </c>
      <c r="BF384" s="71"/>
      <c r="BG384" s="72"/>
      <c r="BH384" s="71"/>
      <c r="BI384" s="71"/>
      <c r="BJ384" s="71"/>
      <c r="BK384" s="71"/>
      <c r="BL384" s="71"/>
      <c r="BM384" s="71"/>
      <c r="BN384" s="72"/>
      <c r="BO384" s="71"/>
      <c r="BP384" s="71"/>
      <c r="BQ384" s="71"/>
      <c r="BR384" s="71"/>
      <c r="BS384" s="71"/>
      <c r="BT384" s="71"/>
      <c r="BU384"/>
      <c r="BV384" s="70"/>
      <c r="BW384" s="70"/>
      <c r="BX384" s="70"/>
      <c r="BY384" s="70"/>
      <c r="BZ384" s="70"/>
      <c r="CA384" s="70"/>
      <c r="CB384" s="70"/>
      <c r="CC384" s="70"/>
      <c r="CD384" s="70"/>
    </row>
    <row r="385" spans="1:82">
      <c r="A385" s="70" t="s">
        <v>2089</v>
      </c>
      <c r="B385" s="70">
        <v>221</v>
      </c>
      <c r="C385" s="70">
        <v>20</v>
      </c>
      <c r="D385" s="70">
        <v>13</v>
      </c>
      <c r="E385" s="70">
        <v>2023</v>
      </c>
      <c r="F385" s="70" t="s">
        <v>1539</v>
      </c>
      <c r="G385" s="70" t="s">
        <v>1633</v>
      </c>
      <c r="H385" s="70" t="s">
        <v>1634</v>
      </c>
      <c r="I385" s="148"/>
      <c r="J385" s="71"/>
      <c r="K385" s="71"/>
      <c r="L385" s="71"/>
      <c r="M385" s="71"/>
      <c r="N385" s="71"/>
      <c r="O385" s="71"/>
      <c r="P385" s="71"/>
      <c r="Q385" s="71"/>
      <c r="R385" s="71"/>
      <c r="S385" s="71"/>
      <c r="T385" s="72"/>
      <c r="U385" s="71"/>
      <c r="V385" s="71"/>
      <c r="W385" s="71"/>
      <c r="X385" s="71"/>
      <c r="Y385" s="71"/>
      <c r="Z385" s="71"/>
      <c r="AA385" s="71"/>
      <c r="AB385" s="71"/>
      <c r="AC385" s="71"/>
      <c r="AD385" s="71"/>
      <c r="AE385" s="72"/>
      <c r="AF385" s="71"/>
      <c r="AG385" s="71"/>
      <c r="AH385" s="71"/>
      <c r="AI385" s="71"/>
      <c r="AJ385" s="71"/>
      <c r="AK385" s="71"/>
      <c r="AL385" s="71"/>
      <c r="AM385" s="71"/>
      <c r="AN385" s="71"/>
      <c r="AO385" s="71"/>
      <c r="AP385" s="71"/>
      <c r="AQ385" s="72"/>
      <c r="AR385" s="71">
        <v>13</v>
      </c>
      <c r="AS385" s="71">
        <v>23</v>
      </c>
      <c r="AT385" s="71">
        <v>0</v>
      </c>
      <c r="AU385" s="71">
        <v>0</v>
      </c>
      <c r="AV385" s="71">
        <v>0</v>
      </c>
      <c r="AW385" s="71">
        <v>0</v>
      </c>
      <c r="AX385" s="71"/>
      <c r="AY385" s="72"/>
      <c r="AZ385" s="71">
        <v>59.4</v>
      </c>
      <c r="BA385" s="71">
        <v>2272.1999999999998</v>
      </c>
      <c r="BB385" s="71">
        <v>0</v>
      </c>
      <c r="BC385" s="71">
        <v>0</v>
      </c>
      <c r="BD385" s="71">
        <v>0</v>
      </c>
      <c r="BE385" s="71">
        <v>0</v>
      </c>
      <c r="BF385" s="71"/>
      <c r="BG385" s="72"/>
      <c r="BH385" s="71"/>
      <c r="BI385" s="71"/>
      <c r="BJ385" s="71"/>
      <c r="BK385" s="71"/>
      <c r="BL385" s="71"/>
      <c r="BM385" s="71"/>
      <c r="BN385" s="72"/>
      <c r="BO385" s="71"/>
      <c r="BP385" s="71"/>
      <c r="BQ385" s="71"/>
      <c r="BR385" s="71"/>
      <c r="BS385" s="71"/>
      <c r="BT385" s="71"/>
      <c r="BU385"/>
      <c r="BV385" s="70"/>
      <c r="BW385" s="70"/>
      <c r="BX385" s="70"/>
      <c r="BY385" s="70"/>
      <c r="BZ385" s="70"/>
      <c r="CA385" s="70"/>
      <c r="CB385" s="70"/>
      <c r="CC385" s="70"/>
      <c r="CD385" s="70"/>
    </row>
    <row r="386" spans="1:82">
      <c r="A386" s="70" t="s">
        <v>1632</v>
      </c>
      <c r="B386" s="70">
        <v>221</v>
      </c>
      <c r="C386" s="70">
        <v>21</v>
      </c>
      <c r="D386" s="70">
        <v>13</v>
      </c>
      <c r="E386" s="70">
        <v>2024</v>
      </c>
      <c r="F386" s="70" t="s">
        <v>1554</v>
      </c>
      <c r="G386" s="1064" t="s">
        <v>1633</v>
      </c>
      <c r="H386" s="70" t="s">
        <v>1634</v>
      </c>
      <c r="I386" s="148"/>
      <c r="J386" s="71"/>
      <c r="K386" s="71"/>
      <c r="L386" s="71"/>
      <c r="M386" s="71"/>
      <c r="N386" s="71"/>
      <c r="O386" s="71"/>
      <c r="P386" s="71"/>
      <c r="Q386" s="71"/>
      <c r="R386" s="71"/>
      <c r="S386" s="71"/>
      <c r="T386" s="72"/>
      <c r="U386" s="71"/>
      <c r="V386" s="71"/>
      <c r="W386" s="71"/>
      <c r="X386" s="71"/>
      <c r="Y386" s="71"/>
      <c r="Z386" s="71"/>
      <c r="AA386" s="71"/>
      <c r="AB386" s="71"/>
      <c r="AC386" s="71"/>
      <c r="AD386" s="71"/>
      <c r="AE386" s="72"/>
      <c r="AF386" s="71"/>
      <c r="AG386" s="71"/>
      <c r="AH386" s="71"/>
      <c r="AI386" s="71"/>
      <c r="AJ386" s="71"/>
      <c r="AK386" s="71"/>
      <c r="AL386" s="71"/>
      <c r="AM386" s="71"/>
      <c r="AN386" s="71"/>
      <c r="AO386" s="71"/>
      <c r="AP386" s="71"/>
      <c r="AQ386" s="72"/>
      <c r="AR386" s="71"/>
      <c r="AS386" s="71"/>
      <c r="AT386" s="71"/>
      <c r="AU386" s="71"/>
      <c r="AV386" s="71"/>
      <c r="AW386" s="71"/>
      <c r="AX386" s="71"/>
      <c r="AY386" s="72"/>
      <c r="AZ386" s="71"/>
      <c r="BA386" s="71"/>
      <c r="BB386" s="71"/>
      <c r="BC386" s="71"/>
      <c r="BD386" s="71"/>
      <c r="BE386" s="71"/>
      <c r="BF386" s="71"/>
      <c r="BG386" s="72"/>
      <c r="BH386" s="71"/>
      <c r="BI386" s="71"/>
      <c r="BJ386" s="71"/>
      <c r="BK386" s="71"/>
      <c r="BL386" s="71"/>
      <c r="BM386" s="71"/>
      <c r="BN386" s="72"/>
      <c r="BO386" s="71"/>
      <c r="BP386" s="71"/>
      <c r="BQ386" s="71"/>
      <c r="BR386" s="71"/>
      <c r="BS386" s="71"/>
      <c r="BT386" s="71"/>
      <c r="BU386"/>
      <c r="BV386" s="70"/>
      <c r="BW386" s="70"/>
      <c r="BX386" s="70"/>
      <c r="BY386" s="70"/>
      <c r="BZ386" s="70"/>
      <c r="CA386" s="70"/>
      <c r="CB386" s="70"/>
      <c r="CC386" s="70"/>
      <c r="CD386" s="70"/>
    </row>
    <row r="387" spans="1:82">
      <c r="A387" s="70" t="s">
        <v>2090</v>
      </c>
      <c r="B387" s="70">
        <v>256</v>
      </c>
      <c r="C387" s="70">
        <v>1</v>
      </c>
      <c r="D387" s="70">
        <v>16</v>
      </c>
      <c r="E387" s="70">
        <v>1990</v>
      </c>
      <c r="F387" s="70" t="s">
        <v>787</v>
      </c>
      <c r="G387" s="1064" t="s">
        <v>2091</v>
      </c>
      <c r="H387" s="70" t="s">
        <v>2092</v>
      </c>
      <c r="I387" s="148"/>
      <c r="J387" s="71">
        <v>3.6194574604130598</v>
      </c>
      <c r="K387" s="71">
        <v>0.89670914357298281</v>
      </c>
      <c r="L387" s="71">
        <v>0.31594024290115219</v>
      </c>
      <c r="M387" s="71">
        <v>1.409854256663053</v>
      </c>
      <c r="N387" s="71">
        <v>2.8328645187596129</v>
      </c>
      <c r="O387" s="71">
        <v>2.1856903503552418</v>
      </c>
      <c r="P387" s="71">
        <v>3.6818746105155631</v>
      </c>
      <c r="Q387" s="71">
        <v>0.17429748852874</v>
      </c>
      <c r="R387" s="71">
        <v>0</v>
      </c>
      <c r="S387" s="71">
        <v>0.21884756659661339</v>
      </c>
      <c r="T387" s="72"/>
      <c r="U387" s="71">
        <v>337373</v>
      </c>
      <c r="V387" s="71">
        <v>241</v>
      </c>
      <c r="W387" s="71">
        <v>3</v>
      </c>
      <c r="X387" s="71">
        <v>452</v>
      </c>
      <c r="Y387" s="71">
        <v>705</v>
      </c>
      <c r="Z387" s="71">
        <v>899</v>
      </c>
      <c r="AA387" s="71">
        <v>894</v>
      </c>
      <c r="AB387" s="71">
        <v>2830</v>
      </c>
      <c r="AC387" s="71">
        <v>0</v>
      </c>
      <c r="AD387" s="71">
        <v>0.21884756659661339</v>
      </c>
      <c r="AE387" s="72"/>
      <c r="AF387" s="71"/>
      <c r="AG387" s="71"/>
      <c r="AH387" s="71"/>
      <c r="AI387" s="71"/>
      <c r="AJ387" s="71"/>
      <c r="AK387" s="71"/>
      <c r="AL387" s="71"/>
      <c r="AM387" s="71"/>
      <c r="AN387" s="71"/>
      <c r="AO387" s="71"/>
      <c r="AP387" s="71"/>
      <c r="AQ387" s="72"/>
      <c r="AR387" s="71"/>
      <c r="AS387" s="71"/>
      <c r="AT387" s="71"/>
      <c r="AU387" s="71"/>
      <c r="AV387" s="71"/>
      <c r="AW387" s="71"/>
      <c r="AX387" s="71"/>
      <c r="AY387" s="72"/>
      <c r="AZ387" s="71"/>
      <c r="BA387" s="71"/>
      <c r="BB387" s="71"/>
      <c r="BC387" s="71"/>
      <c r="BD387" s="71"/>
      <c r="BE387" s="71"/>
      <c r="BF387" s="71"/>
      <c r="BG387" s="72"/>
      <c r="BH387" s="71" t="s">
        <v>788</v>
      </c>
      <c r="BI387" s="71" t="s">
        <v>788</v>
      </c>
      <c r="BJ387" s="71" t="s">
        <v>788</v>
      </c>
      <c r="BK387" s="71" t="s">
        <v>788</v>
      </c>
      <c r="BL387" s="71" t="s">
        <v>788</v>
      </c>
      <c r="BM387" s="71" t="s">
        <v>788</v>
      </c>
      <c r="BN387" s="72"/>
      <c r="BO387" s="71" t="s">
        <v>788</v>
      </c>
      <c r="BP387" s="71" t="s">
        <v>788</v>
      </c>
      <c r="BQ387" s="71" t="s">
        <v>788</v>
      </c>
      <c r="BR387" s="71" t="s">
        <v>788</v>
      </c>
      <c r="BS387" s="71" t="s">
        <v>788</v>
      </c>
      <c r="BT387" s="71" t="s">
        <v>788</v>
      </c>
      <c r="BU387"/>
      <c r="BV387" s="70"/>
      <c r="BW387" s="70"/>
      <c r="BX387" s="70"/>
      <c r="BY387" s="70"/>
      <c r="BZ387" s="70"/>
      <c r="CA387" s="70"/>
      <c r="CB387" s="70"/>
      <c r="CC387" s="70"/>
      <c r="CD387" s="70"/>
    </row>
    <row r="388" spans="1:82">
      <c r="A388" s="70" t="s">
        <v>2093</v>
      </c>
      <c r="B388" s="70">
        <v>257</v>
      </c>
      <c r="C388" s="70">
        <v>2</v>
      </c>
      <c r="D388" s="70">
        <v>16</v>
      </c>
      <c r="E388" s="70">
        <v>2005</v>
      </c>
      <c r="F388" s="70" t="s">
        <v>789</v>
      </c>
      <c r="G388" s="70" t="s">
        <v>2091</v>
      </c>
      <c r="H388" s="70" t="s">
        <v>2092</v>
      </c>
      <c r="I388" s="148"/>
      <c r="J388" s="71">
        <v>1.6865088529793051</v>
      </c>
      <c r="K388" s="71">
        <v>0.70502450881155188</v>
      </c>
      <c r="L388" s="71">
        <v>2.9462440552241329</v>
      </c>
      <c r="M388" s="71">
        <v>12.5401392304481</v>
      </c>
      <c r="N388" s="71">
        <v>5.2354991536852253</v>
      </c>
      <c r="O388" s="71">
        <v>3.6977426923623158</v>
      </c>
      <c r="P388" s="71">
        <v>4.304535962877293</v>
      </c>
      <c r="Q388" s="71">
        <v>0.18422506907287101</v>
      </c>
      <c r="R388" s="71">
        <v>0</v>
      </c>
      <c r="S388" s="71">
        <v>0.23442414063733441</v>
      </c>
      <c r="T388" s="72"/>
      <c r="U388" s="71">
        <v>163119</v>
      </c>
      <c r="V388" s="71">
        <v>249</v>
      </c>
      <c r="W388" s="71">
        <v>26</v>
      </c>
      <c r="X388" s="71">
        <v>1735</v>
      </c>
      <c r="Y388" s="71">
        <v>891</v>
      </c>
      <c r="Z388" s="71">
        <v>1760</v>
      </c>
      <c r="AA388" s="71">
        <v>856</v>
      </c>
      <c r="AB388" s="71">
        <v>3127</v>
      </c>
      <c r="AC388" s="71">
        <v>0</v>
      </c>
      <c r="AD388" s="71">
        <v>0.23442414063733441</v>
      </c>
      <c r="AE388" s="72"/>
      <c r="AF388" s="71"/>
      <c r="AG388" s="71"/>
      <c r="AH388" s="71"/>
      <c r="AI388" s="71"/>
      <c r="AJ388" s="71"/>
      <c r="AK388" s="71"/>
      <c r="AL388" s="71"/>
      <c r="AM388" s="71"/>
      <c r="AN388" s="71"/>
      <c r="AO388" s="71"/>
      <c r="AP388" s="71"/>
      <c r="AQ388" s="72"/>
      <c r="AR388" s="71"/>
      <c r="AS388" s="71"/>
      <c r="AT388" s="71"/>
      <c r="AU388" s="71"/>
      <c r="AV388" s="71"/>
      <c r="AW388" s="71"/>
      <c r="AX388" s="71"/>
      <c r="AY388" s="72"/>
      <c r="AZ388" s="71"/>
      <c r="BA388" s="71"/>
      <c r="BB388" s="71"/>
      <c r="BC388" s="71"/>
      <c r="BD388" s="71"/>
      <c r="BE388" s="71"/>
      <c r="BF388" s="71"/>
      <c r="BG388" s="72"/>
      <c r="BH388" s="71" t="s">
        <v>788</v>
      </c>
      <c r="BI388" s="71" t="s">
        <v>788</v>
      </c>
      <c r="BJ388" s="71" t="s">
        <v>788</v>
      </c>
      <c r="BK388" s="71" t="s">
        <v>788</v>
      </c>
      <c r="BL388" s="71" t="s">
        <v>788</v>
      </c>
      <c r="BM388" s="71" t="s">
        <v>788</v>
      </c>
      <c r="BN388" s="72"/>
      <c r="BO388" s="71" t="s">
        <v>788</v>
      </c>
      <c r="BP388" s="71" t="s">
        <v>788</v>
      </c>
      <c r="BQ388" s="71" t="s">
        <v>788</v>
      </c>
      <c r="BR388" s="71" t="s">
        <v>788</v>
      </c>
      <c r="BS388" s="71" t="s">
        <v>788</v>
      </c>
      <c r="BT388" s="71" t="s">
        <v>788</v>
      </c>
      <c r="BU388"/>
      <c r="BV388" s="70"/>
      <c r="BW388" s="70"/>
      <c r="BX388" s="70"/>
      <c r="BY388" s="70"/>
      <c r="BZ388" s="70"/>
      <c r="CA388" s="70"/>
      <c r="CB388" s="70"/>
      <c r="CC388" s="70"/>
      <c r="CD388" s="70"/>
    </row>
    <row r="389" spans="1:82">
      <c r="A389" s="70" t="s">
        <v>2094</v>
      </c>
      <c r="B389" s="70">
        <v>258</v>
      </c>
      <c r="C389" s="70">
        <v>3</v>
      </c>
      <c r="D389" s="70">
        <v>16</v>
      </c>
      <c r="E389" s="70">
        <v>2006</v>
      </c>
      <c r="F389" s="70" t="s">
        <v>790</v>
      </c>
      <c r="G389" s="70" t="s">
        <v>2091</v>
      </c>
      <c r="H389" s="70" t="s">
        <v>2092</v>
      </c>
      <c r="I389" s="148"/>
      <c r="J389" s="71" t="s">
        <v>788</v>
      </c>
      <c r="K389" s="71" t="s">
        <v>788</v>
      </c>
      <c r="L389" s="71" t="s">
        <v>788</v>
      </c>
      <c r="M389" s="71" t="s">
        <v>788</v>
      </c>
      <c r="N389" s="71" t="s">
        <v>788</v>
      </c>
      <c r="O389" s="71" t="s">
        <v>788</v>
      </c>
      <c r="P389" s="71" t="s">
        <v>788</v>
      </c>
      <c r="Q389" s="71" t="s">
        <v>788</v>
      </c>
      <c r="R389" s="71" t="s">
        <v>788</v>
      </c>
      <c r="S389" s="71" t="s">
        <v>788</v>
      </c>
      <c r="T389" s="72"/>
      <c r="U389" s="71" t="s">
        <v>788</v>
      </c>
      <c r="V389" s="71" t="s">
        <v>788</v>
      </c>
      <c r="W389" s="71" t="s">
        <v>788</v>
      </c>
      <c r="X389" s="71" t="s">
        <v>788</v>
      </c>
      <c r="Y389" s="71" t="s">
        <v>788</v>
      </c>
      <c r="Z389" s="71" t="s">
        <v>788</v>
      </c>
      <c r="AA389" s="71" t="s">
        <v>788</v>
      </c>
      <c r="AB389" s="71" t="s">
        <v>788</v>
      </c>
      <c r="AC389" s="71" t="s">
        <v>788</v>
      </c>
      <c r="AD389" s="71" t="s">
        <v>788</v>
      </c>
      <c r="AE389" s="72"/>
      <c r="AF389" s="71" t="s">
        <v>788</v>
      </c>
      <c r="AG389" s="71" t="s">
        <v>788</v>
      </c>
      <c r="AH389" s="71" t="s">
        <v>788</v>
      </c>
      <c r="AI389" s="71" t="s">
        <v>788</v>
      </c>
      <c r="AJ389" s="71" t="s">
        <v>788</v>
      </c>
      <c r="AK389" s="71" t="s">
        <v>788</v>
      </c>
      <c r="AL389" s="71" t="s">
        <v>788</v>
      </c>
      <c r="AM389" s="71" t="s">
        <v>788</v>
      </c>
      <c r="AN389" s="71" t="s">
        <v>788</v>
      </c>
      <c r="AO389" s="71" t="s">
        <v>788</v>
      </c>
      <c r="AP389" s="71"/>
      <c r="AQ389" s="72"/>
      <c r="AR389" s="71" t="s">
        <v>788</v>
      </c>
      <c r="AS389" s="71" t="s">
        <v>788</v>
      </c>
      <c r="AT389" s="71" t="s">
        <v>788</v>
      </c>
      <c r="AU389" s="71" t="s">
        <v>788</v>
      </c>
      <c r="AV389" s="71" t="s">
        <v>788</v>
      </c>
      <c r="AW389" s="71" t="s">
        <v>788</v>
      </c>
      <c r="AX389" s="71" t="s">
        <v>788</v>
      </c>
      <c r="AY389" s="72"/>
      <c r="AZ389" s="71" t="s">
        <v>788</v>
      </c>
      <c r="BA389" s="71" t="s">
        <v>788</v>
      </c>
      <c r="BB389" s="71" t="s">
        <v>788</v>
      </c>
      <c r="BC389" s="71" t="s">
        <v>788</v>
      </c>
      <c r="BD389" s="71" t="s">
        <v>788</v>
      </c>
      <c r="BE389" s="71" t="s">
        <v>788</v>
      </c>
      <c r="BF389" s="71" t="s">
        <v>788</v>
      </c>
      <c r="BG389" s="72"/>
      <c r="BH389" s="71" t="s">
        <v>788</v>
      </c>
      <c r="BI389" s="71" t="s">
        <v>788</v>
      </c>
      <c r="BJ389" s="71" t="s">
        <v>788</v>
      </c>
      <c r="BK389" s="71" t="s">
        <v>788</v>
      </c>
      <c r="BL389" s="71" t="s">
        <v>788</v>
      </c>
      <c r="BM389" s="71" t="s">
        <v>788</v>
      </c>
      <c r="BN389" s="72"/>
      <c r="BO389" s="71" t="s">
        <v>788</v>
      </c>
      <c r="BP389" s="71" t="s">
        <v>788</v>
      </c>
      <c r="BQ389" s="71" t="s">
        <v>788</v>
      </c>
      <c r="BR389" s="71" t="s">
        <v>788</v>
      </c>
      <c r="BS389" s="71" t="s">
        <v>788</v>
      </c>
      <c r="BT389" s="71" t="s">
        <v>788</v>
      </c>
      <c r="BU389"/>
      <c r="BV389" s="70"/>
      <c r="BW389" s="70"/>
      <c r="BX389" s="70"/>
      <c r="BY389" s="70"/>
      <c r="BZ389" s="70"/>
      <c r="CA389" s="70"/>
      <c r="CB389" s="70"/>
      <c r="CC389" s="70"/>
      <c r="CD389" s="70"/>
    </row>
    <row r="390" spans="1:82">
      <c r="A390" s="70" t="s">
        <v>2095</v>
      </c>
      <c r="B390" s="70">
        <v>259</v>
      </c>
      <c r="C390" s="70">
        <v>4</v>
      </c>
      <c r="D390" s="70">
        <v>16</v>
      </c>
      <c r="E390" s="70">
        <v>2007</v>
      </c>
      <c r="F390" s="70" t="s">
        <v>791</v>
      </c>
      <c r="G390" s="70" t="s">
        <v>2091</v>
      </c>
      <c r="H390" s="70" t="s">
        <v>2092</v>
      </c>
      <c r="I390" s="148"/>
      <c r="J390" s="71">
        <v>1.728192252464356</v>
      </c>
      <c r="K390" s="71">
        <v>0.92039219042225628</v>
      </c>
      <c r="L390" s="71">
        <v>0.35063210864079458</v>
      </c>
      <c r="M390" s="71">
        <v>13.121899590793911</v>
      </c>
      <c r="N390" s="71">
        <v>5.1153599930514204</v>
      </c>
      <c r="O390" s="71">
        <v>3.761181887209184</v>
      </c>
      <c r="P390" s="71">
        <v>4.1669051508764321</v>
      </c>
      <c r="Q390" s="71">
        <v>0.20315704132903101</v>
      </c>
      <c r="R390" s="71">
        <v>0</v>
      </c>
      <c r="S390" s="71">
        <v>0.16046605768523259</v>
      </c>
      <c r="T390" s="72"/>
      <c r="U390" s="71">
        <v>182057</v>
      </c>
      <c r="V390" s="71">
        <v>307</v>
      </c>
      <c r="W390" s="71">
        <v>3</v>
      </c>
      <c r="X390" s="71">
        <v>2006</v>
      </c>
      <c r="Y390" s="71">
        <v>964</v>
      </c>
      <c r="Z390" s="71">
        <v>1861</v>
      </c>
      <c r="AA390" s="71">
        <v>816</v>
      </c>
      <c r="AB390" s="71">
        <v>3266</v>
      </c>
      <c r="AC390" s="71">
        <v>0</v>
      </c>
      <c r="AD390" s="71">
        <v>0.16046605768523259</v>
      </c>
      <c r="AE390" s="72"/>
      <c r="AF390" s="71"/>
      <c r="AG390" s="71"/>
      <c r="AH390" s="71"/>
      <c r="AI390" s="71"/>
      <c r="AJ390" s="71"/>
      <c r="AK390" s="71"/>
      <c r="AL390" s="71"/>
      <c r="AM390" s="71"/>
      <c r="AN390" s="71"/>
      <c r="AO390" s="71"/>
      <c r="AP390" s="71"/>
      <c r="AQ390" s="72"/>
      <c r="AR390" s="71"/>
      <c r="AS390" s="71"/>
      <c r="AT390" s="71"/>
      <c r="AU390" s="71"/>
      <c r="AV390" s="71"/>
      <c r="AW390" s="71"/>
      <c r="AX390" s="71"/>
      <c r="AY390" s="72"/>
      <c r="AZ390" s="71"/>
      <c r="BA390" s="71"/>
      <c r="BB390" s="71"/>
      <c r="BC390" s="71"/>
      <c r="BD390" s="71"/>
      <c r="BE390" s="71"/>
      <c r="BF390" s="71"/>
      <c r="BG390" s="72"/>
      <c r="BH390" s="71" t="s">
        <v>788</v>
      </c>
      <c r="BI390" s="71" t="s">
        <v>788</v>
      </c>
      <c r="BJ390" s="71" t="s">
        <v>788</v>
      </c>
      <c r="BK390" s="71" t="s">
        <v>788</v>
      </c>
      <c r="BL390" s="71" t="s">
        <v>788</v>
      </c>
      <c r="BM390" s="71" t="s">
        <v>788</v>
      </c>
      <c r="BN390" s="72"/>
      <c r="BO390" s="71" t="s">
        <v>788</v>
      </c>
      <c r="BP390" s="71" t="s">
        <v>788</v>
      </c>
      <c r="BQ390" s="71" t="s">
        <v>788</v>
      </c>
      <c r="BR390" s="71" t="s">
        <v>788</v>
      </c>
      <c r="BS390" s="71" t="s">
        <v>788</v>
      </c>
      <c r="BT390" s="71" t="s">
        <v>788</v>
      </c>
      <c r="BU390"/>
      <c r="BV390" s="70"/>
      <c r="BW390" s="70"/>
      <c r="BX390" s="70"/>
      <c r="BY390" s="70"/>
      <c r="BZ390" s="70"/>
      <c r="CA390" s="70"/>
      <c r="CB390" s="70"/>
      <c r="CC390" s="70"/>
      <c r="CD390" s="70"/>
    </row>
    <row r="391" spans="1:82">
      <c r="A391" s="70" t="s">
        <v>2096</v>
      </c>
      <c r="B391" s="70">
        <v>260</v>
      </c>
      <c r="C391" s="70">
        <v>5</v>
      </c>
      <c r="D391" s="70">
        <v>16</v>
      </c>
      <c r="E391" s="70">
        <v>2008</v>
      </c>
      <c r="F391" s="70" t="s">
        <v>792</v>
      </c>
      <c r="G391" s="70" t="s">
        <v>2091</v>
      </c>
      <c r="H391" s="70" t="s">
        <v>2092</v>
      </c>
      <c r="I391" s="148"/>
      <c r="J391" s="71">
        <v>1.7717339948269739</v>
      </c>
      <c r="K391" s="71">
        <v>0.68557439760820083</v>
      </c>
      <c r="L391" s="71">
        <v>0.3031957110393449</v>
      </c>
      <c r="M391" s="71">
        <v>13.12229630595245</v>
      </c>
      <c r="N391" s="71">
        <v>5.0588377087011187</v>
      </c>
      <c r="O391" s="71">
        <v>3.6922229582687698</v>
      </c>
      <c r="P391" s="71">
        <v>4.2641699815910936</v>
      </c>
      <c r="Q391" s="71">
        <v>0.20017559775830701</v>
      </c>
      <c r="R391" s="71">
        <v>0</v>
      </c>
      <c r="S391" s="71">
        <v>0.2396711027555955</v>
      </c>
      <c r="T391" s="72"/>
      <c r="U391" s="71">
        <v>205016</v>
      </c>
      <c r="V391" s="71">
        <v>307</v>
      </c>
      <c r="W391" s="71">
        <v>3</v>
      </c>
      <c r="X391" s="71">
        <v>2006</v>
      </c>
      <c r="Y391" s="71">
        <v>987</v>
      </c>
      <c r="Z391" s="71">
        <v>1891</v>
      </c>
      <c r="AA391" s="71">
        <v>836</v>
      </c>
      <c r="AB391" s="71">
        <v>3271</v>
      </c>
      <c r="AC391" s="71">
        <v>0</v>
      </c>
      <c r="AD391" s="71">
        <v>0.2396711027555955</v>
      </c>
      <c r="AE391" s="72"/>
      <c r="AF391" s="71"/>
      <c r="AG391" s="71"/>
      <c r="AH391" s="71"/>
      <c r="AI391" s="71"/>
      <c r="AJ391" s="71"/>
      <c r="AK391" s="71"/>
      <c r="AL391" s="71"/>
      <c r="AM391" s="71"/>
      <c r="AN391" s="71"/>
      <c r="AO391" s="71"/>
      <c r="AP391" s="71"/>
      <c r="AQ391" s="72"/>
      <c r="AR391" s="71"/>
      <c r="AS391" s="71"/>
      <c r="AT391" s="71"/>
      <c r="AU391" s="71"/>
      <c r="AV391" s="71"/>
      <c r="AW391" s="71"/>
      <c r="AX391" s="71"/>
      <c r="AY391" s="72"/>
      <c r="AZ391" s="71"/>
      <c r="BA391" s="71"/>
      <c r="BB391" s="71"/>
      <c r="BC391" s="71"/>
      <c r="BD391" s="71"/>
      <c r="BE391" s="71"/>
      <c r="BF391" s="71"/>
      <c r="BG391" s="72"/>
      <c r="BH391" s="71" t="s">
        <v>788</v>
      </c>
      <c r="BI391" s="71" t="s">
        <v>788</v>
      </c>
      <c r="BJ391" s="71" t="s">
        <v>788</v>
      </c>
      <c r="BK391" s="71" t="s">
        <v>788</v>
      </c>
      <c r="BL391" s="71" t="s">
        <v>788</v>
      </c>
      <c r="BM391" s="71" t="s">
        <v>788</v>
      </c>
      <c r="BN391" s="72"/>
      <c r="BO391" s="71" t="s">
        <v>788</v>
      </c>
      <c r="BP391" s="71" t="s">
        <v>788</v>
      </c>
      <c r="BQ391" s="71" t="s">
        <v>788</v>
      </c>
      <c r="BR391" s="71" t="s">
        <v>788</v>
      </c>
      <c r="BS391" s="71" t="s">
        <v>788</v>
      </c>
      <c r="BT391" s="71" t="s">
        <v>788</v>
      </c>
      <c r="BU391"/>
      <c r="BV391" s="70"/>
      <c r="BW391" s="70"/>
      <c r="BX391" s="70"/>
      <c r="BY391" s="70"/>
      <c r="BZ391" s="70"/>
      <c r="CA391" s="70"/>
      <c r="CB391" s="70"/>
      <c r="CC391" s="70"/>
      <c r="CD391" s="70"/>
    </row>
    <row r="392" spans="1:82">
      <c r="A392" s="70" t="s">
        <v>2097</v>
      </c>
      <c r="B392" s="70">
        <v>261</v>
      </c>
      <c r="C392" s="70">
        <v>6</v>
      </c>
      <c r="D392" s="70">
        <v>16</v>
      </c>
      <c r="E392" s="70">
        <v>2009</v>
      </c>
      <c r="F392" s="70" t="s">
        <v>176</v>
      </c>
      <c r="G392" s="70" t="s">
        <v>2091</v>
      </c>
      <c r="H392" s="70" t="s">
        <v>2092</v>
      </c>
      <c r="I392" s="148"/>
      <c r="J392" s="71">
        <v>1.9015329130081331</v>
      </c>
      <c r="K392" s="71">
        <v>0.75920669604509172</v>
      </c>
      <c r="L392" s="71">
        <v>0.95424414943486224</v>
      </c>
      <c r="M392" s="71">
        <v>14.851965286934719</v>
      </c>
      <c r="N392" s="71">
        <v>4.5358481130941248</v>
      </c>
      <c r="O392" s="71">
        <v>3.798036076029601</v>
      </c>
      <c r="P392" s="71">
        <v>3.9300493907977669</v>
      </c>
      <c r="Q392" s="71">
        <v>0.19273106672690099</v>
      </c>
      <c r="R392" s="71">
        <v>0</v>
      </c>
      <c r="S392" s="71">
        <v>0.15052444727975581</v>
      </c>
      <c r="T392" s="72"/>
      <c r="U392" s="71">
        <v>181421</v>
      </c>
      <c r="V392" s="71">
        <v>322</v>
      </c>
      <c r="W392" s="71">
        <v>14</v>
      </c>
      <c r="X392" s="71">
        <v>2490</v>
      </c>
      <c r="Y392" s="71">
        <v>1002</v>
      </c>
      <c r="Z392" s="71">
        <v>1920</v>
      </c>
      <c r="AA392" s="71">
        <v>791</v>
      </c>
      <c r="AB392" s="71">
        <v>3306</v>
      </c>
      <c r="AC392" s="71">
        <v>0</v>
      </c>
      <c r="AD392" s="71">
        <v>0.15052444727975581</v>
      </c>
      <c r="AE392" s="72"/>
      <c r="AF392" s="71"/>
      <c r="AG392" s="71"/>
      <c r="AH392" s="71"/>
      <c r="AI392" s="71"/>
      <c r="AJ392" s="71"/>
      <c r="AK392" s="71"/>
      <c r="AL392" s="71"/>
      <c r="AM392" s="71"/>
      <c r="AN392" s="71"/>
      <c r="AO392" s="71"/>
      <c r="AP392" s="71"/>
      <c r="AQ392" s="72"/>
      <c r="AR392" s="71"/>
      <c r="AS392" s="71"/>
      <c r="AT392" s="71"/>
      <c r="AU392" s="71"/>
      <c r="AV392" s="71"/>
      <c r="AW392" s="71"/>
      <c r="AX392" s="71"/>
      <c r="AY392" s="72"/>
      <c r="AZ392" s="71"/>
      <c r="BA392" s="71"/>
      <c r="BB392" s="71"/>
      <c r="BC392" s="71"/>
      <c r="BD392" s="71"/>
      <c r="BE392" s="71"/>
      <c r="BF392" s="71"/>
      <c r="BG392" s="72"/>
      <c r="BH392" s="71">
        <v>0</v>
      </c>
      <c r="BI392" s="71">
        <v>0</v>
      </c>
      <c r="BJ392" s="71">
        <v>0</v>
      </c>
      <c r="BK392" s="71">
        <v>0</v>
      </c>
      <c r="BL392" s="71">
        <v>7.78</v>
      </c>
      <c r="BM392" s="71">
        <v>0</v>
      </c>
      <c r="BN392" s="72"/>
      <c r="BO392" s="71">
        <v>0</v>
      </c>
      <c r="BP392" s="71">
        <v>0</v>
      </c>
      <c r="BQ392" s="71">
        <v>0</v>
      </c>
      <c r="BR392" s="71">
        <v>0</v>
      </c>
      <c r="BS392" s="71">
        <v>1</v>
      </c>
      <c r="BT392" s="71">
        <v>0</v>
      </c>
      <c r="BU392"/>
      <c r="BV392" s="70">
        <v>7.78</v>
      </c>
      <c r="BW392" s="70">
        <v>0</v>
      </c>
      <c r="BX392" s="70">
        <v>0</v>
      </c>
      <c r="BY392" s="70">
        <v>0</v>
      </c>
      <c r="BZ392" s="70">
        <v>0</v>
      </c>
      <c r="CA392" s="70">
        <v>0</v>
      </c>
      <c r="CB392" s="70">
        <v>0</v>
      </c>
      <c r="CC392" s="70">
        <v>0</v>
      </c>
      <c r="CD392" s="70">
        <v>0</v>
      </c>
    </row>
    <row r="393" spans="1:82">
      <c r="A393" s="70" t="s">
        <v>2098</v>
      </c>
      <c r="B393" s="70">
        <v>262</v>
      </c>
      <c r="C393" s="70">
        <v>7</v>
      </c>
      <c r="D393" s="70">
        <v>16</v>
      </c>
      <c r="E393" s="70">
        <v>2010</v>
      </c>
      <c r="F393" s="70" t="s">
        <v>177</v>
      </c>
      <c r="G393" s="70" t="s">
        <v>2091</v>
      </c>
      <c r="H393" s="70" t="s">
        <v>2092</v>
      </c>
      <c r="I393" s="148"/>
      <c r="J393" s="71">
        <v>1.719707323812514</v>
      </c>
      <c r="K393" s="71">
        <v>0.87084288108300301</v>
      </c>
      <c r="L393" s="71">
        <v>0.87272825944950527</v>
      </c>
      <c r="M393" s="71">
        <v>16.49744233791959</v>
      </c>
      <c r="N393" s="71">
        <v>5.1741270608804593</v>
      </c>
      <c r="O393" s="71">
        <v>3.8631667537258121</v>
      </c>
      <c r="P393" s="71">
        <v>3.7963081965615819</v>
      </c>
      <c r="Q393" s="71">
        <v>0.20533151092850599</v>
      </c>
      <c r="R393" s="71">
        <v>0</v>
      </c>
      <c r="S393" s="71">
        <v>0.18385657231435129</v>
      </c>
      <c r="T393" s="72"/>
      <c r="U393" s="71">
        <v>161432</v>
      </c>
      <c r="V393" s="71">
        <v>322</v>
      </c>
      <c r="W393" s="71">
        <v>14</v>
      </c>
      <c r="X393" s="71">
        <v>2490</v>
      </c>
      <c r="Y393" s="71">
        <v>1043</v>
      </c>
      <c r="Z393" s="71">
        <v>1962</v>
      </c>
      <c r="AA393" s="71">
        <v>745</v>
      </c>
      <c r="AB393" s="71">
        <v>3375</v>
      </c>
      <c r="AC393" s="71">
        <v>0</v>
      </c>
      <c r="AD393" s="71">
        <v>0.18385657231435129</v>
      </c>
      <c r="AE393" s="72"/>
      <c r="AF393" s="71"/>
      <c r="AG393" s="71"/>
      <c r="AH393" s="71"/>
      <c r="AI393" s="71"/>
      <c r="AJ393" s="71"/>
      <c r="AK393" s="71"/>
      <c r="AL393" s="71"/>
      <c r="AM393" s="71"/>
      <c r="AN393" s="71"/>
      <c r="AO393" s="71"/>
      <c r="AP393" s="71"/>
      <c r="AQ393" s="72"/>
      <c r="AR393" s="71"/>
      <c r="AS393" s="71"/>
      <c r="AT393" s="71"/>
      <c r="AU393" s="71"/>
      <c r="AV393" s="71"/>
      <c r="AW393" s="71"/>
      <c r="AX393" s="71"/>
      <c r="AY393" s="72"/>
      <c r="AZ393" s="71"/>
      <c r="BA393" s="71"/>
      <c r="BB393" s="71"/>
      <c r="BC393" s="71"/>
      <c r="BD393" s="71"/>
      <c r="BE393" s="71"/>
      <c r="BF393" s="71"/>
      <c r="BG393" s="72"/>
      <c r="BH393" s="71">
        <v>0</v>
      </c>
      <c r="BI393" s="71">
        <v>0</v>
      </c>
      <c r="BJ393" s="71">
        <v>0</v>
      </c>
      <c r="BK393" s="71">
        <v>0</v>
      </c>
      <c r="BL393" s="71">
        <v>6.9</v>
      </c>
      <c r="BM393" s="71">
        <v>0</v>
      </c>
      <c r="BN393" s="72"/>
      <c r="BO393" s="71">
        <v>0</v>
      </c>
      <c r="BP393" s="71">
        <v>0</v>
      </c>
      <c r="BQ393" s="71">
        <v>0</v>
      </c>
      <c r="BR393" s="71">
        <v>0</v>
      </c>
      <c r="BS393" s="71">
        <v>1</v>
      </c>
      <c r="BT393" s="71">
        <v>0</v>
      </c>
      <c r="BU393"/>
      <c r="BV393" s="70">
        <v>6.9</v>
      </c>
      <c r="BW393" s="70">
        <v>0</v>
      </c>
      <c r="BX393" s="70">
        <v>0</v>
      </c>
      <c r="BY393" s="70">
        <v>0</v>
      </c>
      <c r="BZ393" s="70">
        <v>0</v>
      </c>
      <c r="CA393" s="70">
        <v>0</v>
      </c>
      <c r="CB393" s="70">
        <v>0</v>
      </c>
      <c r="CC393" s="70">
        <v>0</v>
      </c>
      <c r="CD393" s="70">
        <v>0</v>
      </c>
    </row>
    <row r="394" spans="1:82">
      <c r="A394" s="70" t="s">
        <v>2099</v>
      </c>
      <c r="B394" s="70">
        <v>263</v>
      </c>
      <c r="C394" s="70">
        <v>8</v>
      </c>
      <c r="D394" s="70">
        <v>16</v>
      </c>
      <c r="E394" s="70">
        <v>2011</v>
      </c>
      <c r="F394" s="70" t="s">
        <v>178</v>
      </c>
      <c r="G394" s="70" t="s">
        <v>2091</v>
      </c>
      <c r="H394" s="70" t="s">
        <v>2092</v>
      </c>
      <c r="I394" s="148"/>
      <c r="J394" s="71">
        <v>1.4490100117818909</v>
      </c>
      <c r="K394" s="71">
        <v>0.91829207406545721</v>
      </c>
      <c r="L394" s="71">
        <v>0.871552779515676</v>
      </c>
      <c r="M394" s="71">
        <v>14.80293253984197</v>
      </c>
      <c r="N394" s="71">
        <v>5.3612387596663806</v>
      </c>
      <c r="O394" s="71">
        <v>3.9641011184767292</v>
      </c>
      <c r="P394" s="71">
        <v>3.6816525572157324</v>
      </c>
      <c r="Q394" s="71">
        <v>0.23628609975287301</v>
      </c>
      <c r="R394" s="71">
        <v>0</v>
      </c>
      <c r="S394" s="71">
        <v>0.2090490006158236</v>
      </c>
      <c r="T394" s="72"/>
      <c r="U394" s="71">
        <v>135583</v>
      </c>
      <c r="V394" s="71">
        <v>322</v>
      </c>
      <c r="W394" s="71">
        <v>14</v>
      </c>
      <c r="X394" s="71">
        <v>2490</v>
      </c>
      <c r="Y394" s="71">
        <v>1045</v>
      </c>
      <c r="Z394" s="71">
        <v>2057</v>
      </c>
      <c r="AA394" s="71">
        <v>744</v>
      </c>
      <c r="AB394" s="71">
        <v>3367</v>
      </c>
      <c r="AC394" s="71">
        <v>0</v>
      </c>
      <c r="AD394" s="71">
        <v>0.2090490006158236</v>
      </c>
      <c r="AE394" s="72"/>
      <c r="AF394" s="71"/>
      <c r="AG394" s="71"/>
      <c r="AH394" s="71"/>
      <c r="AI394" s="71"/>
      <c r="AJ394" s="71"/>
      <c r="AK394" s="71"/>
      <c r="AL394" s="71"/>
      <c r="AM394" s="71"/>
      <c r="AN394" s="71"/>
      <c r="AO394" s="71"/>
      <c r="AP394" s="71"/>
      <c r="AQ394" s="72"/>
      <c r="AR394" s="71"/>
      <c r="AS394" s="71"/>
      <c r="AT394" s="71"/>
      <c r="AU394" s="71"/>
      <c r="AV394" s="71"/>
      <c r="AW394" s="71"/>
      <c r="AX394" s="71"/>
      <c r="AY394" s="72"/>
      <c r="AZ394" s="71"/>
      <c r="BA394" s="71"/>
      <c r="BB394" s="71"/>
      <c r="BC394" s="71"/>
      <c r="BD394" s="71"/>
      <c r="BE394" s="71"/>
      <c r="BF394" s="71"/>
      <c r="BG394" s="72"/>
      <c r="BH394" s="71">
        <v>0</v>
      </c>
      <c r="BI394" s="71">
        <v>0</v>
      </c>
      <c r="BJ394" s="71">
        <v>0</v>
      </c>
      <c r="BK394" s="71">
        <v>0</v>
      </c>
      <c r="BL394" s="71">
        <v>7.1130000000000004</v>
      </c>
      <c r="BM394" s="71">
        <v>0</v>
      </c>
      <c r="BN394" s="72"/>
      <c r="BO394" s="71">
        <v>0</v>
      </c>
      <c r="BP394" s="71">
        <v>0</v>
      </c>
      <c r="BQ394" s="71">
        <v>0</v>
      </c>
      <c r="BR394" s="71">
        <v>0</v>
      </c>
      <c r="BS394" s="71">
        <v>1</v>
      </c>
      <c r="BT394" s="71">
        <v>0</v>
      </c>
      <c r="BU394"/>
      <c r="BV394" s="70">
        <v>7.1130000000000004</v>
      </c>
      <c r="BW394" s="70">
        <v>0</v>
      </c>
      <c r="BX394" s="70">
        <v>0</v>
      </c>
      <c r="BY394" s="70">
        <v>0</v>
      </c>
      <c r="BZ394" s="70">
        <v>0</v>
      </c>
      <c r="CA394" s="70">
        <v>0</v>
      </c>
      <c r="CB394" s="70">
        <v>0</v>
      </c>
      <c r="CC394" s="70">
        <v>0</v>
      </c>
      <c r="CD394" s="70">
        <v>0</v>
      </c>
    </row>
    <row r="395" spans="1:82">
      <c r="A395" s="70" t="s">
        <v>2100</v>
      </c>
      <c r="B395" s="70">
        <v>264</v>
      </c>
      <c r="C395" s="70">
        <v>9</v>
      </c>
      <c r="D395" s="70">
        <v>16</v>
      </c>
      <c r="E395" s="70">
        <v>2012</v>
      </c>
      <c r="F395" s="70" t="s">
        <v>179</v>
      </c>
      <c r="G395" s="70" t="s">
        <v>2091</v>
      </c>
      <c r="H395" s="70" t="s">
        <v>2092</v>
      </c>
      <c r="I395" s="148"/>
      <c r="J395" s="71">
        <v>2.2056114394905251</v>
      </c>
      <c r="K395" s="71">
        <v>0.86352478943744038</v>
      </c>
      <c r="L395" s="71">
        <v>0.84490510960840826</v>
      </c>
      <c r="M395" s="71">
        <v>15.654086201163009</v>
      </c>
      <c r="N395" s="71">
        <v>5.8307045942933389</v>
      </c>
      <c r="O395" s="71">
        <v>3.9979137267645011</v>
      </c>
      <c r="P395" s="71">
        <v>3.6428799911328094</v>
      </c>
      <c r="Q395" s="71">
        <v>0.26442092634623698</v>
      </c>
      <c r="R395" s="71">
        <v>0</v>
      </c>
      <c r="S395" s="71">
        <v>0.28909670710219237</v>
      </c>
      <c r="T395" s="72"/>
      <c r="U395" s="71">
        <v>179872</v>
      </c>
      <c r="V395" s="71">
        <v>322</v>
      </c>
      <c r="W395" s="71">
        <v>14</v>
      </c>
      <c r="X395" s="71">
        <v>2490</v>
      </c>
      <c r="Y395" s="71">
        <v>1097</v>
      </c>
      <c r="Z395" s="71">
        <v>2091</v>
      </c>
      <c r="AA395" s="71">
        <v>732</v>
      </c>
      <c r="AB395" s="71">
        <v>3468</v>
      </c>
      <c r="AC395" s="71">
        <v>0</v>
      </c>
      <c r="AD395" s="71">
        <v>0.28909670710219237</v>
      </c>
      <c r="AE395" s="72"/>
      <c r="AF395" s="71"/>
      <c r="AG395" s="71"/>
      <c r="AH395" s="71"/>
      <c r="AI395" s="71"/>
      <c r="AJ395" s="71"/>
      <c r="AK395" s="71"/>
      <c r="AL395" s="71"/>
      <c r="AM395" s="71"/>
      <c r="AN395" s="71"/>
      <c r="AO395" s="71"/>
      <c r="AP395" s="71"/>
      <c r="AQ395" s="72"/>
      <c r="AR395" s="71"/>
      <c r="AS395" s="71"/>
      <c r="AT395" s="71"/>
      <c r="AU395" s="71"/>
      <c r="AV395" s="71"/>
      <c r="AW395" s="71"/>
      <c r="AX395" s="71"/>
      <c r="AY395" s="72"/>
      <c r="AZ395" s="71"/>
      <c r="BA395" s="71"/>
      <c r="BB395" s="71"/>
      <c r="BC395" s="71"/>
      <c r="BD395" s="71"/>
      <c r="BE395" s="71"/>
      <c r="BF395" s="71"/>
      <c r="BG395" s="72"/>
      <c r="BH395" s="71">
        <v>0</v>
      </c>
      <c r="BI395" s="71">
        <v>0</v>
      </c>
      <c r="BJ395" s="71">
        <v>0</v>
      </c>
      <c r="BK395" s="71">
        <v>0</v>
      </c>
      <c r="BL395" s="71">
        <v>5.641</v>
      </c>
      <c r="BM395" s="71">
        <v>0</v>
      </c>
      <c r="BN395" s="72"/>
      <c r="BO395" s="71">
        <v>0</v>
      </c>
      <c r="BP395" s="71">
        <v>0</v>
      </c>
      <c r="BQ395" s="71">
        <v>0</v>
      </c>
      <c r="BR395" s="71">
        <v>0</v>
      </c>
      <c r="BS395" s="71">
        <v>1</v>
      </c>
      <c r="BT395" s="71">
        <v>0</v>
      </c>
      <c r="BU395"/>
      <c r="BV395" s="70">
        <v>5.641</v>
      </c>
      <c r="BW395" s="70">
        <v>0</v>
      </c>
      <c r="BX395" s="70">
        <v>0</v>
      </c>
      <c r="BY395" s="70">
        <v>0</v>
      </c>
      <c r="BZ395" s="70">
        <v>0</v>
      </c>
      <c r="CA395" s="70">
        <v>0</v>
      </c>
      <c r="CB395" s="70">
        <v>0</v>
      </c>
      <c r="CC395" s="70">
        <v>0</v>
      </c>
      <c r="CD395" s="70">
        <v>0</v>
      </c>
    </row>
    <row r="396" spans="1:82">
      <c r="A396" s="70" t="s">
        <v>2101</v>
      </c>
      <c r="B396" s="70">
        <v>265</v>
      </c>
      <c r="C396" s="70">
        <v>10</v>
      </c>
      <c r="D396" s="70">
        <v>16</v>
      </c>
      <c r="E396" s="70">
        <v>2013</v>
      </c>
      <c r="F396" s="70" t="s">
        <v>180</v>
      </c>
      <c r="G396" s="70" t="s">
        <v>2091</v>
      </c>
      <c r="H396" s="70" t="s">
        <v>2092</v>
      </c>
      <c r="I396" s="148"/>
      <c r="J396" s="71">
        <v>2.4607373309932452</v>
      </c>
      <c r="K396" s="71">
        <v>0.71862415080624309</v>
      </c>
      <c r="L396" s="71">
        <v>0.74393715257061455</v>
      </c>
      <c r="M396" s="71">
        <v>15.14399802922661</v>
      </c>
      <c r="N396" s="71">
        <v>5.4427970704886128</v>
      </c>
      <c r="O396" s="71">
        <v>3.9295370437345922</v>
      </c>
      <c r="P396" s="71">
        <v>3.6466156615177514</v>
      </c>
      <c r="Q396" s="71">
        <v>0.26764793254108499</v>
      </c>
      <c r="R396" s="71">
        <v>0</v>
      </c>
      <c r="S396" s="71">
        <v>0.22330487233087409</v>
      </c>
      <c r="T396" s="72"/>
      <c r="U396" s="71">
        <v>191512</v>
      </c>
      <c r="V396" s="71">
        <v>322</v>
      </c>
      <c r="W396" s="71">
        <v>14</v>
      </c>
      <c r="X396" s="71">
        <v>2490</v>
      </c>
      <c r="Y396" s="71">
        <v>1112</v>
      </c>
      <c r="Z396" s="71">
        <v>2147</v>
      </c>
      <c r="AA396" s="71">
        <v>730</v>
      </c>
      <c r="AB396" s="71">
        <v>3460</v>
      </c>
      <c r="AC396" s="71">
        <v>0</v>
      </c>
      <c r="AD396" s="71">
        <v>0.22330487233087409</v>
      </c>
      <c r="AE396" s="72"/>
      <c r="AF396" s="71"/>
      <c r="AG396" s="71"/>
      <c r="AH396" s="71"/>
      <c r="AI396" s="71"/>
      <c r="AJ396" s="71"/>
      <c r="AK396" s="71"/>
      <c r="AL396" s="71"/>
      <c r="AM396" s="71"/>
      <c r="AN396" s="71"/>
      <c r="AO396" s="71"/>
      <c r="AP396" s="71"/>
      <c r="AQ396" s="72"/>
      <c r="AR396" s="71"/>
      <c r="AS396" s="71"/>
      <c r="AT396" s="71"/>
      <c r="AU396" s="71"/>
      <c r="AV396" s="71"/>
      <c r="AW396" s="71"/>
      <c r="AX396" s="71"/>
      <c r="AY396" s="72"/>
      <c r="AZ396" s="71"/>
      <c r="BA396" s="71"/>
      <c r="BB396" s="71"/>
      <c r="BC396" s="71"/>
      <c r="BD396" s="71"/>
      <c r="BE396" s="71"/>
      <c r="BF396" s="71"/>
      <c r="BG396" s="72"/>
      <c r="BH396" s="71">
        <v>0</v>
      </c>
      <c r="BI396" s="71">
        <v>0</v>
      </c>
      <c r="BJ396" s="71">
        <v>0</v>
      </c>
      <c r="BK396" s="71">
        <v>0</v>
      </c>
      <c r="BL396" s="71">
        <v>6.2590000000000003</v>
      </c>
      <c r="BM396" s="71">
        <v>0</v>
      </c>
      <c r="BN396" s="72"/>
      <c r="BO396" s="71">
        <v>0</v>
      </c>
      <c r="BP396" s="71">
        <v>0</v>
      </c>
      <c r="BQ396" s="71">
        <v>0</v>
      </c>
      <c r="BR396" s="71">
        <v>0</v>
      </c>
      <c r="BS396" s="71">
        <v>1</v>
      </c>
      <c r="BT396" s="71">
        <v>0</v>
      </c>
      <c r="BU396"/>
      <c r="BV396" s="70">
        <v>6.2590000000000003</v>
      </c>
      <c r="BW396" s="70">
        <v>0</v>
      </c>
      <c r="BX396" s="70">
        <v>0</v>
      </c>
      <c r="BY396" s="70">
        <v>0</v>
      </c>
      <c r="BZ396" s="70">
        <v>0</v>
      </c>
      <c r="CA396" s="70">
        <v>0</v>
      </c>
      <c r="CB396" s="70">
        <v>0</v>
      </c>
      <c r="CC396" s="70">
        <v>0</v>
      </c>
      <c r="CD396" s="70">
        <v>0</v>
      </c>
    </row>
    <row r="397" spans="1:82">
      <c r="A397" s="70" t="s">
        <v>2102</v>
      </c>
      <c r="B397" s="70">
        <v>266</v>
      </c>
      <c r="C397" s="70">
        <v>11</v>
      </c>
      <c r="D397" s="70">
        <v>16</v>
      </c>
      <c r="E397" s="70">
        <v>2014</v>
      </c>
      <c r="F397" s="70" t="s">
        <v>181</v>
      </c>
      <c r="G397" s="70" t="s">
        <v>2091</v>
      </c>
      <c r="H397" s="70" t="s">
        <v>2092</v>
      </c>
      <c r="I397" s="148"/>
      <c r="J397" s="71">
        <v>2.2018288606366072</v>
      </c>
      <c r="K397" s="71">
        <v>0.50491293306564233</v>
      </c>
      <c r="L397" s="71">
        <v>1.511008922040699</v>
      </c>
      <c r="M397" s="71">
        <v>12.36945320670011</v>
      </c>
      <c r="N397" s="71">
        <v>6.1135597096954264</v>
      </c>
      <c r="O397" s="71">
        <v>3.7848360374609857</v>
      </c>
      <c r="P397" s="71">
        <v>3.685655529016592</v>
      </c>
      <c r="Q397" s="71">
        <v>0.25872190201810402</v>
      </c>
      <c r="R397" s="71">
        <v>0</v>
      </c>
      <c r="S397" s="71">
        <v>0.2262252932852071</v>
      </c>
      <c r="T397" s="72"/>
      <c r="U397" s="71">
        <v>183389</v>
      </c>
      <c r="V397" s="71">
        <v>199</v>
      </c>
      <c r="W397" s="71">
        <v>25</v>
      </c>
      <c r="X397" s="71">
        <v>2090</v>
      </c>
      <c r="Y397" s="71">
        <v>1126</v>
      </c>
      <c r="Z397" s="71">
        <v>2178</v>
      </c>
      <c r="AA397" s="71">
        <v>734</v>
      </c>
      <c r="AB397" s="71">
        <v>3486</v>
      </c>
      <c r="AC397" s="71">
        <v>0</v>
      </c>
      <c r="AD397" s="71">
        <v>0.2262252932852071</v>
      </c>
      <c r="AE397" s="72"/>
      <c r="AF397" s="71"/>
      <c r="AG397" s="71"/>
      <c r="AH397" s="71"/>
      <c r="AI397" s="71"/>
      <c r="AJ397" s="71"/>
      <c r="AK397" s="71"/>
      <c r="AL397" s="71"/>
      <c r="AM397" s="71"/>
      <c r="AN397" s="71"/>
      <c r="AO397" s="71"/>
      <c r="AP397" s="71"/>
      <c r="AQ397" s="72"/>
      <c r="AR397" s="71">
        <v>39</v>
      </c>
      <c r="AS397" s="71">
        <v>7</v>
      </c>
      <c r="AT397" s="71">
        <v>0</v>
      </c>
      <c r="AU397" s="71">
        <v>0</v>
      </c>
      <c r="AV397" s="71">
        <v>0</v>
      </c>
      <c r="AW397" s="71">
        <v>0</v>
      </c>
      <c r="AX397" s="71"/>
      <c r="AY397" s="72"/>
      <c r="AZ397" s="71">
        <v>198</v>
      </c>
      <c r="BA397" s="71">
        <v>198.1</v>
      </c>
      <c r="BB397" s="71">
        <v>0</v>
      </c>
      <c r="BC397" s="71">
        <v>0</v>
      </c>
      <c r="BD397" s="71">
        <v>0</v>
      </c>
      <c r="BE397" s="71">
        <v>0</v>
      </c>
      <c r="BF397" s="71"/>
      <c r="BG397" s="72"/>
      <c r="BH397" s="71">
        <v>0</v>
      </c>
      <c r="BI397" s="71">
        <v>0</v>
      </c>
      <c r="BJ397" s="71">
        <v>0</v>
      </c>
      <c r="BK397" s="71">
        <v>0</v>
      </c>
      <c r="BL397" s="71">
        <v>5.9160000000000004</v>
      </c>
      <c r="BM397" s="71">
        <v>0</v>
      </c>
      <c r="BN397" s="72"/>
      <c r="BO397" s="71">
        <v>0</v>
      </c>
      <c r="BP397" s="71">
        <v>0</v>
      </c>
      <c r="BQ397" s="71">
        <v>0</v>
      </c>
      <c r="BR397" s="71">
        <v>0</v>
      </c>
      <c r="BS397" s="71">
        <v>1</v>
      </c>
      <c r="BT397" s="71">
        <v>0</v>
      </c>
      <c r="BU397"/>
      <c r="BV397" s="70">
        <v>5.9160000000000004</v>
      </c>
      <c r="BW397" s="70">
        <v>0</v>
      </c>
      <c r="BX397" s="70">
        <v>0</v>
      </c>
      <c r="BY397" s="70">
        <v>0</v>
      </c>
      <c r="BZ397" s="70">
        <v>0</v>
      </c>
      <c r="CA397" s="70">
        <v>0</v>
      </c>
      <c r="CB397" s="70">
        <v>0</v>
      </c>
      <c r="CC397" s="70">
        <v>0</v>
      </c>
      <c r="CD397" s="70">
        <v>0</v>
      </c>
    </row>
    <row r="398" spans="1:82">
      <c r="A398" s="70" t="s">
        <v>2103</v>
      </c>
      <c r="B398" s="70">
        <v>267</v>
      </c>
      <c r="C398" s="70">
        <v>12</v>
      </c>
      <c r="D398" s="70">
        <v>16</v>
      </c>
      <c r="E398" s="70">
        <v>2015</v>
      </c>
      <c r="F398" s="70" t="s">
        <v>182</v>
      </c>
      <c r="G398" s="70" t="s">
        <v>2091</v>
      </c>
      <c r="H398" s="70" t="s">
        <v>2092</v>
      </c>
      <c r="I398" s="148"/>
      <c r="J398" s="71">
        <v>2.5059732440277021</v>
      </c>
      <c r="K398" s="71">
        <v>0.48373500267635949</v>
      </c>
      <c r="L398" s="71">
        <v>1.4963590775137601</v>
      </c>
      <c r="M398" s="71">
        <v>11.81475313880785</v>
      </c>
      <c r="N398" s="71">
        <v>5.2016538612637193</v>
      </c>
      <c r="O398" s="71">
        <v>3.798672897070809</v>
      </c>
      <c r="P398" s="71">
        <v>3.7086685970680979</v>
      </c>
      <c r="Q398" s="71">
        <v>0.25407126245909201</v>
      </c>
      <c r="R398" s="71">
        <v>0</v>
      </c>
      <c r="S398" s="71">
        <v>0.13097834659379151</v>
      </c>
      <c r="T398" s="72"/>
      <c r="U398" s="71">
        <v>204050</v>
      </c>
      <c r="V398" s="71">
        <v>199</v>
      </c>
      <c r="W398" s="71">
        <v>25</v>
      </c>
      <c r="X398" s="71">
        <v>2090</v>
      </c>
      <c r="Y398" s="71">
        <v>1153</v>
      </c>
      <c r="Z398" s="71">
        <v>2207</v>
      </c>
      <c r="AA398" s="71">
        <v>738</v>
      </c>
      <c r="AB398" s="71">
        <v>3497</v>
      </c>
      <c r="AC398" s="71">
        <v>0</v>
      </c>
      <c r="AD398" s="71">
        <v>0.13097834659379151</v>
      </c>
      <c r="AE398" s="72"/>
      <c r="AF398" s="71">
        <v>2425479.4961297228</v>
      </c>
      <c r="AG398" s="71">
        <v>321338.98671064252</v>
      </c>
      <c r="AH398" s="71">
        <v>175719.7420527038</v>
      </c>
      <c r="AI398" s="71">
        <v>13205681.38899604</v>
      </c>
      <c r="AJ398" s="71">
        <v>6545592.378527605</v>
      </c>
      <c r="AK398" s="71">
        <v>0</v>
      </c>
      <c r="AL398" s="71">
        <v>0</v>
      </c>
      <c r="AM398" s="71">
        <v>479249.18063672527</v>
      </c>
      <c r="AN398" s="71">
        <v>0</v>
      </c>
      <c r="AO398" s="71">
        <v>0</v>
      </c>
      <c r="AP398" s="71">
        <v>23153061.17305344</v>
      </c>
      <c r="AQ398" s="72"/>
      <c r="AR398" s="71">
        <v>43</v>
      </c>
      <c r="AS398" s="71">
        <v>14</v>
      </c>
      <c r="AT398" s="71">
        <v>0</v>
      </c>
      <c r="AU398" s="71">
        <v>0</v>
      </c>
      <c r="AV398" s="71">
        <v>0</v>
      </c>
      <c r="AW398" s="71">
        <v>0</v>
      </c>
      <c r="AX398" s="71"/>
      <c r="AY398" s="72"/>
      <c r="AZ398" s="71">
        <v>210</v>
      </c>
      <c r="BA398" s="71">
        <v>347.9</v>
      </c>
      <c r="BB398" s="71">
        <v>0</v>
      </c>
      <c r="BC398" s="71">
        <v>0</v>
      </c>
      <c r="BD398" s="71">
        <v>0</v>
      </c>
      <c r="BE398" s="71">
        <v>0</v>
      </c>
      <c r="BF398" s="71"/>
      <c r="BG398" s="72"/>
      <c r="BH398" s="71">
        <v>0</v>
      </c>
      <c r="BI398" s="71">
        <v>0</v>
      </c>
      <c r="BJ398" s="71">
        <v>0</v>
      </c>
      <c r="BK398" s="71">
        <v>0</v>
      </c>
      <c r="BL398" s="71">
        <v>5.7290000000000001</v>
      </c>
      <c r="BM398" s="71">
        <v>0</v>
      </c>
      <c r="BN398" s="72"/>
      <c r="BO398" s="71">
        <v>0</v>
      </c>
      <c r="BP398" s="71">
        <v>0</v>
      </c>
      <c r="BQ398" s="71">
        <v>0</v>
      </c>
      <c r="BR398" s="71">
        <v>0</v>
      </c>
      <c r="BS398" s="71">
        <v>1</v>
      </c>
      <c r="BT398" s="71">
        <v>0</v>
      </c>
      <c r="BU398"/>
      <c r="BV398" s="70">
        <v>5.7290000000000001</v>
      </c>
      <c r="BW398" s="70">
        <v>0</v>
      </c>
      <c r="BX398" s="70">
        <v>0</v>
      </c>
      <c r="BY398" s="70">
        <v>0</v>
      </c>
      <c r="BZ398" s="70">
        <v>0</v>
      </c>
      <c r="CA398" s="70">
        <v>0</v>
      </c>
      <c r="CB398" s="70">
        <v>0</v>
      </c>
      <c r="CC398" s="70">
        <v>0</v>
      </c>
      <c r="CD398" s="70">
        <v>0</v>
      </c>
    </row>
    <row r="399" spans="1:82">
      <c r="A399" s="70" t="s">
        <v>2104</v>
      </c>
      <c r="B399" s="70">
        <v>268</v>
      </c>
      <c r="C399" s="70">
        <v>13</v>
      </c>
      <c r="D399" s="70">
        <v>16</v>
      </c>
      <c r="E399" s="70">
        <v>2016</v>
      </c>
      <c r="F399" s="70" t="s">
        <v>155</v>
      </c>
      <c r="G399" s="70" t="s">
        <v>2091</v>
      </c>
      <c r="H399" s="70" t="s">
        <v>2092</v>
      </c>
      <c r="I399" s="148"/>
      <c r="J399" s="71">
        <v>2.237143291282421</v>
      </c>
      <c r="K399" s="71">
        <v>0.47961796816456087</v>
      </c>
      <c r="L399" s="71">
        <v>1.5727897833606883</v>
      </c>
      <c r="M399" s="71">
        <v>11.91576593223542</v>
      </c>
      <c r="N399" s="71">
        <v>5.118908439143234</v>
      </c>
      <c r="O399" s="71">
        <v>3.8256563275156954</v>
      </c>
      <c r="P399" s="71">
        <v>3.6100303970071139</v>
      </c>
      <c r="Q399" s="71">
        <v>0.24820094586948954</v>
      </c>
      <c r="R399" s="71">
        <v>0</v>
      </c>
      <c r="S399" s="71">
        <v>0</v>
      </c>
      <c r="T399" s="72"/>
      <c r="U399" s="71">
        <v>211672</v>
      </c>
      <c r="V399" s="71">
        <v>199</v>
      </c>
      <c r="W399" s="71">
        <v>25</v>
      </c>
      <c r="X399" s="71">
        <v>2090</v>
      </c>
      <c r="Y399" s="71">
        <v>1189</v>
      </c>
      <c r="Z399" s="71">
        <v>2250</v>
      </c>
      <c r="AA399" s="71">
        <v>743</v>
      </c>
      <c r="AB399" s="71">
        <v>3514</v>
      </c>
      <c r="AC399" s="71">
        <v>0</v>
      </c>
      <c r="AD399" s="71">
        <v>0</v>
      </c>
      <c r="AE399" s="72"/>
      <c r="AF399" s="71">
        <v>2235102.9238661071</v>
      </c>
      <c r="AG399" s="71">
        <v>306599.81823185389</v>
      </c>
      <c r="AH399" s="71">
        <v>135549.01686144271</v>
      </c>
      <c r="AI399" s="71">
        <v>13922948.679300761</v>
      </c>
      <c r="AJ399" s="71">
        <v>5524648.1799603784</v>
      </c>
      <c r="AK399" s="71">
        <v>0</v>
      </c>
      <c r="AL399" s="71">
        <v>0</v>
      </c>
      <c r="AM399" s="71">
        <v>481953.09892369859</v>
      </c>
      <c r="AN399" s="71">
        <v>0</v>
      </c>
      <c r="AO399" s="71">
        <v>0</v>
      </c>
      <c r="AP399" s="71">
        <v>22606801.71714424</v>
      </c>
      <c r="AQ399" s="72"/>
      <c r="AR399" s="71">
        <v>54</v>
      </c>
      <c r="AS399" s="71">
        <v>15</v>
      </c>
      <c r="AT399" s="71">
        <v>0</v>
      </c>
      <c r="AU399" s="71">
        <v>0</v>
      </c>
      <c r="AV399" s="71">
        <v>0</v>
      </c>
      <c r="AW399" s="71">
        <v>0</v>
      </c>
      <c r="AX399" s="71"/>
      <c r="AY399" s="72"/>
      <c r="AZ399" s="71">
        <v>263.5</v>
      </c>
      <c r="BA399" s="71">
        <v>366.3</v>
      </c>
      <c r="BB399" s="71">
        <v>0</v>
      </c>
      <c r="BC399" s="71">
        <v>0</v>
      </c>
      <c r="BD399" s="71">
        <v>0</v>
      </c>
      <c r="BE399" s="71">
        <v>0</v>
      </c>
      <c r="BF399" s="71"/>
      <c r="BG399" s="72"/>
      <c r="BH399" s="71">
        <v>0</v>
      </c>
      <c r="BI399" s="71">
        <v>0</v>
      </c>
      <c r="BJ399" s="71">
        <v>0</v>
      </c>
      <c r="BK399" s="71">
        <v>0</v>
      </c>
      <c r="BL399" s="71">
        <v>5.7960000000000003</v>
      </c>
      <c r="BM399" s="71">
        <v>0</v>
      </c>
      <c r="BN399" s="72"/>
      <c r="BO399" s="71">
        <v>0</v>
      </c>
      <c r="BP399" s="71">
        <v>0</v>
      </c>
      <c r="BQ399" s="71">
        <v>0</v>
      </c>
      <c r="BR399" s="71">
        <v>0</v>
      </c>
      <c r="BS399" s="71">
        <v>1</v>
      </c>
      <c r="BT399" s="71">
        <v>0</v>
      </c>
      <c r="BU399"/>
      <c r="BV399" s="70">
        <v>5.7960000000000003</v>
      </c>
      <c r="BW399" s="70">
        <v>0</v>
      </c>
      <c r="BX399" s="70">
        <v>0</v>
      </c>
      <c r="BY399" s="70">
        <v>0</v>
      </c>
      <c r="BZ399" s="70">
        <v>0</v>
      </c>
      <c r="CA399" s="70">
        <v>0</v>
      </c>
      <c r="CB399" s="70">
        <v>0</v>
      </c>
      <c r="CC399" s="70">
        <v>0</v>
      </c>
      <c r="CD399" s="70">
        <v>0</v>
      </c>
    </row>
    <row r="400" spans="1:82">
      <c r="A400" s="70" t="s">
        <v>2105</v>
      </c>
      <c r="B400" s="70">
        <v>269</v>
      </c>
      <c r="C400" s="70">
        <v>14</v>
      </c>
      <c r="D400" s="70">
        <v>16</v>
      </c>
      <c r="E400" s="70">
        <v>2017</v>
      </c>
      <c r="F400" s="70" t="s">
        <v>156</v>
      </c>
      <c r="G400" s="70" t="s">
        <v>2091</v>
      </c>
      <c r="H400" s="70" t="s">
        <v>2092</v>
      </c>
      <c r="I400" s="148"/>
      <c r="J400" s="71">
        <v>2.0378148077364</v>
      </c>
      <c r="K400" s="71">
        <v>0.4796153047641567</v>
      </c>
      <c r="L400" s="71">
        <v>1.5587189676560889</v>
      </c>
      <c r="M400" s="71">
        <v>10.350417265382921</v>
      </c>
      <c r="N400" s="71">
        <v>5.8434566680785531</v>
      </c>
      <c r="O400" s="71">
        <v>3.8134071415670836</v>
      </c>
      <c r="P400" s="71">
        <v>3.6257856928621046</v>
      </c>
      <c r="Q400" s="71">
        <v>0.242474738112294</v>
      </c>
      <c r="R400" s="71">
        <v>0</v>
      </c>
      <c r="S400" s="71">
        <v>0</v>
      </c>
      <c r="T400" s="72"/>
      <c r="U400" s="71">
        <v>223352</v>
      </c>
      <c r="V400" s="71">
        <v>199</v>
      </c>
      <c r="W400" s="71">
        <v>25</v>
      </c>
      <c r="X400" s="71">
        <v>2090</v>
      </c>
      <c r="Y400" s="71">
        <v>1196</v>
      </c>
      <c r="Z400" s="71">
        <v>2280</v>
      </c>
      <c r="AA400" s="71">
        <v>751</v>
      </c>
      <c r="AB400" s="71">
        <v>3550</v>
      </c>
      <c r="AC400" s="71">
        <v>0</v>
      </c>
      <c r="AD400" s="71">
        <v>0</v>
      </c>
      <c r="AE400" s="72"/>
      <c r="AF400" s="71">
        <v>2124042.9017675999</v>
      </c>
      <c r="AG400" s="71">
        <v>307705.82309470873</v>
      </c>
      <c r="AH400" s="71">
        <v>194338.52325562411</v>
      </c>
      <c r="AI400" s="71">
        <v>12640946.22232024</v>
      </c>
      <c r="AJ400" s="71">
        <v>7024715.1227981662</v>
      </c>
      <c r="AK400" s="71">
        <v>0</v>
      </c>
      <c r="AL400" s="71">
        <v>0</v>
      </c>
      <c r="AM400" s="71">
        <v>487652.43172277318</v>
      </c>
      <c r="AN400" s="71">
        <v>0</v>
      </c>
      <c r="AO400" s="71">
        <v>0</v>
      </c>
      <c r="AP400" s="71">
        <v>22779401.02495911</v>
      </c>
      <c r="AQ400" s="72"/>
      <c r="AR400" s="71">
        <v>61</v>
      </c>
      <c r="AS400" s="71">
        <v>15</v>
      </c>
      <c r="AT400" s="71">
        <v>0</v>
      </c>
      <c r="AU400" s="71">
        <v>0</v>
      </c>
      <c r="AV400" s="71">
        <v>0</v>
      </c>
      <c r="AW400" s="71">
        <v>0</v>
      </c>
      <c r="AX400" s="71"/>
      <c r="AY400" s="72"/>
      <c r="AZ400" s="71">
        <v>301.3</v>
      </c>
      <c r="BA400" s="71">
        <v>366.3</v>
      </c>
      <c r="BB400" s="71">
        <v>0</v>
      </c>
      <c r="BC400" s="71">
        <v>0</v>
      </c>
      <c r="BD400" s="71">
        <v>0</v>
      </c>
      <c r="BE400" s="71">
        <v>0</v>
      </c>
      <c r="BF400" s="71"/>
      <c r="BG400" s="72"/>
      <c r="BH400" s="71">
        <v>0</v>
      </c>
      <c r="BI400" s="71">
        <v>0</v>
      </c>
      <c r="BJ400" s="71">
        <v>0</v>
      </c>
      <c r="BK400" s="71">
        <v>0</v>
      </c>
      <c r="BL400" s="71">
        <v>5.61</v>
      </c>
      <c r="BM400" s="71">
        <v>0</v>
      </c>
      <c r="BN400" s="72"/>
      <c r="BO400" s="71">
        <v>0</v>
      </c>
      <c r="BP400" s="71">
        <v>0</v>
      </c>
      <c r="BQ400" s="71">
        <v>0</v>
      </c>
      <c r="BR400" s="71">
        <v>0</v>
      </c>
      <c r="BS400" s="71">
        <v>1</v>
      </c>
      <c r="BT400" s="71">
        <v>0</v>
      </c>
      <c r="BU400"/>
      <c r="BV400" s="70">
        <v>5.61</v>
      </c>
      <c r="BW400" s="70">
        <v>0</v>
      </c>
      <c r="BX400" s="70">
        <v>0</v>
      </c>
      <c r="BY400" s="70">
        <v>0</v>
      </c>
      <c r="BZ400" s="70">
        <v>0</v>
      </c>
      <c r="CA400" s="70">
        <v>0</v>
      </c>
      <c r="CB400" s="70">
        <v>0</v>
      </c>
      <c r="CC400" s="70">
        <v>0</v>
      </c>
      <c r="CD400" s="70">
        <v>0</v>
      </c>
    </row>
    <row r="401" spans="1:82">
      <c r="A401" s="70" t="s">
        <v>2106</v>
      </c>
      <c r="B401" s="70">
        <v>270</v>
      </c>
      <c r="C401" s="70">
        <v>15</v>
      </c>
      <c r="D401" s="70">
        <v>16</v>
      </c>
      <c r="E401" s="70">
        <v>2018</v>
      </c>
      <c r="F401" s="70" t="s">
        <v>183</v>
      </c>
      <c r="G401" s="70" t="s">
        <v>2091</v>
      </c>
      <c r="H401" s="70" t="s">
        <v>2092</v>
      </c>
      <c r="I401" s="148"/>
      <c r="J401" s="71">
        <v>2.0815664173659068</v>
      </c>
      <c r="K401" s="71">
        <v>0.43521765216591135</v>
      </c>
      <c r="L401" s="71">
        <v>1.4141978520474292</v>
      </c>
      <c r="M401" s="71">
        <v>9.5713794273402133</v>
      </c>
      <c r="N401" s="71">
        <v>4.9847158707085288</v>
      </c>
      <c r="O401" s="71">
        <v>3.6761166045554718</v>
      </c>
      <c r="P401" s="71">
        <v>3.584913876301711</v>
      </c>
      <c r="Q401" s="71">
        <v>0.22557238600012899</v>
      </c>
      <c r="R401" s="71">
        <v>0</v>
      </c>
      <c r="S401" s="71">
        <v>0</v>
      </c>
      <c r="T401" s="72"/>
      <c r="U401" s="71">
        <v>235125</v>
      </c>
      <c r="V401" s="71">
        <v>199</v>
      </c>
      <c r="W401" s="71">
        <v>25</v>
      </c>
      <c r="X401" s="71">
        <v>2090</v>
      </c>
      <c r="Y401" s="71">
        <v>1211</v>
      </c>
      <c r="Z401" s="71">
        <v>2240</v>
      </c>
      <c r="AA401" s="71">
        <v>750</v>
      </c>
      <c r="AB401" s="71">
        <v>3559</v>
      </c>
      <c r="AC401" s="71">
        <v>0</v>
      </c>
      <c r="AD401" s="71">
        <v>0</v>
      </c>
      <c r="AE401" s="72"/>
      <c r="AF401" s="71">
        <v>2404877.6467311122</v>
      </c>
      <c r="AG401" s="71">
        <v>271045.73361493269</v>
      </c>
      <c r="AH401" s="71">
        <v>181243.69139542521</v>
      </c>
      <c r="AI401" s="71">
        <v>12086362.385468571</v>
      </c>
      <c r="AJ401" s="71">
        <v>6229823.5601299442</v>
      </c>
      <c r="AK401" s="71">
        <v>0</v>
      </c>
      <c r="AL401" s="71">
        <v>0</v>
      </c>
      <c r="AM401" s="71">
        <v>489900.30302275828</v>
      </c>
      <c r="AN401" s="71">
        <v>0</v>
      </c>
      <c r="AO401" s="71">
        <v>0</v>
      </c>
      <c r="AP401" s="71">
        <v>21663253.320362743</v>
      </c>
      <c r="AQ401" s="72"/>
      <c r="AR401" s="71">
        <v>73</v>
      </c>
      <c r="AS401" s="71">
        <v>18</v>
      </c>
      <c r="AT401" s="71">
        <v>0</v>
      </c>
      <c r="AU401" s="71">
        <v>0</v>
      </c>
      <c r="AV401" s="71">
        <v>0</v>
      </c>
      <c r="AW401" s="71">
        <v>0</v>
      </c>
      <c r="AX401" s="71"/>
      <c r="AY401" s="72"/>
      <c r="AZ401" s="71">
        <v>368</v>
      </c>
      <c r="BA401" s="71">
        <v>398</v>
      </c>
      <c r="BB401" s="71">
        <v>0</v>
      </c>
      <c r="BC401" s="71">
        <v>0</v>
      </c>
      <c r="BD401" s="71">
        <v>0</v>
      </c>
      <c r="BE401" s="71">
        <v>0</v>
      </c>
      <c r="BF401" s="71"/>
      <c r="BG401" s="72"/>
      <c r="BH401" s="71">
        <v>0</v>
      </c>
      <c r="BI401" s="71">
        <v>0</v>
      </c>
      <c r="BJ401" s="71">
        <v>0</v>
      </c>
      <c r="BK401" s="71">
        <v>0</v>
      </c>
      <c r="BL401" s="71">
        <v>5.5529999999999999</v>
      </c>
      <c r="BM401" s="71">
        <v>0</v>
      </c>
      <c r="BN401" s="72"/>
      <c r="BO401" s="71">
        <v>0</v>
      </c>
      <c r="BP401" s="71">
        <v>0</v>
      </c>
      <c r="BQ401" s="71">
        <v>0</v>
      </c>
      <c r="BR401" s="71">
        <v>0</v>
      </c>
      <c r="BS401" s="71">
        <v>1</v>
      </c>
      <c r="BT401" s="71">
        <v>0</v>
      </c>
      <c r="BU401"/>
      <c r="BV401" s="70">
        <v>5.5529999999999999</v>
      </c>
      <c r="BW401" s="70">
        <v>0</v>
      </c>
      <c r="BX401" s="70">
        <v>0</v>
      </c>
      <c r="BY401" s="70">
        <v>0</v>
      </c>
      <c r="BZ401" s="70">
        <v>0</v>
      </c>
      <c r="CA401" s="70">
        <v>0</v>
      </c>
      <c r="CB401" s="70">
        <v>0</v>
      </c>
      <c r="CC401" s="70">
        <v>0</v>
      </c>
      <c r="CD401" s="70">
        <v>0</v>
      </c>
    </row>
    <row r="402" spans="1:82">
      <c r="A402" s="70" t="s">
        <v>2107</v>
      </c>
      <c r="B402" s="70">
        <v>271</v>
      </c>
      <c r="C402" s="70">
        <v>16</v>
      </c>
      <c r="D402" s="70">
        <v>16</v>
      </c>
      <c r="E402" s="70">
        <v>2019</v>
      </c>
      <c r="F402" s="70" t="s">
        <v>158</v>
      </c>
      <c r="G402" s="70" t="s">
        <v>2091</v>
      </c>
      <c r="H402" s="70" t="s">
        <v>2092</v>
      </c>
      <c r="I402" s="148"/>
      <c r="J402" s="71">
        <v>2.217867881973524</v>
      </c>
      <c r="K402" s="71">
        <v>0.39289414625401431</v>
      </c>
      <c r="L402" s="71">
        <v>1.4189962113992947</v>
      </c>
      <c r="M402" s="71">
        <v>9.7506769705840615</v>
      </c>
      <c r="N402" s="71">
        <v>4.4157795307040297</v>
      </c>
      <c r="O402" s="71">
        <v>3.6369908452994246</v>
      </c>
      <c r="P402" s="71">
        <v>3.5686061771220401</v>
      </c>
      <c r="Q402" s="71">
        <v>0.21931812025928499</v>
      </c>
      <c r="R402" s="71">
        <v>0</v>
      </c>
      <c r="S402" s="71">
        <v>0</v>
      </c>
      <c r="T402" s="72"/>
      <c r="U402" s="71">
        <v>272092</v>
      </c>
      <c r="V402" s="71">
        <v>199</v>
      </c>
      <c r="W402" s="71">
        <v>25</v>
      </c>
      <c r="X402" s="71">
        <v>2090</v>
      </c>
      <c r="Y402" s="71">
        <v>1225</v>
      </c>
      <c r="Z402" s="71">
        <v>2277</v>
      </c>
      <c r="AA402" s="71">
        <v>741</v>
      </c>
      <c r="AB402" s="71">
        <v>3554</v>
      </c>
      <c r="AC402" s="71">
        <v>0</v>
      </c>
      <c r="AD402" s="71">
        <v>0</v>
      </c>
      <c r="AE402" s="72"/>
      <c r="AF402" s="71">
        <v>2783847.153759602</v>
      </c>
      <c r="AG402" s="71">
        <v>263406.55124683562</v>
      </c>
      <c r="AH402" s="71">
        <v>197221.76637166549</v>
      </c>
      <c r="AI402" s="71">
        <v>13585715.327107949</v>
      </c>
      <c r="AJ402" s="71">
        <v>6442166.0654233554</v>
      </c>
      <c r="AK402" s="71">
        <v>0</v>
      </c>
      <c r="AL402" s="71">
        <v>0</v>
      </c>
      <c r="AM402" s="71">
        <v>484028.04550232424</v>
      </c>
      <c r="AN402" s="71">
        <v>0</v>
      </c>
      <c r="AO402" s="71">
        <v>0</v>
      </c>
      <c r="AP402" s="71">
        <v>23756384.909411732</v>
      </c>
      <c r="AQ402" s="72"/>
      <c r="AR402" s="71">
        <v>81</v>
      </c>
      <c r="AS402" s="71">
        <v>21</v>
      </c>
      <c r="AT402" s="71">
        <v>0</v>
      </c>
      <c r="AU402" s="71">
        <v>0</v>
      </c>
      <c r="AV402" s="71">
        <v>0</v>
      </c>
      <c r="AW402" s="71">
        <v>0</v>
      </c>
      <c r="AX402" s="71"/>
      <c r="AY402" s="72"/>
      <c r="AZ402" s="71">
        <v>404.59999999999991</v>
      </c>
      <c r="BA402" s="71">
        <v>438.49999999999989</v>
      </c>
      <c r="BB402" s="71">
        <v>0</v>
      </c>
      <c r="BC402" s="71">
        <v>0</v>
      </c>
      <c r="BD402" s="71">
        <v>0</v>
      </c>
      <c r="BE402" s="71">
        <v>0</v>
      </c>
      <c r="BF402" s="71"/>
      <c r="BG402" s="72"/>
      <c r="BH402" s="71">
        <v>0</v>
      </c>
      <c r="BI402" s="71">
        <v>0</v>
      </c>
      <c r="BJ402" s="71">
        <v>0</v>
      </c>
      <c r="BK402" s="71">
        <v>0</v>
      </c>
      <c r="BL402" s="71">
        <v>5.0810000000000004</v>
      </c>
      <c r="BM402" s="71">
        <v>0</v>
      </c>
      <c r="BN402" s="72"/>
      <c r="BO402" s="71">
        <v>0</v>
      </c>
      <c r="BP402" s="71">
        <v>0</v>
      </c>
      <c r="BQ402" s="71">
        <v>0</v>
      </c>
      <c r="BR402" s="71">
        <v>0</v>
      </c>
      <c r="BS402" s="71">
        <v>1</v>
      </c>
      <c r="BT402" s="71">
        <v>0</v>
      </c>
      <c r="BU402"/>
      <c r="BV402" s="70">
        <v>5.0810000000000004</v>
      </c>
      <c r="BW402" s="70">
        <v>0</v>
      </c>
      <c r="BX402" s="70">
        <v>0</v>
      </c>
      <c r="BY402" s="70">
        <v>0</v>
      </c>
      <c r="BZ402" s="70">
        <v>0</v>
      </c>
      <c r="CA402" s="70">
        <v>0</v>
      </c>
      <c r="CB402" s="70">
        <v>0</v>
      </c>
      <c r="CC402" s="70">
        <v>0</v>
      </c>
      <c r="CD402" s="70">
        <v>0</v>
      </c>
    </row>
    <row r="403" spans="1:82">
      <c r="A403" s="70" t="s">
        <v>2108</v>
      </c>
      <c r="B403" s="70">
        <v>272</v>
      </c>
      <c r="C403" s="70">
        <v>17</v>
      </c>
      <c r="D403" s="70">
        <v>16</v>
      </c>
      <c r="E403" s="70">
        <v>2020</v>
      </c>
      <c r="F403" s="70" t="s">
        <v>159</v>
      </c>
      <c r="G403" s="70" t="s">
        <v>2091</v>
      </c>
      <c r="H403" s="70" t="s">
        <v>2092</v>
      </c>
      <c r="I403" s="148"/>
      <c r="J403" s="71">
        <v>1.833583100260054</v>
      </c>
      <c r="K403" s="71">
        <v>0.52416147246902645</v>
      </c>
      <c r="L403" s="71">
        <v>1.4627220631234743</v>
      </c>
      <c r="M403" s="71">
        <v>7.7778299422300679</v>
      </c>
      <c r="N403" s="71">
        <v>3.9136435780094416</v>
      </c>
      <c r="O403" s="71">
        <v>3.2215041156472735</v>
      </c>
      <c r="P403" s="71">
        <v>3.3936887107643399</v>
      </c>
      <c r="Q403" s="71">
        <v>0.20954641095976101</v>
      </c>
      <c r="R403" s="71">
        <v>0</v>
      </c>
      <c r="S403" s="71">
        <v>0</v>
      </c>
      <c r="T403" s="72"/>
      <c r="U403" s="71">
        <v>208217</v>
      </c>
      <c r="V403" s="71">
        <v>241</v>
      </c>
      <c r="W403" s="71">
        <v>23</v>
      </c>
      <c r="X403" s="71">
        <v>2094</v>
      </c>
      <c r="Y403" s="71">
        <v>1227</v>
      </c>
      <c r="Z403" s="71">
        <v>2302</v>
      </c>
      <c r="AA403" s="71">
        <v>749</v>
      </c>
      <c r="AB403" s="71">
        <v>3554</v>
      </c>
      <c r="AC403" s="71">
        <v>0</v>
      </c>
      <c r="AD403" s="71">
        <v>0</v>
      </c>
      <c r="AE403" s="72"/>
      <c r="AF403" s="71">
        <v>2098594.5486938749</v>
      </c>
      <c r="AG403" s="71">
        <v>335780.96018809051</v>
      </c>
      <c r="AH403" s="71">
        <v>208149.97108717993</v>
      </c>
      <c r="AI403" s="71">
        <v>11341388.290410705</v>
      </c>
      <c r="AJ403" s="71">
        <v>6179289.7348317169</v>
      </c>
      <c r="AK403" s="71"/>
      <c r="AL403" s="71"/>
      <c r="AM403" s="71">
        <v>463836.48576355638</v>
      </c>
      <c r="AN403" s="71"/>
      <c r="AO403" s="71"/>
      <c r="AP403" s="71">
        <v>20627039.990975127</v>
      </c>
      <c r="AQ403" s="72"/>
      <c r="AR403" s="71">
        <v>89</v>
      </c>
      <c r="AS403" s="71">
        <v>22</v>
      </c>
      <c r="AT403" s="71">
        <v>0</v>
      </c>
      <c r="AU403" s="71">
        <v>0</v>
      </c>
      <c r="AV403" s="71">
        <v>0</v>
      </c>
      <c r="AW403" s="71">
        <v>0</v>
      </c>
      <c r="AX403" s="71"/>
      <c r="AY403" s="72"/>
      <c r="AZ403" s="71">
        <v>444.59999999999991</v>
      </c>
      <c r="BA403" s="71">
        <v>478.09999999999991</v>
      </c>
      <c r="BB403" s="71">
        <v>0</v>
      </c>
      <c r="BC403" s="71">
        <v>0</v>
      </c>
      <c r="BD403" s="71">
        <v>0</v>
      </c>
      <c r="BE403" s="71">
        <v>0</v>
      </c>
      <c r="BF403" s="71"/>
      <c r="BG403" s="72"/>
      <c r="BH403" s="71">
        <v>0</v>
      </c>
      <c r="BI403" s="71">
        <v>0</v>
      </c>
      <c r="BJ403" s="71">
        <v>0</v>
      </c>
      <c r="BK403" s="71">
        <v>0</v>
      </c>
      <c r="BL403" s="71">
        <v>4.5750000000000002</v>
      </c>
      <c r="BM403" s="71">
        <v>0</v>
      </c>
      <c r="BN403" s="72"/>
      <c r="BO403" s="71">
        <v>0</v>
      </c>
      <c r="BP403" s="71">
        <v>0</v>
      </c>
      <c r="BQ403" s="71">
        <v>0</v>
      </c>
      <c r="BR403" s="71">
        <v>0</v>
      </c>
      <c r="BS403" s="71">
        <v>1</v>
      </c>
      <c r="BT403" s="71">
        <v>0</v>
      </c>
      <c r="BU403"/>
      <c r="BV403" s="70">
        <v>4.5750000000000002</v>
      </c>
      <c r="BW403" s="70">
        <v>0</v>
      </c>
      <c r="BX403" s="70">
        <v>0</v>
      </c>
      <c r="BY403" s="70">
        <v>0</v>
      </c>
      <c r="BZ403" s="70">
        <v>0</v>
      </c>
      <c r="CA403" s="70">
        <v>0</v>
      </c>
      <c r="CB403" s="70">
        <v>0</v>
      </c>
      <c r="CC403" s="70">
        <v>0</v>
      </c>
      <c r="CD403" s="70">
        <v>0</v>
      </c>
    </row>
    <row r="404" spans="1:82">
      <c r="A404" s="70" t="s">
        <v>2109</v>
      </c>
      <c r="B404" s="70">
        <v>272</v>
      </c>
      <c r="C404" s="70">
        <v>18</v>
      </c>
      <c r="D404" s="70">
        <v>16</v>
      </c>
      <c r="E404" s="70">
        <v>2021</v>
      </c>
      <c r="F404" s="70" t="s">
        <v>160</v>
      </c>
      <c r="G404" s="70" t="s">
        <v>2091</v>
      </c>
      <c r="H404" s="70" t="s">
        <v>2092</v>
      </c>
      <c r="I404" s="148"/>
      <c r="J404" s="71">
        <v>1.2066738220624531</v>
      </c>
      <c r="K404" s="71">
        <v>0.55478069982414058</v>
      </c>
      <c r="L404" s="71">
        <v>1.1632051283385991</v>
      </c>
      <c r="M404" s="71">
        <v>9.5086484374008897</v>
      </c>
      <c r="N404" s="71">
        <v>4.4907332840493712</v>
      </c>
      <c r="O404" s="71">
        <v>3.1953279536992203</v>
      </c>
      <c r="P404" s="71">
        <v>3.5081904757290996</v>
      </c>
      <c r="Q404" s="71">
        <v>0.20873390894583399</v>
      </c>
      <c r="R404" s="71">
        <v>0</v>
      </c>
      <c r="S404" s="71">
        <v>0</v>
      </c>
      <c r="T404" s="72"/>
      <c r="U404" s="71">
        <v>155165</v>
      </c>
      <c r="V404" s="71">
        <v>241</v>
      </c>
      <c r="W404" s="71">
        <v>23</v>
      </c>
      <c r="X404" s="71">
        <v>2094</v>
      </c>
      <c r="Y404" s="71">
        <v>1245</v>
      </c>
      <c r="Z404" s="71">
        <v>2351</v>
      </c>
      <c r="AA404" s="71">
        <v>755</v>
      </c>
      <c r="AB404" s="71">
        <v>3575</v>
      </c>
      <c r="AC404" s="71">
        <v>0</v>
      </c>
      <c r="AD404" s="71">
        <v>0</v>
      </c>
      <c r="AE404" s="72"/>
      <c r="AF404" s="71">
        <v>1354239.5033882754</v>
      </c>
      <c r="AG404" s="71">
        <v>355064.78501007153</v>
      </c>
      <c r="AH404" s="71">
        <v>184413.44248023233</v>
      </c>
      <c r="AI404" s="71">
        <v>14017324.434194533</v>
      </c>
      <c r="AJ404" s="71">
        <v>6416511.3342944039</v>
      </c>
      <c r="AK404" s="71">
        <v>0</v>
      </c>
      <c r="AL404" s="71">
        <v>0</v>
      </c>
      <c r="AM404" s="71">
        <v>469268.39891289547</v>
      </c>
      <c r="AN404" s="71">
        <v>0</v>
      </c>
      <c r="AO404" s="71">
        <v>0</v>
      </c>
      <c r="AP404" s="71">
        <v>22796821.898280412</v>
      </c>
      <c r="AQ404" s="72"/>
      <c r="AR404" s="71">
        <v>101</v>
      </c>
      <c r="AS404" s="71">
        <v>22</v>
      </c>
      <c r="AT404" s="71">
        <v>0</v>
      </c>
      <c r="AU404" s="71">
        <v>0</v>
      </c>
      <c r="AV404" s="71">
        <v>0</v>
      </c>
      <c r="AW404" s="71">
        <v>0</v>
      </c>
      <c r="AX404" s="71"/>
      <c r="AY404" s="72"/>
      <c r="AZ404" s="71">
        <v>515.29999999999984</v>
      </c>
      <c r="BA404" s="71">
        <v>478.09999999999991</v>
      </c>
      <c r="BB404" s="71">
        <v>0</v>
      </c>
      <c r="BC404" s="71">
        <v>0</v>
      </c>
      <c r="BD404" s="71">
        <v>0</v>
      </c>
      <c r="BE404" s="71">
        <v>0</v>
      </c>
      <c r="BF404" s="71"/>
      <c r="BG404" s="72"/>
      <c r="BH404" s="71">
        <v>0</v>
      </c>
      <c r="BI404" s="71">
        <v>0</v>
      </c>
      <c r="BJ404" s="71">
        <v>0</v>
      </c>
      <c r="BK404" s="71">
        <v>0</v>
      </c>
      <c r="BL404" s="71">
        <v>4.4269999999999996</v>
      </c>
      <c r="BM404" s="71">
        <v>0</v>
      </c>
      <c r="BN404" s="72"/>
      <c r="BO404" s="71">
        <v>0</v>
      </c>
      <c r="BP404" s="71">
        <v>0</v>
      </c>
      <c r="BQ404" s="71">
        <v>0</v>
      </c>
      <c r="BR404" s="71">
        <v>0</v>
      </c>
      <c r="BS404" s="71">
        <v>1</v>
      </c>
      <c r="BT404" s="71">
        <v>0</v>
      </c>
      <c r="BU404"/>
      <c r="BV404" s="70">
        <v>4.4269999999999996</v>
      </c>
      <c r="BW404" s="70">
        <v>0</v>
      </c>
      <c r="BX404" s="70">
        <v>0</v>
      </c>
      <c r="BY404" s="70">
        <v>0</v>
      </c>
      <c r="BZ404" s="70">
        <v>0</v>
      </c>
      <c r="CA404" s="70">
        <v>0</v>
      </c>
      <c r="CB404" s="70">
        <v>0</v>
      </c>
      <c r="CC404" s="70">
        <v>0</v>
      </c>
      <c r="CD404" s="70">
        <v>0</v>
      </c>
    </row>
    <row r="405" spans="1:82">
      <c r="A405" s="70" t="s">
        <v>2110</v>
      </c>
      <c r="B405" s="70">
        <v>272</v>
      </c>
      <c r="C405" s="70">
        <v>19</v>
      </c>
      <c r="D405" s="70">
        <v>16</v>
      </c>
      <c r="E405" s="70">
        <v>2022</v>
      </c>
      <c r="F405" s="70" t="s">
        <v>161</v>
      </c>
      <c r="G405" s="70" t="s">
        <v>2091</v>
      </c>
      <c r="H405" s="70" t="s">
        <v>2092</v>
      </c>
      <c r="I405" s="148"/>
      <c r="J405" s="71">
        <v>2.4134329932177727</v>
      </c>
      <c r="K405" s="71">
        <v>0.51580424594047036</v>
      </c>
      <c r="L405" s="71">
        <v>1.062699711932396</v>
      </c>
      <c r="M405" s="71">
        <v>8.601289985296706</v>
      </c>
      <c r="N405" s="71">
        <v>4.9254897415508374</v>
      </c>
      <c r="O405" s="71">
        <v>3.3931619060008358</v>
      </c>
      <c r="P405" s="71">
        <v>3.4097447908132863</v>
      </c>
      <c r="Q405" s="71">
        <v>0.21187256318299627</v>
      </c>
      <c r="R405" s="71">
        <v>0</v>
      </c>
      <c r="S405" s="71">
        <v>0</v>
      </c>
      <c r="T405" s="72"/>
      <c r="U405" s="71">
        <v>314306</v>
      </c>
      <c r="V405" s="71">
        <v>241</v>
      </c>
      <c r="W405" s="71">
        <v>23</v>
      </c>
      <c r="X405" s="71">
        <v>2094</v>
      </c>
      <c r="Y405" s="71">
        <v>1277</v>
      </c>
      <c r="Z405" s="71">
        <v>2372</v>
      </c>
      <c r="AA405" s="71">
        <v>745</v>
      </c>
      <c r="AB405" s="71">
        <v>3599</v>
      </c>
      <c r="AC405" s="71">
        <v>0</v>
      </c>
      <c r="AD405" s="71">
        <v>0</v>
      </c>
      <c r="AE405" s="72"/>
      <c r="AF405" s="71">
        <v>2628548.9608329539</v>
      </c>
      <c r="AG405" s="71">
        <v>357724.11604784866</v>
      </c>
      <c r="AH405" s="71">
        <v>158337.16289393476</v>
      </c>
      <c r="AI405" s="71">
        <v>12372907.72788188</v>
      </c>
      <c r="AJ405" s="71">
        <v>7385458.2021301556</v>
      </c>
      <c r="AK405" s="71">
        <v>0</v>
      </c>
      <c r="AL405" s="71">
        <v>0</v>
      </c>
      <c r="AM405" s="71">
        <v>464729.13257120893</v>
      </c>
      <c r="AN405" s="71">
        <v>0</v>
      </c>
      <c r="AO405" s="71">
        <v>0</v>
      </c>
      <c r="AP405" s="71">
        <v>23367705.302357983</v>
      </c>
      <c r="AQ405" s="72"/>
      <c r="AR405" s="71">
        <v>116</v>
      </c>
      <c r="AS405" s="71">
        <v>23</v>
      </c>
      <c r="AT405" s="71">
        <v>0</v>
      </c>
      <c r="AU405" s="71">
        <v>0</v>
      </c>
      <c r="AV405" s="71">
        <v>0</v>
      </c>
      <c r="AW405" s="71">
        <v>0</v>
      </c>
      <c r="AX405" s="71"/>
      <c r="AY405" s="72"/>
      <c r="AZ405" s="71">
        <v>585.39999999999986</v>
      </c>
      <c r="BA405" s="71">
        <v>518.09999999999991</v>
      </c>
      <c r="BB405" s="71">
        <v>0</v>
      </c>
      <c r="BC405" s="71">
        <v>0</v>
      </c>
      <c r="BD405" s="71">
        <v>0</v>
      </c>
      <c r="BE405" s="71">
        <v>0</v>
      </c>
      <c r="BF405" s="71"/>
      <c r="BG405" s="72"/>
      <c r="BH405" s="71"/>
      <c r="BI405" s="71"/>
      <c r="BJ405" s="71"/>
      <c r="BK405" s="71"/>
      <c r="BL405" s="71"/>
      <c r="BM405" s="71"/>
      <c r="BN405" s="72"/>
      <c r="BO405" s="71"/>
      <c r="BP405" s="71"/>
      <c r="BQ405" s="71"/>
      <c r="BR405" s="71"/>
      <c r="BS405" s="71"/>
      <c r="BT405" s="71"/>
      <c r="BU405"/>
      <c r="BV405" s="70"/>
      <c r="BW405" s="70"/>
      <c r="BX405" s="70"/>
      <c r="BY405" s="70"/>
      <c r="BZ405" s="70"/>
      <c r="CA405" s="70"/>
      <c r="CB405" s="70"/>
      <c r="CC405" s="70"/>
      <c r="CD405" s="70"/>
    </row>
    <row r="406" spans="1:82">
      <c r="A406" s="70" t="s">
        <v>2111</v>
      </c>
      <c r="B406" s="70">
        <v>272</v>
      </c>
      <c r="C406" s="70">
        <v>20</v>
      </c>
      <c r="D406" s="70">
        <v>16</v>
      </c>
      <c r="E406" s="70">
        <v>2023</v>
      </c>
      <c r="F406" s="70" t="s">
        <v>1539</v>
      </c>
      <c r="G406" s="1064" t="s">
        <v>2091</v>
      </c>
      <c r="H406" s="70" t="s">
        <v>2092</v>
      </c>
      <c r="I406" s="148"/>
      <c r="J406" s="71"/>
      <c r="K406" s="71"/>
      <c r="L406" s="71"/>
      <c r="M406" s="71"/>
      <c r="N406" s="71"/>
      <c r="O406" s="71"/>
      <c r="P406" s="71"/>
      <c r="Q406" s="71"/>
      <c r="R406" s="71"/>
      <c r="S406" s="71"/>
      <c r="T406" s="72"/>
      <c r="U406" s="71"/>
      <c r="V406" s="71"/>
      <c r="W406" s="71"/>
      <c r="X406" s="71"/>
      <c r="Y406" s="71"/>
      <c r="Z406" s="71"/>
      <c r="AA406" s="71"/>
      <c r="AB406" s="71"/>
      <c r="AC406" s="71"/>
      <c r="AD406" s="71"/>
      <c r="AE406" s="72"/>
      <c r="AF406" s="71"/>
      <c r="AG406" s="71"/>
      <c r="AH406" s="71"/>
      <c r="AI406" s="71"/>
      <c r="AJ406" s="71"/>
      <c r="AK406" s="71"/>
      <c r="AL406" s="71"/>
      <c r="AM406" s="71"/>
      <c r="AN406" s="71"/>
      <c r="AO406" s="71"/>
      <c r="AP406" s="71"/>
      <c r="AQ406" s="72"/>
      <c r="AR406" s="71">
        <v>131</v>
      </c>
      <c r="AS406" s="71">
        <v>23</v>
      </c>
      <c r="AT406" s="71">
        <v>0</v>
      </c>
      <c r="AU406" s="71">
        <v>0</v>
      </c>
      <c r="AV406" s="71">
        <v>0</v>
      </c>
      <c r="AW406" s="71">
        <v>0</v>
      </c>
      <c r="AX406" s="71"/>
      <c r="AY406" s="72"/>
      <c r="AZ406" s="71">
        <v>671.99999999999966</v>
      </c>
      <c r="BA406" s="71">
        <v>518.09999999999991</v>
      </c>
      <c r="BB406" s="71">
        <v>0</v>
      </c>
      <c r="BC406" s="71">
        <v>0</v>
      </c>
      <c r="BD406" s="71">
        <v>0</v>
      </c>
      <c r="BE406" s="71">
        <v>0</v>
      </c>
      <c r="BF406" s="71"/>
      <c r="BG406" s="72"/>
      <c r="BH406" s="71"/>
      <c r="BI406" s="71"/>
      <c r="BJ406" s="71"/>
      <c r="BK406" s="71"/>
      <c r="BL406" s="71"/>
      <c r="BM406" s="71"/>
      <c r="BN406" s="72"/>
      <c r="BO406" s="71"/>
      <c r="BP406" s="71"/>
      <c r="BQ406" s="71"/>
      <c r="BR406" s="71"/>
      <c r="BS406" s="71"/>
      <c r="BT406" s="71"/>
      <c r="BU406"/>
      <c r="BV406" s="70"/>
      <c r="BW406" s="70"/>
      <c r="BX406" s="70"/>
      <c r="BY406" s="70"/>
      <c r="BZ406" s="70"/>
      <c r="CA406" s="70"/>
      <c r="CB406" s="70"/>
      <c r="CC406" s="70"/>
      <c r="CD406" s="70"/>
    </row>
    <row r="407" spans="1:82">
      <c r="A407" s="70" t="s">
        <v>2112</v>
      </c>
      <c r="B407" s="70">
        <v>272</v>
      </c>
      <c r="C407" s="70">
        <v>21</v>
      </c>
      <c r="D407" s="70">
        <v>16</v>
      </c>
      <c r="E407" s="70">
        <v>2024</v>
      </c>
      <c r="F407" s="70" t="s">
        <v>1554</v>
      </c>
      <c r="G407" s="1064" t="s">
        <v>2091</v>
      </c>
      <c r="H407" s="70" t="s">
        <v>2092</v>
      </c>
      <c r="I407" s="148"/>
      <c r="J407" s="71"/>
      <c r="K407" s="71"/>
      <c r="L407" s="71"/>
      <c r="M407" s="71"/>
      <c r="N407" s="71"/>
      <c r="O407" s="71"/>
      <c r="P407" s="71"/>
      <c r="Q407" s="71"/>
      <c r="R407" s="71"/>
      <c r="S407" s="71"/>
      <c r="T407" s="72"/>
      <c r="U407" s="71"/>
      <c r="V407" s="71"/>
      <c r="W407" s="71"/>
      <c r="X407" s="71"/>
      <c r="Y407" s="71"/>
      <c r="Z407" s="71"/>
      <c r="AA407" s="71"/>
      <c r="AB407" s="71"/>
      <c r="AC407" s="71"/>
      <c r="AD407" s="71"/>
      <c r="AE407" s="72"/>
      <c r="AF407" s="71"/>
      <c r="AG407" s="71"/>
      <c r="AH407" s="71"/>
      <c r="AI407" s="71"/>
      <c r="AJ407" s="71"/>
      <c r="AK407" s="71"/>
      <c r="AL407" s="71"/>
      <c r="AM407" s="71"/>
      <c r="AN407" s="71"/>
      <c r="AO407" s="71"/>
      <c r="AP407" s="71"/>
      <c r="AQ407" s="72"/>
      <c r="AR407" s="71"/>
      <c r="AS407" s="71"/>
      <c r="AT407" s="71"/>
      <c r="AU407" s="71"/>
      <c r="AV407" s="71"/>
      <c r="AW407" s="71"/>
      <c r="AX407" s="71"/>
      <c r="AY407" s="72"/>
      <c r="AZ407" s="71"/>
      <c r="BA407" s="71"/>
      <c r="BB407" s="71"/>
      <c r="BC407" s="71"/>
      <c r="BD407" s="71"/>
      <c r="BE407" s="71"/>
      <c r="BF407" s="71"/>
      <c r="BG407" s="72"/>
      <c r="BH407" s="71"/>
      <c r="BI407" s="71"/>
      <c r="BJ407" s="71"/>
      <c r="BK407" s="71"/>
      <c r="BL407" s="71"/>
      <c r="BM407" s="71"/>
      <c r="BN407" s="72"/>
      <c r="BO407" s="71"/>
      <c r="BP407" s="71"/>
      <c r="BQ407" s="71"/>
      <c r="BR407" s="71"/>
      <c r="BS407" s="71"/>
      <c r="BT407" s="71"/>
      <c r="BU407"/>
      <c r="BV407" s="70"/>
      <c r="BW407" s="70"/>
      <c r="BX407" s="70"/>
      <c r="BY407" s="70"/>
      <c r="BZ407" s="70"/>
      <c r="CA407" s="70"/>
      <c r="CB407" s="70"/>
      <c r="CC407" s="70"/>
      <c r="CD407" s="70"/>
    </row>
    <row r="408" spans="1:82">
      <c r="A408" s="70" t="s">
        <v>2113</v>
      </c>
      <c r="B408" s="70">
        <v>324</v>
      </c>
      <c r="C408" s="70">
        <v>1</v>
      </c>
      <c r="D408" s="70">
        <v>20</v>
      </c>
      <c r="E408" s="70">
        <v>1990</v>
      </c>
      <c r="F408" s="70" t="s">
        <v>787</v>
      </c>
      <c r="G408" s="70" t="s">
        <v>2114</v>
      </c>
      <c r="H408" s="70" t="s">
        <v>2115</v>
      </c>
      <c r="I408" s="148"/>
      <c r="J408" s="71">
        <v>20.49371313601727</v>
      </c>
      <c r="K408" s="71">
        <v>0.87478092902119164</v>
      </c>
      <c r="L408" s="71">
        <v>6.3577175868780893</v>
      </c>
      <c r="M408" s="71">
        <v>3.6153484108159999</v>
      </c>
      <c r="N408" s="71">
        <v>6.3180976476218866</v>
      </c>
      <c r="O408" s="71">
        <v>3.11928889822667</v>
      </c>
      <c r="P408" s="71">
        <v>6.6512611811886284</v>
      </c>
      <c r="Q408" s="71">
        <v>0.38856637990382498</v>
      </c>
      <c r="R408" s="71">
        <v>0</v>
      </c>
      <c r="S408" s="71">
        <v>0.46740180914527729</v>
      </c>
      <c r="T408" s="72"/>
      <c r="U408" s="71">
        <v>430783</v>
      </c>
      <c r="V408" s="71">
        <v>355</v>
      </c>
      <c r="W408" s="71">
        <v>67</v>
      </c>
      <c r="X408" s="71">
        <v>1463</v>
      </c>
      <c r="Y408" s="71">
        <v>2362</v>
      </c>
      <c r="Z408" s="71">
        <v>1283</v>
      </c>
      <c r="AA408" s="71">
        <v>1615</v>
      </c>
      <c r="AB408" s="71">
        <v>6309</v>
      </c>
      <c r="AC408" s="71">
        <v>0</v>
      </c>
      <c r="AD408" s="71">
        <v>0.46740180914527729</v>
      </c>
      <c r="AE408" s="72"/>
      <c r="AF408" s="71"/>
      <c r="AG408" s="71"/>
      <c r="AH408" s="71"/>
      <c r="AI408" s="71"/>
      <c r="AJ408" s="71"/>
      <c r="AK408" s="71"/>
      <c r="AL408" s="71"/>
      <c r="AM408" s="71"/>
      <c r="AN408" s="71"/>
      <c r="AO408" s="71"/>
      <c r="AP408" s="71"/>
      <c r="AQ408" s="72"/>
      <c r="AR408" s="71"/>
      <c r="AS408" s="71"/>
      <c r="AT408" s="71"/>
      <c r="AU408" s="71"/>
      <c r="AV408" s="71"/>
      <c r="AW408" s="71"/>
      <c r="AX408" s="71"/>
      <c r="AY408" s="72"/>
      <c r="AZ408" s="71"/>
      <c r="BA408" s="71"/>
      <c r="BB408" s="71"/>
      <c r="BC408" s="71"/>
      <c r="BD408" s="71"/>
      <c r="BE408" s="71"/>
      <c r="BF408" s="71"/>
      <c r="BG408" s="72"/>
      <c r="BH408" s="71" t="s">
        <v>788</v>
      </c>
      <c r="BI408" s="71" t="s">
        <v>788</v>
      </c>
      <c r="BJ408" s="71" t="s">
        <v>788</v>
      </c>
      <c r="BK408" s="71" t="s">
        <v>788</v>
      </c>
      <c r="BL408" s="71" t="s">
        <v>788</v>
      </c>
      <c r="BM408" s="71" t="s">
        <v>788</v>
      </c>
      <c r="BN408" s="72"/>
      <c r="BO408" s="71" t="s">
        <v>788</v>
      </c>
      <c r="BP408" s="71" t="s">
        <v>788</v>
      </c>
      <c r="BQ408" s="71" t="s">
        <v>788</v>
      </c>
      <c r="BR408" s="71" t="s">
        <v>788</v>
      </c>
      <c r="BS408" s="71" t="s">
        <v>788</v>
      </c>
      <c r="BT408" s="71" t="s">
        <v>788</v>
      </c>
      <c r="BU408"/>
      <c r="BV408" s="70"/>
      <c r="BW408" s="70"/>
      <c r="BX408" s="70"/>
      <c r="BY408" s="70"/>
      <c r="BZ408" s="70"/>
      <c r="CA408" s="70"/>
      <c r="CB408" s="70"/>
      <c r="CC408" s="70"/>
      <c r="CD408" s="70"/>
    </row>
    <row r="409" spans="1:82">
      <c r="A409" s="70" t="s">
        <v>2116</v>
      </c>
      <c r="B409" s="70">
        <v>325</v>
      </c>
      <c r="C409" s="70">
        <v>2</v>
      </c>
      <c r="D409" s="70">
        <v>20</v>
      </c>
      <c r="E409" s="70">
        <v>2005</v>
      </c>
      <c r="F409" s="70" t="s">
        <v>789</v>
      </c>
      <c r="G409" s="70" t="s">
        <v>2114</v>
      </c>
      <c r="H409" s="70" t="s">
        <v>2115</v>
      </c>
      <c r="I409" s="148"/>
      <c r="J409" s="71">
        <v>14.389906103528549</v>
      </c>
      <c r="K409" s="71">
        <v>0.42499843476674892</v>
      </c>
      <c r="L409" s="71">
        <v>0.61628118913111085</v>
      </c>
      <c r="M409" s="71">
        <v>4.8298722511532901</v>
      </c>
      <c r="N409" s="71">
        <v>8.6701084851015295</v>
      </c>
      <c r="O409" s="71">
        <v>4.4646041029942731</v>
      </c>
      <c r="P409" s="71">
        <v>7.3468773852379963</v>
      </c>
      <c r="Q409" s="71">
        <v>0.31654662492118202</v>
      </c>
      <c r="R409" s="71">
        <v>0</v>
      </c>
      <c r="S409" s="71">
        <v>0.32418289999999989</v>
      </c>
      <c r="T409" s="72"/>
      <c r="U409" s="71">
        <v>390787</v>
      </c>
      <c r="V409" s="71">
        <v>213</v>
      </c>
      <c r="W409" s="71">
        <v>6</v>
      </c>
      <c r="X409" s="71">
        <v>955</v>
      </c>
      <c r="Y409" s="71">
        <v>2443</v>
      </c>
      <c r="Z409" s="71">
        <v>2125</v>
      </c>
      <c r="AA409" s="71">
        <v>1461</v>
      </c>
      <c r="AB409" s="71">
        <v>5373</v>
      </c>
      <c r="AC409" s="71">
        <v>0</v>
      </c>
      <c r="AD409" s="71">
        <v>0.32418289999999989</v>
      </c>
      <c r="AE409" s="72"/>
      <c r="AF409" s="71"/>
      <c r="AG409" s="71"/>
      <c r="AH409" s="71"/>
      <c r="AI409" s="71"/>
      <c r="AJ409" s="71"/>
      <c r="AK409" s="71"/>
      <c r="AL409" s="71"/>
      <c r="AM409" s="71"/>
      <c r="AN409" s="71"/>
      <c r="AO409" s="71"/>
      <c r="AP409" s="71"/>
      <c r="AQ409" s="72"/>
      <c r="AR409" s="71"/>
      <c r="AS409" s="71"/>
      <c r="AT409" s="71"/>
      <c r="AU409" s="71"/>
      <c r="AV409" s="71"/>
      <c r="AW409" s="71"/>
      <c r="AX409" s="71"/>
      <c r="AY409" s="72"/>
      <c r="AZ409" s="71"/>
      <c r="BA409" s="71"/>
      <c r="BB409" s="71"/>
      <c r="BC409" s="71"/>
      <c r="BD409" s="71"/>
      <c r="BE409" s="71"/>
      <c r="BF409" s="71"/>
      <c r="BG409" s="72"/>
      <c r="BH409" s="71" t="s">
        <v>788</v>
      </c>
      <c r="BI409" s="71" t="s">
        <v>788</v>
      </c>
      <c r="BJ409" s="71" t="s">
        <v>788</v>
      </c>
      <c r="BK409" s="71" t="s">
        <v>788</v>
      </c>
      <c r="BL409" s="71" t="s">
        <v>788</v>
      </c>
      <c r="BM409" s="71" t="s">
        <v>788</v>
      </c>
      <c r="BN409" s="72"/>
      <c r="BO409" s="71" t="s">
        <v>788</v>
      </c>
      <c r="BP409" s="71" t="s">
        <v>788</v>
      </c>
      <c r="BQ409" s="71" t="s">
        <v>788</v>
      </c>
      <c r="BR409" s="71" t="s">
        <v>788</v>
      </c>
      <c r="BS409" s="71" t="s">
        <v>788</v>
      </c>
      <c r="BT409" s="71" t="s">
        <v>788</v>
      </c>
      <c r="BU409"/>
      <c r="BV409" s="70"/>
      <c r="BW409" s="70"/>
      <c r="BX409" s="70"/>
      <c r="BY409" s="70"/>
      <c r="BZ409" s="70"/>
      <c r="CA409" s="70"/>
      <c r="CB409" s="70"/>
      <c r="CC409" s="70"/>
      <c r="CD409" s="70"/>
    </row>
    <row r="410" spans="1:82">
      <c r="A410" s="70" t="s">
        <v>2117</v>
      </c>
      <c r="B410" s="70">
        <v>326</v>
      </c>
      <c r="C410" s="70">
        <v>3</v>
      </c>
      <c r="D410" s="70">
        <v>20</v>
      </c>
      <c r="E410" s="70">
        <v>2006</v>
      </c>
      <c r="F410" s="70" t="s">
        <v>790</v>
      </c>
      <c r="G410" s="70" t="s">
        <v>2114</v>
      </c>
      <c r="H410" s="70" t="s">
        <v>2115</v>
      </c>
      <c r="I410" s="148"/>
      <c r="J410" s="71" t="s">
        <v>788</v>
      </c>
      <c r="K410" s="71" t="s">
        <v>788</v>
      </c>
      <c r="L410" s="71" t="s">
        <v>788</v>
      </c>
      <c r="M410" s="71" t="s">
        <v>788</v>
      </c>
      <c r="N410" s="71" t="s">
        <v>788</v>
      </c>
      <c r="O410" s="71" t="s">
        <v>788</v>
      </c>
      <c r="P410" s="71" t="s">
        <v>788</v>
      </c>
      <c r="Q410" s="71" t="s">
        <v>788</v>
      </c>
      <c r="R410" s="71" t="s">
        <v>788</v>
      </c>
      <c r="S410" s="71" t="s">
        <v>788</v>
      </c>
      <c r="T410" s="72"/>
      <c r="U410" s="71" t="s">
        <v>788</v>
      </c>
      <c r="V410" s="71" t="s">
        <v>788</v>
      </c>
      <c r="W410" s="71" t="s">
        <v>788</v>
      </c>
      <c r="X410" s="71" t="s">
        <v>788</v>
      </c>
      <c r="Y410" s="71" t="s">
        <v>788</v>
      </c>
      <c r="Z410" s="71" t="s">
        <v>788</v>
      </c>
      <c r="AA410" s="71" t="s">
        <v>788</v>
      </c>
      <c r="AB410" s="71" t="s">
        <v>788</v>
      </c>
      <c r="AC410" s="71" t="s">
        <v>788</v>
      </c>
      <c r="AD410" s="71" t="s">
        <v>788</v>
      </c>
      <c r="AE410" s="72"/>
      <c r="AF410" s="71" t="s">
        <v>788</v>
      </c>
      <c r="AG410" s="71" t="s">
        <v>788</v>
      </c>
      <c r="AH410" s="71" t="s">
        <v>788</v>
      </c>
      <c r="AI410" s="71" t="s">
        <v>788</v>
      </c>
      <c r="AJ410" s="71" t="s">
        <v>788</v>
      </c>
      <c r="AK410" s="71" t="s">
        <v>788</v>
      </c>
      <c r="AL410" s="71" t="s">
        <v>788</v>
      </c>
      <c r="AM410" s="71" t="s">
        <v>788</v>
      </c>
      <c r="AN410" s="71" t="s">
        <v>788</v>
      </c>
      <c r="AO410" s="71" t="s">
        <v>788</v>
      </c>
      <c r="AP410" s="71"/>
      <c r="AQ410" s="72"/>
      <c r="AR410" s="71" t="s">
        <v>788</v>
      </c>
      <c r="AS410" s="71" t="s">
        <v>788</v>
      </c>
      <c r="AT410" s="71" t="s">
        <v>788</v>
      </c>
      <c r="AU410" s="71" t="s">
        <v>788</v>
      </c>
      <c r="AV410" s="71" t="s">
        <v>788</v>
      </c>
      <c r="AW410" s="71" t="s">
        <v>788</v>
      </c>
      <c r="AX410" s="71" t="s">
        <v>788</v>
      </c>
      <c r="AY410" s="72"/>
      <c r="AZ410" s="71" t="s">
        <v>788</v>
      </c>
      <c r="BA410" s="71" t="s">
        <v>788</v>
      </c>
      <c r="BB410" s="71" t="s">
        <v>788</v>
      </c>
      <c r="BC410" s="71" t="s">
        <v>788</v>
      </c>
      <c r="BD410" s="71" t="s">
        <v>788</v>
      </c>
      <c r="BE410" s="71" t="s">
        <v>788</v>
      </c>
      <c r="BF410" s="71" t="s">
        <v>788</v>
      </c>
      <c r="BG410" s="72"/>
      <c r="BH410" s="71" t="s">
        <v>788</v>
      </c>
      <c r="BI410" s="71" t="s">
        <v>788</v>
      </c>
      <c r="BJ410" s="71" t="s">
        <v>788</v>
      </c>
      <c r="BK410" s="71" t="s">
        <v>788</v>
      </c>
      <c r="BL410" s="71" t="s">
        <v>788</v>
      </c>
      <c r="BM410" s="71" t="s">
        <v>788</v>
      </c>
      <c r="BN410" s="72"/>
      <c r="BO410" s="71" t="s">
        <v>788</v>
      </c>
      <c r="BP410" s="71" t="s">
        <v>788</v>
      </c>
      <c r="BQ410" s="71" t="s">
        <v>788</v>
      </c>
      <c r="BR410" s="71" t="s">
        <v>788</v>
      </c>
      <c r="BS410" s="71" t="s">
        <v>788</v>
      </c>
      <c r="BT410" s="71" t="s">
        <v>788</v>
      </c>
      <c r="BU410"/>
      <c r="BV410" s="70"/>
      <c r="BW410" s="70"/>
      <c r="BX410" s="70"/>
      <c r="BY410" s="70"/>
      <c r="BZ410" s="70"/>
      <c r="CA410" s="70"/>
      <c r="CB410" s="70"/>
      <c r="CC410" s="70"/>
      <c r="CD410" s="70"/>
    </row>
    <row r="411" spans="1:82">
      <c r="A411" s="70" t="s">
        <v>2118</v>
      </c>
      <c r="B411" s="70">
        <v>327</v>
      </c>
      <c r="C411" s="70">
        <v>4</v>
      </c>
      <c r="D411" s="70">
        <v>20</v>
      </c>
      <c r="E411" s="70">
        <v>2007</v>
      </c>
      <c r="F411" s="70" t="s">
        <v>791</v>
      </c>
      <c r="G411" s="70" t="s">
        <v>2114</v>
      </c>
      <c r="H411" s="70" t="s">
        <v>2115</v>
      </c>
      <c r="I411" s="148"/>
      <c r="J411" s="71">
        <v>11.984455362134099</v>
      </c>
      <c r="K411" s="71">
        <v>0.47839561773577521</v>
      </c>
      <c r="L411" s="71">
        <v>0</v>
      </c>
      <c r="M411" s="71">
        <v>5.0772402279491926</v>
      </c>
      <c r="N411" s="71">
        <v>9.4135161211764053</v>
      </c>
      <c r="O411" s="71">
        <v>4.2381506810734333</v>
      </c>
      <c r="P411" s="71">
        <v>7.2563385041610413</v>
      </c>
      <c r="Q411" s="71">
        <v>0.32408088956651898</v>
      </c>
      <c r="R411" s="71">
        <v>0</v>
      </c>
      <c r="S411" s="71">
        <v>0.34160809760999999</v>
      </c>
      <c r="T411" s="72"/>
      <c r="U411" s="71">
        <v>378133</v>
      </c>
      <c r="V411" s="71">
        <v>233</v>
      </c>
      <c r="W411" s="71">
        <v>0</v>
      </c>
      <c r="X411" s="71">
        <v>1350</v>
      </c>
      <c r="Y411" s="71">
        <v>2441</v>
      </c>
      <c r="Z411" s="71">
        <v>2097</v>
      </c>
      <c r="AA411" s="71">
        <v>1421</v>
      </c>
      <c r="AB411" s="71">
        <v>5210</v>
      </c>
      <c r="AC411" s="71">
        <v>0</v>
      </c>
      <c r="AD411" s="71">
        <v>0.34160809760999999</v>
      </c>
      <c r="AE411" s="72"/>
      <c r="AF411" s="71"/>
      <c r="AG411" s="71"/>
      <c r="AH411" s="71"/>
      <c r="AI411" s="71"/>
      <c r="AJ411" s="71"/>
      <c r="AK411" s="71"/>
      <c r="AL411" s="71"/>
      <c r="AM411" s="71"/>
      <c r="AN411" s="71"/>
      <c r="AO411" s="71"/>
      <c r="AP411" s="71"/>
      <c r="AQ411" s="72"/>
      <c r="AR411" s="71"/>
      <c r="AS411" s="71"/>
      <c r="AT411" s="71"/>
      <c r="AU411" s="71"/>
      <c r="AV411" s="71"/>
      <c r="AW411" s="71"/>
      <c r="AX411" s="71"/>
      <c r="AY411" s="72"/>
      <c r="AZ411" s="71"/>
      <c r="BA411" s="71"/>
      <c r="BB411" s="71"/>
      <c r="BC411" s="71"/>
      <c r="BD411" s="71"/>
      <c r="BE411" s="71"/>
      <c r="BF411" s="71"/>
      <c r="BG411" s="72"/>
      <c r="BH411" s="71" t="s">
        <v>788</v>
      </c>
      <c r="BI411" s="71" t="s">
        <v>788</v>
      </c>
      <c r="BJ411" s="71" t="s">
        <v>788</v>
      </c>
      <c r="BK411" s="71" t="s">
        <v>788</v>
      </c>
      <c r="BL411" s="71" t="s">
        <v>788</v>
      </c>
      <c r="BM411" s="71" t="s">
        <v>788</v>
      </c>
      <c r="BN411" s="72"/>
      <c r="BO411" s="71" t="s">
        <v>788</v>
      </c>
      <c r="BP411" s="71" t="s">
        <v>788</v>
      </c>
      <c r="BQ411" s="71" t="s">
        <v>788</v>
      </c>
      <c r="BR411" s="71" t="s">
        <v>788</v>
      </c>
      <c r="BS411" s="71" t="s">
        <v>788</v>
      </c>
      <c r="BT411" s="71" t="s">
        <v>788</v>
      </c>
      <c r="BU411"/>
      <c r="BV411" s="70"/>
      <c r="BW411" s="70"/>
      <c r="BX411" s="70"/>
      <c r="BY411" s="70"/>
      <c r="BZ411" s="70"/>
      <c r="CA411" s="70"/>
      <c r="CB411" s="70"/>
      <c r="CC411" s="70"/>
      <c r="CD411" s="70"/>
    </row>
    <row r="412" spans="1:82">
      <c r="A412" s="70" t="s">
        <v>2119</v>
      </c>
      <c r="B412" s="70">
        <v>328</v>
      </c>
      <c r="C412" s="70">
        <v>5</v>
      </c>
      <c r="D412" s="70">
        <v>20</v>
      </c>
      <c r="E412" s="70">
        <v>2008</v>
      </c>
      <c r="F412" s="70" t="s">
        <v>792</v>
      </c>
      <c r="G412" s="70" t="s">
        <v>2114</v>
      </c>
      <c r="H412" s="70" t="s">
        <v>2115</v>
      </c>
      <c r="I412" s="148"/>
      <c r="J412" s="71">
        <v>10.901835620195801</v>
      </c>
      <c r="K412" s="71">
        <v>0.34774825736704118</v>
      </c>
      <c r="L412" s="71">
        <v>0</v>
      </c>
      <c r="M412" s="71">
        <v>5.5645073725160232</v>
      </c>
      <c r="N412" s="71">
        <v>8.4714582244652163</v>
      </c>
      <c r="O412" s="71">
        <v>4.0397722372596956</v>
      </c>
      <c r="P412" s="71">
        <v>6.9828333789452239</v>
      </c>
      <c r="Q412" s="71">
        <v>0.31081989025204698</v>
      </c>
      <c r="R412" s="71">
        <v>0</v>
      </c>
      <c r="S412" s="71">
        <v>0.54300966967340003</v>
      </c>
      <c r="T412" s="72"/>
      <c r="U412" s="71">
        <v>375586</v>
      </c>
      <c r="V412" s="71">
        <v>233</v>
      </c>
      <c r="W412" s="71">
        <v>0</v>
      </c>
      <c r="X412" s="71">
        <v>1350</v>
      </c>
      <c r="Y412" s="71">
        <v>2404</v>
      </c>
      <c r="Z412" s="71">
        <v>2069</v>
      </c>
      <c r="AA412" s="71">
        <v>1369</v>
      </c>
      <c r="AB412" s="71">
        <v>5079</v>
      </c>
      <c r="AC412" s="71">
        <v>0</v>
      </c>
      <c r="AD412" s="71">
        <v>0.54300966967340003</v>
      </c>
      <c r="AE412" s="72"/>
      <c r="AF412" s="71"/>
      <c r="AG412" s="71"/>
      <c r="AH412" s="71"/>
      <c r="AI412" s="71"/>
      <c r="AJ412" s="71"/>
      <c r="AK412" s="71"/>
      <c r="AL412" s="71"/>
      <c r="AM412" s="71"/>
      <c r="AN412" s="71"/>
      <c r="AO412" s="71"/>
      <c r="AP412" s="71"/>
      <c r="AQ412" s="72"/>
      <c r="AR412" s="71"/>
      <c r="AS412" s="71"/>
      <c r="AT412" s="71"/>
      <c r="AU412" s="71"/>
      <c r="AV412" s="71"/>
      <c r="AW412" s="71"/>
      <c r="AX412" s="71"/>
      <c r="AY412" s="72"/>
      <c r="AZ412" s="71"/>
      <c r="BA412" s="71"/>
      <c r="BB412" s="71"/>
      <c r="BC412" s="71"/>
      <c r="BD412" s="71"/>
      <c r="BE412" s="71"/>
      <c r="BF412" s="71"/>
      <c r="BG412" s="72"/>
      <c r="BH412" s="71" t="s">
        <v>788</v>
      </c>
      <c r="BI412" s="71" t="s">
        <v>788</v>
      </c>
      <c r="BJ412" s="71" t="s">
        <v>788</v>
      </c>
      <c r="BK412" s="71" t="s">
        <v>788</v>
      </c>
      <c r="BL412" s="71" t="s">
        <v>788</v>
      </c>
      <c r="BM412" s="71" t="s">
        <v>788</v>
      </c>
      <c r="BN412" s="72"/>
      <c r="BO412" s="71" t="s">
        <v>788</v>
      </c>
      <c r="BP412" s="71" t="s">
        <v>788</v>
      </c>
      <c r="BQ412" s="71" t="s">
        <v>788</v>
      </c>
      <c r="BR412" s="71" t="s">
        <v>788</v>
      </c>
      <c r="BS412" s="71" t="s">
        <v>788</v>
      </c>
      <c r="BT412" s="71" t="s">
        <v>788</v>
      </c>
      <c r="BU412"/>
      <c r="BV412" s="70"/>
      <c r="BW412" s="70"/>
      <c r="BX412" s="70"/>
      <c r="BY412" s="70"/>
      <c r="BZ412" s="70"/>
      <c r="CA412" s="70"/>
      <c r="CB412" s="70"/>
      <c r="CC412" s="70"/>
      <c r="CD412" s="70"/>
    </row>
    <row r="413" spans="1:82">
      <c r="A413" s="70" t="s">
        <v>2120</v>
      </c>
      <c r="B413" s="70">
        <v>329</v>
      </c>
      <c r="C413" s="70">
        <v>6</v>
      </c>
      <c r="D413" s="70">
        <v>20</v>
      </c>
      <c r="E413" s="70">
        <v>2009</v>
      </c>
      <c r="F413" s="70" t="s">
        <v>176</v>
      </c>
      <c r="G413" s="70" t="s">
        <v>2114</v>
      </c>
      <c r="H413" s="70" t="s">
        <v>2115</v>
      </c>
      <c r="I413" s="148"/>
      <c r="J413" s="71">
        <v>13.08015946335628</v>
      </c>
      <c r="K413" s="71">
        <v>0.2474467008577079</v>
      </c>
      <c r="L413" s="71">
        <v>0.85812272269031964</v>
      </c>
      <c r="M413" s="71">
        <v>4.6744990079435844</v>
      </c>
      <c r="N413" s="71">
        <v>7.0101614382131938</v>
      </c>
      <c r="O413" s="71">
        <v>4.1461893829989824</v>
      </c>
      <c r="P413" s="71">
        <v>6.6080476482440336</v>
      </c>
      <c r="Q413" s="71">
        <v>0.29084552084104898</v>
      </c>
      <c r="R413" s="71">
        <v>0</v>
      </c>
      <c r="S413" s="71">
        <v>0.56251819964876704</v>
      </c>
      <c r="T413" s="72"/>
      <c r="U413" s="71">
        <v>341636</v>
      </c>
      <c r="V413" s="71">
        <v>181</v>
      </c>
      <c r="W413" s="71">
        <v>11</v>
      </c>
      <c r="X413" s="71">
        <v>1290</v>
      </c>
      <c r="Y413" s="71">
        <v>2391</v>
      </c>
      <c r="Z413" s="71">
        <v>2096</v>
      </c>
      <c r="AA413" s="71">
        <v>1330</v>
      </c>
      <c r="AB413" s="71">
        <v>4989</v>
      </c>
      <c r="AC413" s="71">
        <v>0</v>
      </c>
      <c r="AD413" s="71">
        <v>0.56251819964876704</v>
      </c>
      <c r="AE413" s="72"/>
      <c r="AF413" s="71"/>
      <c r="AG413" s="71"/>
      <c r="AH413" s="71"/>
      <c r="AI413" s="71"/>
      <c r="AJ413" s="71"/>
      <c r="AK413" s="71"/>
      <c r="AL413" s="71"/>
      <c r="AM413" s="71"/>
      <c r="AN413" s="71"/>
      <c r="AO413" s="71"/>
      <c r="AP413" s="71"/>
      <c r="AQ413" s="72"/>
      <c r="AR413" s="71"/>
      <c r="AS413" s="71"/>
      <c r="AT413" s="71"/>
      <c r="AU413" s="71"/>
      <c r="AV413" s="71"/>
      <c r="AW413" s="71"/>
      <c r="AX413" s="71"/>
      <c r="AY413" s="72"/>
      <c r="AZ413" s="71"/>
      <c r="BA413" s="71"/>
      <c r="BB413" s="71"/>
      <c r="BC413" s="71"/>
      <c r="BD413" s="71"/>
      <c r="BE413" s="71"/>
      <c r="BF413" s="71"/>
      <c r="BG413" s="72"/>
      <c r="BH413" s="71">
        <v>0</v>
      </c>
      <c r="BI413" s="71">
        <v>0</v>
      </c>
      <c r="BJ413" s="71">
        <v>0</v>
      </c>
      <c r="BK413" s="71">
        <v>0</v>
      </c>
      <c r="BL413" s="71">
        <v>0</v>
      </c>
      <c r="BM413" s="71">
        <v>0</v>
      </c>
      <c r="BN413" s="72"/>
      <c r="BO413" s="71">
        <v>0</v>
      </c>
      <c r="BP413" s="71">
        <v>0</v>
      </c>
      <c r="BQ413" s="71">
        <v>0</v>
      </c>
      <c r="BR413" s="71">
        <v>0</v>
      </c>
      <c r="BS413" s="71">
        <v>0</v>
      </c>
      <c r="BT413" s="71">
        <v>0</v>
      </c>
      <c r="BU413"/>
      <c r="BV413" s="70">
        <v>0</v>
      </c>
      <c r="BW413" s="70">
        <v>0</v>
      </c>
      <c r="BX413" s="70">
        <v>0</v>
      </c>
      <c r="BY413" s="70">
        <v>0</v>
      </c>
      <c r="BZ413" s="70">
        <v>0</v>
      </c>
      <c r="CA413" s="70">
        <v>0</v>
      </c>
      <c r="CB413" s="70">
        <v>0</v>
      </c>
      <c r="CC413" s="70">
        <v>0</v>
      </c>
      <c r="CD413" s="70">
        <v>0</v>
      </c>
    </row>
    <row r="414" spans="1:82">
      <c r="A414" s="70" t="s">
        <v>2121</v>
      </c>
      <c r="B414" s="70">
        <v>330</v>
      </c>
      <c r="C414" s="70">
        <v>7</v>
      </c>
      <c r="D414" s="70">
        <v>20</v>
      </c>
      <c r="E414" s="70">
        <v>2010</v>
      </c>
      <c r="F414" s="70" t="s">
        <v>177</v>
      </c>
      <c r="G414" s="70" t="s">
        <v>2114</v>
      </c>
      <c r="H414" s="70" t="s">
        <v>2115</v>
      </c>
      <c r="I414" s="148"/>
      <c r="J414" s="71">
        <v>13.255382599741189</v>
      </c>
      <c r="K414" s="71">
        <v>0.27475191838588869</v>
      </c>
      <c r="L414" s="71">
        <v>0.83722549296273163</v>
      </c>
      <c r="M414" s="71">
        <v>5.106584359954744</v>
      </c>
      <c r="N414" s="71">
        <v>7.4193333796632874</v>
      </c>
      <c r="O414" s="71">
        <v>4.1782058365984556</v>
      </c>
      <c r="P414" s="71">
        <v>6.6091432630072111</v>
      </c>
      <c r="Q414" s="71">
        <v>0.29665079919626502</v>
      </c>
      <c r="R414" s="71">
        <v>0</v>
      </c>
      <c r="S414" s="71">
        <v>0.500824225728704</v>
      </c>
      <c r="T414" s="72"/>
      <c r="U414" s="71">
        <v>336749</v>
      </c>
      <c r="V414" s="71">
        <v>181</v>
      </c>
      <c r="W414" s="71">
        <v>11</v>
      </c>
      <c r="X414" s="71">
        <v>1290</v>
      </c>
      <c r="Y414" s="71">
        <v>2367</v>
      </c>
      <c r="Z414" s="71">
        <v>2122</v>
      </c>
      <c r="AA414" s="71">
        <v>1297</v>
      </c>
      <c r="AB414" s="71">
        <v>4876</v>
      </c>
      <c r="AC414" s="71">
        <v>0</v>
      </c>
      <c r="AD414" s="71">
        <v>0.500824225728704</v>
      </c>
      <c r="AE414" s="72"/>
      <c r="AF414" s="71"/>
      <c r="AG414" s="71"/>
      <c r="AH414" s="71"/>
      <c r="AI414" s="71"/>
      <c r="AJ414" s="71"/>
      <c r="AK414" s="71"/>
      <c r="AL414" s="71"/>
      <c r="AM414" s="71"/>
      <c r="AN414" s="71"/>
      <c r="AO414" s="71"/>
      <c r="AP414" s="71"/>
      <c r="AQ414" s="72"/>
      <c r="AR414" s="71"/>
      <c r="AS414" s="71"/>
      <c r="AT414" s="71"/>
      <c r="AU414" s="71"/>
      <c r="AV414" s="71"/>
      <c r="AW414" s="71"/>
      <c r="AX414" s="71"/>
      <c r="AY414" s="72"/>
      <c r="AZ414" s="71"/>
      <c r="BA414" s="71"/>
      <c r="BB414" s="71"/>
      <c r="BC414" s="71"/>
      <c r="BD414" s="71"/>
      <c r="BE414" s="71"/>
      <c r="BF414" s="71"/>
      <c r="BG414" s="72"/>
      <c r="BH414" s="71">
        <v>0</v>
      </c>
      <c r="BI414" s="71">
        <v>0</v>
      </c>
      <c r="BJ414" s="71">
        <v>0</v>
      </c>
      <c r="BK414" s="71">
        <v>0</v>
      </c>
      <c r="BL414" s="71">
        <v>0</v>
      </c>
      <c r="BM414" s="71">
        <v>0</v>
      </c>
      <c r="BN414" s="72"/>
      <c r="BO414" s="71">
        <v>0</v>
      </c>
      <c r="BP414" s="71">
        <v>0</v>
      </c>
      <c r="BQ414" s="71">
        <v>0</v>
      </c>
      <c r="BR414" s="71">
        <v>0</v>
      </c>
      <c r="BS414" s="71">
        <v>0</v>
      </c>
      <c r="BT414" s="71">
        <v>0</v>
      </c>
      <c r="BU414"/>
      <c r="BV414" s="70">
        <v>0</v>
      </c>
      <c r="BW414" s="70">
        <v>0</v>
      </c>
      <c r="BX414" s="70">
        <v>0</v>
      </c>
      <c r="BY414" s="70">
        <v>0</v>
      </c>
      <c r="BZ414" s="70">
        <v>0</v>
      </c>
      <c r="CA414" s="70">
        <v>0</v>
      </c>
      <c r="CB414" s="70">
        <v>0</v>
      </c>
      <c r="CC414" s="70">
        <v>0</v>
      </c>
      <c r="CD414" s="70">
        <v>0</v>
      </c>
    </row>
    <row r="415" spans="1:82">
      <c r="A415" s="70" t="s">
        <v>2122</v>
      </c>
      <c r="B415" s="70">
        <v>331</v>
      </c>
      <c r="C415" s="70">
        <v>8</v>
      </c>
      <c r="D415" s="70">
        <v>20</v>
      </c>
      <c r="E415" s="70">
        <v>2011</v>
      </c>
      <c r="F415" s="70" t="s">
        <v>178</v>
      </c>
      <c r="G415" s="70" t="s">
        <v>2114</v>
      </c>
      <c r="H415" s="70" t="s">
        <v>2115</v>
      </c>
      <c r="I415" s="148"/>
      <c r="J415" s="71">
        <v>10.28160731025204</v>
      </c>
      <c r="K415" s="71">
        <v>0.39577494515336809</v>
      </c>
      <c r="L415" s="71">
        <v>0.45649196264653319</v>
      </c>
      <c r="M415" s="71">
        <v>6.7026549296065348</v>
      </c>
      <c r="N415" s="71">
        <v>9.3677397061787797</v>
      </c>
      <c r="O415" s="71">
        <v>4.1433239692391686</v>
      </c>
      <c r="P415" s="71">
        <v>6.4181496864365659</v>
      </c>
      <c r="Q415" s="71">
        <v>0.33432342715256602</v>
      </c>
      <c r="R415" s="71">
        <v>0</v>
      </c>
      <c r="S415" s="71">
        <v>0.53187351649026104</v>
      </c>
      <c r="T415" s="72"/>
      <c r="U415" s="71">
        <v>274255</v>
      </c>
      <c r="V415" s="71">
        <v>181</v>
      </c>
      <c r="W415" s="71">
        <v>11</v>
      </c>
      <c r="X415" s="71">
        <v>1290</v>
      </c>
      <c r="Y415" s="71">
        <v>2336</v>
      </c>
      <c r="Z415" s="71">
        <v>2150</v>
      </c>
      <c r="AA415" s="71">
        <v>1297</v>
      </c>
      <c r="AB415" s="71">
        <v>4764</v>
      </c>
      <c r="AC415" s="71">
        <v>0</v>
      </c>
      <c r="AD415" s="71">
        <v>0.53187351649026104</v>
      </c>
      <c r="AE415" s="72"/>
      <c r="AF415" s="71"/>
      <c r="AG415" s="71"/>
      <c r="AH415" s="71"/>
      <c r="AI415" s="71"/>
      <c r="AJ415" s="71"/>
      <c r="AK415" s="71"/>
      <c r="AL415" s="71"/>
      <c r="AM415" s="71"/>
      <c r="AN415" s="71"/>
      <c r="AO415" s="71"/>
      <c r="AP415" s="71"/>
      <c r="AQ415" s="72"/>
      <c r="AR415" s="71"/>
      <c r="AS415" s="71"/>
      <c r="AT415" s="71"/>
      <c r="AU415" s="71"/>
      <c r="AV415" s="71"/>
      <c r="AW415" s="71"/>
      <c r="AX415" s="71"/>
      <c r="AY415" s="72"/>
      <c r="AZ415" s="71"/>
      <c r="BA415" s="71"/>
      <c r="BB415" s="71"/>
      <c r="BC415" s="71"/>
      <c r="BD415" s="71"/>
      <c r="BE415" s="71"/>
      <c r="BF415" s="71"/>
      <c r="BG415" s="72"/>
      <c r="BH415" s="71">
        <v>0</v>
      </c>
      <c r="BI415" s="71">
        <v>0</v>
      </c>
      <c r="BJ415" s="71">
        <v>0</v>
      </c>
      <c r="BK415" s="71">
        <v>0</v>
      </c>
      <c r="BL415" s="71">
        <v>0</v>
      </c>
      <c r="BM415" s="71">
        <v>0</v>
      </c>
      <c r="BN415" s="72"/>
      <c r="BO415" s="71">
        <v>0</v>
      </c>
      <c r="BP415" s="71">
        <v>0</v>
      </c>
      <c r="BQ415" s="71">
        <v>0</v>
      </c>
      <c r="BR415" s="71">
        <v>0</v>
      </c>
      <c r="BS415" s="71">
        <v>0</v>
      </c>
      <c r="BT415" s="71">
        <v>0</v>
      </c>
      <c r="BU415"/>
      <c r="BV415" s="70">
        <v>0</v>
      </c>
      <c r="BW415" s="70">
        <v>0</v>
      </c>
      <c r="BX415" s="70">
        <v>0</v>
      </c>
      <c r="BY415" s="70">
        <v>0</v>
      </c>
      <c r="BZ415" s="70">
        <v>0</v>
      </c>
      <c r="CA415" s="70">
        <v>0</v>
      </c>
      <c r="CB415" s="70">
        <v>0</v>
      </c>
      <c r="CC415" s="70">
        <v>0</v>
      </c>
      <c r="CD415" s="70">
        <v>0</v>
      </c>
    </row>
    <row r="416" spans="1:82">
      <c r="A416" s="70" t="s">
        <v>2123</v>
      </c>
      <c r="B416" s="70">
        <v>332</v>
      </c>
      <c r="C416" s="70">
        <v>9</v>
      </c>
      <c r="D416" s="70">
        <v>20</v>
      </c>
      <c r="E416" s="70">
        <v>2012</v>
      </c>
      <c r="F416" s="70" t="s">
        <v>179</v>
      </c>
      <c r="G416" s="70" t="s">
        <v>2114</v>
      </c>
      <c r="H416" s="70" t="s">
        <v>2115</v>
      </c>
      <c r="I416" s="148"/>
      <c r="J416" s="71">
        <v>13.420307712334489</v>
      </c>
      <c r="K416" s="71">
        <v>0.38331205111378608</v>
      </c>
      <c r="L416" s="71">
        <v>0.47011125964283379</v>
      </c>
      <c r="M416" s="71">
        <v>7.0067383890929129</v>
      </c>
      <c r="N416" s="71">
        <v>10.119736308098361</v>
      </c>
      <c r="O416" s="71">
        <v>4.1413109192596407</v>
      </c>
      <c r="P416" s="71">
        <v>6.5392681808039779</v>
      </c>
      <c r="Q416" s="71">
        <v>0.35766971323246699</v>
      </c>
      <c r="R416" s="71">
        <v>0</v>
      </c>
      <c r="S416" s="71">
        <v>0.4199744289936001</v>
      </c>
      <c r="T416" s="72"/>
      <c r="U416" s="71">
        <v>364945</v>
      </c>
      <c r="V416" s="71">
        <v>181</v>
      </c>
      <c r="W416" s="71">
        <v>11</v>
      </c>
      <c r="X416" s="71">
        <v>1290</v>
      </c>
      <c r="Y416" s="71">
        <v>2328</v>
      </c>
      <c r="Z416" s="71">
        <v>2166</v>
      </c>
      <c r="AA416" s="71">
        <v>1314</v>
      </c>
      <c r="AB416" s="71">
        <v>4691</v>
      </c>
      <c r="AC416" s="71">
        <v>0</v>
      </c>
      <c r="AD416" s="71">
        <v>0.4199744289936001</v>
      </c>
      <c r="AE416" s="72"/>
      <c r="AF416" s="71"/>
      <c r="AG416" s="71"/>
      <c r="AH416" s="71"/>
      <c r="AI416" s="71"/>
      <c r="AJ416" s="71"/>
      <c r="AK416" s="71"/>
      <c r="AL416" s="71"/>
      <c r="AM416" s="71"/>
      <c r="AN416" s="71"/>
      <c r="AO416" s="71"/>
      <c r="AP416" s="71"/>
      <c r="AQ416" s="72"/>
      <c r="AR416" s="71"/>
      <c r="AS416" s="71"/>
      <c r="AT416" s="71"/>
      <c r="AU416" s="71"/>
      <c r="AV416" s="71"/>
      <c r="AW416" s="71"/>
      <c r="AX416" s="71"/>
      <c r="AY416" s="72"/>
      <c r="AZ416" s="71"/>
      <c r="BA416" s="71"/>
      <c r="BB416" s="71"/>
      <c r="BC416" s="71"/>
      <c r="BD416" s="71"/>
      <c r="BE416" s="71"/>
      <c r="BF416" s="71"/>
      <c r="BG416" s="72"/>
      <c r="BH416" s="71">
        <v>0</v>
      </c>
      <c r="BI416" s="71">
        <v>0</v>
      </c>
      <c r="BJ416" s="71">
        <v>0</v>
      </c>
      <c r="BK416" s="71">
        <v>0</v>
      </c>
      <c r="BL416" s="71">
        <v>0</v>
      </c>
      <c r="BM416" s="71">
        <v>0</v>
      </c>
      <c r="BN416" s="72"/>
      <c r="BO416" s="71">
        <v>0</v>
      </c>
      <c r="BP416" s="71">
        <v>0</v>
      </c>
      <c r="BQ416" s="71">
        <v>0</v>
      </c>
      <c r="BR416" s="71">
        <v>0</v>
      </c>
      <c r="BS416" s="71">
        <v>0</v>
      </c>
      <c r="BT416" s="71">
        <v>0</v>
      </c>
      <c r="BU416"/>
      <c r="BV416" s="70">
        <v>0</v>
      </c>
      <c r="BW416" s="70">
        <v>0</v>
      </c>
      <c r="BX416" s="70">
        <v>0</v>
      </c>
      <c r="BY416" s="70">
        <v>0</v>
      </c>
      <c r="BZ416" s="70">
        <v>0</v>
      </c>
      <c r="CA416" s="70">
        <v>0</v>
      </c>
      <c r="CB416" s="70">
        <v>0</v>
      </c>
      <c r="CC416" s="70">
        <v>0</v>
      </c>
      <c r="CD416" s="70">
        <v>0</v>
      </c>
    </row>
    <row r="417" spans="1:82">
      <c r="A417" s="70" t="s">
        <v>2124</v>
      </c>
      <c r="B417" s="70">
        <v>333</v>
      </c>
      <c r="C417" s="70">
        <v>10</v>
      </c>
      <c r="D417" s="70">
        <v>20</v>
      </c>
      <c r="E417" s="70">
        <v>2013</v>
      </c>
      <c r="F417" s="70" t="s">
        <v>180</v>
      </c>
      <c r="G417" s="70" t="s">
        <v>2114</v>
      </c>
      <c r="H417" s="70" t="s">
        <v>2115</v>
      </c>
      <c r="I417" s="148"/>
      <c r="J417" s="71">
        <v>15.164961031530121</v>
      </c>
      <c r="K417" s="71">
        <v>0.36624731075070188</v>
      </c>
      <c r="L417" s="71">
        <v>0.42008063276232471</v>
      </c>
      <c r="M417" s="71">
        <v>7.2061281377419846</v>
      </c>
      <c r="N417" s="71">
        <v>9.5569178216764197</v>
      </c>
      <c r="O417" s="71">
        <v>4.0393517724835792</v>
      </c>
      <c r="P417" s="71">
        <v>6.6588201052098119</v>
      </c>
      <c r="Q417" s="71">
        <v>0.35799844849715101</v>
      </c>
      <c r="R417" s="71">
        <v>0</v>
      </c>
      <c r="S417" s="71">
        <v>0.62282059675279988</v>
      </c>
      <c r="T417" s="72"/>
      <c r="U417" s="71">
        <v>389991</v>
      </c>
      <c r="V417" s="71">
        <v>181</v>
      </c>
      <c r="W417" s="71">
        <v>11</v>
      </c>
      <c r="X417" s="71">
        <v>1290</v>
      </c>
      <c r="Y417" s="71">
        <v>2333</v>
      </c>
      <c r="Z417" s="71">
        <v>2207</v>
      </c>
      <c r="AA417" s="71">
        <v>1333</v>
      </c>
      <c r="AB417" s="71">
        <v>4628</v>
      </c>
      <c r="AC417" s="71">
        <v>0</v>
      </c>
      <c r="AD417" s="71">
        <v>0.62282059675279988</v>
      </c>
      <c r="AE417" s="72"/>
      <c r="AF417" s="71"/>
      <c r="AG417" s="71"/>
      <c r="AH417" s="71"/>
      <c r="AI417" s="71"/>
      <c r="AJ417" s="71"/>
      <c r="AK417" s="71"/>
      <c r="AL417" s="71"/>
      <c r="AM417" s="71"/>
      <c r="AN417" s="71"/>
      <c r="AO417" s="71"/>
      <c r="AP417" s="71"/>
      <c r="AQ417" s="72"/>
      <c r="AR417" s="71"/>
      <c r="AS417" s="71"/>
      <c r="AT417" s="71"/>
      <c r="AU417" s="71"/>
      <c r="AV417" s="71"/>
      <c r="AW417" s="71"/>
      <c r="AX417" s="71"/>
      <c r="AY417" s="72"/>
      <c r="AZ417" s="71"/>
      <c r="BA417" s="71"/>
      <c r="BB417" s="71"/>
      <c r="BC417" s="71"/>
      <c r="BD417" s="71"/>
      <c r="BE417" s="71"/>
      <c r="BF417" s="71"/>
      <c r="BG417" s="72"/>
      <c r="BH417" s="71">
        <v>0</v>
      </c>
      <c r="BI417" s="71">
        <v>0</v>
      </c>
      <c r="BJ417" s="71">
        <v>0</v>
      </c>
      <c r="BK417" s="71">
        <v>0</v>
      </c>
      <c r="BL417" s="71">
        <v>0</v>
      </c>
      <c r="BM417" s="71">
        <v>0</v>
      </c>
      <c r="BN417" s="72"/>
      <c r="BO417" s="71">
        <v>0</v>
      </c>
      <c r="BP417" s="71">
        <v>0</v>
      </c>
      <c r="BQ417" s="71">
        <v>0</v>
      </c>
      <c r="BR417" s="71">
        <v>0</v>
      </c>
      <c r="BS417" s="71">
        <v>0</v>
      </c>
      <c r="BT417" s="71">
        <v>0</v>
      </c>
      <c r="BU417"/>
      <c r="BV417" s="70">
        <v>0</v>
      </c>
      <c r="BW417" s="70">
        <v>0</v>
      </c>
      <c r="BX417" s="70">
        <v>0</v>
      </c>
      <c r="BY417" s="70">
        <v>0</v>
      </c>
      <c r="BZ417" s="70">
        <v>0</v>
      </c>
      <c r="CA417" s="70">
        <v>0</v>
      </c>
      <c r="CB417" s="70">
        <v>0</v>
      </c>
      <c r="CC417" s="70">
        <v>0</v>
      </c>
      <c r="CD417" s="70">
        <v>0</v>
      </c>
    </row>
    <row r="418" spans="1:82">
      <c r="A418" s="70" t="s">
        <v>2125</v>
      </c>
      <c r="B418" s="70">
        <v>334</v>
      </c>
      <c r="C418" s="70">
        <v>11</v>
      </c>
      <c r="D418" s="70">
        <v>20</v>
      </c>
      <c r="E418" s="70">
        <v>2014</v>
      </c>
      <c r="F418" s="70" t="s">
        <v>181</v>
      </c>
      <c r="G418" s="70" t="s">
        <v>2114</v>
      </c>
      <c r="H418" s="70" t="s">
        <v>2115</v>
      </c>
      <c r="I418" s="148"/>
      <c r="J418" s="71">
        <v>18.986495769680829</v>
      </c>
      <c r="K418" s="71">
        <v>0.65107612814543991</v>
      </c>
      <c r="L418" s="71">
        <v>0.83204320198873405</v>
      </c>
      <c r="M418" s="71">
        <v>6.8773993882830462</v>
      </c>
      <c r="N418" s="71">
        <v>9.5924558540481613</v>
      </c>
      <c r="O418" s="71">
        <v>3.8473953108074483</v>
      </c>
      <c r="P418" s="71">
        <v>6.4775144856013673</v>
      </c>
      <c r="Q418" s="71">
        <v>0.33212292356024598</v>
      </c>
      <c r="R418" s="71">
        <v>0</v>
      </c>
      <c r="S418" s="71">
        <v>2.1042292712923998</v>
      </c>
      <c r="T418" s="72"/>
      <c r="U418" s="71">
        <v>499739</v>
      </c>
      <c r="V418" s="71">
        <v>285</v>
      </c>
      <c r="W418" s="71">
        <v>17</v>
      </c>
      <c r="X418" s="71">
        <v>1192</v>
      </c>
      <c r="Y418" s="71">
        <v>2292</v>
      </c>
      <c r="Z418" s="71">
        <v>2214</v>
      </c>
      <c r="AA418" s="71">
        <v>1290</v>
      </c>
      <c r="AB418" s="71">
        <v>4475</v>
      </c>
      <c r="AC418" s="71">
        <v>0</v>
      </c>
      <c r="AD418" s="71">
        <v>2.1042292712923998</v>
      </c>
      <c r="AE418" s="72"/>
      <c r="AF418" s="71"/>
      <c r="AG418" s="71"/>
      <c r="AH418" s="71"/>
      <c r="AI418" s="71"/>
      <c r="AJ418" s="71"/>
      <c r="AK418" s="71"/>
      <c r="AL418" s="71"/>
      <c r="AM418" s="71"/>
      <c r="AN418" s="71"/>
      <c r="AO418" s="71"/>
      <c r="AP418" s="71"/>
      <c r="AQ418" s="72"/>
      <c r="AR418" s="71">
        <v>56</v>
      </c>
      <c r="AS418" s="71">
        <v>15</v>
      </c>
      <c r="AT418" s="71">
        <v>0</v>
      </c>
      <c r="AU418" s="71">
        <v>0</v>
      </c>
      <c r="AV418" s="71">
        <v>0</v>
      </c>
      <c r="AW418" s="71">
        <v>0</v>
      </c>
      <c r="AX418" s="71"/>
      <c r="AY418" s="72"/>
      <c r="AZ418" s="71">
        <v>257.3</v>
      </c>
      <c r="BA418" s="71">
        <v>574.20000000000005</v>
      </c>
      <c r="BB418" s="71">
        <v>0</v>
      </c>
      <c r="BC418" s="71">
        <v>0</v>
      </c>
      <c r="BD418" s="71">
        <v>0</v>
      </c>
      <c r="BE418" s="71">
        <v>0</v>
      </c>
      <c r="BF418" s="71"/>
      <c r="BG418" s="72"/>
      <c r="BH418" s="71">
        <v>0</v>
      </c>
      <c r="BI418" s="71">
        <v>0</v>
      </c>
      <c r="BJ418" s="71">
        <v>0</v>
      </c>
      <c r="BK418" s="71">
        <v>0</v>
      </c>
      <c r="BL418" s="71">
        <v>0</v>
      </c>
      <c r="BM418" s="71">
        <v>0</v>
      </c>
      <c r="BN418" s="72"/>
      <c r="BO418" s="71">
        <v>0</v>
      </c>
      <c r="BP418" s="71">
        <v>0</v>
      </c>
      <c r="BQ418" s="71">
        <v>0</v>
      </c>
      <c r="BR418" s="71">
        <v>0</v>
      </c>
      <c r="BS418" s="71">
        <v>0</v>
      </c>
      <c r="BT418" s="71">
        <v>0</v>
      </c>
      <c r="BU418"/>
      <c r="BV418" s="70">
        <v>0</v>
      </c>
      <c r="BW418" s="70">
        <v>0</v>
      </c>
      <c r="BX418" s="70">
        <v>0</v>
      </c>
      <c r="BY418" s="70">
        <v>0</v>
      </c>
      <c r="BZ418" s="70">
        <v>0</v>
      </c>
      <c r="CA418" s="70">
        <v>0</v>
      </c>
      <c r="CB418" s="70">
        <v>0</v>
      </c>
      <c r="CC418" s="70">
        <v>0</v>
      </c>
      <c r="CD418" s="70">
        <v>0</v>
      </c>
    </row>
    <row r="419" spans="1:82">
      <c r="A419" s="70" t="s">
        <v>2126</v>
      </c>
      <c r="B419" s="70">
        <v>335</v>
      </c>
      <c r="C419" s="70">
        <v>12</v>
      </c>
      <c r="D419" s="70">
        <v>20</v>
      </c>
      <c r="E419" s="70">
        <v>2015</v>
      </c>
      <c r="F419" s="70" t="s">
        <v>182</v>
      </c>
      <c r="G419" s="70" t="s">
        <v>2114</v>
      </c>
      <c r="H419" s="70" t="s">
        <v>2115</v>
      </c>
      <c r="I419" s="148"/>
      <c r="J419" s="71">
        <v>20.118174260308379</v>
      </c>
      <c r="K419" s="71">
        <v>0.58905434554780278</v>
      </c>
      <c r="L419" s="71">
        <v>0.95688521929124382</v>
      </c>
      <c r="M419" s="71">
        <v>5.7202304232733283</v>
      </c>
      <c r="N419" s="71">
        <v>8.0555494230701612</v>
      </c>
      <c r="O419" s="71">
        <v>3.7642490375595199</v>
      </c>
      <c r="P419" s="71">
        <v>6.1660384398408628</v>
      </c>
      <c r="Q419" s="71">
        <v>0.31546394669641897</v>
      </c>
      <c r="R419" s="71">
        <v>0</v>
      </c>
      <c r="S419" s="71">
        <v>1.4723371825680001</v>
      </c>
      <c r="T419" s="72"/>
      <c r="U419" s="71">
        <v>518200</v>
      </c>
      <c r="V419" s="71">
        <v>285</v>
      </c>
      <c r="W419" s="71">
        <v>17</v>
      </c>
      <c r="X419" s="71">
        <v>1192</v>
      </c>
      <c r="Y419" s="71">
        <v>2257</v>
      </c>
      <c r="Z419" s="71">
        <v>2187</v>
      </c>
      <c r="AA419" s="71">
        <v>1227</v>
      </c>
      <c r="AB419" s="71">
        <v>4342</v>
      </c>
      <c r="AC419" s="71">
        <v>0</v>
      </c>
      <c r="AD419" s="71">
        <v>1.4723371825680001</v>
      </c>
      <c r="AE419" s="72"/>
      <c r="AF419" s="71">
        <v>4841728.7475314802</v>
      </c>
      <c r="AG419" s="71">
        <v>451364.23061908613</v>
      </c>
      <c r="AH419" s="71">
        <v>173157.29154824489</v>
      </c>
      <c r="AI419" s="71">
        <v>7506796.7495611412</v>
      </c>
      <c r="AJ419" s="71">
        <v>13456290.16619038</v>
      </c>
      <c r="AK419" s="71">
        <v>0</v>
      </c>
      <c r="AL419" s="71">
        <v>0</v>
      </c>
      <c r="AM419" s="71">
        <v>595052.88599504193</v>
      </c>
      <c r="AN419" s="71">
        <v>0</v>
      </c>
      <c r="AO419" s="71">
        <v>0</v>
      </c>
      <c r="AP419" s="71">
        <v>27024390.071445372</v>
      </c>
      <c r="AQ419" s="72"/>
      <c r="AR419" s="71">
        <v>58</v>
      </c>
      <c r="AS419" s="71">
        <v>40</v>
      </c>
      <c r="AT419" s="71">
        <v>0</v>
      </c>
      <c r="AU419" s="71">
        <v>0</v>
      </c>
      <c r="AV419" s="71">
        <v>0</v>
      </c>
      <c r="AW419" s="71">
        <v>0</v>
      </c>
      <c r="AX419" s="71"/>
      <c r="AY419" s="72"/>
      <c r="AZ419" s="71">
        <v>271.60000000000002</v>
      </c>
      <c r="BA419" s="71">
        <v>1857.5</v>
      </c>
      <c r="BB419" s="71">
        <v>0</v>
      </c>
      <c r="BC419" s="71">
        <v>0</v>
      </c>
      <c r="BD419" s="71">
        <v>0</v>
      </c>
      <c r="BE419" s="71">
        <v>0</v>
      </c>
      <c r="BF419" s="71"/>
      <c r="BG419" s="72"/>
      <c r="BH419" s="71">
        <v>0</v>
      </c>
      <c r="BI419" s="71">
        <v>0</v>
      </c>
      <c r="BJ419" s="71">
        <v>0</v>
      </c>
      <c r="BK419" s="71">
        <v>0</v>
      </c>
      <c r="BL419" s="71">
        <v>0</v>
      </c>
      <c r="BM419" s="71">
        <v>0</v>
      </c>
      <c r="BN419" s="72"/>
      <c r="BO419" s="71">
        <v>0</v>
      </c>
      <c r="BP419" s="71">
        <v>0</v>
      </c>
      <c r="BQ419" s="71">
        <v>0</v>
      </c>
      <c r="BR419" s="71">
        <v>0</v>
      </c>
      <c r="BS419" s="71">
        <v>0</v>
      </c>
      <c r="BT419" s="71">
        <v>0</v>
      </c>
      <c r="BU419"/>
      <c r="BV419" s="70">
        <v>0</v>
      </c>
      <c r="BW419" s="70">
        <v>0</v>
      </c>
      <c r="BX419" s="70">
        <v>0</v>
      </c>
      <c r="BY419" s="70">
        <v>0</v>
      </c>
      <c r="BZ419" s="70">
        <v>0</v>
      </c>
      <c r="CA419" s="70">
        <v>0</v>
      </c>
      <c r="CB419" s="70">
        <v>0</v>
      </c>
      <c r="CC419" s="70">
        <v>0</v>
      </c>
      <c r="CD419" s="70">
        <v>0</v>
      </c>
    </row>
    <row r="420" spans="1:82">
      <c r="A420" s="70" t="s">
        <v>2127</v>
      </c>
      <c r="B420" s="70">
        <v>336</v>
      </c>
      <c r="C420" s="70">
        <v>13</v>
      </c>
      <c r="D420" s="70">
        <v>20</v>
      </c>
      <c r="E420" s="70">
        <v>2016</v>
      </c>
      <c r="F420" s="70" t="s">
        <v>155</v>
      </c>
      <c r="G420" s="70" t="s">
        <v>2114</v>
      </c>
      <c r="H420" s="70" t="s">
        <v>2115</v>
      </c>
      <c r="I420" s="148"/>
      <c r="J420" s="71">
        <v>15.317732388283485</v>
      </c>
      <c r="K420" s="71">
        <v>0.59788778019439281</v>
      </c>
      <c r="L420" s="71">
        <v>1.3333707351805495</v>
      </c>
      <c r="M420" s="71">
        <v>5.8757211547435917</v>
      </c>
      <c r="N420" s="71">
        <v>8.0859602097007084</v>
      </c>
      <c r="O420" s="71">
        <v>3.7270394088508461</v>
      </c>
      <c r="P420" s="71">
        <v>5.7818791015322555</v>
      </c>
      <c r="Q420" s="71">
        <v>0.30011548634019952</v>
      </c>
      <c r="R420" s="71">
        <v>0</v>
      </c>
      <c r="S420" s="71">
        <v>1.2945907281999998</v>
      </c>
      <c r="T420" s="72"/>
      <c r="U420" s="71">
        <v>365094</v>
      </c>
      <c r="V420" s="71">
        <v>285</v>
      </c>
      <c r="W420" s="71">
        <v>17</v>
      </c>
      <c r="X420" s="71">
        <v>1192</v>
      </c>
      <c r="Y420" s="71">
        <v>2232</v>
      </c>
      <c r="Z420" s="71">
        <v>2192</v>
      </c>
      <c r="AA420" s="71">
        <v>1190</v>
      </c>
      <c r="AB420" s="71">
        <v>4249</v>
      </c>
      <c r="AC420" s="71">
        <v>0</v>
      </c>
      <c r="AD420" s="71">
        <v>1.2945907282</v>
      </c>
      <c r="AE420" s="72"/>
      <c r="AF420" s="71">
        <v>3436722.3763785651</v>
      </c>
      <c r="AG420" s="71">
        <v>437326.38709838869</v>
      </c>
      <c r="AH420" s="71">
        <v>204609.3948689719</v>
      </c>
      <c r="AI420" s="71">
        <v>8902853.1135043949</v>
      </c>
      <c r="AJ420" s="71">
        <v>12060180.442135571</v>
      </c>
      <c r="AK420" s="71">
        <v>0</v>
      </c>
      <c r="AL420" s="71">
        <v>0</v>
      </c>
      <c r="AM420" s="71">
        <v>582760.02200534858</v>
      </c>
      <c r="AN420" s="71">
        <v>0</v>
      </c>
      <c r="AO420" s="71">
        <v>0</v>
      </c>
      <c r="AP420" s="71">
        <v>25624451.73599124</v>
      </c>
      <c r="AQ420" s="72"/>
      <c r="AR420" s="71">
        <v>59</v>
      </c>
      <c r="AS420" s="71">
        <v>63</v>
      </c>
      <c r="AT420" s="71">
        <v>0</v>
      </c>
      <c r="AU420" s="71">
        <v>0</v>
      </c>
      <c r="AV420" s="71">
        <v>0</v>
      </c>
      <c r="AW420" s="71">
        <v>0</v>
      </c>
      <c r="AX420" s="71"/>
      <c r="AY420" s="72"/>
      <c r="AZ420" s="71">
        <v>280.89999999999998</v>
      </c>
      <c r="BA420" s="71">
        <v>2861.4</v>
      </c>
      <c r="BB420" s="71">
        <v>0</v>
      </c>
      <c r="BC420" s="71">
        <v>0</v>
      </c>
      <c r="BD420" s="71">
        <v>0</v>
      </c>
      <c r="BE420" s="71">
        <v>0</v>
      </c>
      <c r="BF420" s="71"/>
      <c r="BG420" s="72"/>
      <c r="BH420" s="71">
        <v>0</v>
      </c>
      <c r="BI420" s="71">
        <v>0</v>
      </c>
      <c r="BJ420" s="71">
        <v>0</v>
      </c>
      <c r="BK420" s="71">
        <v>0</v>
      </c>
      <c r="BL420" s="71">
        <v>0</v>
      </c>
      <c r="BM420" s="71">
        <v>0</v>
      </c>
      <c r="BN420" s="72"/>
      <c r="BO420" s="71">
        <v>0</v>
      </c>
      <c r="BP420" s="71">
        <v>0</v>
      </c>
      <c r="BQ420" s="71">
        <v>0</v>
      </c>
      <c r="BR420" s="71">
        <v>0</v>
      </c>
      <c r="BS420" s="71">
        <v>0</v>
      </c>
      <c r="BT420" s="71">
        <v>0</v>
      </c>
      <c r="BU420"/>
      <c r="BV420" s="70">
        <v>0</v>
      </c>
      <c r="BW420" s="70">
        <v>0</v>
      </c>
      <c r="BX420" s="70">
        <v>0</v>
      </c>
      <c r="BY420" s="70">
        <v>0</v>
      </c>
      <c r="BZ420" s="70">
        <v>0</v>
      </c>
      <c r="CA420" s="70">
        <v>0</v>
      </c>
      <c r="CB420" s="70">
        <v>0</v>
      </c>
      <c r="CC420" s="70">
        <v>0</v>
      </c>
      <c r="CD420" s="70">
        <v>0</v>
      </c>
    </row>
    <row r="421" spans="1:82">
      <c r="A421" s="70" t="s">
        <v>2128</v>
      </c>
      <c r="B421" s="70">
        <v>337</v>
      </c>
      <c r="C421" s="70">
        <v>14</v>
      </c>
      <c r="D421" s="70">
        <v>20</v>
      </c>
      <c r="E421" s="70">
        <v>2017</v>
      </c>
      <c r="F421" s="70" t="s">
        <v>156</v>
      </c>
      <c r="G421" s="70" t="s">
        <v>2114</v>
      </c>
      <c r="H421" s="70" t="s">
        <v>2115</v>
      </c>
      <c r="I421" s="148"/>
      <c r="J421" s="71">
        <v>13.58536034356734</v>
      </c>
      <c r="K421" s="71">
        <v>0.56723333381727958</v>
      </c>
      <c r="L421" s="71">
        <v>1.2353996100619595</v>
      </c>
      <c r="M421" s="71">
        <v>4.2904518606136</v>
      </c>
      <c r="N421" s="71">
        <v>7.012286225630656</v>
      </c>
      <c r="O421" s="71">
        <v>3.6193916905048984</v>
      </c>
      <c r="P421" s="71">
        <v>5.57144699009703</v>
      </c>
      <c r="Q421" s="71">
        <v>0.282773356559126</v>
      </c>
      <c r="R421" s="71">
        <v>0</v>
      </c>
      <c r="S421" s="71">
        <v>1.9496177429721002</v>
      </c>
      <c r="T421" s="72"/>
      <c r="U421" s="71">
        <v>339674</v>
      </c>
      <c r="V421" s="71">
        <v>285</v>
      </c>
      <c r="W421" s="71">
        <v>17</v>
      </c>
      <c r="X421" s="71">
        <v>1192</v>
      </c>
      <c r="Y421" s="71">
        <v>2193</v>
      </c>
      <c r="Z421" s="71">
        <v>2164</v>
      </c>
      <c r="AA421" s="71">
        <v>1154</v>
      </c>
      <c r="AB421" s="71">
        <v>4140</v>
      </c>
      <c r="AC421" s="71">
        <v>0</v>
      </c>
      <c r="AD421" s="71">
        <v>1.9496177429721</v>
      </c>
      <c r="AE421" s="72"/>
      <c r="AF421" s="71">
        <v>3093035.1149274739</v>
      </c>
      <c r="AG421" s="71">
        <v>437220.47547168541</v>
      </c>
      <c r="AH421" s="71">
        <v>253309.10111639611</v>
      </c>
      <c r="AI421" s="71">
        <v>7295083.6782646757</v>
      </c>
      <c r="AJ421" s="71">
        <v>12704164.07642949</v>
      </c>
      <c r="AK421" s="71">
        <v>0</v>
      </c>
      <c r="AL421" s="71">
        <v>0</v>
      </c>
      <c r="AM421" s="71">
        <v>568698.89220627653</v>
      </c>
      <c r="AN421" s="71">
        <v>0</v>
      </c>
      <c r="AO421" s="71">
        <v>0</v>
      </c>
      <c r="AP421" s="71">
        <v>24351511.338415999</v>
      </c>
      <c r="AQ421" s="72"/>
      <c r="AR421" s="71">
        <v>61</v>
      </c>
      <c r="AS421" s="71">
        <v>85</v>
      </c>
      <c r="AT421" s="71">
        <v>0</v>
      </c>
      <c r="AU421" s="71">
        <v>0</v>
      </c>
      <c r="AV421" s="71">
        <v>0</v>
      </c>
      <c r="AW421" s="71">
        <v>0</v>
      </c>
      <c r="AX421" s="71"/>
      <c r="AY421" s="72"/>
      <c r="AZ421" s="71">
        <v>290.39999999999998</v>
      </c>
      <c r="BA421" s="71">
        <v>3897.8</v>
      </c>
      <c r="BB421" s="71">
        <v>0</v>
      </c>
      <c r="BC421" s="71">
        <v>0</v>
      </c>
      <c r="BD421" s="71">
        <v>0</v>
      </c>
      <c r="BE421" s="71">
        <v>0</v>
      </c>
      <c r="BF421" s="71"/>
      <c r="BG421" s="72"/>
      <c r="BH421" s="71">
        <v>0</v>
      </c>
      <c r="BI421" s="71">
        <v>0</v>
      </c>
      <c r="BJ421" s="71">
        <v>0</v>
      </c>
      <c r="BK421" s="71">
        <v>0</v>
      </c>
      <c r="BL421" s="71">
        <v>0</v>
      </c>
      <c r="BM421" s="71">
        <v>0</v>
      </c>
      <c r="BN421" s="72"/>
      <c r="BO421" s="71">
        <v>0</v>
      </c>
      <c r="BP421" s="71">
        <v>0</v>
      </c>
      <c r="BQ421" s="71">
        <v>0</v>
      </c>
      <c r="BR421" s="71">
        <v>0</v>
      </c>
      <c r="BS421" s="71">
        <v>0</v>
      </c>
      <c r="BT421" s="71">
        <v>0</v>
      </c>
      <c r="BU421"/>
      <c r="BV421" s="70">
        <v>0</v>
      </c>
      <c r="BW421" s="70">
        <v>0</v>
      </c>
      <c r="BX421" s="70">
        <v>0</v>
      </c>
      <c r="BY421" s="70">
        <v>0</v>
      </c>
      <c r="BZ421" s="70">
        <v>0</v>
      </c>
      <c r="CA421" s="70">
        <v>0</v>
      </c>
      <c r="CB421" s="70">
        <v>0</v>
      </c>
      <c r="CC421" s="70">
        <v>0</v>
      </c>
      <c r="CD421" s="70">
        <v>0</v>
      </c>
    </row>
    <row r="422" spans="1:82">
      <c r="A422" s="70" t="s">
        <v>2129</v>
      </c>
      <c r="B422" s="70">
        <v>338</v>
      </c>
      <c r="C422" s="70">
        <v>15</v>
      </c>
      <c r="D422" s="70">
        <v>20</v>
      </c>
      <c r="E422" s="70">
        <v>2018</v>
      </c>
      <c r="F422" s="70" t="s">
        <v>183</v>
      </c>
      <c r="G422" s="70" t="s">
        <v>2114</v>
      </c>
      <c r="H422" s="70" t="s">
        <v>2115</v>
      </c>
      <c r="I422" s="148"/>
      <c r="J422" s="71">
        <v>13.087737468284979</v>
      </c>
      <c r="K422" s="71">
        <v>0.50955674958602459</v>
      </c>
      <c r="L422" s="71">
        <v>1.1207289615659428</v>
      </c>
      <c r="M422" s="71">
        <v>3.7493809227772332</v>
      </c>
      <c r="N422" s="71">
        <v>5.2207847873844511</v>
      </c>
      <c r="O422" s="71">
        <v>3.5284154909795826</v>
      </c>
      <c r="P422" s="71">
        <v>5.4108300106313827</v>
      </c>
      <c r="Q422" s="71">
        <v>0.25618532852276499</v>
      </c>
      <c r="R422" s="71">
        <v>0</v>
      </c>
      <c r="S422" s="71">
        <v>0.66549630860760001</v>
      </c>
      <c r="T422" s="72"/>
      <c r="U422" s="71">
        <v>351176</v>
      </c>
      <c r="V422" s="71">
        <v>285</v>
      </c>
      <c r="W422" s="71">
        <v>17</v>
      </c>
      <c r="X422" s="71">
        <v>1192</v>
      </c>
      <c r="Y422" s="71">
        <v>2158</v>
      </c>
      <c r="Z422" s="71">
        <v>2150</v>
      </c>
      <c r="AA422" s="71">
        <v>1132</v>
      </c>
      <c r="AB422" s="71">
        <v>4042</v>
      </c>
      <c r="AC422" s="71">
        <v>0</v>
      </c>
      <c r="AD422" s="71">
        <v>0.66549630860760001</v>
      </c>
      <c r="AE422" s="72"/>
      <c r="AF422" s="71">
        <v>3108546.095434749</v>
      </c>
      <c r="AG422" s="71">
        <v>389159.39516895992</v>
      </c>
      <c r="AH422" s="71">
        <v>235072.31849683</v>
      </c>
      <c r="AI422" s="71">
        <v>7124477.0078859804</v>
      </c>
      <c r="AJ422" s="71">
        <v>10703460.189312059</v>
      </c>
      <c r="AK422" s="71">
        <v>0</v>
      </c>
      <c r="AL422" s="71">
        <v>0</v>
      </c>
      <c r="AM422" s="71">
        <v>556385.78949648468</v>
      </c>
      <c r="AN422" s="71">
        <v>0</v>
      </c>
      <c r="AO422" s="71">
        <v>0</v>
      </c>
      <c r="AP422" s="71">
        <v>22117100.795795064</v>
      </c>
      <c r="AQ422" s="72"/>
      <c r="AR422" s="71">
        <v>68</v>
      </c>
      <c r="AS422" s="71">
        <v>109</v>
      </c>
      <c r="AT422" s="71">
        <v>0</v>
      </c>
      <c r="AU422" s="71">
        <v>0</v>
      </c>
      <c r="AV422" s="71">
        <v>0</v>
      </c>
      <c r="AW422" s="71">
        <v>0</v>
      </c>
      <c r="AX422" s="71"/>
      <c r="AY422" s="72"/>
      <c r="AZ422" s="71">
        <v>347.1</v>
      </c>
      <c r="BA422" s="71">
        <v>12722.2</v>
      </c>
      <c r="BB422" s="71">
        <v>0</v>
      </c>
      <c r="BC422" s="71">
        <v>0</v>
      </c>
      <c r="BD422" s="71">
        <v>0</v>
      </c>
      <c r="BE422" s="71">
        <v>0</v>
      </c>
      <c r="BF422" s="71"/>
      <c r="BG422" s="72"/>
      <c r="BH422" s="71">
        <v>0</v>
      </c>
      <c r="BI422" s="71">
        <v>0</v>
      </c>
      <c r="BJ422" s="71">
        <v>0</v>
      </c>
      <c r="BK422" s="71">
        <v>0</v>
      </c>
      <c r="BL422" s="71">
        <v>0</v>
      </c>
      <c r="BM422" s="71">
        <v>0</v>
      </c>
      <c r="BN422" s="72"/>
      <c r="BO422" s="71">
        <v>0</v>
      </c>
      <c r="BP422" s="71">
        <v>0</v>
      </c>
      <c r="BQ422" s="71">
        <v>0</v>
      </c>
      <c r="BR422" s="71">
        <v>0</v>
      </c>
      <c r="BS422" s="71">
        <v>0</v>
      </c>
      <c r="BT422" s="71">
        <v>0</v>
      </c>
      <c r="BU422"/>
      <c r="BV422" s="70">
        <v>0</v>
      </c>
      <c r="BW422" s="70">
        <v>0</v>
      </c>
      <c r="BX422" s="70">
        <v>0</v>
      </c>
      <c r="BY422" s="70">
        <v>0</v>
      </c>
      <c r="BZ422" s="70">
        <v>0</v>
      </c>
      <c r="CA422" s="70">
        <v>0</v>
      </c>
      <c r="CB422" s="70">
        <v>0</v>
      </c>
      <c r="CC422" s="70">
        <v>0</v>
      </c>
      <c r="CD422" s="70">
        <v>0</v>
      </c>
    </row>
    <row r="423" spans="1:82">
      <c r="A423" s="70" t="s">
        <v>2130</v>
      </c>
      <c r="B423" s="70">
        <v>339</v>
      </c>
      <c r="C423" s="70">
        <v>16</v>
      </c>
      <c r="D423" s="70">
        <v>20</v>
      </c>
      <c r="E423" s="70">
        <v>2019</v>
      </c>
      <c r="F423" s="70" t="s">
        <v>158</v>
      </c>
      <c r="G423" s="70" t="s">
        <v>2114</v>
      </c>
      <c r="H423" s="70" t="s">
        <v>2115</v>
      </c>
      <c r="I423" s="148"/>
      <c r="J423" s="71">
        <v>13.122735996347755</v>
      </c>
      <c r="K423" s="71">
        <v>0.46687688487278373</v>
      </c>
      <c r="L423" s="71">
        <v>1.1311794809629152</v>
      </c>
      <c r="M423" s="71">
        <v>3.6188311365804431</v>
      </c>
      <c r="N423" s="71">
        <v>5.0554376341915077</v>
      </c>
      <c r="O423" s="71">
        <v>3.4021916998189607</v>
      </c>
      <c r="P423" s="71">
        <v>5.239734845760835</v>
      </c>
      <c r="Q423" s="71">
        <v>0.241842350392835</v>
      </c>
      <c r="R423" s="71">
        <v>0</v>
      </c>
      <c r="S423" s="71">
        <v>0.48271629985999992</v>
      </c>
      <c r="T423" s="72"/>
      <c r="U423" s="71">
        <v>318715</v>
      </c>
      <c r="V423" s="71">
        <v>285</v>
      </c>
      <c r="W423" s="71">
        <v>17</v>
      </c>
      <c r="X423" s="71">
        <v>1192</v>
      </c>
      <c r="Y423" s="71">
        <v>2104</v>
      </c>
      <c r="Z423" s="71">
        <v>2130</v>
      </c>
      <c r="AA423" s="71">
        <v>1088</v>
      </c>
      <c r="AB423" s="71">
        <v>3919</v>
      </c>
      <c r="AC423" s="71">
        <v>0</v>
      </c>
      <c r="AD423" s="71">
        <v>0.48271629985999992</v>
      </c>
      <c r="AE423" s="72"/>
      <c r="AF423" s="71">
        <v>2928094.5867123092</v>
      </c>
      <c r="AG423" s="71">
        <v>377584.76707481599</v>
      </c>
      <c r="AH423" s="71">
        <v>258805.63816435749</v>
      </c>
      <c r="AI423" s="71">
        <v>6990556.0832881927</v>
      </c>
      <c r="AJ423" s="71">
        <v>10044587.511662319</v>
      </c>
      <c r="AK423" s="71">
        <v>0</v>
      </c>
      <c r="AL423" s="71">
        <v>0</v>
      </c>
      <c r="AM423" s="71">
        <v>533738.29778379539</v>
      </c>
      <c r="AN423" s="71">
        <v>0</v>
      </c>
      <c r="AO423" s="71">
        <v>0</v>
      </c>
      <c r="AP423" s="71">
        <v>21133366.884685788</v>
      </c>
      <c r="AQ423" s="72"/>
      <c r="AR423" s="71">
        <v>71</v>
      </c>
      <c r="AS423" s="71">
        <v>136</v>
      </c>
      <c r="AT423" s="71">
        <v>0</v>
      </c>
      <c r="AU423" s="71">
        <v>0</v>
      </c>
      <c r="AV423" s="71">
        <v>0</v>
      </c>
      <c r="AW423" s="71">
        <v>0</v>
      </c>
      <c r="AX423" s="71"/>
      <c r="AY423" s="72"/>
      <c r="AZ423" s="71">
        <v>365.4</v>
      </c>
      <c r="BA423" s="71">
        <v>13961.4</v>
      </c>
      <c r="BB423" s="71">
        <v>0</v>
      </c>
      <c r="BC423" s="71">
        <v>0</v>
      </c>
      <c r="BD423" s="71">
        <v>0</v>
      </c>
      <c r="BE423" s="71">
        <v>0</v>
      </c>
      <c r="BF423" s="71"/>
      <c r="BG423" s="72"/>
      <c r="BH423" s="71">
        <v>0</v>
      </c>
      <c r="BI423" s="71">
        <v>0</v>
      </c>
      <c r="BJ423" s="71">
        <v>0</v>
      </c>
      <c r="BK423" s="71">
        <v>0</v>
      </c>
      <c r="BL423" s="71">
        <v>0</v>
      </c>
      <c r="BM423" s="71">
        <v>0</v>
      </c>
      <c r="BN423" s="72"/>
      <c r="BO423" s="71">
        <v>0</v>
      </c>
      <c r="BP423" s="71">
        <v>0</v>
      </c>
      <c r="BQ423" s="71">
        <v>0</v>
      </c>
      <c r="BR423" s="71">
        <v>0</v>
      </c>
      <c r="BS423" s="71">
        <v>0</v>
      </c>
      <c r="BT423" s="71">
        <v>0</v>
      </c>
      <c r="BU423"/>
      <c r="BV423" s="70">
        <v>0</v>
      </c>
      <c r="BW423" s="70">
        <v>0</v>
      </c>
      <c r="BX423" s="70">
        <v>0</v>
      </c>
      <c r="BY423" s="70">
        <v>0</v>
      </c>
      <c r="BZ423" s="70">
        <v>0</v>
      </c>
      <c r="CA423" s="70">
        <v>0</v>
      </c>
      <c r="CB423" s="70">
        <v>0</v>
      </c>
      <c r="CC423" s="70">
        <v>0</v>
      </c>
      <c r="CD423" s="70">
        <v>0</v>
      </c>
    </row>
    <row r="424" spans="1:82">
      <c r="A424" s="70" t="s">
        <v>2131</v>
      </c>
      <c r="B424" s="70">
        <v>340</v>
      </c>
      <c r="C424" s="70">
        <v>17</v>
      </c>
      <c r="D424" s="70">
        <v>20</v>
      </c>
      <c r="E424" s="70">
        <v>2020</v>
      </c>
      <c r="F424" s="70" t="s">
        <v>159</v>
      </c>
      <c r="G424" s="70" t="s">
        <v>2114</v>
      </c>
      <c r="H424" s="70" t="s">
        <v>2115</v>
      </c>
      <c r="I424" s="148"/>
      <c r="J424" s="71">
        <v>9.1090943540639024</v>
      </c>
      <c r="K424" s="71">
        <v>0.41876608854875369</v>
      </c>
      <c r="L424" s="71">
        <v>1.1999901058325604</v>
      </c>
      <c r="M424" s="71">
        <v>3.0890111265292375</v>
      </c>
      <c r="N424" s="71">
        <v>4.4418870041781995</v>
      </c>
      <c r="O424" s="71">
        <v>2.9514127627715463</v>
      </c>
      <c r="P424" s="71">
        <v>4.9523387995533028</v>
      </c>
      <c r="Q424" s="71">
        <v>0.225347884830671</v>
      </c>
      <c r="R424" s="71">
        <v>0</v>
      </c>
      <c r="S424" s="71">
        <v>0.37913881199999999</v>
      </c>
      <c r="T424" s="72"/>
      <c r="U424" s="71">
        <v>278687</v>
      </c>
      <c r="V424" s="71">
        <v>211</v>
      </c>
      <c r="W424" s="71">
        <v>19</v>
      </c>
      <c r="X424" s="71">
        <v>1076</v>
      </c>
      <c r="Y424" s="71">
        <v>2075</v>
      </c>
      <c r="Z424" s="71">
        <v>2109</v>
      </c>
      <c r="AA424" s="71">
        <v>1093</v>
      </c>
      <c r="AB424" s="71">
        <v>3822</v>
      </c>
      <c r="AC424" s="71">
        <v>0</v>
      </c>
      <c r="AD424" s="71">
        <v>0.37913881199999999</v>
      </c>
      <c r="AE424" s="72"/>
      <c r="AF424" s="71">
        <v>2510582.8540372099</v>
      </c>
      <c r="AG424" s="71">
        <v>309225.97854835918</v>
      </c>
      <c r="AH424" s="71">
        <v>295137.6461566881</v>
      </c>
      <c r="AI424" s="71">
        <v>5814093.2992447075</v>
      </c>
      <c r="AJ424" s="71">
        <v>8828665.8797593135</v>
      </c>
      <c r="AK424" s="71"/>
      <c r="AL424" s="71"/>
      <c r="AM424" s="71">
        <v>498813.46330565913</v>
      </c>
      <c r="AN424" s="71"/>
      <c r="AO424" s="71"/>
      <c r="AP424" s="71">
        <v>18256519.121051937</v>
      </c>
      <c r="AQ424" s="72"/>
      <c r="AR424" s="71">
        <v>72</v>
      </c>
      <c r="AS424" s="71">
        <v>161</v>
      </c>
      <c r="AT424" s="71">
        <v>0</v>
      </c>
      <c r="AU424" s="71">
        <v>0</v>
      </c>
      <c r="AV424" s="71">
        <v>0</v>
      </c>
      <c r="AW424" s="71">
        <v>0</v>
      </c>
      <c r="AX424" s="71"/>
      <c r="AY424" s="72"/>
      <c r="AZ424" s="71">
        <v>371.2</v>
      </c>
      <c r="BA424" s="71">
        <v>21093.700000000019</v>
      </c>
      <c r="BB424" s="71">
        <v>0</v>
      </c>
      <c r="BC424" s="71">
        <v>0</v>
      </c>
      <c r="BD424" s="71">
        <v>0</v>
      </c>
      <c r="BE424" s="71">
        <v>0</v>
      </c>
      <c r="BF424" s="71"/>
      <c r="BG424" s="72"/>
      <c r="BH424" s="71">
        <v>0</v>
      </c>
      <c r="BI424" s="71">
        <v>0</v>
      </c>
      <c r="BJ424" s="71">
        <v>0</v>
      </c>
      <c r="BK424" s="71">
        <v>0</v>
      </c>
      <c r="BL424" s="71">
        <v>0</v>
      </c>
      <c r="BM424" s="71">
        <v>0</v>
      </c>
      <c r="BN424" s="72"/>
      <c r="BO424" s="71">
        <v>0</v>
      </c>
      <c r="BP424" s="71">
        <v>0</v>
      </c>
      <c r="BQ424" s="71">
        <v>0</v>
      </c>
      <c r="BR424" s="71">
        <v>0</v>
      </c>
      <c r="BS424" s="71">
        <v>0</v>
      </c>
      <c r="BT424" s="71">
        <v>0</v>
      </c>
      <c r="BU424"/>
      <c r="BV424" s="70">
        <v>0</v>
      </c>
      <c r="BW424" s="70">
        <v>0</v>
      </c>
      <c r="BX424" s="70">
        <v>0</v>
      </c>
      <c r="BY424" s="70">
        <v>0</v>
      </c>
      <c r="BZ424" s="70">
        <v>0</v>
      </c>
      <c r="CA424" s="70">
        <v>0</v>
      </c>
      <c r="CB424" s="70">
        <v>0</v>
      </c>
      <c r="CC424" s="70">
        <v>0</v>
      </c>
      <c r="CD424" s="70">
        <v>0</v>
      </c>
    </row>
    <row r="425" spans="1:82">
      <c r="A425" s="70" t="s">
        <v>2132</v>
      </c>
      <c r="B425" s="70">
        <v>340</v>
      </c>
      <c r="C425" s="70">
        <v>18</v>
      </c>
      <c r="D425" s="70">
        <v>20</v>
      </c>
      <c r="E425" s="70">
        <v>2021</v>
      </c>
      <c r="F425" s="70" t="s">
        <v>160</v>
      </c>
      <c r="G425" s="1064" t="s">
        <v>2114</v>
      </c>
      <c r="H425" s="70" t="s">
        <v>2115</v>
      </c>
      <c r="I425" s="148"/>
      <c r="J425" s="71">
        <v>12.217162316166579</v>
      </c>
      <c r="K425" s="71">
        <v>0.42989124753143015</v>
      </c>
      <c r="L425" s="71">
        <v>0.96412502081775042</v>
      </c>
      <c r="M425" s="71">
        <v>3.0132471538590178</v>
      </c>
      <c r="N425" s="71">
        <v>4.310250225262064</v>
      </c>
      <c r="O425" s="71">
        <v>2.8419526802148316</v>
      </c>
      <c r="P425" s="71">
        <v>4.9625793749386462</v>
      </c>
      <c r="Q425" s="71">
        <v>0.21679132976668</v>
      </c>
      <c r="R425" s="71">
        <v>0</v>
      </c>
      <c r="S425" s="71">
        <v>0.55892399999999998</v>
      </c>
      <c r="T425" s="72"/>
      <c r="U425" s="71">
        <v>405048</v>
      </c>
      <c r="V425" s="71">
        <v>211</v>
      </c>
      <c r="W425" s="71">
        <v>19</v>
      </c>
      <c r="X425" s="71">
        <v>1076</v>
      </c>
      <c r="Y425" s="71">
        <v>2041</v>
      </c>
      <c r="Z425" s="71">
        <v>2091</v>
      </c>
      <c r="AA425" s="71">
        <v>1068</v>
      </c>
      <c r="AB425" s="71">
        <v>3713</v>
      </c>
      <c r="AC425" s="71">
        <v>0</v>
      </c>
      <c r="AD425" s="71">
        <v>0.55892399999999998</v>
      </c>
      <c r="AE425" s="72"/>
      <c r="AF425" s="71">
        <v>3209879.5704555777</v>
      </c>
      <c r="AG425" s="71">
        <v>330496.78096088755</v>
      </c>
      <c r="AH425" s="71">
        <v>229263.1386521878</v>
      </c>
      <c r="AI425" s="71">
        <v>6584229.7052827021</v>
      </c>
      <c r="AJ425" s="71">
        <v>9862760.8203570303</v>
      </c>
      <c r="AK425" s="71">
        <v>0</v>
      </c>
      <c r="AL425" s="71">
        <v>0</v>
      </c>
      <c r="AM425" s="71">
        <v>487382.81543037225</v>
      </c>
      <c r="AN425" s="71">
        <v>0</v>
      </c>
      <c r="AO425" s="71">
        <v>0</v>
      </c>
      <c r="AP425" s="71">
        <v>20704012.83113876</v>
      </c>
      <c r="AQ425" s="72"/>
      <c r="AR425" s="71">
        <v>73</v>
      </c>
      <c r="AS425" s="71">
        <v>183</v>
      </c>
      <c r="AT425" s="71">
        <v>0</v>
      </c>
      <c r="AU425" s="71">
        <v>0</v>
      </c>
      <c r="AV425" s="71">
        <v>0</v>
      </c>
      <c r="AW425" s="71">
        <v>0</v>
      </c>
      <c r="AX425" s="71"/>
      <c r="AY425" s="72"/>
      <c r="AZ425" s="71">
        <v>375.30000000000013</v>
      </c>
      <c r="BA425" s="71">
        <v>22182.700000000019</v>
      </c>
      <c r="BB425" s="71">
        <v>0</v>
      </c>
      <c r="BC425" s="71">
        <v>0</v>
      </c>
      <c r="BD425" s="71">
        <v>0</v>
      </c>
      <c r="BE425" s="71">
        <v>0</v>
      </c>
      <c r="BF425" s="71"/>
      <c r="BG425" s="72"/>
      <c r="BH425" s="71">
        <v>0</v>
      </c>
      <c r="BI425" s="71">
        <v>0</v>
      </c>
      <c r="BJ425" s="71">
        <v>0</v>
      </c>
      <c r="BK425" s="71">
        <v>0</v>
      </c>
      <c r="BL425" s="71">
        <v>0</v>
      </c>
      <c r="BM425" s="71">
        <v>0</v>
      </c>
      <c r="BN425" s="72"/>
      <c r="BO425" s="71">
        <v>0</v>
      </c>
      <c r="BP425" s="71">
        <v>0</v>
      </c>
      <c r="BQ425" s="71">
        <v>0</v>
      </c>
      <c r="BR425" s="71">
        <v>0</v>
      </c>
      <c r="BS425" s="71">
        <v>0</v>
      </c>
      <c r="BT425" s="71">
        <v>0</v>
      </c>
      <c r="BU425"/>
      <c r="BV425" s="70">
        <v>0</v>
      </c>
      <c r="BW425" s="70">
        <v>0</v>
      </c>
      <c r="BX425" s="70">
        <v>0</v>
      </c>
      <c r="BY425" s="70">
        <v>0</v>
      </c>
      <c r="BZ425" s="70">
        <v>0</v>
      </c>
      <c r="CA425" s="70">
        <v>0</v>
      </c>
      <c r="CB425" s="70">
        <v>0</v>
      </c>
      <c r="CC425" s="70">
        <v>0</v>
      </c>
      <c r="CD425" s="70">
        <v>0</v>
      </c>
    </row>
    <row r="426" spans="1:82">
      <c r="A426" s="70" t="s">
        <v>2133</v>
      </c>
      <c r="B426" s="70">
        <v>340</v>
      </c>
      <c r="C426" s="70">
        <v>19</v>
      </c>
      <c r="D426" s="70">
        <v>20</v>
      </c>
      <c r="E426" s="70">
        <v>2022</v>
      </c>
      <c r="F426" s="70" t="s">
        <v>161</v>
      </c>
      <c r="G426" s="1064" t="s">
        <v>2114</v>
      </c>
      <c r="H426" s="70" t="s">
        <v>2115</v>
      </c>
      <c r="I426" s="148"/>
      <c r="J426" s="71">
        <v>9.4007026994521947</v>
      </c>
      <c r="K426" s="71">
        <v>0.40172298607496154</v>
      </c>
      <c r="L426" s="71">
        <v>0.86619133455886976</v>
      </c>
      <c r="M426" s="71">
        <v>3.4246741045388109</v>
      </c>
      <c r="N426" s="71">
        <v>5.5093511334933529</v>
      </c>
      <c r="O426" s="71">
        <v>3.0083556021584137</v>
      </c>
      <c r="P426" s="71">
        <v>4.9246783824363707</v>
      </c>
      <c r="Q426" s="71">
        <v>0.21540475373342133</v>
      </c>
      <c r="R426" s="71">
        <v>0</v>
      </c>
      <c r="S426" s="71">
        <v>0.77165694143999997</v>
      </c>
      <c r="T426" s="72"/>
      <c r="U426" s="71">
        <v>371603</v>
      </c>
      <c r="V426" s="71">
        <v>211</v>
      </c>
      <c r="W426" s="71">
        <v>19</v>
      </c>
      <c r="X426" s="71">
        <v>1076</v>
      </c>
      <c r="Y426" s="71">
        <v>2031</v>
      </c>
      <c r="Z426" s="71">
        <v>2103</v>
      </c>
      <c r="AA426" s="71">
        <v>1076</v>
      </c>
      <c r="AB426" s="71">
        <v>3659</v>
      </c>
      <c r="AC426" s="71">
        <v>0</v>
      </c>
      <c r="AD426" s="71">
        <v>0.77165694143999997</v>
      </c>
      <c r="AE426" s="72"/>
      <c r="AF426" s="71">
        <v>2900819.5223660651</v>
      </c>
      <c r="AG426" s="71">
        <v>322972.46905162919</v>
      </c>
      <c r="AH426" s="71">
        <v>248199.82455189177</v>
      </c>
      <c r="AI426" s="71">
        <v>6387449.3913218658</v>
      </c>
      <c r="AJ426" s="71">
        <v>11313194.014870951</v>
      </c>
      <c r="AK426" s="71">
        <v>0</v>
      </c>
      <c r="AL426" s="71">
        <v>0</v>
      </c>
      <c r="AM426" s="71">
        <v>472476.77023563581</v>
      </c>
      <c r="AN426" s="71">
        <v>0</v>
      </c>
      <c r="AO426" s="71">
        <v>0</v>
      </c>
      <c r="AP426" s="71">
        <v>21645111.992398039</v>
      </c>
      <c r="AQ426" s="72"/>
      <c r="AR426" s="71">
        <v>75</v>
      </c>
      <c r="AS426" s="71">
        <v>193</v>
      </c>
      <c r="AT426" s="71">
        <v>0</v>
      </c>
      <c r="AU426" s="71">
        <v>0</v>
      </c>
      <c r="AV426" s="71">
        <v>0</v>
      </c>
      <c r="AW426" s="71">
        <v>0</v>
      </c>
      <c r="AX426" s="71"/>
      <c r="AY426" s="72"/>
      <c r="AZ426" s="71">
        <v>385.80000000000007</v>
      </c>
      <c r="BA426" s="71">
        <v>22661.200000000015</v>
      </c>
      <c r="BB426" s="71">
        <v>0</v>
      </c>
      <c r="BC426" s="71">
        <v>0</v>
      </c>
      <c r="BD426" s="71">
        <v>0</v>
      </c>
      <c r="BE426" s="71">
        <v>0</v>
      </c>
      <c r="BF426" s="71"/>
      <c r="BG426" s="72"/>
      <c r="BH426" s="71"/>
      <c r="BI426" s="71"/>
      <c r="BJ426" s="71"/>
      <c r="BK426" s="71"/>
      <c r="BL426" s="71"/>
      <c r="BM426" s="71"/>
      <c r="BN426" s="72"/>
      <c r="BO426" s="71"/>
      <c r="BP426" s="71"/>
      <c r="BQ426" s="71"/>
      <c r="BR426" s="71"/>
      <c r="BS426" s="71"/>
      <c r="BT426" s="71"/>
      <c r="BU426"/>
      <c r="BV426" s="70"/>
      <c r="BW426" s="70"/>
      <c r="BX426" s="70"/>
      <c r="BY426" s="70"/>
      <c r="BZ426" s="70"/>
      <c r="CA426" s="70"/>
      <c r="CB426" s="70"/>
      <c r="CC426" s="70"/>
      <c r="CD426" s="70"/>
    </row>
    <row r="427" spans="1:82">
      <c r="A427" s="70" t="s">
        <v>2134</v>
      </c>
      <c r="B427" s="70">
        <v>340</v>
      </c>
      <c r="C427" s="70">
        <v>20</v>
      </c>
      <c r="D427" s="70">
        <v>20</v>
      </c>
      <c r="E427" s="70">
        <v>2023</v>
      </c>
      <c r="F427" s="70" t="s">
        <v>1539</v>
      </c>
      <c r="G427" s="70" t="s">
        <v>2114</v>
      </c>
      <c r="H427" s="70" t="s">
        <v>2115</v>
      </c>
      <c r="I427" s="148"/>
      <c r="J427" s="71"/>
      <c r="K427" s="71"/>
      <c r="L427" s="71"/>
      <c r="M427" s="71"/>
      <c r="N427" s="71"/>
      <c r="O427" s="71"/>
      <c r="P427" s="71"/>
      <c r="Q427" s="71"/>
      <c r="R427" s="71"/>
      <c r="S427" s="71"/>
      <c r="T427" s="72"/>
      <c r="U427" s="71"/>
      <c r="V427" s="71"/>
      <c r="W427" s="71"/>
      <c r="X427" s="71"/>
      <c r="Y427" s="71"/>
      <c r="Z427" s="71"/>
      <c r="AA427" s="71"/>
      <c r="AB427" s="71"/>
      <c r="AC427" s="71"/>
      <c r="AD427" s="71"/>
      <c r="AE427" s="72"/>
      <c r="AF427" s="71"/>
      <c r="AG427" s="71"/>
      <c r="AH427" s="71"/>
      <c r="AI427" s="71"/>
      <c r="AJ427" s="71"/>
      <c r="AK427" s="71"/>
      <c r="AL427" s="71"/>
      <c r="AM427" s="71"/>
      <c r="AN427" s="71"/>
      <c r="AO427" s="71"/>
      <c r="AP427" s="71"/>
      <c r="AQ427" s="72"/>
      <c r="AR427" s="71">
        <v>76</v>
      </c>
      <c r="AS427" s="71">
        <v>202</v>
      </c>
      <c r="AT427" s="71">
        <v>0</v>
      </c>
      <c r="AU427" s="71">
        <v>0</v>
      </c>
      <c r="AV427" s="71">
        <v>0</v>
      </c>
      <c r="AW427" s="71">
        <v>0</v>
      </c>
      <c r="AX427" s="71"/>
      <c r="AY427" s="72"/>
      <c r="AZ427" s="71">
        <v>391.30000000000007</v>
      </c>
      <c r="BA427" s="71">
        <v>23051.700000000015</v>
      </c>
      <c r="BB427" s="71">
        <v>0</v>
      </c>
      <c r="BC427" s="71">
        <v>0</v>
      </c>
      <c r="BD427" s="71">
        <v>0</v>
      </c>
      <c r="BE427" s="71">
        <v>0</v>
      </c>
      <c r="BF427" s="71"/>
      <c r="BG427" s="72"/>
      <c r="BH427" s="71"/>
      <c r="BI427" s="71"/>
      <c r="BJ427" s="71"/>
      <c r="BK427" s="71"/>
      <c r="BL427" s="71"/>
      <c r="BM427" s="71"/>
      <c r="BN427" s="72"/>
      <c r="BO427" s="71"/>
      <c r="BP427" s="71"/>
      <c r="BQ427" s="71"/>
      <c r="BR427" s="71"/>
      <c r="BS427" s="71"/>
      <c r="BT427" s="71"/>
      <c r="BU427"/>
      <c r="BV427" s="70"/>
      <c r="BW427" s="70"/>
      <c r="BX427" s="70"/>
      <c r="BY427" s="70"/>
      <c r="BZ427" s="70"/>
      <c r="CA427" s="70"/>
      <c r="CB427" s="70"/>
      <c r="CC427" s="70"/>
      <c r="CD427" s="70"/>
    </row>
    <row r="428" spans="1:82">
      <c r="A428" s="70" t="s">
        <v>2135</v>
      </c>
      <c r="B428" s="70">
        <v>340</v>
      </c>
      <c r="C428" s="70">
        <v>21</v>
      </c>
      <c r="D428" s="70">
        <v>20</v>
      </c>
      <c r="E428" s="70">
        <v>2024</v>
      </c>
      <c r="F428" s="70" t="s">
        <v>1554</v>
      </c>
      <c r="G428" s="70" t="s">
        <v>2114</v>
      </c>
      <c r="H428" s="70" t="s">
        <v>2115</v>
      </c>
      <c r="I428" s="148"/>
      <c r="J428" s="71"/>
      <c r="K428" s="71"/>
      <c r="L428" s="71"/>
      <c r="M428" s="71"/>
      <c r="N428" s="71"/>
      <c r="O428" s="71"/>
      <c r="P428" s="71"/>
      <c r="Q428" s="71"/>
      <c r="R428" s="71"/>
      <c r="S428" s="71"/>
      <c r="T428" s="72"/>
      <c r="U428" s="71"/>
      <c r="V428" s="71"/>
      <c r="W428" s="71"/>
      <c r="X428" s="71"/>
      <c r="Y428" s="71"/>
      <c r="Z428" s="71"/>
      <c r="AA428" s="71"/>
      <c r="AB428" s="71"/>
      <c r="AC428" s="71"/>
      <c r="AD428" s="71"/>
      <c r="AE428" s="72"/>
      <c r="AF428" s="71"/>
      <c r="AG428" s="71"/>
      <c r="AH428" s="71"/>
      <c r="AI428" s="71"/>
      <c r="AJ428" s="71"/>
      <c r="AK428" s="71"/>
      <c r="AL428" s="71"/>
      <c r="AM428" s="71"/>
      <c r="AN428" s="71"/>
      <c r="AO428" s="71"/>
      <c r="AP428" s="71"/>
      <c r="AQ428" s="72"/>
      <c r="AR428" s="71"/>
      <c r="AS428" s="71"/>
      <c r="AT428" s="71"/>
      <c r="AU428" s="71"/>
      <c r="AV428" s="71"/>
      <c r="AW428" s="71"/>
      <c r="AX428" s="71"/>
      <c r="AY428" s="72"/>
      <c r="AZ428" s="71"/>
      <c r="BA428" s="71"/>
      <c r="BB428" s="71"/>
      <c r="BC428" s="71"/>
      <c r="BD428" s="71"/>
      <c r="BE428" s="71"/>
      <c r="BF428" s="71"/>
      <c r="BG428" s="72"/>
      <c r="BH428" s="71"/>
      <c r="BI428" s="71"/>
      <c r="BJ428" s="71"/>
      <c r="BK428" s="71"/>
      <c r="BL428" s="71"/>
      <c r="BM428" s="71"/>
      <c r="BN428" s="72"/>
      <c r="BO428" s="71"/>
      <c r="BP428" s="71"/>
      <c r="BQ428" s="71"/>
      <c r="BR428" s="71"/>
      <c r="BS428" s="71"/>
      <c r="BT428" s="71"/>
      <c r="BU428"/>
      <c r="BV428" s="70"/>
      <c r="BW428" s="70"/>
      <c r="BX428" s="70"/>
      <c r="BY428" s="70"/>
      <c r="BZ428" s="70"/>
      <c r="CA428" s="70"/>
      <c r="CB428" s="70"/>
      <c r="CC428" s="70"/>
      <c r="CD428" s="70"/>
    </row>
    <row r="429" spans="1:82">
      <c r="A429" s="70" t="s">
        <v>2136</v>
      </c>
      <c r="B429" s="70">
        <v>443</v>
      </c>
      <c r="C429" s="70">
        <v>1</v>
      </c>
      <c r="D429" s="70">
        <v>27</v>
      </c>
      <c r="E429" s="70">
        <v>1990</v>
      </c>
      <c r="F429" s="70" t="s">
        <v>787</v>
      </c>
      <c r="G429" s="70" t="s">
        <v>1653</v>
      </c>
      <c r="H429" s="70" t="s">
        <v>1654</v>
      </c>
      <c r="I429" s="148"/>
      <c r="J429" s="71">
        <v>8.68863352043455</v>
      </c>
      <c r="K429" s="71">
        <v>2.3337146310702201</v>
      </c>
      <c r="L429" s="71">
        <v>5.5572100824123281</v>
      </c>
      <c r="M429" s="71">
        <v>4.2018839291866188</v>
      </c>
      <c r="N429" s="71">
        <v>9.1199655985183199</v>
      </c>
      <c r="O429" s="71">
        <v>4.142843556179459</v>
      </c>
      <c r="P429" s="71">
        <v>7.1084066865210973</v>
      </c>
      <c r="Q429" s="71">
        <v>0.36627108278460102</v>
      </c>
      <c r="R429" s="71">
        <v>0</v>
      </c>
      <c r="S429" s="71">
        <v>0.29825910280355938</v>
      </c>
      <c r="T429" s="72"/>
      <c r="U429" s="71">
        <v>243946</v>
      </c>
      <c r="V429" s="71">
        <v>427</v>
      </c>
      <c r="W429" s="71">
        <v>65</v>
      </c>
      <c r="X429" s="71">
        <v>1409</v>
      </c>
      <c r="Y429" s="71">
        <v>1951</v>
      </c>
      <c r="Z429" s="71">
        <v>1704</v>
      </c>
      <c r="AA429" s="71">
        <v>1726</v>
      </c>
      <c r="AB429" s="71">
        <v>5947</v>
      </c>
      <c r="AC429" s="71">
        <v>0</v>
      </c>
      <c r="AD429" s="71">
        <v>0.29825910280355938</v>
      </c>
      <c r="AE429" s="72"/>
      <c r="AF429" s="71"/>
      <c r="AG429" s="71"/>
      <c r="AH429" s="71"/>
      <c r="AI429" s="71"/>
      <c r="AJ429" s="71"/>
      <c r="AK429" s="71"/>
      <c r="AL429" s="71"/>
      <c r="AM429" s="71"/>
      <c r="AN429" s="71"/>
      <c r="AO429" s="71"/>
      <c r="AP429" s="71"/>
      <c r="AQ429" s="72"/>
      <c r="AR429" s="71"/>
      <c r="AS429" s="71"/>
      <c r="AT429" s="71"/>
      <c r="AU429" s="71"/>
      <c r="AV429" s="71"/>
      <c r="AW429" s="71"/>
      <c r="AX429" s="71"/>
      <c r="AY429" s="72"/>
      <c r="AZ429" s="71"/>
      <c r="BA429" s="71"/>
      <c r="BB429" s="71"/>
      <c r="BC429" s="71"/>
      <c r="BD429" s="71"/>
      <c r="BE429" s="71"/>
      <c r="BF429" s="71"/>
      <c r="BG429" s="72"/>
      <c r="BH429" s="71" t="s">
        <v>788</v>
      </c>
      <c r="BI429" s="71" t="s">
        <v>788</v>
      </c>
      <c r="BJ429" s="71" t="s">
        <v>788</v>
      </c>
      <c r="BK429" s="71" t="s">
        <v>788</v>
      </c>
      <c r="BL429" s="71" t="s">
        <v>788</v>
      </c>
      <c r="BM429" s="71" t="s">
        <v>788</v>
      </c>
      <c r="BN429" s="72"/>
      <c r="BO429" s="71" t="s">
        <v>788</v>
      </c>
      <c r="BP429" s="71" t="s">
        <v>788</v>
      </c>
      <c r="BQ429" s="71" t="s">
        <v>788</v>
      </c>
      <c r="BR429" s="71" t="s">
        <v>788</v>
      </c>
      <c r="BS429" s="71" t="s">
        <v>788</v>
      </c>
      <c r="BT429" s="71" t="s">
        <v>788</v>
      </c>
      <c r="BU429"/>
      <c r="BV429" s="70"/>
      <c r="BW429" s="70"/>
      <c r="BX429" s="70"/>
      <c r="BY429" s="70"/>
      <c r="BZ429" s="70"/>
      <c r="CA429" s="70"/>
      <c r="CB429" s="70"/>
      <c r="CC429" s="70"/>
      <c r="CD429" s="70"/>
    </row>
    <row r="430" spans="1:82">
      <c r="A430" s="70" t="s">
        <v>2137</v>
      </c>
      <c r="B430" s="70">
        <v>444</v>
      </c>
      <c r="C430" s="70">
        <v>2</v>
      </c>
      <c r="D430" s="70">
        <v>27</v>
      </c>
      <c r="E430" s="70">
        <v>2005</v>
      </c>
      <c r="F430" s="70" t="s">
        <v>789</v>
      </c>
      <c r="G430" s="70" t="s">
        <v>1653</v>
      </c>
      <c r="H430" s="70" t="s">
        <v>1654</v>
      </c>
      <c r="I430" s="148"/>
      <c r="J430" s="71">
        <v>16.574284203433749</v>
      </c>
      <c r="K430" s="71">
        <v>1.452283649198987</v>
      </c>
      <c r="L430" s="71">
        <v>11.8244767664417</v>
      </c>
      <c r="M430" s="71">
        <v>7.0875642415557971</v>
      </c>
      <c r="N430" s="71">
        <v>9.966727146558533</v>
      </c>
      <c r="O430" s="71">
        <v>5.6999863206698649</v>
      </c>
      <c r="P430" s="71">
        <v>5.5013578777894381</v>
      </c>
      <c r="Q430" s="71">
        <v>0.28767860962034802</v>
      </c>
      <c r="R430" s="71">
        <v>0</v>
      </c>
      <c r="S430" s="71">
        <v>0</v>
      </c>
      <c r="T430" s="72"/>
      <c r="U430" s="71">
        <v>511903</v>
      </c>
      <c r="V430" s="71">
        <v>443</v>
      </c>
      <c r="W430" s="71">
        <v>105</v>
      </c>
      <c r="X430" s="71">
        <v>1151</v>
      </c>
      <c r="Y430" s="71">
        <v>2032</v>
      </c>
      <c r="Z430" s="71">
        <v>2713</v>
      </c>
      <c r="AA430" s="71">
        <v>1094</v>
      </c>
      <c r="AB430" s="71">
        <v>4883</v>
      </c>
      <c r="AC430" s="71">
        <v>0</v>
      </c>
      <c r="AD430" s="71">
        <v>0</v>
      </c>
      <c r="AE430" s="72"/>
      <c r="AF430" s="71"/>
      <c r="AG430" s="71"/>
      <c r="AH430" s="71"/>
      <c r="AI430" s="71"/>
      <c r="AJ430" s="71"/>
      <c r="AK430" s="71"/>
      <c r="AL430" s="71"/>
      <c r="AM430" s="71"/>
      <c r="AN430" s="71"/>
      <c r="AO430" s="71"/>
      <c r="AP430" s="71"/>
      <c r="AQ430" s="72"/>
      <c r="AR430" s="71"/>
      <c r="AS430" s="71"/>
      <c r="AT430" s="71"/>
      <c r="AU430" s="71"/>
      <c r="AV430" s="71"/>
      <c r="AW430" s="71"/>
      <c r="AX430" s="71"/>
      <c r="AY430" s="72"/>
      <c r="AZ430" s="71"/>
      <c r="BA430" s="71"/>
      <c r="BB430" s="71"/>
      <c r="BC430" s="71"/>
      <c r="BD430" s="71"/>
      <c r="BE430" s="71"/>
      <c r="BF430" s="71"/>
      <c r="BG430" s="72"/>
      <c r="BH430" s="71" t="s">
        <v>788</v>
      </c>
      <c r="BI430" s="71" t="s">
        <v>788</v>
      </c>
      <c r="BJ430" s="71" t="s">
        <v>788</v>
      </c>
      <c r="BK430" s="71" t="s">
        <v>788</v>
      </c>
      <c r="BL430" s="71" t="s">
        <v>788</v>
      </c>
      <c r="BM430" s="71" t="s">
        <v>788</v>
      </c>
      <c r="BN430" s="72"/>
      <c r="BO430" s="71" t="s">
        <v>788</v>
      </c>
      <c r="BP430" s="71" t="s">
        <v>788</v>
      </c>
      <c r="BQ430" s="71" t="s">
        <v>788</v>
      </c>
      <c r="BR430" s="71" t="s">
        <v>788</v>
      </c>
      <c r="BS430" s="71" t="s">
        <v>788</v>
      </c>
      <c r="BT430" s="71" t="s">
        <v>788</v>
      </c>
      <c r="BU430"/>
      <c r="BV430" s="70"/>
      <c r="BW430" s="70"/>
      <c r="BX430" s="70"/>
      <c r="BY430" s="70"/>
      <c r="BZ430" s="70"/>
      <c r="CA430" s="70"/>
      <c r="CB430" s="70"/>
      <c r="CC430" s="70"/>
      <c r="CD430" s="70"/>
    </row>
    <row r="431" spans="1:82">
      <c r="A431" s="70" t="s">
        <v>2138</v>
      </c>
      <c r="B431" s="70">
        <v>445</v>
      </c>
      <c r="C431" s="70">
        <v>3</v>
      </c>
      <c r="D431" s="70">
        <v>27</v>
      </c>
      <c r="E431" s="70">
        <v>2006</v>
      </c>
      <c r="F431" s="70" t="s">
        <v>790</v>
      </c>
      <c r="G431" s="70" t="s">
        <v>1653</v>
      </c>
      <c r="H431" s="70" t="s">
        <v>1654</v>
      </c>
      <c r="I431" s="148"/>
      <c r="J431" s="71" t="s">
        <v>788</v>
      </c>
      <c r="K431" s="71" t="s">
        <v>788</v>
      </c>
      <c r="L431" s="71" t="s">
        <v>788</v>
      </c>
      <c r="M431" s="71" t="s">
        <v>788</v>
      </c>
      <c r="N431" s="71" t="s">
        <v>788</v>
      </c>
      <c r="O431" s="71" t="s">
        <v>788</v>
      </c>
      <c r="P431" s="71" t="s">
        <v>788</v>
      </c>
      <c r="Q431" s="71" t="s">
        <v>788</v>
      </c>
      <c r="R431" s="71" t="s">
        <v>788</v>
      </c>
      <c r="S431" s="71" t="s">
        <v>788</v>
      </c>
      <c r="T431" s="72"/>
      <c r="U431" s="71" t="s">
        <v>788</v>
      </c>
      <c r="V431" s="71" t="s">
        <v>788</v>
      </c>
      <c r="W431" s="71" t="s">
        <v>788</v>
      </c>
      <c r="X431" s="71" t="s">
        <v>788</v>
      </c>
      <c r="Y431" s="71" t="s">
        <v>788</v>
      </c>
      <c r="Z431" s="71" t="s">
        <v>788</v>
      </c>
      <c r="AA431" s="71" t="s">
        <v>788</v>
      </c>
      <c r="AB431" s="71" t="s">
        <v>788</v>
      </c>
      <c r="AC431" s="71" t="s">
        <v>788</v>
      </c>
      <c r="AD431" s="71" t="s">
        <v>788</v>
      </c>
      <c r="AE431" s="72"/>
      <c r="AF431" s="71" t="s">
        <v>788</v>
      </c>
      <c r="AG431" s="71" t="s">
        <v>788</v>
      </c>
      <c r="AH431" s="71" t="s">
        <v>788</v>
      </c>
      <c r="AI431" s="71" t="s">
        <v>788</v>
      </c>
      <c r="AJ431" s="71" t="s">
        <v>788</v>
      </c>
      <c r="AK431" s="71" t="s">
        <v>788</v>
      </c>
      <c r="AL431" s="71" t="s">
        <v>788</v>
      </c>
      <c r="AM431" s="71" t="s">
        <v>788</v>
      </c>
      <c r="AN431" s="71" t="s">
        <v>788</v>
      </c>
      <c r="AO431" s="71" t="s">
        <v>788</v>
      </c>
      <c r="AP431" s="71"/>
      <c r="AQ431" s="72"/>
      <c r="AR431" s="71" t="s">
        <v>788</v>
      </c>
      <c r="AS431" s="71" t="s">
        <v>788</v>
      </c>
      <c r="AT431" s="71" t="s">
        <v>788</v>
      </c>
      <c r="AU431" s="71" t="s">
        <v>788</v>
      </c>
      <c r="AV431" s="71" t="s">
        <v>788</v>
      </c>
      <c r="AW431" s="71" t="s">
        <v>788</v>
      </c>
      <c r="AX431" s="71" t="s">
        <v>788</v>
      </c>
      <c r="AY431" s="72"/>
      <c r="AZ431" s="71" t="s">
        <v>788</v>
      </c>
      <c r="BA431" s="71" t="s">
        <v>788</v>
      </c>
      <c r="BB431" s="71" t="s">
        <v>788</v>
      </c>
      <c r="BC431" s="71" t="s">
        <v>788</v>
      </c>
      <c r="BD431" s="71" t="s">
        <v>788</v>
      </c>
      <c r="BE431" s="71" t="s">
        <v>788</v>
      </c>
      <c r="BF431" s="71" t="s">
        <v>788</v>
      </c>
      <c r="BG431" s="72"/>
      <c r="BH431" s="71" t="s">
        <v>788</v>
      </c>
      <c r="BI431" s="71" t="s">
        <v>788</v>
      </c>
      <c r="BJ431" s="71" t="s">
        <v>788</v>
      </c>
      <c r="BK431" s="71" t="s">
        <v>788</v>
      </c>
      <c r="BL431" s="71" t="s">
        <v>788</v>
      </c>
      <c r="BM431" s="71" t="s">
        <v>788</v>
      </c>
      <c r="BN431" s="72"/>
      <c r="BO431" s="71" t="s">
        <v>788</v>
      </c>
      <c r="BP431" s="71" t="s">
        <v>788</v>
      </c>
      <c r="BQ431" s="71" t="s">
        <v>788</v>
      </c>
      <c r="BR431" s="71" t="s">
        <v>788</v>
      </c>
      <c r="BS431" s="71" t="s">
        <v>788</v>
      </c>
      <c r="BT431" s="71" t="s">
        <v>788</v>
      </c>
      <c r="BU431"/>
      <c r="BV431" s="70"/>
      <c r="BW431" s="70"/>
      <c r="BX431" s="70"/>
      <c r="BY431" s="70"/>
      <c r="BZ431" s="70"/>
      <c r="CA431" s="70"/>
      <c r="CB431" s="70"/>
      <c r="CC431" s="70"/>
      <c r="CD431" s="70"/>
    </row>
    <row r="432" spans="1:82">
      <c r="A432" s="70" t="s">
        <v>2139</v>
      </c>
      <c r="B432" s="70">
        <v>446</v>
      </c>
      <c r="C432" s="70">
        <v>4</v>
      </c>
      <c r="D432" s="70">
        <v>27</v>
      </c>
      <c r="E432" s="70">
        <v>2007</v>
      </c>
      <c r="F432" s="70" t="s">
        <v>791</v>
      </c>
      <c r="G432" s="70" t="s">
        <v>1653</v>
      </c>
      <c r="H432" s="70" t="s">
        <v>1654</v>
      </c>
      <c r="I432" s="148"/>
      <c r="J432" s="71">
        <v>14.448992170264541</v>
      </c>
      <c r="K432" s="71">
        <v>1.0759929883113259</v>
      </c>
      <c r="L432" s="71">
        <v>20.43513532719539</v>
      </c>
      <c r="M432" s="71">
        <v>7.5905603391454424</v>
      </c>
      <c r="N432" s="71">
        <v>9.9014321546259954</v>
      </c>
      <c r="O432" s="71">
        <v>5.361856822550223</v>
      </c>
      <c r="P432" s="71">
        <v>5.4945955175772561</v>
      </c>
      <c r="Q432" s="71">
        <v>0.29005550634331601</v>
      </c>
      <c r="R432" s="71">
        <v>0</v>
      </c>
      <c r="S432" s="71">
        <v>0</v>
      </c>
      <c r="T432" s="72"/>
      <c r="U432" s="71">
        <v>474508</v>
      </c>
      <c r="V432" s="71">
        <v>358</v>
      </c>
      <c r="W432" s="71">
        <v>249</v>
      </c>
      <c r="X432" s="71">
        <v>1544</v>
      </c>
      <c r="Y432" s="71">
        <v>2024</v>
      </c>
      <c r="Z432" s="71">
        <v>2653</v>
      </c>
      <c r="AA432" s="71">
        <v>1076</v>
      </c>
      <c r="AB432" s="71">
        <v>4663</v>
      </c>
      <c r="AC432" s="71">
        <v>0</v>
      </c>
      <c r="AD432" s="71">
        <v>0</v>
      </c>
      <c r="AE432" s="72"/>
      <c r="AF432" s="71"/>
      <c r="AG432" s="71"/>
      <c r="AH432" s="71"/>
      <c r="AI432" s="71"/>
      <c r="AJ432" s="71"/>
      <c r="AK432" s="71"/>
      <c r="AL432" s="71"/>
      <c r="AM432" s="71"/>
      <c r="AN432" s="71"/>
      <c r="AO432" s="71"/>
      <c r="AP432" s="71"/>
      <c r="AQ432" s="72"/>
      <c r="AR432" s="71"/>
      <c r="AS432" s="71"/>
      <c r="AT432" s="71"/>
      <c r="AU432" s="71"/>
      <c r="AV432" s="71"/>
      <c r="AW432" s="71"/>
      <c r="AX432" s="71"/>
      <c r="AY432" s="72"/>
      <c r="AZ432" s="71"/>
      <c r="BA432" s="71"/>
      <c r="BB432" s="71"/>
      <c r="BC432" s="71"/>
      <c r="BD432" s="71"/>
      <c r="BE432" s="71"/>
      <c r="BF432" s="71"/>
      <c r="BG432" s="72"/>
      <c r="BH432" s="71" t="s">
        <v>788</v>
      </c>
      <c r="BI432" s="71" t="s">
        <v>788</v>
      </c>
      <c r="BJ432" s="71" t="s">
        <v>788</v>
      </c>
      <c r="BK432" s="71" t="s">
        <v>788</v>
      </c>
      <c r="BL432" s="71" t="s">
        <v>788</v>
      </c>
      <c r="BM432" s="71" t="s">
        <v>788</v>
      </c>
      <c r="BN432" s="72"/>
      <c r="BO432" s="71" t="s">
        <v>788</v>
      </c>
      <c r="BP432" s="71" t="s">
        <v>788</v>
      </c>
      <c r="BQ432" s="71" t="s">
        <v>788</v>
      </c>
      <c r="BR432" s="71" t="s">
        <v>788</v>
      </c>
      <c r="BS432" s="71" t="s">
        <v>788</v>
      </c>
      <c r="BT432" s="71" t="s">
        <v>788</v>
      </c>
      <c r="BU432"/>
      <c r="BV432" s="70"/>
      <c r="BW432" s="70"/>
      <c r="BX432" s="70"/>
      <c r="BY432" s="70"/>
      <c r="BZ432" s="70"/>
      <c r="CA432" s="70"/>
      <c r="CB432" s="70"/>
      <c r="CC432" s="70"/>
      <c r="CD432" s="70"/>
    </row>
    <row r="433" spans="1:82">
      <c r="A433" s="70" t="s">
        <v>2140</v>
      </c>
      <c r="B433" s="70">
        <v>447</v>
      </c>
      <c r="C433" s="70">
        <v>5</v>
      </c>
      <c r="D433" s="70">
        <v>27</v>
      </c>
      <c r="E433" s="70">
        <v>2008</v>
      </c>
      <c r="F433" s="70" t="s">
        <v>792</v>
      </c>
      <c r="G433" s="70" t="s">
        <v>1653</v>
      </c>
      <c r="H433" s="70" t="s">
        <v>1654</v>
      </c>
      <c r="I433" s="148"/>
      <c r="J433" s="71">
        <v>15.98116142469989</v>
      </c>
      <c r="K433" s="71">
        <v>0.94435328862550261</v>
      </c>
      <c r="L433" s="71">
        <v>1.700719816250132</v>
      </c>
      <c r="M433" s="71">
        <v>8.8816906323174134</v>
      </c>
      <c r="N433" s="71">
        <v>10.10907283867415</v>
      </c>
      <c r="O433" s="71">
        <v>5.142948319449995</v>
      </c>
      <c r="P433" s="71">
        <v>5.2588029318426051</v>
      </c>
      <c r="Q433" s="71">
        <v>0.28016016097142499</v>
      </c>
      <c r="R433" s="71">
        <v>0</v>
      </c>
      <c r="S433" s="71">
        <v>0</v>
      </c>
      <c r="T433" s="72"/>
      <c r="U433" s="71">
        <v>551428</v>
      </c>
      <c r="V433" s="71">
        <v>358</v>
      </c>
      <c r="W433" s="71">
        <v>24</v>
      </c>
      <c r="X433" s="71">
        <v>1544</v>
      </c>
      <c r="Y433" s="71">
        <v>2039</v>
      </c>
      <c r="Z433" s="71">
        <v>2634</v>
      </c>
      <c r="AA433" s="71">
        <v>1031</v>
      </c>
      <c r="AB433" s="71">
        <v>4578</v>
      </c>
      <c r="AC433" s="71">
        <v>0</v>
      </c>
      <c r="AD433" s="71">
        <v>0</v>
      </c>
      <c r="AE433" s="72"/>
      <c r="AF433" s="71"/>
      <c r="AG433" s="71"/>
      <c r="AH433" s="71"/>
      <c r="AI433" s="71"/>
      <c r="AJ433" s="71"/>
      <c r="AK433" s="71"/>
      <c r="AL433" s="71"/>
      <c r="AM433" s="71"/>
      <c r="AN433" s="71"/>
      <c r="AO433" s="71"/>
      <c r="AP433" s="71"/>
      <c r="AQ433" s="72"/>
      <c r="AR433" s="71"/>
      <c r="AS433" s="71"/>
      <c r="AT433" s="71"/>
      <c r="AU433" s="71"/>
      <c r="AV433" s="71"/>
      <c r="AW433" s="71"/>
      <c r="AX433" s="71"/>
      <c r="AY433" s="72"/>
      <c r="AZ433" s="71"/>
      <c r="BA433" s="71"/>
      <c r="BB433" s="71"/>
      <c r="BC433" s="71"/>
      <c r="BD433" s="71"/>
      <c r="BE433" s="71"/>
      <c r="BF433" s="71"/>
      <c r="BG433" s="72"/>
      <c r="BH433" s="71" t="s">
        <v>788</v>
      </c>
      <c r="BI433" s="71" t="s">
        <v>788</v>
      </c>
      <c r="BJ433" s="71" t="s">
        <v>788</v>
      </c>
      <c r="BK433" s="71" t="s">
        <v>788</v>
      </c>
      <c r="BL433" s="71" t="s">
        <v>788</v>
      </c>
      <c r="BM433" s="71" t="s">
        <v>788</v>
      </c>
      <c r="BN433" s="72"/>
      <c r="BO433" s="71" t="s">
        <v>788</v>
      </c>
      <c r="BP433" s="71" t="s">
        <v>788</v>
      </c>
      <c r="BQ433" s="71" t="s">
        <v>788</v>
      </c>
      <c r="BR433" s="71" t="s">
        <v>788</v>
      </c>
      <c r="BS433" s="71" t="s">
        <v>788</v>
      </c>
      <c r="BT433" s="71" t="s">
        <v>788</v>
      </c>
      <c r="BU433"/>
      <c r="BV433" s="70"/>
      <c r="BW433" s="70"/>
      <c r="BX433" s="70"/>
      <c r="BY433" s="70"/>
      <c r="BZ433" s="70"/>
      <c r="CA433" s="70"/>
      <c r="CB433" s="70"/>
      <c r="CC433" s="70"/>
      <c r="CD433" s="70"/>
    </row>
    <row r="434" spans="1:82">
      <c r="A434" s="70" t="s">
        <v>2141</v>
      </c>
      <c r="B434" s="70">
        <v>448</v>
      </c>
      <c r="C434" s="70">
        <v>6</v>
      </c>
      <c r="D434" s="70">
        <v>27</v>
      </c>
      <c r="E434" s="70">
        <v>2009</v>
      </c>
      <c r="F434" s="70" t="s">
        <v>176</v>
      </c>
      <c r="G434" s="70" t="s">
        <v>1653</v>
      </c>
      <c r="H434" s="70" t="s">
        <v>1654</v>
      </c>
      <c r="I434" s="148"/>
      <c r="J434" s="71">
        <v>16.00139714138334</v>
      </c>
      <c r="K434" s="71">
        <v>0.73659041988942797</v>
      </c>
      <c r="L434" s="71">
        <v>6.1839495960808293</v>
      </c>
      <c r="M434" s="71">
        <v>6.4178332241262401</v>
      </c>
      <c r="N434" s="71">
        <v>8.6531688723995526</v>
      </c>
      <c r="O434" s="71">
        <v>5.2480154738054852</v>
      </c>
      <c r="P434" s="71">
        <v>5.261595834203332</v>
      </c>
      <c r="Q434" s="71">
        <v>0.262979383546597</v>
      </c>
      <c r="R434" s="71">
        <v>0</v>
      </c>
      <c r="S434" s="71">
        <v>0</v>
      </c>
      <c r="T434" s="72"/>
      <c r="U434" s="71">
        <v>557570</v>
      </c>
      <c r="V434" s="71">
        <v>342</v>
      </c>
      <c r="W434" s="71">
        <v>100</v>
      </c>
      <c r="X434" s="71">
        <v>1409</v>
      </c>
      <c r="Y434" s="71">
        <v>2032</v>
      </c>
      <c r="Z434" s="71">
        <v>2653</v>
      </c>
      <c r="AA434" s="71">
        <v>1059</v>
      </c>
      <c r="AB434" s="71">
        <v>4511</v>
      </c>
      <c r="AC434" s="71">
        <v>0</v>
      </c>
      <c r="AD434" s="71">
        <v>0</v>
      </c>
      <c r="AE434" s="72"/>
      <c r="AF434" s="71"/>
      <c r="AG434" s="71"/>
      <c r="AH434" s="71"/>
      <c r="AI434" s="71"/>
      <c r="AJ434" s="71"/>
      <c r="AK434" s="71"/>
      <c r="AL434" s="71"/>
      <c r="AM434" s="71"/>
      <c r="AN434" s="71"/>
      <c r="AO434" s="71"/>
      <c r="AP434" s="71"/>
      <c r="AQ434" s="72"/>
      <c r="AR434" s="71"/>
      <c r="AS434" s="71"/>
      <c r="AT434" s="71"/>
      <c r="AU434" s="71"/>
      <c r="AV434" s="71"/>
      <c r="AW434" s="71"/>
      <c r="AX434" s="71"/>
      <c r="AY434" s="72"/>
      <c r="AZ434" s="71"/>
      <c r="BA434" s="71"/>
      <c r="BB434" s="71"/>
      <c r="BC434" s="71"/>
      <c r="BD434" s="71"/>
      <c r="BE434" s="71"/>
      <c r="BF434" s="71"/>
      <c r="BG434" s="72"/>
      <c r="BH434" s="71">
        <v>0</v>
      </c>
      <c r="BI434" s="71">
        <v>0</v>
      </c>
      <c r="BJ434" s="71">
        <v>0</v>
      </c>
      <c r="BK434" s="71">
        <v>0</v>
      </c>
      <c r="BL434" s="71">
        <v>0</v>
      </c>
      <c r="BM434" s="71">
        <v>0</v>
      </c>
      <c r="BN434" s="72"/>
      <c r="BO434" s="71">
        <v>0</v>
      </c>
      <c r="BP434" s="71">
        <v>0</v>
      </c>
      <c r="BQ434" s="71">
        <v>0</v>
      </c>
      <c r="BR434" s="71">
        <v>0</v>
      </c>
      <c r="BS434" s="71">
        <v>0</v>
      </c>
      <c r="BT434" s="71">
        <v>0</v>
      </c>
      <c r="BU434"/>
      <c r="BV434" s="70">
        <v>0</v>
      </c>
      <c r="BW434" s="70">
        <v>0</v>
      </c>
      <c r="BX434" s="70">
        <v>0</v>
      </c>
      <c r="BY434" s="70">
        <v>0</v>
      </c>
      <c r="BZ434" s="70">
        <v>0</v>
      </c>
      <c r="CA434" s="70">
        <v>0</v>
      </c>
      <c r="CB434" s="70">
        <v>0</v>
      </c>
      <c r="CC434" s="70">
        <v>0</v>
      </c>
      <c r="CD434" s="70">
        <v>0</v>
      </c>
    </row>
    <row r="435" spans="1:82">
      <c r="A435" s="70" t="s">
        <v>2142</v>
      </c>
      <c r="B435" s="70">
        <v>449</v>
      </c>
      <c r="C435" s="70">
        <v>7</v>
      </c>
      <c r="D435" s="70">
        <v>27</v>
      </c>
      <c r="E435" s="70">
        <v>2010</v>
      </c>
      <c r="F435" s="70" t="s">
        <v>177</v>
      </c>
      <c r="G435" s="70" t="s">
        <v>1653</v>
      </c>
      <c r="H435" s="70" t="s">
        <v>1654</v>
      </c>
      <c r="I435" s="148"/>
      <c r="J435" s="71">
        <v>14.144479477691821</v>
      </c>
      <c r="K435" s="71">
        <v>0.768194733893932</v>
      </c>
      <c r="L435" s="71">
        <v>5.6298816454162663</v>
      </c>
      <c r="M435" s="71">
        <v>5.7448558169393857</v>
      </c>
      <c r="N435" s="71">
        <v>8.4412648129017924</v>
      </c>
      <c r="O435" s="71">
        <v>5.2611526839731741</v>
      </c>
      <c r="P435" s="71">
        <v>5.3097357594861334</v>
      </c>
      <c r="Q435" s="71">
        <v>0.26732641748736402</v>
      </c>
      <c r="R435" s="71">
        <v>0</v>
      </c>
      <c r="S435" s="71">
        <v>0</v>
      </c>
      <c r="T435" s="72"/>
      <c r="U435" s="71">
        <v>551722</v>
      </c>
      <c r="V435" s="71">
        <v>342</v>
      </c>
      <c r="W435" s="71">
        <v>100</v>
      </c>
      <c r="X435" s="71">
        <v>1409</v>
      </c>
      <c r="Y435" s="71">
        <v>2016</v>
      </c>
      <c r="Z435" s="71">
        <v>2672</v>
      </c>
      <c r="AA435" s="71">
        <v>1042</v>
      </c>
      <c r="AB435" s="71">
        <v>4394</v>
      </c>
      <c r="AC435" s="71">
        <v>0</v>
      </c>
      <c r="AD435" s="71">
        <v>0</v>
      </c>
      <c r="AE435" s="72"/>
      <c r="AF435" s="71"/>
      <c r="AG435" s="71"/>
      <c r="AH435" s="71"/>
      <c r="AI435" s="71"/>
      <c r="AJ435" s="71"/>
      <c r="AK435" s="71"/>
      <c r="AL435" s="71"/>
      <c r="AM435" s="71"/>
      <c r="AN435" s="71"/>
      <c r="AO435" s="71"/>
      <c r="AP435" s="71"/>
      <c r="AQ435" s="72"/>
      <c r="AR435" s="71"/>
      <c r="AS435" s="71"/>
      <c r="AT435" s="71"/>
      <c r="AU435" s="71"/>
      <c r="AV435" s="71"/>
      <c r="AW435" s="71"/>
      <c r="AX435" s="71"/>
      <c r="AY435" s="72"/>
      <c r="AZ435" s="71"/>
      <c r="BA435" s="71"/>
      <c r="BB435" s="71"/>
      <c r="BC435" s="71"/>
      <c r="BD435" s="71"/>
      <c r="BE435" s="71"/>
      <c r="BF435" s="71"/>
      <c r="BG435" s="72"/>
      <c r="BH435" s="71">
        <v>0</v>
      </c>
      <c r="BI435" s="71">
        <v>0</v>
      </c>
      <c r="BJ435" s="71">
        <v>0</v>
      </c>
      <c r="BK435" s="71">
        <v>0</v>
      </c>
      <c r="BL435" s="71">
        <v>0</v>
      </c>
      <c r="BM435" s="71">
        <v>0</v>
      </c>
      <c r="BN435" s="72"/>
      <c r="BO435" s="71">
        <v>0</v>
      </c>
      <c r="BP435" s="71">
        <v>0</v>
      </c>
      <c r="BQ435" s="71">
        <v>0</v>
      </c>
      <c r="BR435" s="71">
        <v>0</v>
      </c>
      <c r="BS435" s="71">
        <v>0</v>
      </c>
      <c r="BT435" s="71">
        <v>0</v>
      </c>
      <c r="BU435"/>
      <c r="BV435" s="70">
        <v>0</v>
      </c>
      <c r="BW435" s="70">
        <v>0</v>
      </c>
      <c r="BX435" s="70">
        <v>0</v>
      </c>
      <c r="BY435" s="70">
        <v>0</v>
      </c>
      <c r="BZ435" s="70">
        <v>0</v>
      </c>
      <c r="CA435" s="70">
        <v>0</v>
      </c>
      <c r="CB435" s="70">
        <v>0</v>
      </c>
      <c r="CC435" s="70">
        <v>0</v>
      </c>
      <c r="CD435" s="70">
        <v>0</v>
      </c>
    </row>
    <row r="436" spans="1:82">
      <c r="A436" s="70" t="s">
        <v>2143</v>
      </c>
      <c r="B436" s="70">
        <v>450</v>
      </c>
      <c r="C436" s="70">
        <v>8</v>
      </c>
      <c r="D436" s="70">
        <v>27</v>
      </c>
      <c r="E436" s="70">
        <v>2011</v>
      </c>
      <c r="F436" s="70" t="s">
        <v>178</v>
      </c>
      <c r="G436" s="70" t="s">
        <v>1653</v>
      </c>
      <c r="H436" s="70" t="s">
        <v>1654</v>
      </c>
      <c r="I436" s="148"/>
      <c r="J436" s="71">
        <v>17.852986735025649</v>
      </c>
      <c r="K436" s="71">
        <v>1.0763837114543799</v>
      </c>
      <c r="L436" s="71">
        <v>5.2530897956049287</v>
      </c>
      <c r="M436" s="71">
        <v>7.2573680312088236</v>
      </c>
      <c r="N436" s="71">
        <v>10.11521157048411</v>
      </c>
      <c r="O436" s="71">
        <v>5.1030334281606127</v>
      </c>
      <c r="P436" s="71">
        <v>4.7950555483092003</v>
      </c>
      <c r="Q436" s="71">
        <v>0.304498184386017</v>
      </c>
      <c r="R436" s="71">
        <v>0</v>
      </c>
      <c r="S436" s="71">
        <v>0</v>
      </c>
      <c r="T436" s="72"/>
      <c r="U436" s="71">
        <v>655845</v>
      </c>
      <c r="V436" s="71">
        <v>342</v>
      </c>
      <c r="W436" s="71">
        <v>100</v>
      </c>
      <c r="X436" s="71">
        <v>1409</v>
      </c>
      <c r="Y436" s="71">
        <v>2007</v>
      </c>
      <c r="Z436" s="71">
        <v>2648</v>
      </c>
      <c r="AA436" s="71">
        <v>969</v>
      </c>
      <c r="AB436" s="71">
        <v>4339</v>
      </c>
      <c r="AC436" s="71">
        <v>0</v>
      </c>
      <c r="AD436" s="71">
        <v>0</v>
      </c>
      <c r="AE436" s="72"/>
      <c r="AF436" s="71"/>
      <c r="AG436" s="71"/>
      <c r="AH436" s="71"/>
      <c r="AI436" s="71"/>
      <c r="AJ436" s="71"/>
      <c r="AK436" s="71"/>
      <c r="AL436" s="71"/>
      <c r="AM436" s="71"/>
      <c r="AN436" s="71"/>
      <c r="AO436" s="71"/>
      <c r="AP436" s="71"/>
      <c r="AQ436" s="72"/>
      <c r="AR436" s="71"/>
      <c r="AS436" s="71"/>
      <c r="AT436" s="71"/>
      <c r="AU436" s="71"/>
      <c r="AV436" s="71"/>
      <c r="AW436" s="71"/>
      <c r="AX436" s="71"/>
      <c r="AY436" s="72"/>
      <c r="AZ436" s="71"/>
      <c r="BA436" s="71"/>
      <c r="BB436" s="71"/>
      <c r="BC436" s="71"/>
      <c r="BD436" s="71"/>
      <c r="BE436" s="71"/>
      <c r="BF436" s="71"/>
      <c r="BG436" s="72"/>
      <c r="BH436" s="71">
        <v>0</v>
      </c>
      <c r="BI436" s="71">
        <v>0</v>
      </c>
      <c r="BJ436" s="71">
        <v>2.976</v>
      </c>
      <c r="BK436" s="71">
        <v>0</v>
      </c>
      <c r="BL436" s="71">
        <v>0</v>
      </c>
      <c r="BM436" s="71">
        <v>0</v>
      </c>
      <c r="BN436" s="72"/>
      <c r="BO436" s="71">
        <v>0</v>
      </c>
      <c r="BP436" s="71">
        <v>0</v>
      </c>
      <c r="BQ436" s="71">
        <v>1</v>
      </c>
      <c r="BR436" s="71">
        <v>0</v>
      </c>
      <c r="BS436" s="71">
        <v>0</v>
      </c>
      <c r="BT436" s="71">
        <v>0</v>
      </c>
      <c r="BU436"/>
      <c r="BV436" s="70">
        <v>2.976</v>
      </c>
      <c r="BW436" s="70">
        <v>0</v>
      </c>
      <c r="BX436" s="70">
        <v>0</v>
      </c>
      <c r="BY436" s="70">
        <v>0</v>
      </c>
      <c r="BZ436" s="70">
        <v>0</v>
      </c>
      <c r="CA436" s="70">
        <v>0</v>
      </c>
      <c r="CB436" s="70">
        <v>0</v>
      </c>
      <c r="CC436" s="70">
        <v>0</v>
      </c>
      <c r="CD436" s="70">
        <v>0</v>
      </c>
    </row>
    <row r="437" spans="1:82">
      <c r="A437" s="70" t="s">
        <v>2144</v>
      </c>
      <c r="B437" s="70">
        <v>451</v>
      </c>
      <c r="C437" s="70">
        <v>9</v>
      </c>
      <c r="D437" s="70">
        <v>27</v>
      </c>
      <c r="E437" s="70">
        <v>2012</v>
      </c>
      <c r="F437" s="70" t="s">
        <v>179</v>
      </c>
      <c r="G437" s="70" t="s">
        <v>1653</v>
      </c>
      <c r="H437" s="70" t="s">
        <v>1654</v>
      </c>
      <c r="I437" s="148"/>
      <c r="J437" s="71">
        <v>19.06748642592305</v>
      </c>
      <c r="K437" s="71">
        <v>1.212587881196767</v>
      </c>
      <c r="L437" s="71">
        <v>5.300211398970176</v>
      </c>
      <c r="M437" s="71">
        <v>9.0136280356579181</v>
      </c>
      <c r="N437" s="71">
        <v>11.028611587627701</v>
      </c>
      <c r="O437" s="71">
        <v>5.0571409886619341</v>
      </c>
      <c r="P437" s="71">
        <v>4.8770797695493888</v>
      </c>
      <c r="Q437" s="71">
        <v>0.325112696061232</v>
      </c>
      <c r="R437" s="71">
        <v>0</v>
      </c>
      <c r="S437" s="71">
        <v>0</v>
      </c>
      <c r="T437" s="72"/>
      <c r="U437" s="71">
        <v>671137</v>
      </c>
      <c r="V437" s="71">
        <v>342</v>
      </c>
      <c r="W437" s="71">
        <v>100</v>
      </c>
      <c r="X437" s="71">
        <v>1409</v>
      </c>
      <c r="Y437" s="71">
        <v>1992</v>
      </c>
      <c r="Z437" s="71">
        <v>2645</v>
      </c>
      <c r="AA437" s="71">
        <v>980</v>
      </c>
      <c r="AB437" s="71">
        <v>4264</v>
      </c>
      <c r="AC437" s="71">
        <v>0</v>
      </c>
      <c r="AD437" s="71">
        <v>0</v>
      </c>
      <c r="AE437" s="72"/>
      <c r="AF437" s="71"/>
      <c r="AG437" s="71"/>
      <c r="AH437" s="71"/>
      <c r="AI437" s="71"/>
      <c r="AJ437" s="71"/>
      <c r="AK437" s="71"/>
      <c r="AL437" s="71"/>
      <c r="AM437" s="71"/>
      <c r="AN437" s="71"/>
      <c r="AO437" s="71"/>
      <c r="AP437" s="71"/>
      <c r="AQ437" s="72"/>
      <c r="AR437" s="71"/>
      <c r="AS437" s="71"/>
      <c r="AT437" s="71"/>
      <c r="AU437" s="71"/>
      <c r="AV437" s="71"/>
      <c r="AW437" s="71"/>
      <c r="AX437" s="71"/>
      <c r="AY437" s="72"/>
      <c r="AZ437" s="71"/>
      <c r="BA437" s="71"/>
      <c r="BB437" s="71"/>
      <c r="BC437" s="71"/>
      <c r="BD437" s="71"/>
      <c r="BE437" s="71"/>
      <c r="BF437" s="71"/>
      <c r="BG437" s="72"/>
      <c r="BH437" s="71">
        <v>0</v>
      </c>
      <c r="BI437" s="71">
        <v>0</v>
      </c>
      <c r="BJ437" s="71">
        <v>3.4950000000000001</v>
      </c>
      <c r="BK437" s="71">
        <v>0</v>
      </c>
      <c r="BL437" s="71">
        <v>0</v>
      </c>
      <c r="BM437" s="71">
        <v>0</v>
      </c>
      <c r="BN437" s="72"/>
      <c r="BO437" s="71">
        <v>0</v>
      </c>
      <c r="BP437" s="71">
        <v>0</v>
      </c>
      <c r="BQ437" s="71">
        <v>1</v>
      </c>
      <c r="BR437" s="71">
        <v>0</v>
      </c>
      <c r="BS437" s="71">
        <v>0</v>
      </c>
      <c r="BT437" s="71">
        <v>0</v>
      </c>
      <c r="BU437"/>
      <c r="BV437" s="70">
        <v>3.4950000000000001</v>
      </c>
      <c r="BW437" s="70">
        <v>0</v>
      </c>
      <c r="BX437" s="70">
        <v>0</v>
      </c>
      <c r="BY437" s="70">
        <v>0</v>
      </c>
      <c r="BZ437" s="70">
        <v>0</v>
      </c>
      <c r="CA437" s="70">
        <v>0</v>
      </c>
      <c r="CB437" s="70">
        <v>0</v>
      </c>
      <c r="CC437" s="70">
        <v>0</v>
      </c>
      <c r="CD437" s="70">
        <v>0</v>
      </c>
    </row>
    <row r="438" spans="1:82">
      <c r="A438" s="70" t="s">
        <v>2145</v>
      </c>
      <c r="B438" s="70">
        <v>452</v>
      </c>
      <c r="C438" s="70">
        <v>10</v>
      </c>
      <c r="D438" s="70">
        <v>27</v>
      </c>
      <c r="E438" s="70">
        <v>2013</v>
      </c>
      <c r="F438" s="70" t="s">
        <v>180</v>
      </c>
      <c r="G438" s="70" t="s">
        <v>1653</v>
      </c>
      <c r="H438" s="70" t="s">
        <v>1654</v>
      </c>
      <c r="I438" s="148"/>
      <c r="J438" s="71">
        <v>17.8631944887739</v>
      </c>
      <c r="K438" s="71">
        <v>1.002208019905882</v>
      </c>
      <c r="L438" s="71">
        <v>4.6805045955554174</v>
      </c>
      <c r="M438" s="71">
        <v>8.3828895727940402</v>
      </c>
      <c r="N438" s="71">
        <v>10.65063263501105</v>
      </c>
      <c r="O438" s="71">
        <v>4.8556412561843842</v>
      </c>
      <c r="P438" s="71">
        <v>5.2651135715612467</v>
      </c>
      <c r="Q438" s="71">
        <v>0.32620558714617198</v>
      </c>
      <c r="R438" s="71">
        <v>0</v>
      </c>
      <c r="S438" s="71">
        <v>0</v>
      </c>
      <c r="T438" s="72"/>
      <c r="U438" s="71">
        <v>640195</v>
      </c>
      <c r="V438" s="71">
        <v>342</v>
      </c>
      <c r="W438" s="71">
        <v>100</v>
      </c>
      <c r="X438" s="71">
        <v>1409</v>
      </c>
      <c r="Y438" s="71">
        <v>1985</v>
      </c>
      <c r="Z438" s="71">
        <v>2653</v>
      </c>
      <c r="AA438" s="71">
        <v>1054</v>
      </c>
      <c r="AB438" s="71">
        <v>4217</v>
      </c>
      <c r="AC438" s="71">
        <v>0</v>
      </c>
      <c r="AD438" s="71">
        <v>0</v>
      </c>
      <c r="AE438" s="72"/>
      <c r="AF438" s="71"/>
      <c r="AG438" s="71"/>
      <c r="AH438" s="71"/>
      <c r="AI438" s="71"/>
      <c r="AJ438" s="71"/>
      <c r="AK438" s="71"/>
      <c r="AL438" s="71"/>
      <c r="AM438" s="71"/>
      <c r="AN438" s="71"/>
      <c r="AO438" s="71"/>
      <c r="AP438" s="71"/>
      <c r="AQ438" s="72"/>
      <c r="AR438" s="71"/>
      <c r="AS438" s="71"/>
      <c r="AT438" s="71"/>
      <c r="AU438" s="71"/>
      <c r="AV438" s="71"/>
      <c r="AW438" s="71"/>
      <c r="AX438" s="71"/>
      <c r="AY438" s="72"/>
      <c r="AZ438" s="71"/>
      <c r="BA438" s="71"/>
      <c r="BB438" s="71"/>
      <c r="BC438" s="71"/>
      <c r="BD438" s="71"/>
      <c r="BE438" s="71"/>
      <c r="BF438" s="71"/>
      <c r="BG438" s="72"/>
      <c r="BH438" s="71">
        <v>0</v>
      </c>
      <c r="BI438" s="71">
        <v>0</v>
      </c>
      <c r="BJ438" s="71">
        <v>4.2539999999999996</v>
      </c>
      <c r="BK438" s="71">
        <v>0</v>
      </c>
      <c r="BL438" s="71">
        <v>0</v>
      </c>
      <c r="BM438" s="71">
        <v>0</v>
      </c>
      <c r="BN438" s="72"/>
      <c r="BO438" s="71">
        <v>0</v>
      </c>
      <c r="BP438" s="71">
        <v>0</v>
      </c>
      <c r="BQ438" s="71">
        <v>1</v>
      </c>
      <c r="BR438" s="71">
        <v>0</v>
      </c>
      <c r="BS438" s="71">
        <v>0</v>
      </c>
      <c r="BT438" s="71">
        <v>0</v>
      </c>
      <c r="BU438"/>
      <c r="BV438" s="70">
        <v>4.2539999999999996</v>
      </c>
      <c r="BW438" s="70">
        <v>0</v>
      </c>
      <c r="BX438" s="70">
        <v>0</v>
      </c>
      <c r="BY438" s="70">
        <v>0</v>
      </c>
      <c r="BZ438" s="70">
        <v>0</v>
      </c>
      <c r="CA438" s="70">
        <v>0</v>
      </c>
      <c r="CB438" s="70">
        <v>0</v>
      </c>
      <c r="CC438" s="70">
        <v>0</v>
      </c>
      <c r="CD438" s="70">
        <v>0</v>
      </c>
    </row>
    <row r="439" spans="1:82">
      <c r="A439" s="70" t="s">
        <v>2146</v>
      </c>
      <c r="B439" s="70">
        <v>453</v>
      </c>
      <c r="C439" s="70">
        <v>11</v>
      </c>
      <c r="D439" s="70">
        <v>27</v>
      </c>
      <c r="E439" s="70">
        <v>2014</v>
      </c>
      <c r="F439" s="70" t="s">
        <v>181</v>
      </c>
      <c r="G439" s="70" t="s">
        <v>1653</v>
      </c>
      <c r="H439" s="70" t="s">
        <v>1654</v>
      </c>
      <c r="I439" s="148"/>
      <c r="J439" s="71">
        <v>14.306565764770699</v>
      </c>
      <c r="K439" s="71">
        <v>1.055646250504684</v>
      </c>
      <c r="L439" s="71">
        <v>3.1180082114170351</v>
      </c>
      <c r="M439" s="71">
        <v>8.7237140721690825</v>
      </c>
      <c r="N439" s="71">
        <v>11.277645114147759</v>
      </c>
      <c r="O439" s="71">
        <v>4.6172219244875299</v>
      </c>
      <c r="P439" s="71">
        <v>5.3778434217667161</v>
      </c>
      <c r="Q439" s="71">
        <v>0.30963504739516101</v>
      </c>
      <c r="R439" s="71">
        <v>0</v>
      </c>
      <c r="S439" s="71">
        <v>0</v>
      </c>
      <c r="T439" s="72"/>
      <c r="U439" s="71">
        <v>569446</v>
      </c>
      <c r="V439" s="71">
        <v>313</v>
      </c>
      <c r="W439" s="71">
        <v>68</v>
      </c>
      <c r="X439" s="71">
        <v>1394</v>
      </c>
      <c r="Y439" s="71">
        <v>1985</v>
      </c>
      <c r="Z439" s="71">
        <v>2657</v>
      </c>
      <c r="AA439" s="71">
        <v>1071</v>
      </c>
      <c r="AB439" s="71">
        <v>4172</v>
      </c>
      <c r="AC439" s="71">
        <v>0</v>
      </c>
      <c r="AD439" s="71">
        <v>0</v>
      </c>
      <c r="AE439" s="72"/>
      <c r="AF439" s="71"/>
      <c r="AG439" s="71"/>
      <c r="AH439" s="71"/>
      <c r="AI439" s="71"/>
      <c r="AJ439" s="71"/>
      <c r="AK439" s="71"/>
      <c r="AL439" s="71"/>
      <c r="AM439" s="71"/>
      <c r="AN439" s="71"/>
      <c r="AO439" s="71"/>
      <c r="AP439" s="71"/>
      <c r="AQ439" s="72"/>
      <c r="AR439" s="71">
        <v>13</v>
      </c>
      <c r="AS439" s="71">
        <v>7</v>
      </c>
      <c r="AT439" s="71">
        <v>0</v>
      </c>
      <c r="AU439" s="71">
        <v>0</v>
      </c>
      <c r="AV439" s="71">
        <v>0</v>
      </c>
      <c r="AW439" s="71">
        <v>0</v>
      </c>
      <c r="AX439" s="71"/>
      <c r="AY439" s="72"/>
      <c r="AZ439" s="71">
        <v>100.88800000000001</v>
      </c>
      <c r="BA439" s="71">
        <v>238</v>
      </c>
      <c r="BB439" s="71">
        <v>0</v>
      </c>
      <c r="BC439" s="71">
        <v>0</v>
      </c>
      <c r="BD439" s="71">
        <v>0</v>
      </c>
      <c r="BE439" s="71">
        <v>0</v>
      </c>
      <c r="BF439" s="71"/>
      <c r="BG439" s="72"/>
      <c r="BH439" s="71">
        <v>0</v>
      </c>
      <c r="BI439" s="71">
        <v>0</v>
      </c>
      <c r="BJ439" s="71">
        <v>4.0090000000000003</v>
      </c>
      <c r="BK439" s="71">
        <v>0</v>
      </c>
      <c r="BL439" s="71">
        <v>0</v>
      </c>
      <c r="BM439" s="71">
        <v>0</v>
      </c>
      <c r="BN439" s="72"/>
      <c r="BO439" s="71">
        <v>0</v>
      </c>
      <c r="BP439" s="71">
        <v>0</v>
      </c>
      <c r="BQ439" s="71">
        <v>1</v>
      </c>
      <c r="BR439" s="71">
        <v>0</v>
      </c>
      <c r="BS439" s="71">
        <v>0</v>
      </c>
      <c r="BT439" s="71">
        <v>0</v>
      </c>
      <c r="BU439"/>
      <c r="BV439" s="70">
        <v>4.0090000000000003</v>
      </c>
      <c r="BW439" s="70">
        <v>0</v>
      </c>
      <c r="BX439" s="70">
        <v>0</v>
      </c>
      <c r="BY439" s="70">
        <v>0</v>
      </c>
      <c r="BZ439" s="70">
        <v>0</v>
      </c>
      <c r="CA439" s="70">
        <v>0</v>
      </c>
      <c r="CB439" s="70">
        <v>0</v>
      </c>
      <c r="CC439" s="70">
        <v>0</v>
      </c>
      <c r="CD439" s="70">
        <v>0</v>
      </c>
    </row>
    <row r="440" spans="1:82">
      <c r="A440" s="70" t="s">
        <v>2147</v>
      </c>
      <c r="B440" s="70">
        <v>454</v>
      </c>
      <c r="C440" s="70">
        <v>12</v>
      </c>
      <c r="D440" s="70">
        <v>27</v>
      </c>
      <c r="E440" s="70">
        <v>2015</v>
      </c>
      <c r="F440" s="70" t="s">
        <v>182</v>
      </c>
      <c r="G440" s="70" t="s">
        <v>1653</v>
      </c>
      <c r="H440" s="70" t="s">
        <v>1654</v>
      </c>
      <c r="I440" s="148"/>
      <c r="J440" s="71">
        <v>16.485615946570309</v>
      </c>
      <c r="K440" s="71">
        <v>1.012255016863123</v>
      </c>
      <c r="L440" s="71">
        <v>3.2820289247728121</v>
      </c>
      <c r="M440" s="71">
        <v>8.4408288140221615</v>
      </c>
      <c r="N440" s="71">
        <v>10.364248757120141</v>
      </c>
      <c r="O440" s="71">
        <v>4.611075981537244</v>
      </c>
      <c r="P440" s="71">
        <v>5.3820922323305327</v>
      </c>
      <c r="Q440" s="71">
        <v>0.29817227942010699</v>
      </c>
      <c r="R440" s="71">
        <v>0</v>
      </c>
      <c r="S440" s="71">
        <v>0</v>
      </c>
      <c r="T440" s="72"/>
      <c r="U440" s="71">
        <v>657892</v>
      </c>
      <c r="V440" s="71">
        <v>313</v>
      </c>
      <c r="W440" s="71">
        <v>68</v>
      </c>
      <c r="X440" s="71">
        <v>1394</v>
      </c>
      <c r="Y440" s="71">
        <v>1982</v>
      </c>
      <c r="Z440" s="71">
        <v>2679</v>
      </c>
      <c r="AA440" s="71">
        <v>1071</v>
      </c>
      <c r="AB440" s="71">
        <v>4104</v>
      </c>
      <c r="AC440" s="71">
        <v>0</v>
      </c>
      <c r="AD440" s="71">
        <v>0</v>
      </c>
      <c r="AE440" s="72"/>
      <c r="AF440" s="71">
        <v>5077150.3054115335</v>
      </c>
      <c r="AG440" s="71">
        <v>674384.40350907762</v>
      </c>
      <c r="AH440" s="71">
        <v>424372.4589400249</v>
      </c>
      <c r="AI440" s="71">
        <v>8865953.142924618</v>
      </c>
      <c r="AJ440" s="71">
        <v>8778372.387004409</v>
      </c>
      <c r="AK440" s="71">
        <v>0</v>
      </c>
      <c r="AL440" s="71">
        <v>0</v>
      </c>
      <c r="AM440" s="71">
        <v>562435.98436749226</v>
      </c>
      <c r="AN440" s="71">
        <v>0</v>
      </c>
      <c r="AO440" s="71">
        <v>0</v>
      </c>
      <c r="AP440" s="71">
        <v>24382668.682157155</v>
      </c>
      <c r="AQ440" s="72"/>
      <c r="AR440" s="71">
        <v>15</v>
      </c>
      <c r="AS440" s="71">
        <v>7</v>
      </c>
      <c r="AT440" s="71">
        <v>0</v>
      </c>
      <c r="AU440" s="71">
        <v>0</v>
      </c>
      <c r="AV440" s="71">
        <v>0</v>
      </c>
      <c r="AW440" s="71">
        <v>0</v>
      </c>
      <c r="AX440" s="71"/>
      <c r="AY440" s="72"/>
      <c r="AZ440" s="71">
        <v>120.08799999999999</v>
      </c>
      <c r="BA440" s="71">
        <v>238</v>
      </c>
      <c r="BB440" s="71">
        <v>0</v>
      </c>
      <c r="BC440" s="71">
        <v>0</v>
      </c>
      <c r="BD440" s="71">
        <v>0</v>
      </c>
      <c r="BE440" s="71">
        <v>0</v>
      </c>
      <c r="BF440" s="71"/>
      <c r="BG440" s="72"/>
      <c r="BH440" s="71">
        <v>0</v>
      </c>
      <c r="BI440" s="71">
        <v>0</v>
      </c>
      <c r="BJ440" s="71">
        <v>3.9670000000000001</v>
      </c>
      <c r="BK440" s="71">
        <v>0</v>
      </c>
      <c r="BL440" s="71">
        <v>0</v>
      </c>
      <c r="BM440" s="71">
        <v>0</v>
      </c>
      <c r="BN440" s="72"/>
      <c r="BO440" s="71">
        <v>0</v>
      </c>
      <c r="BP440" s="71">
        <v>0</v>
      </c>
      <c r="BQ440" s="71">
        <v>1</v>
      </c>
      <c r="BR440" s="71">
        <v>0</v>
      </c>
      <c r="BS440" s="71">
        <v>0</v>
      </c>
      <c r="BT440" s="71">
        <v>0</v>
      </c>
      <c r="BU440"/>
      <c r="BV440" s="70">
        <v>3.9670000000000001</v>
      </c>
      <c r="BW440" s="70">
        <v>0</v>
      </c>
      <c r="BX440" s="70">
        <v>0</v>
      </c>
      <c r="BY440" s="70">
        <v>0</v>
      </c>
      <c r="BZ440" s="70">
        <v>0</v>
      </c>
      <c r="CA440" s="70">
        <v>0</v>
      </c>
      <c r="CB440" s="70">
        <v>0</v>
      </c>
      <c r="CC440" s="70">
        <v>0</v>
      </c>
      <c r="CD440" s="70">
        <v>0</v>
      </c>
    </row>
    <row r="441" spans="1:82">
      <c r="A441" s="70" t="s">
        <v>2148</v>
      </c>
      <c r="B441" s="70">
        <v>455</v>
      </c>
      <c r="C441" s="70">
        <v>13</v>
      </c>
      <c r="D441" s="70">
        <v>27</v>
      </c>
      <c r="E441" s="70">
        <v>2016</v>
      </c>
      <c r="F441" s="70" t="s">
        <v>155</v>
      </c>
      <c r="G441" s="70" t="s">
        <v>1653</v>
      </c>
      <c r="H441" s="70" t="s">
        <v>1654</v>
      </c>
      <c r="I441" s="148"/>
      <c r="J441" s="71">
        <v>17.290269980306189</v>
      </c>
      <c r="K441" s="71">
        <v>0.95483794659113563</v>
      </c>
      <c r="L441" s="71">
        <v>3.5293238110660239</v>
      </c>
      <c r="M441" s="71">
        <v>7.2370317938310817</v>
      </c>
      <c r="N441" s="71">
        <v>10.465307909996017</v>
      </c>
      <c r="O441" s="71">
        <v>4.5975887598233065</v>
      </c>
      <c r="P441" s="71">
        <v>5.8547599305431657</v>
      </c>
      <c r="Q441" s="71">
        <v>0.28655413699274873</v>
      </c>
      <c r="R441" s="71">
        <v>0</v>
      </c>
      <c r="S441" s="71">
        <v>0</v>
      </c>
      <c r="T441" s="72"/>
      <c r="U441" s="71">
        <v>656790</v>
      </c>
      <c r="V441" s="71">
        <v>313</v>
      </c>
      <c r="W441" s="71">
        <v>68</v>
      </c>
      <c r="X441" s="71">
        <v>1394</v>
      </c>
      <c r="Y441" s="71">
        <v>1968</v>
      </c>
      <c r="Z441" s="71">
        <v>2704</v>
      </c>
      <c r="AA441" s="71">
        <v>1205</v>
      </c>
      <c r="AB441" s="71">
        <v>4057</v>
      </c>
      <c r="AC441" s="71">
        <v>0</v>
      </c>
      <c r="AD441" s="71">
        <v>0</v>
      </c>
      <c r="AE441" s="72"/>
      <c r="AF441" s="71">
        <v>5418186.4087504707</v>
      </c>
      <c r="AG441" s="71">
        <v>642826.25540053938</v>
      </c>
      <c r="AH441" s="71">
        <v>359676.57016044791</v>
      </c>
      <c r="AI441" s="71">
        <v>8849988.9085555524</v>
      </c>
      <c r="AJ441" s="71">
        <v>8657882.0179393236</v>
      </c>
      <c r="AK441" s="71">
        <v>0</v>
      </c>
      <c r="AL441" s="71">
        <v>0</v>
      </c>
      <c r="AM441" s="71">
        <v>556426.78495544824</v>
      </c>
      <c r="AN441" s="71">
        <v>0</v>
      </c>
      <c r="AO441" s="71">
        <v>0</v>
      </c>
      <c r="AP441" s="71">
        <v>24484986.945761785</v>
      </c>
      <c r="AQ441" s="72"/>
      <c r="AR441" s="71">
        <v>17</v>
      </c>
      <c r="AS441" s="71">
        <v>8</v>
      </c>
      <c r="AT441" s="71">
        <v>0</v>
      </c>
      <c r="AU441" s="71">
        <v>0</v>
      </c>
      <c r="AV441" s="71">
        <v>0</v>
      </c>
      <c r="AW441" s="71">
        <v>0</v>
      </c>
      <c r="AX441" s="71"/>
      <c r="AY441" s="72"/>
      <c r="AZ441" s="71">
        <v>139.28800000000001</v>
      </c>
      <c r="BA441" s="71">
        <v>282</v>
      </c>
      <c r="BB441" s="71">
        <v>0</v>
      </c>
      <c r="BC441" s="71">
        <v>0</v>
      </c>
      <c r="BD441" s="71">
        <v>0</v>
      </c>
      <c r="BE441" s="71">
        <v>0</v>
      </c>
      <c r="BF441" s="71"/>
      <c r="BG441" s="72"/>
      <c r="BH441" s="71">
        <v>0</v>
      </c>
      <c r="BI441" s="71">
        <v>0</v>
      </c>
      <c r="BJ441" s="71">
        <v>3.9289999999999998</v>
      </c>
      <c r="BK441" s="71">
        <v>0</v>
      </c>
      <c r="BL441" s="71">
        <v>0</v>
      </c>
      <c r="BM441" s="71">
        <v>0</v>
      </c>
      <c r="BN441" s="72"/>
      <c r="BO441" s="71">
        <v>0</v>
      </c>
      <c r="BP441" s="71">
        <v>0</v>
      </c>
      <c r="BQ441" s="71">
        <v>1</v>
      </c>
      <c r="BR441" s="71">
        <v>0</v>
      </c>
      <c r="BS441" s="71">
        <v>0</v>
      </c>
      <c r="BT441" s="71">
        <v>0</v>
      </c>
      <c r="BU441"/>
      <c r="BV441" s="70">
        <v>3.9289999999999998</v>
      </c>
      <c r="BW441" s="70">
        <v>0</v>
      </c>
      <c r="BX441" s="70">
        <v>0</v>
      </c>
      <c r="BY441" s="70">
        <v>0</v>
      </c>
      <c r="BZ441" s="70">
        <v>0</v>
      </c>
      <c r="CA441" s="70">
        <v>0</v>
      </c>
      <c r="CB441" s="70">
        <v>0</v>
      </c>
      <c r="CC441" s="70">
        <v>0</v>
      </c>
      <c r="CD441" s="70">
        <v>0</v>
      </c>
    </row>
    <row r="442" spans="1:82">
      <c r="A442" s="70" t="s">
        <v>2149</v>
      </c>
      <c r="B442" s="70">
        <v>456</v>
      </c>
      <c r="C442" s="70">
        <v>14</v>
      </c>
      <c r="D442" s="70">
        <v>27</v>
      </c>
      <c r="E442" s="70">
        <v>2017</v>
      </c>
      <c r="F442" s="70" t="s">
        <v>156</v>
      </c>
      <c r="G442" s="70" t="s">
        <v>1653</v>
      </c>
      <c r="H442" s="70" t="s">
        <v>1654</v>
      </c>
      <c r="I442" s="148"/>
      <c r="J442" s="71">
        <v>18.118678178798305</v>
      </c>
      <c r="K442" s="71">
        <v>0.97570141542481803</v>
      </c>
      <c r="L442" s="71">
        <v>3.1859560917932885</v>
      </c>
      <c r="M442" s="71">
        <v>7.2564991957638343</v>
      </c>
      <c r="N442" s="71">
        <v>10.298148770426184</v>
      </c>
      <c r="O442" s="71">
        <v>4.4606828274383385</v>
      </c>
      <c r="P442" s="71">
        <v>5.8900912720263223</v>
      </c>
      <c r="Q442" s="71">
        <v>0.27259624783272302</v>
      </c>
      <c r="R442" s="71">
        <v>0</v>
      </c>
      <c r="S442" s="71">
        <v>0</v>
      </c>
      <c r="T442" s="72"/>
      <c r="U442" s="71">
        <v>677233</v>
      </c>
      <c r="V442" s="71">
        <v>313</v>
      </c>
      <c r="W442" s="71">
        <v>68</v>
      </c>
      <c r="X442" s="71">
        <v>1394</v>
      </c>
      <c r="Y442" s="71">
        <v>1979</v>
      </c>
      <c r="Z442" s="71">
        <v>2667</v>
      </c>
      <c r="AA442" s="71">
        <v>1220</v>
      </c>
      <c r="AB442" s="71">
        <v>3991</v>
      </c>
      <c r="AC442" s="71">
        <v>0</v>
      </c>
      <c r="AD442" s="71">
        <v>0</v>
      </c>
      <c r="AE442" s="72"/>
      <c r="AF442" s="71">
        <v>5489835.8450457593</v>
      </c>
      <c r="AG442" s="71">
        <v>644694.01804829563</v>
      </c>
      <c r="AH442" s="71">
        <v>439382.98537378223</v>
      </c>
      <c r="AI442" s="71">
        <v>8631034.6122104395</v>
      </c>
      <c r="AJ442" s="71">
        <v>7894851.5356506957</v>
      </c>
      <c r="AK442" s="71">
        <v>0</v>
      </c>
      <c r="AL442" s="71">
        <v>0</v>
      </c>
      <c r="AM442" s="71">
        <v>548231.22676213738</v>
      </c>
      <c r="AN442" s="71">
        <v>0</v>
      </c>
      <c r="AO442" s="71">
        <v>0</v>
      </c>
      <c r="AP442" s="71">
        <v>23648030.223091111</v>
      </c>
      <c r="AQ442" s="72"/>
      <c r="AR442" s="71">
        <v>18</v>
      </c>
      <c r="AS442" s="71">
        <v>8</v>
      </c>
      <c r="AT442" s="71">
        <v>0</v>
      </c>
      <c r="AU442" s="71">
        <v>0</v>
      </c>
      <c r="AV442" s="71">
        <v>0</v>
      </c>
      <c r="AW442" s="71">
        <v>0</v>
      </c>
      <c r="AX442" s="71"/>
      <c r="AY442" s="72"/>
      <c r="AZ442" s="71">
        <v>144.488</v>
      </c>
      <c r="BA442" s="71">
        <v>282</v>
      </c>
      <c r="BB442" s="71">
        <v>0</v>
      </c>
      <c r="BC442" s="71">
        <v>0</v>
      </c>
      <c r="BD442" s="71">
        <v>0</v>
      </c>
      <c r="BE442" s="71">
        <v>0</v>
      </c>
      <c r="BF442" s="71"/>
      <c r="BG442" s="72"/>
      <c r="BH442" s="71">
        <v>0</v>
      </c>
      <c r="BI442" s="71">
        <v>0</v>
      </c>
      <c r="BJ442" s="71">
        <v>4.1859999999999999</v>
      </c>
      <c r="BK442" s="71">
        <v>0</v>
      </c>
      <c r="BL442" s="71">
        <v>0</v>
      </c>
      <c r="BM442" s="71">
        <v>0</v>
      </c>
      <c r="BN442" s="72"/>
      <c r="BO442" s="71">
        <v>0</v>
      </c>
      <c r="BP442" s="71">
        <v>0</v>
      </c>
      <c r="BQ442" s="71">
        <v>1</v>
      </c>
      <c r="BR442" s="71">
        <v>0</v>
      </c>
      <c r="BS442" s="71">
        <v>0</v>
      </c>
      <c r="BT442" s="71">
        <v>0</v>
      </c>
      <c r="BU442"/>
      <c r="BV442" s="70">
        <v>4.1859999999999999</v>
      </c>
      <c r="BW442" s="70">
        <v>0</v>
      </c>
      <c r="BX442" s="70">
        <v>0</v>
      </c>
      <c r="BY442" s="70">
        <v>0</v>
      </c>
      <c r="BZ442" s="70">
        <v>0</v>
      </c>
      <c r="CA442" s="70">
        <v>0</v>
      </c>
      <c r="CB442" s="70">
        <v>0</v>
      </c>
      <c r="CC442" s="70">
        <v>0</v>
      </c>
      <c r="CD442" s="70">
        <v>0</v>
      </c>
    </row>
    <row r="443" spans="1:82">
      <c r="A443" s="70" t="s">
        <v>2150</v>
      </c>
      <c r="B443" s="70">
        <v>457</v>
      </c>
      <c r="C443" s="70">
        <v>15</v>
      </c>
      <c r="D443" s="70">
        <v>27</v>
      </c>
      <c r="E443" s="70">
        <v>2018</v>
      </c>
      <c r="F443" s="70" t="s">
        <v>183</v>
      </c>
      <c r="G443" s="70" t="s">
        <v>1653</v>
      </c>
      <c r="H443" s="70" t="s">
        <v>1654</v>
      </c>
      <c r="I443" s="148"/>
      <c r="J443" s="71">
        <v>19.754352846663508</v>
      </c>
      <c r="K443" s="71">
        <v>0.90811374501730802</v>
      </c>
      <c r="L443" s="71">
        <v>2.9227043518502756</v>
      </c>
      <c r="M443" s="71">
        <v>7.2922888040494964</v>
      </c>
      <c r="N443" s="71">
        <v>9.4621677375498816</v>
      </c>
      <c r="O443" s="71">
        <v>4.3768763322988589</v>
      </c>
      <c r="P443" s="71">
        <v>5.8649191016295994</v>
      </c>
      <c r="Q443" s="71">
        <v>0.24972048351798401</v>
      </c>
      <c r="R443" s="71">
        <v>0</v>
      </c>
      <c r="S443" s="71">
        <v>0</v>
      </c>
      <c r="T443" s="72"/>
      <c r="U443" s="71">
        <v>771510</v>
      </c>
      <c r="V443" s="71">
        <v>313</v>
      </c>
      <c r="W443" s="71">
        <v>68</v>
      </c>
      <c r="X443" s="71">
        <v>1394</v>
      </c>
      <c r="Y443" s="71">
        <v>1975</v>
      </c>
      <c r="Z443" s="71">
        <v>2667</v>
      </c>
      <c r="AA443" s="71">
        <v>1227</v>
      </c>
      <c r="AB443" s="71">
        <v>3940</v>
      </c>
      <c r="AC443" s="71">
        <v>0</v>
      </c>
      <c r="AD443" s="71">
        <v>0</v>
      </c>
      <c r="AE443" s="72"/>
      <c r="AF443" s="71">
        <v>6277987.9992427966</v>
      </c>
      <c r="AG443" s="71">
        <v>583293.86142582761</v>
      </c>
      <c r="AH443" s="71">
        <v>414118.5177784632</v>
      </c>
      <c r="AI443" s="71">
        <v>8822680.3878282253</v>
      </c>
      <c r="AJ443" s="71">
        <v>7319006.4157791967</v>
      </c>
      <c r="AK443" s="71">
        <v>0</v>
      </c>
      <c r="AL443" s="71">
        <v>0</v>
      </c>
      <c r="AM443" s="71">
        <v>542345.37620389648</v>
      </c>
      <c r="AN443" s="71">
        <v>0</v>
      </c>
      <c r="AO443" s="71">
        <v>0</v>
      </c>
      <c r="AP443" s="71">
        <v>23959432.558258407</v>
      </c>
      <c r="AQ443" s="72"/>
      <c r="AR443" s="71">
        <v>19</v>
      </c>
      <c r="AS443" s="71">
        <v>10</v>
      </c>
      <c r="AT443" s="71">
        <v>1</v>
      </c>
      <c r="AU443" s="71">
        <v>0</v>
      </c>
      <c r="AV443" s="71">
        <v>0</v>
      </c>
      <c r="AW443" s="71">
        <v>0</v>
      </c>
      <c r="AX443" s="71"/>
      <c r="AY443" s="72"/>
      <c r="AZ443" s="71">
        <v>151.488</v>
      </c>
      <c r="BA443" s="71">
        <v>340</v>
      </c>
      <c r="BB443" s="71">
        <v>10</v>
      </c>
      <c r="BC443" s="71">
        <v>0</v>
      </c>
      <c r="BD443" s="71">
        <v>0</v>
      </c>
      <c r="BE443" s="71">
        <v>0</v>
      </c>
      <c r="BF443" s="71"/>
      <c r="BG443" s="72"/>
      <c r="BH443" s="71">
        <v>0</v>
      </c>
      <c r="BI443" s="71">
        <v>0</v>
      </c>
      <c r="BJ443" s="71">
        <v>4.4509999999999996</v>
      </c>
      <c r="BK443" s="71">
        <v>0</v>
      </c>
      <c r="BL443" s="71">
        <v>0</v>
      </c>
      <c r="BM443" s="71">
        <v>0</v>
      </c>
      <c r="BN443" s="72"/>
      <c r="BO443" s="71">
        <v>0</v>
      </c>
      <c r="BP443" s="71">
        <v>0</v>
      </c>
      <c r="BQ443" s="71">
        <v>1</v>
      </c>
      <c r="BR443" s="71">
        <v>0</v>
      </c>
      <c r="BS443" s="71">
        <v>0</v>
      </c>
      <c r="BT443" s="71">
        <v>0</v>
      </c>
      <c r="BU443"/>
      <c r="BV443" s="70">
        <v>4.4509999999999996</v>
      </c>
      <c r="BW443" s="70">
        <v>0</v>
      </c>
      <c r="BX443" s="70">
        <v>0</v>
      </c>
      <c r="BY443" s="70">
        <v>0</v>
      </c>
      <c r="BZ443" s="70">
        <v>0</v>
      </c>
      <c r="CA443" s="70">
        <v>0</v>
      </c>
      <c r="CB443" s="70">
        <v>0</v>
      </c>
      <c r="CC443" s="70">
        <v>0</v>
      </c>
      <c r="CD443" s="70">
        <v>0</v>
      </c>
    </row>
    <row r="444" spans="1:82">
      <c r="A444" s="70" t="s">
        <v>2151</v>
      </c>
      <c r="B444" s="70">
        <v>458</v>
      </c>
      <c r="C444" s="70">
        <v>16</v>
      </c>
      <c r="D444" s="70">
        <v>27</v>
      </c>
      <c r="E444" s="70">
        <v>2019</v>
      </c>
      <c r="F444" s="70" t="s">
        <v>158</v>
      </c>
      <c r="G444" s="1064" t="s">
        <v>1653</v>
      </c>
      <c r="H444" s="70" t="s">
        <v>1654</v>
      </c>
      <c r="I444" s="148"/>
      <c r="J444" s="71">
        <v>20.606050353983917</v>
      </c>
      <c r="K444" s="71">
        <v>0.8426626862244897</v>
      </c>
      <c r="L444" s="71">
        <v>2.935799064605598</v>
      </c>
      <c r="M444" s="71">
        <v>6.5418452185629423</v>
      </c>
      <c r="N444" s="71">
        <v>9.5499256665691021</v>
      </c>
      <c r="O444" s="71">
        <v>4.3046510004751646</v>
      </c>
      <c r="P444" s="71">
        <v>5.2204711147102456</v>
      </c>
      <c r="Q444" s="71">
        <v>0.24011446424560401</v>
      </c>
      <c r="R444" s="71">
        <v>0</v>
      </c>
      <c r="S444" s="71">
        <v>0</v>
      </c>
      <c r="T444" s="72"/>
      <c r="U444" s="71">
        <v>846581</v>
      </c>
      <c r="V444" s="71">
        <v>313</v>
      </c>
      <c r="W444" s="71">
        <v>68</v>
      </c>
      <c r="X444" s="71">
        <v>1394</v>
      </c>
      <c r="Y444" s="71">
        <v>1969</v>
      </c>
      <c r="Z444" s="71">
        <v>2695</v>
      </c>
      <c r="AA444" s="71">
        <v>1084</v>
      </c>
      <c r="AB444" s="71">
        <v>3891</v>
      </c>
      <c r="AC444" s="71">
        <v>0</v>
      </c>
      <c r="AD444" s="71">
        <v>0</v>
      </c>
      <c r="AE444" s="72"/>
      <c r="AF444" s="71">
        <v>6759805.4562737951</v>
      </c>
      <c r="AG444" s="71">
        <v>583121.13174344867</v>
      </c>
      <c r="AH444" s="71">
        <v>447124.30110867327</v>
      </c>
      <c r="AI444" s="71">
        <v>8645494.3632261977</v>
      </c>
      <c r="AJ444" s="71">
        <v>7696963.9325699089</v>
      </c>
      <c r="AK444" s="71">
        <v>0</v>
      </c>
      <c r="AL444" s="71">
        <v>0</v>
      </c>
      <c r="AM444" s="71">
        <v>529924.90856768249</v>
      </c>
      <c r="AN444" s="71">
        <v>0</v>
      </c>
      <c r="AO444" s="71">
        <v>0</v>
      </c>
      <c r="AP444" s="71">
        <v>24662434.093489707</v>
      </c>
      <c r="AQ444" s="72"/>
      <c r="AR444" s="71">
        <v>24</v>
      </c>
      <c r="AS444" s="71">
        <v>13</v>
      </c>
      <c r="AT444" s="71">
        <v>1</v>
      </c>
      <c r="AU444" s="71">
        <v>0</v>
      </c>
      <c r="AV444" s="71">
        <v>0</v>
      </c>
      <c r="AW444" s="71">
        <v>0</v>
      </c>
      <c r="AX444" s="71"/>
      <c r="AY444" s="72"/>
      <c r="AZ444" s="71">
        <v>195.68799999999999</v>
      </c>
      <c r="BA444" s="71">
        <v>399.7</v>
      </c>
      <c r="BB444" s="71">
        <v>9.8000000000000007</v>
      </c>
      <c r="BC444" s="71">
        <v>0</v>
      </c>
      <c r="BD444" s="71">
        <v>0</v>
      </c>
      <c r="BE444" s="71">
        <v>0</v>
      </c>
      <c r="BF444" s="71"/>
      <c r="BG444" s="72"/>
      <c r="BH444" s="71">
        <v>0</v>
      </c>
      <c r="BI444" s="71">
        <v>0</v>
      </c>
      <c r="BJ444" s="71">
        <v>0</v>
      </c>
      <c r="BK444" s="71">
        <v>0</v>
      </c>
      <c r="BL444" s="71">
        <v>0</v>
      </c>
      <c r="BM444" s="71">
        <v>0</v>
      </c>
      <c r="BN444" s="72"/>
      <c r="BO444" s="71">
        <v>0</v>
      </c>
      <c r="BP444" s="71">
        <v>0</v>
      </c>
      <c r="BQ444" s="71">
        <v>0</v>
      </c>
      <c r="BR444" s="71">
        <v>0</v>
      </c>
      <c r="BS444" s="71">
        <v>0</v>
      </c>
      <c r="BT444" s="71">
        <v>0</v>
      </c>
      <c r="BU444"/>
      <c r="BV444" s="70">
        <v>0</v>
      </c>
      <c r="BW444" s="70">
        <v>0</v>
      </c>
      <c r="BX444" s="70">
        <v>0</v>
      </c>
      <c r="BY444" s="70">
        <v>0</v>
      </c>
      <c r="BZ444" s="70">
        <v>0</v>
      </c>
      <c r="CA444" s="70">
        <v>0</v>
      </c>
      <c r="CB444" s="70">
        <v>0</v>
      </c>
      <c r="CC444" s="70">
        <v>0</v>
      </c>
      <c r="CD444" s="70">
        <v>0</v>
      </c>
    </row>
    <row r="445" spans="1:82">
      <c r="A445" s="70" t="s">
        <v>2152</v>
      </c>
      <c r="B445" s="70">
        <v>459</v>
      </c>
      <c r="C445" s="70">
        <v>17</v>
      </c>
      <c r="D445" s="70">
        <v>27</v>
      </c>
      <c r="E445" s="70">
        <v>2020</v>
      </c>
      <c r="F445" s="70" t="s">
        <v>159</v>
      </c>
      <c r="G445" s="1064" t="s">
        <v>1653</v>
      </c>
      <c r="H445" s="70" t="s">
        <v>1654</v>
      </c>
      <c r="I445" s="148"/>
      <c r="J445" s="71">
        <v>19.777917475735808</v>
      </c>
      <c r="K445" s="71">
        <v>0.77985543736798957</v>
      </c>
      <c r="L445" s="71">
        <v>5.6847739252835865</v>
      </c>
      <c r="M445" s="71">
        <v>5.7881405158374521</v>
      </c>
      <c r="N445" s="71">
        <v>8.5930106587288737</v>
      </c>
      <c r="O445" s="71">
        <v>3.7840778143832439</v>
      </c>
      <c r="P445" s="71">
        <v>4.8934363252676736</v>
      </c>
      <c r="Q445" s="71">
        <v>0.22540684555407001</v>
      </c>
      <c r="R445" s="71">
        <v>0</v>
      </c>
      <c r="S445" s="71">
        <v>0</v>
      </c>
      <c r="T445" s="72"/>
      <c r="U445" s="71">
        <v>921106</v>
      </c>
      <c r="V445" s="71">
        <v>268</v>
      </c>
      <c r="W445" s="71">
        <v>117</v>
      </c>
      <c r="X445" s="71">
        <v>1297</v>
      </c>
      <c r="Y445" s="71">
        <v>1933</v>
      </c>
      <c r="Z445" s="71">
        <v>2704</v>
      </c>
      <c r="AA445" s="71">
        <v>1080</v>
      </c>
      <c r="AB445" s="71">
        <v>3823</v>
      </c>
      <c r="AC445" s="71">
        <v>0</v>
      </c>
      <c r="AD445" s="71">
        <v>0</v>
      </c>
      <c r="AE445" s="72"/>
      <c r="AF445" s="71">
        <v>7191910.3850839017</v>
      </c>
      <c r="AG445" s="71">
        <v>499653.84346766165</v>
      </c>
      <c r="AH445" s="71">
        <v>833662.36426618695</v>
      </c>
      <c r="AI445" s="71">
        <v>7446961.1105094366</v>
      </c>
      <c r="AJ445" s="71">
        <v>7937840.9571340503</v>
      </c>
      <c r="AK445" s="71"/>
      <c r="AL445" s="71"/>
      <c r="AM445" s="71">
        <v>498943.97441589081</v>
      </c>
      <c r="AN445" s="71"/>
      <c r="AO445" s="71"/>
      <c r="AP445" s="71">
        <v>24408972.634877127</v>
      </c>
      <c r="AQ445" s="72"/>
      <c r="AR445" s="71">
        <v>27</v>
      </c>
      <c r="AS445" s="71">
        <v>13</v>
      </c>
      <c r="AT445" s="71">
        <v>1</v>
      </c>
      <c r="AU445" s="71">
        <v>0</v>
      </c>
      <c r="AV445" s="71">
        <v>0</v>
      </c>
      <c r="AW445" s="71">
        <v>0</v>
      </c>
      <c r="AX445" s="71"/>
      <c r="AY445" s="72"/>
      <c r="AZ445" s="71">
        <v>225.38800000000001</v>
      </c>
      <c r="BA445" s="71">
        <v>399.7</v>
      </c>
      <c r="BB445" s="71">
        <v>9.8000000000000007</v>
      </c>
      <c r="BC445" s="71">
        <v>0</v>
      </c>
      <c r="BD445" s="71">
        <v>0</v>
      </c>
      <c r="BE445" s="71">
        <v>0</v>
      </c>
      <c r="BF445" s="71"/>
      <c r="BG445" s="72"/>
      <c r="BH445" s="71">
        <v>0</v>
      </c>
      <c r="BI445" s="71">
        <v>0</v>
      </c>
      <c r="BJ445" s="71">
        <v>4.859</v>
      </c>
      <c r="BK445" s="71">
        <v>0</v>
      </c>
      <c r="BL445" s="71">
        <v>0</v>
      </c>
      <c r="BM445" s="71">
        <v>0</v>
      </c>
      <c r="BN445" s="72"/>
      <c r="BO445" s="71">
        <v>0</v>
      </c>
      <c r="BP445" s="71">
        <v>0</v>
      </c>
      <c r="BQ445" s="71">
        <v>1</v>
      </c>
      <c r="BR445" s="71">
        <v>0</v>
      </c>
      <c r="BS445" s="71">
        <v>0</v>
      </c>
      <c r="BT445" s="71">
        <v>0</v>
      </c>
      <c r="BU445"/>
      <c r="BV445" s="70">
        <v>4.859</v>
      </c>
      <c r="BW445" s="70">
        <v>0</v>
      </c>
      <c r="BX445" s="70">
        <v>0</v>
      </c>
      <c r="BY445" s="70">
        <v>0</v>
      </c>
      <c r="BZ445" s="70">
        <v>0</v>
      </c>
      <c r="CA445" s="70">
        <v>0</v>
      </c>
      <c r="CB445" s="70">
        <v>0</v>
      </c>
      <c r="CC445" s="70">
        <v>0</v>
      </c>
      <c r="CD445" s="70">
        <v>0</v>
      </c>
    </row>
    <row r="446" spans="1:82">
      <c r="A446" s="70" t="s">
        <v>2153</v>
      </c>
      <c r="B446" s="70">
        <v>459</v>
      </c>
      <c r="C446" s="70">
        <v>18</v>
      </c>
      <c r="D446" s="70">
        <v>27</v>
      </c>
      <c r="E446" s="70">
        <v>2021</v>
      </c>
      <c r="F446" s="70" t="s">
        <v>160</v>
      </c>
      <c r="G446" s="70" t="s">
        <v>1653</v>
      </c>
      <c r="H446" s="70" t="s">
        <v>1654</v>
      </c>
      <c r="I446" s="148"/>
      <c r="J446" s="71">
        <v>19.047662928690404</v>
      </c>
      <c r="K446" s="71">
        <v>0.75121726074531614</v>
      </c>
      <c r="L446" s="71">
        <v>5.187861831953505</v>
      </c>
      <c r="M446" s="71">
        <v>5.8785309762146678</v>
      </c>
      <c r="N446" s="71">
        <v>8.5817638846423936</v>
      </c>
      <c r="O446" s="71">
        <v>3.6125826035442477</v>
      </c>
      <c r="P446" s="71">
        <v>5.1577369908070203</v>
      </c>
      <c r="Q446" s="71">
        <v>0.219301975384769</v>
      </c>
      <c r="R446" s="71">
        <v>0</v>
      </c>
      <c r="S446" s="71">
        <v>0</v>
      </c>
      <c r="T446" s="72"/>
      <c r="U446" s="71">
        <v>910987</v>
      </c>
      <c r="V446" s="71">
        <v>268</v>
      </c>
      <c r="W446" s="71">
        <v>117</v>
      </c>
      <c r="X446" s="71">
        <v>1297</v>
      </c>
      <c r="Y446" s="71">
        <v>1954</v>
      </c>
      <c r="Z446" s="71">
        <v>2658</v>
      </c>
      <c r="AA446" s="71">
        <v>1110</v>
      </c>
      <c r="AB446" s="71">
        <v>3756</v>
      </c>
      <c r="AC446" s="71">
        <v>0</v>
      </c>
      <c r="AD446" s="71">
        <v>0</v>
      </c>
      <c r="AE446" s="72"/>
      <c r="AF446" s="71">
        <v>6977768.2987999534</v>
      </c>
      <c r="AG446" s="71">
        <v>508282.08105547191</v>
      </c>
      <c r="AH446" s="71">
        <v>747426.82569713227</v>
      </c>
      <c r="AI446" s="71">
        <v>8171523.8479353776</v>
      </c>
      <c r="AJ446" s="71">
        <v>7816398.3383826353</v>
      </c>
      <c r="AK446" s="71">
        <v>0</v>
      </c>
      <c r="AL446" s="71">
        <v>0</v>
      </c>
      <c r="AM446" s="71">
        <v>493027.16260610777</v>
      </c>
      <c r="AN446" s="71">
        <v>0</v>
      </c>
      <c r="AO446" s="71">
        <v>0</v>
      </c>
      <c r="AP446" s="71">
        <v>24714426.554476678</v>
      </c>
      <c r="AQ446" s="72"/>
      <c r="AR446" s="71">
        <v>27</v>
      </c>
      <c r="AS446" s="71">
        <v>15</v>
      </c>
      <c r="AT446" s="71">
        <v>1</v>
      </c>
      <c r="AU446" s="71">
        <v>0</v>
      </c>
      <c r="AV446" s="71">
        <v>0</v>
      </c>
      <c r="AW446" s="71">
        <v>0</v>
      </c>
      <c r="AX446" s="71"/>
      <c r="AY446" s="72"/>
      <c r="AZ446" s="71">
        <v>225.38800000000001</v>
      </c>
      <c r="BA446" s="71">
        <v>498.7</v>
      </c>
      <c r="BB446" s="71">
        <v>9.8000000000000007</v>
      </c>
      <c r="BC446" s="71">
        <v>0</v>
      </c>
      <c r="BD446" s="71">
        <v>0</v>
      </c>
      <c r="BE446" s="71">
        <v>0</v>
      </c>
      <c r="BF446" s="71"/>
      <c r="BG446" s="72"/>
      <c r="BH446" s="71">
        <v>0</v>
      </c>
      <c r="BI446" s="71">
        <v>0</v>
      </c>
      <c r="BJ446" s="71">
        <v>4.8529999999999998</v>
      </c>
      <c r="BK446" s="71">
        <v>0</v>
      </c>
      <c r="BL446" s="71">
        <v>0</v>
      </c>
      <c r="BM446" s="71">
        <v>0</v>
      </c>
      <c r="BN446" s="72"/>
      <c r="BO446" s="71">
        <v>0</v>
      </c>
      <c r="BP446" s="71">
        <v>0</v>
      </c>
      <c r="BQ446" s="71">
        <v>1</v>
      </c>
      <c r="BR446" s="71">
        <v>0</v>
      </c>
      <c r="BS446" s="71">
        <v>0</v>
      </c>
      <c r="BT446" s="71">
        <v>0</v>
      </c>
      <c r="BU446"/>
      <c r="BV446" s="70">
        <v>4.8529999999999998</v>
      </c>
      <c r="BW446" s="70">
        <v>0</v>
      </c>
      <c r="BX446" s="70">
        <v>0</v>
      </c>
      <c r="BY446" s="70">
        <v>0</v>
      </c>
      <c r="BZ446" s="70">
        <v>0</v>
      </c>
      <c r="CA446" s="70">
        <v>0</v>
      </c>
      <c r="CB446" s="70">
        <v>0</v>
      </c>
      <c r="CC446" s="70">
        <v>0</v>
      </c>
      <c r="CD446" s="70">
        <v>0</v>
      </c>
    </row>
    <row r="447" spans="1:82">
      <c r="A447" s="70" t="s">
        <v>1661</v>
      </c>
      <c r="B447" s="70">
        <v>459</v>
      </c>
      <c r="C447" s="70">
        <v>19</v>
      </c>
      <c r="D447" s="70">
        <v>27</v>
      </c>
      <c r="E447" s="70">
        <v>2022</v>
      </c>
      <c r="F447" s="70" t="s">
        <v>161</v>
      </c>
      <c r="G447" s="70" t="s">
        <v>1653</v>
      </c>
      <c r="H447" s="70" t="s">
        <v>1654</v>
      </c>
      <c r="I447" s="148"/>
      <c r="J447" s="71">
        <v>16.339960716170658</v>
      </c>
      <c r="K447" s="71">
        <v>0.71857993359435668</v>
      </c>
      <c r="L447" s="71">
        <v>4.6516030942241233</v>
      </c>
      <c r="M447" s="71">
        <v>5.9934705514707423</v>
      </c>
      <c r="N447" s="71">
        <v>8.4300112106978737</v>
      </c>
      <c r="O447" s="71">
        <v>3.7693851696088543</v>
      </c>
      <c r="P447" s="71">
        <v>5.0711372190887536</v>
      </c>
      <c r="Q447" s="71">
        <v>0.21793615696122595</v>
      </c>
      <c r="R447" s="71">
        <v>0</v>
      </c>
      <c r="S447" s="71">
        <v>0</v>
      </c>
      <c r="T447" s="72"/>
      <c r="U447" s="71">
        <v>961162</v>
      </c>
      <c r="V447" s="71">
        <v>268</v>
      </c>
      <c r="W447" s="71">
        <v>117</v>
      </c>
      <c r="X447" s="71">
        <v>1297</v>
      </c>
      <c r="Y447" s="71">
        <v>1949</v>
      </c>
      <c r="Z447" s="71">
        <v>2635</v>
      </c>
      <c r="AA447" s="71">
        <v>1108</v>
      </c>
      <c r="AB447" s="71">
        <v>3702</v>
      </c>
      <c r="AC447" s="71">
        <v>0</v>
      </c>
      <c r="AD447" s="71">
        <v>0</v>
      </c>
      <c r="AE447" s="72"/>
      <c r="AF447" s="71">
        <v>6563319.5070424136</v>
      </c>
      <c r="AG447" s="71">
        <v>512747.12146178994</v>
      </c>
      <c r="AH447" s="71">
        <v>829650.64775336732</v>
      </c>
      <c r="AI447" s="71">
        <v>8115339.5178757077</v>
      </c>
      <c r="AJ447" s="71">
        <v>7936064.2687338879</v>
      </c>
      <c r="AK447" s="71">
        <v>0</v>
      </c>
      <c r="AL447" s="71">
        <v>0</v>
      </c>
      <c r="AM447" s="71">
        <v>478029.24389514182</v>
      </c>
      <c r="AN447" s="71">
        <v>0</v>
      </c>
      <c r="AO447" s="71">
        <v>0</v>
      </c>
      <c r="AP447" s="71">
        <v>24435150.306762312</v>
      </c>
      <c r="AQ447" s="72"/>
      <c r="AR447" s="71">
        <v>29</v>
      </c>
      <c r="AS447" s="71">
        <v>15</v>
      </c>
      <c r="AT447" s="71">
        <v>1</v>
      </c>
      <c r="AU447" s="71">
        <v>0</v>
      </c>
      <c r="AV447" s="71">
        <v>0</v>
      </c>
      <c r="AW447" s="71">
        <v>0</v>
      </c>
      <c r="AX447" s="71"/>
      <c r="AY447" s="72"/>
      <c r="AZ447" s="71">
        <v>236.88800000000003</v>
      </c>
      <c r="BA447" s="71">
        <v>498.70000000000005</v>
      </c>
      <c r="BB447" s="71">
        <v>9.8000000000000007</v>
      </c>
      <c r="BC447" s="71">
        <v>0</v>
      </c>
      <c r="BD447" s="71">
        <v>0</v>
      </c>
      <c r="BE447" s="71">
        <v>0</v>
      </c>
      <c r="BF447" s="71"/>
      <c r="BG447" s="72"/>
      <c r="BH447" s="71"/>
      <c r="BI447" s="71"/>
      <c r="BJ447" s="71"/>
      <c r="BK447" s="71"/>
      <c r="BL447" s="71"/>
      <c r="BM447" s="71"/>
      <c r="BN447" s="72"/>
      <c r="BO447" s="71"/>
      <c r="BP447" s="71"/>
      <c r="BQ447" s="71"/>
      <c r="BR447" s="71"/>
      <c r="BS447" s="71"/>
      <c r="BT447" s="71"/>
      <c r="BU447"/>
      <c r="BV447" s="70"/>
      <c r="BW447" s="70"/>
      <c r="BX447" s="70"/>
      <c r="BY447" s="70"/>
      <c r="BZ447" s="70"/>
      <c r="CA447" s="70"/>
      <c r="CB447" s="70"/>
      <c r="CC447" s="70"/>
      <c r="CD447" s="70"/>
    </row>
    <row r="448" spans="1:82">
      <c r="A448" s="70" t="s">
        <v>2154</v>
      </c>
      <c r="B448" s="70">
        <v>459</v>
      </c>
      <c r="C448" s="70">
        <v>20</v>
      </c>
      <c r="D448" s="70">
        <v>27</v>
      </c>
      <c r="E448" s="70">
        <v>2023</v>
      </c>
      <c r="F448" s="70" t="s">
        <v>1539</v>
      </c>
      <c r="G448" s="70" t="s">
        <v>1653</v>
      </c>
      <c r="H448" s="70" t="s">
        <v>1654</v>
      </c>
      <c r="I448" s="148"/>
      <c r="J448" s="71"/>
      <c r="K448" s="71"/>
      <c r="L448" s="71"/>
      <c r="M448" s="71"/>
      <c r="N448" s="71"/>
      <c r="O448" s="71"/>
      <c r="P448" s="71"/>
      <c r="Q448" s="71"/>
      <c r="R448" s="71"/>
      <c r="S448" s="71"/>
      <c r="T448" s="72"/>
      <c r="U448" s="71"/>
      <c r="V448" s="71"/>
      <c r="W448" s="71"/>
      <c r="X448" s="71"/>
      <c r="Y448" s="71"/>
      <c r="Z448" s="71"/>
      <c r="AA448" s="71"/>
      <c r="AB448" s="71"/>
      <c r="AC448" s="71"/>
      <c r="AD448" s="71"/>
      <c r="AE448" s="72"/>
      <c r="AF448" s="71"/>
      <c r="AG448" s="71"/>
      <c r="AH448" s="71"/>
      <c r="AI448" s="71"/>
      <c r="AJ448" s="71"/>
      <c r="AK448" s="71"/>
      <c r="AL448" s="71"/>
      <c r="AM448" s="71"/>
      <c r="AN448" s="71"/>
      <c r="AO448" s="71"/>
      <c r="AP448" s="71"/>
      <c r="AQ448" s="72"/>
      <c r="AR448" s="71">
        <v>30</v>
      </c>
      <c r="AS448" s="71">
        <v>15</v>
      </c>
      <c r="AT448" s="71">
        <v>4</v>
      </c>
      <c r="AU448" s="71">
        <v>0</v>
      </c>
      <c r="AV448" s="71">
        <v>0</v>
      </c>
      <c r="AW448" s="71">
        <v>0</v>
      </c>
      <c r="AX448" s="71"/>
      <c r="AY448" s="72"/>
      <c r="AZ448" s="71">
        <v>241.78800000000001</v>
      </c>
      <c r="BA448" s="71">
        <v>498.70000000000005</v>
      </c>
      <c r="BB448" s="71">
        <v>162809.79999999999</v>
      </c>
      <c r="BC448" s="71">
        <v>0</v>
      </c>
      <c r="BD448" s="71">
        <v>0</v>
      </c>
      <c r="BE448" s="71">
        <v>0</v>
      </c>
      <c r="BF448" s="71"/>
      <c r="BG448" s="72"/>
      <c r="BH448" s="71"/>
      <c r="BI448" s="71"/>
      <c r="BJ448" s="71"/>
      <c r="BK448" s="71"/>
      <c r="BL448" s="71"/>
      <c r="BM448" s="71"/>
      <c r="BN448" s="72"/>
      <c r="BO448" s="71"/>
      <c r="BP448" s="71"/>
      <c r="BQ448" s="71"/>
      <c r="BR448" s="71"/>
      <c r="BS448" s="71"/>
      <c r="BT448" s="71"/>
      <c r="BU448"/>
      <c r="BV448" s="70"/>
      <c r="BW448" s="70"/>
      <c r="BX448" s="70"/>
      <c r="BY448" s="70"/>
      <c r="BZ448" s="70"/>
      <c r="CA448" s="70"/>
      <c r="CB448" s="70"/>
      <c r="CC448" s="70"/>
      <c r="CD448" s="70"/>
    </row>
    <row r="449" spans="1:82">
      <c r="A449" s="70" t="s">
        <v>1652</v>
      </c>
      <c r="B449" s="70">
        <v>459</v>
      </c>
      <c r="C449" s="70">
        <v>21</v>
      </c>
      <c r="D449" s="70">
        <v>27</v>
      </c>
      <c r="E449" s="70">
        <v>2024</v>
      </c>
      <c r="F449" s="70" t="s">
        <v>1554</v>
      </c>
      <c r="G449" s="70" t="s">
        <v>1653</v>
      </c>
      <c r="H449" s="70" t="s">
        <v>1654</v>
      </c>
      <c r="I449" s="148"/>
      <c r="J449" s="71"/>
      <c r="K449" s="71"/>
      <c r="L449" s="71"/>
      <c r="M449" s="71"/>
      <c r="N449" s="71"/>
      <c r="O449" s="71"/>
      <c r="P449" s="71"/>
      <c r="Q449" s="71"/>
      <c r="R449" s="71"/>
      <c r="S449" s="71"/>
      <c r="T449" s="72"/>
      <c r="U449" s="71"/>
      <c r="V449" s="71"/>
      <c r="W449" s="71"/>
      <c r="X449" s="71"/>
      <c r="Y449" s="71"/>
      <c r="Z449" s="71"/>
      <c r="AA449" s="71"/>
      <c r="AB449" s="71"/>
      <c r="AC449" s="71"/>
      <c r="AD449" s="71"/>
      <c r="AE449" s="72"/>
      <c r="AF449" s="71"/>
      <c r="AG449" s="71"/>
      <c r="AH449" s="71"/>
      <c r="AI449" s="71"/>
      <c r="AJ449" s="71"/>
      <c r="AK449" s="71"/>
      <c r="AL449" s="71"/>
      <c r="AM449" s="71"/>
      <c r="AN449" s="71"/>
      <c r="AO449" s="71"/>
      <c r="AP449" s="71"/>
      <c r="AQ449" s="72"/>
      <c r="AR449" s="71"/>
      <c r="AS449" s="71"/>
      <c r="AT449" s="71"/>
      <c r="AU449" s="71"/>
      <c r="AV449" s="71"/>
      <c r="AW449" s="71"/>
      <c r="AX449" s="71"/>
      <c r="AY449" s="72"/>
      <c r="AZ449" s="71"/>
      <c r="BA449" s="71"/>
      <c r="BB449" s="71"/>
      <c r="BC449" s="71"/>
      <c r="BD449" s="71"/>
      <c r="BE449" s="71"/>
      <c r="BF449" s="71"/>
      <c r="BG449" s="72"/>
      <c r="BH449" s="71"/>
      <c r="BI449" s="71"/>
      <c r="BJ449" s="71"/>
      <c r="BK449" s="71"/>
      <c r="BL449" s="71"/>
      <c r="BM449" s="71"/>
      <c r="BN449" s="72"/>
      <c r="BO449" s="71"/>
      <c r="BP449" s="71"/>
      <c r="BQ449" s="71"/>
      <c r="BR449" s="71"/>
      <c r="BS449" s="71"/>
      <c r="BT449" s="71"/>
      <c r="BU449"/>
      <c r="BV449" s="70"/>
      <c r="BW449" s="70"/>
      <c r="BX449" s="70"/>
      <c r="BY449" s="70"/>
      <c r="BZ449" s="70"/>
      <c r="CA449" s="70"/>
      <c r="CB449" s="70"/>
      <c r="CC449" s="70"/>
      <c r="CD449" s="70"/>
    </row>
    <row r="450" spans="1:82">
      <c r="A450" s="70" t="s">
        <v>2155</v>
      </c>
      <c r="B450" s="70">
        <v>341</v>
      </c>
      <c r="C450" s="70">
        <v>1</v>
      </c>
      <c r="D450" s="70">
        <v>21</v>
      </c>
      <c r="E450" s="70">
        <v>1990</v>
      </c>
      <c r="F450" s="70" t="s">
        <v>787</v>
      </c>
      <c r="G450" s="70" t="s">
        <v>2156</v>
      </c>
      <c r="H450" s="70" t="s">
        <v>2157</v>
      </c>
      <c r="I450" s="148"/>
      <c r="J450" s="71">
        <v>21.98730316842143</v>
      </c>
      <c r="K450" s="71">
        <v>0.81569005216905777</v>
      </c>
      <c r="L450" s="71">
        <v>2.4828714359148401</v>
      </c>
      <c r="M450" s="71">
        <v>1.853054003732699</v>
      </c>
      <c r="N450" s="71">
        <v>3.8529065569880232</v>
      </c>
      <c r="O450" s="71">
        <v>2.713270779751336</v>
      </c>
      <c r="P450" s="71">
        <v>6.2064709597840642</v>
      </c>
      <c r="Q450" s="71">
        <v>0.32796258883941498</v>
      </c>
      <c r="R450" s="71">
        <v>0</v>
      </c>
      <c r="S450" s="71">
        <v>0.33837423012821571</v>
      </c>
      <c r="T450" s="72"/>
      <c r="U450" s="71">
        <v>566170</v>
      </c>
      <c r="V450" s="71">
        <v>276</v>
      </c>
      <c r="W450" s="71">
        <v>28</v>
      </c>
      <c r="X450" s="71">
        <v>727</v>
      </c>
      <c r="Y450" s="71">
        <v>1673</v>
      </c>
      <c r="Z450" s="71">
        <v>1116</v>
      </c>
      <c r="AA450" s="71">
        <v>1507</v>
      </c>
      <c r="AB450" s="71">
        <v>5325</v>
      </c>
      <c r="AC450" s="71">
        <v>0</v>
      </c>
      <c r="AD450" s="71">
        <v>0.33837423012821571</v>
      </c>
      <c r="AE450" s="72"/>
      <c r="AF450" s="71"/>
      <c r="AG450" s="71"/>
      <c r="AH450" s="71"/>
      <c r="AI450" s="71"/>
      <c r="AJ450" s="71"/>
      <c r="AK450" s="71"/>
      <c r="AL450" s="71"/>
      <c r="AM450" s="71"/>
      <c r="AN450" s="71"/>
      <c r="AO450" s="71"/>
      <c r="AP450" s="71"/>
      <c r="AQ450" s="72"/>
      <c r="AR450" s="71"/>
      <c r="AS450" s="71"/>
      <c r="AT450" s="71"/>
      <c r="AU450" s="71"/>
      <c r="AV450" s="71"/>
      <c r="AW450" s="71"/>
      <c r="AX450" s="71"/>
      <c r="AY450" s="72"/>
      <c r="AZ450" s="71"/>
      <c r="BA450" s="71"/>
      <c r="BB450" s="71"/>
      <c r="BC450" s="71"/>
      <c r="BD450" s="71"/>
      <c r="BE450" s="71"/>
      <c r="BF450" s="71"/>
      <c r="BG450" s="72"/>
      <c r="BH450" s="71" t="s">
        <v>788</v>
      </c>
      <c r="BI450" s="71" t="s">
        <v>788</v>
      </c>
      <c r="BJ450" s="71" t="s">
        <v>788</v>
      </c>
      <c r="BK450" s="71" t="s">
        <v>788</v>
      </c>
      <c r="BL450" s="71" t="s">
        <v>788</v>
      </c>
      <c r="BM450" s="71" t="s">
        <v>788</v>
      </c>
      <c r="BN450" s="72"/>
      <c r="BO450" s="71" t="s">
        <v>788</v>
      </c>
      <c r="BP450" s="71" t="s">
        <v>788</v>
      </c>
      <c r="BQ450" s="71" t="s">
        <v>788</v>
      </c>
      <c r="BR450" s="71" t="s">
        <v>788</v>
      </c>
      <c r="BS450" s="71" t="s">
        <v>788</v>
      </c>
      <c r="BT450" s="71" t="s">
        <v>788</v>
      </c>
      <c r="BU450"/>
      <c r="BV450" s="70"/>
      <c r="BW450" s="70"/>
      <c r="BX450" s="70"/>
      <c r="BY450" s="70"/>
      <c r="BZ450" s="70"/>
      <c r="CA450" s="70"/>
      <c r="CB450" s="70"/>
      <c r="CC450" s="70"/>
      <c r="CD450" s="70"/>
    </row>
    <row r="451" spans="1:82">
      <c r="A451" s="70" t="s">
        <v>2158</v>
      </c>
      <c r="B451" s="70">
        <v>342</v>
      </c>
      <c r="C451" s="70">
        <v>2</v>
      </c>
      <c r="D451" s="70">
        <v>21</v>
      </c>
      <c r="E451" s="70">
        <v>2005</v>
      </c>
      <c r="F451" s="70" t="s">
        <v>789</v>
      </c>
      <c r="G451" s="70" t="s">
        <v>2156</v>
      </c>
      <c r="H451" s="70" t="s">
        <v>2157</v>
      </c>
      <c r="I451" s="148"/>
      <c r="J451" s="71">
        <v>7.1191633919839177</v>
      </c>
      <c r="K451" s="71">
        <v>0.48051199521085391</v>
      </c>
      <c r="L451" s="71">
        <v>1.7849673690661101</v>
      </c>
      <c r="M451" s="71">
        <v>2.556396036817008</v>
      </c>
      <c r="N451" s="71">
        <v>5.9879311907733914</v>
      </c>
      <c r="O451" s="71">
        <v>4.5612496506355624</v>
      </c>
      <c r="P451" s="71">
        <v>6.7333804372578223</v>
      </c>
      <c r="Q451" s="71">
        <v>0.28661815191542001</v>
      </c>
      <c r="R451" s="71">
        <v>0</v>
      </c>
      <c r="S451" s="71">
        <v>0.45647049713989862</v>
      </c>
      <c r="T451" s="72"/>
      <c r="U451" s="71">
        <v>222510</v>
      </c>
      <c r="V451" s="71">
        <v>219</v>
      </c>
      <c r="W451" s="71">
        <v>21</v>
      </c>
      <c r="X451" s="71">
        <v>574</v>
      </c>
      <c r="Y451" s="71">
        <v>1937</v>
      </c>
      <c r="Z451" s="71">
        <v>2171</v>
      </c>
      <c r="AA451" s="71">
        <v>1339</v>
      </c>
      <c r="AB451" s="71">
        <v>4865</v>
      </c>
      <c r="AC451" s="71">
        <v>0</v>
      </c>
      <c r="AD451" s="71">
        <v>0.45647049713989862</v>
      </c>
      <c r="AE451" s="72"/>
      <c r="AF451" s="71"/>
      <c r="AG451" s="71"/>
      <c r="AH451" s="71"/>
      <c r="AI451" s="71"/>
      <c r="AJ451" s="71"/>
      <c r="AK451" s="71"/>
      <c r="AL451" s="71"/>
      <c r="AM451" s="71"/>
      <c r="AN451" s="71"/>
      <c r="AO451" s="71"/>
      <c r="AP451" s="71"/>
      <c r="AQ451" s="72"/>
      <c r="AR451" s="71"/>
      <c r="AS451" s="71"/>
      <c r="AT451" s="71"/>
      <c r="AU451" s="71"/>
      <c r="AV451" s="71"/>
      <c r="AW451" s="71"/>
      <c r="AX451" s="71"/>
      <c r="AY451" s="72"/>
      <c r="AZ451" s="71"/>
      <c r="BA451" s="71"/>
      <c r="BB451" s="71"/>
      <c r="BC451" s="71"/>
      <c r="BD451" s="71"/>
      <c r="BE451" s="71"/>
      <c r="BF451" s="71"/>
      <c r="BG451" s="72"/>
      <c r="BH451" s="71" t="s">
        <v>788</v>
      </c>
      <c r="BI451" s="71" t="s">
        <v>788</v>
      </c>
      <c r="BJ451" s="71" t="s">
        <v>788</v>
      </c>
      <c r="BK451" s="71" t="s">
        <v>788</v>
      </c>
      <c r="BL451" s="71" t="s">
        <v>788</v>
      </c>
      <c r="BM451" s="71" t="s">
        <v>788</v>
      </c>
      <c r="BN451" s="72"/>
      <c r="BO451" s="71" t="s">
        <v>788</v>
      </c>
      <c r="BP451" s="71" t="s">
        <v>788</v>
      </c>
      <c r="BQ451" s="71" t="s">
        <v>788</v>
      </c>
      <c r="BR451" s="71" t="s">
        <v>788</v>
      </c>
      <c r="BS451" s="71" t="s">
        <v>788</v>
      </c>
      <c r="BT451" s="71" t="s">
        <v>788</v>
      </c>
      <c r="BU451"/>
      <c r="BV451" s="70"/>
      <c r="BW451" s="70"/>
      <c r="BX451" s="70"/>
      <c r="BY451" s="70"/>
      <c r="BZ451" s="70"/>
      <c r="CA451" s="70"/>
      <c r="CB451" s="70"/>
      <c r="CC451" s="70"/>
      <c r="CD451" s="70"/>
    </row>
    <row r="452" spans="1:82">
      <c r="A452" s="70" t="s">
        <v>2159</v>
      </c>
      <c r="B452" s="70">
        <v>343</v>
      </c>
      <c r="C452" s="70">
        <v>3</v>
      </c>
      <c r="D452" s="70">
        <v>21</v>
      </c>
      <c r="E452" s="70">
        <v>2006</v>
      </c>
      <c r="F452" s="70" t="s">
        <v>790</v>
      </c>
      <c r="G452" s="70" t="s">
        <v>2156</v>
      </c>
      <c r="H452" s="70" t="s">
        <v>2157</v>
      </c>
      <c r="I452" s="148"/>
      <c r="J452" s="71" t="s">
        <v>788</v>
      </c>
      <c r="K452" s="71" t="s">
        <v>788</v>
      </c>
      <c r="L452" s="71" t="s">
        <v>788</v>
      </c>
      <c r="M452" s="71" t="s">
        <v>788</v>
      </c>
      <c r="N452" s="71" t="s">
        <v>788</v>
      </c>
      <c r="O452" s="71" t="s">
        <v>788</v>
      </c>
      <c r="P452" s="71" t="s">
        <v>788</v>
      </c>
      <c r="Q452" s="71" t="s">
        <v>788</v>
      </c>
      <c r="R452" s="71" t="s">
        <v>788</v>
      </c>
      <c r="S452" s="71" t="s">
        <v>788</v>
      </c>
      <c r="T452" s="72"/>
      <c r="U452" s="71" t="s">
        <v>788</v>
      </c>
      <c r="V452" s="71" t="s">
        <v>788</v>
      </c>
      <c r="W452" s="71" t="s">
        <v>788</v>
      </c>
      <c r="X452" s="71" t="s">
        <v>788</v>
      </c>
      <c r="Y452" s="71" t="s">
        <v>788</v>
      </c>
      <c r="Z452" s="71" t="s">
        <v>788</v>
      </c>
      <c r="AA452" s="71" t="s">
        <v>788</v>
      </c>
      <c r="AB452" s="71" t="s">
        <v>788</v>
      </c>
      <c r="AC452" s="71" t="s">
        <v>788</v>
      </c>
      <c r="AD452" s="71" t="s">
        <v>788</v>
      </c>
      <c r="AE452" s="72"/>
      <c r="AF452" s="71" t="s">
        <v>788</v>
      </c>
      <c r="AG452" s="71" t="s">
        <v>788</v>
      </c>
      <c r="AH452" s="71" t="s">
        <v>788</v>
      </c>
      <c r="AI452" s="71" t="s">
        <v>788</v>
      </c>
      <c r="AJ452" s="71" t="s">
        <v>788</v>
      </c>
      <c r="AK452" s="71" t="s">
        <v>788</v>
      </c>
      <c r="AL452" s="71" t="s">
        <v>788</v>
      </c>
      <c r="AM452" s="71" t="s">
        <v>788</v>
      </c>
      <c r="AN452" s="71" t="s">
        <v>788</v>
      </c>
      <c r="AO452" s="71" t="s">
        <v>788</v>
      </c>
      <c r="AP452" s="71"/>
      <c r="AQ452" s="72"/>
      <c r="AR452" s="71" t="s">
        <v>788</v>
      </c>
      <c r="AS452" s="71" t="s">
        <v>788</v>
      </c>
      <c r="AT452" s="71" t="s">
        <v>788</v>
      </c>
      <c r="AU452" s="71" t="s">
        <v>788</v>
      </c>
      <c r="AV452" s="71" t="s">
        <v>788</v>
      </c>
      <c r="AW452" s="71" t="s">
        <v>788</v>
      </c>
      <c r="AX452" s="71" t="s">
        <v>788</v>
      </c>
      <c r="AY452" s="72"/>
      <c r="AZ452" s="71" t="s">
        <v>788</v>
      </c>
      <c r="BA452" s="71" t="s">
        <v>788</v>
      </c>
      <c r="BB452" s="71" t="s">
        <v>788</v>
      </c>
      <c r="BC452" s="71" t="s">
        <v>788</v>
      </c>
      <c r="BD452" s="71" t="s">
        <v>788</v>
      </c>
      <c r="BE452" s="71" t="s">
        <v>788</v>
      </c>
      <c r="BF452" s="71" t="s">
        <v>788</v>
      </c>
      <c r="BG452" s="72"/>
      <c r="BH452" s="71" t="s">
        <v>788</v>
      </c>
      <c r="BI452" s="71" t="s">
        <v>788</v>
      </c>
      <c r="BJ452" s="71" t="s">
        <v>788</v>
      </c>
      <c r="BK452" s="71" t="s">
        <v>788</v>
      </c>
      <c r="BL452" s="71" t="s">
        <v>788</v>
      </c>
      <c r="BM452" s="71" t="s">
        <v>788</v>
      </c>
      <c r="BN452" s="72"/>
      <c r="BO452" s="71" t="s">
        <v>788</v>
      </c>
      <c r="BP452" s="71" t="s">
        <v>788</v>
      </c>
      <c r="BQ452" s="71" t="s">
        <v>788</v>
      </c>
      <c r="BR452" s="71" t="s">
        <v>788</v>
      </c>
      <c r="BS452" s="71" t="s">
        <v>788</v>
      </c>
      <c r="BT452" s="71" t="s">
        <v>788</v>
      </c>
      <c r="BU452"/>
      <c r="BV452" s="70"/>
      <c r="BW452" s="70"/>
      <c r="BX452" s="70"/>
      <c r="BY452" s="70"/>
      <c r="BZ452" s="70"/>
      <c r="CA452" s="70"/>
      <c r="CB452" s="70"/>
      <c r="CC452" s="70"/>
      <c r="CD452" s="70"/>
    </row>
    <row r="453" spans="1:82">
      <c r="A453" s="70" t="s">
        <v>2160</v>
      </c>
      <c r="B453" s="70">
        <v>344</v>
      </c>
      <c r="C453" s="70">
        <v>4</v>
      </c>
      <c r="D453" s="70">
        <v>21</v>
      </c>
      <c r="E453" s="70">
        <v>2007</v>
      </c>
      <c r="F453" s="70" t="s">
        <v>791</v>
      </c>
      <c r="G453" s="70" t="s">
        <v>2156</v>
      </c>
      <c r="H453" s="70" t="s">
        <v>2157</v>
      </c>
      <c r="I453" s="148"/>
      <c r="J453" s="71">
        <v>5.8871888659908063</v>
      </c>
      <c r="K453" s="71">
        <v>0.38227837614016941</v>
      </c>
      <c r="L453" s="71">
        <v>2.0367327501211538</v>
      </c>
      <c r="M453" s="71">
        <v>3.346329142237328</v>
      </c>
      <c r="N453" s="71">
        <v>6.0670879173195251</v>
      </c>
      <c r="O453" s="71">
        <v>4.2987823074121092</v>
      </c>
      <c r="P453" s="71">
        <v>6.6895168476079974</v>
      </c>
      <c r="Q453" s="71">
        <v>0.29217042961495898</v>
      </c>
      <c r="R453" s="71">
        <v>0</v>
      </c>
      <c r="S453" s="71">
        <v>0.32449687892316409</v>
      </c>
      <c r="T453" s="72"/>
      <c r="U453" s="71">
        <v>237764</v>
      </c>
      <c r="V453" s="71">
        <v>172</v>
      </c>
      <c r="W453" s="71">
        <v>23</v>
      </c>
      <c r="X453" s="71">
        <v>849</v>
      </c>
      <c r="Y453" s="71">
        <v>1953</v>
      </c>
      <c r="Z453" s="71">
        <v>2127</v>
      </c>
      <c r="AA453" s="71">
        <v>1310</v>
      </c>
      <c r="AB453" s="71">
        <v>4697</v>
      </c>
      <c r="AC453" s="71">
        <v>0</v>
      </c>
      <c r="AD453" s="71">
        <v>0.32449687892316409</v>
      </c>
      <c r="AE453" s="72"/>
      <c r="AF453" s="71"/>
      <c r="AG453" s="71"/>
      <c r="AH453" s="71"/>
      <c r="AI453" s="71"/>
      <c r="AJ453" s="71"/>
      <c r="AK453" s="71"/>
      <c r="AL453" s="71"/>
      <c r="AM453" s="71"/>
      <c r="AN453" s="71"/>
      <c r="AO453" s="71"/>
      <c r="AP453" s="71"/>
      <c r="AQ453" s="72"/>
      <c r="AR453" s="71"/>
      <c r="AS453" s="71"/>
      <c r="AT453" s="71"/>
      <c r="AU453" s="71"/>
      <c r="AV453" s="71"/>
      <c r="AW453" s="71"/>
      <c r="AX453" s="71"/>
      <c r="AY453" s="72"/>
      <c r="AZ453" s="71"/>
      <c r="BA453" s="71"/>
      <c r="BB453" s="71"/>
      <c r="BC453" s="71"/>
      <c r="BD453" s="71"/>
      <c r="BE453" s="71"/>
      <c r="BF453" s="71"/>
      <c r="BG453" s="72"/>
      <c r="BH453" s="71" t="s">
        <v>788</v>
      </c>
      <c r="BI453" s="71" t="s">
        <v>788</v>
      </c>
      <c r="BJ453" s="71" t="s">
        <v>788</v>
      </c>
      <c r="BK453" s="71" t="s">
        <v>788</v>
      </c>
      <c r="BL453" s="71" t="s">
        <v>788</v>
      </c>
      <c r="BM453" s="71" t="s">
        <v>788</v>
      </c>
      <c r="BN453" s="72"/>
      <c r="BO453" s="71" t="s">
        <v>788</v>
      </c>
      <c r="BP453" s="71" t="s">
        <v>788</v>
      </c>
      <c r="BQ453" s="71" t="s">
        <v>788</v>
      </c>
      <c r="BR453" s="71" t="s">
        <v>788</v>
      </c>
      <c r="BS453" s="71" t="s">
        <v>788</v>
      </c>
      <c r="BT453" s="71" t="s">
        <v>788</v>
      </c>
      <c r="BU453"/>
      <c r="BV453" s="70"/>
      <c r="BW453" s="70"/>
      <c r="BX453" s="70"/>
      <c r="BY453" s="70"/>
      <c r="BZ453" s="70"/>
      <c r="CA453" s="70"/>
      <c r="CB453" s="70"/>
      <c r="CC453" s="70"/>
      <c r="CD453" s="70"/>
    </row>
    <row r="454" spans="1:82">
      <c r="A454" s="70" t="s">
        <v>2161</v>
      </c>
      <c r="B454" s="70">
        <v>345</v>
      </c>
      <c r="C454" s="70">
        <v>5</v>
      </c>
      <c r="D454" s="70">
        <v>21</v>
      </c>
      <c r="E454" s="70">
        <v>2008</v>
      </c>
      <c r="F454" s="70" t="s">
        <v>792</v>
      </c>
      <c r="G454" s="70" t="s">
        <v>2156</v>
      </c>
      <c r="H454" s="70" t="s">
        <v>2157</v>
      </c>
      <c r="I454" s="148"/>
      <c r="J454" s="71">
        <v>5.1529974908940099</v>
      </c>
      <c r="K454" s="71">
        <v>0.28292052687064401</v>
      </c>
      <c r="L454" s="71">
        <v>1.768406595470646</v>
      </c>
      <c r="M454" s="71">
        <v>3.55709988874426</v>
      </c>
      <c r="N454" s="71">
        <v>6.4171331927256832</v>
      </c>
      <c r="O454" s="71">
        <v>4.1842590161660356</v>
      </c>
      <c r="P454" s="71">
        <v>6.4676645175329019</v>
      </c>
      <c r="Q454" s="71">
        <v>0.28132290519564102</v>
      </c>
      <c r="R454" s="71">
        <v>0</v>
      </c>
      <c r="S454" s="71">
        <v>0.32687709823740102</v>
      </c>
      <c r="T454" s="72"/>
      <c r="U454" s="71">
        <v>225939</v>
      </c>
      <c r="V454" s="71">
        <v>172</v>
      </c>
      <c r="W454" s="71">
        <v>23</v>
      </c>
      <c r="X454" s="71">
        <v>849</v>
      </c>
      <c r="Y454" s="71">
        <v>1957</v>
      </c>
      <c r="Z454" s="71">
        <v>2143</v>
      </c>
      <c r="AA454" s="71">
        <v>1268</v>
      </c>
      <c r="AB454" s="71">
        <v>4597</v>
      </c>
      <c r="AC454" s="71">
        <v>0</v>
      </c>
      <c r="AD454" s="71">
        <v>0.32687709823740102</v>
      </c>
      <c r="AE454" s="72"/>
      <c r="AF454" s="71"/>
      <c r="AG454" s="71"/>
      <c r="AH454" s="71"/>
      <c r="AI454" s="71"/>
      <c r="AJ454" s="71"/>
      <c r="AK454" s="71"/>
      <c r="AL454" s="71"/>
      <c r="AM454" s="71"/>
      <c r="AN454" s="71"/>
      <c r="AO454" s="71"/>
      <c r="AP454" s="71"/>
      <c r="AQ454" s="72"/>
      <c r="AR454" s="71"/>
      <c r="AS454" s="71"/>
      <c r="AT454" s="71"/>
      <c r="AU454" s="71"/>
      <c r="AV454" s="71"/>
      <c r="AW454" s="71"/>
      <c r="AX454" s="71"/>
      <c r="AY454" s="72"/>
      <c r="AZ454" s="71"/>
      <c r="BA454" s="71"/>
      <c r="BB454" s="71"/>
      <c r="BC454" s="71"/>
      <c r="BD454" s="71"/>
      <c r="BE454" s="71"/>
      <c r="BF454" s="71"/>
      <c r="BG454" s="72"/>
      <c r="BH454" s="71" t="s">
        <v>788</v>
      </c>
      <c r="BI454" s="71" t="s">
        <v>788</v>
      </c>
      <c r="BJ454" s="71" t="s">
        <v>788</v>
      </c>
      <c r="BK454" s="71" t="s">
        <v>788</v>
      </c>
      <c r="BL454" s="71" t="s">
        <v>788</v>
      </c>
      <c r="BM454" s="71" t="s">
        <v>788</v>
      </c>
      <c r="BN454" s="72"/>
      <c r="BO454" s="71" t="s">
        <v>788</v>
      </c>
      <c r="BP454" s="71" t="s">
        <v>788</v>
      </c>
      <c r="BQ454" s="71" t="s">
        <v>788</v>
      </c>
      <c r="BR454" s="71" t="s">
        <v>788</v>
      </c>
      <c r="BS454" s="71" t="s">
        <v>788</v>
      </c>
      <c r="BT454" s="71" t="s">
        <v>788</v>
      </c>
      <c r="BU454"/>
      <c r="BV454" s="70"/>
      <c r="BW454" s="70"/>
      <c r="BX454" s="70"/>
      <c r="BY454" s="70"/>
      <c r="BZ454" s="70"/>
      <c r="CA454" s="70"/>
      <c r="CB454" s="70"/>
      <c r="CC454" s="70"/>
      <c r="CD454" s="70"/>
    </row>
    <row r="455" spans="1:82">
      <c r="A455" s="70" t="s">
        <v>2162</v>
      </c>
      <c r="B455" s="70">
        <v>346</v>
      </c>
      <c r="C455" s="70">
        <v>6</v>
      </c>
      <c r="D455" s="70">
        <v>21</v>
      </c>
      <c r="E455" s="70">
        <v>2009</v>
      </c>
      <c r="F455" s="70" t="s">
        <v>176</v>
      </c>
      <c r="G455" s="70" t="s">
        <v>2156</v>
      </c>
      <c r="H455" s="70" t="s">
        <v>2157</v>
      </c>
      <c r="I455" s="148"/>
      <c r="J455" s="71">
        <v>5.3197483026957304</v>
      </c>
      <c r="K455" s="71">
        <v>0.25670147576402252</v>
      </c>
      <c r="L455" s="71">
        <v>3.4686192235810061</v>
      </c>
      <c r="M455" s="71">
        <v>3.5297128297018938</v>
      </c>
      <c r="N455" s="71">
        <v>5.9326894290443724</v>
      </c>
      <c r="O455" s="71">
        <v>4.2114681280557393</v>
      </c>
      <c r="P455" s="71">
        <v>6.1459811585547897</v>
      </c>
      <c r="Q455" s="71">
        <v>0.263737249205233</v>
      </c>
      <c r="R455" s="71">
        <v>0</v>
      </c>
      <c r="S455" s="71">
        <v>0.23392639301144921</v>
      </c>
      <c r="T455" s="72"/>
      <c r="U455" s="71">
        <v>199526</v>
      </c>
      <c r="V455" s="71">
        <v>141</v>
      </c>
      <c r="W455" s="71">
        <v>54</v>
      </c>
      <c r="X455" s="71">
        <v>835</v>
      </c>
      <c r="Y455" s="71">
        <v>1962</v>
      </c>
      <c r="Z455" s="71">
        <v>2129</v>
      </c>
      <c r="AA455" s="71">
        <v>1237</v>
      </c>
      <c r="AB455" s="71">
        <v>4524</v>
      </c>
      <c r="AC455" s="71">
        <v>0</v>
      </c>
      <c r="AD455" s="71">
        <v>0.23392639301144921</v>
      </c>
      <c r="AE455" s="72"/>
      <c r="AF455" s="71"/>
      <c r="AG455" s="71"/>
      <c r="AH455" s="71"/>
      <c r="AI455" s="71"/>
      <c r="AJ455" s="71"/>
      <c r="AK455" s="71"/>
      <c r="AL455" s="71"/>
      <c r="AM455" s="71"/>
      <c r="AN455" s="71"/>
      <c r="AO455" s="71"/>
      <c r="AP455" s="71"/>
      <c r="AQ455" s="72"/>
      <c r="AR455" s="71"/>
      <c r="AS455" s="71"/>
      <c r="AT455" s="71"/>
      <c r="AU455" s="71"/>
      <c r="AV455" s="71"/>
      <c r="AW455" s="71"/>
      <c r="AX455" s="71"/>
      <c r="AY455" s="72"/>
      <c r="AZ455" s="71"/>
      <c r="BA455" s="71"/>
      <c r="BB455" s="71"/>
      <c r="BC455" s="71"/>
      <c r="BD455" s="71"/>
      <c r="BE455" s="71"/>
      <c r="BF455" s="71"/>
      <c r="BG455" s="72"/>
      <c r="BH455" s="71">
        <v>0</v>
      </c>
      <c r="BI455" s="71">
        <v>0</v>
      </c>
      <c r="BJ455" s="71">
        <v>0</v>
      </c>
      <c r="BK455" s="71">
        <v>0</v>
      </c>
      <c r="BL455" s="71">
        <v>0</v>
      </c>
      <c r="BM455" s="71">
        <v>0</v>
      </c>
      <c r="BN455" s="72"/>
      <c r="BO455" s="71">
        <v>0</v>
      </c>
      <c r="BP455" s="71">
        <v>0</v>
      </c>
      <c r="BQ455" s="71">
        <v>0</v>
      </c>
      <c r="BR455" s="71">
        <v>0</v>
      </c>
      <c r="BS455" s="71">
        <v>0</v>
      </c>
      <c r="BT455" s="71">
        <v>0</v>
      </c>
      <c r="BU455"/>
      <c r="BV455" s="70">
        <v>0</v>
      </c>
      <c r="BW455" s="70">
        <v>0</v>
      </c>
      <c r="BX455" s="70">
        <v>0</v>
      </c>
      <c r="BY455" s="70">
        <v>0</v>
      </c>
      <c r="BZ455" s="70">
        <v>0</v>
      </c>
      <c r="CA455" s="70">
        <v>0</v>
      </c>
      <c r="CB455" s="70">
        <v>0</v>
      </c>
      <c r="CC455" s="70">
        <v>0</v>
      </c>
      <c r="CD455" s="70">
        <v>0</v>
      </c>
    </row>
    <row r="456" spans="1:82">
      <c r="A456" s="70" t="s">
        <v>2163</v>
      </c>
      <c r="B456" s="70">
        <v>347</v>
      </c>
      <c r="C456" s="70">
        <v>7</v>
      </c>
      <c r="D456" s="70">
        <v>21</v>
      </c>
      <c r="E456" s="70">
        <v>2010</v>
      </c>
      <c r="F456" s="70" t="s">
        <v>177</v>
      </c>
      <c r="G456" s="70" t="s">
        <v>2156</v>
      </c>
      <c r="H456" s="70" t="s">
        <v>2157</v>
      </c>
      <c r="I456" s="148"/>
      <c r="J456" s="71">
        <v>4.2694897827036211</v>
      </c>
      <c r="K456" s="71">
        <v>0.2476017397949471</v>
      </c>
      <c r="L456" s="71">
        <v>3.231409676356618</v>
      </c>
      <c r="M456" s="71">
        <v>3.151364755252823</v>
      </c>
      <c r="N456" s="71">
        <v>5.432929361438787</v>
      </c>
      <c r="O456" s="71">
        <v>4.1565468996509622</v>
      </c>
      <c r="P456" s="71">
        <v>6.1301459871994401</v>
      </c>
      <c r="Q456" s="71">
        <v>0.272436890648251</v>
      </c>
      <c r="R456" s="71">
        <v>0</v>
      </c>
      <c r="S456" s="71">
        <v>0.22419044265868079</v>
      </c>
      <c r="T456" s="72"/>
      <c r="U456" s="71">
        <v>176231</v>
      </c>
      <c r="V456" s="71">
        <v>141</v>
      </c>
      <c r="W456" s="71">
        <v>54</v>
      </c>
      <c r="X456" s="71">
        <v>835</v>
      </c>
      <c r="Y456" s="71">
        <v>1982</v>
      </c>
      <c r="Z456" s="71">
        <v>2111</v>
      </c>
      <c r="AA456" s="71">
        <v>1203</v>
      </c>
      <c r="AB456" s="71">
        <v>4478</v>
      </c>
      <c r="AC456" s="71">
        <v>0</v>
      </c>
      <c r="AD456" s="71">
        <v>0.22419044265868079</v>
      </c>
      <c r="AE456" s="72"/>
      <c r="AF456" s="71"/>
      <c r="AG456" s="71"/>
      <c r="AH456" s="71"/>
      <c r="AI456" s="71"/>
      <c r="AJ456" s="71"/>
      <c r="AK456" s="71"/>
      <c r="AL456" s="71"/>
      <c r="AM456" s="71"/>
      <c r="AN456" s="71"/>
      <c r="AO456" s="71"/>
      <c r="AP456" s="71"/>
      <c r="AQ456" s="72"/>
      <c r="AR456" s="71"/>
      <c r="AS456" s="71"/>
      <c r="AT456" s="71"/>
      <c r="AU456" s="71"/>
      <c r="AV456" s="71"/>
      <c r="AW456" s="71"/>
      <c r="AX456" s="71"/>
      <c r="AY456" s="72"/>
      <c r="AZ456" s="71"/>
      <c r="BA456" s="71"/>
      <c r="BB456" s="71"/>
      <c r="BC456" s="71"/>
      <c r="BD456" s="71"/>
      <c r="BE456" s="71"/>
      <c r="BF456" s="71"/>
      <c r="BG456" s="72"/>
      <c r="BH456" s="71">
        <v>0</v>
      </c>
      <c r="BI456" s="71">
        <v>0</v>
      </c>
      <c r="BJ456" s="71">
        <v>0</v>
      </c>
      <c r="BK456" s="71">
        <v>0</v>
      </c>
      <c r="BL456" s="71">
        <v>0</v>
      </c>
      <c r="BM456" s="71">
        <v>0</v>
      </c>
      <c r="BN456" s="72"/>
      <c r="BO456" s="71">
        <v>0</v>
      </c>
      <c r="BP456" s="71">
        <v>0</v>
      </c>
      <c r="BQ456" s="71">
        <v>0</v>
      </c>
      <c r="BR456" s="71">
        <v>0</v>
      </c>
      <c r="BS456" s="71">
        <v>0</v>
      </c>
      <c r="BT456" s="71">
        <v>0</v>
      </c>
      <c r="BU456"/>
      <c r="BV456" s="70">
        <v>0</v>
      </c>
      <c r="BW456" s="70">
        <v>0</v>
      </c>
      <c r="BX456" s="70">
        <v>0</v>
      </c>
      <c r="BY456" s="70">
        <v>0</v>
      </c>
      <c r="BZ456" s="70">
        <v>0</v>
      </c>
      <c r="CA456" s="70">
        <v>0</v>
      </c>
      <c r="CB456" s="70">
        <v>0</v>
      </c>
      <c r="CC456" s="70">
        <v>0</v>
      </c>
      <c r="CD456" s="70">
        <v>0</v>
      </c>
    </row>
    <row r="457" spans="1:82">
      <c r="A457" s="70" t="s">
        <v>2164</v>
      </c>
      <c r="B457" s="70">
        <v>348</v>
      </c>
      <c r="C457" s="70">
        <v>8</v>
      </c>
      <c r="D457" s="70">
        <v>21</v>
      </c>
      <c r="E457" s="70">
        <v>2011</v>
      </c>
      <c r="F457" s="70" t="s">
        <v>178</v>
      </c>
      <c r="G457" s="70" t="s">
        <v>2156</v>
      </c>
      <c r="H457" s="70" t="s">
        <v>2157</v>
      </c>
      <c r="I457" s="148"/>
      <c r="J457" s="71">
        <v>0</v>
      </c>
      <c r="K457" s="71">
        <v>0.35601077498316441</v>
      </c>
      <c r="L457" s="71">
        <v>2.58969688266281</v>
      </c>
      <c r="M457" s="71">
        <v>4.3733158706511066</v>
      </c>
      <c r="N457" s="71">
        <v>7.7968660998236494</v>
      </c>
      <c r="O457" s="71">
        <v>4.1298340772462963</v>
      </c>
      <c r="P457" s="71">
        <v>5.8886647084498946</v>
      </c>
      <c r="Q457" s="71">
        <v>0.30877898393603898</v>
      </c>
      <c r="R457" s="71">
        <v>0</v>
      </c>
      <c r="S457" s="71">
        <v>0.14568576260941429</v>
      </c>
      <c r="T457" s="72"/>
      <c r="U457" s="71">
        <v>0</v>
      </c>
      <c r="V457" s="71">
        <v>141</v>
      </c>
      <c r="W457" s="71">
        <v>54</v>
      </c>
      <c r="X457" s="71">
        <v>835</v>
      </c>
      <c r="Y457" s="71">
        <v>1987</v>
      </c>
      <c r="Z457" s="71">
        <v>2143</v>
      </c>
      <c r="AA457" s="71">
        <v>1190</v>
      </c>
      <c r="AB457" s="71">
        <v>4400</v>
      </c>
      <c r="AC457" s="71">
        <v>0</v>
      </c>
      <c r="AD457" s="71">
        <v>0.14568576260941429</v>
      </c>
      <c r="AE457" s="72"/>
      <c r="AF457" s="71"/>
      <c r="AG457" s="71"/>
      <c r="AH457" s="71"/>
      <c r="AI457" s="71"/>
      <c r="AJ457" s="71"/>
      <c r="AK457" s="71"/>
      <c r="AL457" s="71"/>
      <c r="AM457" s="71"/>
      <c r="AN457" s="71"/>
      <c r="AO457" s="71"/>
      <c r="AP457" s="71"/>
      <c r="AQ457" s="72"/>
      <c r="AR457" s="71"/>
      <c r="AS457" s="71"/>
      <c r="AT457" s="71"/>
      <c r="AU457" s="71"/>
      <c r="AV457" s="71"/>
      <c r="AW457" s="71"/>
      <c r="AX457" s="71"/>
      <c r="AY457" s="72"/>
      <c r="AZ457" s="71"/>
      <c r="BA457" s="71"/>
      <c r="BB457" s="71"/>
      <c r="BC457" s="71"/>
      <c r="BD457" s="71"/>
      <c r="BE457" s="71"/>
      <c r="BF457" s="71"/>
      <c r="BG457" s="72"/>
      <c r="BH457" s="71">
        <v>0</v>
      </c>
      <c r="BI457" s="71">
        <v>0</v>
      </c>
      <c r="BJ457" s="71">
        <v>0</v>
      </c>
      <c r="BK457" s="71">
        <v>0</v>
      </c>
      <c r="BL457" s="71">
        <v>0</v>
      </c>
      <c r="BM457" s="71">
        <v>0</v>
      </c>
      <c r="BN457" s="72"/>
      <c r="BO457" s="71">
        <v>0</v>
      </c>
      <c r="BP457" s="71">
        <v>0</v>
      </c>
      <c r="BQ457" s="71">
        <v>0</v>
      </c>
      <c r="BR457" s="71">
        <v>0</v>
      </c>
      <c r="BS457" s="71">
        <v>0</v>
      </c>
      <c r="BT457" s="71">
        <v>0</v>
      </c>
      <c r="BU457"/>
      <c r="BV457" s="70">
        <v>0</v>
      </c>
      <c r="BW457" s="70">
        <v>0</v>
      </c>
      <c r="BX457" s="70">
        <v>0</v>
      </c>
      <c r="BY457" s="70">
        <v>0</v>
      </c>
      <c r="BZ457" s="70">
        <v>0</v>
      </c>
      <c r="CA457" s="70">
        <v>0</v>
      </c>
      <c r="CB457" s="70">
        <v>0</v>
      </c>
      <c r="CC457" s="70">
        <v>0</v>
      </c>
      <c r="CD457" s="70">
        <v>0</v>
      </c>
    </row>
    <row r="458" spans="1:82">
      <c r="A458" s="70" t="s">
        <v>2165</v>
      </c>
      <c r="B458" s="70">
        <v>349</v>
      </c>
      <c r="C458" s="70">
        <v>9</v>
      </c>
      <c r="D458" s="70">
        <v>21</v>
      </c>
      <c r="E458" s="70">
        <v>2012</v>
      </c>
      <c r="F458" s="70" t="s">
        <v>179</v>
      </c>
      <c r="G458" s="70" t="s">
        <v>2156</v>
      </c>
      <c r="H458" s="70" t="s">
        <v>2157</v>
      </c>
      <c r="I458" s="148"/>
      <c r="J458" s="71">
        <v>3.8819552503588599</v>
      </c>
      <c r="K458" s="71">
        <v>0.35829456301811968</v>
      </c>
      <c r="L458" s="71">
        <v>2.5738209731091</v>
      </c>
      <c r="M458" s="71">
        <v>4.9038099670753912</v>
      </c>
      <c r="N458" s="71">
        <v>9.0437079085865975</v>
      </c>
      <c r="O458" s="71">
        <v>4.080128117128381</v>
      </c>
      <c r="P458" s="71">
        <v>5.7977529913520796</v>
      </c>
      <c r="Q458" s="71">
        <v>0.33296602807209202</v>
      </c>
      <c r="R458" s="71">
        <v>0</v>
      </c>
      <c r="S458" s="71">
        <v>0.27991252031357622</v>
      </c>
      <c r="T458" s="72"/>
      <c r="U458" s="71">
        <v>118422</v>
      </c>
      <c r="V458" s="71">
        <v>141</v>
      </c>
      <c r="W458" s="71">
        <v>54</v>
      </c>
      <c r="X458" s="71">
        <v>835</v>
      </c>
      <c r="Y458" s="71">
        <v>2027</v>
      </c>
      <c r="Z458" s="71">
        <v>2134</v>
      </c>
      <c r="AA458" s="71">
        <v>1165</v>
      </c>
      <c r="AB458" s="71">
        <v>4367</v>
      </c>
      <c r="AC458" s="71">
        <v>0</v>
      </c>
      <c r="AD458" s="71">
        <v>0.27991252031357622</v>
      </c>
      <c r="AE458" s="72"/>
      <c r="AF458" s="71"/>
      <c r="AG458" s="71"/>
      <c r="AH458" s="71"/>
      <c r="AI458" s="71"/>
      <c r="AJ458" s="71"/>
      <c r="AK458" s="71"/>
      <c r="AL458" s="71"/>
      <c r="AM458" s="71"/>
      <c r="AN458" s="71"/>
      <c r="AO458" s="71"/>
      <c r="AP458" s="71"/>
      <c r="AQ458" s="72"/>
      <c r="AR458" s="71"/>
      <c r="AS458" s="71"/>
      <c r="AT458" s="71"/>
      <c r="AU458" s="71"/>
      <c r="AV458" s="71"/>
      <c r="AW458" s="71"/>
      <c r="AX458" s="71"/>
      <c r="AY458" s="72"/>
      <c r="AZ458" s="71"/>
      <c r="BA458" s="71"/>
      <c r="BB458" s="71"/>
      <c r="BC458" s="71"/>
      <c r="BD458" s="71"/>
      <c r="BE458" s="71"/>
      <c r="BF458" s="71"/>
      <c r="BG458" s="72"/>
      <c r="BH458" s="71">
        <v>0</v>
      </c>
      <c r="BI458" s="71">
        <v>0</v>
      </c>
      <c r="BJ458" s="71">
        <v>0</v>
      </c>
      <c r="BK458" s="71">
        <v>0</v>
      </c>
      <c r="BL458" s="71">
        <v>0</v>
      </c>
      <c r="BM458" s="71">
        <v>0</v>
      </c>
      <c r="BN458" s="72"/>
      <c r="BO458" s="71">
        <v>0</v>
      </c>
      <c r="BP458" s="71">
        <v>0</v>
      </c>
      <c r="BQ458" s="71">
        <v>0</v>
      </c>
      <c r="BR458" s="71">
        <v>0</v>
      </c>
      <c r="BS458" s="71">
        <v>0</v>
      </c>
      <c r="BT458" s="71">
        <v>0</v>
      </c>
      <c r="BU458"/>
      <c r="BV458" s="70">
        <v>0</v>
      </c>
      <c r="BW458" s="70">
        <v>0</v>
      </c>
      <c r="BX458" s="70">
        <v>0</v>
      </c>
      <c r="BY458" s="70">
        <v>0</v>
      </c>
      <c r="BZ458" s="70">
        <v>0</v>
      </c>
      <c r="CA458" s="70">
        <v>0</v>
      </c>
      <c r="CB458" s="70">
        <v>0</v>
      </c>
      <c r="CC458" s="70">
        <v>0</v>
      </c>
      <c r="CD458" s="70">
        <v>0</v>
      </c>
    </row>
    <row r="459" spans="1:82">
      <c r="A459" s="70" t="s">
        <v>2166</v>
      </c>
      <c r="B459" s="70">
        <v>350</v>
      </c>
      <c r="C459" s="70">
        <v>10</v>
      </c>
      <c r="D459" s="70">
        <v>21</v>
      </c>
      <c r="E459" s="70">
        <v>2013</v>
      </c>
      <c r="F459" s="70" t="s">
        <v>180</v>
      </c>
      <c r="G459" s="70" t="s">
        <v>2156</v>
      </c>
      <c r="H459" s="70" t="s">
        <v>2157</v>
      </c>
      <c r="I459" s="148"/>
      <c r="J459" s="71">
        <v>4.9858810559956801</v>
      </c>
      <c r="K459" s="71">
        <v>0.29863149088410279</v>
      </c>
      <c r="L459" s="71">
        <v>2.6603094689736002</v>
      </c>
      <c r="M459" s="71">
        <v>4.9795871283777462</v>
      </c>
      <c r="N459" s="71">
        <v>9.5068768039088898</v>
      </c>
      <c r="O459" s="71">
        <v>3.9112345889430942</v>
      </c>
      <c r="P459" s="71">
        <v>5.6247797737931347</v>
      </c>
      <c r="Q459" s="71">
        <v>0.33432785099496198</v>
      </c>
      <c r="R459" s="71">
        <v>0</v>
      </c>
      <c r="S459" s="71">
        <v>0.34818181273644522</v>
      </c>
      <c r="T459" s="72"/>
      <c r="U459" s="71">
        <v>168274</v>
      </c>
      <c r="V459" s="71">
        <v>141</v>
      </c>
      <c r="W459" s="71">
        <v>54</v>
      </c>
      <c r="X459" s="71">
        <v>835</v>
      </c>
      <c r="Y459" s="71">
        <v>2037</v>
      </c>
      <c r="Z459" s="71">
        <v>2137</v>
      </c>
      <c r="AA459" s="71">
        <v>1126</v>
      </c>
      <c r="AB459" s="71">
        <v>4322</v>
      </c>
      <c r="AC459" s="71">
        <v>0</v>
      </c>
      <c r="AD459" s="71">
        <v>0.34818181273644522</v>
      </c>
      <c r="AE459" s="72"/>
      <c r="AF459" s="71"/>
      <c r="AG459" s="71"/>
      <c r="AH459" s="71"/>
      <c r="AI459" s="71"/>
      <c r="AJ459" s="71"/>
      <c r="AK459" s="71"/>
      <c r="AL459" s="71"/>
      <c r="AM459" s="71"/>
      <c r="AN459" s="71"/>
      <c r="AO459" s="71"/>
      <c r="AP459" s="71"/>
      <c r="AQ459" s="72"/>
      <c r="AR459" s="71"/>
      <c r="AS459" s="71"/>
      <c r="AT459" s="71"/>
      <c r="AU459" s="71"/>
      <c r="AV459" s="71"/>
      <c r="AW459" s="71"/>
      <c r="AX459" s="71"/>
      <c r="AY459" s="72"/>
      <c r="AZ459" s="71"/>
      <c r="BA459" s="71"/>
      <c r="BB459" s="71"/>
      <c r="BC459" s="71"/>
      <c r="BD459" s="71"/>
      <c r="BE459" s="71"/>
      <c r="BF459" s="71"/>
      <c r="BG459" s="72"/>
      <c r="BH459" s="71">
        <v>0</v>
      </c>
      <c r="BI459" s="71">
        <v>0</v>
      </c>
      <c r="BJ459" s="71">
        <v>0</v>
      </c>
      <c r="BK459" s="71">
        <v>0</v>
      </c>
      <c r="BL459" s="71">
        <v>0</v>
      </c>
      <c r="BM459" s="71">
        <v>0</v>
      </c>
      <c r="BN459" s="72"/>
      <c r="BO459" s="71">
        <v>0</v>
      </c>
      <c r="BP459" s="71">
        <v>0</v>
      </c>
      <c r="BQ459" s="71">
        <v>0</v>
      </c>
      <c r="BR459" s="71">
        <v>0</v>
      </c>
      <c r="BS459" s="71">
        <v>0</v>
      </c>
      <c r="BT459" s="71">
        <v>0</v>
      </c>
      <c r="BU459"/>
      <c r="BV459" s="70">
        <v>0</v>
      </c>
      <c r="BW459" s="70">
        <v>0</v>
      </c>
      <c r="BX459" s="70">
        <v>0</v>
      </c>
      <c r="BY459" s="70">
        <v>0</v>
      </c>
      <c r="BZ459" s="70">
        <v>0</v>
      </c>
      <c r="CA459" s="70">
        <v>0</v>
      </c>
      <c r="CB459" s="70">
        <v>0</v>
      </c>
      <c r="CC459" s="70">
        <v>0</v>
      </c>
      <c r="CD459" s="70">
        <v>0</v>
      </c>
    </row>
    <row r="460" spans="1:82">
      <c r="A460" s="70" t="s">
        <v>2167</v>
      </c>
      <c r="B460" s="70">
        <v>351</v>
      </c>
      <c r="C460" s="70">
        <v>11</v>
      </c>
      <c r="D460" s="70">
        <v>21</v>
      </c>
      <c r="E460" s="70">
        <v>2014</v>
      </c>
      <c r="F460" s="70" t="s">
        <v>181</v>
      </c>
      <c r="G460" s="70" t="s">
        <v>2156</v>
      </c>
      <c r="H460" s="70" t="s">
        <v>2157</v>
      </c>
      <c r="I460" s="148"/>
      <c r="J460" s="71">
        <v>4.9660975029733994</v>
      </c>
      <c r="K460" s="71">
        <v>0.29589680584053463</v>
      </c>
      <c r="L460" s="71">
        <v>3.1202508451693811</v>
      </c>
      <c r="M460" s="71">
        <v>5.3014425639383624</v>
      </c>
      <c r="N460" s="71">
        <v>8.8535286661842303</v>
      </c>
      <c r="O460" s="71">
        <v>3.6736195515117189</v>
      </c>
      <c r="P460" s="71">
        <v>5.5586112678765227</v>
      </c>
      <c r="Q460" s="71">
        <v>0.31802161507388899</v>
      </c>
      <c r="R460" s="71">
        <v>0</v>
      </c>
      <c r="S460" s="71">
        <v>0.28372869114389809</v>
      </c>
      <c r="T460" s="72"/>
      <c r="U460" s="71">
        <v>192397</v>
      </c>
      <c r="V460" s="71">
        <v>118</v>
      </c>
      <c r="W460" s="71">
        <v>54</v>
      </c>
      <c r="X460" s="71">
        <v>927</v>
      </c>
      <c r="Y460" s="71">
        <v>2066</v>
      </c>
      <c r="Z460" s="71">
        <v>2114</v>
      </c>
      <c r="AA460" s="71">
        <v>1107</v>
      </c>
      <c r="AB460" s="71">
        <v>4285</v>
      </c>
      <c r="AC460" s="71">
        <v>0</v>
      </c>
      <c r="AD460" s="71">
        <v>0.28372869114389809</v>
      </c>
      <c r="AE460" s="72"/>
      <c r="AF460" s="71"/>
      <c r="AG460" s="71"/>
      <c r="AH460" s="71"/>
      <c r="AI460" s="71"/>
      <c r="AJ460" s="71"/>
      <c r="AK460" s="71"/>
      <c r="AL460" s="71"/>
      <c r="AM460" s="71"/>
      <c r="AN460" s="71"/>
      <c r="AO460" s="71"/>
      <c r="AP460" s="71"/>
      <c r="AQ460" s="72"/>
      <c r="AR460" s="71">
        <v>62</v>
      </c>
      <c r="AS460" s="71">
        <v>17</v>
      </c>
      <c r="AT460" s="71">
        <v>0</v>
      </c>
      <c r="AU460" s="71">
        <v>0</v>
      </c>
      <c r="AV460" s="71">
        <v>0</v>
      </c>
      <c r="AW460" s="71">
        <v>0</v>
      </c>
      <c r="AX460" s="71"/>
      <c r="AY460" s="72"/>
      <c r="AZ460" s="71">
        <v>300.92399999999998</v>
      </c>
      <c r="BA460" s="71">
        <v>970.9</v>
      </c>
      <c r="BB460" s="71">
        <v>0</v>
      </c>
      <c r="BC460" s="71">
        <v>0</v>
      </c>
      <c r="BD460" s="71">
        <v>0</v>
      </c>
      <c r="BE460" s="71">
        <v>0</v>
      </c>
      <c r="BF460" s="71"/>
      <c r="BG460" s="72"/>
      <c r="BH460" s="71">
        <v>0</v>
      </c>
      <c r="BI460" s="71">
        <v>0</v>
      </c>
      <c r="BJ460" s="71">
        <v>0</v>
      </c>
      <c r="BK460" s="71">
        <v>0</v>
      </c>
      <c r="BL460" s="71">
        <v>0</v>
      </c>
      <c r="BM460" s="71">
        <v>0</v>
      </c>
      <c r="BN460" s="72"/>
      <c r="BO460" s="71">
        <v>0</v>
      </c>
      <c r="BP460" s="71">
        <v>0</v>
      </c>
      <c r="BQ460" s="71">
        <v>0</v>
      </c>
      <c r="BR460" s="71">
        <v>0</v>
      </c>
      <c r="BS460" s="71">
        <v>0</v>
      </c>
      <c r="BT460" s="71">
        <v>0</v>
      </c>
      <c r="BU460"/>
      <c r="BV460" s="70">
        <v>0</v>
      </c>
      <c r="BW460" s="70">
        <v>0</v>
      </c>
      <c r="BX460" s="70">
        <v>0</v>
      </c>
      <c r="BY460" s="70">
        <v>0</v>
      </c>
      <c r="BZ460" s="70">
        <v>0</v>
      </c>
      <c r="CA460" s="70">
        <v>0</v>
      </c>
      <c r="CB460" s="70">
        <v>0</v>
      </c>
      <c r="CC460" s="70">
        <v>0</v>
      </c>
      <c r="CD460" s="70">
        <v>0</v>
      </c>
    </row>
    <row r="461" spans="1:82">
      <c r="A461" s="70" t="s">
        <v>2168</v>
      </c>
      <c r="B461" s="70">
        <v>352</v>
      </c>
      <c r="C461" s="70">
        <v>12</v>
      </c>
      <c r="D461" s="70">
        <v>21</v>
      </c>
      <c r="E461" s="70">
        <v>2015</v>
      </c>
      <c r="F461" s="70" t="s">
        <v>182</v>
      </c>
      <c r="G461" s="70" t="s">
        <v>2156</v>
      </c>
      <c r="H461" s="70" t="s">
        <v>2157</v>
      </c>
      <c r="I461" s="148"/>
      <c r="J461" s="71">
        <v>0</v>
      </c>
      <c r="K461" s="71">
        <v>0.27778506629431998</v>
      </c>
      <c r="L461" s="71">
        <v>2.5038085195707831</v>
      </c>
      <c r="M461" s="71">
        <v>4.9811672707434491</v>
      </c>
      <c r="N461" s="71">
        <v>7.733576940122572</v>
      </c>
      <c r="O461" s="71">
        <v>3.5904085470275073</v>
      </c>
      <c r="P461" s="71">
        <v>5.4825981563703188</v>
      </c>
      <c r="Q461" s="71">
        <v>0.306890767122449</v>
      </c>
      <c r="R461" s="71">
        <v>0</v>
      </c>
      <c r="S461" s="71">
        <v>0.16591880952998789</v>
      </c>
      <c r="T461" s="72"/>
      <c r="U461" s="71">
        <v>0</v>
      </c>
      <c r="V461" s="71">
        <v>118</v>
      </c>
      <c r="W461" s="71">
        <v>54</v>
      </c>
      <c r="X461" s="71">
        <v>927</v>
      </c>
      <c r="Y461" s="71">
        <v>2072</v>
      </c>
      <c r="Z461" s="71">
        <v>2086</v>
      </c>
      <c r="AA461" s="71">
        <v>1091</v>
      </c>
      <c r="AB461" s="71">
        <v>4224</v>
      </c>
      <c r="AC461" s="71">
        <v>0</v>
      </c>
      <c r="AD461" s="71">
        <v>0.16591880952998789</v>
      </c>
      <c r="AE461" s="72"/>
      <c r="AF461" s="71">
        <v>0</v>
      </c>
      <c r="AG461" s="71">
        <v>199818.08023429799</v>
      </c>
      <c r="AH461" s="71">
        <v>523760.68898680818</v>
      </c>
      <c r="AI461" s="71">
        <v>5446536.1995663978</v>
      </c>
      <c r="AJ461" s="71">
        <v>10356654.340060331</v>
      </c>
      <c r="AK461" s="71">
        <v>0</v>
      </c>
      <c r="AL461" s="71">
        <v>0</v>
      </c>
      <c r="AM461" s="71">
        <v>578881.48098642472</v>
      </c>
      <c r="AN461" s="71">
        <v>0</v>
      </c>
      <c r="AO461" s="71">
        <v>0</v>
      </c>
      <c r="AP461" s="71">
        <v>17105650.789834261</v>
      </c>
      <c r="AQ461" s="72"/>
      <c r="AR461" s="71">
        <v>68</v>
      </c>
      <c r="AS461" s="71">
        <v>25</v>
      </c>
      <c r="AT461" s="71">
        <v>0</v>
      </c>
      <c r="AU461" s="71">
        <v>0</v>
      </c>
      <c r="AV461" s="71">
        <v>0</v>
      </c>
      <c r="AW461" s="71">
        <v>0</v>
      </c>
      <c r="AX461" s="71"/>
      <c r="AY461" s="72"/>
      <c r="AZ461" s="71">
        <v>340.62400000000002</v>
      </c>
      <c r="BA461" s="71">
        <v>2189.1999999999998</v>
      </c>
      <c r="BB461" s="71">
        <v>0</v>
      </c>
      <c r="BC461" s="71">
        <v>0</v>
      </c>
      <c r="BD461" s="71">
        <v>0</v>
      </c>
      <c r="BE461" s="71">
        <v>0</v>
      </c>
      <c r="BF461" s="71"/>
      <c r="BG461" s="72"/>
      <c r="BH461" s="71">
        <v>0</v>
      </c>
      <c r="BI461" s="71">
        <v>0</v>
      </c>
      <c r="BJ461" s="71">
        <v>0</v>
      </c>
      <c r="BK461" s="71">
        <v>0</v>
      </c>
      <c r="BL461" s="71">
        <v>0</v>
      </c>
      <c r="BM461" s="71">
        <v>0</v>
      </c>
      <c r="BN461" s="72"/>
      <c r="BO461" s="71">
        <v>0</v>
      </c>
      <c r="BP461" s="71">
        <v>0</v>
      </c>
      <c r="BQ461" s="71">
        <v>0</v>
      </c>
      <c r="BR461" s="71">
        <v>0</v>
      </c>
      <c r="BS461" s="71">
        <v>0</v>
      </c>
      <c r="BT461" s="71">
        <v>0</v>
      </c>
      <c r="BU461"/>
      <c r="BV461" s="70">
        <v>0</v>
      </c>
      <c r="BW461" s="70">
        <v>0</v>
      </c>
      <c r="BX461" s="70">
        <v>0</v>
      </c>
      <c r="BY461" s="70">
        <v>0</v>
      </c>
      <c r="BZ461" s="70">
        <v>0</v>
      </c>
      <c r="CA461" s="70">
        <v>0</v>
      </c>
      <c r="CB461" s="70">
        <v>0</v>
      </c>
      <c r="CC461" s="70">
        <v>0</v>
      </c>
      <c r="CD461" s="70">
        <v>0</v>
      </c>
    </row>
    <row r="462" spans="1:82">
      <c r="A462" s="70" t="s">
        <v>2169</v>
      </c>
      <c r="B462" s="70">
        <v>353</v>
      </c>
      <c r="C462" s="70">
        <v>13</v>
      </c>
      <c r="D462" s="70">
        <v>21</v>
      </c>
      <c r="E462" s="70">
        <v>2016</v>
      </c>
      <c r="F462" s="70" t="s">
        <v>155</v>
      </c>
      <c r="G462" s="1064" t="s">
        <v>2156</v>
      </c>
      <c r="H462" s="70" t="s">
        <v>2157</v>
      </c>
      <c r="I462" s="148"/>
      <c r="J462" s="71">
        <v>0</v>
      </c>
      <c r="K462" s="71">
        <v>0.25785926011354238</v>
      </c>
      <c r="L462" s="71">
        <v>2.5026814786777369</v>
      </c>
      <c r="M462" s="71">
        <v>3.7916820360246608</v>
      </c>
      <c r="N462" s="71">
        <v>6.4489603383536513</v>
      </c>
      <c r="O462" s="71">
        <v>3.5689122806468645</v>
      </c>
      <c r="P462" s="71">
        <v>5.3397354055327293</v>
      </c>
      <c r="Q462" s="71">
        <v>0.29354670775002806</v>
      </c>
      <c r="R462" s="71">
        <v>0</v>
      </c>
      <c r="S462" s="71">
        <v>0.22587678993989455</v>
      </c>
      <c r="T462" s="72"/>
      <c r="U462" s="71">
        <v>0</v>
      </c>
      <c r="V462" s="71">
        <v>118</v>
      </c>
      <c r="W462" s="71">
        <v>54</v>
      </c>
      <c r="X462" s="71">
        <v>927</v>
      </c>
      <c r="Y462" s="71">
        <v>2058</v>
      </c>
      <c r="Z462" s="71">
        <v>2099</v>
      </c>
      <c r="AA462" s="71">
        <v>1099</v>
      </c>
      <c r="AB462" s="71">
        <v>4156</v>
      </c>
      <c r="AC462" s="71">
        <v>0</v>
      </c>
      <c r="AD462" s="71">
        <v>0.22587678993989449</v>
      </c>
      <c r="AE462" s="72"/>
      <c r="AF462" s="71">
        <v>0</v>
      </c>
      <c r="AG462" s="71">
        <v>194460.83420920069</v>
      </c>
      <c r="AH462" s="71">
        <v>425166.30326775549</v>
      </c>
      <c r="AI462" s="71">
        <v>5471032.5738148922</v>
      </c>
      <c r="AJ462" s="71">
        <v>10759942.34484328</v>
      </c>
      <c r="AK462" s="71">
        <v>0</v>
      </c>
      <c r="AL462" s="71">
        <v>0</v>
      </c>
      <c r="AM462" s="71">
        <v>570004.86030930304</v>
      </c>
      <c r="AN462" s="71">
        <v>0</v>
      </c>
      <c r="AO462" s="71">
        <v>0</v>
      </c>
      <c r="AP462" s="71">
        <v>17420606.916444432</v>
      </c>
      <c r="AQ462" s="72"/>
      <c r="AR462" s="71">
        <v>75</v>
      </c>
      <c r="AS462" s="71">
        <v>38</v>
      </c>
      <c r="AT462" s="71">
        <v>0</v>
      </c>
      <c r="AU462" s="71">
        <v>0</v>
      </c>
      <c r="AV462" s="71">
        <v>0</v>
      </c>
      <c r="AW462" s="71">
        <v>0</v>
      </c>
      <c r="AX462" s="71"/>
      <c r="AY462" s="72"/>
      <c r="AZ462" s="71">
        <v>380.92399999999998</v>
      </c>
      <c r="BA462" s="71">
        <v>3423.2</v>
      </c>
      <c r="BB462" s="71">
        <v>0</v>
      </c>
      <c r="BC462" s="71">
        <v>0</v>
      </c>
      <c r="BD462" s="71">
        <v>0</v>
      </c>
      <c r="BE462" s="71">
        <v>0</v>
      </c>
      <c r="BF462" s="71"/>
      <c r="BG462" s="72"/>
      <c r="BH462" s="71">
        <v>0</v>
      </c>
      <c r="BI462" s="71">
        <v>0</v>
      </c>
      <c r="BJ462" s="71">
        <v>0</v>
      </c>
      <c r="BK462" s="71">
        <v>0</v>
      </c>
      <c r="BL462" s="71">
        <v>0</v>
      </c>
      <c r="BM462" s="71">
        <v>0</v>
      </c>
      <c r="BN462" s="72"/>
      <c r="BO462" s="71">
        <v>0</v>
      </c>
      <c r="BP462" s="71">
        <v>0</v>
      </c>
      <c r="BQ462" s="71">
        <v>0</v>
      </c>
      <c r="BR462" s="71">
        <v>0</v>
      </c>
      <c r="BS462" s="71">
        <v>0</v>
      </c>
      <c r="BT462" s="71">
        <v>0</v>
      </c>
      <c r="BU462"/>
      <c r="BV462" s="70">
        <v>0</v>
      </c>
      <c r="BW462" s="70">
        <v>0</v>
      </c>
      <c r="BX462" s="70">
        <v>0</v>
      </c>
      <c r="BY462" s="70">
        <v>0</v>
      </c>
      <c r="BZ462" s="70">
        <v>0</v>
      </c>
      <c r="CA462" s="70">
        <v>0</v>
      </c>
      <c r="CB462" s="70">
        <v>0</v>
      </c>
      <c r="CC462" s="70">
        <v>0</v>
      </c>
      <c r="CD462" s="70">
        <v>0</v>
      </c>
    </row>
    <row r="463" spans="1:82">
      <c r="A463" s="70" t="s">
        <v>2170</v>
      </c>
      <c r="B463" s="70">
        <v>354</v>
      </c>
      <c r="C463" s="70">
        <v>14</v>
      </c>
      <c r="D463" s="70">
        <v>21</v>
      </c>
      <c r="E463" s="70">
        <v>2017</v>
      </c>
      <c r="F463" s="70" t="s">
        <v>156</v>
      </c>
      <c r="G463" s="1064" t="s">
        <v>2156</v>
      </c>
      <c r="H463" s="70" t="s">
        <v>2157</v>
      </c>
      <c r="I463" s="148"/>
      <c r="J463" s="71">
        <v>7.1678180891899625</v>
      </c>
      <c r="K463" s="71">
        <v>0.25920553007787822</v>
      </c>
      <c r="L463" s="71">
        <v>2.2914486387641326</v>
      </c>
      <c r="M463" s="71">
        <v>3.6803301246295956</v>
      </c>
      <c r="N463" s="71">
        <v>6.8837214805995854</v>
      </c>
      <c r="O463" s="71">
        <v>3.4855879311516675</v>
      </c>
      <c r="P463" s="71">
        <v>5.214179158842974</v>
      </c>
      <c r="Q463" s="71">
        <v>0.27956312763200603</v>
      </c>
      <c r="R463" s="71">
        <v>0</v>
      </c>
      <c r="S463" s="71">
        <v>0.57054070616573105</v>
      </c>
      <c r="T463" s="72"/>
      <c r="U463" s="71">
        <v>307827</v>
      </c>
      <c r="V463" s="71">
        <v>118</v>
      </c>
      <c r="W463" s="71">
        <v>54</v>
      </c>
      <c r="X463" s="71">
        <v>927</v>
      </c>
      <c r="Y463" s="71">
        <v>2062</v>
      </c>
      <c r="Z463" s="71">
        <v>2084</v>
      </c>
      <c r="AA463" s="71">
        <v>1080</v>
      </c>
      <c r="AB463" s="71">
        <v>4093</v>
      </c>
      <c r="AC463" s="71">
        <v>0</v>
      </c>
      <c r="AD463" s="71">
        <v>0.57054070616573105</v>
      </c>
      <c r="AE463" s="72"/>
      <c r="AF463" s="71">
        <v>3190128.1678932421</v>
      </c>
      <c r="AG463" s="71">
        <v>195768.08188419839</v>
      </c>
      <c r="AH463" s="71">
        <v>496304.39144434722</v>
      </c>
      <c r="AI463" s="71">
        <v>5362563.9824317731</v>
      </c>
      <c r="AJ463" s="71">
        <v>11336430.450500431</v>
      </c>
      <c r="AK463" s="71">
        <v>0</v>
      </c>
      <c r="AL463" s="71">
        <v>0</v>
      </c>
      <c r="AM463" s="71">
        <v>562242.6487440312</v>
      </c>
      <c r="AN463" s="71">
        <v>0</v>
      </c>
      <c r="AO463" s="71">
        <v>0</v>
      </c>
      <c r="AP463" s="71">
        <v>21143437.722898021</v>
      </c>
      <c r="AQ463" s="72"/>
      <c r="AR463" s="71">
        <v>78</v>
      </c>
      <c r="AS463" s="71">
        <v>42</v>
      </c>
      <c r="AT463" s="71">
        <v>0</v>
      </c>
      <c r="AU463" s="71">
        <v>0</v>
      </c>
      <c r="AV463" s="71">
        <v>0</v>
      </c>
      <c r="AW463" s="71">
        <v>0</v>
      </c>
      <c r="AX463" s="71"/>
      <c r="AY463" s="72"/>
      <c r="AZ463" s="71">
        <v>397.32400000000001</v>
      </c>
      <c r="BA463" s="71">
        <v>3505.7</v>
      </c>
      <c r="BB463" s="71">
        <v>0</v>
      </c>
      <c r="BC463" s="71">
        <v>0</v>
      </c>
      <c r="BD463" s="71">
        <v>0</v>
      </c>
      <c r="BE463" s="71">
        <v>0</v>
      </c>
      <c r="BF463" s="71"/>
      <c r="BG463" s="72"/>
      <c r="BH463" s="71">
        <v>0</v>
      </c>
      <c r="BI463" s="71">
        <v>0</v>
      </c>
      <c r="BJ463" s="71">
        <v>0</v>
      </c>
      <c r="BK463" s="71">
        <v>0</v>
      </c>
      <c r="BL463" s="71">
        <v>0</v>
      </c>
      <c r="BM463" s="71">
        <v>0</v>
      </c>
      <c r="BN463" s="72"/>
      <c r="BO463" s="71">
        <v>0</v>
      </c>
      <c r="BP463" s="71">
        <v>0</v>
      </c>
      <c r="BQ463" s="71">
        <v>0</v>
      </c>
      <c r="BR463" s="71">
        <v>0</v>
      </c>
      <c r="BS463" s="71">
        <v>0</v>
      </c>
      <c r="BT463" s="71">
        <v>0</v>
      </c>
      <c r="BU463"/>
      <c r="BV463" s="70">
        <v>0</v>
      </c>
      <c r="BW463" s="70">
        <v>0</v>
      </c>
      <c r="BX463" s="70">
        <v>0</v>
      </c>
      <c r="BY463" s="70">
        <v>0</v>
      </c>
      <c r="BZ463" s="70">
        <v>0</v>
      </c>
      <c r="CA463" s="70">
        <v>0</v>
      </c>
      <c r="CB463" s="70">
        <v>0</v>
      </c>
      <c r="CC463" s="70">
        <v>0</v>
      </c>
      <c r="CD463" s="70">
        <v>0</v>
      </c>
    </row>
    <row r="464" spans="1:82">
      <c r="A464" s="70" t="s">
        <v>2171</v>
      </c>
      <c r="B464" s="70">
        <v>355</v>
      </c>
      <c r="C464" s="70">
        <v>15</v>
      </c>
      <c r="D464" s="70">
        <v>21</v>
      </c>
      <c r="E464" s="70">
        <v>2018</v>
      </c>
      <c r="F464" s="70" t="s">
        <v>183</v>
      </c>
      <c r="G464" s="70" t="s">
        <v>2156</v>
      </c>
      <c r="H464" s="70" t="s">
        <v>2157</v>
      </c>
      <c r="I464" s="148"/>
      <c r="J464" s="71">
        <v>7.715405202966056</v>
      </c>
      <c r="K464" s="71">
        <v>0.24399225805662919</v>
      </c>
      <c r="L464" s="71">
        <v>2.0709321131775194</v>
      </c>
      <c r="M464" s="71">
        <v>3.6758343477307132</v>
      </c>
      <c r="N464" s="71">
        <v>5.9231150665703236</v>
      </c>
      <c r="O464" s="71">
        <v>3.3495330312043388</v>
      </c>
      <c r="P464" s="71">
        <v>5.0810179340116255</v>
      </c>
      <c r="Q464" s="71">
        <v>0.25365009518755699</v>
      </c>
      <c r="R464" s="71">
        <v>0</v>
      </c>
      <c r="S464" s="71">
        <v>0.66697316186493649</v>
      </c>
      <c r="T464" s="72"/>
      <c r="U464" s="71">
        <v>342938</v>
      </c>
      <c r="V464" s="71">
        <v>118</v>
      </c>
      <c r="W464" s="71">
        <v>54</v>
      </c>
      <c r="X464" s="71">
        <v>927</v>
      </c>
      <c r="Y464" s="71">
        <v>2062</v>
      </c>
      <c r="Z464" s="71">
        <v>2041</v>
      </c>
      <c r="AA464" s="71">
        <v>1063</v>
      </c>
      <c r="AB464" s="71">
        <v>4002</v>
      </c>
      <c r="AC464" s="71">
        <v>0</v>
      </c>
      <c r="AD464" s="71">
        <v>0.66697316186493649</v>
      </c>
      <c r="AE464" s="72"/>
      <c r="AF464" s="71">
        <v>3741938.143049866</v>
      </c>
      <c r="AG464" s="71">
        <v>174573.7512143217</v>
      </c>
      <c r="AH464" s="71">
        <v>434512.5830420946</v>
      </c>
      <c r="AI464" s="71">
        <v>5268342.4072820712</v>
      </c>
      <c r="AJ464" s="71">
        <v>9583200.6834151503</v>
      </c>
      <c r="AK464" s="71">
        <v>0</v>
      </c>
      <c r="AL464" s="71">
        <v>0</v>
      </c>
      <c r="AM464" s="71">
        <v>550879.74506801879</v>
      </c>
      <c r="AN464" s="71">
        <v>0</v>
      </c>
      <c r="AO464" s="71">
        <v>0</v>
      </c>
      <c r="AP464" s="71">
        <v>19753447.313071523</v>
      </c>
      <c r="AQ464" s="72"/>
      <c r="AR464" s="71">
        <v>78</v>
      </c>
      <c r="AS464" s="71">
        <v>45</v>
      </c>
      <c r="AT464" s="71">
        <v>0</v>
      </c>
      <c r="AU464" s="71">
        <v>0</v>
      </c>
      <c r="AV464" s="71">
        <v>0</v>
      </c>
      <c r="AW464" s="71">
        <v>0</v>
      </c>
      <c r="AX464" s="71"/>
      <c r="AY464" s="72"/>
      <c r="AZ464" s="71">
        <v>397.62400000000002</v>
      </c>
      <c r="BA464" s="71">
        <v>3583</v>
      </c>
      <c r="BB464" s="71">
        <v>0</v>
      </c>
      <c r="BC464" s="71">
        <v>0</v>
      </c>
      <c r="BD464" s="71">
        <v>0</v>
      </c>
      <c r="BE464" s="71">
        <v>0</v>
      </c>
      <c r="BF464" s="71"/>
      <c r="BG464" s="72"/>
      <c r="BH464" s="71">
        <v>0</v>
      </c>
      <c r="BI464" s="71">
        <v>0</v>
      </c>
      <c r="BJ464" s="71">
        <v>0</v>
      </c>
      <c r="BK464" s="71">
        <v>0</v>
      </c>
      <c r="BL464" s="71">
        <v>0</v>
      </c>
      <c r="BM464" s="71">
        <v>0</v>
      </c>
      <c r="BN464" s="72"/>
      <c r="BO464" s="71">
        <v>0</v>
      </c>
      <c r="BP464" s="71">
        <v>0</v>
      </c>
      <c r="BQ464" s="71">
        <v>0</v>
      </c>
      <c r="BR464" s="71">
        <v>0</v>
      </c>
      <c r="BS464" s="71">
        <v>0</v>
      </c>
      <c r="BT464" s="71">
        <v>0</v>
      </c>
      <c r="BU464"/>
      <c r="BV464" s="70">
        <v>0</v>
      </c>
      <c r="BW464" s="70">
        <v>0</v>
      </c>
      <c r="BX464" s="70">
        <v>0</v>
      </c>
      <c r="BY464" s="70">
        <v>0</v>
      </c>
      <c r="BZ464" s="70">
        <v>0</v>
      </c>
      <c r="CA464" s="70">
        <v>0</v>
      </c>
      <c r="CB464" s="70">
        <v>0</v>
      </c>
      <c r="CC464" s="70">
        <v>0</v>
      </c>
      <c r="CD464" s="70">
        <v>0</v>
      </c>
    </row>
    <row r="465" spans="1:82">
      <c r="A465" s="70" t="s">
        <v>2172</v>
      </c>
      <c r="B465" s="70">
        <v>356</v>
      </c>
      <c r="C465" s="70">
        <v>16</v>
      </c>
      <c r="D465" s="70">
        <v>21</v>
      </c>
      <c r="E465" s="70">
        <v>2019</v>
      </c>
      <c r="F465" s="70" t="s">
        <v>158</v>
      </c>
      <c r="G465" s="70" t="s">
        <v>2156</v>
      </c>
      <c r="H465" s="70" t="s">
        <v>2157</v>
      </c>
      <c r="I465" s="148"/>
      <c r="J465" s="71">
        <v>0</v>
      </c>
      <c r="K465" s="71">
        <v>0.2045608341193357</v>
      </c>
      <c r="L465" s="71">
        <v>2.0388605003657045</v>
      </c>
      <c r="M465" s="71">
        <v>2.9505545931199553</v>
      </c>
      <c r="N465" s="71">
        <v>4.8218910538253308</v>
      </c>
      <c r="O465" s="71">
        <v>3.2616316671503842</v>
      </c>
      <c r="P465" s="71">
        <v>5.0133860059163879</v>
      </c>
      <c r="Q465" s="71">
        <v>0.24190406061237901</v>
      </c>
      <c r="R465" s="71">
        <v>0</v>
      </c>
      <c r="S465" s="71">
        <v>0.94243465249998937</v>
      </c>
      <c r="T465" s="72"/>
      <c r="U465" s="71">
        <v>0</v>
      </c>
      <c r="V465" s="71">
        <v>118</v>
      </c>
      <c r="W465" s="71">
        <v>54</v>
      </c>
      <c r="X465" s="71">
        <v>927</v>
      </c>
      <c r="Y465" s="71">
        <v>2050</v>
      </c>
      <c r="Z465" s="71">
        <v>2042</v>
      </c>
      <c r="AA465" s="71">
        <v>1041</v>
      </c>
      <c r="AB465" s="71">
        <v>3920</v>
      </c>
      <c r="AC465" s="71">
        <v>0</v>
      </c>
      <c r="AD465" s="71">
        <v>0.94243465249998937</v>
      </c>
      <c r="AE465" s="72"/>
      <c r="AF465" s="71">
        <v>0</v>
      </c>
      <c r="AG465" s="71">
        <v>168500.15354798091</v>
      </c>
      <c r="AH465" s="71">
        <v>507152.26455193257</v>
      </c>
      <c r="AI465" s="71">
        <v>5285649.890061792</v>
      </c>
      <c r="AJ465" s="71">
        <v>9493146.324059587</v>
      </c>
      <c r="AK465" s="71">
        <v>0</v>
      </c>
      <c r="AL465" s="71">
        <v>0</v>
      </c>
      <c r="AM465" s="71">
        <v>533874.49025579949</v>
      </c>
      <c r="AN465" s="71">
        <v>0</v>
      </c>
      <c r="AO465" s="71">
        <v>0</v>
      </c>
      <c r="AP465" s="71">
        <v>15988323.122477092</v>
      </c>
      <c r="AQ465" s="72"/>
      <c r="AR465" s="71">
        <v>81</v>
      </c>
      <c r="AS465" s="71">
        <v>50</v>
      </c>
      <c r="AT465" s="71">
        <v>0</v>
      </c>
      <c r="AU465" s="71">
        <v>0</v>
      </c>
      <c r="AV465" s="71">
        <v>0</v>
      </c>
      <c r="AW465" s="71">
        <v>0</v>
      </c>
      <c r="AX465" s="71"/>
      <c r="AY465" s="72"/>
      <c r="AZ465" s="71">
        <v>417.34400000000011</v>
      </c>
      <c r="BA465" s="71">
        <v>3825</v>
      </c>
      <c r="BB465" s="71">
        <v>0</v>
      </c>
      <c r="BC465" s="71">
        <v>0</v>
      </c>
      <c r="BD465" s="71">
        <v>0</v>
      </c>
      <c r="BE465" s="71">
        <v>0</v>
      </c>
      <c r="BF465" s="71"/>
      <c r="BG465" s="72"/>
      <c r="BH465" s="71">
        <v>0</v>
      </c>
      <c r="BI465" s="71">
        <v>0</v>
      </c>
      <c r="BJ465" s="71">
        <v>0</v>
      </c>
      <c r="BK465" s="71">
        <v>0</v>
      </c>
      <c r="BL465" s="71">
        <v>0</v>
      </c>
      <c r="BM465" s="71">
        <v>0</v>
      </c>
      <c r="BN465" s="72"/>
      <c r="BO465" s="71">
        <v>0</v>
      </c>
      <c r="BP465" s="71">
        <v>0</v>
      </c>
      <c r="BQ465" s="71">
        <v>0</v>
      </c>
      <c r="BR465" s="71">
        <v>0</v>
      </c>
      <c r="BS465" s="71">
        <v>0</v>
      </c>
      <c r="BT465" s="71">
        <v>0</v>
      </c>
      <c r="BU465"/>
      <c r="BV465" s="70">
        <v>0</v>
      </c>
      <c r="BW465" s="70">
        <v>0</v>
      </c>
      <c r="BX465" s="70">
        <v>0</v>
      </c>
      <c r="BY465" s="70">
        <v>0</v>
      </c>
      <c r="BZ465" s="70">
        <v>0</v>
      </c>
      <c r="CA465" s="70">
        <v>0</v>
      </c>
      <c r="CB465" s="70">
        <v>0</v>
      </c>
      <c r="CC465" s="70">
        <v>0</v>
      </c>
      <c r="CD465" s="70">
        <v>0</v>
      </c>
    </row>
    <row r="466" spans="1:82">
      <c r="A466" s="70" t="s">
        <v>2173</v>
      </c>
      <c r="B466" s="70">
        <v>357</v>
      </c>
      <c r="C466" s="70">
        <v>17</v>
      </c>
      <c r="D466" s="70">
        <v>21</v>
      </c>
      <c r="E466" s="70">
        <v>2020</v>
      </c>
      <c r="F466" s="70" t="s">
        <v>159</v>
      </c>
      <c r="G466" s="70" t="s">
        <v>2156</v>
      </c>
      <c r="H466" s="70" t="s">
        <v>2157</v>
      </c>
      <c r="I466" s="148"/>
      <c r="J466" s="71">
        <v>8.098775119677887</v>
      </c>
      <c r="K466" s="71">
        <v>0.26587888140268562</v>
      </c>
      <c r="L466" s="71">
        <v>1.8852328665878446</v>
      </c>
      <c r="M466" s="71">
        <v>3.2803254724717572</v>
      </c>
      <c r="N466" s="71">
        <v>6.4989791646146662</v>
      </c>
      <c r="O466" s="71">
        <v>2.8786420355718687</v>
      </c>
      <c r="P466" s="71">
        <v>4.6261097112021243</v>
      </c>
      <c r="Q466" s="71">
        <v>0.22487619904348</v>
      </c>
      <c r="R466" s="71">
        <v>0</v>
      </c>
      <c r="S466" s="71">
        <v>1.061219960855003</v>
      </c>
      <c r="T466" s="72"/>
      <c r="U466" s="71">
        <v>330770</v>
      </c>
      <c r="V466" s="71">
        <v>123</v>
      </c>
      <c r="W466" s="71">
        <v>41</v>
      </c>
      <c r="X466" s="71">
        <v>820</v>
      </c>
      <c r="Y466" s="71">
        <v>2016</v>
      </c>
      <c r="Z466" s="71">
        <v>2057</v>
      </c>
      <c r="AA466" s="71">
        <v>1021</v>
      </c>
      <c r="AB466" s="71">
        <v>3814</v>
      </c>
      <c r="AC466" s="71">
        <v>0</v>
      </c>
      <c r="AD466" s="71">
        <v>1.061219960855003</v>
      </c>
      <c r="AE466" s="72"/>
      <c r="AF466" s="71">
        <v>3887925.3704209612</v>
      </c>
      <c r="AG466" s="71">
        <v>181372.59275406745</v>
      </c>
      <c r="AH466" s="71">
        <v>534281.90276320348</v>
      </c>
      <c r="AI466" s="71">
        <v>4534921.4948460711</v>
      </c>
      <c r="AJ466" s="71">
        <v>10323611.28939949</v>
      </c>
      <c r="AK466" s="71"/>
      <c r="AL466" s="71"/>
      <c r="AM466" s="71">
        <v>497769.37442380533</v>
      </c>
      <c r="AN466" s="71"/>
      <c r="AO466" s="71"/>
      <c r="AP466" s="71">
        <v>19959882.024607599</v>
      </c>
      <c r="AQ466" s="72"/>
      <c r="AR466" s="71">
        <v>84</v>
      </c>
      <c r="AS466" s="71">
        <v>52</v>
      </c>
      <c r="AT466" s="71">
        <v>0</v>
      </c>
      <c r="AU466" s="71">
        <v>0</v>
      </c>
      <c r="AV466" s="71">
        <v>0</v>
      </c>
      <c r="AW466" s="71">
        <v>0</v>
      </c>
      <c r="AX466" s="71"/>
      <c r="AY466" s="72"/>
      <c r="AZ466" s="71">
        <v>430.34400000000011</v>
      </c>
      <c r="BA466" s="71">
        <v>3924</v>
      </c>
      <c r="BB466" s="71">
        <v>0</v>
      </c>
      <c r="BC466" s="71">
        <v>0</v>
      </c>
      <c r="BD466" s="71">
        <v>0</v>
      </c>
      <c r="BE466" s="71">
        <v>0</v>
      </c>
      <c r="BF466" s="71"/>
      <c r="BG466" s="72"/>
      <c r="BH466" s="71">
        <v>0</v>
      </c>
      <c r="BI466" s="71">
        <v>0</v>
      </c>
      <c r="BJ466" s="71">
        <v>0</v>
      </c>
      <c r="BK466" s="71">
        <v>0</v>
      </c>
      <c r="BL466" s="71">
        <v>0</v>
      </c>
      <c r="BM466" s="71">
        <v>0</v>
      </c>
      <c r="BN466" s="72"/>
      <c r="BO466" s="71">
        <v>0</v>
      </c>
      <c r="BP466" s="71">
        <v>0</v>
      </c>
      <c r="BQ466" s="71">
        <v>0</v>
      </c>
      <c r="BR466" s="71">
        <v>0</v>
      </c>
      <c r="BS466" s="71">
        <v>0</v>
      </c>
      <c r="BT466" s="71">
        <v>0</v>
      </c>
      <c r="BU466"/>
      <c r="BV466" s="70">
        <v>0</v>
      </c>
      <c r="BW466" s="70">
        <v>0</v>
      </c>
      <c r="BX466" s="70">
        <v>0</v>
      </c>
      <c r="BY466" s="70">
        <v>0</v>
      </c>
      <c r="BZ466" s="70">
        <v>0</v>
      </c>
      <c r="CA466" s="70">
        <v>0</v>
      </c>
      <c r="CB466" s="70">
        <v>0</v>
      </c>
      <c r="CC466" s="70">
        <v>0</v>
      </c>
      <c r="CD466" s="70">
        <v>0</v>
      </c>
    </row>
    <row r="467" spans="1:82">
      <c r="A467" s="70" t="s">
        <v>2174</v>
      </c>
      <c r="B467" s="70">
        <v>357</v>
      </c>
      <c r="C467" s="70">
        <v>18</v>
      </c>
      <c r="D467" s="70">
        <v>21</v>
      </c>
      <c r="E467" s="70">
        <v>2021</v>
      </c>
      <c r="F467" s="70" t="s">
        <v>160</v>
      </c>
      <c r="G467" s="70" t="s">
        <v>2156</v>
      </c>
      <c r="H467" s="70" t="s">
        <v>2157</v>
      </c>
      <c r="I467" s="148"/>
      <c r="J467" s="71">
        <v>6.7282162713305658</v>
      </c>
      <c r="K467" s="71">
        <v>0.27167272326608827</v>
      </c>
      <c r="L467" s="71">
        <v>1.7471313456189095</v>
      </c>
      <c r="M467" s="71">
        <v>3.1555074225015964</v>
      </c>
      <c r="N467" s="71">
        <v>6.0750279466292421</v>
      </c>
      <c r="O467" s="71">
        <v>2.7685593541834588</v>
      </c>
      <c r="P467" s="71">
        <v>4.6698429511360855</v>
      </c>
      <c r="Q467" s="71">
        <v>0.218776491418193</v>
      </c>
      <c r="R467" s="71">
        <v>0</v>
      </c>
      <c r="S467" s="71">
        <v>0.90673758864256471</v>
      </c>
      <c r="T467" s="72"/>
      <c r="U467" s="71">
        <v>344991</v>
      </c>
      <c r="V467" s="71">
        <v>123</v>
      </c>
      <c r="W467" s="71">
        <v>41</v>
      </c>
      <c r="X467" s="71">
        <v>820</v>
      </c>
      <c r="Y467" s="71">
        <v>1979</v>
      </c>
      <c r="Z467" s="71">
        <v>2037</v>
      </c>
      <c r="AA467" s="71">
        <v>1005</v>
      </c>
      <c r="AB467" s="71">
        <v>3747</v>
      </c>
      <c r="AC467" s="71">
        <v>0</v>
      </c>
      <c r="AD467" s="71">
        <v>0.90673758864256471</v>
      </c>
      <c r="AE467" s="72"/>
      <c r="AF467" s="71">
        <v>3206254.7621771945</v>
      </c>
      <c r="AG467" s="71">
        <v>193877.70791619574</v>
      </c>
      <c r="AH467" s="71">
        <v>525264.04382985143</v>
      </c>
      <c r="AI467" s="71">
        <v>4891508.4761539605</v>
      </c>
      <c r="AJ467" s="71">
        <v>9770477.050818596</v>
      </c>
      <c r="AK467" s="71">
        <v>0</v>
      </c>
      <c r="AL467" s="71">
        <v>0</v>
      </c>
      <c r="AM467" s="71">
        <v>491845.78761583753</v>
      </c>
      <c r="AN467" s="71">
        <v>0</v>
      </c>
      <c r="AO467" s="71">
        <v>0</v>
      </c>
      <c r="AP467" s="71">
        <v>19079227.828511633</v>
      </c>
      <c r="AQ467" s="72"/>
      <c r="AR467" s="71">
        <v>90</v>
      </c>
      <c r="AS467" s="71">
        <v>54</v>
      </c>
      <c r="AT467" s="71">
        <v>0</v>
      </c>
      <c r="AU467" s="71">
        <v>0</v>
      </c>
      <c r="AV467" s="71">
        <v>0</v>
      </c>
      <c r="AW467" s="71">
        <v>0</v>
      </c>
      <c r="AX467" s="71"/>
      <c r="AY467" s="72"/>
      <c r="AZ467" s="71">
        <v>469.44400000000002</v>
      </c>
      <c r="BA467" s="71">
        <v>4045.4</v>
      </c>
      <c r="BB467" s="71">
        <v>0</v>
      </c>
      <c r="BC467" s="71">
        <v>0</v>
      </c>
      <c r="BD467" s="71">
        <v>0</v>
      </c>
      <c r="BE467" s="71">
        <v>0</v>
      </c>
      <c r="BF467" s="71"/>
      <c r="BG467" s="72"/>
      <c r="BH467" s="71">
        <v>0</v>
      </c>
      <c r="BI467" s="71">
        <v>0</v>
      </c>
      <c r="BJ467" s="71">
        <v>0</v>
      </c>
      <c r="BK467" s="71">
        <v>0</v>
      </c>
      <c r="BL467" s="71">
        <v>0</v>
      </c>
      <c r="BM467" s="71">
        <v>0</v>
      </c>
      <c r="BN467" s="72"/>
      <c r="BO467" s="71">
        <v>0</v>
      </c>
      <c r="BP467" s="71">
        <v>0</v>
      </c>
      <c r="BQ467" s="71">
        <v>0</v>
      </c>
      <c r="BR467" s="71">
        <v>0</v>
      </c>
      <c r="BS467" s="71">
        <v>0</v>
      </c>
      <c r="BT467" s="71">
        <v>0</v>
      </c>
      <c r="BU467"/>
      <c r="BV467" s="70">
        <v>0</v>
      </c>
      <c r="BW467" s="70">
        <v>0</v>
      </c>
      <c r="BX467" s="70">
        <v>0</v>
      </c>
      <c r="BY467" s="70">
        <v>0</v>
      </c>
      <c r="BZ467" s="70">
        <v>0</v>
      </c>
      <c r="CA467" s="70">
        <v>0</v>
      </c>
      <c r="CB467" s="70">
        <v>0</v>
      </c>
      <c r="CC467" s="70">
        <v>0</v>
      </c>
      <c r="CD467" s="70">
        <v>0</v>
      </c>
    </row>
    <row r="468" spans="1:82">
      <c r="A468" s="70" t="s">
        <v>2175</v>
      </c>
      <c r="B468" s="70">
        <v>357</v>
      </c>
      <c r="C468" s="70">
        <v>19</v>
      </c>
      <c r="D468" s="70">
        <v>21</v>
      </c>
      <c r="E468" s="70">
        <v>2022</v>
      </c>
      <c r="F468" s="70" t="s">
        <v>161</v>
      </c>
      <c r="G468" s="70" t="s">
        <v>2156</v>
      </c>
      <c r="H468" s="70" t="s">
        <v>2157</v>
      </c>
      <c r="I468" s="148"/>
      <c r="J468" s="71">
        <v>4.9193762463277375</v>
      </c>
      <c r="K468" s="71">
        <v>0.23093472988937647</v>
      </c>
      <c r="L468" s="71">
        <v>1.6226860902572717</v>
      </c>
      <c r="M468" s="71">
        <v>2.6022885064760173</v>
      </c>
      <c r="N468" s="71">
        <v>5.0448683905536891</v>
      </c>
      <c r="O468" s="71">
        <v>2.8724574651136918</v>
      </c>
      <c r="P468" s="71">
        <v>4.6363375477769919</v>
      </c>
      <c r="Q468" s="71">
        <v>0.21552249341843549</v>
      </c>
      <c r="R468" s="71">
        <v>0</v>
      </c>
      <c r="S468" s="71">
        <v>0.90546326286543299</v>
      </c>
      <c r="T468" s="72"/>
      <c r="U468" s="71">
        <v>345283</v>
      </c>
      <c r="V468" s="71">
        <v>123</v>
      </c>
      <c r="W468" s="71">
        <v>41</v>
      </c>
      <c r="X468" s="71">
        <v>820</v>
      </c>
      <c r="Y468" s="71">
        <v>1972</v>
      </c>
      <c r="Z468" s="71">
        <v>2008</v>
      </c>
      <c r="AA468" s="71">
        <v>1013</v>
      </c>
      <c r="AB468" s="71">
        <v>3661</v>
      </c>
      <c r="AC468" s="71">
        <v>0</v>
      </c>
      <c r="AD468" s="71">
        <v>0.90546326286543299</v>
      </c>
      <c r="AE468" s="72"/>
      <c r="AF468" s="71">
        <v>3076224.0984820095</v>
      </c>
      <c r="AG468" s="71">
        <v>191567.61523243718</v>
      </c>
      <c r="AH468" s="71">
        <v>567567.08896315098</v>
      </c>
      <c r="AI468" s="71">
        <v>4478668.1705493266</v>
      </c>
      <c r="AJ468" s="71">
        <v>10352202.391343493</v>
      </c>
      <c r="AK468" s="71">
        <v>0</v>
      </c>
      <c r="AL468" s="71">
        <v>0</v>
      </c>
      <c r="AM468" s="71">
        <v>472735.02482445008</v>
      </c>
      <c r="AN468" s="71">
        <v>0</v>
      </c>
      <c r="AO468" s="71">
        <v>0</v>
      </c>
      <c r="AP468" s="71">
        <v>19138964.389394868</v>
      </c>
      <c r="AQ468" s="72"/>
      <c r="AR468" s="71">
        <v>94</v>
      </c>
      <c r="AS468" s="71">
        <v>54</v>
      </c>
      <c r="AT468" s="71">
        <v>0</v>
      </c>
      <c r="AU468" s="71">
        <v>0</v>
      </c>
      <c r="AV468" s="71">
        <v>0</v>
      </c>
      <c r="AW468" s="71">
        <v>0</v>
      </c>
      <c r="AX468" s="71"/>
      <c r="AY468" s="72"/>
      <c r="AZ468" s="71">
        <v>496.04399999999998</v>
      </c>
      <c r="BA468" s="71">
        <v>4045.3999999999996</v>
      </c>
      <c r="BB468" s="71">
        <v>0</v>
      </c>
      <c r="BC468" s="71">
        <v>0</v>
      </c>
      <c r="BD468" s="71">
        <v>0</v>
      </c>
      <c r="BE468" s="71">
        <v>0</v>
      </c>
      <c r="BF468" s="71"/>
      <c r="BG468" s="72"/>
      <c r="BH468" s="71"/>
      <c r="BI468" s="71"/>
      <c r="BJ468" s="71"/>
      <c r="BK468" s="71"/>
      <c r="BL468" s="71"/>
      <c r="BM468" s="71"/>
      <c r="BN468" s="72"/>
      <c r="BO468" s="71"/>
      <c r="BP468" s="71"/>
      <c r="BQ468" s="71"/>
      <c r="BR468" s="71"/>
      <c r="BS468" s="71"/>
      <c r="BT468" s="71"/>
      <c r="BU468"/>
      <c r="BV468" s="70"/>
      <c r="BW468" s="70"/>
      <c r="BX468" s="70"/>
      <c r="BY468" s="70"/>
      <c r="BZ468" s="70"/>
      <c r="CA468" s="70"/>
      <c r="CB468" s="70"/>
      <c r="CC468" s="70"/>
      <c r="CD468" s="70"/>
    </row>
    <row r="469" spans="1:82">
      <c r="A469" s="70" t="s">
        <v>2176</v>
      </c>
      <c r="B469" s="70">
        <v>357</v>
      </c>
      <c r="C469" s="70">
        <v>20</v>
      </c>
      <c r="D469" s="70">
        <v>21</v>
      </c>
      <c r="E469" s="70">
        <v>2023</v>
      </c>
      <c r="F469" s="70" t="s">
        <v>1539</v>
      </c>
      <c r="G469" s="70" t="s">
        <v>2156</v>
      </c>
      <c r="H469" s="70" t="s">
        <v>2157</v>
      </c>
      <c r="I469" s="148"/>
      <c r="J469" s="71"/>
      <c r="K469" s="71"/>
      <c r="L469" s="71"/>
      <c r="M469" s="71"/>
      <c r="N469" s="71"/>
      <c r="O469" s="71"/>
      <c r="P469" s="71"/>
      <c r="Q469" s="71"/>
      <c r="R469" s="71"/>
      <c r="S469" s="71"/>
      <c r="T469" s="72"/>
      <c r="U469" s="71"/>
      <c r="V469" s="71"/>
      <c r="W469" s="71"/>
      <c r="X469" s="71"/>
      <c r="Y469" s="71"/>
      <c r="Z469" s="71"/>
      <c r="AA469" s="71"/>
      <c r="AB469" s="71"/>
      <c r="AC469" s="71"/>
      <c r="AD469" s="71"/>
      <c r="AE469" s="72"/>
      <c r="AF469" s="71"/>
      <c r="AG469" s="71"/>
      <c r="AH469" s="71"/>
      <c r="AI469" s="71"/>
      <c r="AJ469" s="71"/>
      <c r="AK469" s="71"/>
      <c r="AL469" s="71"/>
      <c r="AM469" s="71"/>
      <c r="AN469" s="71"/>
      <c r="AO469" s="71"/>
      <c r="AP469" s="71"/>
      <c r="AQ469" s="72"/>
      <c r="AR469" s="71">
        <v>95</v>
      </c>
      <c r="AS469" s="71">
        <v>54</v>
      </c>
      <c r="AT469" s="71">
        <v>0</v>
      </c>
      <c r="AU469" s="71">
        <v>0</v>
      </c>
      <c r="AV469" s="71">
        <v>0</v>
      </c>
      <c r="AW469" s="71">
        <v>0</v>
      </c>
      <c r="AX469" s="71"/>
      <c r="AY469" s="72"/>
      <c r="AZ469" s="71">
        <v>505.14399999999995</v>
      </c>
      <c r="BA469" s="71">
        <v>4045.3999999999996</v>
      </c>
      <c r="BB469" s="71">
        <v>0</v>
      </c>
      <c r="BC469" s="71">
        <v>0</v>
      </c>
      <c r="BD469" s="71">
        <v>0</v>
      </c>
      <c r="BE469" s="71">
        <v>0</v>
      </c>
      <c r="BF469" s="71"/>
      <c r="BG469" s="72"/>
      <c r="BH469" s="71"/>
      <c r="BI469" s="71"/>
      <c r="BJ469" s="71"/>
      <c r="BK469" s="71"/>
      <c r="BL469" s="71"/>
      <c r="BM469" s="71"/>
      <c r="BN469" s="72"/>
      <c r="BO469" s="71"/>
      <c r="BP469" s="71"/>
      <c r="BQ469" s="71"/>
      <c r="BR469" s="71"/>
      <c r="BS469" s="71"/>
      <c r="BT469" s="71"/>
      <c r="BU469"/>
      <c r="BV469" s="70"/>
      <c r="BW469" s="70"/>
      <c r="BX469" s="70"/>
      <c r="BY469" s="70"/>
      <c r="BZ469" s="70"/>
      <c r="CA469" s="70"/>
      <c r="CB469" s="70"/>
      <c r="CC469" s="70"/>
      <c r="CD469" s="70"/>
    </row>
    <row r="470" spans="1:82">
      <c r="A470" s="70" t="s">
        <v>2177</v>
      </c>
      <c r="B470" s="70">
        <v>357</v>
      </c>
      <c r="C470" s="70">
        <v>21</v>
      </c>
      <c r="D470" s="70">
        <v>21</v>
      </c>
      <c r="E470" s="70">
        <v>2024</v>
      </c>
      <c r="F470" s="70" t="s">
        <v>1554</v>
      </c>
      <c r="G470" s="70" t="s">
        <v>2156</v>
      </c>
      <c r="H470" s="70" t="s">
        <v>2157</v>
      </c>
      <c r="I470" s="148"/>
      <c r="J470" s="71"/>
      <c r="K470" s="71"/>
      <c r="L470" s="71"/>
      <c r="M470" s="71"/>
      <c r="N470" s="71"/>
      <c r="O470" s="71"/>
      <c r="P470" s="71"/>
      <c r="Q470" s="71"/>
      <c r="R470" s="71"/>
      <c r="S470" s="71"/>
      <c r="T470" s="72"/>
      <c r="U470" s="71"/>
      <c r="V470" s="71"/>
      <c r="W470" s="71"/>
      <c r="X470" s="71"/>
      <c r="Y470" s="71"/>
      <c r="Z470" s="71"/>
      <c r="AA470" s="71"/>
      <c r="AB470" s="71"/>
      <c r="AC470" s="71"/>
      <c r="AD470" s="71"/>
      <c r="AE470" s="72"/>
      <c r="AF470" s="71"/>
      <c r="AG470" s="71"/>
      <c r="AH470" s="71"/>
      <c r="AI470" s="71"/>
      <c r="AJ470" s="71"/>
      <c r="AK470" s="71"/>
      <c r="AL470" s="71"/>
      <c r="AM470" s="71"/>
      <c r="AN470" s="71"/>
      <c r="AO470" s="71"/>
      <c r="AP470" s="71"/>
      <c r="AQ470" s="72"/>
      <c r="AR470" s="71"/>
      <c r="AS470" s="71"/>
      <c r="AT470" s="71"/>
      <c r="AU470" s="71"/>
      <c r="AV470" s="71"/>
      <c r="AW470" s="71"/>
      <c r="AX470" s="71"/>
      <c r="AY470" s="72"/>
      <c r="AZ470" s="71"/>
      <c r="BA470" s="71"/>
      <c r="BB470" s="71"/>
      <c r="BC470" s="71"/>
      <c r="BD470" s="71"/>
      <c r="BE470" s="71"/>
      <c r="BF470" s="71"/>
      <c r="BG470" s="72"/>
      <c r="BH470" s="71"/>
      <c r="BI470" s="71"/>
      <c r="BJ470" s="71"/>
      <c r="BK470" s="71"/>
      <c r="BL470" s="71"/>
      <c r="BM470" s="71"/>
      <c r="BN470" s="72"/>
      <c r="BO470" s="71"/>
      <c r="BP470" s="71"/>
      <c r="BQ470" s="71"/>
      <c r="BR470" s="71"/>
      <c r="BS470" s="71"/>
      <c r="BT470" s="71"/>
      <c r="BU470"/>
      <c r="BV470" s="70"/>
      <c r="BW470" s="70"/>
      <c r="BX470" s="70"/>
      <c r="BY470" s="70"/>
      <c r="BZ470" s="70"/>
      <c r="CA470" s="70"/>
      <c r="CB470" s="70"/>
      <c r="CC470" s="70"/>
      <c r="CD470" s="70"/>
    </row>
    <row r="471" spans="1:82">
      <c r="A471" s="70" t="s">
        <v>2178</v>
      </c>
      <c r="B471" s="70">
        <v>222</v>
      </c>
      <c r="C471" s="70">
        <v>1</v>
      </c>
      <c r="D471" s="70">
        <v>14</v>
      </c>
      <c r="E471" s="70">
        <v>1990</v>
      </c>
      <c r="F471" s="70" t="s">
        <v>787</v>
      </c>
      <c r="G471" s="70" t="s">
        <v>2179</v>
      </c>
      <c r="H471" s="70" t="s">
        <v>2180</v>
      </c>
      <c r="I471" s="148"/>
      <c r="J471" s="71">
        <v>6.0429199225529002</v>
      </c>
      <c r="K471" s="71">
        <v>0.82125635782901263</v>
      </c>
      <c r="L471" s="71">
        <v>0.19108259270585229</v>
      </c>
      <c r="M471" s="71">
        <v>4.1387181166050038</v>
      </c>
      <c r="N471" s="71">
        <v>6.1014006742703559</v>
      </c>
      <c r="O471" s="71">
        <v>3.7173754679568032</v>
      </c>
      <c r="P471" s="71">
        <v>5.3621932247105839</v>
      </c>
      <c r="Q471" s="71">
        <v>0.41868350778034602</v>
      </c>
      <c r="R471" s="71">
        <v>0</v>
      </c>
      <c r="S471" s="71">
        <v>0.33603969785882121</v>
      </c>
      <c r="T471" s="72"/>
      <c r="U471" s="71">
        <v>278623</v>
      </c>
      <c r="V471" s="71">
        <v>282</v>
      </c>
      <c r="W471" s="71">
        <v>2</v>
      </c>
      <c r="X471" s="71">
        <v>1760</v>
      </c>
      <c r="Y471" s="71">
        <v>2314</v>
      </c>
      <c r="Z471" s="71">
        <v>1529</v>
      </c>
      <c r="AA471" s="71">
        <v>1302</v>
      </c>
      <c r="AB471" s="71">
        <v>6798</v>
      </c>
      <c r="AC471" s="71">
        <v>0</v>
      </c>
      <c r="AD471" s="71">
        <v>0.33603969785882121</v>
      </c>
      <c r="AE471" s="72"/>
      <c r="AF471" s="71"/>
      <c r="AG471" s="71"/>
      <c r="AH471" s="71"/>
      <c r="AI471" s="71"/>
      <c r="AJ471" s="71"/>
      <c r="AK471" s="71"/>
      <c r="AL471" s="71"/>
      <c r="AM471" s="71"/>
      <c r="AN471" s="71"/>
      <c r="AO471" s="71"/>
      <c r="AP471" s="71"/>
      <c r="AQ471" s="72"/>
      <c r="AR471" s="71"/>
      <c r="AS471" s="71"/>
      <c r="AT471" s="71"/>
      <c r="AU471" s="71"/>
      <c r="AV471" s="71"/>
      <c r="AW471" s="71"/>
      <c r="AX471" s="71"/>
      <c r="AY471" s="72"/>
      <c r="AZ471" s="71"/>
      <c r="BA471" s="71"/>
      <c r="BB471" s="71"/>
      <c r="BC471" s="71"/>
      <c r="BD471" s="71"/>
      <c r="BE471" s="71"/>
      <c r="BF471" s="71"/>
      <c r="BG471" s="72"/>
      <c r="BH471" s="71" t="s">
        <v>788</v>
      </c>
      <c r="BI471" s="71" t="s">
        <v>788</v>
      </c>
      <c r="BJ471" s="71" t="s">
        <v>788</v>
      </c>
      <c r="BK471" s="71" t="s">
        <v>788</v>
      </c>
      <c r="BL471" s="71" t="s">
        <v>788</v>
      </c>
      <c r="BM471" s="71" t="s">
        <v>788</v>
      </c>
      <c r="BN471" s="72"/>
      <c r="BO471" s="71" t="s">
        <v>788</v>
      </c>
      <c r="BP471" s="71" t="s">
        <v>788</v>
      </c>
      <c r="BQ471" s="71" t="s">
        <v>788</v>
      </c>
      <c r="BR471" s="71" t="s">
        <v>788</v>
      </c>
      <c r="BS471" s="71" t="s">
        <v>788</v>
      </c>
      <c r="BT471" s="71" t="s">
        <v>788</v>
      </c>
      <c r="BU471"/>
      <c r="BV471" s="70"/>
      <c r="BW471" s="70"/>
      <c r="BX471" s="70"/>
      <c r="BY471" s="70"/>
      <c r="BZ471" s="70"/>
      <c r="CA471" s="70"/>
      <c r="CB471" s="70"/>
      <c r="CC471" s="70"/>
      <c r="CD471" s="70"/>
    </row>
    <row r="472" spans="1:82">
      <c r="A472" s="70" t="s">
        <v>2181</v>
      </c>
      <c r="B472" s="70">
        <v>223</v>
      </c>
      <c r="C472" s="70">
        <v>2</v>
      </c>
      <c r="D472" s="70">
        <v>14</v>
      </c>
      <c r="E472" s="70">
        <v>2005</v>
      </c>
      <c r="F472" s="70" t="s">
        <v>789</v>
      </c>
      <c r="G472" s="70" t="s">
        <v>2179</v>
      </c>
      <c r="H472" s="70" t="s">
        <v>2180</v>
      </c>
      <c r="I472" s="148"/>
      <c r="J472" s="71">
        <v>2.4736736825768211</v>
      </c>
      <c r="K472" s="71">
        <v>0.51918410438358809</v>
      </c>
      <c r="L472" s="71">
        <v>1.4252276530299011</v>
      </c>
      <c r="M472" s="71">
        <v>5.382153406522808</v>
      </c>
      <c r="N472" s="71">
        <v>8.5945408960531573</v>
      </c>
      <c r="O472" s="71">
        <v>5.1663348184766678</v>
      </c>
      <c r="P472" s="71">
        <v>5.159408759243111</v>
      </c>
      <c r="Q472" s="71">
        <v>0.32744577355517002</v>
      </c>
      <c r="R472" s="71">
        <v>0</v>
      </c>
      <c r="S472" s="71">
        <v>0.3947486865993261</v>
      </c>
      <c r="T472" s="72"/>
      <c r="U472" s="71">
        <v>163935</v>
      </c>
      <c r="V472" s="71">
        <v>225</v>
      </c>
      <c r="W472" s="71">
        <v>17</v>
      </c>
      <c r="X472" s="71">
        <v>1145</v>
      </c>
      <c r="Y472" s="71">
        <v>2336</v>
      </c>
      <c r="Z472" s="71">
        <v>2459</v>
      </c>
      <c r="AA472" s="71">
        <v>1026</v>
      </c>
      <c r="AB472" s="71">
        <v>5558</v>
      </c>
      <c r="AC472" s="71">
        <v>0</v>
      </c>
      <c r="AD472" s="71">
        <v>0.3947486865993261</v>
      </c>
      <c r="AE472" s="72"/>
      <c r="AF472" s="71"/>
      <c r="AG472" s="71"/>
      <c r="AH472" s="71"/>
      <c r="AI472" s="71"/>
      <c r="AJ472" s="71"/>
      <c r="AK472" s="71"/>
      <c r="AL472" s="71"/>
      <c r="AM472" s="71"/>
      <c r="AN472" s="71"/>
      <c r="AO472" s="71"/>
      <c r="AP472" s="71"/>
      <c r="AQ472" s="72"/>
      <c r="AR472" s="71"/>
      <c r="AS472" s="71"/>
      <c r="AT472" s="71"/>
      <c r="AU472" s="71"/>
      <c r="AV472" s="71"/>
      <c r="AW472" s="71"/>
      <c r="AX472" s="71"/>
      <c r="AY472" s="72"/>
      <c r="AZ472" s="71"/>
      <c r="BA472" s="71"/>
      <c r="BB472" s="71"/>
      <c r="BC472" s="71"/>
      <c r="BD472" s="71"/>
      <c r="BE472" s="71"/>
      <c r="BF472" s="71"/>
      <c r="BG472" s="72"/>
      <c r="BH472" s="71" t="s">
        <v>788</v>
      </c>
      <c r="BI472" s="71" t="s">
        <v>788</v>
      </c>
      <c r="BJ472" s="71" t="s">
        <v>788</v>
      </c>
      <c r="BK472" s="71" t="s">
        <v>788</v>
      </c>
      <c r="BL472" s="71" t="s">
        <v>788</v>
      </c>
      <c r="BM472" s="71" t="s">
        <v>788</v>
      </c>
      <c r="BN472" s="72"/>
      <c r="BO472" s="71" t="s">
        <v>788</v>
      </c>
      <c r="BP472" s="71" t="s">
        <v>788</v>
      </c>
      <c r="BQ472" s="71" t="s">
        <v>788</v>
      </c>
      <c r="BR472" s="71" t="s">
        <v>788</v>
      </c>
      <c r="BS472" s="71" t="s">
        <v>788</v>
      </c>
      <c r="BT472" s="71" t="s">
        <v>788</v>
      </c>
      <c r="BU472"/>
      <c r="BV472" s="70"/>
      <c r="BW472" s="70"/>
      <c r="BX472" s="70"/>
      <c r="BY472" s="70"/>
      <c r="BZ472" s="70"/>
      <c r="CA472" s="70"/>
      <c r="CB472" s="70"/>
      <c r="CC472" s="70"/>
      <c r="CD472" s="70"/>
    </row>
    <row r="473" spans="1:82">
      <c r="A473" s="70" t="s">
        <v>2182</v>
      </c>
      <c r="B473" s="70">
        <v>224</v>
      </c>
      <c r="C473" s="70">
        <v>3</v>
      </c>
      <c r="D473" s="70">
        <v>14</v>
      </c>
      <c r="E473" s="70">
        <v>2006</v>
      </c>
      <c r="F473" s="70" t="s">
        <v>790</v>
      </c>
      <c r="G473" s="70" t="s">
        <v>2179</v>
      </c>
      <c r="H473" s="70" t="s">
        <v>2180</v>
      </c>
      <c r="I473" s="148"/>
      <c r="J473" s="71" t="s">
        <v>788</v>
      </c>
      <c r="K473" s="71" t="s">
        <v>788</v>
      </c>
      <c r="L473" s="71" t="s">
        <v>788</v>
      </c>
      <c r="M473" s="71" t="s">
        <v>788</v>
      </c>
      <c r="N473" s="71" t="s">
        <v>788</v>
      </c>
      <c r="O473" s="71" t="s">
        <v>788</v>
      </c>
      <c r="P473" s="71" t="s">
        <v>788</v>
      </c>
      <c r="Q473" s="71" t="s">
        <v>788</v>
      </c>
      <c r="R473" s="71" t="s">
        <v>788</v>
      </c>
      <c r="S473" s="71" t="s">
        <v>788</v>
      </c>
      <c r="T473" s="72"/>
      <c r="U473" s="71" t="s">
        <v>788</v>
      </c>
      <c r="V473" s="71" t="s">
        <v>788</v>
      </c>
      <c r="W473" s="71" t="s">
        <v>788</v>
      </c>
      <c r="X473" s="71" t="s">
        <v>788</v>
      </c>
      <c r="Y473" s="71" t="s">
        <v>788</v>
      </c>
      <c r="Z473" s="71" t="s">
        <v>788</v>
      </c>
      <c r="AA473" s="71" t="s">
        <v>788</v>
      </c>
      <c r="AB473" s="71" t="s">
        <v>788</v>
      </c>
      <c r="AC473" s="71" t="s">
        <v>788</v>
      </c>
      <c r="AD473" s="71" t="s">
        <v>788</v>
      </c>
      <c r="AE473" s="72"/>
      <c r="AF473" s="71" t="s">
        <v>788</v>
      </c>
      <c r="AG473" s="71" t="s">
        <v>788</v>
      </c>
      <c r="AH473" s="71" t="s">
        <v>788</v>
      </c>
      <c r="AI473" s="71" t="s">
        <v>788</v>
      </c>
      <c r="AJ473" s="71" t="s">
        <v>788</v>
      </c>
      <c r="AK473" s="71" t="s">
        <v>788</v>
      </c>
      <c r="AL473" s="71" t="s">
        <v>788</v>
      </c>
      <c r="AM473" s="71" t="s">
        <v>788</v>
      </c>
      <c r="AN473" s="71" t="s">
        <v>788</v>
      </c>
      <c r="AO473" s="71" t="s">
        <v>788</v>
      </c>
      <c r="AP473" s="71"/>
      <c r="AQ473" s="72"/>
      <c r="AR473" s="71" t="s">
        <v>788</v>
      </c>
      <c r="AS473" s="71" t="s">
        <v>788</v>
      </c>
      <c r="AT473" s="71" t="s">
        <v>788</v>
      </c>
      <c r="AU473" s="71" t="s">
        <v>788</v>
      </c>
      <c r="AV473" s="71" t="s">
        <v>788</v>
      </c>
      <c r="AW473" s="71" t="s">
        <v>788</v>
      </c>
      <c r="AX473" s="71" t="s">
        <v>788</v>
      </c>
      <c r="AY473" s="72"/>
      <c r="AZ473" s="71" t="s">
        <v>788</v>
      </c>
      <c r="BA473" s="71" t="s">
        <v>788</v>
      </c>
      <c r="BB473" s="71" t="s">
        <v>788</v>
      </c>
      <c r="BC473" s="71" t="s">
        <v>788</v>
      </c>
      <c r="BD473" s="71" t="s">
        <v>788</v>
      </c>
      <c r="BE473" s="71" t="s">
        <v>788</v>
      </c>
      <c r="BF473" s="71" t="s">
        <v>788</v>
      </c>
      <c r="BG473" s="72"/>
      <c r="BH473" s="71" t="s">
        <v>788</v>
      </c>
      <c r="BI473" s="71" t="s">
        <v>788</v>
      </c>
      <c r="BJ473" s="71" t="s">
        <v>788</v>
      </c>
      <c r="BK473" s="71" t="s">
        <v>788</v>
      </c>
      <c r="BL473" s="71" t="s">
        <v>788</v>
      </c>
      <c r="BM473" s="71" t="s">
        <v>788</v>
      </c>
      <c r="BN473" s="72"/>
      <c r="BO473" s="71" t="s">
        <v>788</v>
      </c>
      <c r="BP473" s="71" t="s">
        <v>788</v>
      </c>
      <c r="BQ473" s="71" t="s">
        <v>788</v>
      </c>
      <c r="BR473" s="71" t="s">
        <v>788</v>
      </c>
      <c r="BS473" s="71" t="s">
        <v>788</v>
      </c>
      <c r="BT473" s="71" t="s">
        <v>788</v>
      </c>
      <c r="BU473"/>
      <c r="BV473" s="70"/>
      <c r="BW473" s="70"/>
      <c r="BX473" s="70"/>
      <c r="BY473" s="70"/>
      <c r="BZ473" s="70"/>
      <c r="CA473" s="70"/>
      <c r="CB473" s="70"/>
      <c r="CC473" s="70"/>
      <c r="CD473" s="70"/>
    </row>
    <row r="474" spans="1:82">
      <c r="A474" s="70" t="s">
        <v>2183</v>
      </c>
      <c r="B474" s="70">
        <v>225</v>
      </c>
      <c r="C474" s="70">
        <v>4</v>
      </c>
      <c r="D474" s="70">
        <v>14</v>
      </c>
      <c r="E474" s="70">
        <v>2007</v>
      </c>
      <c r="F474" s="70" t="s">
        <v>791</v>
      </c>
      <c r="G474" s="70" t="s">
        <v>2179</v>
      </c>
      <c r="H474" s="70" t="s">
        <v>2180</v>
      </c>
      <c r="I474" s="148"/>
      <c r="J474" s="71">
        <v>1.9720674220144909</v>
      </c>
      <c r="K474" s="71">
        <v>0.4600704529529136</v>
      </c>
      <c r="L474" s="71">
        <v>7.706731941051792E-2</v>
      </c>
      <c r="M474" s="71">
        <v>5.8961602107677953</v>
      </c>
      <c r="N474" s="71">
        <v>8.0430836479950525</v>
      </c>
      <c r="O474" s="71">
        <v>4.890951191319842</v>
      </c>
      <c r="P474" s="71">
        <v>4.9992648807696414</v>
      </c>
      <c r="Q474" s="71">
        <v>0.33154532464290698</v>
      </c>
      <c r="R474" s="71">
        <v>0</v>
      </c>
      <c r="S474" s="71">
        <v>0.57976447155275124</v>
      </c>
      <c r="T474" s="72"/>
      <c r="U474" s="71">
        <v>141478</v>
      </c>
      <c r="V474" s="71">
        <v>202</v>
      </c>
      <c r="W474" s="71">
        <v>1</v>
      </c>
      <c r="X474" s="71">
        <v>1509</v>
      </c>
      <c r="Y474" s="71">
        <v>2322</v>
      </c>
      <c r="Z474" s="71">
        <v>2420</v>
      </c>
      <c r="AA474" s="71">
        <v>979</v>
      </c>
      <c r="AB474" s="71">
        <v>5330</v>
      </c>
      <c r="AC474" s="71">
        <v>0</v>
      </c>
      <c r="AD474" s="71">
        <v>0.57976447155275124</v>
      </c>
      <c r="AE474" s="72"/>
      <c r="AF474" s="71"/>
      <c r="AG474" s="71"/>
      <c r="AH474" s="71"/>
      <c r="AI474" s="71"/>
      <c r="AJ474" s="71"/>
      <c r="AK474" s="71"/>
      <c r="AL474" s="71"/>
      <c r="AM474" s="71"/>
      <c r="AN474" s="71"/>
      <c r="AO474" s="71"/>
      <c r="AP474" s="71"/>
      <c r="AQ474" s="72"/>
      <c r="AR474" s="71"/>
      <c r="AS474" s="71"/>
      <c r="AT474" s="71"/>
      <c r="AU474" s="71"/>
      <c r="AV474" s="71"/>
      <c r="AW474" s="71"/>
      <c r="AX474" s="71"/>
      <c r="AY474" s="72"/>
      <c r="AZ474" s="71"/>
      <c r="BA474" s="71"/>
      <c r="BB474" s="71"/>
      <c r="BC474" s="71"/>
      <c r="BD474" s="71"/>
      <c r="BE474" s="71"/>
      <c r="BF474" s="71"/>
      <c r="BG474" s="72"/>
      <c r="BH474" s="71" t="s">
        <v>788</v>
      </c>
      <c r="BI474" s="71" t="s">
        <v>788</v>
      </c>
      <c r="BJ474" s="71" t="s">
        <v>788</v>
      </c>
      <c r="BK474" s="71" t="s">
        <v>788</v>
      </c>
      <c r="BL474" s="71" t="s">
        <v>788</v>
      </c>
      <c r="BM474" s="71" t="s">
        <v>788</v>
      </c>
      <c r="BN474" s="72"/>
      <c r="BO474" s="71" t="s">
        <v>788</v>
      </c>
      <c r="BP474" s="71" t="s">
        <v>788</v>
      </c>
      <c r="BQ474" s="71" t="s">
        <v>788</v>
      </c>
      <c r="BR474" s="71" t="s">
        <v>788</v>
      </c>
      <c r="BS474" s="71" t="s">
        <v>788</v>
      </c>
      <c r="BT474" s="71" t="s">
        <v>788</v>
      </c>
      <c r="BU474"/>
      <c r="BV474" s="70"/>
      <c r="BW474" s="70"/>
      <c r="BX474" s="70"/>
      <c r="BY474" s="70"/>
      <c r="BZ474" s="70"/>
      <c r="CA474" s="70"/>
      <c r="CB474" s="70"/>
      <c r="CC474" s="70"/>
      <c r="CD474" s="70"/>
    </row>
    <row r="475" spans="1:82">
      <c r="A475" s="70" t="s">
        <v>2184</v>
      </c>
      <c r="B475" s="70">
        <v>226</v>
      </c>
      <c r="C475" s="70">
        <v>5</v>
      </c>
      <c r="D475" s="70">
        <v>14</v>
      </c>
      <c r="E475" s="70">
        <v>2008</v>
      </c>
      <c r="F475" s="70" t="s">
        <v>792</v>
      </c>
      <c r="G475" s="70" t="s">
        <v>2179</v>
      </c>
      <c r="H475" s="70" t="s">
        <v>2180</v>
      </c>
      <c r="I475" s="148"/>
      <c r="J475" s="71">
        <v>1.6211552983295821</v>
      </c>
      <c r="K475" s="71">
        <v>0.34055910225202107</v>
      </c>
      <c r="L475" s="71">
        <v>6.6102770941047134E-2</v>
      </c>
      <c r="M475" s="71">
        <v>6.4410240040241558</v>
      </c>
      <c r="N475" s="71">
        <v>7.9685284887741057</v>
      </c>
      <c r="O475" s="71">
        <v>4.7055829346524254</v>
      </c>
      <c r="P475" s="71">
        <v>4.8915538425189702</v>
      </c>
      <c r="Q475" s="71">
        <v>0.31767396146847299</v>
      </c>
      <c r="R475" s="71">
        <v>0</v>
      </c>
      <c r="S475" s="71">
        <v>0.73478678042758072</v>
      </c>
      <c r="T475" s="72"/>
      <c r="U475" s="71">
        <v>131876</v>
      </c>
      <c r="V475" s="71">
        <v>202</v>
      </c>
      <c r="W475" s="71">
        <v>1</v>
      </c>
      <c r="X475" s="71">
        <v>1509</v>
      </c>
      <c r="Y475" s="71">
        <v>2311</v>
      </c>
      <c r="Z475" s="71">
        <v>2410</v>
      </c>
      <c r="AA475" s="71">
        <v>959</v>
      </c>
      <c r="AB475" s="71">
        <v>5191</v>
      </c>
      <c r="AC475" s="71">
        <v>0</v>
      </c>
      <c r="AD475" s="71">
        <v>0.73478678042758072</v>
      </c>
      <c r="AE475" s="72"/>
      <c r="AF475" s="71"/>
      <c r="AG475" s="71"/>
      <c r="AH475" s="71"/>
      <c r="AI475" s="71"/>
      <c r="AJ475" s="71"/>
      <c r="AK475" s="71"/>
      <c r="AL475" s="71"/>
      <c r="AM475" s="71"/>
      <c r="AN475" s="71"/>
      <c r="AO475" s="71"/>
      <c r="AP475" s="71"/>
      <c r="AQ475" s="72"/>
      <c r="AR475" s="71"/>
      <c r="AS475" s="71"/>
      <c r="AT475" s="71"/>
      <c r="AU475" s="71"/>
      <c r="AV475" s="71"/>
      <c r="AW475" s="71"/>
      <c r="AX475" s="71"/>
      <c r="AY475" s="72"/>
      <c r="AZ475" s="71"/>
      <c r="BA475" s="71"/>
      <c r="BB475" s="71"/>
      <c r="BC475" s="71"/>
      <c r="BD475" s="71"/>
      <c r="BE475" s="71"/>
      <c r="BF475" s="71"/>
      <c r="BG475" s="72"/>
      <c r="BH475" s="71" t="s">
        <v>788</v>
      </c>
      <c r="BI475" s="71" t="s">
        <v>788</v>
      </c>
      <c r="BJ475" s="71" t="s">
        <v>788</v>
      </c>
      <c r="BK475" s="71" t="s">
        <v>788</v>
      </c>
      <c r="BL475" s="71" t="s">
        <v>788</v>
      </c>
      <c r="BM475" s="71" t="s">
        <v>788</v>
      </c>
      <c r="BN475" s="72"/>
      <c r="BO475" s="71" t="s">
        <v>788</v>
      </c>
      <c r="BP475" s="71" t="s">
        <v>788</v>
      </c>
      <c r="BQ475" s="71" t="s">
        <v>788</v>
      </c>
      <c r="BR475" s="71" t="s">
        <v>788</v>
      </c>
      <c r="BS475" s="71" t="s">
        <v>788</v>
      </c>
      <c r="BT475" s="71" t="s">
        <v>788</v>
      </c>
      <c r="BU475"/>
      <c r="BV475" s="70"/>
      <c r="BW475" s="70"/>
      <c r="BX475" s="70"/>
      <c r="BY475" s="70"/>
      <c r="BZ475" s="70"/>
      <c r="CA475" s="70"/>
      <c r="CB475" s="70"/>
      <c r="CC475" s="70"/>
      <c r="CD475" s="70"/>
    </row>
    <row r="476" spans="1:82">
      <c r="A476" s="70" t="s">
        <v>2185</v>
      </c>
      <c r="B476" s="70">
        <v>227</v>
      </c>
      <c r="C476" s="70">
        <v>6</v>
      </c>
      <c r="D476" s="70">
        <v>14</v>
      </c>
      <c r="E476" s="70">
        <v>2009</v>
      </c>
      <c r="F476" s="70" t="s">
        <v>176</v>
      </c>
      <c r="G476" s="70" t="s">
        <v>2179</v>
      </c>
      <c r="H476" s="70" t="s">
        <v>2180</v>
      </c>
      <c r="I476" s="148"/>
      <c r="J476" s="71">
        <v>1.3009462480994709</v>
      </c>
      <c r="K476" s="71">
        <v>0.3445097343988287</v>
      </c>
      <c r="L476" s="71">
        <v>0.98181425009406376</v>
      </c>
      <c r="M476" s="71">
        <v>6.8162720500701566</v>
      </c>
      <c r="N476" s="71">
        <v>7.9639304938679274</v>
      </c>
      <c r="O476" s="71">
        <v>4.8365615655689451</v>
      </c>
      <c r="P476" s="71">
        <v>4.7697186032438132</v>
      </c>
      <c r="Q476" s="71">
        <v>0.296966743468492</v>
      </c>
      <c r="R476" s="71">
        <v>0</v>
      </c>
      <c r="S476" s="71">
        <v>0.65902868543675286</v>
      </c>
      <c r="T476" s="72"/>
      <c r="U476" s="71">
        <v>110972</v>
      </c>
      <c r="V476" s="71">
        <v>174</v>
      </c>
      <c r="W476" s="71">
        <v>26</v>
      </c>
      <c r="X476" s="71">
        <v>1627</v>
      </c>
      <c r="Y476" s="71">
        <v>2320</v>
      </c>
      <c r="Z476" s="71">
        <v>2445</v>
      </c>
      <c r="AA476" s="71">
        <v>960</v>
      </c>
      <c r="AB476" s="71">
        <v>5094</v>
      </c>
      <c r="AC476" s="71">
        <v>0</v>
      </c>
      <c r="AD476" s="71">
        <v>0.65902868543675286</v>
      </c>
      <c r="AE476" s="72"/>
      <c r="AF476" s="71"/>
      <c r="AG476" s="71"/>
      <c r="AH476" s="71"/>
      <c r="AI476" s="71"/>
      <c r="AJ476" s="71"/>
      <c r="AK476" s="71"/>
      <c r="AL476" s="71"/>
      <c r="AM476" s="71"/>
      <c r="AN476" s="71"/>
      <c r="AO476" s="71"/>
      <c r="AP476" s="71"/>
      <c r="AQ476" s="72"/>
      <c r="AR476" s="71"/>
      <c r="AS476" s="71"/>
      <c r="AT476" s="71"/>
      <c r="AU476" s="71"/>
      <c r="AV476" s="71"/>
      <c r="AW476" s="71"/>
      <c r="AX476" s="71"/>
      <c r="AY476" s="72"/>
      <c r="AZ476" s="71"/>
      <c r="BA476" s="71"/>
      <c r="BB476" s="71"/>
      <c r="BC476" s="71"/>
      <c r="BD476" s="71"/>
      <c r="BE476" s="71"/>
      <c r="BF476" s="71"/>
      <c r="BG476" s="72"/>
      <c r="BH476" s="71">
        <v>0</v>
      </c>
      <c r="BI476" s="71">
        <v>0</v>
      </c>
      <c r="BJ476" s="71">
        <v>0</v>
      </c>
      <c r="BK476" s="71">
        <v>0</v>
      </c>
      <c r="BL476" s="71">
        <v>0</v>
      </c>
      <c r="BM476" s="71">
        <v>0</v>
      </c>
      <c r="BN476" s="72"/>
      <c r="BO476" s="71">
        <v>0</v>
      </c>
      <c r="BP476" s="71">
        <v>0</v>
      </c>
      <c r="BQ476" s="71">
        <v>0</v>
      </c>
      <c r="BR476" s="71">
        <v>0</v>
      </c>
      <c r="BS476" s="71">
        <v>0</v>
      </c>
      <c r="BT476" s="71">
        <v>0</v>
      </c>
      <c r="BU476"/>
      <c r="BV476" s="70">
        <v>0</v>
      </c>
      <c r="BW476" s="70">
        <v>0</v>
      </c>
      <c r="BX476" s="70">
        <v>0</v>
      </c>
      <c r="BY476" s="70">
        <v>0</v>
      </c>
      <c r="BZ476" s="70">
        <v>0</v>
      </c>
      <c r="CA476" s="70">
        <v>0</v>
      </c>
      <c r="CB476" s="70">
        <v>0</v>
      </c>
      <c r="CC476" s="70">
        <v>0</v>
      </c>
      <c r="CD476" s="70">
        <v>0</v>
      </c>
    </row>
    <row r="477" spans="1:82">
      <c r="A477" s="70" t="s">
        <v>2186</v>
      </c>
      <c r="B477" s="70">
        <v>228</v>
      </c>
      <c r="C477" s="70">
        <v>7</v>
      </c>
      <c r="D477" s="70">
        <v>14</v>
      </c>
      <c r="E477" s="70">
        <v>2010</v>
      </c>
      <c r="F477" s="70" t="s">
        <v>177</v>
      </c>
      <c r="G477" s="70" t="s">
        <v>2179</v>
      </c>
      <c r="H477" s="70" t="s">
        <v>2180</v>
      </c>
      <c r="I477" s="148"/>
      <c r="J477" s="71">
        <v>0.90322898538667362</v>
      </c>
      <c r="K477" s="71">
        <v>0.33696851344781192</v>
      </c>
      <c r="L477" s="71">
        <v>0.84001313495015772</v>
      </c>
      <c r="M477" s="71">
        <v>6.367900387425518</v>
      </c>
      <c r="N477" s="71">
        <v>6.5499620236277876</v>
      </c>
      <c r="O477" s="71">
        <v>4.8338809278271491</v>
      </c>
      <c r="P477" s="71">
        <v>4.6931541597761299</v>
      </c>
      <c r="Q477" s="71">
        <v>0.30352560237698201</v>
      </c>
      <c r="R477" s="71">
        <v>0</v>
      </c>
      <c r="S477" s="71">
        <v>0.83682245777406083</v>
      </c>
      <c r="T477" s="72"/>
      <c r="U477" s="71">
        <v>89750</v>
      </c>
      <c r="V477" s="71">
        <v>174</v>
      </c>
      <c r="W477" s="71">
        <v>26</v>
      </c>
      <c r="X477" s="71">
        <v>1627</v>
      </c>
      <c r="Y477" s="71">
        <v>2294</v>
      </c>
      <c r="Z477" s="71">
        <v>2455</v>
      </c>
      <c r="AA477" s="71">
        <v>921</v>
      </c>
      <c r="AB477" s="71">
        <v>4989</v>
      </c>
      <c r="AC477" s="71">
        <v>0</v>
      </c>
      <c r="AD477" s="71">
        <v>0.83682245777406083</v>
      </c>
      <c r="AE477" s="72"/>
      <c r="AF477" s="71"/>
      <c r="AG477" s="71"/>
      <c r="AH477" s="71"/>
      <c r="AI477" s="71"/>
      <c r="AJ477" s="71"/>
      <c r="AK477" s="71"/>
      <c r="AL477" s="71"/>
      <c r="AM477" s="71"/>
      <c r="AN477" s="71"/>
      <c r="AO477" s="71"/>
      <c r="AP477" s="71"/>
      <c r="AQ477" s="72"/>
      <c r="AR477" s="71"/>
      <c r="AS477" s="71"/>
      <c r="AT477" s="71"/>
      <c r="AU477" s="71"/>
      <c r="AV477" s="71"/>
      <c r="AW477" s="71"/>
      <c r="AX477" s="71"/>
      <c r="AY477" s="72"/>
      <c r="AZ477" s="71"/>
      <c r="BA477" s="71"/>
      <c r="BB477" s="71"/>
      <c r="BC477" s="71"/>
      <c r="BD477" s="71"/>
      <c r="BE477" s="71"/>
      <c r="BF477" s="71"/>
      <c r="BG477" s="72"/>
      <c r="BH477" s="71">
        <v>0</v>
      </c>
      <c r="BI477" s="71">
        <v>0</v>
      </c>
      <c r="BJ477" s="71">
        <v>0</v>
      </c>
      <c r="BK477" s="71">
        <v>0</v>
      </c>
      <c r="BL477" s="71">
        <v>0</v>
      </c>
      <c r="BM477" s="71">
        <v>0</v>
      </c>
      <c r="BN477" s="72"/>
      <c r="BO477" s="71">
        <v>0</v>
      </c>
      <c r="BP477" s="71">
        <v>0</v>
      </c>
      <c r="BQ477" s="71">
        <v>0</v>
      </c>
      <c r="BR477" s="71">
        <v>0</v>
      </c>
      <c r="BS477" s="71">
        <v>0</v>
      </c>
      <c r="BT477" s="71">
        <v>0</v>
      </c>
      <c r="BU477"/>
      <c r="BV477" s="70">
        <v>0</v>
      </c>
      <c r="BW477" s="70">
        <v>0</v>
      </c>
      <c r="BX477" s="70">
        <v>0</v>
      </c>
      <c r="BY477" s="70">
        <v>0</v>
      </c>
      <c r="BZ477" s="70">
        <v>0</v>
      </c>
      <c r="CA477" s="70">
        <v>0</v>
      </c>
      <c r="CB477" s="70">
        <v>0</v>
      </c>
      <c r="CC477" s="70">
        <v>0</v>
      </c>
      <c r="CD477" s="70">
        <v>0</v>
      </c>
    </row>
    <row r="478" spans="1:82">
      <c r="A478" s="70" t="s">
        <v>2187</v>
      </c>
      <c r="B478" s="70">
        <v>229</v>
      </c>
      <c r="C478" s="70">
        <v>8</v>
      </c>
      <c r="D478" s="70">
        <v>14</v>
      </c>
      <c r="E478" s="70">
        <v>2011</v>
      </c>
      <c r="F478" s="70" t="s">
        <v>178</v>
      </c>
      <c r="G478" s="70" t="s">
        <v>2179</v>
      </c>
      <c r="H478" s="70" t="s">
        <v>2180</v>
      </c>
      <c r="I478" s="148"/>
      <c r="J478" s="71">
        <v>1.1427421350036</v>
      </c>
      <c r="K478" s="71">
        <v>0.480024339638845</v>
      </c>
      <c r="L478" s="71">
        <v>1.1647957018880259</v>
      </c>
      <c r="M478" s="71">
        <v>8.7049441708763524</v>
      </c>
      <c r="N478" s="71">
        <v>9.8012307046062386</v>
      </c>
      <c r="O478" s="71">
        <v>4.7272435797877579</v>
      </c>
      <c r="P478" s="71">
        <v>4.4140243024683246</v>
      </c>
      <c r="Q478" s="71">
        <v>0.34021829866407199</v>
      </c>
      <c r="R478" s="71">
        <v>0</v>
      </c>
      <c r="S478" s="71">
        <v>0.64433300301994778</v>
      </c>
      <c r="T478" s="72"/>
      <c r="U478" s="71">
        <v>89615</v>
      </c>
      <c r="V478" s="71">
        <v>174</v>
      </c>
      <c r="W478" s="71">
        <v>26</v>
      </c>
      <c r="X478" s="71">
        <v>1627</v>
      </c>
      <c r="Y478" s="71">
        <v>2276</v>
      </c>
      <c r="Z478" s="71">
        <v>2453</v>
      </c>
      <c r="AA478" s="71">
        <v>892</v>
      </c>
      <c r="AB478" s="71">
        <v>4848</v>
      </c>
      <c r="AC478" s="71">
        <v>0</v>
      </c>
      <c r="AD478" s="71">
        <v>0.64433300301994778</v>
      </c>
      <c r="AE478" s="72"/>
      <c r="AF478" s="71"/>
      <c r="AG478" s="71"/>
      <c r="AH478" s="71"/>
      <c r="AI478" s="71"/>
      <c r="AJ478" s="71"/>
      <c r="AK478" s="71"/>
      <c r="AL478" s="71"/>
      <c r="AM478" s="71"/>
      <c r="AN478" s="71"/>
      <c r="AO478" s="71"/>
      <c r="AP478" s="71"/>
      <c r="AQ478" s="72"/>
      <c r="AR478" s="71"/>
      <c r="AS478" s="71"/>
      <c r="AT478" s="71"/>
      <c r="AU478" s="71"/>
      <c r="AV478" s="71"/>
      <c r="AW478" s="71"/>
      <c r="AX478" s="71"/>
      <c r="AY478" s="72"/>
      <c r="AZ478" s="71"/>
      <c r="BA478" s="71"/>
      <c r="BB478" s="71"/>
      <c r="BC478" s="71"/>
      <c r="BD478" s="71"/>
      <c r="BE478" s="71"/>
      <c r="BF478" s="71"/>
      <c r="BG478" s="72"/>
      <c r="BH478" s="71">
        <v>0</v>
      </c>
      <c r="BI478" s="71">
        <v>0</v>
      </c>
      <c r="BJ478" s="71">
        <v>0</v>
      </c>
      <c r="BK478" s="71">
        <v>0</v>
      </c>
      <c r="BL478" s="71">
        <v>0</v>
      </c>
      <c r="BM478" s="71">
        <v>0</v>
      </c>
      <c r="BN478" s="72"/>
      <c r="BO478" s="71">
        <v>0</v>
      </c>
      <c r="BP478" s="71">
        <v>0</v>
      </c>
      <c r="BQ478" s="71">
        <v>0</v>
      </c>
      <c r="BR478" s="71">
        <v>0</v>
      </c>
      <c r="BS478" s="71">
        <v>0</v>
      </c>
      <c r="BT478" s="71">
        <v>0</v>
      </c>
      <c r="BU478"/>
      <c r="BV478" s="70">
        <v>0</v>
      </c>
      <c r="BW478" s="70">
        <v>0</v>
      </c>
      <c r="BX478" s="70">
        <v>0</v>
      </c>
      <c r="BY478" s="70">
        <v>0</v>
      </c>
      <c r="BZ478" s="70">
        <v>0</v>
      </c>
      <c r="CA478" s="70">
        <v>0</v>
      </c>
      <c r="CB478" s="70">
        <v>0</v>
      </c>
      <c r="CC478" s="70">
        <v>0</v>
      </c>
      <c r="CD478" s="70">
        <v>0</v>
      </c>
    </row>
    <row r="479" spans="1:82">
      <c r="A479" s="70" t="s">
        <v>2188</v>
      </c>
      <c r="B479" s="70">
        <v>230</v>
      </c>
      <c r="C479" s="70">
        <v>9</v>
      </c>
      <c r="D479" s="70">
        <v>14</v>
      </c>
      <c r="E479" s="70">
        <v>2012</v>
      </c>
      <c r="F479" s="70" t="s">
        <v>179</v>
      </c>
      <c r="G479" s="70" t="s">
        <v>2179</v>
      </c>
      <c r="H479" s="70" t="s">
        <v>2180</v>
      </c>
      <c r="I479" s="148"/>
      <c r="J479" s="71">
        <v>1.144592750215101</v>
      </c>
      <c r="K479" s="71">
        <v>0.49175326740744879</v>
      </c>
      <c r="L479" s="71">
        <v>1.1641672346950029</v>
      </c>
      <c r="M479" s="71">
        <v>10.121952627337031</v>
      </c>
      <c r="N479" s="71">
        <v>11.678148459042291</v>
      </c>
      <c r="O479" s="71">
        <v>4.6518049245423398</v>
      </c>
      <c r="P479" s="71">
        <v>4.2948161644093092</v>
      </c>
      <c r="Q479" s="71">
        <v>0.363159421045884</v>
      </c>
      <c r="R479" s="71">
        <v>0</v>
      </c>
      <c r="S479" s="71">
        <v>0.60507621722236093</v>
      </c>
      <c r="T479" s="72"/>
      <c r="U479" s="71">
        <v>82035</v>
      </c>
      <c r="V479" s="71">
        <v>174</v>
      </c>
      <c r="W479" s="71">
        <v>26</v>
      </c>
      <c r="X479" s="71">
        <v>1627</v>
      </c>
      <c r="Y479" s="71">
        <v>2265</v>
      </c>
      <c r="Z479" s="71">
        <v>2433</v>
      </c>
      <c r="AA479" s="71">
        <v>863</v>
      </c>
      <c r="AB479" s="71">
        <v>4763</v>
      </c>
      <c r="AC479" s="71">
        <v>0</v>
      </c>
      <c r="AD479" s="71">
        <v>0.60507621722236093</v>
      </c>
      <c r="AE479" s="72"/>
      <c r="AF479" s="71"/>
      <c r="AG479" s="71"/>
      <c r="AH479" s="71"/>
      <c r="AI479" s="71"/>
      <c r="AJ479" s="71"/>
      <c r="AK479" s="71"/>
      <c r="AL479" s="71"/>
      <c r="AM479" s="71"/>
      <c r="AN479" s="71"/>
      <c r="AO479" s="71"/>
      <c r="AP479" s="71"/>
      <c r="AQ479" s="72"/>
      <c r="AR479" s="71"/>
      <c r="AS479" s="71"/>
      <c r="AT479" s="71"/>
      <c r="AU479" s="71"/>
      <c r="AV479" s="71"/>
      <c r="AW479" s="71"/>
      <c r="AX479" s="71"/>
      <c r="AY479" s="72"/>
      <c r="AZ479" s="71"/>
      <c r="BA479" s="71"/>
      <c r="BB479" s="71"/>
      <c r="BC479" s="71"/>
      <c r="BD479" s="71"/>
      <c r="BE479" s="71"/>
      <c r="BF479" s="71"/>
      <c r="BG479" s="72"/>
      <c r="BH479" s="71">
        <v>0</v>
      </c>
      <c r="BI479" s="71">
        <v>0</v>
      </c>
      <c r="BJ479" s="71">
        <v>0</v>
      </c>
      <c r="BK479" s="71">
        <v>0</v>
      </c>
      <c r="BL479" s="71">
        <v>0</v>
      </c>
      <c r="BM479" s="71">
        <v>0</v>
      </c>
      <c r="BN479" s="72"/>
      <c r="BO479" s="71">
        <v>0</v>
      </c>
      <c r="BP479" s="71">
        <v>0</v>
      </c>
      <c r="BQ479" s="71">
        <v>0</v>
      </c>
      <c r="BR479" s="71">
        <v>0</v>
      </c>
      <c r="BS479" s="71">
        <v>0</v>
      </c>
      <c r="BT479" s="71">
        <v>0</v>
      </c>
      <c r="BU479"/>
      <c r="BV479" s="70">
        <v>0</v>
      </c>
      <c r="BW479" s="70">
        <v>0</v>
      </c>
      <c r="BX479" s="70">
        <v>0</v>
      </c>
      <c r="BY479" s="70">
        <v>0</v>
      </c>
      <c r="BZ479" s="70">
        <v>0</v>
      </c>
      <c r="CA479" s="70">
        <v>0</v>
      </c>
      <c r="CB479" s="70">
        <v>0</v>
      </c>
      <c r="CC479" s="70">
        <v>0</v>
      </c>
      <c r="CD479" s="70">
        <v>0</v>
      </c>
    </row>
    <row r="480" spans="1:82">
      <c r="A480" s="70" t="s">
        <v>2189</v>
      </c>
      <c r="B480" s="70">
        <v>231</v>
      </c>
      <c r="C480" s="70">
        <v>10</v>
      </c>
      <c r="D480" s="70">
        <v>14</v>
      </c>
      <c r="E480" s="70">
        <v>2013</v>
      </c>
      <c r="F480" s="70" t="s">
        <v>180</v>
      </c>
      <c r="G480" s="70" t="s">
        <v>2179</v>
      </c>
      <c r="H480" s="70" t="s">
        <v>2180</v>
      </c>
      <c r="I480" s="148"/>
      <c r="J480" s="71">
        <v>1.141217261832391</v>
      </c>
      <c r="K480" s="71">
        <v>0.41687183103869918</v>
      </c>
      <c r="L480" s="71">
        <v>1.044819858587241</v>
      </c>
      <c r="M480" s="71">
        <v>9.4777455412788605</v>
      </c>
      <c r="N480" s="71">
        <v>11.667926424033229</v>
      </c>
      <c r="O480" s="71">
        <v>4.4218730776258859</v>
      </c>
      <c r="P480" s="71">
        <v>4.2960129711031048</v>
      </c>
      <c r="Q480" s="71">
        <v>0.36325858127541499</v>
      </c>
      <c r="R480" s="71">
        <v>0</v>
      </c>
      <c r="S480" s="71">
        <v>0.60962087660763487</v>
      </c>
      <c r="T480" s="72"/>
      <c r="U480" s="71">
        <v>81501</v>
      </c>
      <c r="V480" s="71">
        <v>174</v>
      </c>
      <c r="W480" s="71">
        <v>26</v>
      </c>
      <c r="X480" s="71">
        <v>1627</v>
      </c>
      <c r="Y480" s="71">
        <v>2248</v>
      </c>
      <c r="Z480" s="71">
        <v>2416</v>
      </c>
      <c r="AA480" s="71">
        <v>860</v>
      </c>
      <c r="AB480" s="71">
        <v>4696</v>
      </c>
      <c r="AC480" s="71">
        <v>0</v>
      </c>
      <c r="AD480" s="71">
        <v>0.60962087660763487</v>
      </c>
      <c r="AE480" s="72"/>
      <c r="AF480" s="71"/>
      <c r="AG480" s="71"/>
      <c r="AH480" s="71"/>
      <c r="AI480" s="71"/>
      <c r="AJ480" s="71"/>
      <c r="AK480" s="71"/>
      <c r="AL480" s="71"/>
      <c r="AM480" s="71"/>
      <c r="AN480" s="71"/>
      <c r="AO480" s="71"/>
      <c r="AP480" s="71"/>
      <c r="AQ480" s="72"/>
      <c r="AR480" s="71"/>
      <c r="AS480" s="71"/>
      <c r="AT480" s="71"/>
      <c r="AU480" s="71"/>
      <c r="AV480" s="71"/>
      <c r="AW480" s="71"/>
      <c r="AX480" s="71"/>
      <c r="AY480" s="72"/>
      <c r="AZ480" s="71"/>
      <c r="BA480" s="71"/>
      <c r="BB480" s="71"/>
      <c r="BC480" s="71"/>
      <c r="BD480" s="71"/>
      <c r="BE480" s="71"/>
      <c r="BF480" s="71"/>
      <c r="BG480" s="72"/>
      <c r="BH480" s="71">
        <v>0</v>
      </c>
      <c r="BI480" s="71">
        <v>0</v>
      </c>
      <c r="BJ480" s="71">
        <v>0</v>
      </c>
      <c r="BK480" s="71">
        <v>0</v>
      </c>
      <c r="BL480" s="71">
        <v>0</v>
      </c>
      <c r="BM480" s="71">
        <v>0</v>
      </c>
      <c r="BN480" s="72"/>
      <c r="BO480" s="71">
        <v>0</v>
      </c>
      <c r="BP480" s="71">
        <v>0</v>
      </c>
      <c r="BQ480" s="71">
        <v>0</v>
      </c>
      <c r="BR480" s="71">
        <v>0</v>
      </c>
      <c r="BS480" s="71">
        <v>0</v>
      </c>
      <c r="BT480" s="71">
        <v>0</v>
      </c>
      <c r="BU480"/>
      <c r="BV480" s="70">
        <v>0</v>
      </c>
      <c r="BW480" s="70">
        <v>0</v>
      </c>
      <c r="BX480" s="70">
        <v>0</v>
      </c>
      <c r="BY480" s="70">
        <v>0</v>
      </c>
      <c r="BZ480" s="70">
        <v>0</v>
      </c>
      <c r="CA480" s="70">
        <v>0</v>
      </c>
      <c r="CB480" s="70">
        <v>0</v>
      </c>
      <c r="CC480" s="70">
        <v>0</v>
      </c>
      <c r="CD480" s="70">
        <v>0</v>
      </c>
    </row>
    <row r="481" spans="1:82">
      <c r="A481" s="70" t="s">
        <v>2190</v>
      </c>
      <c r="B481" s="70">
        <v>232</v>
      </c>
      <c r="C481" s="70">
        <v>11</v>
      </c>
      <c r="D481" s="70">
        <v>14</v>
      </c>
      <c r="E481" s="70">
        <v>2014</v>
      </c>
      <c r="F481" s="70" t="s">
        <v>181</v>
      </c>
      <c r="G481" s="70" t="s">
        <v>2179</v>
      </c>
      <c r="H481" s="70" t="s">
        <v>2180</v>
      </c>
      <c r="I481" s="148"/>
      <c r="J481" s="71">
        <v>0.97715943643794545</v>
      </c>
      <c r="K481" s="71">
        <v>0.39757581768621131</v>
      </c>
      <c r="L481" s="71">
        <v>0.44335051811675058</v>
      </c>
      <c r="M481" s="71">
        <v>8.7375633365111494</v>
      </c>
      <c r="N481" s="71">
        <v>10.18283440796732</v>
      </c>
      <c r="O481" s="71">
        <v>4.1827825262482063</v>
      </c>
      <c r="P481" s="71">
        <v>4.2480443835804316</v>
      </c>
      <c r="Q481" s="71">
        <v>0.34006418676045702</v>
      </c>
      <c r="R481" s="71">
        <v>0</v>
      </c>
      <c r="S481" s="71">
        <v>0.52131018110557126</v>
      </c>
      <c r="T481" s="72"/>
      <c r="U481" s="71">
        <v>72307</v>
      </c>
      <c r="V481" s="71">
        <v>140</v>
      </c>
      <c r="W481" s="71">
        <v>10</v>
      </c>
      <c r="X481" s="71">
        <v>1399</v>
      </c>
      <c r="Y481" s="71">
        <v>2201</v>
      </c>
      <c r="Z481" s="71">
        <v>2407</v>
      </c>
      <c r="AA481" s="71">
        <v>846</v>
      </c>
      <c r="AB481" s="71">
        <v>4582</v>
      </c>
      <c r="AC481" s="71">
        <v>0</v>
      </c>
      <c r="AD481" s="71">
        <v>0.52131018110557126</v>
      </c>
      <c r="AE481" s="72"/>
      <c r="AF481" s="71"/>
      <c r="AG481" s="71"/>
      <c r="AH481" s="71"/>
      <c r="AI481" s="71"/>
      <c r="AJ481" s="71"/>
      <c r="AK481" s="71"/>
      <c r="AL481" s="71"/>
      <c r="AM481" s="71"/>
      <c r="AN481" s="71"/>
      <c r="AO481" s="71"/>
      <c r="AP481" s="71"/>
      <c r="AQ481" s="72"/>
      <c r="AR481" s="71">
        <v>36</v>
      </c>
      <c r="AS481" s="71">
        <v>10</v>
      </c>
      <c r="AT481" s="71">
        <v>0</v>
      </c>
      <c r="AU481" s="71">
        <v>0</v>
      </c>
      <c r="AV481" s="71">
        <v>0</v>
      </c>
      <c r="AW481" s="71">
        <v>0</v>
      </c>
      <c r="AX481" s="71"/>
      <c r="AY481" s="72"/>
      <c r="AZ481" s="71">
        <v>136.56200000000001</v>
      </c>
      <c r="BA481" s="71">
        <v>329.3</v>
      </c>
      <c r="BB481" s="71">
        <v>0</v>
      </c>
      <c r="BC481" s="71">
        <v>0</v>
      </c>
      <c r="BD481" s="71">
        <v>0</v>
      </c>
      <c r="BE481" s="71">
        <v>0</v>
      </c>
      <c r="BF481" s="71"/>
      <c r="BG481" s="72"/>
      <c r="BH481" s="71">
        <v>0</v>
      </c>
      <c r="BI481" s="71">
        <v>0</v>
      </c>
      <c r="BJ481" s="71">
        <v>0</v>
      </c>
      <c r="BK481" s="71">
        <v>0</v>
      </c>
      <c r="BL481" s="71">
        <v>0</v>
      </c>
      <c r="BM481" s="71">
        <v>0</v>
      </c>
      <c r="BN481" s="72"/>
      <c r="BO481" s="71">
        <v>0</v>
      </c>
      <c r="BP481" s="71">
        <v>0</v>
      </c>
      <c r="BQ481" s="71">
        <v>0</v>
      </c>
      <c r="BR481" s="71">
        <v>0</v>
      </c>
      <c r="BS481" s="71">
        <v>0</v>
      </c>
      <c r="BT481" s="71">
        <v>0</v>
      </c>
      <c r="BU481"/>
      <c r="BV481" s="70">
        <v>0</v>
      </c>
      <c r="BW481" s="70">
        <v>0</v>
      </c>
      <c r="BX481" s="70">
        <v>0</v>
      </c>
      <c r="BY481" s="70">
        <v>0</v>
      </c>
      <c r="BZ481" s="70">
        <v>0</v>
      </c>
      <c r="CA481" s="70">
        <v>0</v>
      </c>
      <c r="CB481" s="70">
        <v>0</v>
      </c>
      <c r="CC481" s="70">
        <v>0</v>
      </c>
      <c r="CD481" s="70">
        <v>0</v>
      </c>
    </row>
    <row r="482" spans="1:82">
      <c r="A482" s="70" t="s">
        <v>2191</v>
      </c>
      <c r="B482" s="70">
        <v>233</v>
      </c>
      <c r="C482" s="70">
        <v>12</v>
      </c>
      <c r="D482" s="70">
        <v>14</v>
      </c>
      <c r="E482" s="70">
        <v>2015</v>
      </c>
      <c r="F482" s="70" t="s">
        <v>182</v>
      </c>
      <c r="G482" s="1064" t="s">
        <v>2179</v>
      </c>
      <c r="H482" s="70" t="s">
        <v>2180</v>
      </c>
      <c r="I482" s="148"/>
      <c r="J482" s="71">
        <v>0.71339182047394167</v>
      </c>
      <c r="K482" s="71">
        <v>0.3548675170717368</v>
      </c>
      <c r="L482" s="71">
        <v>0.42815782912394451</v>
      </c>
      <c r="M482" s="71">
        <v>7.9554262491127838</v>
      </c>
      <c r="N482" s="71">
        <v>8.9013381953527375</v>
      </c>
      <c r="O482" s="71">
        <v>4.1377479132570123</v>
      </c>
      <c r="P482" s="71">
        <v>4.1910970324590702</v>
      </c>
      <c r="Q482" s="71">
        <v>0.32505428316899598</v>
      </c>
      <c r="R482" s="71">
        <v>0</v>
      </c>
      <c r="S482" s="71">
        <v>0.77585208043417242</v>
      </c>
      <c r="T482" s="72"/>
      <c r="U482" s="71">
        <v>54235</v>
      </c>
      <c r="V482" s="71">
        <v>140</v>
      </c>
      <c r="W482" s="71">
        <v>10</v>
      </c>
      <c r="X482" s="71">
        <v>1399</v>
      </c>
      <c r="Y482" s="71">
        <v>2166</v>
      </c>
      <c r="Z482" s="71">
        <v>2404</v>
      </c>
      <c r="AA482" s="71">
        <v>834</v>
      </c>
      <c r="AB482" s="71">
        <v>4474</v>
      </c>
      <c r="AC482" s="71">
        <v>0</v>
      </c>
      <c r="AD482" s="71">
        <v>0.77585208043417242</v>
      </c>
      <c r="AE482" s="72"/>
      <c r="AF482" s="71">
        <v>636128.00222593499</v>
      </c>
      <c r="AG482" s="71">
        <v>240193.61915967139</v>
      </c>
      <c r="AH482" s="71">
        <v>78391.131395309829</v>
      </c>
      <c r="AI482" s="71">
        <v>8551213.4512847811</v>
      </c>
      <c r="AJ482" s="71">
        <v>11974707.05290525</v>
      </c>
      <c r="AK482" s="71">
        <v>0</v>
      </c>
      <c r="AL482" s="71">
        <v>0</v>
      </c>
      <c r="AM482" s="71">
        <v>613142.93227586756</v>
      </c>
      <c r="AN482" s="71">
        <v>0</v>
      </c>
      <c r="AO482" s="71">
        <v>0</v>
      </c>
      <c r="AP482" s="71">
        <v>22093776.189246818</v>
      </c>
      <c r="AQ482" s="72"/>
      <c r="AR482" s="71">
        <v>39</v>
      </c>
      <c r="AS482" s="71">
        <v>14</v>
      </c>
      <c r="AT482" s="71">
        <v>0</v>
      </c>
      <c r="AU482" s="71">
        <v>0</v>
      </c>
      <c r="AV482" s="71">
        <v>0</v>
      </c>
      <c r="AW482" s="71">
        <v>0</v>
      </c>
      <c r="AX482" s="71"/>
      <c r="AY482" s="72"/>
      <c r="AZ482" s="71">
        <v>150.36199999999999</v>
      </c>
      <c r="BA482" s="71">
        <v>452.6</v>
      </c>
      <c r="BB482" s="71">
        <v>0</v>
      </c>
      <c r="BC482" s="71">
        <v>0</v>
      </c>
      <c r="BD482" s="71">
        <v>0</v>
      </c>
      <c r="BE482" s="71">
        <v>0</v>
      </c>
      <c r="BF482" s="71"/>
      <c r="BG482" s="72"/>
      <c r="BH482" s="71">
        <v>0</v>
      </c>
      <c r="BI482" s="71">
        <v>0</v>
      </c>
      <c r="BJ482" s="71">
        <v>0</v>
      </c>
      <c r="BK482" s="71">
        <v>0</v>
      </c>
      <c r="BL482" s="71">
        <v>0</v>
      </c>
      <c r="BM482" s="71">
        <v>0</v>
      </c>
      <c r="BN482" s="72"/>
      <c r="BO482" s="71">
        <v>0</v>
      </c>
      <c r="BP482" s="71">
        <v>0</v>
      </c>
      <c r="BQ482" s="71">
        <v>0</v>
      </c>
      <c r="BR482" s="71">
        <v>0</v>
      </c>
      <c r="BS482" s="71">
        <v>0</v>
      </c>
      <c r="BT482" s="71">
        <v>0</v>
      </c>
      <c r="BU482"/>
      <c r="BV482" s="70">
        <v>0</v>
      </c>
      <c r="BW482" s="70">
        <v>0</v>
      </c>
      <c r="BX482" s="70">
        <v>0</v>
      </c>
      <c r="BY482" s="70">
        <v>0</v>
      </c>
      <c r="BZ482" s="70">
        <v>0</v>
      </c>
      <c r="CA482" s="70">
        <v>0</v>
      </c>
      <c r="CB482" s="70">
        <v>0</v>
      </c>
      <c r="CC482" s="70">
        <v>0</v>
      </c>
      <c r="CD482" s="70">
        <v>0</v>
      </c>
    </row>
    <row r="483" spans="1:82">
      <c r="A483" s="70" t="s">
        <v>2192</v>
      </c>
      <c r="B483" s="70">
        <v>234</v>
      </c>
      <c r="C483" s="70">
        <v>13</v>
      </c>
      <c r="D483" s="70">
        <v>14</v>
      </c>
      <c r="E483" s="70">
        <v>2016</v>
      </c>
      <c r="F483" s="70" t="s">
        <v>155</v>
      </c>
      <c r="G483" s="1064" t="s">
        <v>2179</v>
      </c>
      <c r="H483" s="70" t="s">
        <v>2180</v>
      </c>
      <c r="I483" s="148"/>
      <c r="J483" s="71">
        <v>0.94214693910501879</v>
      </c>
      <c r="K483" s="71">
        <v>0.33663240242020398</v>
      </c>
      <c r="L483" s="71">
        <v>0.46193152140735227</v>
      </c>
      <c r="M483" s="71">
        <v>5.6636654688430639</v>
      </c>
      <c r="N483" s="71">
        <v>7.3334674794206345</v>
      </c>
      <c r="O483" s="71">
        <v>4.073898915878936</v>
      </c>
      <c r="P483" s="71">
        <v>3.9841519859297896</v>
      </c>
      <c r="Q483" s="71">
        <v>0.30929764996086934</v>
      </c>
      <c r="R483" s="71">
        <v>0</v>
      </c>
      <c r="S483" s="71">
        <v>0.74258818111636893</v>
      </c>
      <c r="T483" s="72"/>
      <c r="U483" s="71">
        <v>84531</v>
      </c>
      <c r="V483" s="71">
        <v>140</v>
      </c>
      <c r="W483" s="71">
        <v>10</v>
      </c>
      <c r="X483" s="71">
        <v>1399</v>
      </c>
      <c r="Y483" s="71">
        <v>2136</v>
      </c>
      <c r="Z483" s="71">
        <v>2396</v>
      </c>
      <c r="AA483" s="71">
        <v>820</v>
      </c>
      <c r="AB483" s="71">
        <v>4379</v>
      </c>
      <c r="AC483" s="71">
        <v>0</v>
      </c>
      <c r="AD483" s="71">
        <v>0.74258818111636893</v>
      </c>
      <c r="AE483" s="72"/>
      <c r="AF483" s="71">
        <v>934047.22930045309</v>
      </c>
      <c r="AG483" s="71">
        <v>239446.29151514629</v>
      </c>
      <c r="AH483" s="71">
        <v>72933.601628309319</v>
      </c>
      <c r="AI483" s="71">
        <v>8238302.6924743587</v>
      </c>
      <c r="AJ483" s="71">
        <v>12602761.13695826</v>
      </c>
      <c r="AK483" s="71">
        <v>0</v>
      </c>
      <c r="AL483" s="71">
        <v>0</v>
      </c>
      <c r="AM483" s="71">
        <v>600589.81792455213</v>
      </c>
      <c r="AN483" s="71">
        <v>0</v>
      </c>
      <c r="AO483" s="71">
        <v>0</v>
      </c>
      <c r="AP483" s="71">
        <v>22688080.76980108</v>
      </c>
      <c r="AQ483" s="72"/>
      <c r="AR483" s="71">
        <v>41</v>
      </c>
      <c r="AS483" s="71">
        <v>15</v>
      </c>
      <c r="AT483" s="71">
        <v>0</v>
      </c>
      <c r="AU483" s="71">
        <v>0</v>
      </c>
      <c r="AV483" s="71">
        <v>0</v>
      </c>
      <c r="AW483" s="71">
        <v>0</v>
      </c>
      <c r="AX483" s="71"/>
      <c r="AY483" s="72"/>
      <c r="AZ483" s="71">
        <v>165.66200000000001</v>
      </c>
      <c r="BA483" s="71">
        <v>469.6</v>
      </c>
      <c r="BB483" s="71">
        <v>0</v>
      </c>
      <c r="BC483" s="71">
        <v>0</v>
      </c>
      <c r="BD483" s="71">
        <v>0</v>
      </c>
      <c r="BE483" s="71">
        <v>0</v>
      </c>
      <c r="BF483" s="71"/>
      <c r="BG483" s="72"/>
      <c r="BH483" s="71">
        <v>0</v>
      </c>
      <c r="BI483" s="71">
        <v>0</v>
      </c>
      <c r="BJ483" s="71">
        <v>0</v>
      </c>
      <c r="BK483" s="71">
        <v>0</v>
      </c>
      <c r="BL483" s="71">
        <v>0</v>
      </c>
      <c r="BM483" s="71">
        <v>0</v>
      </c>
      <c r="BN483" s="72"/>
      <c r="BO483" s="71">
        <v>0</v>
      </c>
      <c r="BP483" s="71">
        <v>0</v>
      </c>
      <c r="BQ483" s="71">
        <v>0</v>
      </c>
      <c r="BR483" s="71">
        <v>0</v>
      </c>
      <c r="BS483" s="71">
        <v>0</v>
      </c>
      <c r="BT483" s="71">
        <v>0</v>
      </c>
      <c r="BU483"/>
      <c r="BV483" s="70">
        <v>0</v>
      </c>
      <c r="BW483" s="70">
        <v>0</v>
      </c>
      <c r="BX483" s="70">
        <v>0</v>
      </c>
      <c r="BY483" s="70">
        <v>0</v>
      </c>
      <c r="BZ483" s="70">
        <v>0</v>
      </c>
      <c r="CA483" s="70">
        <v>0</v>
      </c>
      <c r="CB483" s="70">
        <v>0</v>
      </c>
      <c r="CC483" s="70">
        <v>0</v>
      </c>
      <c r="CD483" s="70">
        <v>0</v>
      </c>
    </row>
    <row r="484" spans="1:82">
      <c r="A484" s="70" t="s">
        <v>2193</v>
      </c>
      <c r="B484" s="70">
        <v>235</v>
      </c>
      <c r="C484" s="70">
        <v>14</v>
      </c>
      <c r="D484" s="70">
        <v>14</v>
      </c>
      <c r="E484" s="70">
        <v>2017</v>
      </c>
      <c r="F484" s="70" t="s">
        <v>156</v>
      </c>
      <c r="G484" s="70" t="s">
        <v>2179</v>
      </c>
      <c r="H484" s="70" t="s">
        <v>2180</v>
      </c>
      <c r="I484" s="148"/>
      <c r="J484" s="71">
        <v>0.84221759125106099</v>
      </c>
      <c r="K484" s="71">
        <v>0.34113635817434368</v>
      </c>
      <c r="L484" s="71">
        <v>0.43666429363121484</v>
      </c>
      <c r="M484" s="71">
        <v>5.7292788817059215</v>
      </c>
      <c r="N484" s="71">
        <v>7.1973806403245231</v>
      </c>
      <c r="O484" s="71">
        <v>3.9505559949041453</v>
      </c>
      <c r="P484" s="71">
        <v>3.8913225944698495</v>
      </c>
      <c r="Q484" s="71">
        <v>0.29008175007406001</v>
      </c>
      <c r="R484" s="71">
        <v>0</v>
      </c>
      <c r="S484" s="71">
        <v>0.58905940811247282</v>
      </c>
      <c r="T484" s="72"/>
      <c r="U484" s="71">
        <v>75831</v>
      </c>
      <c r="V484" s="71">
        <v>140</v>
      </c>
      <c r="W484" s="71">
        <v>10</v>
      </c>
      <c r="X484" s="71">
        <v>1399</v>
      </c>
      <c r="Y484" s="71">
        <v>2103</v>
      </c>
      <c r="Z484" s="71">
        <v>2362</v>
      </c>
      <c r="AA484" s="71">
        <v>806</v>
      </c>
      <c r="AB484" s="71">
        <v>4247</v>
      </c>
      <c r="AC484" s="71">
        <v>0</v>
      </c>
      <c r="AD484" s="71">
        <v>0.58905940811247282</v>
      </c>
      <c r="AE484" s="72"/>
      <c r="AF484" s="71">
        <v>862952.33997970016</v>
      </c>
      <c r="AG484" s="71">
        <v>243989.6702515303</v>
      </c>
      <c r="AH484" s="71">
        <v>91128.993213341135</v>
      </c>
      <c r="AI484" s="71">
        <v>8562799.7620956581</v>
      </c>
      <c r="AJ484" s="71">
        <v>11710061.406650649</v>
      </c>
      <c r="AK484" s="71">
        <v>0</v>
      </c>
      <c r="AL484" s="71">
        <v>0</v>
      </c>
      <c r="AM484" s="71">
        <v>583397.14859904733</v>
      </c>
      <c r="AN484" s="71">
        <v>0</v>
      </c>
      <c r="AO484" s="71">
        <v>0</v>
      </c>
      <c r="AP484" s="71">
        <v>22054329.320789926</v>
      </c>
      <c r="AQ484" s="72"/>
      <c r="AR484" s="71">
        <v>42</v>
      </c>
      <c r="AS484" s="71">
        <v>16</v>
      </c>
      <c r="AT484" s="71">
        <v>0</v>
      </c>
      <c r="AU484" s="71">
        <v>0</v>
      </c>
      <c r="AV484" s="71">
        <v>0</v>
      </c>
      <c r="AW484" s="71">
        <v>0</v>
      </c>
      <c r="AX484" s="71"/>
      <c r="AY484" s="72"/>
      <c r="AZ484" s="71">
        <v>169.262</v>
      </c>
      <c r="BA484" s="71">
        <v>483</v>
      </c>
      <c r="BB484" s="71">
        <v>0</v>
      </c>
      <c r="BC484" s="71">
        <v>0</v>
      </c>
      <c r="BD484" s="71">
        <v>0</v>
      </c>
      <c r="BE484" s="71">
        <v>0</v>
      </c>
      <c r="BF484" s="71"/>
      <c r="BG484" s="72"/>
      <c r="BH484" s="71">
        <v>0</v>
      </c>
      <c r="BI484" s="71">
        <v>0</v>
      </c>
      <c r="BJ484" s="71">
        <v>0</v>
      </c>
      <c r="BK484" s="71">
        <v>0</v>
      </c>
      <c r="BL484" s="71">
        <v>0</v>
      </c>
      <c r="BM484" s="71">
        <v>0</v>
      </c>
      <c r="BN484" s="72"/>
      <c r="BO484" s="71">
        <v>0</v>
      </c>
      <c r="BP484" s="71">
        <v>0</v>
      </c>
      <c r="BQ484" s="71">
        <v>0</v>
      </c>
      <c r="BR484" s="71">
        <v>0</v>
      </c>
      <c r="BS484" s="71">
        <v>0</v>
      </c>
      <c r="BT484" s="71">
        <v>0</v>
      </c>
      <c r="BU484"/>
      <c r="BV484" s="70">
        <v>0</v>
      </c>
      <c r="BW484" s="70">
        <v>0</v>
      </c>
      <c r="BX484" s="70">
        <v>0</v>
      </c>
      <c r="BY484" s="70">
        <v>0</v>
      </c>
      <c r="BZ484" s="70">
        <v>0</v>
      </c>
      <c r="CA484" s="70">
        <v>0</v>
      </c>
      <c r="CB484" s="70">
        <v>0</v>
      </c>
      <c r="CC484" s="70">
        <v>0</v>
      </c>
      <c r="CD484" s="70">
        <v>0</v>
      </c>
    </row>
    <row r="485" spans="1:82">
      <c r="A485" s="70" t="s">
        <v>2194</v>
      </c>
      <c r="B485" s="70">
        <v>236</v>
      </c>
      <c r="C485" s="70">
        <v>15</v>
      </c>
      <c r="D485" s="70">
        <v>14</v>
      </c>
      <c r="E485" s="70">
        <v>2018</v>
      </c>
      <c r="F485" s="70" t="s">
        <v>183</v>
      </c>
      <c r="G485" s="70" t="s">
        <v>2179</v>
      </c>
      <c r="H485" s="70" t="s">
        <v>2180</v>
      </c>
      <c r="I485" s="148"/>
      <c r="J485" s="71">
        <v>0.77863087469555625</v>
      </c>
      <c r="K485" s="71">
        <v>0.32318538904209249</v>
      </c>
      <c r="L485" s="71">
        <v>0.39888814870258021</v>
      </c>
      <c r="M485" s="71">
        <v>5.6677035656094166</v>
      </c>
      <c r="N485" s="71">
        <v>6.7925049464546525</v>
      </c>
      <c r="O485" s="71">
        <v>3.8106887302579495</v>
      </c>
      <c r="P485" s="71">
        <v>3.7474299720273883</v>
      </c>
      <c r="Q485" s="71">
        <v>0.26265017352754499</v>
      </c>
      <c r="R485" s="71">
        <v>0</v>
      </c>
      <c r="S485" s="71">
        <v>0.62200116827444696</v>
      </c>
      <c r="T485" s="72"/>
      <c r="U485" s="71">
        <v>75355</v>
      </c>
      <c r="V485" s="71">
        <v>140</v>
      </c>
      <c r="W485" s="71">
        <v>10</v>
      </c>
      <c r="X485" s="71">
        <v>1399</v>
      </c>
      <c r="Y485" s="71">
        <v>2066</v>
      </c>
      <c r="Z485" s="71">
        <v>2322</v>
      </c>
      <c r="AA485" s="71">
        <v>784</v>
      </c>
      <c r="AB485" s="71">
        <v>4144</v>
      </c>
      <c r="AC485" s="71">
        <v>0</v>
      </c>
      <c r="AD485" s="71">
        <v>0.62200116827444696</v>
      </c>
      <c r="AE485" s="72"/>
      <c r="AF485" s="71">
        <v>839944.40531718289</v>
      </c>
      <c r="AG485" s="71">
        <v>217551.59498507311</v>
      </c>
      <c r="AH485" s="71">
        <v>83953.778501454246</v>
      </c>
      <c r="AI485" s="71">
        <v>8132594.6512238197</v>
      </c>
      <c r="AJ485" s="71">
        <v>11050792.3478893</v>
      </c>
      <c r="AK485" s="71">
        <v>0</v>
      </c>
      <c r="AL485" s="71">
        <v>0</v>
      </c>
      <c r="AM485" s="71">
        <v>570426.20278907288</v>
      </c>
      <c r="AN485" s="71">
        <v>0</v>
      </c>
      <c r="AO485" s="71">
        <v>0</v>
      </c>
      <c r="AP485" s="71">
        <v>20895262.980705902</v>
      </c>
      <c r="AQ485" s="72"/>
      <c r="AR485" s="71">
        <v>45</v>
      </c>
      <c r="AS485" s="71">
        <v>19</v>
      </c>
      <c r="AT485" s="71">
        <v>0</v>
      </c>
      <c r="AU485" s="71">
        <v>0</v>
      </c>
      <c r="AV485" s="71">
        <v>0</v>
      </c>
      <c r="AW485" s="71">
        <v>0</v>
      </c>
      <c r="AX485" s="71"/>
      <c r="AY485" s="72"/>
      <c r="AZ485" s="71">
        <v>191.86200000000002</v>
      </c>
      <c r="BA485" s="71">
        <v>627</v>
      </c>
      <c r="BB485" s="71">
        <v>0</v>
      </c>
      <c r="BC485" s="71">
        <v>0</v>
      </c>
      <c r="BD485" s="71">
        <v>0</v>
      </c>
      <c r="BE485" s="71">
        <v>0</v>
      </c>
      <c r="BF485" s="71"/>
      <c r="BG485" s="72"/>
      <c r="BH485" s="71">
        <v>0</v>
      </c>
      <c r="BI485" s="71">
        <v>0</v>
      </c>
      <c r="BJ485" s="71">
        <v>0</v>
      </c>
      <c r="BK485" s="71">
        <v>0</v>
      </c>
      <c r="BL485" s="71">
        <v>0</v>
      </c>
      <c r="BM485" s="71">
        <v>0</v>
      </c>
      <c r="BN485" s="72"/>
      <c r="BO485" s="71">
        <v>0</v>
      </c>
      <c r="BP485" s="71">
        <v>0</v>
      </c>
      <c r="BQ485" s="71">
        <v>0</v>
      </c>
      <c r="BR485" s="71">
        <v>0</v>
      </c>
      <c r="BS485" s="71">
        <v>0</v>
      </c>
      <c r="BT485" s="71">
        <v>0</v>
      </c>
      <c r="BU485"/>
      <c r="BV485" s="70">
        <v>0</v>
      </c>
      <c r="BW485" s="70">
        <v>0</v>
      </c>
      <c r="BX485" s="70">
        <v>0</v>
      </c>
      <c r="BY485" s="70">
        <v>0</v>
      </c>
      <c r="BZ485" s="70">
        <v>0</v>
      </c>
      <c r="CA485" s="70">
        <v>0</v>
      </c>
      <c r="CB485" s="70">
        <v>0</v>
      </c>
      <c r="CC485" s="70">
        <v>0</v>
      </c>
      <c r="CD485" s="70">
        <v>0</v>
      </c>
    </row>
    <row r="486" spans="1:82">
      <c r="A486" s="70" t="s">
        <v>2195</v>
      </c>
      <c r="B486" s="70">
        <v>237</v>
      </c>
      <c r="C486" s="70">
        <v>16</v>
      </c>
      <c r="D486" s="70">
        <v>14</v>
      </c>
      <c r="E486" s="70">
        <v>2019</v>
      </c>
      <c r="F486" s="70" t="s">
        <v>158</v>
      </c>
      <c r="G486" s="70" t="s">
        <v>2179</v>
      </c>
      <c r="H486" s="70" t="s">
        <v>2180</v>
      </c>
      <c r="I486" s="148"/>
      <c r="J486" s="71">
        <v>0.5330597018861114</v>
      </c>
      <c r="K486" s="71">
        <v>0.27628528638362559</v>
      </c>
      <c r="L486" s="71">
        <v>0.39268573867592638</v>
      </c>
      <c r="M486" s="71">
        <v>4.7864362578467343</v>
      </c>
      <c r="N486" s="71">
        <v>5.2643303182805514</v>
      </c>
      <c r="O486" s="71">
        <v>3.614629021920333</v>
      </c>
      <c r="P486" s="71">
        <v>3.6697407651376439</v>
      </c>
      <c r="Q486" s="71">
        <v>0.24838363366449701</v>
      </c>
      <c r="R486" s="71">
        <v>0</v>
      </c>
      <c r="S486" s="71">
        <v>0.60158851915774314</v>
      </c>
      <c r="T486" s="72"/>
      <c r="U486" s="71">
        <v>62982</v>
      </c>
      <c r="V486" s="71">
        <v>140</v>
      </c>
      <c r="W486" s="71">
        <v>10</v>
      </c>
      <c r="X486" s="71">
        <v>1399</v>
      </c>
      <c r="Y486" s="71">
        <v>2036</v>
      </c>
      <c r="Z486" s="71">
        <v>2263</v>
      </c>
      <c r="AA486" s="71">
        <v>762</v>
      </c>
      <c r="AB486" s="71">
        <v>4025</v>
      </c>
      <c r="AC486" s="71">
        <v>0</v>
      </c>
      <c r="AD486" s="71">
        <v>0.60158851915774314</v>
      </c>
      <c r="AE486" s="72"/>
      <c r="AF486" s="71">
        <v>689734.54593818611</v>
      </c>
      <c r="AG486" s="71">
        <v>211405.10532640971</v>
      </c>
      <c r="AH486" s="71">
        <v>92292.147613920301</v>
      </c>
      <c r="AI486" s="71">
        <v>8585724.2843523324</v>
      </c>
      <c r="AJ486" s="71">
        <v>10090483.40386243</v>
      </c>
      <c r="AK486" s="71">
        <v>0</v>
      </c>
      <c r="AL486" s="71">
        <v>0</v>
      </c>
      <c r="AM486" s="71">
        <v>548174.69981622254</v>
      </c>
      <c r="AN486" s="71">
        <v>0</v>
      </c>
      <c r="AO486" s="71">
        <v>0</v>
      </c>
      <c r="AP486" s="71">
        <v>20217814.186909501</v>
      </c>
      <c r="AQ486" s="72"/>
      <c r="AR486" s="71">
        <v>49</v>
      </c>
      <c r="AS486" s="71">
        <v>20</v>
      </c>
      <c r="AT486" s="71">
        <v>0</v>
      </c>
      <c r="AU486" s="71">
        <v>0</v>
      </c>
      <c r="AV486" s="71">
        <v>0</v>
      </c>
      <c r="AW486" s="71">
        <v>0</v>
      </c>
      <c r="AX486" s="71"/>
      <c r="AY486" s="72"/>
      <c r="AZ486" s="71">
        <v>206.762</v>
      </c>
      <c r="BA486" s="71">
        <v>637.90000000000009</v>
      </c>
      <c r="BB486" s="71">
        <v>0</v>
      </c>
      <c r="BC486" s="71">
        <v>0</v>
      </c>
      <c r="BD486" s="71">
        <v>0</v>
      </c>
      <c r="BE486" s="71">
        <v>0</v>
      </c>
      <c r="BF486" s="71"/>
      <c r="BG486" s="72"/>
      <c r="BH486" s="71">
        <v>0</v>
      </c>
      <c r="BI486" s="71">
        <v>0</v>
      </c>
      <c r="BJ486" s="71">
        <v>0</v>
      </c>
      <c r="BK486" s="71">
        <v>0</v>
      </c>
      <c r="BL486" s="71">
        <v>0</v>
      </c>
      <c r="BM486" s="71">
        <v>0</v>
      </c>
      <c r="BN486" s="72"/>
      <c r="BO486" s="71">
        <v>0</v>
      </c>
      <c r="BP486" s="71">
        <v>0</v>
      </c>
      <c r="BQ486" s="71">
        <v>0</v>
      </c>
      <c r="BR486" s="71">
        <v>0</v>
      </c>
      <c r="BS486" s="71">
        <v>0</v>
      </c>
      <c r="BT486" s="71">
        <v>0</v>
      </c>
      <c r="BU486"/>
      <c r="BV486" s="70">
        <v>0</v>
      </c>
      <c r="BW486" s="70">
        <v>0</v>
      </c>
      <c r="BX486" s="70">
        <v>0</v>
      </c>
      <c r="BY486" s="70">
        <v>0</v>
      </c>
      <c r="BZ486" s="70">
        <v>0</v>
      </c>
      <c r="CA486" s="70">
        <v>0</v>
      </c>
      <c r="CB486" s="70">
        <v>0</v>
      </c>
      <c r="CC486" s="70">
        <v>0</v>
      </c>
      <c r="CD486" s="70">
        <v>0</v>
      </c>
    </row>
    <row r="487" spans="1:82">
      <c r="A487" s="70" t="s">
        <v>2196</v>
      </c>
      <c r="B487" s="70">
        <v>238</v>
      </c>
      <c r="C487" s="70">
        <v>17</v>
      </c>
      <c r="D487" s="70">
        <v>14</v>
      </c>
      <c r="E487" s="70">
        <v>2020</v>
      </c>
      <c r="F487" s="70" t="s">
        <v>159</v>
      </c>
      <c r="G487" s="70" t="s">
        <v>2179</v>
      </c>
      <c r="H487" s="70" t="s">
        <v>2180</v>
      </c>
      <c r="I487" s="148"/>
      <c r="J487" s="71">
        <v>0.88614686644105956</v>
      </c>
      <c r="K487" s="71">
        <v>0.29645492127979595</v>
      </c>
      <c r="L487" s="71">
        <v>0.48778592756861561</v>
      </c>
      <c r="M487" s="71">
        <v>5.0995806596337898</v>
      </c>
      <c r="N487" s="71">
        <v>7.6745248783830107</v>
      </c>
      <c r="O487" s="71">
        <v>3.1333395807707412</v>
      </c>
      <c r="P487" s="71">
        <v>3.4661840637312684</v>
      </c>
      <c r="Q487" s="71">
        <v>0.23277693597893501</v>
      </c>
      <c r="R487" s="71">
        <v>0</v>
      </c>
      <c r="S487" s="71">
        <v>0.55774710381402504</v>
      </c>
      <c r="T487" s="72"/>
      <c r="U487" s="71">
        <v>83672</v>
      </c>
      <c r="V487" s="71">
        <v>119</v>
      </c>
      <c r="W487" s="71">
        <v>12</v>
      </c>
      <c r="X487" s="71">
        <v>1283</v>
      </c>
      <c r="Y487" s="71">
        <v>2030</v>
      </c>
      <c r="Z487" s="71">
        <v>2239</v>
      </c>
      <c r="AA487" s="71">
        <v>765</v>
      </c>
      <c r="AB487" s="71">
        <v>3948</v>
      </c>
      <c r="AC487" s="71">
        <v>0</v>
      </c>
      <c r="AD487" s="71">
        <v>0.55774710381402504</v>
      </c>
      <c r="AE487" s="72"/>
      <c r="AF487" s="71">
        <v>883467.16680229001</v>
      </c>
      <c r="AG487" s="71">
        <v>190721.62652278671</v>
      </c>
      <c r="AH487" s="71">
        <v>122078.19062884788</v>
      </c>
      <c r="AI487" s="71">
        <v>7034845.7838048898</v>
      </c>
      <c r="AJ487" s="71">
        <v>12709121.037315881</v>
      </c>
      <c r="AK487" s="71"/>
      <c r="AL487" s="71"/>
      <c r="AM487" s="71">
        <v>515257.86319485668</v>
      </c>
      <c r="AN487" s="71"/>
      <c r="AO487" s="71"/>
      <c r="AP487" s="71">
        <v>21455491.668269552</v>
      </c>
      <c r="AQ487" s="72"/>
      <c r="AR487" s="71">
        <v>51</v>
      </c>
      <c r="AS487" s="71">
        <v>20</v>
      </c>
      <c r="AT487" s="71">
        <v>0</v>
      </c>
      <c r="AU487" s="71">
        <v>0</v>
      </c>
      <c r="AV487" s="71">
        <v>0</v>
      </c>
      <c r="AW487" s="71">
        <v>0</v>
      </c>
      <c r="AX487" s="71"/>
      <c r="AY487" s="72"/>
      <c r="AZ487" s="71">
        <v>222.102</v>
      </c>
      <c r="BA487" s="71">
        <v>637.90000000000009</v>
      </c>
      <c r="BB487" s="71">
        <v>0</v>
      </c>
      <c r="BC487" s="71">
        <v>0</v>
      </c>
      <c r="BD487" s="71">
        <v>0</v>
      </c>
      <c r="BE487" s="71">
        <v>0</v>
      </c>
      <c r="BF487" s="71"/>
      <c r="BG487" s="72"/>
      <c r="BH487" s="71">
        <v>0</v>
      </c>
      <c r="BI487" s="71">
        <v>0</v>
      </c>
      <c r="BJ487" s="71">
        <v>0</v>
      </c>
      <c r="BK487" s="71">
        <v>0</v>
      </c>
      <c r="BL487" s="71">
        <v>0</v>
      </c>
      <c r="BM487" s="71">
        <v>0</v>
      </c>
      <c r="BN487" s="72"/>
      <c r="BO487" s="71">
        <v>0</v>
      </c>
      <c r="BP487" s="71">
        <v>0</v>
      </c>
      <c r="BQ487" s="71">
        <v>0</v>
      </c>
      <c r="BR487" s="71">
        <v>0</v>
      </c>
      <c r="BS487" s="71">
        <v>0</v>
      </c>
      <c r="BT487" s="71">
        <v>0</v>
      </c>
      <c r="BU487"/>
      <c r="BV487" s="70">
        <v>0</v>
      </c>
      <c r="BW487" s="70">
        <v>0</v>
      </c>
      <c r="BX487" s="70">
        <v>0</v>
      </c>
      <c r="BY487" s="70">
        <v>0</v>
      </c>
      <c r="BZ487" s="70">
        <v>0</v>
      </c>
      <c r="CA487" s="70">
        <v>0</v>
      </c>
      <c r="CB487" s="70">
        <v>0</v>
      </c>
      <c r="CC487" s="70">
        <v>0</v>
      </c>
      <c r="CD487" s="70">
        <v>0</v>
      </c>
    </row>
    <row r="488" spans="1:82">
      <c r="A488" s="70" t="s">
        <v>2197</v>
      </c>
      <c r="B488" s="70">
        <v>238</v>
      </c>
      <c r="C488" s="70">
        <v>18</v>
      </c>
      <c r="D488" s="70">
        <v>14</v>
      </c>
      <c r="E488" s="70">
        <v>2021</v>
      </c>
      <c r="F488" s="70" t="s">
        <v>160</v>
      </c>
      <c r="G488" s="70" t="s">
        <v>2179</v>
      </c>
      <c r="H488" s="70" t="s">
        <v>2180</v>
      </c>
      <c r="I488" s="148"/>
      <c r="J488" s="71">
        <v>0.7801691266053532</v>
      </c>
      <c r="K488" s="71">
        <v>0.29379466759901729</v>
      </c>
      <c r="L488" s="71">
        <v>0.50184919039351361</v>
      </c>
      <c r="M488" s="71">
        <v>5.4417655261884175</v>
      </c>
      <c r="N488" s="71">
        <v>6.7826136375992441</v>
      </c>
      <c r="O488" s="71">
        <v>2.9751479756051009</v>
      </c>
      <c r="P488" s="71">
        <v>3.4291981074014242</v>
      </c>
      <c r="Q488" s="71">
        <v>0.223739395546975</v>
      </c>
      <c r="R488" s="71">
        <v>0</v>
      </c>
      <c r="S488" s="71">
        <v>0.69843485822682017</v>
      </c>
      <c r="T488" s="72"/>
      <c r="U488" s="71">
        <v>86542</v>
      </c>
      <c r="V488" s="71">
        <v>119</v>
      </c>
      <c r="W488" s="71">
        <v>12</v>
      </c>
      <c r="X488" s="71">
        <v>1283</v>
      </c>
      <c r="Y488" s="71">
        <v>1999</v>
      </c>
      <c r="Z488" s="71">
        <v>2189</v>
      </c>
      <c r="AA488" s="71">
        <v>738</v>
      </c>
      <c r="AB488" s="71">
        <v>3832</v>
      </c>
      <c r="AC488" s="71">
        <v>0</v>
      </c>
      <c r="AD488" s="71">
        <v>0.69843485822682017</v>
      </c>
      <c r="AE488" s="72"/>
      <c r="AF488" s="71">
        <v>834864.2588809242</v>
      </c>
      <c r="AG488" s="71">
        <v>194609.80667928659</v>
      </c>
      <c r="AH488" s="71">
        <v>129551.15810538903</v>
      </c>
      <c r="AI488" s="71">
        <v>8264348.1108472981</v>
      </c>
      <c r="AJ488" s="71">
        <v>11638273.97210058</v>
      </c>
      <c r="AK488" s="71">
        <v>0</v>
      </c>
      <c r="AL488" s="71">
        <v>0</v>
      </c>
      <c r="AM488" s="71">
        <v>503003.21807950077</v>
      </c>
      <c r="AN488" s="71">
        <v>0</v>
      </c>
      <c r="AO488" s="71">
        <v>0</v>
      </c>
      <c r="AP488" s="71">
        <v>21564650.524692975</v>
      </c>
      <c r="AQ488" s="72"/>
      <c r="AR488" s="71">
        <v>53</v>
      </c>
      <c r="AS488" s="71">
        <v>22</v>
      </c>
      <c r="AT488" s="71">
        <v>0</v>
      </c>
      <c r="AU488" s="71">
        <v>0</v>
      </c>
      <c r="AV488" s="71">
        <v>0</v>
      </c>
      <c r="AW488" s="71">
        <v>0</v>
      </c>
      <c r="AX488" s="71"/>
      <c r="AY488" s="72"/>
      <c r="AZ488" s="71">
        <v>237.30199999999999</v>
      </c>
      <c r="BA488" s="71">
        <v>736.80000000000018</v>
      </c>
      <c r="BB488" s="71">
        <v>0</v>
      </c>
      <c r="BC488" s="71">
        <v>0</v>
      </c>
      <c r="BD488" s="71">
        <v>0</v>
      </c>
      <c r="BE488" s="71">
        <v>0</v>
      </c>
      <c r="BF488" s="71"/>
      <c r="BG488" s="72"/>
      <c r="BH488" s="71">
        <v>0</v>
      </c>
      <c r="BI488" s="71">
        <v>0</v>
      </c>
      <c r="BJ488" s="71">
        <v>0</v>
      </c>
      <c r="BK488" s="71">
        <v>0</v>
      </c>
      <c r="BL488" s="71">
        <v>0</v>
      </c>
      <c r="BM488" s="71">
        <v>0</v>
      </c>
      <c r="BN488" s="72"/>
      <c r="BO488" s="71">
        <v>0</v>
      </c>
      <c r="BP488" s="71">
        <v>0</v>
      </c>
      <c r="BQ488" s="71">
        <v>0</v>
      </c>
      <c r="BR488" s="71">
        <v>0</v>
      </c>
      <c r="BS488" s="71">
        <v>0</v>
      </c>
      <c r="BT488" s="71">
        <v>0</v>
      </c>
      <c r="BU488"/>
      <c r="BV488" s="70">
        <v>0</v>
      </c>
      <c r="BW488" s="70">
        <v>0</v>
      </c>
      <c r="BX488" s="70">
        <v>0</v>
      </c>
      <c r="BY488" s="70">
        <v>0</v>
      </c>
      <c r="BZ488" s="70">
        <v>0</v>
      </c>
      <c r="CA488" s="70">
        <v>0</v>
      </c>
      <c r="CB488" s="70">
        <v>0</v>
      </c>
      <c r="CC488" s="70">
        <v>0</v>
      </c>
      <c r="CD488" s="70">
        <v>0</v>
      </c>
    </row>
    <row r="489" spans="1:82">
      <c r="A489" s="70" t="s">
        <v>2198</v>
      </c>
      <c r="B489" s="70">
        <v>238</v>
      </c>
      <c r="C489" s="70">
        <v>19</v>
      </c>
      <c r="D489" s="70">
        <v>14</v>
      </c>
      <c r="E489" s="70">
        <v>2022</v>
      </c>
      <c r="F489" s="70" t="s">
        <v>161</v>
      </c>
      <c r="G489" s="70" t="s">
        <v>2179</v>
      </c>
      <c r="H489" s="70" t="s">
        <v>2180</v>
      </c>
      <c r="I489" s="148"/>
      <c r="J489" s="71">
        <v>0.65081174065128689</v>
      </c>
      <c r="K489" s="71">
        <v>0.24620981366098685</v>
      </c>
      <c r="L489" s="71">
        <v>0.3794980187347779</v>
      </c>
      <c r="M489" s="71">
        <v>4.5707649304521984</v>
      </c>
      <c r="N489" s="71">
        <v>5.5003425516242368</v>
      </c>
      <c r="O489" s="71">
        <v>3.0813114441508431</v>
      </c>
      <c r="P489" s="71">
        <v>3.3639764043594167</v>
      </c>
      <c r="Q489" s="71">
        <v>0.21740632837866219</v>
      </c>
      <c r="R489" s="71">
        <v>0</v>
      </c>
      <c r="S489" s="71">
        <v>0.48691896297900672</v>
      </c>
      <c r="T489" s="72"/>
      <c r="U489" s="71">
        <v>91259</v>
      </c>
      <c r="V489" s="71">
        <v>119</v>
      </c>
      <c r="W489" s="71">
        <v>12</v>
      </c>
      <c r="X489" s="71">
        <v>1283</v>
      </c>
      <c r="Y489" s="71">
        <v>1959</v>
      </c>
      <c r="Z489" s="71">
        <v>2154</v>
      </c>
      <c r="AA489" s="71">
        <v>735</v>
      </c>
      <c r="AB489" s="71">
        <v>3693</v>
      </c>
      <c r="AC489" s="71">
        <v>0</v>
      </c>
      <c r="AD489" s="71">
        <v>0.48691896297900672</v>
      </c>
      <c r="AE489" s="72"/>
      <c r="AF489" s="71">
        <v>795983.00485474477</v>
      </c>
      <c r="AG489" s="71">
        <v>191813.61061161343</v>
      </c>
      <c r="AH489" s="71">
        <v>119323.98650505091</v>
      </c>
      <c r="AI489" s="71">
        <v>8033519.7170908032</v>
      </c>
      <c r="AJ489" s="71">
        <v>11748318.048859127</v>
      </c>
      <c r="AK489" s="71">
        <v>0</v>
      </c>
      <c r="AL489" s="71">
        <v>0</v>
      </c>
      <c r="AM489" s="71">
        <v>476867.09824547771</v>
      </c>
      <c r="AN489" s="71">
        <v>0</v>
      </c>
      <c r="AO489" s="71">
        <v>0</v>
      </c>
      <c r="AP489" s="71">
        <v>21365825.466166817</v>
      </c>
      <c r="AQ489" s="72"/>
      <c r="AR489" s="71">
        <v>56</v>
      </c>
      <c r="AS489" s="71">
        <v>22</v>
      </c>
      <c r="AT489" s="71">
        <v>0</v>
      </c>
      <c r="AU489" s="71">
        <v>0</v>
      </c>
      <c r="AV489" s="71">
        <v>0</v>
      </c>
      <c r="AW489" s="71">
        <v>0</v>
      </c>
      <c r="AX489" s="71"/>
      <c r="AY489" s="72"/>
      <c r="AZ489" s="71">
        <v>265.90200000000004</v>
      </c>
      <c r="BA489" s="71">
        <v>736.40000000000009</v>
      </c>
      <c r="BB489" s="71">
        <v>0</v>
      </c>
      <c r="BC489" s="71">
        <v>0</v>
      </c>
      <c r="BD489" s="71">
        <v>0</v>
      </c>
      <c r="BE489" s="71">
        <v>0</v>
      </c>
      <c r="BF489" s="71"/>
      <c r="BG489" s="72"/>
      <c r="BH489" s="71"/>
      <c r="BI489" s="71"/>
      <c r="BJ489" s="71"/>
      <c r="BK489" s="71"/>
      <c r="BL489" s="71"/>
      <c r="BM489" s="71"/>
      <c r="BN489" s="72"/>
      <c r="BO489" s="71"/>
      <c r="BP489" s="71"/>
      <c r="BQ489" s="71"/>
      <c r="BR489" s="71"/>
      <c r="BS489" s="71"/>
      <c r="BT489" s="71"/>
      <c r="BU489"/>
      <c r="BV489" s="70"/>
      <c r="BW489" s="70"/>
      <c r="BX489" s="70"/>
      <c r="BY489" s="70"/>
      <c r="BZ489" s="70"/>
      <c r="CA489" s="70"/>
      <c r="CB489" s="70"/>
      <c r="CC489" s="70"/>
      <c r="CD489" s="70"/>
    </row>
    <row r="490" spans="1:82">
      <c r="A490" s="70" t="s">
        <v>2199</v>
      </c>
      <c r="B490" s="70">
        <v>238</v>
      </c>
      <c r="C490" s="70">
        <v>20</v>
      </c>
      <c r="D490" s="70">
        <v>14</v>
      </c>
      <c r="E490" s="70">
        <v>2023</v>
      </c>
      <c r="F490" s="70" t="s">
        <v>1539</v>
      </c>
      <c r="G490" s="70" t="s">
        <v>2179</v>
      </c>
      <c r="H490" s="70" t="s">
        <v>2180</v>
      </c>
      <c r="I490" s="148"/>
      <c r="J490" s="71"/>
      <c r="K490" s="71"/>
      <c r="L490" s="71"/>
      <c r="M490" s="71"/>
      <c r="N490" s="71"/>
      <c r="O490" s="71"/>
      <c r="P490" s="71"/>
      <c r="Q490" s="71"/>
      <c r="R490" s="71"/>
      <c r="S490" s="71"/>
      <c r="T490" s="72"/>
      <c r="U490" s="71"/>
      <c r="V490" s="71"/>
      <c r="W490" s="71"/>
      <c r="X490" s="71"/>
      <c r="Y490" s="71"/>
      <c r="Z490" s="71"/>
      <c r="AA490" s="71"/>
      <c r="AB490" s="71"/>
      <c r="AC490" s="71"/>
      <c r="AD490" s="71"/>
      <c r="AE490" s="72"/>
      <c r="AF490" s="71"/>
      <c r="AG490" s="71"/>
      <c r="AH490" s="71"/>
      <c r="AI490" s="71"/>
      <c r="AJ490" s="71"/>
      <c r="AK490" s="71"/>
      <c r="AL490" s="71"/>
      <c r="AM490" s="71"/>
      <c r="AN490" s="71"/>
      <c r="AO490" s="71"/>
      <c r="AP490" s="71"/>
      <c r="AQ490" s="72"/>
      <c r="AR490" s="71">
        <v>60</v>
      </c>
      <c r="AS490" s="71">
        <v>22</v>
      </c>
      <c r="AT490" s="71">
        <v>0</v>
      </c>
      <c r="AU490" s="71">
        <v>0</v>
      </c>
      <c r="AV490" s="71">
        <v>0</v>
      </c>
      <c r="AW490" s="71">
        <v>0</v>
      </c>
      <c r="AX490" s="71"/>
      <c r="AY490" s="72"/>
      <c r="AZ490" s="71">
        <v>283.40200000000004</v>
      </c>
      <c r="BA490" s="71">
        <v>736.40000000000009</v>
      </c>
      <c r="BB490" s="71">
        <v>0</v>
      </c>
      <c r="BC490" s="71">
        <v>0</v>
      </c>
      <c r="BD490" s="71">
        <v>0</v>
      </c>
      <c r="BE490" s="71">
        <v>0</v>
      </c>
      <c r="BF490" s="71"/>
      <c r="BG490" s="72"/>
      <c r="BH490" s="71"/>
      <c r="BI490" s="71"/>
      <c r="BJ490" s="71"/>
      <c r="BK490" s="71"/>
      <c r="BL490" s="71"/>
      <c r="BM490" s="71"/>
      <c r="BN490" s="72"/>
      <c r="BO490" s="71"/>
      <c r="BP490" s="71"/>
      <c r="BQ490" s="71"/>
      <c r="BR490" s="71"/>
      <c r="BS490" s="71"/>
      <c r="BT490" s="71"/>
      <c r="BU490"/>
      <c r="BV490" s="70"/>
      <c r="BW490" s="70"/>
      <c r="BX490" s="70"/>
      <c r="BY490" s="70"/>
      <c r="BZ490" s="70"/>
      <c r="CA490" s="70"/>
      <c r="CB490" s="70"/>
      <c r="CC490" s="70"/>
      <c r="CD490" s="70"/>
    </row>
    <row r="491" spans="1:82">
      <c r="A491" s="70" t="s">
        <v>2200</v>
      </c>
      <c r="B491" s="70">
        <v>238</v>
      </c>
      <c r="C491" s="70">
        <v>21</v>
      </c>
      <c r="D491" s="70">
        <v>14</v>
      </c>
      <c r="E491" s="70">
        <v>2024</v>
      </c>
      <c r="F491" s="70" t="s">
        <v>1554</v>
      </c>
      <c r="G491" s="70" t="s">
        <v>2179</v>
      </c>
      <c r="H491" s="70" t="s">
        <v>2180</v>
      </c>
      <c r="I491" s="148"/>
      <c r="J491" s="71"/>
      <c r="K491" s="71"/>
      <c r="L491" s="71"/>
      <c r="M491" s="71"/>
      <c r="N491" s="71"/>
      <c r="O491" s="71"/>
      <c r="P491" s="71"/>
      <c r="Q491" s="71"/>
      <c r="R491" s="71"/>
      <c r="S491" s="71"/>
      <c r="T491" s="72"/>
      <c r="U491" s="71"/>
      <c r="V491" s="71"/>
      <c r="W491" s="71"/>
      <c r="X491" s="71"/>
      <c r="Y491" s="71"/>
      <c r="Z491" s="71"/>
      <c r="AA491" s="71"/>
      <c r="AB491" s="71"/>
      <c r="AC491" s="71"/>
      <c r="AD491" s="71"/>
      <c r="AE491" s="72"/>
      <c r="AF491" s="71"/>
      <c r="AG491" s="71"/>
      <c r="AH491" s="71"/>
      <c r="AI491" s="71"/>
      <c r="AJ491" s="71"/>
      <c r="AK491" s="71"/>
      <c r="AL491" s="71"/>
      <c r="AM491" s="71"/>
      <c r="AN491" s="71"/>
      <c r="AO491" s="71"/>
      <c r="AP491" s="71"/>
      <c r="AQ491" s="72"/>
      <c r="AR491" s="71"/>
      <c r="AS491" s="71"/>
      <c r="AT491" s="71"/>
      <c r="AU491" s="71"/>
      <c r="AV491" s="71"/>
      <c r="AW491" s="71"/>
      <c r="AX491" s="71"/>
      <c r="AY491" s="72"/>
      <c r="AZ491" s="71"/>
      <c r="BA491" s="71"/>
      <c r="BB491" s="71"/>
      <c r="BC491" s="71"/>
      <c r="BD491" s="71"/>
      <c r="BE491" s="71"/>
      <c r="BF491" s="71"/>
      <c r="BG491" s="72"/>
      <c r="BH491" s="71"/>
      <c r="BI491" s="71"/>
      <c r="BJ491" s="71"/>
      <c r="BK491" s="71"/>
      <c r="BL491" s="71"/>
      <c r="BM491" s="71"/>
      <c r="BN491" s="72"/>
      <c r="BO491" s="71"/>
      <c r="BP491" s="71"/>
      <c r="BQ491" s="71"/>
      <c r="BR491" s="71"/>
      <c r="BS491" s="71"/>
      <c r="BT491" s="71"/>
      <c r="BU491"/>
      <c r="BV491" s="70"/>
      <c r="BW491" s="70"/>
      <c r="BX491" s="70"/>
      <c r="BY491" s="70"/>
      <c r="BZ491" s="70"/>
      <c r="CA491" s="70"/>
      <c r="CB491" s="70"/>
      <c r="CC491" s="70"/>
      <c r="CD491" s="70"/>
    </row>
    <row r="492" spans="1:82">
      <c r="A492" s="70" t="s">
        <v>2201</v>
      </c>
      <c r="B492" s="70">
        <v>69</v>
      </c>
      <c r="C492" s="70">
        <v>1</v>
      </c>
      <c r="D492" s="70">
        <v>5</v>
      </c>
      <c r="E492" s="70">
        <v>1990</v>
      </c>
      <c r="F492" s="70" t="s">
        <v>787</v>
      </c>
      <c r="G492" s="70" t="s">
        <v>2202</v>
      </c>
      <c r="H492" s="70" t="s">
        <v>2203</v>
      </c>
      <c r="I492" s="148"/>
      <c r="J492" s="71">
        <v>10.03468583871202</v>
      </c>
      <c r="K492" s="71">
        <v>0.58464022426357698</v>
      </c>
      <c r="L492" s="71">
        <v>9.2394347288972085</v>
      </c>
      <c r="M492" s="71">
        <v>2.6657417978123612</v>
      </c>
      <c r="N492" s="71">
        <v>3.1675972881469172</v>
      </c>
      <c r="O492" s="71">
        <v>2.8178143671431881</v>
      </c>
      <c r="P492" s="71">
        <v>5.4692723520857571</v>
      </c>
      <c r="Q492" s="71">
        <v>0.27955346305015999</v>
      </c>
      <c r="R492" s="71">
        <v>0</v>
      </c>
      <c r="S492" s="71">
        <v>0.28541772300293078</v>
      </c>
      <c r="T492" s="72"/>
      <c r="U492" s="71">
        <v>147657</v>
      </c>
      <c r="V492" s="71">
        <v>153</v>
      </c>
      <c r="W492" s="71">
        <v>123</v>
      </c>
      <c r="X492" s="71">
        <v>1072</v>
      </c>
      <c r="Y492" s="71">
        <v>1409</v>
      </c>
      <c r="Z492" s="71">
        <v>1159</v>
      </c>
      <c r="AA492" s="71">
        <v>1328</v>
      </c>
      <c r="AB492" s="71">
        <v>4539</v>
      </c>
      <c r="AC492" s="71">
        <v>0</v>
      </c>
      <c r="AD492" s="71">
        <v>0.28541772300293078</v>
      </c>
      <c r="AE492" s="72"/>
      <c r="AF492" s="71"/>
      <c r="AG492" s="71"/>
      <c r="AH492" s="71"/>
      <c r="AI492" s="71"/>
      <c r="AJ492" s="71"/>
      <c r="AK492" s="71"/>
      <c r="AL492" s="71"/>
      <c r="AM492" s="71"/>
      <c r="AN492" s="71"/>
      <c r="AO492" s="71"/>
      <c r="AP492" s="71"/>
      <c r="AQ492" s="72"/>
      <c r="AR492" s="71"/>
      <c r="AS492" s="71"/>
      <c r="AT492" s="71"/>
      <c r="AU492" s="71"/>
      <c r="AV492" s="71"/>
      <c r="AW492" s="71"/>
      <c r="AX492" s="71"/>
      <c r="AY492" s="72"/>
      <c r="AZ492" s="71"/>
      <c r="BA492" s="71"/>
      <c r="BB492" s="71"/>
      <c r="BC492" s="71"/>
      <c r="BD492" s="71"/>
      <c r="BE492" s="71"/>
      <c r="BF492" s="71"/>
      <c r="BG492" s="72"/>
      <c r="BH492" s="71" t="s">
        <v>788</v>
      </c>
      <c r="BI492" s="71" t="s">
        <v>788</v>
      </c>
      <c r="BJ492" s="71" t="s">
        <v>788</v>
      </c>
      <c r="BK492" s="71" t="s">
        <v>788</v>
      </c>
      <c r="BL492" s="71" t="s">
        <v>788</v>
      </c>
      <c r="BM492" s="71" t="s">
        <v>788</v>
      </c>
      <c r="BN492" s="72"/>
      <c r="BO492" s="71" t="s">
        <v>788</v>
      </c>
      <c r="BP492" s="71" t="s">
        <v>788</v>
      </c>
      <c r="BQ492" s="71" t="s">
        <v>788</v>
      </c>
      <c r="BR492" s="71" t="s">
        <v>788</v>
      </c>
      <c r="BS492" s="71" t="s">
        <v>788</v>
      </c>
      <c r="BT492" s="71" t="s">
        <v>788</v>
      </c>
      <c r="BU492"/>
      <c r="BV492" s="70"/>
      <c r="BW492" s="70"/>
      <c r="BX492" s="70"/>
      <c r="BY492" s="70"/>
      <c r="BZ492" s="70"/>
      <c r="CA492" s="70"/>
      <c r="CB492" s="70"/>
      <c r="CC492" s="70"/>
      <c r="CD492" s="70"/>
    </row>
    <row r="493" spans="1:82">
      <c r="A493" s="70" t="s">
        <v>2204</v>
      </c>
      <c r="B493" s="70">
        <v>70</v>
      </c>
      <c r="C493" s="70">
        <v>2</v>
      </c>
      <c r="D493" s="70">
        <v>5</v>
      </c>
      <c r="E493" s="70">
        <v>2005</v>
      </c>
      <c r="F493" s="70" t="s">
        <v>789</v>
      </c>
      <c r="G493" s="70" t="s">
        <v>2202</v>
      </c>
      <c r="H493" s="70" t="s">
        <v>2203</v>
      </c>
      <c r="I493" s="148"/>
      <c r="J493" s="71">
        <v>3.236214565356033</v>
      </c>
      <c r="K493" s="71">
        <v>0.35542333850527968</v>
      </c>
      <c r="L493" s="71">
        <v>8.1333829879420509</v>
      </c>
      <c r="M493" s="71">
        <v>5.4424342633666267</v>
      </c>
      <c r="N493" s="71">
        <v>4.1997057899736721</v>
      </c>
      <c r="O493" s="71">
        <v>4.0654159714324321</v>
      </c>
      <c r="P493" s="71">
        <v>6.310972702582947</v>
      </c>
      <c r="Q493" s="71">
        <v>0.247970360002467</v>
      </c>
      <c r="R493" s="71">
        <v>0</v>
      </c>
      <c r="S493" s="71">
        <v>0.36725806672043049</v>
      </c>
      <c r="T493" s="72"/>
      <c r="U493" s="71">
        <v>70889</v>
      </c>
      <c r="V493" s="71">
        <v>112</v>
      </c>
      <c r="W493" s="71">
        <v>71</v>
      </c>
      <c r="X493" s="71">
        <v>1164</v>
      </c>
      <c r="Y493" s="71">
        <v>1689</v>
      </c>
      <c r="Z493" s="71">
        <v>1935</v>
      </c>
      <c r="AA493" s="71">
        <v>1255</v>
      </c>
      <c r="AB493" s="71">
        <v>4209</v>
      </c>
      <c r="AC493" s="71">
        <v>0</v>
      </c>
      <c r="AD493" s="71">
        <v>0.36725806672043049</v>
      </c>
      <c r="AE493" s="72"/>
      <c r="AF493" s="71"/>
      <c r="AG493" s="71"/>
      <c r="AH493" s="71"/>
      <c r="AI493" s="71"/>
      <c r="AJ493" s="71"/>
      <c r="AK493" s="71"/>
      <c r="AL493" s="71"/>
      <c r="AM493" s="71"/>
      <c r="AN493" s="71"/>
      <c r="AO493" s="71"/>
      <c r="AP493" s="71"/>
      <c r="AQ493" s="72"/>
      <c r="AR493" s="71"/>
      <c r="AS493" s="71"/>
      <c r="AT493" s="71"/>
      <c r="AU493" s="71"/>
      <c r="AV493" s="71"/>
      <c r="AW493" s="71"/>
      <c r="AX493" s="71"/>
      <c r="AY493" s="72"/>
      <c r="AZ493" s="71"/>
      <c r="BA493" s="71"/>
      <c r="BB493" s="71"/>
      <c r="BC493" s="71"/>
      <c r="BD493" s="71"/>
      <c r="BE493" s="71"/>
      <c r="BF493" s="71"/>
      <c r="BG493" s="72"/>
      <c r="BH493" s="71" t="s">
        <v>788</v>
      </c>
      <c r="BI493" s="71" t="s">
        <v>788</v>
      </c>
      <c r="BJ493" s="71" t="s">
        <v>788</v>
      </c>
      <c r="BK493" s="71" t="s">
        <v>788</v>
      </c>
      <c r="BL493" s="71" t="s">
        <v>788</v>
      </c>
      <c r="BM493" s="71" t="s">
        <v>788</v>
      </c>
      <c r="BN493" s="72"/>
      <c r="BO493" s="71" t="s">
        <v>788</v>
      </c>
      <c r="BP493" s="71" t="s">
        <v>788</v>
      </c>
      <c r="BQ493" s="71" t="s">
        <v>788</v>
      </c>
      <c r="BR493" s="71" t="s">
        <v>788</v>
      </c>
      <c r="BS493" s="71" t="s">
        <v>788</v>
      </c>
      <c r="BT493" s="71" t="s">
        <v>788</v>
      </c>
      <c r="BU493"/>
      <c r="BV493" s="70"/>
      <c r="BW493" s="70"/>
      <c r="BX493" s="70"/>
      <c r="BY493" s="70"/>
      <c r="BZ493" s="70"/>
      <c r="CA493" s="70"/>
      <c r="CB493" s="70"/>
      <c r="CC493" s="70"/>
      <c r="CD493" s="70"/>
    </row>
    <row r="494" spans="1:82">
      <c r="A494" s="70" t="s">
        <v>2205</v>
      </c>
      <c r="B494" s="70">
        <v>71</v>
      </c>
      <c r="C494" s="70">
        <v>3</v>
      </c>
      <c r="D494" s="70">
        <v>5</v>
      </c>
      <c r="E494" s="70">
        <v>2006</v>
      </c>
      <c r="F494" s="70" t="s">
        <v>790</v>
      </c>
      <c r="G494" s="70" t="s">
        <v>2202</v>
      </c>
      <c r="H494" s="70" t="s">
        <v>2203</v>
      </c>
      <c r="I494" s="148"/>
      <c r="J494" s="71" t="s">
        <v>788</v>
      </c>
      <c r="K494" s="71" t="s">
        <v>788</v>
      </c>
      <c r="L494" s="71" t="s">
        <v>788</v>
      </c>
      <c r="M494" s="71" t="s">
        <v>788</v>
      </c>
      <c r="N494" s="71" t="s">
        <v>788</v>
      </c>
      <c r="O494" s="71" t="s">
        <v>788</v>
      </c>
      <c r="P494" s="71" t="s">
        <v>788</v>
      </c>
      <c r="Q494" s="71" t="s">
        <v>788</v>
      </c>
      <c r="R494" s="71" t="s">
        <v>788</v>
      </c>
      <c r="S494" s="71" t="s">
        <v>788</v>
      </c>
      <c r="T494" s="72"/>
      <c r="U494" s="71" t="s">
        <v>788</v>
      </c>
      <c r="V494" s="71" t="s">
        <v>788</v>
      </c>
      <c r="W494" s="71" t="s">
        <v>788</v>
      </c>
      <c r="X494" s="71" t="s">
        <v>788</v>
      </c>
      <c r="Y494" s="71" t="s">
        <v>788</v>
      </c>
      <c r="Z494" s="71" t="s">
        <v>788</v>
      </c>
      <c r="AA494" s="71" t="s">
        <v>788</v>
      </c>
      <c r="AB494" s="71" t="s">
        <v>788</v>
      </c>
      <c r="AC494" s="71" t="s">
        <v>788</v>
      </c>
      <c r="AD494" s="71" t="s">
        <v>788</v>
      </c>
      <c r="AE494" s="72"/>
      <c r="AF494" s="71" t="s">
        <v>788</v>
      </c>
      <c r="AG494" s="71" t="s">
        <v>788</v>
      </c>
      <c r="AH494" s="71" t="s">
        <v>788</v>
      </c>
      <c r="AI494" s="71" t="s">
        <v>788</v>
      </c>
      <c r="AJ494" s="71" t="s">
        <v>788</v>
      </c>
      <c r="AK494" s="71" t="s">
        <v>788</v>
      </c>
      <c r="AL494" s="71" t="s">
        <v>788</v>
      </c>
      <c r="AM494" s="71" t="s">
        <v>788</v>
      </c>
      <c r="AN494" s="71" t="s">
        <v>788</v>
      </c>
      <c r="AO494" s="71" t="s">
        <v>788</v>
      </c>
      <c r="AP494" s="71"/>
      <c r="AQ494" s="72"/>
      <c r="AR494" s="71" t="s">
        <v>788</v>
      </c>
      <c r="AS494" s="71" t="s">
        <v>788</v>
      </c>
      <c r="AT494" s="71" t="s">
        <v>788</v>
      </c>
      <c r="AU494" s="71" t="s">
        <v>788</v>
      </c>
      <c r="AV494" s="71" t="s">
        <v>788</v>
      </c>
      <c r="AW494" s="71" t="s">
        <v>788</v>
      </c>
      <c r="AX494" s="71" t="s">
        <v>788</v>
      </c>
      <c r="AY494" s="72"/>
      <c r="AZ494" s="71" t="s">
        <v>788</v>
      </c>
      <c r="BA494" s="71" t="s">
        <v>788</v>
      </c>
      <c r="BB494" s="71" t="s">
        <v>788</v>
      </c>
      <c r="BC494" s="71" t="s">
        <v>788</v>
      </c>
      <c r="BD494" s="71" t="s">
        <v>788</v>
      </c>
      <c r="BE494" s="71" t="s">
        <v>788</v>
      </c>
      <c r="BF494" s="71" t="s">
        <v>788</v>
      </c>
      <c r="BG494" s="72"/>
      <c r="BH494" s="71" t="s">
        <v>788</v>
      </c>
      <c r="BI494" s="71" t="s">
        <v>788</v>
      </c>
      <c r="BJ494" s="71" t="s">
        <v>788</v>
      </c>
      <c r="BK494" s="71" t="s">
        <v>788</v>
      </c>
      <c r="BL494" s="71" t="s">
        <v>788</v>
      </c>
      <c r="BM494" s="71" t="s">
        <v>788</v>
      </c>
      <c r="BN494" s="72"/>
      <c r="BO494" s="71" t="s">
        <v>788</v>
      </c>
      <c r="BP494" s="71" t="s">
        <v>788</v>
      </c>
      <c r="BQ494" s="71" t="s">
        <v>788</v>
      </c>
      <c r="BR494" s="71" t="s">
        <v>788</v>
      </c>
      <c r="BS494" s="71" t="s">
        <v>788</v>
      </c>
      <c r="BT494" s="71" t="s">
        <v>788</v>
      </c>
      <c r="BU494"/>
      <c r="BV494" s="70"/>
      <c r="BW494" s="70"/>
      <c r="BX494" s="70"/>
      <c r="BY494" s="70"/>
      <c r="BZ494" s="70"/>
      <c r="CA494" s="70"/>
      <c r="CB494" s="70"/>
      <c r="CC494" s="70"/>
      <c r="CD494" s="70"/>
    </row>
    <row r="495" spans="1:82">
      <c r="A495" s="70" t="s">
        <v>2206</v>
      </c>
      <c r="B495" s="70">
        <v>72</v>
      </c>
      <c r="C495" s="70">
        <v>4</v>
      </c>
      <c r="D495" s="70">
        <v>5</v>
      </c>
      <c r="E495" s="70">
        <v>2007</v>
      </c>
      <c r="F495" s="70" t="s">
        <v>791</v>
      </c>
      <c r="G495" s="70" t="s">
        <v>2202</v>
      </c>
      <c r="H495" s="70" t="s">
        <v>2203</v>
      </c>
      <c r="I495" s="148"/>
      <c r="J495" s="71">
        <v>0</v>
      </c>
      <c r="K495" s="71">
        <v>0.26217240287152571</v>
      </c>
      <c r="L495" s="71">
        <v>12.624636474405531</v>
      </c>
      <c r="M495" s="71">
        <v>5.335772634372022</v>
      </c>
      <c r="N495" s="71">
        <v>4.8367243743460966</v>
      </c>
      <c r="O495" s="71">
        <v>3.9026556819994278</v>
      </c>
      <c r="P495" s="71">
        <v>6.0256716642575858</v>
      </c>
      <c r="Q495" s="71">
        <v>0.25491045785865502</v>
      </c>
      <c r="R495" s="71">
        <v>0</v>
      </c>
      <c r="S495" s="71">
        <v>0.58679751071828057</v>
      </c>
      <c r="T495" s="72"/>
      <c r="U495" s="71">
        <v>0</v>
      </c>
      <c r="V495" s="71">
        <v>84</v>
      </c>
      <c r="W495" s="71">
        <v>115</v>
      </c>
      <c r="X495" s="71">
        <v>1354</v>
      </c>
      <c r="Y495" s="71">
        <v>1689</v>
      </c>
      <c r="Z495" s="71">
        <v>1931</v>
      </c>
      <c r="AA495" s="71">
        <v>1180</v>
      </c>
      <c r="AB495" s="71">
        <v>4098</v>
      </c>
      <c r="AC495" s="71">
        <v>0</v>
      </c>
      <c r="AD495" s="71">
        <v>0.58679751071828057</v>
      </c>
      <c r="AE495" s="72"/>
      <c r="AF495" s="71"/>
      <c r="AG495" s="71"/>
      <c r="AH495" s="71"/>
      <c r="AI495" s="71"/>
      <c r="AJ495" s="71"/>
      <c r="AK495" s="71"/>
      <c r="AL495" s="71"/>
      <c r="AM495" s="71"/>
      <c r="AN495" s="71"/>
      <c r="AO495" s="71"/>
      <c r="AP495" s="71"/>
      <c r="AQ495" s="72"/>
      <c r="AR495" s="71"/>
      <c r="AS495" s="71"/>
      <c r="AT495" s="71"/>
      <c r="AU495" s="71"/>
      <c r="AV495" s="71"/>
      <c r="AW495" s="71"/>
      <c r="AX495" s="71"/>
      <c r="AY495" s="72"/>
      <c r="AZ495" s="71"/>
      <c r="BA495" s="71"/>
      <c r="BB495" s="71"/>
      <c r="BC495" s="71"/>
      <c r="BD495" s="71"/>
      <c r="BE495" s="71"/>
      <c r="BF495" s="71"/>
      <c r="BG495" s="72"/>
      <c r="BH495" s="71" t="s">
        <v>788</v>
      </c>
      <c r="BI495" s="71" t="s">
        <v>788</v>
      </c>
      <c r="BJ495" s="71" t="s">
        <v>788</v>
      </c>
      <c r="BK495" s="71" t="s">
        <v>788</v>
      </c>
      <c r="BL495" s="71" t="s">
        <v>788</v>
      </c>
      <c r="BM495" s="71" t="s">
        <v>788</v>
      </c>
      <c r="BN495" s="72"/>
      <c r="BO495" s="71" t="s">
        <v>788</v>
      </c>
      <c r="BP495" s="71" t="s">
        <v>788</v>
      </c>
      <c r="BQ495" s="71" t="s">
        <v>788</v>
      </c>
      <c r="BR495" s="71" t="s">
        <v>788</v>
      </c>
      <c r="BS495" s="71" t="s">
        <v>788</v>
      </c>
      <c r="BT495" s="71" t="s">
        <v>788</v>
      </c>
      <c r="BU495"/>
      <c r="BV495" s="70"/>
      <c r="BW495" s="70"/>
      <c r="BX495" s="70"/>
      <c r="BY495" s="70"/>
      <c r="BZ495" s="70"/>
      <c r="CA495" s="70"/>
      <c r="CB495" s="70"/>
      <c r="CC495" s="70"/>
      <c r="CD495" s="70"/>
    </row>
    <row r="496" spans="1:82">
      <c r="A496" s="70" t="s">
        <v>2207</v>
      </c>
      <c r="B496" s="70">
        <v>73</v>
      </c>
      <c r="C496" s="70">
        <v>5</v>
      </c>
      <c r="D496" s="70">
        <v>5</v>
      </c>
      <c r="E496" s="70">
        <v>2008</v>
      </c>
      <c r="F496" s="70" t="s">
        <v>792</v>
      </c>
      <c r="G496" s="70" t="s">
        <v>2202</v>
      </c>
      <c r="H496" s="70" t="s">
        <v>2203</v>
      </c>
      <c r="I496" s="148"/>
      <c r="J496" s="71">
        <v>2.6400479955231959</v>
      </c>
      <c r="K496" s="71">
        <v>0.186696035257953</v>
      </c>
      <c r="L496" s="71">
        <v>10.079814381470269</v>
      </c>
      <c r="M496" s="71">
        <v>5.6371983677798552</v>
      </c>
      <c r="N496" s="71">
        <v>4.3374377166250477</v>
      </c>
      <c r="O496" s="71">
        <v>3.7547037275255661</v>
      </c>
      <c r="P496" s="71">
        <v>5.9065895199551264</v>
      </c>
      <c r="Q496" s="71">
        <v>0.24992881114183099</v>
      </c>
      <c r="R496" s="71">
        <v>0</v>
      </c>
      <c r="S496" s="71">
        <v>0.61390105992400246</v>
      </c>
      <c r="T496" s="72"/>
      <c r="U496" s="71">
        <v>70339</v>
      </c>
      <c r="V496" s="71">
        <v>84</v>
      </c>
      <c r="W496" s="71">
        <v>115</v>
      </c>
      <c r="X496" s="71">
        <v>1354</v>
      </c>
      <c r="Y496" s="71">
        <v>1702</v>
      </c>
      <c r="Z496" s="71">
        <v>1923</v>
      </c>
      <c r="AA496" s="71">
        <v>1158</v>
      </c>
      <c r="AB496" s="71">
        <v>4084</v>
      </c>
      <c r="AC496" s="71">
        <v>0</v>
      </c>
      <c r="AD496" s="71">
        <v>0.61390105992400246</v>
      </c>
      <c r="AE496" s="72"/>
      <c r="AF496" s="71"/>
      <c r="AG496" s="71"/>
      <c r="AH496" s="71"/>
      <c r="AI496" s="71"/>
      <c r="AJ496" s="71"/>
      <c r="AK496" s="71"/>
      <c r="AL496" s="71"/>
      <c r="AM496" s="71"/>
      <c r="AN496" s="71"/>
      <c r="AO496" s="71"/>
      <c r="AP496" s="71"/>
      <c r="AQ496" s="72"/>
      <c r="AR496" s="71"/>
      <c r="AS496" s="71"/>
      <c r="AT496" s="71"/>
      <c r="AU496" s="71"/>
      <c r="AV496" s="71"/>
      <c r="AW496" s="71"/>
      <c r="AX496" s="71"/>
      <c r="AY496" s="72"/>
      <c r="AZ496" s="71"/>
      <c r="BA496" s="71"/>
      <c r="BB496" s="71"/>
      <c r="BC496" s="71"/>
      <c r="BD496" s="71"/>
      <c r="BE496" s="71"/>
      <c r="BF496" s="71"/>
      <c r="BG496" s="72"/>
      <c r="BH496" s="71" t="s">
        <v>788</v>
      </c>
      <c r="BI496" s="71" t="s">
        <v>788</v>
      </c>
      <c r="BJ496" s="71" t="s">
        <v>788</v>
      </c>
      <c r="BK496" s="71" t="s">
        <v>788</v>
      </c>
      <c r="BL496" s="71" t="s">
        <v>788</v>
      </c>
      <c r="BM496" s="71" t="s">
        <v>788</v>
      </c>
      <c r="BN496" s="72"/>
      <c r="BO496" s="71" t="s">
        <v>788</v>
      </c>
      <c r="BP496" s="71" t="s">
        <v>788</v>
      </c>
      <c r="BQ496" s="71" t="s">
        <v>788</v>
      </c>
      <c r="BR496" s="71" t="s">
        <v>788</v>
      </c>
      <c r="BS496" s="71" t="s">
        <v>788</v>
      </c>
      <c r="BT496" s="71" t="s">
        <v>788</v>
      </c>
      <c r="BU496"/>
      <c r="BV496" s="70"/>
      <c r="BW496" s="70"/>
      <c r="BX496" s="70"/>
      <c r="BY496" s="70"/>
      <c r="BZ496" s="70"/>
      <c r="CA496" s="70"/>
      <c r="CB496" s="70"/>
      <c r="CC496" s="70"/>
      <c r="CD496" s="70"/>
    </row>
    <row r="497" spans="1:82">
      <c r="A497" s="70" t="s">
        <v>2208</v>
      </c>
      <c r="B497" s="70">
        <v>74</v>
      </c>
      <c r="C497" s="70">
        <v>6</v>
      </c>
      <c r="D497" s="70">
        <v>5</v>
      </c>
      <c r="E497" s="70">
        <v>2009</v>
      </c>
      <c r="F497" s="70" t="s">
        <v>176</v>
      </c>
      <c r="G497" s="70" t="s">
        <v>2202</v>
      </c>
      <c r="H497" s="70" t="s">
        <v>2203</v>
      </c>
      <c r="I497" s="148"/>
      <c r="J497" s="71">
        <v>2.2158397446609182</v>
      </c>
      <c r="K497" s="71">
        <v>0.26095996457506848</v>
      </c>
      <c r="L497" s="71">
        <v>5.3524644840737334</v>
      </c>
      <c r="M497" s="71">
        <v>7.5700334354312382</v>
      </c>
      <c r="N497" s="71">
        <v>4.2671596593953591</v>
      </c>
      <c r="O497" s="71">
        <v>3.8277082328735821</v>
      </c>
      <c r="P497" s="71">
        <v>5.6640408413520289</v>
      </c>
      <c r="Q497" s="71">
        <v>0.235463030402285</v>
      </c>
      <c r="R497" s="71">
        <v>0</v>
      </c>
      <c r="S497" s="71">
        <v>0.5618606421375647</v>
      </c>
      <c r="T497" s="72"/>
      <c r="U497" s="71">
        <v>54511</v>
      </c>
      <c r="V497" s="71">
        <v>84</v>
      </c>
      <c r="W497" s="71">
        <v>94</v>
      </c>
      <c r="X497" s="71">
        <v>1749</v>
      </c>
      <c r="Y497" s="71">
        <v>1716</v>
      </c>
      <c r="Z497" s="71">
        <v>1935</v>
      </c>
      <c r="AA497" s="71">
        <v>1140</v>
      </c>
      <c r="AB497" s="71">
        <v>4039</v>
      </c>
      <c r="AC497" s="71">
        <v>0</v>
      </c>
      <c r="AD497" s="71">
        <v>0.5618606421375647</v>
      </c>
      <c r="AE497" s="72"/>
      <c r="AF497" s="71"/>
      <c r="AG497" s="71"/>
      <c r="AH497" s="71"/>
      <c r="AI497" s="71"/>
      <c r="AJ497" s="71"/>
      <c r="AK497" s="71"/>
      <c r="AL497" s="71"/>
      <c r="AM497" s="71"/>
      <c r="AN497" s="71"/>
      <c r="AO497" s="71"/>
      <c r="AP497" s="71"/>
      <c r="AQ497" s="72"/>
      <c r="AR497" s="71"/>
      <c r="AS497" s="71"/>
      <c r="AT497" s="71"/>
      <c r="AU497" s="71"/>
      <c r="AV497" s="71"/>
      <c r="AW497" s="71"/>
      <c r="AX497" s="71"/>
      <c r="AY497" s="72"/>
      <c r="AZ497" s="71"/>
      <c r="BA497" s="71"/>
      <c r="BB497" s="71"/>
      <c r="BC497" s="71"/>
      <c r="BD497" s="71"/>
      <c r="BE497" s="71"/>
      <c r="BF497" s="71"/>
      <c r="BG497" s="72"/>
      <c r="BH497" s="71">
        <v>0</v>
      </c>
      <c r="BI497" s="71">
        <v>0</v>
      </c>
      <c r="BJ497" s="71">
        <v>0</v>
      </c>
      <c r="BK497" s="71">
        <v>0</v>
      </c>
      <c r="BL497" s="71">
        <v>0</v>
      </c>
      <c r="BM497" s="71">
        <v>0</v>
      </c>
      <c r="BN497" s="72"/>
      <c r="BO497" s="71">
        <v>0</v>
      </c>
      <c r="BP497" s="71">
        <v>0</v>
      </c>
      <c r="BQ497" s="71">
        <v>0</v>
      </c>
      <c r="BR497" s="71">
        <v>0</v>
      </c>
      <c r="BS497" s="71">
        <v>0</v>
      </c>
      <c r="BT497" s="71">
        <v>0</v>
      </c>
      <c r="BU497"/>
      <c r="BV497" s="70">
        <v>0</v>
      </c>
      <c r="BW497" s="70">
        <v>0</v>
      </c>
      <c r="BX497" s="70">
        <v>0</v>
      </c>
      <c r="BY497" s="70">
        <v>0</v>
      </c>
      <c r="BZ497" s="70">
        <v>0</v>
      </c>
      <c r="CA497" s="70">
        <v>0</v>
      </c>
      <c r="CB497" s="70">
        <v>0</v>
      </c>
      <c r="CC497" s="70">
        <v>0</v>
      </c>
      <c r="CD497" s="70">
        <v>0</v>
      </c>
    </row>
    <row r="498" spans="1:82">
      <c r="A498" s="70" t="s">
        <v>2209</v>
      </c>
      <c r="B498" s="70">
        <v>75</v>
      </c>
      <c r="C498" s="70">
        <v>7</v>
      </c>
      <c r="D498" s="70">
        <v>5</v>
      </c>
      <c r="E498" s="70">
        <v>2010</v>
      </c>
      <c r="F498" s="70" t="s">
        <v>177</v>
      </c>
      <c r="G498" s="70" t="s">
        <v>2202</v>
      </c>
      <c r="H498" s="70" t="s">
        <v>2203</v>
      </c>
      <c r="I498" s="148"/>
      <c r="J498" s="71">
        <v>1.9125056372168101</v>
      </c>
      <c r="K498" s="71">
        <v>0.21378301901589811</v>
      </c>
      <c r="L498" s="71">
        <v>4.7603415740477786</v>
      </c>
      <c r="M498" s="71">
        <v>7.0444797965928379</v>
      </c>
      <c r="N498" s="71">
        <v>4.1399711391769509</v>
      </c>
      <c r="O498" s="71">
        <v>3.839538822510363</v>
      </c>
      <c r="P498" s="71">
        <v>5.7989244666940678</v>
      </c>
      <c r="Q498" s="71">
        <v>0.24426844929717101</v>
      </c>
      <c r="R498" s="71">
        <v>0</v>
      </c>
      <c r="S498" s="71">
        <v>0.70282778697310799</v>
      </c>
      <c r="T498" s="72"/>
      <c r="U498" s="71">
        <v>51147</v>
      </c>
      <c r="V498" s="71">
        <v>84</v>
      </c>
      <c r="W498" s="71">
        <v>94</v>
      </c>
      <c r="X498" s="71">
        <v>1749</v>
      </c>
      <c r="Y498" s="71">
        <v>1728</v>
      </c>
      <c r="Z498" s="71">
        <v>1950</v>
      </c>
      <c r="AA498" s="71">
        <v>1138</v>
      </c>
      <c r="AB498" s="71">
        <v>4015</v>
      </c>
      <c r="AC498" s="71">
        <v>0</v>
      </c>
      <c r="AD498" s="71">
        <v>0.70282778697310799</v>
      </c>
      <c r="AE498" s="72"/>
      <c r="AF498" s="71"/>
      <c r="AG498" s="71"/>
      <c r="AH498" s="71"/>
      <c r="AI498" s="71"/>
      <c r="AJ498" s="71"/>
      <c r="AK498" s="71"/>
      <c r="AL498" s="71"/>
      <c r="AM498" s="71"/>
      <c r="AN498" s="71"/>
      <c r="AO498" s="71"/>
      <c r="AP498" s="71"/>
      <c r="AQ498" s="72"/>
      <c r="AR498" s="71"/>
      <c r="AS498" s="71"/>
      <c r="AT498" s="71"/>
      <c r="AU498" s="71"/>
      <c r="AV498" s="71"/>
      <c r="AW498" s="71"/>
      <c r="AX498" s="71"/>
      <c r="AY498" s="72"/>
      <c r="AZ498" s="71"/>
      <c r="BA498" s="71"/>
      <c r="BB498" s="71"/>
      <c r="BC498" s="71"/>
      <c r="BD498" s="71"/>
      <c r="BE498" s="71"/>
      <c r="BF498" s="71"/>
      <c r="BG498" s="72"/>
      <c r="BH498" s="71">
        <v>0</v>
      </c>
      <c r="BI498" s="71">
        <v>0</v>
      </c>
      <c r="BJ498" s="71">
        <v>0</v>
      </c>
      <c r="BK498" s="71">
        <v>0</v>
      </c>
      <c r="BL498" s="71">
        <v>0</v>
      </c>
      <c r="BM498" s="71">
        <v>0</v>
      </c>
      <c r="BN498" s="72"/>
      <c r="BO498" s="71">
        <v>0</v>
      </c>
      <c r="BP498" s="71">
        <v>0</v>
      </c>
      <c r="BQ498" s="71">
        <v>0</v>
      </c>
      <c r="BR498" s="71">
        <v>0</v>
      </c>
      <c r="BS498" s="71">
        <v>0</v>
      </c>
      <c r="BT498" s="71">
        <v>0</v>
      </c>
      <c r="BU498"/>
      <c r="BV498" s="70">
        <v>0</v>
      </c>
      <c r="BW498" s="70">
        <v>0</v>
      </c>
      <c r="BX498" s="70">
        <v>0</v>
      </c>
      <c r="BY498" s="70">
        <v>0</v>
      </c>
      <c r="BZ498" s="70">
        <v>0</v>
      </c>
      <c r="CA498" s="70">
        <v>0</v>
      </c>
      <c r="CB498" s="70">
        <v>0</v>
      </c>
      <c r="CC498" s="70">
        <v>0</v>
      </c>
      <c r="CD498" s="70">
        <v>0</v>
      </c>
    </row>
    <row r="499" spans="1:82">
      <c r="A499" s="70" t="s">
        <v>2210</v>
      </c>
      <c r="B499" s="70">
        <v>76</v>
      </c>
      <c r="C499" s="70">
        <v>8</v>
      </c>
      <c r="D499" s="70">
        <v>5</v>
      </c>
      <c r="E499" s="70">
        <v>2011</v>
      </c>
      <c r="F499" s="70" t="s">
        <v>178</v>
      </c>
      <c r="G499" s="70" t="s">
        <v>2202</v>
      </c>
      <c r="H499" s="70" t="s">
        <v>2203</v>
      </c>
      <c r="I499" s="148"/>
      <c r="J499" s="71">
        <v>0</v>
      </c>
      <c r="K499" s="71">
        <v>0.31133094769273162</v>
      </c>
      <c r="L499" s="71">
        <v>4.5835908592947856</v>
      </c>
      <c r="M499" s="71">
        <v>9.8786179611148217</v>
      </c>
      <c r="N499" s="71">
        <v>5.6474831211553429</v>
      </c>
      <c r="O499" s="71">
        <v>3.7752426305765261</v>
      </c>
      <c r="P499" s="71">
        <v>5.6164995328492688</v>
      </c>
      <c r="Q499" s="71">
        <v>0.28077834425638498</v>
      </c>
      <c r="R499" s="71">
        <v>0</v>
      </c>
      <c r="S499" s="71">
        <v>0.52608043825805351</v>
      </c>
      <c r="T499" s="72"/>
      <c r="U499" s="71">
        <v>0</v>
      </c>
      <c r="V499" s="71">
        <v>84</v>
      </c>
      <c r="W499" s="71">
        <v>94</v>
      </c>
      <c r="X499" s="71">
        <v>1749</v>
      </c>
      <c r="Y499" s="71">
        <v>1735</v>
      </c>
      <c r="Z499" s="71">
        <v>1959</v>
      </c>
      <c r="AA499" s="71">
        <v>1135</v>
      </c>
      <c r="AB499" s="71">
        <v>4001</v>
      </c>
      <c r="AC499" s="71">
        <v>0</v>
      </c>
      <c r="AD499" s="71">
        <v>0.52608043825805351</v>
      </c>
      <c r="AE499" s="72"/>
      <c r="AF499" s="71"/>
      <c r="AG499" s="71"/>
      <c r="AH499" s="71"/>
      <c r="AI499" s="71"/>
      <c r="AJ499" s="71"/>
      <c r="AK499" s="71"/>
      <c r="AL499" s="71"/>
      <c r="AM499" s="71"/>
      <c r="AN499" s="71"/>
      <c r="AO499" s="71"/>
      <c r="AP499" s="71"/>
      <c r="AQ499" s="72"/>
      <c r="AR499" s="71"/>
      <c r="AS499" s="71"/>
      <c r="AT499" s="71"/>
      <c r="AU499" s="71"/>
      <c r="AV499" s="71"/>
      <c r="AW499" s="71"/>
      <c r="AX499" s="71"/>
      <c r="AY499" s="72"/>
      <c r="AZ499" s="71"/>
      <c r="BA499" s="71"/>
      <c r="BB499" s="71"/>
      <c r="BC499" s="71"/>
      <c r="BD499" s="71"/>
      <c r="BE499" s="71"/>
      <c r="BF499" s="71"/>
      <c r="BG499" s="72"/>
      <c r="BH499" s="71">
        <v>0</v>
      </c>
      <c r="BI499" s="71">
        <v>0</v>
      </c>
      <c r="BJ499" s="71">
        <v>0</v>
      </c>
      <c r="BK499" s="71">
        <v>0</v>
      </c>
      <c r="BL499" s="71">
        <v>0</v>
      </c>
      <c r="BM499" s="71">
        <v>0</v>
      </c>
      <c r="BN499" s="72"/>
      <c r="BO499" s="71">
        <v>0</v>
      </c>
      <c r="BP499" s="71">
        <v>0</v>
      </c>
      <c r="BQ499" s="71">
        <v>0</v>
      </c>
      <c r="BR499" s="71">
        <v>0</v>
      </c>
      <c r="BS499" s="71">
        <v>0</v>
      </c>
      <c r="BT499" s="71">
        <v>0</v>
      </c>
      <c r="BU499"/>
      <c r="BV499" s="70">
        <v>0</v>
      </c>
      <c r="BW499" s="70">
        <v>0</v>
      </c>
      <c r="BX499" s="70">
        <v>0</v>
      </c>
      <c r="BY499" s="70">
        <v>0</v>
      </c>
      <c r="BZ499" s="70">
        <v>0</v>
      </c>
      <c r="CA499" s="70">
        <v>0</v>
      </c>
      <c r="CB499" s="70">
        <v>0</v>
      </c>
      <c r="CC499" s="70">
        <v>0</v>
      </c>
      <c r="CD499" s="70">
        <v>0</v>
      </c>
    </row>
    <row r="500" spans="1:82">
      <c r="A500" s="70" t="s">
        <v>2211</v>
      </c>
      <c r="B500" s="70">
        <v>77</v>
      </c>
      <c r="C500" s="70">
        <v>9</v>
      </c>
      <c r="D500" s="70">
        <v>5</v>
      </c>
      <c r="E500" s="70">
        <v>2012</v>
      </c>
      <c r="F500" s="70" t="s">
        <v>179</v>
      </c>
      <c r="G500" s="70" t="s">
        <v>2202</v>
      </c>
      <c r="H500" s="70" t="s">
        <v>2203</v>
      </c>
      <c r="I500" s="148"/>
      <c r="J500" s="71">
        <v>0</v>
      </c>
      <c r="K500" s="71">
        <v>0.37594143519393958</v>
      </c>
      <c r="L500" s="71">
        <v>4.4814833227528048</v>
      </c>
      <c r="M500" s="71">
        <v>10.08784911220005</v>
      </c>
      <c r="N500" s="71">
        <v>6.9781010246374739</v>
      </c>
      <c r="O500" s="71">
        <v>3.8793720476351852</v>
      </c>
      <c r="P500" s="71">
        <v>5.5041328827771681</v>
      </c>
      <c r="Q500" s="71">
        <v>0.304526291760919</v>
      </c>
      <c r="R500" s="71">
        <v>0</v>
      </c>
      <c r="S500" s="71">
        <v>0.7719491646378579</v>
      </c>
      <c r="T500" s="72"/>
      <c r="U500" s="71">
        <v>0</v>
      </c>
      <c r="V500" s="71">
        <v>84</v>
      </c>
      <c r="W500" s="71">
        <v>94</v>
      </c>
      <c r="X500" s="71">
        <v>1749</v>
      </c>
      <c r="Y500" s="71">
        <v>1735</v>
      </c>
      <c r="Z500" s="71">
        <v>2029</v>
      </c>
      <c r="AA500" s="71">
        <v>1106</v>
      </c>
      <c r="AB500" s="71">
        <v>3994</v>
      </c>
      <c r="AC500" s="71">
        <v>0</v>
      </c>
      <c r="AD500" s="71">
        <v>0.7719491646378579</v>
      </c>
      <c r="AE500" s="72"/>
      <c r="AF500" s="71"/>
      <c r="AG500" s="71"/>
      <c r="AH500" s="71"/>
      <c r="AI500" s="71"/>
      <c r="AJ500" s="71"/>
      <c r="AK500" s="71"/>
      <c r="AL500" s="71"/>
      <c r="AM500" s="71"/>
      <c r="AN500" s="71"/>
      <c r="AO500" s="71"/>
      <c r="AP500" s="71"/>
      <c r="AQ500" s="72"/>
      <c r="AR500" s="71"/>
      <c r="AS500" s="71"/>
      <c r="AT500" s="71"/>
      <c r="AU500" s="71"/>
      <c r="AV500" s="71"/>
      <c r="AW500" s="71"/>
      <c r="AX500" s="71"/>
      <c r="AY500" s="72"/>
      <c r="AZ500" s="71"/>
      <c r="BA500" s="71"/>
      <c r="BB500" s="71"/>
      <c r="BC500" s="71"/>
      <c r="BD500" s="71"/>
      <c r="BE500" s="71"/>
      <c r="BF500" s="71"/>
      <c r="BG500" s="72"/>
      <c r="BH500" s="71">
        <v>0</v>
      </c>
      <c r="BI500" s="71">
        <v>0</v>
      </c>
      <c r="BJ500" s="71">
        <v>0</v>
      </c>
      <c r="BK500" s="71">
        <v>0</v>
      </c>
      <c r="BL500" s="71">
        <v>0</v>
      </c>
      <c r="BM500" s="71">
        <v>0</v>
      </c>
      <c r="BN500" s="72"/>
      <c r="BO500" s="71">
        <v>0</v>
      </c>
      <c r="BP500" s="71">
        <v>0</v>
      </c>
      <c r="BQ500" s="71">
        <v>0</v>
      </c>
      <c r="BR500" s="71">
        <v>0</v>
      </c>
      <c r="BS500" s="71">
        <v>0</v>
      </c>
      <c r="BT500" s="71">
        <v>0</v>
      </c>
      <c r="BU500"/>
      <c r="BV500" s="70">
        <v>0</v>
      </c>
      <c r="BW500" s="70">
        <v>0</v>
      </c>
      <c r="BX500" s="70">
        <v>0</v>
      </c>
      <c r="BY500" s="70">
        <v>0</v>
      </c>
      <c r="BZ500" s="70">
        <v>0</v>
      </c>
      <c r="CA500" s="70">
        <v>0</v>
      </c>
      <c r="CB500" s="70">
        <v>0</v>
      </c>
      <c r="CC500" s="70">
        <v>0</v>
      </c>
      <c r="CD500" s="70">
        <v>0</v>
      </c>
    </row>
    <row r="501" spans="1:82">
      <c r="A501" s="70" t="s">
        <v>2212</v>
      </c>
      <c r="B501" s="70">
        <v>78</v>
      </c>
      <c r="C501" s="70">
        <v>10</v>
      </c>
      <c r="D501" s="70">
        <v>5</v>
      </c>
      <c r="E501" s="70">
        <v>2013</v>
      </c>
      <c r="F501" s="70" t="s">
        <v>180</v>
      </c>
      <c r="G501" s="1064" t="s">
        <v>2202</v>
      </c>
      <c r="H501" s="70" t="s">
        <v>2203</v>
      </c>
      <c r="I501" s="148"/>
      <c r="J501" s="71">
        <v>0</v>
      </c>
      <c r="K501" s="71">
        <v>0.37868616778541409</v>
      </c>
      <c r="L501" s="71">
        <v>4.6163491707197837</v>
      </c>
      <c r="M501" s="71">
        <v>10.45580418224287</v>
      </c>
      <c r="N501" s="71">
        <v>7.1533711139006861</v>
      </c>
      <c r="O501" s="71">
        <v>3.7282100410281149</v>
      </c>
      <c r="P501" s="71">
        <v>5.5198771314755009</v>
      </c>
      <c r="Q501" s="71">
        <v>0.30640273433388299</v>
      </c>
      <c r="R501" s="71">
        <v>0</v>
      </c>
      <c r="S501" s="71">
        <v>0.69683373098835188</v>
      </c>
      <c r="T501" s="72"/>
      <c r="U501" s="71">
        <v>0</v>
      </c>
      <c r="V501" s="71">
        <v>84</v>
      </c>
      <c r="W501" s="71">
        <v>94</v>
      </c>
      <c r="X501" s="71">
        <v>1749</v>
      </c>
      <c r="Y501" s="71">
        <v>1740</v>
      </c>
      <c r="Z501" s="71">
        <v>2037</v>
      </c>
      <c r="AA501" s="71">
        <v>1105</v>
      </c>
      <c r="AB501" s="71">
        <v>3961</v>
      </c>
      <c r="AC501" s="71">
        <v>0</v>
      </c>
      <c r="AD501" s="71">
        <v>0.69683373098835188</v>
      </c>
      <c r="AE501" s="72"/>
      <c r="AF501" s="71"/>
      <c r="AG501" s="71"/>
      <c r="AH501" s="71"/>
      <c r="AI501" s="71"/>
      <c r="AJ501" s="71"/>
      <c r="AK501" s="71"/>
      <c r="AL501" s="71"/>
      <c r="AM501" s="71"/>
      <c r="AN501" s="71"/>
      <c r="AO501" s="71"/>
      <c r="AP501" s="71"/>
      <c r="AQ501" s="72"/>
      <c r="AR501" s="71"/>
      <c r="AS501" s="71"/>
      <c r="AT501" s="71"/>
      <c r="AU501" s="71"/>
      <c r="AV501" s="71"/>
      <c r="AW501" s="71"/>
      <c r="AX501" s="71"/>
      <c r="AY501" s="72"/>
      <c r="AZ501" s="71"/>
      <c r="BA501" s="71"/>
      <c r="BB501" s="71"/>
      <c r="BC501" s="71"/>
      <c r="BD501" s="71"/>
      <c r="BE501" s="71"/>
      <c r="BF501" s="71"/>
      <c r="BG501" s="72"/>
      <c r="BH501" s="71">
        <v>0</v>
      </c>
      <c r="BI501" s="71">
        <v>0</v>
      </c>
      <c r="BJ501" s="71">
        <v>0</v>
      </c>
      <c r="BK501" s="71">
        <v>0</v>
      </c>
      <c r="BL501" s="71">
        <v>0</v>
      </c>
      <c r="BM501" s="71">
        <v>0</v>
      </c>
      <c r="BN501" s="72"/>
      <c r="BO501" s="71">
        <v>0</v>
      </c>
      <c r="BP501" s="71">
        <v>0</v>
      </c>
      <c r="BQ501" s="71">
        <v>0</v>
      </c>
      <c r="BR501" s="71">
        <v>0</v>
      </c>
      <c r="BS501" s="71">
        <v>0</v>
      </c>
      <c r="BT501" s="71">
        <v>0</v>
      </c>
      <c r="BU501"/>
      <c r="BV501" s="70">
        <v>0</v>
      </c>
      <c r="BW501" s="70">
        <v>0</v>
      </c>
      <c r="BX501" s="70">
        <v>0</v>
      </c>
      <c r="BY501" s="70">
        <v>0</v>
      </c>
      <c r="BZ501" s="70">
        <v>0</v>
      </c>
      <c r="CA501" s="70">
        <v>0</v>
      </c>
      <c r="CB501" s="70">
        <v>0</v>
      </c>
      <c r="CC501" s="70">
        <v>0</v>
      </c>
      <c r="CD501" s="70">
        <v>0</v>
      </c>
    </row>
    <row r="502" spans="1:82">
      <c r="A502" s="70" t="s">
        <v>2213</v>
      </c>
      <c r="B502" s="70">
        <v>79</v>
      </c>
      <c r="C502" s="70">
        <v>11</v>
      </c>
      <c r="D502" s="70">
        <v>5</v>
      </c>
      <c r="E502" s="70">
        <v>2014</v>
      </c>
      <c r="F502" s="70" t="s">
        <v>181</v>
      </c>
      <c r="G502" s="1064" t="s">
        <v>2202</v>
      </c>
      <c r="H502" s="70" t="s">
        <v>2203</v>
      </c>
      <c r="I502" s="148"/>
      <c r="J502" s="71">
        <v>0</v>
      </c>
      <c r="K502" s="71">
        <v>0.32528843728515078</v>
      </c>
      <c r="L502" s="71">
        <v>1.2871056585141649</v>
      </c>
      <c r="M502" s="71">
        <v>9.672401991411542</v>
      </c>
      <c r="N502" s="71">
        <v>7.1388237459582156</v>
      </c>
      <c r="O502" s="71">
        <v>3.5502387624117513</v>
      </c>
      <c r="P502" s="71">
        <v>5.4280567123527739</v>
      </c>
      <c r="Q502" s="71">
        <v>0.291600216015241</v>
      </c>
      <c r="R502" s="71">
        <v>0</v>
      </c>
      <c r="S502" s="71">
        <v>0.6555240891307943</v>
      </c>
      <c r="T502" s="72"/>
      <c r="U502" s="71">
        <v>0</v>
      </c>
      <c r="V502" s="71">
        <v>82</v>
      </c>
      <c r="W502" s="71">
        <v>24</v>
      </c>
      <c r="X502" s="71">
        <v>1652</v>
      </c>
      <c r="Y502" s="71">
        <v>1741</v>
      </c>
      <c r="Z502" s="71">
        <v>2043</v>
      </c>
      <c r="AA502" s="71">
        <v>1081</v>
      </c>
      <c r="AB502" s="71">
        <v>3929</v>
      </c>
      <c r="AC502" s="71">
        <v>0</v>
      </c>
      <c r="AD502" s="71">
        <v>0.6555240891307943</v>
      </c>
      <c r="AE502" s="72"/>
      <c r="AF502" s="71"/>
      <c r="AG502" s="71"/>
      <c r="AH502" s="71"/>
      <c r="AI502" s="71"/>
      <c r="AJ502" s="71"/>
      <c r="AK502" s="71"/>
      <c r="AL502" s="71"/>
      <c r="AM502" s="71"/>
      <c r="AN502" s="71"/>
      <c r="AO502" s="71"/>
      <c r="AP502" s="71"/>
      <c r="AQ502" s="72"/>
      <c r="AR502" s="71">
        <v>83</v>
      </c>
      <c r="AS502" s="71">
        <v>11</v>
      </c>
      <c r="AT502" s="71">
        <v>0</v>
      </c>
      <c r="AU502" s="71">
        <v>0</v>
      </c>
      <c r="AV502" s="71">
        <v>0</v>
      </c>
      <c r="AW502" s="71">
        <v>0</v>
      </c>
      <c r="AX502" s="71"/>
      <c r="AY502" s="72"/>
      <c r="AZ502" s="71">
        <v>374.41</v>
      </c>
      <c r="BA502" s="71">
        <v>1717.6</v>
      </c>
      <c r="BB502" s="71">
        <v>0</v>
      </c>
      <c r="BC502" s="71">
        <v>0</v>
      </c>
      <c r="BD502" s="71">
        <v>0</v>
      </c>
      <c r="BE502" s="71">
        <v>0</v>
      </c>
      <c r="BF502" s="71"/>
      <c r="BG502" s="72"/>
      <c r="BH502" s="71">
        <v>0</v>
      </c>
      <c r="BI502" s="71">
        <v>0</v>
      </c>
      <c r="BJ502" s="71">
        <v>0</v>
      </c>
      <c r="BK502" s="71">
        <v>0</v>
      </c>
      <c r="BL502" s="71">
        <v>0</v>
      </c>
      <c r="BM502" s="71">
        <v>0</v>
      </c>
      <c r="BN502" s="72"/>
      <c r="BO502" s="71">
        <v>0</v>
      </c>
      <c r="BP502" s="71">
        <v>0</v>
      </c>
      <c r="BQ502" s="71">
        <v>0</v>
      </c>
      <c r="BR502" s="71">
        <v>0</v>
      </c>
      <c r="BS502" s="71">
        <v>0</v>
      </c>
      <c r="BT502" s="71">
        <v>0</v>
      </c>
      <c r="BU502"/>
      <c r="BV502" s="70">
        <v>0</v>
      </c>
      <c r="BW502" s="70">
        <v>0</v>
      </c>
      <c r="BX502" s="70">
        <v>0</v>
      </c>
      <c r="BY502" s="70">
        <v>0</v>
      </c>
      <c r="BZ502" s="70">
        <v>0</v>
      </c>
      <c r="CA502" s="70">
        <v>0</v>
      </c>
      <c r="CB502" s="70">
        <v>0</v>
      </c>
      <c r="CC502" s="70">
        <v>0</v>
      </c>
      <c r="CD502" s="70">
        <v>0</v>
      </c>
    </row>
    <row r="503" spans="1:82">
      <c r="A503" s="70" t="s">
        <v>2214</v>
      </c>
      <c r="B503" s="70">
        <v>80</v>
      </c>
      <c r="C503" s="70">
        <v>12</v>
      </c>
      <c r="D503" s="70">
        <v>5</v>
      </c>
      <c r="E503" s="70">
        <v>2015</v>
      </c>
      <c r="F503" s="70" t="s">
        <v>182</v>
      </c>
      <c r="G503" s="70" t="s">
        <v>2202</v>
      </c>
      <c r="H503" s="70" t="s">
        <v>2203</v>
      </c>
      <c r="I503" s="148"/>
      <c r="J503" s="71">
        <v>0.68480419191164577</v>
      </c>
      <c r="K503" s="71">
        <v>0.36111414987734891</v>
      </c>
      <c r="L503" s="71">
        <v>1.533763772635671</v>
      </c>
      <c r="M503" s="71">
        <v>9.2486916570430076</v>
      </c>
      <c r="N503" s="71">
        <v>6.027552450242931</v>
      </c>
      <c r="O503" s="71">
        <v>3.5594270734673463</v>
      </c>
      <c r="P503" s="71">
        <v>5.4323451943504262</v>
      </c>
      <c r="Q503" s="71">
        <v>0.28197042310658699</v>
      </c>
      <c r="R503" s="71">
        <v>0</v>
      </c>
      <c r="S503" s="71">
        <v>0.62991511621264107</v>
      </c>
      <c r="T503" s="72"/>
      <c r="U503" s="71">
        <v>19777</v>
      </c>
      <c r="V503" s="71">
        <v>82</v>
      </c>
      <c r="W503" s="71">
        <v>24</v>
      </c>
      <c r="X503" s="71">
        <v>1652</v>
      </c>
      <c r="Y503" s="71">
        <v>1739</v>
      </c>
      <c r="Z503" s="71">
        <v>2068</v>
      </c>
      <c r="AA503" s="71">
        <v>1081</v>
      </c>
      <c r="AB503" s="71">
        <v>3881</v>
      </c>
      <c r="AC503" s="71">
        <v>0</v>
      </c>
      <c r="AD503" s="71">
        <v>0.62991511621264107</v>
      </c>
      <c r="AE503" s="72"/>
      <c r="AF503" s="71">
        <v>224575.7500925397</v>
      </c>
      <c r="AG503" s="71">
        <v>286690.74723315617</v>
      </c>
      <c r="AH503" s="71">
        <v>187993.3063227142</v>
      </c>
      <c r="AI503" s="71">
        <v>10260025.55057019</v>
      </c>
      <c r="AJ503" s="71">
        <v>8560850.6646401938</v>
      </c>
      <c r="AK503" s="71">
        <v>0</v>
      </c>
      <c r="AL503" s="71">
        <v>0</v>
      </c>
      <c r="AM503" s="71">
        <v>531874.76981730922</v>
      </c>
      <c r="AN503" s="71">
        <v>0</v>
      </c>
      <c r="AO503" s="71">
        <v>0</v>
      </c>
      <c r="AP503" s="71">
        <v>20052010.788676102</v>
      </c>
      <c r="AQ503" s="72"/>
      <c r="AR503" s="71">
        <v>95</v>
      </c>
      <c r="AS503" s="71">
        <v>20</v>
      </c>
      <c r="AT503" s="71">
        <v>0</v>
      </c>
      <c r="AU503" s="71">
        <v>0</v>
      </c>
      <c r="AV503" s="71">
        <v>0</v>
      </c>
      <c r="AW503" s="71">
        <v>0</v>
      </c>
      <c r="AX503" s="71"/>
      <c r="AY503" s="72"/>
      <c r="AZ503" s="71">
        <v>449.41</v>
      </c>
      <c r="BA503" s="71">
        <v>3533.7</v>
      </c>
      <c r="BB503" s="71">
        <v>0</v>
      </c>
      <c r="BC503" s="71">
        <v>0</v>
      </c>
      <c r="BD503" s="71">
        <v>0</v>
      </c>
      <c r="BE503" s="71">
        <v>0</v>
      </c>
      <c r="BF503" s="71"/>
      <c r="BG503" s="72"/>
      <c r="BH503" s="71">
        <v>0</v>
      </c>
      <c r="BI503" s="71">
        <v>0</v>
      </c>
      <c r="BJ503" s="71">
        <v>0</v>
      </c>
      <c r="BK503" s="71">
        <v>0</v>
      </c>
      <c r="BL503" s="71">
        <v>0</v>
      </c>
      <c r="BM503" s="71">
        <v>0</v>
      </c>
      <c r="BN503" s="72"/>
      <c r="BO503" s="71">
        <v>0</v>
      </c>
      <c r="BP503" s="71">
        <v>0</v>
      </c>
      <c r="BQ503" s="71">
        <v>0</v>
      </c>
      <c r="BR503" s="71">
        <v>0</v>
      </c>
      <c r="BS503" s="71">
        <v>0</v>
      </c>
      <c r="BT503" s="71">
        <v>0</v>
      </c>
      <c r="BU503"/>
      <c r="BV503" s="70">
        <v>0</v>
      </c>
      <c r="BW503" s="70">
        <v>0</v>
      </c>
      <c r="BX503" s="70">
        <v>0</v>
      </c>
      <c r="BY503" s="70">
        <v>0</v>
      </c>
      <c r="BZ503" s="70">
        <v>0</v>
      </c>
      <c r="CA503" s="70">
        <v>0</v>
      </c>
      <c r="CB503" s="70">
        <v>0</v>
      </c>
      <c r="CC503" s="70">
        <v>0</v>
      </c>
      <c r="CD503" s="70">
        <v>0</v>
      </c>
    </row>
    <row r="504" spans="1:82">
      <c r="A504" s="70" t="s">
        <v>2215</v>
      </c>
      <c r="B504" s="70">
        <v>81</v>
      </c>
      <c r="C504" s="70">
        <v>13</v>
      </c>
      <c r="D504" s="70">
        <v>5</v>
      </c>
      <c r="E504" s="70">
        <v>2016</v>
      </c>
      <c r="F504" s="70" t="s">
        <v>155</v>
      </c>
      <c r="G504" s="70" t="s">
        <v>2202</v>
      </c>
      <c r="H504" s="70" t="s">
        <v>2203</v>
      </c>
      <c r="I504" s="148"/>
      <c r="J504" s="71">
        <v>1.0157868489241306</v>
      </c>
      <c r="K504" s="71">
        <v>0.31050449007351527</v>
      </c>
      <c r="L504" s="71">
        <v>1.4719108753758716</v>
      </c>
      <c r="M504" s="71">
        <v>6.7307161429291593</v>
      </c>
      <c r="N504" s="71">
        <v>4.4538627252976584</v>
      </c>
      <c r="O504" s="71">
        <v>3.538307030026739</v>
      </c>
      <c r="P504" s="71">
        <v>5.2571371326536971</v>
      </c>
      <c r="Q504" s="71">
        <v>0.27285152358959541</v>
      </c>
      <c r="R504" s="71">
        <v>0</v>
      </c>
      <c r="S504" s="71">
        <v>0.59321787291428707</v>
      </c>
      <c r="T504" s="72"/>
      <c r="U504" s="71">
        <v>31033</v>
      </c>
      <c r="V504" s="71">
        <v>82</v>
      </c>
      <c r="W504" s="71">
        <v>24</v>
      </c>
      <c r="X504" s="71">
        <v>1652</v>
      </c>
      <c r="Y504" s="71">
        <v>1739</v>
      </c>
      <c r="Z504" s="71">
        <v>2081</v>
      </c>
      <c r="AA504" s="71">
        <v>1082</v>
      </c>
      <c r="AB504" s="71">
        <v>3863</v>
      </c>
      <c r="AC504" s="71">
        <v>0</v>
      </c>
      <c r="AD504" s="71">
        <v>0.59321787291428707</v>
      </c>
      <c r="AE504" s="72"/>
      <c r="AF504" s="71">
        <v>369877.94231080072</v>
      </c>
      <c r="AG504" s="71">
        <v>282021.96818434133</v>
      </c>
      <c r="AH504" s="71">
        <v>162123.47060050641</v>
      </c>
      <c r="AI504" s="71">
        <v>9681475.4947726708</v>
      </c>
      <c r="AJ504" s="71">
        <v>7927231.6163738091</v>
      </c>
      <c r="AK504" s="71">
        <v>0</v>
      </c>
      <c r="AL504" s="71">
        <v>0</v>
      </c>
      <c r="AM504" s="71">
        <v>529819.24335294461</v>
      </c>
      <c r="AN504" s="71">
        <v>0</v>
      </c>
      <c r="AO504" s="71">
        <v>0</v>
      </c>
      <c r="AP504" s="71">
        <v>18952549.735595074</v>
      </c>
      <c r="AQ504" s="72"/>
      <c r="AR504" s="71">
        <v>102</v>
      </c>
      <c r="AS504" s="71">
        <v>34</v>
      </c>
      <c r="AT504" s="71">
        <v>0</v>
      </c>
      <c r="AU504" s="71">
        <v>0</v>
      </c>
      <c r="AV504" s="71">
        <v>0</v>
      </c>
      <c r="AW504" s="71">
        <v>0</v>
      </c>
      <c r="AX504" s="71"/>
      <c r="AY504" s="72"/>
      <c r="AZ504" s="71">
        <v>485.11</v>
      </c>
      <c r="BA504" s="71">
        <v>4108.7</v>
      </c>
      <c r="BB504" s="71">
        <v>0</v>
      </c>
      <c r="BC504" s="71">
        <v>0</v>
      </c>
      <c r="BD504" s="71">
        <v>0</v>
      </c>
      <c r="BE504" s="71">
        <v>0</v>
      </c>
      <c r="BF504" s="71"/>
      <c r="BG504" s="72"/>
      <c r="BH504" s="71">
        <v>0</v>
      </c>
      <c r="BI504" s="71">
        <v>0</v>
      </c>
      <c r="BJ504" s="71">
        <v>0</v>
      </c>
      <c r="BK504" s="71">
        <v>0</v>
      </c>
      <c r="BL504" s="71">
        <v>0</v>
      </c>
      <c r="BM504" s="71">
        <v>0</v>
      </c>
      <c r="BN504" s="72"/>
      <c r="BO504" s="71">
        <v>0</v>
      </c>
      <c r="BP504" s="71">
        <v>0</v>
      </c>
      <c r="BQ504" s="71">
        <v>0</v>
      </c>
      <c r="BR504" s="71">
        <v>0</v>
      </c>
      <c r="BS504" s="71">
        <v>0</v>
      </c>
      <c r="BT504" s="71">
        <v>0</v>
      </c>
      <c r="BU504"/>
      <c r="BV504" s="70">
        <v>0</v>
      </c>
      <c r="BW504" s="70">
        <v>0</v>
      </c>
      <c r="BX504" s="70">
        <v>0</v>
      </c>
      <c r="BY504" s="70">
        <v>0</v>
      </c>
      <c r="BZ504" s="70">
        <v>0</v>
      </c>
      <c r="CA504" s="70">
        <v>0</v>
      </c>
      <c r="CB504" s="70">
        <v>0</v>
      </c>
      <c r="CC504" s="70">
        <v>0</v>
      </c>
      <c r="CD504" s="70">
        <v>0</v>
      </c>
    </row>
    <row r="505" spans="1:82">
      <c r="A505" s="70" t="s">
        <v>2216</v>
      </c>
      <c r="B505" s="70">
        <v>82</v>
      </c>
      <c r="C505" s="70">
        <v>14</v>
      </c>
      <c r="D505" s="70">
        <v>5</v>
      </c>
      <c r="E505" s="70">
        <v>2017</v>
      </c>
      <c r="F505" s="70" t="s">
        <v>156</v>
      </c>
      <c r="G505" s="70" t="s">
        <v>2202</v>
      </c>
      <c r="H505" s="70" t="s">
        <v>2203</v>
      </c>
      <c r="I505" s="148"/>
      <c r="J505" s="71">
        <v>1.1158217308405145</v>
      </c>
      <c r="K505" s="71">
        <v>0.32414549263584835</v>
      </c>
      <c r="L505" s="71">
        <v>1.3971996676258207</v>
      </c>
      <c r="M505" s="71">
        <v>6.4134162173938112</v>
      </c>
      <c r="N505" s="71">
        <v>5.3934853618433287</v>
      </c>
      <c r="O505" s="71">
        <v>3.5023134010708215</v>
      </c>
      <c r="P505" s="71">
        <v>5.2334909335053554</v>
      </c>
      <c r="Q505" s="71">
        <v>0.25955042389485</v>
      </c>
      <c r="R505" s="71">
        <v>0</v>
      </c>
      <c r="S505" s="71">
        <v>0.64732631455668499</v>
      </c>
      <c r="T505" s="72"/>
      <c r="U505" s="71">
        <v>35117</v>
      </c>
      <c r="V505" s="71">
        <v>82</v>
      </c>
      <c r="W505" s="71">
        <v>24</v>
      </c>
      <c r="X505" s="71">
        <v>1652</v>
      </c>
      <c r="Y505" s="71">
        <v>1724</v>
      </c>
      <c r="Z505" s="71">
        <v>2094</v>
      </c>
      <c r="AA505" s="71">
        <v>1084</v>
      </c>
      <c r="AB505" s="71">
        <v>3800</v>
      </c>
      <c r="AC505" s="71">
        <v>0</v>
      </c>
      <c r="AD505" s="71">
        <v>0.64732631455668499</v>
      </c>
      <c r="AE505" s="72"/>
      <c r="AF505" s="71">
        <v>417648.69936529978</v>
      </c>
      <c r="AG505" s="71">
        <v>287845.92767872103</v>
      </c>
      <c r="AH505" s="71">
        <v>199618.17209335219</v>
      </c>
      <c r="AI505" s="71">
        <v>9468927.4196503572</v>
      </c>
      <c r="AJ505" s="71">
        <v>8452462.8477051761</v>
      </c>
      <c r="AK505" s="71">
        <v>0</v>
      </c>
      <c r="AL505" s="71">
        <v>0</v>
      </c>
      <c r="AM505" s="71">
        <v>521994.15226663061</v>
      </c>
      <c r="AN505" s="71">
        <v>0</v>
      </c>
      <c r="AO505" s="71">
        <v>0</v>
      </c>
      <c r="AP505" s="71">
        <v>19348497.218759537</v>
      </c>
      <c r="AQ505" s="72"/>
      <c r="AR505" s="71">
        <v>110</v>
      </c>
      <c r="AS505" s="71">
        <v>35</v>
      </c>
      <c r="AT505" s="71">
        <v>0</v>
      </c>
      <c r="AU505" s="71">
        <v>0</v>
      </c>
      <c r="AV505" s="71">
        <v>0</v>
      </c>
      <c r="AW505" s="71">
        <v>0</v>
      </c>
      <c r="AX505" s="71"/>
      <c r="AY505" s="72"/>
      <c r="AZ505" s="71">
        <v>533.41</v>
      </c>
      <c r="BA505" s="71">
        <v>4155.8999999999996</v>
      </c>
      <c r="BB505" s="71">
        <v>0</v>
      </c>
      <c r="BC505" s="71">
        <v>0</v>
      </c>
      <c r="BD505" s="71">
        <v>0</v>
      </c>
      <c r="BE505" s="71">
        <v>0</v>
      </c>
      <c r="BF505" s="71"/>
      <c r="BG505" s="72"/>
      <c r="BH505" s="71">
        <v>0</v>
      </c>
      <c r="BI505" s="71">
        <v>0</v>
      </c>
      <c r="BJ505" s="71">
        <v>0</v>
      </c>
      <c r="BK505" s="71">
        <v>0</v>
      </c>
      <c r="BL505" s="71">
        <v>0</v>
      </c>
      <c r="BM505" s="71">
        <v>0</v>
      </c>
      <c r="BN505" s="72"/>
      <c r="BO505" s="71">
        <v>0</v>
      </c>
      <c r="BP505" s="71">
        <v>0</v>
      </c>
      <c r="BQ505" s="71">
        <v>0</v>
      </c>
      <c r="BR505" s="71">
        <v>0</v>
      </c>
      <c r="BS505" s="71">
        <v>0</v>
      </c>
      <c r="BT505" s="71">
        <v>0</v>
      </c>
      <c r="BU505"/>
      <c r="BV505" s="70">
        <v>0</v>
      </c>
      <c r="BW505" s="70">
        <v>0</v>
      </c>
      <c r="BX505" s="70">
        <v>0</v>
      </c>
      <c r="BY505" s="70">
        <v>0</v>
      </c>
      <c r="BZ505" s="70">
        <v>0</v>
      </c>
      <c r="CA505" s="70">
        <v>0</v>
      </c>
      <c r="CB505" s="70">
        <v>0</v>
      </c>
      <c r="CC505" s="70">
        <v>0</v>
      </c>
      <c r="CD505" s="70">
        <v>0</v>
      </c>
    </row>
    <row r="506" spans="1:82">
      <c r="A506" s="70" t="s">
        <v>2217</v>
      </c>
      <c r="B506" s="70">
        <v>83</v>
      </c>
      <c r="C506" s="70">
        <v>15</v>
      </c>
      <c r="D506" s="70">
        <v>5</v>
      </c>
      <c r="E506" s="70">
        <v>2018</v>
      </c>
      <c r="F506" s="70" t="s">
        <v>183</v>
      </c>
      <c r="G506" s="70" t="s">
        <v>2202</v>
      </c>
      <c r="H506" s="70" t="s">
        <v>2203</v>
      </c>
      <c r="I506" s="148"/>
      <c r="J506" s="71">
        <v>1.2241320628460575</v>
      </c>
      <c r="K506" s="71">
        <v>0.32532268933976038</v>
      </c>
      <c r="L506" s="71">
        <v>1.2465643370604715</v>
      </c>
      <c r="M506" s="71">
        <v>6.1741536432673012</v>
      </c>
      <c r="N506" s="71">
        <v>4.1637646802134238</v>
      </c>
      <c r="O506" s="71">
        <v>3.4447181932865787</v>
      </c>
      <c r="P506" s="71">
        <v>5.1861754077164752</v>
      </c>
      <c r="Q506" s="71">
        <v>0.23989645434405399</v>
      </c>
      <c r="R506" s="71">
        <v>0</v>
      </c>
      <c r="S506" s="71">
        <v>0.57989329662474287</v>
      </c>
      <c r="T506" s="72"/>
      <c r="U506" s="71">
        <v>39065</v>
      </c>
      <c r="V506" s="71">
        <v>82</v>
      </c>
      <c r="W506" s="71">
        <v>24</v>
      </c>
      <c r="X506" s="71">
        <v>1652</v>
      </c>
      <c r="Y506" s="71">
        <v>1742</v>
      </c>
      <c r="Z506" s="71">
        <v>2099</v>
      </c>
      <c r="AA506" s="71">
        <v>1085</v>
      </c>
      <c r="AB506" s="71">
        <v>3785</v>
      </c>
      <c r="AC506" s="71">
        <v>0</v>
      </c>
      <c r="AD506" s="71">
        <v>0.57989329662474287</v>
      </c>
      <c r="AE506" s="72"/>
      <c r="AF506" s="71">
        <v>460850.30705083709</v>
      </c>
      <c r="AG506" s="71">
        <v>291530.75265787833</v>
      </c>
      <c r="AH506" s="71">
        <v>180642.2545769306</v>
      </c>
      <c r="AI506" s="71">
        <v>8934859.5963494331</v>
      </c>
      <c r="AJ506" s="71">
        <v>6998446.4094235767</v>
      </c>
      <c r="AK506" s="71">
        <v>0</v>
      </c>
      <c r="AL506" s="71">
        <v>0</v>
      </c>
      <c r="AM506" s="71">
        <v>521009.45404359087</v>
      </c>
      <c r="AN506" s="71">
        <v>0</v>
      </c>
      <c r="AO506" s="71">
        <v>0</v>
      </c>
      <c r="AP506" s="71">
        <v>17387338.774102245</v>
      </c>
      <c r="AQ506" s="72"/>
      <c r="AR506" s="71">
        <v>117</v>
      </c>
      <c r="AS506" s="71">
        <v>41</v>
      </c>
      <c r="AT506" s="71">
        <v>0</v>
      </c>
      <c r="AU506" s="71">
        <v>0</v>
      </c>
      <c r="AV506" s="71">
        <v>0</v>
      </c>
      <c r="AW506" s="71">
        <v>0</v>
      </c>
      <c r="AX506" s="71"/>
      <c r="AY506" s="72"/>
      <c r="AZ506" s="71">
        <v>576.21</v>
      </c>
      <c r="BA506" s="71">
        <v>4408</v>
      </c>
      <c r="BB506" s="71">
        <v>0</v>
      </c>
      <c r="BC506" s="71">
        <v>0</v>
      </c>
      <c r="BD506" s="71">
        <v>0</v>
      </c>
      <c r="BE506" s="71">
        <v>0</v>
      </c>
      <c r="BF506" s="71"/>
      <c r="BG506" s="72"/>
      <c r="BH506" s="71">
        <v>0</v>
      </c>
      <c r="BI506" s="71">
        <v>0</v>
      </c>
      <c r="BJ506" s="71">
        <v>0</v>
      </c>
      <c r="BK506" s="71">
        <v>0</v>
      </c>
      <c r="BL506" s="71">
        <v>0</v>
      </c>
      <c r="BM506" s="71">
        <v>0</v>
      </c>
      <c r="BN506" s="72"/>
      <c r="BO506" s="71">
        <v>0</v>
      </c>
      <c r="BP506" s="71">
        <v>0</v>
      </c>
      <c r="BQ506" s="71">
        <v>0</v>
      </c>
      <c r="BR506" s="71">
        <v>0</v>
      </c>
      <c r="BS506" s="71">
        <v>0</v>
      </c>
      <c r="BT506" s="71">
        <v>0</v>
      </c>
      <c r="BU506"/>
      <c r="BV506" s="70">
        <v>0</v>
      </c>
      <c r="BW506" s="70">
        <v>0</v>
      </c>
      <c r="BX506" s="70">
        <v>0</v>
      </c>
      <c r="BY506" s="70">
        <v>0</v>
      </c>
      <c r="BZ506" s="70">
        <v>0</v>
      </c>
      <c r="CA506" s="70">
        <v>0</v>
      </c>
      <c r="CB506" s="70">
        <v>0</v>
      </c>
      <c r="CC506" s="70">
        <v>0</v>
      </c>
      <c r="CD506" s="70">
        <v>0</v>
      </c>
    </row>
    <row r="507" spans="1:82">
      <c r="A507" s="70" t="s">
        <v>2218</v>
      </c>
      <c r="B507" s="70">
        <v>84</v>
      </c>
      <c r="C507" s="70">
        <v>16</v>
      </c>
      <c r="D507" s="70">
        <v>5</v>
      </c>
      <c r="E507" s="70">
        <v>2019</v>
      </c>
      <c r="F507" s="70" t="s">
        <v>158</v>
      </c>
      <c r="G507" s="70" t="s">
        <v>2202</v>
      </c>
      <c r="H507" s="70" t="s">
        <v>2203</v>
      </c>
      <c r="I507" s="148"/>
      <c r="J507" s="71">
        <v>1.0107534155606972</v>
      </c>
      <c r="K507" s="71">
        <v>0.24715688428731628</v>
      </c>
      <c r="L507" s="71">
        <v>1.2375174764245374</v>
      </c>
      <c r="M507" s="71">
        <v>5.143183793604357</v>
      </c>
      <c r="N507" s="71">
        <v>2.9769647468789153</v>
      </c>
      <c r="O507" s="71">
        <v>3.4005944267204544</v>
      </c>
      <c r="P507" s="71">
        <v>5.2012073836596535</v>
      </c>
      <c r="Q507" s="71">
        <v>0.23011740867948</v>
      </c>
      <c r="R507" s="71">
        <v>0</v>
      </c>
      <c r="S507" s="71">
        <v>0.33592953644497731</v>
      </c>
      <c r="T507" s="72"/>
      <c r="U507" s="71">
        <v>34498</v>
      </c>
      <c r="V507" s="71">
        <v>82</v>
      </c>
      <c r="W507" s="71">
        <v>24</v>
      </c>
      <c r="X507" s="71">
        <v>1652</v>
      </c>
      <c r="Y507" s="71">
        <v>1738</v>
      </c>
      <c r="Z507" s="71">
        <v>2129</v>
      </c>
      <c r="AA507" s="71">
        <v>1080</v>
      </c>
      <c r="AB507" s="71">
        <v>3729</v>
      </c>
      <c r="AC507" s="71">
        <v>0</v>
      </c>
      <c r="AD507" s="71">
        <v>0.33592953644497731</v>
      </c>
      <c r="AE507" s="72"/>
      <c r="AF507" s="71">
        <v>376496.82007576938</v>
      </c>
      <c r="AG507" s="71">
        <v>200771.52645470979</v>
      </c>
      <c r="AH507" s="71">
        <v>200320.89320308651</v>
      </c>
      <c r="AI507" s="71">
        <v>9292070.4174562823</v>
      </c>
      <c r="AJ507" s="71">
        <v>5965946.6538018472</v>
      </c>
      <c r="AK507" s="71">
        <v>0</v>
      </c>
      <c r="AL507" s="71">
        <v>0</v>
      </c>
      <c r="AM507" s="71">
        <v>507861.72810302966</v>
      </c>
      <c r="AN507" s="71">
        <v>0</v>
      </c>
      <c r="AO507" s="71">
        <v>0</v>
      </c>
      <c r="AP507" s="71">
        <v>16543468.039094726</v>
      </c>
      <c r="AQ507" s="72"/>
      <c r="AR507" s="71">
        <v>123</v>
      </c>
      <c r="AS507" s="71">
        <v>48</v>
      </c>
      <c r="AT507" s="71">
        <v>0</v>
      </c>
      <c r="AU507" s="71">
        <v>0</v>
      </c>
      <c r="AV507" s="71">
        <v>0</v>
      </c>
      <c r="AW507" s="71">
        <v>0</v>
      </c>
      <c r="AX507" s="71"/>
      <c r="AY507" s="72"/>
      <c r="AZ507" s="71">
        <v>604.52</v>
      </c>
      <c r="BA507" s="71">
        <v>4697.7000000000007</v>
      </c>
      <c r="BB507" s="71">
        <v>0</v>
      </c>
      <c r="BC507" s="71">
        <v>0</v>
      </c>
      <c r="BD507" s="71">
        <v>0</v>
      </c>
      <c r="BE507" s="71">
        <v>0</v>
      </c>
      <c r="BF507" s="71"/>
      <c r="BG507" s="72"/>
      <c r="BH507" s="71">
        <v>0</v>
      </c>
      <c r="BI507" s="71">
        <v>0</v>
      </c>
      <c r="BJ507" s="71">
        <v>0</v>
      </c>
      <c r="BK507" s="71">
        <v>0</v>
      </c>
      <c r="BL507" s="71">
        <v>0</v>
      </c>
      <c r="BM507" s="71">
        <v>0</v>
      </c>
      <c r="BN507" s="72"/>
      <c r="BO507" s="71">
        <v>0</v>
      </c>
      <c r="BP507" s="71">
        <v>0</v>
      </c>
      <c r="BQ507" s="71">
        <v>0</v>
      </c>
      <c r="BR507" s="71">
        <v>0</v>
      </c>
      <c r="BS507" s="71">
        <v>0</v>
      </c>
      <c r="BT507" s="71">
        <v>0</v>
      </c>
      <c r="BU507"/>
      <c r="BV507" s="70">
        <v>0</v>
      </c>
      <c r="BW507" s="70">
        <v>0</v>
      </c>
      <c r="BX507" s="70">
        <v>0</v>
      </c>
      <c r="BY507" s="70">
        <v>0</v>
      </c>
      <c r="BZ507" s="70">
        <v>0</v>
      </c>
      <c r="CA507" s="70">
        <v>0</v>
      </c>
      <c r="CB507" s="70">
        <v>0</v>
      </c>
      <c r="CC507" s="70">
        <v>0</v>
      </c>
      <c r="CD507" s="70">
        <v>0</v>
      </c>
    </row>
    <row r="508" spans="1:82">
      <c r="A508" s="70" t="s">
        <v>2219</v>
      </c>
      <c r="B508" s="70">
        <v>85</v>
      </c>
      <c r="C508" s="70">
        <v>17</v>
      </c>
      <c r="D508" s="70">
        <v>5</v>
      </c>
      <c r="E508" s="70">
        <v>2020</v>
      </c>
      <c r="F508" s="70" t="s">
        <v>159</v>
      </c>
      <c r="G508" s="70" t="s">
        <v>2202</v>
      </c>
      <c r="H508" s="70" t="s">
        <v>2203</v>
      </c>
      <c r="I508" s="148"/>
      <c r="J508" s="71">
        <v>0</v>
      </c>
      <c r="K508" s="71">
        <v>0.27366113637050588</v>
      </c>
      <c r="L508" s="71">
        <v>5.490038290748176</v>
      </c>
      <c r="M508" s="71">
        <v>5.6249431844643443</v>
      </c>
      <c r="N508" s="71">
        <v>5.3336170748723184</v>
      </c>
      <c r="O508" s="71">
        <v>3.0087896822943696</v>
      </c>
      <c r="P508" s="71">
        <v>4.9523387995533028</v>
      </c>
      <c r="Q508" s="71">
        <v>0.21650377632083301</v>
      </c>
      <c r="R508" s="71">
        <v>0</v>
      </c>
      <c r="S508" s="71">
        <v>0.67449916667179144</v>
      </c>
      <c r="T508" s="72"/>
      <c r="U508" s="71">
        <v>0</v>
      </c>
      <c r="V508" s="71">
        <v>67</v>
      </c>
      <c r="W508" s="71">
        <v>93</v>
      </c>
      <c r="X508" s="71">
        <v>1323</v>
      </c>
      <c r="Y508" s="71">
        <v>1742</v>
      </c>
      <c r="Z508" s="71">
        <v>2150</v>
      </c>
      <c r="AA508" s="71">
        <v>1093</v>
      </c>
      <c r="AB508" s="71">
        <v>3672</v>
      </c>
      <c r="AC508" s="71">
        <v>0</v>
      </c>
      <c r="AD508" s="71">
        <v>0.67449916667179144</v>
      </c>
      <c r="AE508" s="72"/>
      <c r="AF508" s="71">
        <v>0</v>
      </c>
      <c r="AG508" s="71">
        <v>230023.69645541252</v>
      </c>
      <c r="AH508" s="71">
        <v>943438.48725862999</v>
      </c>
      <c r="AI508" s="71">
        <v>7883304.7818846731</v>
      </c>
      <c r="AJ508" s="71">
        <v>8270625.3579554027</v>
      </c>
      <c r="AK508" s="71"/>
      <c r="AL508" s="71"/>
      <c r="AM508" s="71">
        <v>479236.79677090014</v>
      </c>
      <c r="AN508" s="71"/>
      <c r="AO508" s="71"/>
      <c r="AP508" s="71">
        <v>17806629.120325018</v>
      </c>
      <c r="AQ508" s="72"/>
      <c r="AR508" s="71">
        <v>126</v>
      </c>
      <c r="AS508" s="71">
        <v>59</v>
      </c>
      <c r="AT508" s="71">
        <v>0</v>
      </c>
      <c r="AU508" s="71">
        <v>0</v>
      </c>
      <c r="AV508" s="71">
        <v>0</v>
      </c>
      <c r="AW508" s="71">
        <v>0</v>
      </c>
      <c r="AX508" s="71"/>
      <c r="AY508" s="72"/>
      <c r="AZ508" s="71">
        <v>618.01499999999999</v>
      </c>
      <c r="BA508" s="71">
        <v>5226.5999999999995</v>
      </c>
      <c r="BB508" s="71">
        <v>0</v>
      </c>
      <c r="BC508" s="71">
        <v>0</v>
      </c>
      <c r="BD508" s="71">
        <v>0</v>
      </c>
      <c r="BE508" s="71">
        <v>0</v>
      </c>
      <c r="BF508" s="71"/>
      <c r="BG508" s="72"/>
      <c r="BH508" s="71">
        <v>0</v>
      </c>
      <c r="BI508" s="71">
        <v>0</v>
      </c>
      <c r="BJ508" s="71">
        <v>0</v>
      </c>
      <c r="BK508" s="71">
        <v>0</v>
      </c>
      <c r="BL508" s="71">
        <v>0</v>
      </c>
      <c r="BM508" s="71">
        <v>0</v>
      </c>
      <c r="BN508" s="72"/>
      <c r="BO508" s="71">
        <v>0</v>
      </c>
      <c r="BP508" s="71">
        <v>0</v>
      </c>
      <c r="BQ508" s="71">
        <v>0</v>
      </c>
      <c r="BR508" s="71">
        <v>0</v>
      </c>
      <c r="BS508" s="71">
        <v>0</v>
      </c>
      <c r="BT508" s="71">
        <v>0</v>
      </c>
      <c r="BU508"/>
      <c r="BV508" s="70">
        <v>0</v>
      </c>
      <c r="BW508" s="70">
        <v>0</v>
      </c>
      <c r="BX508" s="70">
        <v>0</v>
      </c>
      <c r="BY508" s="70">
        <v>0</v>
      </c>
      <c r="BZ508" s="70">
        <v>0</v>
      </c>
      <c r="CA508" s="70">
        <v>0</v>
      </c>
      <c r="CB508" s="70">
        <v>0</v>
      </c>
      <c r="CC508" s="70">
        <v>0</v>
      </c>
      <c r="CD508" s="70">
        <v>0</v>
      </c>
    </row>
    <row r="509" spans="1:82">
      <c r="A509" s="70" t="s">
        <v>2220</v>
      </c>
      <c r="B509" s="70">
        <v>85</v>
      </c>
      <c r="C509" s="70">
        <v>18</v>
      </c>
      <c r="D509" s="70">
        <v>5</v>
      </c>
      <c r="E509" s="70">
        <v>2021</v>
      </c>
      <c r="F509" s="70" t="s">
        <v>160</v>
      </c>
      <c r="G509" s="70" t="s">
        <v>2202</v>
      </c>
      <c r="H509" s="70" t="s">
        <v>2203</v>
      </c>
      <c r="I509" s="148"/>
      <c r="J509" s="71">
        <v>0</v>
      </c>
      <c r="K509" s="71">
        <v>0.27950254337047525</v>
      </c>
      <c r="L509" s="71">
        <v>5.3417176215359277</v>
      </c>
      <c r="M509" s="71">
        <v>5.4410160124777924</v>
      </c>
      <c r="N509" s="71">
        <v>4.298508310259975</v>
      </c>
      <c r="O509" s="71">
        <v>2.8949589712374899</v>
      </c>
      <c r="P509" s="71">
        <v>5.0415717432663216</v>
      </c>
      <c r="Q509" s="71">
        <v>0.21276261935625701</v>
      </c>
      <c r="R509" s="71">
        <v>0</v>
      </c>
      <c r="S509" s="71">
        <v>0.64789338003666019</v>
      </c>
      <c r="T509" s="72"/>
      <c r="U509" s="71">
        <v>0</v>
      </c>
      <c r="V509" s="71">
        <v>67</v>
      </c>
      <c r="W509" s="71">
        <v>93</v>
      </c>
      <c r="X509" s="71">
        <v>1323</v>
      </c>
      <c r="Y509" s="71">
        <v>1758</v>
      </c>
      <c r="Z509" s="71">
        <v>2130</v>
      </c>
      <c r="AA509" s="71">
        <v>1085</v>
      </c>
      <c r="AB509" s="71">
        <v>3644</v>
      </c>
      <c r="AC509" s="71">
        <v>0</v>
      </c>
      <c r="AD509" s="71">
        <v>0.64789338003666019</v>
      </c>
      <c r="AE509" s="72"/>
      <c r="AF509" s="71">
        <v>0</v>
      </c>
      <c r="AG509" s="71">
        <v>245832.48729087942</v>
      </c>
      <c r="AH509" s="71">
        <v>908196.69991762529</v>
      </c>
      <c r="AI509" s="71">
        <v>8421355.938788401</v>
      </c>
      <c r="AJ509" s="71">
        <v>6826371.156546263</v>
      </c>
      <c r="AK509" s="71">
        <v>0</v>
      </c>
      <c r="AL509" s="71">
        <v>0</v>
      </c>
      <c r="AM509" s="71">
        <v>478325.60717163386</v>
      </c>
      <c r="AN509" s="71">
        <v>0</v>
      </c>
      <c r="AO509" s="71">
        <v>0</v>
      </c>
      <c r="AP509" s="71">
        <v>16880081.889714804</v>
      </c>
      <c r="AQ509" s="72"/>
      <c r="AR509" s="71">
        <v>133</v>
      </c>
      <c r="AS509" s="71">
        <v>69</v>
      </c>
      <c r="AT509" s="71">
        <v>0</v>
      </c>
      <c r="AU509" s="71">
        <v>0</v>
      </c>
      <c r="AV509" s="71">
        <v>0</v>
      </c>
      <c r="AW509" s="71">
        <v>0</v>
      </c>
      <c r="AX509" s="71"/>
      <c r="AY509" s="72"/>
      <c r="AZ509" s="71">
        <v>663.01499999999987</v>
      </c>
      <c r="BA509" s="71">
        <v>5721.5999999999995</v>
      </c>
      <c r="BB509" s="71">
        <v>0</v>
      </c>
      <c r="BC509" s="71">
        <v>0</v>
      </c>
      <c r="BD509" s="71">
        <v>0</v>
      </c>
      <c r="BE509" s="71">
        <v>0</v>
      </c>
      <c r="BF509" s="71"/>
      <c r="BG509" s="72"/>
      <c r="BH509" s="71">
        <v>0</v>
      </c>
      <c r="BI509" s="71">
        <v>0</v>
      </c>
      <c r="BJ509" s="71">
        <v>0</v>
      </c>
      <c r="BK509" s="71">
        <v>0</v>
      </c>
      <c r="BL509" s="71">
        <v>0</v>
      </c>
      <c r="BM509" s="71">
        <v>0</v>
      </c>
      <c r="BN509" s="72"/>
      <c r="BO509" s="71">
        <v>0</v>
      </c>
      <c r="BP509" s="71">
        <v>0</v>
      </c>
      <c r="BQ509" s="71">
        <v>0</v>
      </c>
      <c r="BR509" s="71">
        <v>0</v>
      </c>
      <c r="BS509" s="71">
        <v>0</v>
      </c>
      <c r="BT509" s="71">
        <v>0</v>
      </c>
      <c r="BU509"/>
      <c r="BV509" s="70">
        <v>0</v>
      </c>
      <c r="BW509" s="70">
        <v>0</v>
      </c>
      <c r="BX509" s="70">
        <v>0</v>
      </c>
      <c r="BY509" s="70">
        <v>0</v>
      </c>
      <c r="BZ509" s="70">
        <v>0</v>
      </c>
      <c r="CA509" s="70">
        <v>0</v>
      </c>
      <c r="CB509" s="70">
        <v>0</v>
      </c>
      <c r="CC509" s="70">
        <v>0</v>
      </c>
      <c r="CD509" s="70">
        <v>0</v>
      </c>
    </row>
    <row r="510" spans="1:82">
      <c r="A510" s="70" t="s">
        <v>2221</v>
      </c>
      <c r="B510" s="70">
        <v>85</v>
      </c>
      <c r="C510" s="70">
        <v>19</v>
      </c>
      <c r="D510" s="70">
        <v>5</v>
      </c>
      <c r="E510" s="70">
        <v>2022</v>
      </c>
      <c r="F510" s="70" t="s">
        <v>161</v>
      </c>
      <c r="G510" s="70" t="s">
        <v>2202</v>
      </c>
      <c r="H510" s="70" t="s">
        <v>2203</v>
      </c>
      <c r="I510" s="148"/>
      <c r="J510" s="71">
        <v>0</v>
      </c>
      <c r="K510" s="71">
        <v>0.20418813938683131</v>
      </c>
      <c r="L510" s="71">
        <v>4.2107424674198546</v>
      </c>
      <c r="M510" s="71">
        <v>4.1536202509728781</v>
      </c>
      <c r="N510" s="71">
        <v>3.9625363145307575</v>
      </c>
      <c r="O510" s="71">
        <v>3.0598538435648348</v>
      </c>
      <c r="P510" s="71">
        <v>5.0024846394079487</v>
      </c>
      <c r="Q510" s="71">
        <v>0.21316769971815214</v>
      </c>
      <c r="R510" s="71">
        <v>0</v>
      </c>
      <c r="S510" s="71">
        <v>0.71062449317959153</v>
      </c>
      <c r="T510" s="72"/>
      <c r="U510" s="71">
        <v>0</v>
      </c>
      <c r="V510" s="71">
        <v>67</v>
      </c>
      <c r="W510" s="71">
        <v>93</v>
      </c>
      <c r="X510" s="71">
        <v>1323</v>
      </c>
      <c r="Y510" s="71">
        <v>1763</v>
      </c>
      <c r="Z510" s="71">
        <v>2139</v>
      </c>
      <c r="AA510" s="71">
        <v>1093</v>
      </c>
      <c r="AB510" s="71">
        <v>3621</v>
      </c>
      <c r="AC510" s="71">
        <v>0</v>
      </c>
      <c r="AD510" s="71">
        <v>0.71062449317959153</v>
      </c>
      <c r="AE510" s="72"/>
      <c r="AF510" s="71">
        <v>0</v>
      </c>
      <c r="AG510" s="71">
        <v>142785.39370567218</v>
      </c>
      <c r="AH510" s="71">
        <v>806033.1302568597</v>
      </c>
      <c r="AI510" s="71">
        <v>7356776.9087827597</v>
      </c>
      <c r="AJ510" s="71">
        <v>8311704.5287390305</v>
      </c>
      <c r="AK510" s="71">
        <v>0</v>
      </c>
      <c r="AL510" s="71">
        <v>0</v>
      </c>
      <c r="AM510" s="71">
        <v>467569.93304816546</v>
      </c>
      <c r="AN510" s="71">
        <v>0</v>
      </c>
      <c r="AO510" s="71">
        <v>0</v>
      </c>
      <c r="AP510" s="71">
        <v>17084869.894532487</v>
      </c>
      <c r="AQ510" s="72"/>
      <c r="AR510" s="71">
        <v>142</v>
      </c>
      <c r="AS510" s="71">
        <v>78</v>
      </c>
      <c r="AT510" s="71">
        <v>0</v>
      </c>
      <c r="AU510" s="71">
        <v>0</v>
      </c>
      <c r="AV510" s="71">
        <v>0</v>
      </c>
      <c r="AW510" s="71">
        <v>0</v>
      </c>
      <c r="AX510" s="71"/>
      <c r="AY510" s="72"/>
      <c r="AZ510" s="71">
        <v>705.08699999999999</v>
      </c>
      <c r="BA510" s="71">
        <v>6167.0999999999985</v>
      </c>
      <c r="BB510" s="71">
        <v>0</v>
      </c>
      <c r="BC510" s="71">
        <v>0</v>
      </c>
      <c r="BD510" s="71">
        <v>0</v>
      </c>
      <c r="BE510" s="71">
        <v>0</v>
      </c>
      <c r="BF510" s="71"/>
      <c r="BG510" s="72"/>
      <c r="BH510" s="71"/>
      <c r="BI510" s="71"/>
      <c r="BJ510" s="71"/>
      <c r="BK510" s="71"/>
      <c r="BL510" s="71"/>
      <c r="BM510" s="71"/>
      <c r="BN510" s="72"/>
      <c r="BO510" s="71"/>
      <c r="BP510" s="71"/>
      <c r="BQ510" s="71"/>
      <c r="BR510" s="71"/>
      <c r="BS510" s="71"/>
      <c r="BT510" s="71"/>
      <c r="BU510"/>
      <c r="BV510" s="70"/>
      <c r="BW510" s="70"/>
      <c r="BX510" s="70"/>
      <c r="BY510" s="70"/>
      <c r="BZ510" s="70"/>
      <c r="CA510" s="70"/>
      <c r="CB510" s="70"/>
      <c r="CC510" s="70"/>
      <c r="CD510" s="70"/>
    </row>
    <row r="511" spans="1:82">
      <c r="A511" s="70" t="s">
        <v>2222</v>
      </c>
      <c r="B511" s="70">
        <v>85</v>
      </c>
      <c r="C511" s="70">
        <v>20</v>
      </c>
      <c r="D511" s="70">
        <v>5</v>
      </c>
      <c r="E511" s="70">
        <v>2023</v>
      </c>
      <c r="F511" s="70" t="s">
        <v>1539</v>
      </c>
      <c r="G511" s="70" t="s">
        <v>2202</v>
      </c>
      <c r="H511" s="70" t="s">
        <v>2203</v>
      </c>
      <c r="I511" s="148"/>
      <c r="J511" s="71"/>
      <c r="K511" s="71"/>
      <c r="L511" s="71"/>
      <c r="M511" s="71"/>
      <c r="N511" s="71"/>
      <c r="O511" s="71"/>
      <c r="P511" s="71"/>
      <c r="Q511" s="71"/>
      <c r="R511" s="71"/>
      <c r="S511" s="71"/>
      <c r="T511" s="72"/>
      <c r="U511" s="71"/>
      <c r="V511" s="71"/>
      <c r="W511" s="71"/>
      <c r="X511" s="71"/>
      <c r="Y511" s="71"/>
      <c r="Z511" s="71"/>
      <c r="AA511" s="71"/>
      <c r="AB511" s="71"/>
      <c r="AC511" s="71"/>
      <c r="AD511" s="71"/>
      <c r="AE511" s="72"/>
      <c r="AF511" s="71"/>
      <c r="AG511" s="71"/>
      <c r="AH511" s="71"/>
      <c r="AI511" s="71"/>
      <c r="AJ511" s="71"/>
      <c r="AK511" s="71"/>
      <c r="AL511" s="71"/>
      <c r="AM511" s="71"/>
      <c r="AN511" s="71"/>
      <c r="AO511" s="71"/>
      <c r="AP511" s="71"/>
      <c r="AQ511" s="72"/>
      <c r="AR511" s="71">
        <v>148</v>
      </c>
      <c r="AS511" s="71">
        <v>78</v>
      </c>
      <c r="AT511" s="71">
        <v>0</v>
      </c>
      <c r="AU511" s="71">
        <v>0</v>
      </c>
      <c r="AV511" s="71">
        <v>0</v>
      </c>
      <c r="AW511" s="71">
        <v>0</v>
      </c>
      <c r="AX511" s="71"/>
      <c r="AY511" s="72"/>
      <c r="AZ511" s="71">
        <v>736.48699999999997</v>
      </c>
      <c r="BA511" s="71">
        <v>6167.0999999999985</v>
      </c>
      <c r="BB511" s="71">
        <v>0</v>
      </c>
      <c r="BC511" s="71">
        <v>0</v>
      </c>
      <c r="BD511" s="71">
        <v>0</v>
      </c>
      <c r="BE511" s="71">
        <v>0</v>
      </c>
      <c r="BF511" s="71"/>
      <c r="BG511" s="72"/>
      <c r="BH511" s="71"/>
      <c r="BI511" s="71"/>
      <c r="BJ511" s="71"/>
      <c r="BK511" s="71"/>
      <c r="BL511" s="71"/>
      <c r="BM511" s="71"/>
      <c r="BN511" s="72"/>
      <c r="BO511" s="71"/>
      <c r="BP511" s="71"/>
      <c r="BQ511" s="71"/>
      <c r="BR511" s="71"/>
      <c r="BS511" s="71"/>
      <c r="BT511" s="71"/>
      <c r="BU511"/>
      <c r="BV511" s="70"/>
      <c r="BW511" s="70"/>
      <c r="BX511" s="70"/>
      <c r="BY511" s="70"/>
      <c r="BZ511" s="70"/>
      <c r="CA511" s="70"/>
      <c r="CB511" s="70"/>
      <c r="CC511" s="70"/>
      <c r="CD511" s="70"/>
    </row>
    <row r="512" spans="1:82">
      <c r="A512" s="70" t="s">
        <v>2223</v>
      </c>
      <c r="B512" s="70">
        <v>85</v>
      </c>
      <c r="C512" s="70">
        <v>21</v>
      </c>
      <c r="D512" s="70">
        <v>5</v>
      </c>
      <c r="E512" s="70">
        <v>2024</v>
      </c>
      <c r="F512" s="70" t="s">
        <v>1554</v>
      </c>
      <c r="G512" s="70" t="s">
        <v>2202</v>
      </c>
      <c r="H512" s="70" t="s">
        <v>2203</v>
      </c>
      <c r="I512" s="148"/>
      <c r="J512" s="71"/>
      <c r="K512" s="71"/>
      <c r="L512" s="71"/>
      <c r="M512" s="71"/>
      <c r="N512" s="71"/>
      <c r="O512" s="71"/>
      <c r="P512" s="71"/>
      <c r="Q512" s="71"/>
      <c r="R512" s="71"/>
      <c r="S512" s="71"/>
      <c r="T512" s="72"/>
      <c r="U512" s="71"/>
      <c r="V512" s="71"/>
      <c r="W512" s="71"/>
      <c r="X512" s="71"/>
      <c r="Y512" s="71"/>
      <c r="Z512" s="71"/>
      <c r="AA512" s="71"/>
      <c r="AB512" s="71"/>
      <c r="AC512" s="71"/>
      <c r="AD512" s="71"/>
      <c r="AE512" s="72"/>
      <c r="AF512" s="71"/>
      <c r="AG512" s="71"/>
      <c r="AH512" s="71"/>
      <c r="AI512" s="71"/>
      <c r="AJ512" s="71"/>
      <c r="AK512" s="71"/>
      <c r="AL512" s="71"/>
      <c r="AM512" s="71"/>
      <c r="AN512" s="71"/>
      <c r="AO512" s="71"/>
      <c r="AP512" s="71"/>
      <c r="AQ512" s="72"/>
      <c r="AR512" s="71"/>
      <c r="AS512" s="71"/>
      <c r="AT512" s="71"/>
      <c r="AU512" s="71"/>
      <c r="AV512" s="71"/>
      <c r="AW512" s="71"/>
      <c r="AX512" s="71"/>
      <c r="AY512" s="72"/>
      <c r="AZ512" s="71"/>
      <c r="BA512" s="71"/>
      <c r="BB512" s="71"/>
      <c r="BC512" s="71"/>
      <c r="BD512" s="71"/>
      <c r="BE512" s="71"/>
      <c r="BF512" s="71"/>
      <c r="BG512" s="72"/>
      <c r="BH512" s="71"/>
      <c r="BI512" s="71"/>
      <c r="BJ512" s="71"/>
      <c r="BK512" s="71"/>
      <c r="BL512" s="71"/>
      <c r="BM512" s="71"/>
      <c r="BN512" s="72"/>
      <c r="BO512" s="71"/>
      <c r="BP512" s="71"/>
      <c r="BQ512" s="71"/>
      <c r="BR512" s="71"/>
      <c r="BS512" s="71"/>
      <c r="BT512" s="71"/>
      <c r="BU512"/>
      <c r="BV512" s="70"/>
      <c r="BW512" s="70"/>
      <c r="BX512" s="70"/>
      <c r="BY512" s="70"/>
      <c r="BZ512" s="70"/>
      <c r="CA512" s="70"/>
      <c r="CB512" s="70"/>
      <c r="CC512" s="70"/>
      <c r="CD512" s="70"/>
    </row>
    <row r="513" spans="1:82">
      <c r="A513" s="70" t="s">
        <v>2224</v>
      </c>
      <c r="B513" s="70">
        <v>392</v>
      </c>
      <c r="C513" s="70">
        <v>1</v>
      </c>
      <c r="D513" s="70">
        <v>24</v>
      </c>
      <c r="E513" s="70">
        <v>1990</v>
      </c>
      <c r="F513" s="70" t="s">
        <v>787</v>
      </c>
      <c r="G513" s="70" t="s">
        <v>1639</v>
      </c>
      <c r="H513" s="70" t="s">
        <v>1640</v>
      </c>
      <c r="I513" s="148"/>
      <c r="J513" s="71">
        <v>52.464357389897188</v>
      </c>
      <c r="K513" s="71">
        <v>0.836202198018135</v>
      </c>
      <c r="L513" s="71">
        <v>5.0442368440358063</v>
      </c>
      <c r="M513" s="71">
        <v>3.149176315983726</v>
      </c>
      <c r="N513" s="71">
        <v>6.3900527796896682</v>
      </c>
      <c r="O513" s="71">
        <v>3.7708628847619372</v>
      </c>
      <c r="P513" s="71">
        <v>5.5392856276772164</v>
      </c>
      <c r="Q513" s="71">
        <v>0.30665271921717302</v>
      </c>
      <c r="R513" s="71">
        <v>0</v>
      </c>
      <c r="S513" s="71">
        <v>0.24971112709919671</v>
      </c>
      <c r="T513" s="72"/>
      <c r="U513" s="71">
        <v>1473013</v>
      </c>
      <c r="V513" s="71">
        <v>153</v>
      </c>
      <c r="W513" s="71">
        <v>59</v>
      </c>
      <c r="X513" s="71">
        <v>1056</v>
      </c>
      <c r="Y513" s="71">
        <v>1367</v>
      </c>
      <c r="Z513" s="71">
        <v>1551</v>
      </c>
      <c r="AA513" s="71">
        <v>1345</v>
      </c>
      <c r="AB513" s="71">
        <v>4979</v>
      </c>
      <c r="AC513" s="71">
        <v>0</v>
      </c>
      <c r="AD513" s="71">
        <v>0.24971112709919671</v>
      </c>
      <c r="AE513" s="72"/>
      <c r="AF513" s="71"/>
      <c r="AG513" s="71"/>
      <c r="AH513" s="71"/>
      <c r="AI513" s="71"/>
      <c r="AJ513" s="71"/>
      <c r="AK513" s="71"/>
      <c r="AL513" s="71"/>
      <c r="AM513" s="71"/>
      <c r="AN513" s="71"/>
      <c r="AO513" s="71"/>
      <c r="AP513" s="71"/>
      <c r="AQ513" s="72"/>
      <c r="AR513" s="71"/>
      <c r="AS513" s="71"/>
      <c r="AT513" s="71"/>
      <c r="AU513" s="71"/>
      <c r="AV513" s="71"/>
      <c r="AW513" s="71"/>
      <c r="AX513" s="71"/>
      <c r="AY513" s="72"/>
      <c r="AZ513" s="71"/>
      <c r="BA513" s="71"/>
      <c r="BB513" s="71"/>
      <c r="BC513" s="71"/>
      <c r="BD513" s="71"/>
      <c r="BE513" s="71"/>
      <c r="BF513" s="71"/>
      <c r="BG513" s="72"/>
      <c r="BH513" s="71" t="s">
        <v>788</v>
      </c>
      <c r="BI513" s="71" t="s">
        <v>788</v>
      </c>
      <c r="BJ513" s="71" t="s">
        <v>788</v>
      </c>
      <c r="BK513" s="71" t="s">
        <v>788</v>
      </c>
      <c r="BL513" s="71" t="s">
        <v>788</v>
      </c>
      <c r="BM513" s="71" t="s">
        <v>788</v>
      </c>
      <c r="BN513" s="72"/>
      <c r="BO513" s="71" t="s">
        <v>788</v>
      </c>
      <c r="BP513" s="71" t="s">
        <v>788</v>
      </c>
      <c r="BQ513" s="71" t="s">
        <v>788</v>
      </c>
      <c r="BR513" s="71" t="s">
        <v>788</v>
      </c>
      <c r="BS513" s="71" t="s">
        <v>788</v>
      </c>
      <c r="BT513" s="71" t="s">
        <v>788</v>
      </c>
      <c r="BU513"/>
      <c r="BV513" s="70"/>
      <c r="BW513" s="70"/>
      <c r="BX513" s="70"/>
      <c r="BY513" s="70"/>
      <c r="BZ513" s="70"/>
      <c r="CA513" s="70"/>
      <c r="CB513" s="70"/>
      <c r="CC513" s="70"/>
      <c r="CD513" s="70"/>
    </row>
    <row r="514" spans="1:82">
      <c r="A514" s="70" t="s">
        <v>2225</v>
      </c>
      <c r="B514" s="70">
        <v>393</v>
      </c>
      <c r="C514" s="70">
        <v>2</v>
      </c>
      <c r="D514" s="70">
        <v>24</v>
      </c>
      <c r="E514" s="70">
        <v>2005</v>
      </c>
      <c r="F514" s="70" t="s">
        <v>789</v>
      </c>
      <c r="G514" s="70" t="s">
        <v>1639</v>
      </c>
      <c r="H514" s="70" t="s">
        <v>1640</v>
      </c>
      <c r="I514" s="148"/>
      <c r="J514" s="71">
        <v>30.119464927004621</v>
      </c>
      <c r="K514" s="71">
        <v>0.56058804517613248</v>
      </c>
      <c r="L514" s="71">
        <v>2.8153516110575469</v>
      </c>
      <c r="M514" s="71">
        <v>4.6244663296337132</v>
      </c>
      <c r="N514" s="71">
        <v>8.9612256381704913</v>
      </c>
      <c r="O514" s="71">
        <v>5.0738912511676091</v>
      </c>
      <c r="P514" s="71">
        <v>6.2707433945186732</v>
      </c>
      <c r="Q514" s="71">
        <v>0.28809100983893199</v>
      </c>
      <c r="R514" s="71">
        <v>0</v>
      </c>
      <c r="S514" s="71">
        <v>0.55983546428563324</v>
      </c>
      <c r="T514" s="72"/>
      <c r="U514" s="71">
        <v>930251</v>
      </c>
      <c r="V514" s="71">
        <v>171</v>
      </c>
      <c r="W514" s="71">
        <v>25</v>
      </c>
      <c r="X514" s="71">
        <v>751</v>
      </c>
      <c r="Y514" s="71">
        <v>1827</v>
      </c>
      <c r="Z514" s="71">
        <v>2415</v>
      </c>
      <c r="AA514" s="71">
        <v>1247</v>
      </c>
      <c r="AB514" s="71">
        <v>4890</v>
      </c>
      <c r="AC514" s="71">
        <v>0</v>
      </c>
      <c r="AD514" s="71">
        <v>0.55983546428563324</v>
      </c>
      <c r="AE514" s="72"/>
      <c r="AF514" s="71"/>
      <c r="AG514" s="71"/>
      <c r="AH514" s="71"/>
      <c r="AI514" s="71"/>
      <c r="AJ514" s="71"/>
      <c r="AK514" s="71"/>
      <c r="AL514" s="71"/>
      <c r="AM514" s="71"/>
      <c r="AN514" s="71"/>
      <c r="AO514" s="71"/>
      <c r="AP514" s="71"/>
      <c r="AQ514" s="72"/>
      <c r="AR514" s="71"/>
      <c r="AS514" s="71"/>
      <c r="AT514" s="71"/>
      <c r="AU514" s="71"/>
      <c r="AV514" s="71"/>
      <c r="AW514" s="71"/>
      <c r="AX514" s="71"/>
      <c r="AY514" s="72"/>
      <c r="AZ514" s="71"/>
      <c r="BA514" s="71"/>
      <c r="BB514" s="71"/>
      <c r="BC514" s="71"/>
      <c r="BD514" s="71"/>
      <c r="BE514" s="71"/>
      <c r="BF514" s="71"/>
      <c r="BG514" s="72"/>
      <c r="BH514" s="71" t="s">
        <v>788</v>
      </c>
      <c r="BI514" s="71" t="s">
        <v>788</v>
      </c>
      <c r="BJ514" s="71" t="s">
        <v>788</v>
      </c>
      <c r="BK514" s="71" t="s">
        <v>788</v>
      </c>
      <c r="BL514" s="71" t="s">
        <v>788</v>
      </c>
      <c r="BM514" s="71" t="s">
        <v>788</v>
      </c>
      <c r="BN514" s="72"/>
      <c r="BO514" s="71" t="s">
        <v>788</v>
      </c>
      <c r="BP514" s="71" t="s">
        <v>788</v>
      </c>
      <c r="BQ514" s="71" t="s">
        <v>788</v>
      </c>
      <c r="BR514" s="71" t="s">
        <v>788</v>
      </c>
      <c r="BS514" s="71" t="s">
        <v>788</v>
      </c>
      <c r="BT514" s="71" t="s">
        <v>788</v>
      </c>
      <c r="BU514"/>
      <c r="BV514" s="70"/>
      <c r="BW514" s="70"/>
      <c r="BX514" s="70"/>
      <c r="BY514" s="70"/>
      <c r="BZ514" s="70"/>
      <c r="CA514" s="70"/>
      <c r="CB514" s="70"/>
      <c r="CC514" s="70"/>
      <c r="CD514" s="70"/>
    </row>
    <row r="515" spans="1:82">
      <c r="A515" s="70" t="s">
        <v>2226</v>
      </c>
      <c r="B515" s="70">
        <v>394</v>
      </c>
      <c r="C515" s="70">
        <v>3</v>
      </c>
      <c r="D515" s="70">
        <v>24</v>
      </c>
      <c r="E515" s="70">
        <v>2006</v>
      </c>
      <c r="F515" s="70" t="s">
        <v>790</v>
      </c>
      <c r="G515" s="70" t="s">
        <v>1639</v>
      </c>
      <c r="H515" s="70" t="s">
        <v>1640</v>
      </c>
      <c r="I515" s="148"/>
      <c r="J515" s="71" t="s">
        <v>788</v>
      </c>
      <c r="K515" s="71" t="s">
        <v>788</v>
      </c>
      <c r="L515" s="71" t="s">
        <v>788</v>
      </c>
      <c r="M515" s="71" t="s">
        <v>788</v>
      </c>
      <c r="N515" s="71" t="s">
        <v>788</v>
      </c>
      <c r="O515" s="71" t="s">
        <v>788</v>
      </c>
      <c r="P515" s="71" t="s">
        <v>788</v>
      </c>
      <c r="Q515" s="71" t="s">
        <v>788</v>
      </c>
      <c r="R515" s="71" t="s">
        <v>788</v>
      </c>
      <c r="S515" s="71" t="s">
        <v>788</v>
      </c>
      <c r="T515" s="72"/>
      <c r="U515" s="71" t="s">
        <v>788</v>
      </c>
      <c r="V515" s="71" t="s">
        <v>788</v>
      </c>
      <c r="W515" s="71" t="s">
        <v>788</v>
      </c>
      <c r="X515" s="71" t="s">
        <v>788</v>
      </c>
      <c r="Y515" s="71" t="s">
        <v>788</v>
      </c>
      <c r="Z515" s="71" t="s">
        <v>788</v>
      </c>
      <c r="AA515" s="71" t="s">
        <v>788</v>
      </c>
      <c r="AB515" s="71" t="s">
        <v>788</v>
      </c>
      <c r="AC515" s="71" t="s">
        <v>788</v>
      </c>
      <c r="AD515" s="71" t="s">
        <v>788</v>
      </c>
      <c r="AE515" s="72"/>
      <c r="AF515" s="71" t="s">
        <v>788</v>
      </c>
      <c r="AG515" s="71" t="s">
        <v>788</v>
      </c>
      <c r="AH515" s="71" t="s">
        <v>788</v>
      </c>
      <c r="AI515" s="71" t="s">
        <v>788</v>
      </c>
      <c r="AJ515" s="71" t="s">
        <v>788</v>
      </c>
      <c r="AK515" s="71" t="s">
        <v>788</v>
      </c>
      <c r="AL515" s="71" t="s">
        <v>788</v>
      </c>
      <c r="AM515" s="71" t="s">
        <v>788</v>
      </c>
      <c r="AN515" s="71" t="s">
        <v>788</v>
      </c>
      <c r="AO515" s="71" t="s">
        <v>788</v>
      </c>
      <c r="AP515" s="71"/>
      <c r="AQ515" s="72"/>
      <c r="AR515" s="71" t="s">
        <v>788</v>
      </c>
      <c r="AS515" s="71" t="s">
        <v>788</v>
      </c>
      <c r="AT515" s="71" t="s">
        <v>788</v>
      </c>
      <c r="AU515" s="71" t="s">
        <v>788</v>
      </c>
      <c r="AV515" s="71" t="s">
        <v>788</v>
      </c>
      <c r="AW515" s="71" t="s">
        <v>788</v>
      </c>
      <c r="AX515" s="71" t="s">
        <v>788</v>
      </c>
      <c r="AY515" s="72"/>
      <c r="AZ515" s="71" t="s">
        <v>788</v>
      </c>
      <c r="BA515" s="71" t="s">
        <v>788</v>
      </c>
      <c r="BB515" s="71" t="s">
        <v>788</v>
      </c>
      <c r="BC515" s="71" t="s">
        <v>788</v>
      </c>
      <c r="BD515" s="71" t="s">
        <v>788</v>
      </c>
      <c r="BE515" s="71" t="s">
        <v>788</v>
      </c>
      <c r="BF515" s="71" t="s">
        <v>788</v>
      </c>
      <c r="BG515" s="72"/>
      <c r="BH515" s="71" t="s">
        <v>788</v>
      </c>
      <c r="BI515" s="71" t="s">
        <v>788</v>
      </c>
      <c r="BJ515" s="71" t="s">
        <v>788</v>
      </c>
      <c r="BK515" s="71" t="s">
        <v>788</v>
      </c>
      <c r="BL515" s="71" t="s">
        <v>788</v>
      </c>
      <c r="BM515" s="71" t="s">
        <v>788</v>
      </c>
      <c r="BN515" s="72"/>
      <c r="BO515" s="71" t="s">
        <v>788</v>
      </c>
      <c r="BP515" s="71" t="s">
        <v>788</v>
      </c>
      <c r="BQ515" s="71" t="s">
        <v>788</v>
      </c>
      <c r="BR515" s="71" t="s">
        <v>788</v>
      </c>
      <c r="BS515" s="71" t="s">
        <v>788</v>
      </c>
      <c r="BT515" s="71" t="s">
        <v>788</v>
      </c>
      <c r="BU515"/>
      <c r="BV515" s="70"/>
      <c r="BW515" s="70"/>
      <c r="BX515" s="70"/>
      <c r="BY515" s="70"/>
      <c r="BZ515" s="70"/>
      <c r="CA515" s="70"/>
      <c r="CB515" s="70"/>
      <c r="CC515" s="70"/>
      <c r="CD515" s="70"/>
    </row>
    <row r="516" spans="1:82">
      <c r="A516" s="70" t="s">
        <v>2227</v>
      </c>
      <c r="B516" s="70">
        <v>395</v>
      </c>
      <c r="C516" s="70">
        <v>4</v>
      </c>
      <c r="D516" s="70">
        <v>24</v>
      </c>
      <c r="E516" s="70">
        <v>2007</v>
      </c>
      <c r="F516" s="70" t="s">
        <v>791</v>
      </c>
      <c r="G516" s="70" t="s">
        <v>1639</v>
      </c>
      <c r="H516" s="70" t="s">
        <v>1640</v>
      </c>
      <c r="I516" s="148"/>
      <c r="J516" s="71">
        <v>22.874485288507749</v>
      </c>
      <c r="K516" s="71">
        <v>0.39072371083930818</v>
      </c>
      <c r="L516" s="71">
        <v>2.1337892309521291</v>
      </c>
      <c r="M516" s="71">
        <v>4.6506930575334122</v>
      </c>
      <c r="N516" s="71">
        <v>8.8300815410572735</v>
      </c>
      <c r="O516" s="71">
        <v>4.9071196250101554</v>
      </c>
      <c r="P516" s="71">
        <v>6.1431211966965042</v>
      </c>
      <c r="Q516" s="71">
        <v>0.29360111300460101</v>
      </c>
      <c r="R516" s="71">
        <v>0</v>
      </c>
      <c r="S516" s="71">
        <v>0.34346908290867117</v>
      </c>
      <c r="T516" s="72"/>
      <c r="U516" s="71">
        <v>751203</v>
      </c>
      <c r="V516" s="71">
        <v>130</v>
      </c>
      <c r="W516" s="71">
        <v>26</v>
      </c>
      <c r="X516" s="71">
        <v>946</v>
      </c>
      <c r="Y516" s="71">
        <v>1805</v>
      </c>
      <c r="Z516" s="71">
        <v>2428</v>
      </c>
      <c r="AA516" s="71">
        <v>1203</v>
      </c>
      <c r="AB516" s="71">
        <v>4720</v>
      </c>
      <c r="AC516" s="71">
        <v>0</v>
      </c>
      <c r="AD516" s="71">
        <v>0.34346908290867117</v>
      </c>
      <c r="AE516" s="72"/>
      <c r="AF516" s="71"/>
      <c r="AG516" s="71"/>
      <c r="AH516" s="71"/>
      <c r="AI516" s="71"/>
      <c r="AJ516" s="71"/>
      <c r="AK516" s="71"/>
      <c r="AL516" s="71"/>
      <c r="AM516" s="71"/>
      <c r="AN516" s="71"/>
      <c r="AO516" s="71"/>
      <c r="AP516" s="71"/>
      <c r="AQ516" s="72"/>
      <c r="AR516" s="71"/>
      <c r="AS516" s="71"/>
      <c r="AT516" s="71"/>
      <c r="AU516" s="71"/>
      <c r="AV516" s="71"/>
      <c r="AW516" s="71"/>
      <c r="AX516" s="71"/>
      <c r="AY516" s="72"/>
      <c r="AZ516" s="71"/>
      <c r="BA516" s="71"/>
      <c r="BB516" s="71"/>
      <c r="BC516" s="71"/>
      <c r="BD516" s="71"/>
      <c r="BE516" s="71"/>
      <c r="BF516" s="71"/>
      <c r="BG516" s="72"/>
      <c r="BH516" s="71" t="s">
        <v>788</v>
      </c>
      <c r="BI516" s="71" t="s">
        <v>788</v>
      </c>
      <c r="BJ516" s="71" t="s">
        <v>788</v>
      </c>
      <c r="BK516" s="71" t="s">
        <v>788</v>
      </c>
      <c r="BL516" s="71" t="s">
        <v>788</v>
      </c>
      <c r="BM516" s="71" t="s">
        <v>788</v>
      </c>
      <c r="BN516" s="72"/>
      <c r="BO516" s="71" t="s">
        <v>788</v>
      </c>
      <c r="BP516" s="71" t="s">
        <v>788</v>
      </c>
      <c r="BQ516" s="71" t="s">
        <v>788</v>
      </c>
      <c r="BR516" s="71" t="s">
        <v>788</v>
      </c>
      <c r="BS516" s="71" t="s">
        <v>788</v>
      </c>
      <c r="BT516" s="71" t="s">
        <v>788</v>
      </c>
      <c r="BU516"/>
      <c r="BV516" s="70"/>
      <c r="BW516" s="70"/>
      <c r="BX516" s="70"/>
      <c r="BY516" s="70"/>
      <c r="BZ516" s="70"/>
      <c r="CA516" s="70"/>
      <c r="CB516" s="70"/>
      <c r="CC516" s="70"/>
      <c r="CD516" s="70"/>
    </row>
    <row r="517" spans="1:82">
      <c r="A517" s="70" t="s">
        <v>2228</v>
      </c>
      <c r="B517" s="70">
        <v>396</v>
      </c>
      <c r="C517" s="70">
        <v>5</v>
      </c>
      <c r="D517" s="70">
        <v>24</v>
      </c>
      <c r="E517" s="70">
        <v>2008</v>
      </c>
      <c r="F517" s="70" t="s">
        <v>792</v>
      </c>
      <c r="G517" s="70" t="s">
        <v>1639</v>
      </c>
      <c r="H517" s="70" t="s">
        <v>1640</v>
      </c>
      <c r="I517" s="148"/>
      <c r="J517" s="71">
        <v>19.17297114634346</v>
      </c>
      <c r="K517" s="71">
        <v>0.34292158525507072</v>
      </c>
      <c r="L517" s="71">
        <v>1.84244646760431</v>
      </c>
      <c r="M517" s="71">
        <v>5.4417612293861879</v>
      </c>
      <c r="N517" s="71">
        <v>9.0233018962172427</v>
      </c>
      <c r="O517" s="71">
        <v>4.7563485596735724</v>
      </c>
      <c r="P517" s="71">
        <v>6.0800127010246214</v>
      </c>
      <c r="Q517" s="71">
        <v>0.28603507915693399</v>
      </c>
      <c r="R517" s="71">
        <v>0</v>
      </c>
      <c r="S517" s="71">
        <v>0.38521225462727288</v>
      </c>
      <c r="T517" s="72"/>
      <c r="U517" s="71">
        <v>661561</v>
      </c>
      <c r="V517" s="71">
        <v>130</v>
      </c>
      <c r="W517" s="71">
        <v>26</v>
      </c>
      <c r="X517" s="71">
        <v>946</v>
      </c>
      <c r="Y517" s="71">
        <v>1820</v>
      </c>
      <c r="Z517" s="71">
        <v>2436</v>
      </c>
      <c r="AA517" s="71">
        <v>1192</v>
      </c>
      <c r="AB517" s="71">
        <v>4674</v>
      </c>
      <c r="AC517" s="71">
        <v>0</v>
      </c>
      <c r="AD517" s="71">
        <v>0.38521225462727288</v>
      </c>
      <c r="AE517" s="72"/>
      <c r="AF517" s="71"/>
      <c r="AG517" s="71"/>
      <c r="AH517" s="71"/>
      <c r="AI517" s="71"/>
      <c r="AJ517" s="71"/>
      <c r="AK517" s="71"/>
      <c r="AL517" s="71"/>
      <c r="AM517" s="71"/>
      <c r="AN517" s="71"/>
      <c r="AO517" s="71"/>
      <c r="AP517" s="71"/>
      <c r="AQ517" s="72"/>
      <c r="AR517" s="71"/>
      <c r="AS517" s="71"/>
      <c r="AT517" s="71"/>
      <c r="AU517" s="71"/>
      <c r="AV517" s="71"/>
      <c r="AW517" s="71"/>
      <c r="AX517" s="71"/>
      <c r="AY517" s="72"/>
      <c r="AZ517" s="71"/>
      <c r="BA517" s="71"/>
      <c r="BB517" s="71"/>
      <c r="BC517" s="71"/>
      <c r="BD517" s="71"/>
      <c r="BE517" s="71"/>
      <c r="BF517" s="71"/>
      <c r="BG517" s="72"/>
      <c r="BH517" s="71" t="s">
        <v>788</v>
      </c>
      <c r="BI517" s="71" t="s">
        <v>788</v>
      </c>
      <c r="BJ517" s="71" t="s">
        <v>788</v>
      </c>
      <c r="BK517" s="71" t="s">
        <v>788</v>
      </c>
      <c r="BL517" s="71" t="s">
        <v>788</v>
      </c>
      <c r="BM517" s="71" t="s">
        <v>788</v>
      </c>
      <c r="BN517" s="72"/>
      <c r="BO517" s="71" t="s">
        <v>788</v>
      </c>
      <c r="BP517" s="71" t="s">
        <v>788</v>
      </c>
      <c r="BQ517" s="71" t="s">
        <v>788</v>
      </c>
      <c r="BR517" s="71" t="s">
        <v>788</v>
      </c>
      <c r="BS517" s="71" t="s">
        <v>788</v>
      </c>
      <c r="BT517" s="71" t="s">
        <v>788</v>
      </c>
      <c r="BU517"/>
      <c r="BV517" s="70"/>
      <c r="BW517" s="70"/>
      <c r="BX517" s="70"/>
      <c r="BY517" s="70"/>
      <c r="BZ517" s="70"/>
      <c r="CA517" s="70"/>
      <c r="CB517" s="70"/>
      <c r="CC517" s="70"/>
      <c r="CD517" s="70"/>
    </row>
    <row r="518" spans="1:82">
      <c r="A518" s="70" t="s">
        <v>2229</v>
      </c>
      <c r="B518" s="70">
        <v>397</v>
      </c>
      <c r="C518" s="70">
        <v>6</v>
      </c>
      <c r="D518" s="70">
        <v>24</v>
      </c>
      <c r="E518" s="70">
        <v>2009</v>
      </c>
      <c r="F518" s="70" t="s">
        <v>176</v>
      </c>
      <c r="G518" s="70" t="s">
        <v>1639</v>
      </c>
      <c r="H518" s="70" t="s">
        <v>1640</v>
      </c>
      <c r="I518" s="148"/>
      <c r="J518" s="71">
        <v>18.098536686385021</v>
      </c>
      <c r="K518" s="71">
        <v>0.2864518299569998</v>
      </c>
      <c r="L518" s="71">
        <v>1.5459873990202071</v>
      </c>
      <c r="M518" s="71">
        <v>4.3043664987929713</v>
      </c>
      <c r="N518" s="71">
        <v>7.7376022840305048</v>
      </c>
      <c r="O518" s="71">
        <v>4.814801983883358</v>
      </c>
      <c r="P518" s="71">
        <v>5.8329683752169137</v>
      </c>
      <c r="Q518" s="71">
        <v>0.26793465900690799</v>
      </c>
      <c r="R518" s="71">
        <v>0</v>
      </c>
      <c r="S518" s="71">
        <v>0.4309454933574457</v>
      </c>
      <c r="T518" s="72"/>
      <c r="U518" s="71">
        <v>630645</v>
      </c>
      <c r="V518" s="71">
        <v>133</v>
      </c>
      <c r="W518" s="71">
        <v>25</v>
      </c>
      <c r="X518" s="71">
        <v>945</v>
      </c>
      <c r="Y518" s="71">
        <v>1817</v>
      </c>
      <c r="Z518" s="71">
        <v>2434</v>
      </c>
      <c r="AA518" s="71">
        <v>1174</v>
      </c>
      <c r="AB518" s="71">
        <v>4596</v>
      </c>
      <c r="AC518" s="71">
        <v>0</v>
      </c>
      <c r="AD518" s="71">
        <v>0.4309454933574457</v>
      </c>
      <c r="AE518" s="72"/>
      <c r="AF518" s="71"/>
      <c r="AG518" s="71"/>
      <c r="AH518" s="71"/>
      <c r="AI518" s="71"/>
      <c r="AJ518" s="71"/>
      <c r="AK518" s="71"/>
      <c r="AL518" s="71"/>
      <c r="AM518" s="71"/>
      <c r="AN518" s="71"/>
      <c r="AO518" s="71"/>
      <c r="AP518" s="71"/>
      <c r="AQ518" s="72"/>
      <c r="AR518" s="71"/>
      <c r="AS518" s="71"/>
      <c r="AT518" s="71"/>
      <c r="AU518" s="71"/>
      <c r="AV518" s="71"/>
      <c r="AW518" s="71"/>
      <c r="AX518" s="71"/>
      <c r="AY518" s="72"/>
      <c r="AZ518" s="71"/>
      <c r="BA518" s="71"/>
      <c r="BB518" s="71"/>
      <c r="BC518" s="71"/>
      <c r="BD518" s="71"/>
      <c r="BE518" s="71"/>
      <c r="BF518" s="71"/>
      <c r="BG518" s="72"/>
      <c r="BH518" s="71">
        <v>0</v>
      </c>
      <c r="BI518" s="71">
        <v>0</v>
      </c>
      <c r="BJ518" s="71">
        <v>0</v>
      </c>
      <c r="BK518" s="71">
        <v>0</v>
      </c>
      <c r="BL518" s="71">
        <v>0</v>
      </c>
      <c r="BM518" s="71">
        <v>0</v>
      </c>
      <c r="BN518" s="72"/>
      <c r="BO518" s="71">
        <v>0</v>
      </c>
      <c r="BP518" s="71">
        <v>0</v>
      </c>
      <c r="BQ518" s="71">
        <v>0</v>
      </c>
      <c r="BR518" s="71">
        <v>0</v>
      </c>
      <c r="BS518" s="71">
        <v>0</v>
      </c>
      <c r="BT518" s="71">
        <v>0</v>
      </c>
      <c r="BU518"/>
      <c r="BV518" s="70">
        <v>0</v>
      </c>
      <c r="BW518" s="70">
        <v>0</v>
      </c>
      <c r="BX518" s="70">
        <v>0</v>
      </c>
      <c r="BY518" s="70">
        <v>0</v>
      </c>
      <c r="BZ518" s="70">
        <v>0</v>
      </c>
      <c r="CA518" s="70">
        <v>0</v>
      </c>
      <c r="CB518" s="70">
        <v>0</v>
      </c>
      <c r="CC518" s="70">
        <v>0</v>
      </c>
      <c r="CD518" s="70">
        <v>0</v>
      </c>
    </row>
    <row r="519" spans="1:82">
      <c r="A519" s="70" t="s">
        <v>2230</v>
      </c>
      <c r="B519" s="70">
        <v>398</v>
      </c>
      <c r="C519" s="70">
        <v>7</v>
      </c>
      <c r="D519" s="70">
        <v>24</v>
      </c>
      <c r="E519" s="70">
        <v>2010</v>
      </c>
      <c r="F519" s="70" t="s">
        <v>177</v>
      </c>
      <c r="G519" s="70" t="s">
        <v>1639</v>
      </c>
      <c r="H519" s="70" t="s">
        <v>1640</v>
      </c>
      <c r="I519" s="148"/>
      <c r="J519" s="71">
        <v>16.42896409454168</v>
      </c>
      <c r="K519" s="71">
        <v>0.29874239651430678</v>
      </c>
      <c r="L519" s="71">
        <v>1.407470411354067</v>
      </c>
      <c r="M519" s="71">
        <v>3.853008337124002</v>
      </c>
      <c r="N519" s="71">
        <v>7.6122120187775089</v>
      </c>
      <c r="O519" s="71">
        <v>4.7846560711282979</v>
      </c>
      <c r="P519" s="71">
        <v>5.9568916533966307</v>
      </c>
      <c r="Q519" s="71">
        <v>0.27560051689070603</v>
      </c>
      <c r="R519" s="71">
        <v>0</v>
      </c>
      <c r="S519" s="71">
        <v>0.38905600796338691</v>
      </c>
      <c r="T519" s="72"/>
      <c r="U519" s="71">
        <v>640831</v>
      </c>
      <c r="V519" s="71">
        <v>133</v>
      </c>
      <c r="W519" s="71">
        <v>25</v>
      </c>
      <c r="X519" s="71">
        <v>945</v>
      </c>
      <c r="Y519" s="71">
        <v>1818</v>
      </c>
      <c r="Z519" s="71">
        <v>2430</v>
      </c>
      <c r="AA519" s="71">
        <v>1169</v>
      </c>
      <c r="AB519" s="71">
        <v>4530</v>
      </c>
      <c r="AC519" s="71">
        <v>0</v>
      </c>
      <c r="AD519" s="71">
        <v>0.38905600796338691</v>
      </c>
      <c r="AE519" s="72"/>
      <c r="AF519" s="71"/>
      <c r="AG519" s="71"/>
      <c r="AH519" s="71"/>
      <c r="AI519" s="71"/>
      <c r="AJ519" s="71"/>
      <c r="AK519" s="71"/>
      <c r="AL519" s="71"/>
      <c r="AM519" s="71"/>
      <c r="AN519" s="71"/>
      <c r="AO519" s="71"/>
      <c r="AP519" s="71"/>
      <c r="AQ519" s="72"/>
      <c r="AR519" s="71"/>
      <c r="AS519" s="71"/>
      <c r="AT519" s="71"/>
      <c r="AU519" s="71"/>
      <c r="AV519" s="71"/>
      <c r="AW519" s="71"/>
      <c r="AX519" s="71"/>
      <c r="AY519" s="72"/>
      <c r="AZ519" s="71"/>
      <c r="BA519" s="71"/>
      <c r="BB519" s="71"/>
      <c r="BC519" s="71"/>
      <c r="BD519" s="71"/>
      <c r="BE519" s="71"/>
      <c r="BF519" s="71"/>
      <c r="BG519" s="72"/>
      <c r="BH519" s="71">
        <v>0</v>
      </c>
      <c r="BI519" s="71">
        <v>0</v>
      </c>
      <c r="BJ519" s="71">
        <v>0</v>
      </c>
      <c r="BK519" s="71">
        <v>0</v>
      </c>
      <c r="BL519" s="71">
        <v>0</v>
      </c>
      <c r="BM519" s="71">
        <v>0</v>
      </c>
      <c r="BN519" s="72"/>
      <c r="BO519" s="71">
        <v>0</v>
      </c>
      <c r="BP519" s="71">
        <v>0</v>
      </c>
      <c r="BQ519" s="71">
        <v>0</v>
      </c>
      <c r="BR519" s="71">
        <v>0</v>
      </c>
      <c r="BS519" s="71">
        <v>0</v>
      </c>
      <c r="BT519" s="71">
        <v>0</v>
      </c>
      <c r="BU519"/>
      <c r="BV519" s="70">
        <v>0</v>
      </c>
      <c r="BW519" s="70">
        <v>0</v>
      </c>
      <c r="BX519" s="70">
        <v>0</v>
      </c>
      <c r="BY519" s="70">
        <v>0</v>
      </c>
      <c r="BZ519" s="70">
        <v>0</v>
      </c>
      <c r="CA519" s="70">
        <v>0</v>
      </c>
      <c r="CB519" s="70">
        <v>0</v>
      </c>
      <c r="CC519" s="70">
        <v>0</v>
      </c>
      <c r="CD519" s="70">
        <v>0</v>
      </c>
    </row>
    <row r="520" spans="1:82">
      <c r="A520" s="70" t="s">
        <v>2231</v>
      </c>
      <c r="B520" s="70">
        <v>399</v>
      </c>
      <c r="C520" s="70">
        <v>8</v>
      </c>
      <c r="D520" s="70">
        <v>24</v>
      </c>
      <c r="E520" s="70">
        <v>2011</v>
      </c>
      <c r="F520" s="70" t="s">
        <v>178</v>
      </c>
      <c r="G520" s="1064" t="s">
        <v>1639</v>
      </c>
      <c r="H520" s="70" t="s">
        <v>1640</v>
      </c>
      <c r="I520" s="148"/>
      <c r="J520" s="71">
        <v>20.300512817132891</v>
      </c>
      <c r="K520" s="71">
        <v>0.4185936655655923</v>
      </c>
      <c r="L520" s="71">
        <v>1.313272448901232</v>
      </c>
      <c r="M520" s="71">
        <v>4.8674327817546761</v>
      </c>
      <c r="N520" s="71">
        <v>9.2029777417558485</v>
      </c>
      <c r="O520" s="71">
        <v>4.7310978346428634</v>
      </c>
      <c r="P520" s="71">
        <v>5.5323757512999849</v>
      </c>
      <c r="Q520" s="71">
        <v>0.31312996052786501</v>
      </c>
      <c r="R520" s="71">
        <v>0</v>
      </c>
      <c r="S520" s="71">
        <v>0.40561350677708341</v>
      </c>
      <c r="T520" s="72"/>
      <c r="U520" s="71">
        <v>745757</v>
      </c>
      <c r="V520" s="71">
        <v>133</v>
      </c>
      <c r="W520" s="71">
        <v>25</v>
      </c>
      <c r="X520" s="71">
        <v>945</v>
      </c>
      <c r="Y520" s="71">
        <v>1826</v>
      </c>
      <c r="Z520" s="71">
        <v>2455</v>
      </c>
      <c r="AA520" s="71">
        <v>1118</v>
      </c>
      <c r="AB520" s="71">
        <v>4462</v>
      </c>
      <c r="AC520" s="71">
        <v>0</v>
      </c>
      <c r="AD520" s="71">
        <v>0.40561350677708341</v>
      </c>
      <c r="AE520" s="72"/>
      <c r="AF520" s="71"/>
      <c r="AG520" s="71"/>
      <c r="AH520" s="71"/>
      <c r="AI520" s="71"/>
      <c r="AJ520" s="71"/>
      <c r="AK520" s="71"/>
      <c r="AL520" s="71"/>
      <c r="AM520" s="71"/>
      <c r="AN520" s="71"/>
      <c r="AO520" s="71"/>
      <c r="AP520" s="71"/>
      <c r="AQ520" s="72"/>
      <c r="AR520" s="71"/>
      <c r="AS520" s="71"/>
      <c r="AT520" s="71"/>
      <c r="AU520" s="71"/>
      <c r="AV520" s="71"/>
      <c r="AW520" s="71"/>
      <c r="AX520" s="71"/>
      <c r="AY520" s="72"/>
      <c r="AZ520" s="71"/>
      <c r="BA520" s="71"/>
      <c r="BB520" s="71"/>
      <c r="BC520" s="71"/>
      <c r="BD520" s="71"/>
      <c r="BE520" s="71"/>
      <c r="BF520" s="71"/>
      <c r="BG520" s="72"/>
      <c r="BH520" s="71">
        <v>0</v>
      </c>
      <c r="BI520" s="71">
        <v>0</v>
      </c>
      <c r="BJ520" s="71">
        <v>0</v>
      </c>
      <c r="BK520" s="71">
        <v>0</v>
      </c>
      <c r="BL520" s="71">
        <v>0</v>
      </c>
      <c r="BM520" s="71">
        <v>0</v>
      </c>
      <c r="BN520" s="72"/>
      <c r="BO520" s="71">
        <v>0</v>
      </c>
      <c r="BP520" s="71">
        <v>0</v>
      </c>
      <c r="BQ520" s="71">
        <v>0</v>
      </c>
      <c r="BR520" s="71">
        <v>0</v>
      </c>
      <c r="BS520" s="71">
        <v>0</v>
      </c>
      <c r="BT520" s="71">
        <v>0</v>
      </c>
      <c r="BU520"/>
      <c r="BV520" s="70">
        <v>0</v>
      </c>
      <c r="BW520" s="70">
        <v>0</v>
      </c>
      <c r="BX520" s="70">
        <v>0</v>
      </c>
      <c r="BY520" s="70">
        <v>0</v>
      </c>
      <c r="BZ520" s="70">
        <v>0</v>
      </c>
      <c r="CA520" s="70">
        <v>0</v>
      </c>
      <c r="CB520" s="70">
        <v>0</v>
      </c>
      <c r="CC520" s="70">
        <v>0</v>
      </c>
      <c r="CD520" s="70">
        <v>0</v>
      </c>
    </row>
    <row r="521" spans="1:82">
      <c r="A521" s="70" t="s">
        <v>2232</v>
      </c>
      <c r="B521" s="70">
        <v>400</v>
      </c>
      <c r="C521" s="70">
        <v>9</v>
      </c>
      <c r="D521" s="70">
        <v>24</v>
      </c>
      <c r="E521" s="70">
        <v>2012</v>
      </c>
      <c r="F521" s="70" t="s">
        <v>179</v>
      </c>
      <c r="G521" s="1064" t="s">
        <v>1639</v>
      </c>
      <c r="H521" s="70" t="s">
        <v>1640</v>
      </c>
      <c r="I521" s="148"/>
      <c r="J521" s="71">
        <v>14.68589971700203</v>
      </c>
      <c r="K521" s="71">
        <v>0.47156195379874272</v>
      </c>
      <c r="L521" s="71">
        <v>1.325052849742544</v>
      </c>
      <c r="M521" s="71">
        <v>6.0453360494653898</v>
      </c>
      <c r="N521" s="71">
        <v>10.29779997639935</v>
      </c>
      <c r="O521" s="71">
        <v>4.7148996892402009</v>
      </c>
      <c r="P521" s="71">
        <v>5.5439457788551225</v>
      </c>
      <c r="Q521" s="71">
        <v>0.33380473343247502</v>
      </c>
      <c r="R521" s="71">
        <v>0</v>
      </c>
      <c r="S521" s="71">
        <v>0.50723340910814152</v>
      </c>
      <c r="T521" s="72"/>
      <c r="U521" s="71">
        <v>516914</v>
      </c>
      <c r="V521" s="71">
        <v>133</v>
      </c>
      <c r="W521" s="71">
        <v>25</v>
      </c>
      <c r="X521" s="71">
        <v>945</v>
      </c>
      <c r="Y521" s="71">
        <v>1860</v>
      </c>
      <c r="Z521" s="71">
        <v>2466</v>
      </c>
      <c r="AA521" s="71">
        <v>1114</v>
      </c>
      <c r="AB521" s="71">
        <v>4378</v>
      </c>
      <c r="AC521" s="71">
        <v>0</v>
      </c>
      <c r="AD521" s="71">
        <v>0.50723340910814152</v>
      </c>
      <c r="AE521" s="72"/>
      <c r="AF521" s="71"/>
      <c r="AG521" s="71"/>
      <c r="AH521" s="71"/>
      <c r="AI521" s="71"/>
      <c r="AJ521" s="71"/>
      <c r="AK521" s="71"/>
      <c r="AL521" s="71"/>
      <c r="AM521" s="71"/>
      <c r="AN521" s="71"/>
      <c r="AO521" s="71"/>
      <c r="AP521" s="71"/>
      <c r="AQ521" s="72"/>
      <c r="AR521" s="71"/>
      <c r="AS521" s="71"/>
      <c r="AT521" s="71"/>
      <c r="AU521" s="71"/>
      <c r="AV521" s="71"/>
      <c r="AW521" s="71"/>
      <c r="AX521" s="71"/>
      <c r="AY521" s="72"/>
      <c r="AZ521" s="71"/>
      <c r="BA521" s="71"/>
      <c r="BB521" s="71"/>
      <c r="BC521" s="71"/>
      <c r="BD521" s="71"/>
      <c r="BE521" s="71"/>
      <c r="BF521" s="71"/>
      <c r="BG521" s="72"/>
      <c r="BH521" s="71">
        <v>0</v>
      </c>
      <c r="BI521" s="71">
        <v>0</v>
      </c>
      <c r="BJ521" s="71">
        <v>0</v>
      </c>
      <c r="BK521" s="71">
        <v>0</v>
      </c>
      <c r="BL521" s="71">
        <v>0</v>
      </c>
      <c r="BM521" s="71">
        <v>0</v>
      </c>
      <c r="BN521" s="72"/>
      <c r="BO521" s="71">
        <v>0</v>
      </c>
      <c r="BP521" s="71">
        <v>0</v>
      </c>
      <c r="BQ521" s="71">
        <v>0</v>
      </c>
      <c r="BR521" s="71">
        <v>0</v>
      </c>
      <c r="BS521" s="71">
        <v>0</v>
      </c>
      <c r="BT521" s="71">
        <v>0</v>
      </c>
      <c r="BU521"/>
      <c r="BV521" s="70">
        <v>0</v>
      </c>
      <c r="BW521" s="70">
        <v>0</v>
      </c>
      <c r="BX521" s="70">
        <v>0</v>
      </c>
      <c r="BY521" s="70">
        <v>0</v>
      </c>
      <c r="BZ521" s="70">
        <v>0</v>
      </c>
      <c r="CA521" s="70">
        <v>0</v>
      </c>
      <c r="CB521" s="70">
        <v>0</v>
      </c>
      <c r="CC521" s="70">
        <v>0</v>
      </c>
      <c r="CD521" s="70">
        <v>0</v>
      </c>
    </row>
    <row r="522" spans="1:82">
      <c r="A522" s="70" t="s">
        <v>2233</v>
      </c>
      <c r="B522" s="70">
        <v>401</v>
      </c>
      <c r="C522" s="70">
        <v>10</v>
      </c>
      <c r="D522" s="70">
        <v>24</v>
      </c>
      <c r="E522" s="70">
        <v>2013</v>
      </c>
      <c r="F522" s="70" t="s">
        <v>180</v>
      </c>
      <c r="G522" s="70" t="s">
        <v>1639</v>
      </c>
      <c r="H522" s="70" t="s">
        <v>1640</v>
      </c>
      <c r="I522" s="148"/>
      <c r="J522" s="71">
        <v>11.343858854584971</v>
      </c>
      <c r="K522" s="71">
        <v>0.38974756329673171</v>
      </c>
      <c r="L522" s="71">
        <v>1.1701261488888539</v>
      </c>
      <c r="M522" s="71">
        <v>5.6223070591131066</v>
      </c>
      <c r="N522" s="71">
        <v>9.8833578406500511</v>
      </c>
      <c r="O522" s="71">
        <v>4.4950828967918763</v>
      </c>
      <c r="P522" s="71">
        <v>5.604798318113585</v>
      </c>
      <c r="Q522" s="71">
        <v>0.33347694716318399</v>
      </c>
      <c r="R522" s="71">
        <v>0</v>
      </c>
      <c r="S522" s="71">
        <v>0.51325253577749941</v>
      </c>
      <c r="T522" s="72"/>
      <c r="U522" s="71">
        <v>406550</v>
      </c>
      <c r="V522" s="71">
        <v>133</v>
      </c>
      <c r="W522" s="71">
        <v>25</v>
      </c>
      <c r="X522" s="71">
        <v>945</v>
      </c>
      <c r="Y522" s="71">
        <v>1842</v>
      </c>
      <c r="Z522" s="71">
        <v>2456</v>
      </c>
      <c r="AA522" s="71">
        <v>1122</v>
      </c>
      <c r="AB522" s="71">
        <v>4311</v>
      </c>
      <c r="AC522" s="71">
        <v>0</v>
      </c>
      <c r="AD522" s="71">
        <v>0.51325253577749941</v>
      </c>
      <c r="AE522" s="72"/>
      <c r="AF522" s="71"/>
      <c r="AG522" s="71"/>
      <c r="AH522" s="71"/>
      <c r="AI522" s="71"/>
      <c r="AJ522" s="71"/>
      <c r="AK522" s="71"/>
      <c r="AL522" s="71"/>
      <c r="AM522" s="71"/>
      <c r="AN522" s="71"/>
      <c r="AO522" s="71"/>
      <c r="AP522" s="71"/>
      <c r="AQ522" s="72"/>
      <c r="AR522" s="71"/>
      <c r="AS522" s="71"/>
      <c r="AT522" s="71"/>
      <c r="AU522" s="71"/>
      <c r="AV522" s="71"/>
      <c r="AW522" s="71"/>
      <c r="AX522" s="71"/>
      <c r="AY522" s="72"/>
      <c r="AZ522" s="71"/>
      <c r="BA522" s="71"/>
      <c r="BB522" s="71"/>
      <c r="BC522" s="71"/>
      <c r="BD522" s="71"/>
      <c r="BE522" s="71"/>
      <c r="BF522" s="71"/>
      <c r="BG522" s="72"/>
      <c r="BH522" s="71">
        <v>0</v>
      </c>
      <c r="BI522" s="71">
        <v>0</v>
      </c>
      <c r="BJ522" s="71">
        <v>0</v>
      </c>
      <c r="BK522" s="71">
        <v>0</v>
      </c>
      <c r="BL522" s="71">
        <v>0</v>
      </c>
      <c r="BM522" s="71">
        <v>0</v>
      </c>
      <c r="BN522" s="72"/>
      <c r="BO522" s="71">
        <v>0</v>
      </c>
      <c r="BP522" s="71">
        <v>0</v>
      </c>
      <c r="BQ522" s="71">
        <v>0</v>
      </c>
      <c r="BR522" s="71">
        <v>0</v>
      </c>
      <c r="BS522" s="71">
        <v>0</v>
      </c>
      <c r="BT522" s="71">
        <v>0</v>
      </c>
      <c r="BU522"/>
      <c r="BV522" s="70">
        <v>0</v>
      </c>
      <c r="BW522" s="70">
        <v>0</v>
      </c>
      <c r="BX522" s="70">
        <v>0</v>
      </c>
      <c r="BY522" s="70">
        <v>0</v>
      </c>
      <c r="BZ522" s="70">
        <v>0</v>
      </c>
      <c r="CA522" s="70">
        <v>0</v>
      </c>
      <c r="CB522" s="70">
        <v>0</v>
      </c>
      <c r="CC522" s="70">
        <v>0</v>
      </c>
      <c r="CD522" s="70">
        <v>0</v>
      </c>
    </row>
    <row r="523" spans="1:82">
      <c r="A523" s="70" t="s">
        <v>2234</v>
      </c>
      <c r="B523" s="70">
        <v>402</v>
      </c>
      <c r="C523" s="70">
        <v>11</v>
      </c>
      <c r="D523" s="70">
        <v>24</v>
      </c>
      <c r="E523" s="70">
        <v>2014</v>
      </c>
      <c r="F523" s="70" t="s">
        <v>181</v>
      </c>
      <c r="G523" s="70" t="s">
        <v>1639</v>
      </c>
      <c r="H523" s="70" t="s">
        <v>1640</v>
      </c>
      <c r="I523" s="148"/>
      <c r="J523" s="71">
        <v>10.922358971420421</v>
      </c>
      <c r="K523" s="71">
        <v>0.48903740039354349</v>
      </c>
      <c r="L523" s="71">
        <v>0.64194286705644832</v>
      </c>
      <c r="M523" s="71">
        <v>5.0001775779505717</v>
      </c>
      <c r="N523" s="71">
        <v>10.5276959176402</v>
      </c>
      <c r="O523" s="71">
        <v>4.2575061027453698</v>
      </c>
      <c r="P523" s="71">
        <v>5.4933339901146478</v>
      </c>
      <c r="Q523" s="71">
        <v>0.314459179245756</v>
      </c>
      <c r="R523" s="71">
        <v>0</v>
      </c>
      <c r="S523" s="71">
        <v>0.58736441244113002</v>
      </c>
      <c r="T523" s="72"/>
      <c r="U523" s="71">
        <v>434744</v>
      </c>
      <c r="V523" s="71">
        <v>145</v>
      </c>
      <c r="W523" s="71">
        <v>14</v>
      </c>
      <c r="X523" s="71">
        <v>799</v>
      </c>
      <c r="Y523" s="71">
        <v>1853</v>
      </c>
      <c r="Z523" s="71">
        <v>2450</v>
      </c>
      <c r="AA523" s="71">
        <v>1094</v>
      </c>
      <c r="AB523" s="71">
        <v>4237</v>
      </c>
      <c r="AC523" s="71">
        <v>0</v>
      </c>
      <c r="AD523" s="71">
        <v>0.58736441244113002</v>
      </c>
      <c r="AE523" s="72"/>
      <c r="AF523" s="71"/>
      <c r="AG523" s="71"/>
      <c r="AH523" s="71"/>
      <c r="AI523" s="71"/>
      <c r="AJ523" s="71"/>
      <c r="AK523" s="71"/>
      <c r="AL523" s="71"/>
      <c r="AM523" s="71"/>
      <c r="AN523" s="71"/>
      <c r="AO523" s="71"/>
      <c r="AP523" s="71"/>
      <c r="AQ523" s="72"/>
      <c r="AR523" s="71">
        <v>7</v>
      </c>
      <c r="AS523" s="71">
        <v>8</v>
      </c>
      <c r="AT523" s="71">
        <v>0</v>
      </c>
      <c r="AU523" s="71">
        <v>0</v>
      </c>
      <c r="AV523" s="71">
        <v>0</v>
      </c>
      <c r="AW523" s="71">
        <v>0</v>
      </c>
      <c r="AX523" s="71"/>
      <c r="AY523" s="72"/>
      <c r="AZ523" s="71">
        <v>33.765000000000001</v>
      </c>
      <c r="BA523" s="71">
        <v>308.2</v>
      </c>
      <c r="BB523" s="71">
        <v>0</v>
      </c>
      <c r="BC523" s="71">
        <v>0</v>
      </c>
      <c r="BD523" s="71">
        <v>0</v>
      </c>
      <c r="BE523" s="71">
        <v>0</v>
      </c>
      <c r="BF523" s="71"/>
      <c r="BG523" s="72"/>
      <c r="BH523" s="71">
        <v>0</v>
      </c>
      <c r="BI523" s="71">
        <v>0</v>
      </c>
      <c r="BJ523" s="71">
        <v>0</v>
      </c>
      <c r="BK523" s="71">
        <v>0</v>
      </c>
      <c r="BL523" s="71">
        <v>0</v>
      </c>
      <c r="BM523" s="71">
        <v>0</v>
      </c>
      <c r="BN523" s="72"/>
      <c r="BO523" s="71">
        <v>0</v>
      </c>
      <c r="BP523" s="71">
        <v>0</v>
      </c>
      <c r="BQ523" s="71">
        <v>0</v>
      </c>
      <c r="BR523" s="71">
        <v>0</v>
      </c>
      <c r="BS523" s="71">
        <v>0</v>
      </c>
      <c r="BT523" s="71">
        <v>0</v>
      </c>
      <c r="BU523"/>
      <c r="BV523" s="70">
        <v>0</v>
      </c>
      <c r="BW523" s="70">
        <v>0</v>
      </c>
      <c r="BX523" s="70">
        <v>0</v>
      </c>
      <c r="BY523" s="70">
        <v>0</v>
      </c>
      <c r="BZ523" s="70">
        <v>0</v>
      </c>
      <c r="CA523" s="70">
        <v>0</v>
      </c>
      <c r="CB523" s="70">
        <v>0</v>
      </c>
      <c r="CC523" s="70">
        <v>0</v>
      </c>
      <c r="CD523" s="70">
        <v>0</v>
      </c>
    </row>
    <row r="524" spans="1:82">
      <c r="A524" s="70" t="s">
        <v>2235</v>
      </c>
      <c r="B524" s="70">
        <v>403</v>
      </c>
      <c r="C524" s="70">
        <v>12</v>
      </c>
      <c r="D524" s="70">
        <v>24</v>
      </c>
      <c r="E524" s="70">
        <v>2015</v>
      </c>
      <c r="F524" s="70" t="s">
        <v>182</v>
      </c>
      <c r="G524" s="70" t="s">
        <v>1639</v>
      </c>
      <c r="H524" s="70" t="s">
        <v>1640</v>
      </c>
      <c r="I524" s="148"/>
      <c r="J524" s="71">
        <v>22.435193983990111</v>
      </c>
      <c r="K524" s="71">
        <v>0.46893603017620727</v>
      </c>
      <c r="L524" s="71">
        <v>0.67571183745322616</v>
      </c>
      <c r="M524" s="71">
        <v>4.838036027549288</v>
      </c>
      <c r="N524" s="71">
        <v>9.7106003743552503</v>
      </c>
      <c r="O524" s="71">
        <v>4.2341347198886226</v>
      </c>
      <c r="P524" s="71">
        <v>5.4323451943504262</v>
      </c>
      <c r="Q524" s="71">
        <v>0.300424555409878</v>
      </c>
      <c r="R524" s="71">
        <v>0</v>
      </c>
      <c r="S524" s="71">
        <v>0.47951455375732938</v>
      </c>
      <c r="T524" s="72"/>
      <c r="U524" s="71">
        <v>895322</v>
      </c>
      <c r="V524" s="71">
        <v>145</v>
      </c>
      <c r="W524" s="71">
        <v>14</v>
      </c>
      <c r="X524" s="71">
        <v>799</v>
      </c>
      <c r="Y524" s="71">
        <v>1857</v>
      </c>
      <c r="Z524" s="71">
        <v>2460</v>
      </c>
      <c r="AA524" s="71">
        <v>1081</v>
      </c>
      <c r="AB524" s="71">
        <v>4135</v>
      </c>
      <c r="AC524" s="71">
        <v>0</v>
      </c>
      <c r="AD524" s="71">
        <v>0.47951455375732938</v>
      </c>
      <c r="AE524" s="72"/>
      <c r="AF524" s="71">
        <v>6909468.9793182844</v>
      </c>
      <c r="AG524" s="71">
        <v>312414.50002816692</v>
      </c>
      <c r="AH524" s="71">
        <v>87370.800370005134</v>
      </c>
      <c r="AI524" s="71">
        <v>5081704.8502128907</v>
      </c>
      <c r="AJ524" s="71">
        <v>8224741.4342417698</v>
      </c>
      <c r="AK524" s="71">
        <v>0</v>
      </c>
      <c r="AL524" s="71">
        <v>0</v>
      </c>
      <c r="AM524" s="71">
        <v>566684.40432738315</v>
      </c>
      <c r="AN524" s="71">
        <v>0</v>
      </c>
      <c r="AO524" s="71">
        <v>0</v>
      </c>
      <c r="AP524" s="71">
        <v>21182384.968498498</v>
      </c>
      <c r="AQ524" s="72"/>
      <c r="AR524" s="71">
        <v>7</v>
      </c>
      <c r="AS524" s="71">
        <v>11</v>
      </c>
      <c r="AT524" s="71">
        <v>0</v>
      </c>
      <c r="AU524" s="71">
        <v>0</v>
      </c>
      <c r="AV524" s="71">
        <v>0</v>
      </c>
      <c r="AW524" s="71">
        <v>0</v>
      </c>
      <c r="AX524" s="71"/>
      <c r="AY524" s="72"/>
      <c r="AZ524" s="71">
        <v>33.765000000000001</v>
      </c>
      <c r="BA524" s="71">
        <v>445.8</v>
      </c>
      <c r="BB524" s="71">
        <v>0</v>
      </c>
      <c r="BC524" s="71">
        <v>0</v>
      </c>
      <c r="BD524" s="71">
        <v>0</v>
      </c>
      <c r="BE524" s="71">
        <v>0</v>
      </c>
      <c r="BF524" s="71"/>
      <c r="BG524" s="72"/>
      <c r="BH524" s="71">
        <v>0</v>
      </c>
      <c r="BI524" s="71">
        <v>0</v>
      </c>
      <c r="BJ524" s="71">
        <v>0</v>
      </c>
      <c r="BK524" s="71">
        <v>0</v>
      </c>
      <c r="BL524" s="71">
        <v>0</v>
      </c>
      <c r="BM524" s="71">
        <v>0</v>
      </c>
      <c r="BN524" s="72"/>
      <c r="BO524" s="71">
        <v>0</v>
      </c>
      <c r="BP524" s="71">
        <v>0</v>
      </c>
      <c r="BQ524" s="71">
        <v>0</v>
      </c>
      <c r="BR524" s="71">
        <v>0</v>
      </c>
      <c r="BS524" s="71">
        <v>0</v>
      </c>
      <c r="BT524" s="71">
        <v>0</v>
      </c>
      <c r="BU524"/>
      <c r="BV524" s="70">
        <v>0</v>
      </c>
      <c r="BW524" s="70">
        <v>0</v>
      </c>
      <c r="BX524" s="70">
        <v>0</v>
      </c>
      <c r="BY524" s="70">
        <v>0</v>
      </c>
      <c r="BZ524" s="70">
        <v>0</v>
      </c>
      <c r="CA524" s="70">
        <v>0</v>
      </c>
      <c r="CB524" s="70">
        <v>0</v>
      </c>
      <c r="CC524" s="70">
        <v>0</v>
      </c>
      <c r="CD524" s="70">
        <v>0</v>
      </c>
    </row>
    <row r="525" spans="1:82">
      <c r="A525" s="70" t="s">
        <v>2236</v>
      </c>
      <c r="B525" s="70">
        <v>404</v>
      </c>
      <c r="C525" s="70">
        <v>13</v>
      </c>
      <c r="D525" s="70">
        <v>24</v>
      </c>
      <c r="E525" s="70">
        <v>2016</v>
      </c>
      <c r="F525" s="70" t="s">
        <v>155</v>
      </c>
      <c r="G525" s="70" t="s">
        <v>1639</v>
      </c>
      <c r="H525" s="70" t="s">
        <v>1640</v>
      </c>
      <c r="I525" s="148"/>
      <c r="J525" s="71">
        <v>22.594709678964499</v>
      </c>
      <c r="K525" s="71">
        <v>0.44233706790963151</v>
      </c>
      <c r="L525" s="71">
        <v>0.72662549051359315</v>
      </c>
      <c r="M525" s="71">
        <v>4.1480548086592792</v>
      </c>
      <c r="N525" s="71">
        <v>9.8537680676944213</v>
      </c>
      <c r="O525" s="71">
        <v>4.1623140843370772</v>
      </c>
      <c r="P525" s="71">
        <v>5.2862894642580613</v>
      </c>
      <c r="Q525" s="71">
        <v>0.28831993768903141</v>
      </c>
      <c r="R525" s="71">
        <v>0</v>
      </c>
      <c r="S525" s="71">
        <v>0.6846114704384253</v>
      </c>
      <c r="T525" s="72"/>
      <c r="U525" s="71">
        <v>858285</v>
      </c>
      <c r="V525" s="71">
        <v>145</v>
      </c>
      <c r="W525" s="71">
        <v>14</v>
      </c>
      <c r="X525" s="71">
        <v>799</v>
      </c>
      <c r="Y525" s="71">
        <v>1853</v>
      </c>
      <c r="Z525" s="71">
        <v>2448</v>
      </c>
      <c r="AA525" s="71">
        <v>1088</v>
      </c>
      <c r="AB525" s="71">
        <v>4082</v>
      </c>
      <c r="AC525" s="71">
        <v>0</v>
      </c>
      <c r="AD525" s="71">
        <v>0.6846114704384253</v>
      </c>
      <c r="AE525" s="72"/>
      <c r="AF525" s="71">
        <v>7080418.5840746611</v>
      </c>
      <c r="AG525" s="71">
        <v>297794.91064881207</v>
      </c>
      <c r="AH525" s="71">
        <v>74051.058562445134</v>
      </c>
      <c r="AI525" s="71">
        <v>5072554.6183184274</v>
      </c>
      <c r="AJ525" s="71">
        <v>8151959.0341674611</v>
      </c>
      <c r="AK525" s="71">
        <v>0</v>
      </c>
      <c r="AL525" s="71">
        <v>0</v>
      </c>
      <c r="AM525" s="71">
        <v>559855.59186298726</v>
      </c>
      <c r="AN525" s="71">
        <v>0</v>
      </c>
      <c r="AO525" s="71">
        <v>0</v>
      </c>
      <c r="AP525" s="71">
        <v>21236633.797634795</v>
      </c>
      <c r="AQ525" s="72"/>
      <c r="AR525" s="71">
        <v>7</v>
      </c>
      <c r="AS525" s="71">
        <v>12</v>
      </c>
      <c r="AT525" s="71">
        <v>0</v>
      </c>
      <c r="AU525" s="71">
        <v>0</v>
      </c>
      <c r="AV525" s="71">
        <v>0</v>
      </c>
      <c r="AW525" s="71">
        <v>0</v>
      </c>
      <c r="AX525" s="71"/>
      <c r="AY525" s="72"/>
      <c r="AZ525" s="71">
        <v>33.765000000000001</v>
      </c>
      <c r="BA525" s="71">
        <v>491.4</v>
      </c>
      <c r="BB525" s="71">
        <v>0</v>
      </c>
      <c r="BC525" s="71">
        <v>0</v>
      </c>
      <c r="BD525" s="71">
        <v>0</v>
      </c>
      <c r="BE525" s="71">
        <v>0</v>
      </c>
      <c r="BF525" s="71"/>
      <c r="BG525" s="72"/>
      <c r="BH525" s="71">
        <v>0</v>
      </c>
      <c r="BI525" s="71">
        <v>0</v>
      </c>
      <c r="BJ525" s="71">
        <v>0</v>
      </c>
      <c r="BK525" s="71">
        <v>0</v>
      </c>
      <c r="BL525" s="71">
        <v>0</v>
      </c>
      <c r="BM525" s="71">
        <v>0</v>
      </c>
      <c r="BN525" s="72"/>
      <c r="BO525" s="71">
        <v>0</v>
      </c>
      <c r="BP525" s="71">
        <v>0</v>
      </c>
      <c r="BQ525" s="71">
        <v>0</v>
      </c>
      <c r="BR525" s="71">
        <v>0</v>
      </c>
      <c r="BS525" s="71">
        <v>0</v>
      </c>
      <c r="BT525" s="71">
        <v>0</v>
      </c>
      <c r="BU525"/>
      <c r="BV525" s="70">
        <v>0</v>
      </c>
      <c r="BW525" s="70">
        <v>0</v>
      </c>
      <c r="BX525" s="70">
        <v>0</v>
      </c>
      <c r="BY525" s="70">
        <v>0</v>
      </c>
      <c r="BZ525" s="70">
        <v>0</v>
      </c>
      <c r="CA525" s="70">
        <v>0</v>
      </c>
      <c r="CB525" s="70">
        <v>0</v>
      </c>
      <c r="CC525" s="70">
        <v>0</v>
      </c>
      <c r="CD525" s="70">
        <v>0</v>
      </c>
    </row>
    <row r="526" spans="1:82">
      <c r="A526" s="70" t="s">
        <v>2237</v>
      </c>
      <c r="B526" s="70">
        <v>405</v>
      </c>
      <c r="C526" s="70">
        <v>14</v>
      </c>
      <c r="D526" s="70">
        <v>24</v>
      </c>
      <c r="E526" s="70">
        <v>2017</v>
      </c>
      <c r="F526" s="70" t="s">
        <v>156</v>
      </c>
      <c r="G526" s="70" t="s">
        <v>1639</v>
      </c>
      <c r="H526" s="70" t="s">
        <v>1640</v>
      </c>
      <c r="I526" s="148"/>
      <c r="J526" s="71">
        <v>21.748765209424501</v>
      </c>
      <c r="K526" s="71">
        <v>0.45200225315207221</v>
      </c>
      <c r="L526" s="71">
        <v>0.65593213654567695</v>
      </c>
      <c r="M526" s="71">
        <v>4.159212953669515</v>
      </c>
      <c r="N526" s="71">
        <v>9.6320734583420258</v>
      </c>
      <c r="O526" s="71">
        <v>4.0793421132816299</v>
      </c>
      <c r="P526" s="71">
        <v>5.1514158911902346</v>
      </c>
      <c r="Q526" s="71">
        <v>0.27382569720906702</v>
      </c>
      <c r="R526" s="71">
        <v>0</v>
      </c>
      <c r="S526" s="71">
        <v>0.50938045136878918</v>
      </c>
      <c r="T526" s="72"/>
      <c r="U526" s="71">
        <v>812917</v>
      </c>
      <c r="V526" s="71">
        <v>145</v>
      </c>
      <c r="W526" s="71">
        <v>14</v>
      </c>
      <c r="X526" s="71">
        <v>799</v>
      </c>
      <c r="Y526" s="71">
        <v>1851</v>
      </c>
      <c r="Z526" s="71">
        <v>2439</v>
      </c>
      <c r="AA526" s="71">
        <v>1067</v>
      </c>
      <c r="AB526" s="71">
        <v>4009</v>
      </c>
      <c r="AC526" s="71">
        <v>0</v>
      </c>
      <c r="AD526" s="71">
        <v>0.50938045136878918</v>
      </c>
      <c r="AE526" s="72"/>
      <c r="AF526" s="71">
        <v>6589727.4433571091</v>
      </c>
      <c r="AG526" s="71">
        <v>298660.16810544039</v>
      </c>
      <c r="AH526" s="71">
        <v>90461.20287107279</v>
      </c>
      <c r="AI526" s="71">
        <v>4947056.4240718372</v>
      </c>
      <c r="AJ526" s="71">
        <v>7384219.3999441322</v>
      </c>
      <c r="AK526" s="71">
        <v>0</v>
      </c>
      <c r="AL526" s="71">
        <v>0</v>
      </c>
      <c r="AM526" s="71">
        <v>550703.83064129518</v>
      </c>
      <c r="AN526" s="71">
        <v>0</v>
      </c>
      <c r="AO526" s="71">
        <v>0</v>
      </c>
      <c r="AP526" s="71">
        <v>19860828.468990888</v>
      </c>
      <c r="AQ526" s="72"/>
      <c r="AR526" s="71">
        <v>7</v>
      </c>
      <c r="AS526" s="71">
        <v>12</v>
      </c>
      <c r="AT526" s="71">
        <v>0</v>
      </c>
      <c r="AU526" s="71">
        <v>0</v>
      </c>
      <c r="AV526" s="71">
        <v>0</v>
      </c>
      <c r="AW526" s="71">
        <v>0</v>
      </c>
      <c r="AX526" s="71"/>
      <c r="AY526" s="72"/>
      <c r="AZ526" s="71">
        <v>33.765000000000001</v>
      </c>
      <c r="BA526" s="71">
        <v>491.4</v>
      </c>
      <c r="BB526" s="71">
        <v>0</v>
      </c>
      <c r="BC526" s="71">
        <v>0</v>
      </c>
      <c r="BD526" s="71">
        <v>0</v>
      </c>
      <c r="BE526" s="71">
        <v>0</v>
      </c>
      <c r="BF526" s="71"/>
      <c r="BG526" s="72"/>
      <c r="BH526" s="71">
        <v>0</v>
      </c>
      <c r="BI526" s="71">
        <v>0</v>
      </c>
      <c r="BJ526" s="71">
        <v>0</v>
      </c>
      <c r="BK526" s="71">
        <v>0</v>
      </c>
      <c r="BL526" s="71">
        <v>0</v>
      </c>
      <c r="BM526" s="71">
        <v>0</v>
      </c>
      <c r="BN526" s="72"/>
      <c r="BO526" s="71">
        <v>0</v>
      </c>
      <c r="BP526" s="71">
        <v>0</v>
      </c>
      <c r="BQ526" s="71">
        <v>0</v>
      </c>
      <c r="BR526" s="71">
        <v>0</v>
      </c>
      <c r="BS526" s="71">
        <v>0</v>
      </c>
      <c r="BT526" s="71">
        <v>0</v>
      </c>
      <c r="BU526"/>
      <c r="BV526" s="70">
        <v>0</v>
      </c>
      <c r="BW526" s="70">
        <v>0</v>
      </c>
      <c r="BX526" s="70">
        <v>0</v>
      </c>
      <c r="BY526" s="70">
        <v>0</v>
      </c>
      <c r="BZ526" s="70">
        <v>0</v>
      </c>
      <c r="CA526" s="70">
        <v>0</v>
      </c>
      <c r="CB526" s="70">
        <v>0</v>
      </c>
      <c r="CC526" s="70">
        <v>0</v>
      </c>
      <c r="CD526" s="70">
        <v>0</v>
      </c>
    </row>
    <row r="527" spans="1:82">
      <c r="A527" s="70" t="s">
        <v>2238</v>
      </c>
      <c r="B527" s="70">
        <v>406</v>
      </c>
      <c r="C527" s="70">
        <v>15</v>
      </c>
      <c r="D527" s="70">
        <v>24</v>
      </c>
      <c r="E527" s="70">
        <v>2018</v>
      </c>
      <c r="F527" s="70" t="s">
        <v>183</v>
      </c>
      <c r="G527" s="70" t="s">
        <v>1639</v>
      </c>
      <c r="H527" s="70" t="s">
        <v>1640</v>
      </c>
      <c r="I527" s="148"/>
      <c r="J527" s="71">
        <v>17.391568273116487</v>
      </c>
      <c r="K527" s="71">
        <v>0.42069167101440791</v>
      </c>
      <c r="L527" s="71">
        <v>0.60173324891035085</v>
      </c>
      <c r="M527" s="71">
        <v>4.179726509638126</v>
      </c>
      <c r="N527" s="71">
        <v>8.9495338398699644</v>
      </c>
      <c r="O527" s="71">
        <v>3.9501842264129556</v>
      </c>
      <c r="P527" s="71">
        <v>5.0714581636748202</v>
      </c>
      <c r="Q527" s="71">
        <v>0.25105148101896901</v>
      </c>
      <c r="R527" s="71">
        <v>0</v>
      </c>
      <c r="S527" s="71">
        <v>0.60436954761440187</v>
      </c>
      <c r="T527" s="72"/>
      <c r="U527" s="71">
        <v>679231</v>
      </c>
      <c r="V527" s="71">
        <v>145</v>
      </c>
      <c r="W527" s="71">
        <v>14</v>
      </c>
      <c r="X527" s="71">
        <v>799</v>
      </c>
      <c r="Y527" s="71">
        <v>1868</v>
      </c>
      <c r="Z527" s="71">
        <v>2407</v>
      </c>
      <c r="AA527" s="71">
        <v>1061</v>
      </c>
      <c r="AB527" s="71">
        <v>3961</v>
      </c>
      <c r="AC527" s="71">
        <v>0</v>
      </c>
      <c r="AD527" s="71">
        <v>0.60436954761440187</v>
      </c>
      <c r="AE527" s="72"/>
      <c r="AF527" s="71">
        <v>5527088.5234328583</v>
      </c>
      <c r="AG527" s="71">
        <v>270216.00609183707</v>
      </c>
      <c r="AH527" s="71">
        <v>85259.694836742419</v>
      </c>
      <c r="AI527" s="71">
        <v>5056902.1735113012</v>
      </c>
      <c r="AJ527" s="71">
        <v>6922483.0302154627</v>
      </c>
      <c r="AK527" s="71">
        <v>0</v>
      </c>
      <c r="AL527" s="71">
        <v>0</v>
      </c>
      <c r="AM527" s="71">
        <v>545236.04952884116</v>
      </c>
      <c r="AN527" s="71">
        <v>0</v>
      </c>
      <c r="AO527" s="71">
        <v>0</v>
      </c>
      <c r="AP527" s="71">
        <v>18407185.477617044</v>
      </c>
      <c r="AQ527" s="72"/>
      <c r="AR527" s="71">
        <v>8</v>
      </c>
      <c r="AS527" s="71">
        <v>13</v>
      </c>
      <c r="AT527" s="71">
        <v>0</v>
      </c>
      <c r="AU527" s="71">
        <v>0</v>
      </c>
      <c r="AV527" s="71">
        <v>0</v>
      </c>
      <c r="AW527" s="71">
        <v>0</v>
      </c>
      <c r="AX527" s="71"/>
      <c r="AY527" s="72"/>
      <c r="AZ527" s="71">
        <v>36.865000000000002</v>
      </c>
      <c r="BA527" s="71">
        <v>741.3</v>
      </c>
      <c r="BB527" s="71">
        <v>0</v>
      </c>
      <c r="BC527" s="71">
        <v>0</v>
      </c>
      <c r="BD527" s="71">
        <v>0</v>
      </c>
      <c r="BE527" s="71">
        <v>0</v>
      </c>
      <c r="BF527" s="71"/>
      <c r="BG527" s="72"/>
      <c r="BH527" s="71">
        <v>0</v>
      </c>
      <c r="BI527" s="71">
        <v>0</v>
      </c>
      <c r="BJ527" s="71">
        <v>0</v>
      </c>
      <c r="BK527" s="71">
        <v>0</v>
      </c>
      <c r="BL527" s="71">
        <v>0</v>
      </c>
      <c r="BM527" s="71">
        <v>0</v>
      </c>
      <c r="BN527" s="72"/>
      <c r="BO527" s="71">
        <v>0</v>
      </c>
      <c r="BP527" s="71">
        <v>0</v>
      </c>
      <c r="BQ527" s="71">
        <v>0</v>
      </c>
      <c r="BR527" s="71">
        <v>0</v>
      </c>
      <c r="BS527" s="71">
        <v>0</v>
      </c>
      <c r="BT527" s="71">
        <v>0</v>
      </c>
      <c r="BU527"/>
      <c r="BV527" s="70">
        <v>0</v>
      </c>
      <c r="BW527" s="70">
        <v>0</v>
      </c>
      <c r="BX527" s="70">
        <v>0</v>
      </c>
      <c r="BY527" s="70">
        <v>0</v>
      </c>
      <c r="BZ527" s="70">
        <v>0</v>
      </c>
      <c r="CA527" s="70">
        <v>0</v>
      </c>
      <c r="CB527" s="70">
        <v>0</v>
      </c>
      <c r="CC527" s="70">
        <v>0</v>
      </c>
      <c r="CD527" s="70">
        <v>0</v>
      </c>
    </row>
    <row r="528" spans="1:82">
      <c r="A528" s="70" t="s">
        <v>2239</v>
      </c>
      <c r="B528" s="70">
        <v>407</v>
      </c>
      <c r="C528" s="70">
        <v>16</v>
      </c>
      <c r="D528" s="70">
        <v>24</v>
      </c>
      <c r="E528" s="70">
        <v>2019</v>
      </c>
      <c r="F528" s="70" t="s">
        <v>158</v>
      </c>
      <c r="G528" s="70" t="s">
        <v>1639</v>
      </c>
      <c r="H528" s="70" t="s">
        <v>1640</v>
      </c>
      <c r="I528" s="148"/>
      <c r="J528" s="71">
        <v>17.200207083426758</v>
      </c>
      <c r="K528" s="71">
        <v>0.3903708929793962</v>
      </c>
      <c r="L528" s="71">
        <v>0.60442921918350545</v>
      </c>
      <c r="M528" s="71">
        <v>3.7495942106397355</v>
      </c>
      <c r="N528" s="71">
        <v>9.1182632062721751</v>
      </c>
      <c r="O528" s="71">
        <v>3.7871345165590404</v>
      </c>
      <c r="P528" s="71">
        <v>4.8496442919863618</v>
      </c>
      <c r="Q528" s="71">
        <v>0.24060814600195601</v>
      </c>
      <c r="R528" s="71">
        <v>0</v>
      </c>
      <c r="S528" s="71">
        <v>0.50547512716356291</v>
      </c>
      <c r="T528" s="72"/>
      <c r="U528" s="71">
        <v>706655</v>
      </c>
      <c r="V528" s="71">
        <v>145</v>
      </c>
      <c r="W528" s="71">
        <v>14</v>
      </c>
      <c r="X528" s="71">
        <v>799</v>
      </c>
      <c r="Y528" s="71">
        <v>1880</v>
      </c>
      <c r="Z528" s="71">
        <v>2371</v>
      </c>
      <c r="AA528" s="71">
        <v>1007</v>
      </c>
      <c r="AB528" s="71">
        <v>3899</v>
      </c>
      <c r="AC528" s="71">
        <v>0</v>
      </c>
      <c r="AD528" s="71">
        <v>0.50547512716356291</v>
      </c>
      <c r="AE528" s="72"/>
      <c r="AF528" s="71">
        <v>5642520.1188110281</v>
      </c>
      <c r="AG528" s="71">
        <v>270135.98754888203</v>
      </c>
      <c r="AH528" s="71">
        <v>92055.003169432763</v>
      </c>
      <c r="AI528" s="71">
        <v>4955344.3301418452</v>
      </c>
      <c r="AJ528" s="71">
        <v>7349056.4719306389</v>
      </c>
      <c r="AK528" s="71">
        <v>0</v>
      </c>
      <c r="AL528" s="71">
        <v>0</v>
      </c>
      <c r="AM528" s="71">
        <v>531014.44834371482</v>
      </c>
      <c r="AN528" s="71">
        <v>0</v>
      </c>
      <c r="AO528" s="71">
        <v>0</v>
      </c>
      <c r="AP528" s="71">
        <v>18840126.359945543</v>
      </c>
      <c r="AQ528" s="72"/>
      <c r="AR528" s="71">
        <v>10</v>
      </c>
      <c r="AS528" s="71">
        <v>14</v>
      </c>
      <c r="AT528" s="71">
        <v>0</v>
      </c>
      <c r="AU528" s="71">
        <v>0</v>
      </c>
      <c r="AV528" s="71">
        <v>0</v>
      </c>
      <c r="AW528" s="71">
        <v>0</v>
      </c>
      <c r="AX528" s="71"/>
      <c r="AY528" s="72"/>
      <c r="AZ528" s="71">
        <v>45.765000000000001</v>
      </c>
      <c r="BA528" s="71">
        <v>2045.4</v>
      </c>
      <c r="BB528" s="71">
        <v>0</v>
      </c>
      <c r="BC528" s="71">
        <v>0</v>
      </c>
      <c r="BD528" s="71">
        <v>0</v>
      </c>
      <c r="BE528" s="71">
        <v>0</v>
      </c>
      <c r="BF528" s="71"/>
      <c r="BG528" s="72"/>
      <c r="BH528" s="71">
        <v>0</v>
      </c>
      <c r="BI528" s="71">
        <v>0</v>
      </c>
      <c r="BJ528" s="71">
        <v>0</v>
      </c>
      <c r="BK528" s="71">
        <v>0</v>
      </c>
      <c r="BL528" s="71">
        <v>0</v>
      </c>
      <c r="BM528" s="71">
        <v>0</v>
      </c>
      <c r="BN528" s="72"/>
      <c r="BO528" s="71">
        <v>0</v>
      </c>
      <c r="BP528" s="71">
        <v>0</v>
      </c>
      <c r="BQ528" s="71">
        <v>0</v>
      </c>
      <c r="BR528" s="71">
        <v>0</v>
      </c>
      <c r="BS528" s="71">
        <v>0</v>
      </c>
      <c r="BT528" s="71">
        <v>0</v>
      </c>
      <c r="BU528"/>
      <c r="BV528" s="70">
        <v>0</v>
      </c>
      <c r="BW528" s="70">
        <v>0</v>
      </c>
      <c r="BX528" s="70">
        <v>0</v>
      </c>
      <c r="BY528" s="70">
        <v>0</v>
      </c>
      <c r="BZ528" s="70">
        <v>0</v>
      </c>
      <c r="CA528" s="70">
        <v>0</v>
      </c>
      <c r="CB528" s="70">
        <v>0</v>
      </c>
      <c r="CC528" s="70">
        <v>0</v>
      </c>
      <c r="CD528" s="70">
        <v>0</v>
      </c>
    </row>
    <row r="529" spans="1:82">
      <c r="A529" s="70" t="s">
        <v>2240</v>
      </c>
      <c r="B529" s="70">
        <v>408</v>
      </c>
      <c r="C529" s="70">
        <v>17</v>
      </c>
      <c r="D529" s="70">
        <v>24</v>
      </c>
      <c r="E529" s="70">
        <v>2020</v>
      </c>
      <c r="F529" s="70" t="s">
        <v>159</v>
      </c>
      <c r="G529" s="70" t="s">
        <v>1639</v>
      </c>
      <c r="H529" s="70" t="s">
        <v>1640</v>
      </c>
      <c r="I529" s="148"/>
      <c r="J529" s="71">
        <v>19.55654194547671</v>
      </c>
      <c r="K529" s="71">
        <v>0.34918900180656248</v>
      </c>
      <c r="L529" s="71">
        <v>1.1175196605258331</v>
      </c>
      <c r="M529" s="71">
        <v>3.3961256226309189</v>
      </c>
      <c r="N529" s="71">
        <v>8.2951670404490834</v>
      </c>
      <c r="O529" s="71">
        <v>3.3082692134622738</v>
      </c>
      <c r="P529" s="71">
        <v>4.4947118839495666</v>
      </c>
      <c r="Q529" s="71">
        <v>0.22469931687328301</v>
      </c>
      <c r="R529" s="71">
        <v>0</v>
      </c>
      <c r="S529" s="71">
        <v>0.57049090535928848</v>
      </c>
      <c r="T529" s="72"/>
      <c r="U529" s="71">
        <v>910796</v>
      </c>
      <c r="V529" s="71">
        <v>120</v>
      </c>
      <c r="W529" s="71">
        <v>23</v>
      </c>
      <c r="X529" s="71">
        <v>761</v>
      </c>
      <c r="Y529" s="71">
        <v>1866</v>
      </c>
      <c r="Z529" s="71">
        <v>2364</v>
      </c>
      <c r="AA529" s="71">
        <v>992</v>
      </c>
      <c r="AB529" s="71">
        <v>3811</v>
      </c>
      <c r="AC529" s="71">
        <v>0</v>
      </c>
      <c r="AD529" s="71">
        <v>0.57049090535928848</v>
      </c>
      <c r="AE529" s="72"/>
      <c r="AF529" s="71">
        <v>7111410.859437325</v>
      </c>
      <c r="AG529" s="71">
        <v>223725.60155268433</v>
      </c>
      <c r="AH529" s="71">
        <v>163882.34511215638</v>
      </c>
      <c r="AI529" s="71">
        <v>4369419.7417869549</v>
      </c>
      <c r="AJ529" s="71">
        <v>7662706.2731568227</v>
      </c>
      <c r="AK529" s="71"/>
      <c r="AL529" s="71"/>
      <c r="AM529" s="71">
        <v>497377.8410931101</v>
      </c>
      <c r="AN529" s="71"/>
      <c r="AO529" s="71"/>
      <c r="AP529" s="71">
        <v>20028522.662139054</v>
      </c>
      <c r="AQ529" s="72"/>
      <c r="AR529" s="71">
        <v>11</v>
      </c>
      <c r="AS529" s="71">
        <v>15</v>
      </c>
      <c r="AT529" s="71">
        <v>0</v>
      </c>
      <c r="AU529" s="71">
        <v>0</v>
      </c>
      <c r="AV529" s="71">
        <v>0</v>
      </c>
      <c r="AW529" s="71">
        <v>0</v>
      </c>
      <c r="AX529" s="71"/>
      <c r="AY529" s="72"/>
      <c r="AZ529" s="71">
        <v>51.265000000000001</v>
      </c>
      <c r="BA529" s="71">
        <v>2131.1</v>
      </c>
      <c r="BB529" s="71">
        <v>0</v>
      </c>
      <c r="BC529" s="71">
        <v>0</v>
      </c>
      <c r="BD529" s="71">
        <v>0</v>
      </c>
      <c r="BE529" s="71">
        <v>0</v>
      </c>
      <c r="BF529" s="71"/>
      <c r="BG529" s="72"/>
      <c r="BH529" s="71">
        <v>0</v>
      </c>
      <c r="BI529" s="71">
        <v>0</v>
      </c>
      <c r="BJ529" s="71">
        <v>0</v>
      </c>
      <c r="BK529" s="71">
        <v>0</v>
      </c>
      <c r="BL529" s="71">
        <v>0</v>
      </c>
      <c r="BM529" s="71">
        <v>0</v>
      </c>
      <c r="BN529" s="72"/>
      <c r="BO529" s="71">
        <v>0</v>
      </c>
      <c r="BP529" s="71">
        <v>0</v>
      </c>
      <c r="BQ529" s="71">
        <v>0</v>
      </c>
      <c r="BR529" s="71">
        <v>0</v>
      </c>
      <c r="BS529" s="71">
        <v>0</v>
      </c>
      <c r="BT529" s="71">
        <v>0</v>
      </c>
      <c r="BU529"/>
      <c r="BV529" s="70">
        <v>0</v>
      </c>
      <c r="BW529" s="70">
        <v>0</v>
      </c>
      <c r="BX529" s="70">
        <v>0</v>
      </c>
      <c r="BY529" s="70">
        <v>0</v>
      </c>
      <c r="BZ529" s="70">
        <v>0</v>
      </c>
      <c r="CA529" s="70">
        <v>0</v>
      </c>
      <c r="CB529" s="70">
        <v>0</v>
      </c>
      <c r="CC529" s="70">
        <v>0</v>
      </c>
      <c r="CD529" s="70">
        <v>0</v>
      </c>
    </row>
    <row r="530" spans="1:82">
      <c r="A530" s="70" t="s">
        <v>2241</v>
      </c>
      <c r="B530" s="70">
        <v>408</v>
      </c>
      <c r="C530" s="70">
        <v>18</v>
      </c>
      <c r="D530" s="70">
        <v>24</v>
      </c>
      <c r="E530" s="70">
        <v>2021</v>
      </c>
      <c r="F530" s="70" t="s">
        <v>160</v>
      </c>
      <c r="G530" s="70" t="s">
        <v>1639</v>
      </c>
      <c r="H530" s="70" t="s">
        <v>1640</v>
      </c>
      <c r="I530" s="148"/>
      <c r="J530" s="71">
        <v>20.342107047269806</v>
      </c>
      <c r="K530" s="71">
        <v>0.3363659376471565</v>
      </c>
      <c r="L530" s="71">
        <v>1.0198360866233387</v>
      </c>
      <c r="M530" s="71">
        <v>3.449161197300973</v>
      </c>
      <c r="N530" s="71">
        <v>8.1250067485099429</v>
      </c>
      <c r="O530" s="71">
        <v>3.1273711703368372</v>
      </c>
      <c r="P530" s="71">
        <v>4.6140836323165502</v>
      </c>
      <c r="Q530" s="71">
        <v>0.21725842662585901</v>
      </c>
      <c r="R530" s="71">
        <v>0</v>
      </c>
      <c r="S530" s="71">
        <v>0.43189031534898942</v>
      </c>
      <c r="T530" s="72"/>
      <c r="U530" s="71">
        <v>972896</v>
      </c>
      <c r="V530" s="71">
        <v>120</v>
      </c>
      <c r="W530" s="71">
        <v>23</v>
      </c>
      <c r="X530" s="71">
        <v>761</v>
      </c>
      <c r="Y530" s="71">
        <v>1850</v>
      </c>
      <c r="Z530" s="71">
        <v>2301</v>
      </c>
      <c r="AA530" s="71">
        <v>993</v>
      </c>
      <c r="AB530" s="71">
        <v>3721</v>
      </c>
      <c r="AC530" s="71">
        <v>0</v>
      </c>
      <c r="AD530" s="71">
        <v>0.43189031534898942</v>
      </c>
      <c r="AE530" s="72"/>
      <c r="AF530" s="71">
        <v>7451964.5909648333</v>
      </c>
      <c r="AG530" s="71">
        <v>227588.99151737546</v>
      </c>
      <c r="AH530" s="71">
        <v>146930.05975242774</v>
      </c>
      <c r="AI530" s="71">
        <v>4794548.687955915</v>
      </c>
      <c r="AJ530" s="71">
        <v>7400377.1371585866</v>
      </c>
      <c r="AK530" s="71">
        <v>0</v>
      </c>
      <c r="AL530" s="71">
        <v>0</v>
      </c>
      <c r="AM530" s="71">
        <v>488432.92653283465</v>
      </c>
      <c r="AN530" s="71">
        <v>0</v>
      </c>
      <c r="AO530" s="71">
        <v>0</v>
      </c>
      <c r="AP530" s="71">
        <v>20509842.393881973</v>
      </c>
      <c r="AQ530" s="72"/>
      <c r="AR530" s="71">
        <v>11</v>
      </c>
      <c r="AS530" s="71">
        <v>15</v>
      </c>
      <c r="AT530" s="71">
        <v>0</v>
      </c>
      <c r="AU530" s="71">
        <v>0</v>
      </c>
      <c r="AV530" s="71">
        <v>0</v>
      </c>
      <c r="AW530" s="71">
        <v>0</v>
      </c>
      <c r="AX530" s="71"/>
      <c r="AY530" s="72"/>
      <c r="AZ530" s="71">
        <v>51.265000000000001</v>
      </c>
      <c r="BA530" s="71">
        <v>2131.1</v>
      </c>
      <c r="BB530" s="71">
        <v>0</v>
      </c>
      <c r="BC530" s="71">
        <v>0</v>
      </c>
      <c r="BD530" s="71">
        <v>0</v>
      </c>
      <c r="BE530" s="71">
        <v>0</v>
      </c>
      <c r="BF530" s="71"/>
      <c r="BG530" s="72"/>
      <c r="BH530" s="71">
        <v>0</v>
      </c>
      <c r="BI530" s="71">
        <v>0</v>
      </c>
      <c r="BJ530" s="71">
        <v>0</v>
      </c>
      <c r="BK530" s="71">
        <v>0</v>
      </c>
      <c r="BL530" s="71">
        <v>0</v>
      </c>
      <c r="BM530" s="71">
        <v>0</v>
      </c>
      <c r="BN530" s="72"/>
      <c r="BO530" s="71">
        <v>0</v>
      </c>
      <c r="BP530" s="71">
        <v>0</v>
      </c>
      <c r="BQ530" s="71">
        <v>0</v>
      </c>
      <c r="BR530" s="71">
        <v>0</v>
      </c>
      <c r="BS530" s="71">
        <v>0</v>
      </c>
      <c r="BT530" s="71">
        <v>0</v>
      </c>
      <c r="BU530"/>
      <c r="BV530" s="70">
        <v>0</v>
      </c>
      <c r="BW530" s="70">
        <v>0</v>
      </c>
      <c r="BX530" s="70">
        <v>0</v>
      </c>
      <c r="BY530" s="70">
        <v>0</v>
      </c>
      <c r="BZ530" s="70">
        <v>0</v>
      </c>
      <c r="CA530" s="70">
        <v>0</v>
      </c>
      <c r="CB530" s="70">
        <v>0</v>
      </c>
      <c r="CC530" s="70">
        <v>0</v>
      </c>
      <c r="CD530" s="70">
        <v>0</v>
      </c>
    </row>
    <row r="531" spans="1:82">
      <c r="A531" s="70" t="s">
        <v>1649</v>
      </c>
      <c r="B531" s="70">
        <v>408</v>
      </c>
      <c r="C531" s="70">
        <v>19</v>
      </c>
      <c r="D531" s="70">
        <v>24</v>
      </c>
      <c r="E531" s="70">
        <v>2022</v>
      </c>
      <c r="F531" s="70" t="s">
        <v>161</v>
      </c>
      <c r="G531" s="70" t="s">
        <v>1639</v>
      </c>
      <c r="H531" s="70" t="s">
        <v>1640</v>
      </c>
      <c r="I531" s="148"/>
      <c r="J531" s="71">
        <v>21.71767274938431</v>
      </c>
      <c r="K531" s="71">
        <v>0.32175220907209995</v>
      </c>
      <c r="L531" s="71">
        <v>0.91441770228337471</v>
      </c>
      <c r="M531" s="71">
        <v>3.5166006859438972</v>
      </c>
      <c r="N531" s="71">
        <v>8.0104570355117826</v>
      </c>
      <c r="O531" s="71">
        <v>3.2558332622503801</v>
      </c>
      <c r="P531" s="71">
        <v>4.6042996772592835</v>
      </c>
      <c r="Q531" s="71">
        <v>0.21481605530835049</v>
      </c>
      <c r="R531" s="71">
        <v>0</v>
      </c>
      <c r="S531" s="71">
        <v>0.39588054937090122</v>
      </c>
      <c r="T531" s="72"/>
      <c r="U531" s="71">
        <v>1277494</v>
      </c>
      <c r="V531" s="71">
        <v>120</v>
      </c>
      <c r="W531" s="71">
        <v>23</v>
      </c>
      <c r="X531" s="71">
        <v>761</v>
      </c>
      <c r="Y531" s="71">
        <v>1852</v>
      </c>
      <c r="Z531" s="71">
        <v>2276</v>
      </c>
      <c r="AA531" s="71">
        <v>1006</v>
      </c>
      <c r="AB531" s="71">
        <v>3649</v>
      </c>
      <c r="AC531" s="71">
        <v>0</v>
      </c>
      <c r="AD531" s="71">
        <v>0.39588054937090122</v>
      </c>
      <c r="AE531" s="72"/>
      <c r="AF531" s="71">
        <v>8723400.7277957723</v>
      </c>
      <c r="AG531" s="71">
        <v>229588.26334109996</v>
      </c>
      <c r="AH531" s="71">
        <v>163093.71707972177</v>
      </c>
      <c r="AI531" s="71">
        <v>4761583.1712439572</v>
      </c>
      <c r="AJ531" s="71">
        <v>7541093.3944049049</v>
      </c>
      <c r="AK531" s="71">
        <v>0</v>
      </c>
      <c r="AL531" s="71">
        <v>0</v>
      </c>
      <c r="AM531" s="71">
        <v>471185.49729156465</v>
      </c>
      <c r="AN531" s="71">
        <v>0</v>
      </c>
      <c r="AO531" s="71">
        <v>0</v>
      </c>
      <c r="AP531" s="71">
        <v>21889944.771157019</v>
      </c>
      <c r="AQ531" s="72"/>
      <c r="AR531" s="71">
        <v>12</v>
      </c>
      <c r="AS531" s="71">
        <v>17</v>
      </c>
      <c r="AT531" s="71">
        <v>0</v>
      </c>
      <c r="AU531" s="71">
        <v>0</v>
      </c>
      <c r="AV531" s="71">
        <v>0</v>
      </c>
      <c r="AW531" s="71">
        <v>0</v>
      </c>
      <c r="AX531" s="71"/>
      <c r="AY531" s="72"/>
      <c r="AZ531" s="71">
        <v>61.164999999999999</v>
      </c>
      <c r="BA531" s="71">
        <v>2230.1000000000004</v>
      </c>
      <c r="BB531" s="71">
        <v>0</v>
      </c>
      <c r="BC531" s="71">
        <v>0</v>
      </c>
      <c r="BD531" s="71">
        <v>0</v>
      </c>
      <c r="BE531" s="71">
        <v>0</v>
      </c>
      <c r="BF531" s="71"/>
      <c r="BG531" s="72"/>
      <c r="BH531" s="71"/>
      <c r="BI531" s="71"/>
      <c r="BJ531" s="71"/>
      <c r="BK531" s="71"/>
      <c r="BL531" s="71"/>
      <c r="BM531" s="71"/>
      <c r="BN531" s="72"/>
      <c r="BO531" s="71"/>
      <c r="BP531" s="71"/>
      <c r="BQ531" s="71"/>
      <c r="BR531" s="71"/>
      <c r="BS531" s="71"/>
      <c r="BT531" s="71"/>
      <c r="BU531"/>
      <c r="BV531" s="70"/>
      <c r="BW531" s="70"/>
      <c r="BX531" s="70"/>
      <c r="BY531" s="70"/>
      <c r="BZ531" s="70"/>
      <c r="CA531" s="70"/>
      <c r="CB531" s="70"/>
      <c r="CC531" s="70"/>
      <c r="CD531" s="70"/>
    </row>
    <row r="532" spans="1:82">
      <c r="A532" s="70" t="s">
        <v>2242</v>
      </c>
      <c r="B532" s="70">
        <v>408</v>
      </c>
      <c r="C532" s="70">
        <v>20</v>
      </c>
      <c r="D532" s="70">
        <v>24</v>
      </c>
      <c r="E532" s="70">
        <v>2023</v>
      </c>
      <c r="F532" s="70" t="s">
        <v>1539</v>
      </c>
      <c r="G532" s="70" t="s">
        <v>1639</v>
      </c>
      <c r="H532" s="70" t="s">
        <v>1640</v>
      </c>
      <c r="I532" s="148"/>
      <c r="J532" s="71"/>
      <c r="K532" s="71"/>
      <c r="L532" s="71"/>
      <c r="M532" s="71"/>
      <c r="N532" s="71"/>
      <c r="O532" s="71"/>
      <c r="P532" s="71"/>
      <c r="Q532" s="71"/>
      <c r="R532" s="71"/>
      <c r="S532" s="71"/>
      <c r="T532" s="72"/>
      <c r="U532" s="71"/>
      <c r="V532" s="71"/>
      <c r="W532" s="71"/>
      <c r="X532" s="71"/>
      <c r="Y532" s="71"/>
      <c r="Z532" s="71"/>
      <c r="AA532" s="71"/>
      <c r="AB532" s="71"/>
      <c r="AC532" s="71"/>
      <c r="AD532" s="71"/>
      <c r="AE532" s="72"/>
      <c r="AF532" s="71"/>
      <c r="AG532" s="71"/>
      <c r="AH532" s="71"/>
      <c r="AI532" s="71"/>
      <c r="AJ532" s="71"/>
      <c r="AK532" s="71"/>
      <c r="AL532" s="71"/>
      <c r="AM532" s="71"/>
      <c r="AN532" s="71"/>
      <c r="AO532" s="71"/>
      <c r="AP532" s="71"/>
      <c r="AQ532" s="72"/>
      <c r="AR532" s="71">
        <v>13</v>
      </c>
      <c r="AS532" s="71">
        <v>18</v>
      </c>
      <c r="AT532" s="71">
        <v>0</v>
      </c>
      <c r="AU532" s="71">
        <v>0</v>
      </c>
      <c r="AV532" s="71">
        <v>0</v>
      </c>
      <c r="AW532" s="71">
        <v>0</v>
      </c>
      <c r="AX532" s="71"/>
      <c r="AY532" s="72"/>
      <c r="AZ532" s="71">
        <v>66.064999999999998</v>
      </c>
      <c r="BA532" s="71">
        <v>2279.6000000000004</v>
      </c>
      <c r="BB532" s="71">
        <v>0</v>
      </c>
      <c r="BC532" s="71">
        <v>0</v>
      </c>
      <c r="BD532" s="71">
        <v>0</v>
      </c>
      <c r="BE532" s="71">
        <v>0</v>
      </c>
      <c r="BF532" s="71"/>
      <c r="BG532" s="72"/>
      <c r="BH532" s="71"/>
      <c r="BI532" s="71"/>
      <c r="BJ532" s="71"/>
      <c r="BK532" s="71"/>
      <c r="BL532" s="71"/>
      <c r="BM532" s="71"/>
      <c r="BN532" s="72"/>
      <c r="BO532" s="71"/>
      <c r="BP532" s="71"/>
      <c r="BQ532" s="71"/>
      <c r="BR532" s="71"/>
      <c r="BS532" s="71"/>
      <c r="BT532" s="71"/>
      <c r="BU532"/>
      <c r="BV532" s="70"/>
      <c r="BW532" s="70"/>
      <c r="BX532" s="70"/>
      <c r="BY532" s="70"/>
      <c r="BZ532" s="70"/>
      <c r="CA532" s="70"/>
      <c r="CB532" s="70"/>
      <c r="CC532" s="70"/>
      <c r="CD532" s="70"/>
    </row>
    <row r="533" spans="1:82">
      <c r="A533" s="70" t="s">
        <v>1638</v>
      </c>
      <c r="B533" s="70">
        <v>408</v>
      </c>
      <c r="C533" s="70">
        <v>21</v>
      </c>
      <c r="D533" s="70">
        <v>24</v>
      </c>
      <c r="E533" s="70">
        <v>2024</v>
      </c>
      <c r="F533" s="70" t="s">
        <v>1554</v>
      </c>
      <c r="G533" s="70" t="s">
        <v>1639</v>
      </c>
      <c r="H533" s="70" t="s">
        <v>1640</v>
      </c>
      <c r="I533" s="148"/>
      <c r="J533" s="71"/>
      <c r="K533" s="71"/>
      <c r="L533" s="71"/>
      <c r="M533" s="71"/>
      <c r="N533" s="71"/>
      <c r="O533" s="71"/>
      <c r="P533" s="71"/>
      <c r="Q533" s="71"/>
      <c r="R533" s="71"/>
      <c r="S533" s="71"/>
      <c r="T533" s="72"/>
      <c r="U533" s="71"/>
      <c r="V533" s="71"/>
      <c r="W533" s="71"/>
      <c r="X533" s="71"/>
      <c r="Y533" s="71"/>
      <c r="Z533" s="71"/>
      <c r="AA533" s="71"/>
      <c r="AB533" s="71"/>
      <c r="AC533" s="71"/>
      <c r="AD533" s="71"/>
      <c r="AE533" s="72"/>
      <c r="AF533" s="71"/>
      <c r="AG533" s="71"/>
      <c r="AH533" s="71"/>
      <c r="AI533" s="71"/>
      <c r="AJ533" s="71"/>
      <c r="AK533" s="71"/>
      <c r="AL533" s="71"/>
      <c r="AM533" s="71"/>
      <c r="AN533" s="71"/>
      <c r="AO533" s="71"/>
      <c r="AP533" s="71"/>
      <c r="AQ533" s="72"/>
      <c r="AR533" s="71"/>
      <c r="AS533" s="71"/>
      <c r="AT533" s="71"/>
      <c r="AU533" s="71"/>
      <c r="AV533" s="71"/>
      <c r="AW533" s="71"/>
      <c r="AX533" s="71"/>
      <c r="AY533" s="72"/>
      <c r="AZ533" s="71"/>
      <c r="BA533" s="71"/>
      <c r="BB533" s="71"/>
      <c r="BC533" s="71"/>
      <c r="BD533" s="71"/>
      <c r="BE533" s="71"/>
      <c r="BF533" s="71"/>
      <c r="BG533" s="72"/>
      <c r="BH533" s="71"/>
      <c r="BI533" s="71"/>
      <c r="BJ533" s="71"/>
      <c r="BK533" s="71"/>
      <c r="BL533" s="71"/>
      <c r="BM533" s="71"/>
      <c r="BN533" s="72"/>
      <c r="BO533" s="71"/>
      <c r="BP533" s="71"/>
      <c r="BQ533" s="71"/>
      <c r="BR533" s="71"/>
      <c r="BS533" s="71"/>
      <c r="BT533" s="71"/>
      <c r="BU533"/>
      <c r="BV533" s="70"/>
      <c r="BW533" s="70"/>
      <c r="BX533" s="70"/>
      <c r="BY533" s="70"/>
      <c r="BZ533" s="70"/>
      <c r="CA533" s="70"/>
      <c r="CB533" s="70"/>
      <c r="CC533" s="70"/>
      <c r="CD533" s="70"/>
    </row>
    <row r="534" spans="1:82">
      <c r="A534" s="70" t="s">
        <v>2243</v>
      </c>
      <c r="B534" s="70">
        <v>35</v>
      </c>
      <c r="C534" s="70">
        <v>1</v>
      </c>
      <c r="D534" s="70">
        <v>3</v>
      </c>
      <c r="E534" s="70">
        <v>1990</v>
      </c>
      <c r="F534" s="70" t="s">
        <v>787</v>
      </c>
      <c r="G534" s="70" t="s">
        <v>1665</v>
      </c>
      <c r="H534" s="70" t="s">
        <v>1666</v>
      </c>
      <c r="I534" s="148"/>
      <c r="J534" s="71">
        <v>54.66695052746531</v>
      </c>
      <c r="K534" s="71">
        <v>2.7873406600604498</v>
      </c>
      <c r="L534" s="71">
        <v>15.047214992378001</v>
      </c>
      <c r="M534" s="71">
        <v>4.1482047874368959</v>
      </c>
      <c r="N534" s="71">
        <v>9.1854087140381839</v>
      </c>
      <c r="O534" s="71">
        <v>4.8527674519566899</v>
      </c>
      <c r="P534" s="71">
        <v>7.1701831061606196</v>
      </c>
      <c r="Q534" s="71">
        <v>0.35075059970713002</v>
      </c>
      <c r="R534" s="71">
        <v>0</v>
      </c>
      <c r="S534" s="71">
        <v>0.28562058020283693</v>
      </c>
      <c r="T534" s="72"/>
      <c r="U534" s="71">
        <v>1534854</v>
      </c>
      <c r="V534" s="71">
        <v>510</v>
      </c>
      <c r="W534" s="71">
        <v>176</v>
      </c>
      <c r="X534" s="71">
        <v>1391</v>
      </c>
      <c r="Y534" s="71">
        <v>1965</v>
      </c>
      <c r="Z534" s="71">
        <v>1996</v>
      </c>
      <c r="AA534" s="71">
        <v>1741</v>
      </c>
      <c r="AB534" s="71">
        <v>5695</v>
      </c>
      <c r="AC534" s="71">
        <v>0</v>
      </c>
      <c r="AD534" s="71">
        <v>0.28562058020283693</v>
      </c>
      <c r="AE534" s="72"/>
      <c r="AF534" s="71"/>
      <c r="AG534" s="71"/>
      <c r="AH534" s="71"/>
      <c r="AI534" s="71"/>
      <c r="AJ534" s="71"/>
      <c r="AK534" s="71"/>
      <c r="AL534" s="71"/>
      <c r="AM534" s="71"/>
      <c r="AN534" s="71"/>
      <c r="AO534" s="71"/>
      <c r="AP534" s="71"/>
      <c r="AQ534" s="72"/>
      <c r="AR534" s="71"/>
      <c r="AS534" s="71"/>
      <c r="AT534" s="71"/>
      <c r="AU534" s="71"/>
      <c r="AV534" s="71"/>
      <c r="AW534" s="71"/>
      <c r="AX534" s="71"/>
      <c r="AY534" s="72"/>
      <c r="AZ534" s="71"/>
      <c r="BA534" s="71"/>
      <c r="BB534" s="71"/>
      <c r="BC534" s="71"/>
      <c r="BD534" s="71"/>
      <c r="BE534" s="71"/>
      <c r="BF534" s="71"/>
      <c r="BG534" s="72"/>
      <c r="BH534" s="71" t="s">
        <v>788</v>
      </c>
      <c r="BI534" s="71" t="s">
        <v>788</v>
      </c>
      <c r="BJ534" s="71" t="s">
        <v>788</v>
      </c>
      <c r="BK534" s="71" t="s">
        <v>788</v>
      </c>
      <c r="BL534" s="71" t="s">
        <v>788</v>
      </c>
      <c r="BM534" s="71" t="s">
        <v>788</v>
      </c>
      <c r="BN534" s="72"/>
      <c r="BO534" s="71" t="s">
        <v>788</v>
      </c>
      <c r="BP534" s="71" t="s">
        <v>788</v>
      </c>
      <c r="BQ534" s="71" t="s">
        <v>788</v>
      </c>
      <c r="BR534" s="71" t="s">
        <v>788</v>
      </c>
      <c r="BS534" s="71" t="s">
        <v>788</v>
      </c>
      <c r="BT534" s="71" t="s">
        <v>788</v>
      </c>
      <c r="BU534"/>
      <c r="BV534" s="70"/>
      <c r="BW534" s="70"/>
      <c r="BX534" s="70"/>
      <c r="BY534" s="70"/>
      <c r="BZ534" s="70"/>
      <c r="CA534" s="70"/>
      <c r="CB534" s="70"/>
      <c r="CC534" s="70"/>
      <c r="CD534" s="70"/>
    </row>
    <row r="535" spans="1:82">
      <c r="A535" s="70" t="s">
        <v>2244</v>
      </c>
      <c r="B535" s="70">
        <v>36</v>
      </c>
      <c r="C535" s="70">
        <v>2</v>
      </c>
      <c r="D535" s="70">
        <v>3</v>
      </c>
      <c r="E535" s="70">
        <v>2005</v>
      </c>
      <c r="F535" s="70" t="s">
        <v>789</v>
      </c>
      <c r="G535" s="70" t="s">
        <v>1665</v>
      </c>
      <c r="H535" s="70" t="s">
        <v>1666</v>
      </c>
      <c r="I535" s="148"/>
      <c r="J535" s="71">
        <v>47.266609243411629</v>
      </c>
      <c r="K535" s="71">
        <v>1.0654451151008371</v>
      </c>
      <c r="L535" s="71">
        <v>5.4054750932304909</v>
      </c>
      <c r="M535" s="71">
        <v>5.0862971881191026</v>
      </c>
      <c r="N535" s="71">
        <v>9.3290920436783118</v>
      </c>
      <c r="O535" s="71">
        <v>5.5718259205368534</v>
      </c>
      <c r="P535" s="71">
        <v>6.5322338969364528</v>
      </c>
      <c r="Q535" s="71">
        <v>0.27218414426500298</v>
      </c>
      <c r="R535" s="71">
        <v>0</v>
      </c>
      <c r="S535" s="71">
        <v>0</v>
      </c>
      <c r="T535" s="72"/>
      <c r="U535" s="71">
        <v>1459847</v>
      </c>
      <c r="V535" s="71">
        <v>325</v>
      </c>
      <c r="W535" s="71">
        <v>48</v>
      </c>
      <c r="X535" s="71">
        <v>826</v>
      </c>
      <c r="Y535" s="71">
        <v>1902</v>
      </c>
      <c r="Z535" s="71">
        <v>2652</v>
      </c>
      <c r="AA535" s="71">
        <v>1299</v>
      </c>
      <c r="AB535" s="71">
        <v>4620</v>
      </c>
      <c r="AC535" s="71">
        <v>0</v>
      </c>
      <c r="AD535" s="71">
        <v>0</v>
      </c>
      <c r="AE535" s="72"/>
      <c r="AF535" s="71"/>
      <c r="AG535" s="71"/>
      <c r="AH535" s="71"/>
      <c r="AI535" s="71"/>
      <c r="AJ535" s="71"/>
      <c r="AK535" s="71"/>
      <c r="AL535" s="71"/>
      <c r="AM535" s="71"/>
      <c r="AN535" s="71"/>
      <c r="AO535" s="71"/>
      <c r="AP535" s="71"/>
      <c r="AQ535" s="72"/>
      <c r="AR535" s="71"/>
      <c r="AS535" s="71"/>
      <c r="AT535" s="71"/>
      <c r="AU535" s="71"/>
      <c r="AV535" s="71"/>
      <c r="AW535" s="71"/>
      <c r="AX535" s="71"/>
      <c r="AY535" s="72"/>
      <c r="AZ535" s="71"/>
      <c r="BA535" s="71"/>
      <c r="BB535" s="71"/>
      <c r="BC535" s="71"/>
      <c r="BD535" s="71"/>
      <c r="BE535" s="71"/>
      <c r="BF535" s="71"/>
      <c r="BG535" s="72"/>
      <c r="BH535" s="71" t="s">
        <v>788</v>
      </c>
      <c r="BI535" s="71" t="s">
        <v>788</v>
      </c>
      <c r="BJ535" s="71" t="s">
        <v>788</v>
      </c>
      <c r="BK535" s="71" t="s">
        <v>788</v>
      </c>
      <c r="BL535" s="71" t="s">
        <v>788</v>
      </c>
      <c r="BM535" s="71" t="s">
        <v>788</v>
      </c>
      <c r="BN535" s="72"/>
      <c r="BO535" s="71" t="s">
        <v>788</v>
      </c>
      <c r="BP535" s="71" t="s">
        <v>788</v>
      </c>
      <c r="BQ535" s="71" t="s">
        <v>788</v>
      </c>
      <c r="BR535" s="71" t="s">
        <v>788</v>
      </c>
      <c r="BS535" s="71" t="s">
        <v>788</v>
      </c>
      <c r="BT535" s="71" t="s">
        <v>788</v>
      </c>
      <c r="BU535"/>
      <c r="BV535" s="70"/>
      <c r="BW535" s="70"/>
      <c r="BX535" s="70"/>
      <c r="BY535" s="70"/>
      <c r="BZ535" s="70"/>
      <c r="CA535" s="70"/>
      <c r="CB535" s="70"/>
      <c r="CC535" s="70"/>
      <c r="CD535" s="70"/>
    </row>
    <row r="536" spans="1:82">
      <c r="A536" s="70" t="s">
        <v>2245</v>
      </c>
      <c r="B536" s="70">
        <v>37</v>
      </c>
      <c r="C536" s="70">
        <v>3</v>
      </c>
      <c r="D536" s="70">
        <v>3</v>
      </c>
      <c r="E536" s="70">
        <v>2006</v>
      </c>
      <c r="F536" s="70" t="s">
        <v>790</v>
      </c>
      <c r="G536" s="70" t="s">
        <v>1665</v>
      </c>
      <c r="H536" s="70" t="s">
        <v>1666</v>
      </c>
      <c r="I536" s="148"/>
      <c r="J536" s="71" t="s">
        <v>788</v>
      </c>
      <c r="K536" s="71" t="s">
        <v>788</v>
      </c>
      <c r="L536" s="71" t="s">
        <v>788</v>
      </c>
      <c r="M536" s="71" t="s">
        <v>788</v>
      </c>
      <c r="N536" s="71" t="s">
        <v>788</v>
      </c>
      <c r="O536" s="71" t="s">
        <v>788</v>
      </c>
      <c r="P536" s="71" t="s">
        <v>788</v>
      </c>
      <c r="Q536" s="71" t="s">
        <v>788</v>
      </c>
      <c r="R536" s="71" t="s">
        <v>788</v>
      </c>
      <c r="S536" s="71" t="s">
        <v>788</v>
      </c>
      <c r="T536" s="72"/>
      <c r="U536" s="71" t="s">
        <v>788</v>
      </c>
      <c r="V536" s="71" t="s">
        <v>788</v>
      </c>
      <c r="W536" s="71" t="s">
        <v>788</v>
      </c>
      <c r="X536" s="71" t="s">
        <v>788</v>
      </c>
      <c r="Y536" s="71" t="s">
        <v>788</v>
      </c>
      <c r="Z536" s="71" t="s">
        <v>788</v>
      </c>
      <c r="AA536" s="71" t="s">
        <v>788</v>
      </c>
      <c r="AB536" s="71" t="s">
        <v>788</v>
      </c>
      <c r="AC536" s="71" t="s">
        <v>788</v>
      </c>
      <c r="AD536" s="71" t="s">
        <v>788</v>
      </c>
      <c r="AE536" s="72"/>
      <c r="AF536" s="71" t="s">
        <v>788</v>
      </c>
      <c r="AG536" s="71" t="s">
        <v>788</v>
      </c>
      <c r="AH536" s="71" t="s">
        <v>788</v>
      </c>
      <c r="AI536" s="71" t="s">
        <v>788</v>
      </c>
      <c r="AJ536" s="71" t="s">
        <v>788</v>
      </c>
      <c r="AK536" s="71" t="s">
        <v>788</v>
      </c>
      <c r="AL536" s="71" t="s">
        <v>788</v>
      </c>
      <c r="AM536" s="71" t="s">
        <v>788</v>
      </c>
      <c r="AN536" s="71" t="s">
        <v>788</v>
      </c>
      <c r="AO536" s="71" t="s">
        <v>788</v>
      </c>
      <c r="AP536" s="71"/>
      <c r="AQ536" s="72"/>
      <c r="AR536" s="71" t="s">
        <v>788</v>
      </c>
      <c r="AS536" s="71" t="s">
        <v>788</v>
      </c>
      <c r="AT536" s="71" t="s">
        <v>788</v>
      </c>
      <c r="AU536" s="71" t="s">
        <v>788</v>
      </c>
      <c r="AV536" s="71" t="s">
        <v>788</v>
      </c>
      <c r="AW536" s="71" t="s">
        <v>788</v>
      </c>
      <c r="AX536" s="71" t="s">
        <v>788</v>
      </c>
      <c r="AY536" s="72"/>
      <c r="AZ536" s="71" t="s">
        <v>788</v>
      </c>
      <c r="BA536" s="71" t="s">
        <v>788</v>
      </c>
      <c r="BB536" s="71" t="s">
        <v>788</v>
      </c>
      <c r="BC536" s="71" t="s">
        <v>788</v>
      </c>
      <c r="BD536" s="71" t="s">
        <v>788</v>
      </c>
      <c r="BE536" s="71" t="s">
        <v>788</v>
      </c>
      <c r="BF536" s="71" t="s">
        <v>788</v>
      </c>
      <c r="BG536" s="72"/>
      <c r="BH536" s="71" t="s">
        <v>788</v>
      </c>
      <c r="BI536" s="71" t="s">
        <v>788</v>
      </c>
      <c r="BJ536" s="71" t="s">
        <v>788</v>
      </c>
      <c r="BK536" s="71" t="s">
        <v>788</v>
      </c>
      <c r="BL536" s="71" t="s">
        <v>788</v>
      </c>
      <c r="BM536" s="71" t="s">
        <v>788</v>
      </c>
      <c r="BN536" s="72"/>
      <c r="BO536" s="71" t="s">
        <v>788</v>
      </c>
      <c r="BP536" s="71" t="s">
        <v>788</v>
      </c>
      <c r="BQ536" s="71" t="s">
        <v>788</v>
      </c>
      <c r="BR536" s="71" t="s">
        <v>788</v>
      </c>
      <c r="BS536" s="71" t="s">
        <v>788</v>
      </c>
      <c r="BT536" s="71" t="s">
        <v>788</v>
      </c>
      <c r="BU536"/>
      <c r="BV536" s="70"/>
      <c r="BW536" s="70"/>
      <c r="BX536" s="70"/>
      <c r="BY536" s="70"/>
      <c r="BZ536" s="70"/>
      <c r="CA536" s="70"/>
      <c r="CB536" s="70"/>
      <c r="CC536" s="70"/>
      <c r="CD536" s="70"/>
    </row>
    <row r="537" spans="1:82">
      <c r="A537" s="70" t="s">
        <v>2246</v>
      </c>
      <c r="B537" s="70">
        <v>38</v>
      </c>
      <c r="C537" s="70">
        <v>4</v>
      </c>
      <c r="D537" s="70">
        <v>3</v>
      </c>
      <c r="E537" s="70">
        <v>2007</v>
      </c>
      <c r="F537" s="70" t="s">
        <v>791</v>
      </c>
      <c r="G537" s="70" t="s">
        <v>1665</v>
      </c>
      <c r="H537" s="70" t="s">
        <v>1666</v>
      </c>
      <c r="I537" s="148"/>
      <c r="J537" s="71">
        <v>31.346324023859921</v>
      </c>
      <c r="K537" s="71">
        <v>0.95577030805307683</v>
      </c>
      <c r="L537" s="71">
        <v>11.3254966873613</v>
      </c>
      <c r="M537" s="71">
        <v>5.4962736134485777</v>
      </c>
      <c r="N537" s="71">
        <v>9.2165504838514689</v>
      </c>
      <c r="O537" s="71">
        <v>5.2688883288309212</v>
      </c>
      <c r="P537" s="71">
        <v>6.4495112813197712</v>
      </c>
      <c r="Q537" s="71">
        <v>0.27966750086200898</v>
      </c>
      <c r="R537" s="71">
        <v>0</v>
      </c>
      <c r="S537" s="71">
        <v>0</v>
      </c>
      <c r="T537" s="72"/>
      <c r="U537" s="71">
        <v>1029420</v>
      </c>
      <c r="V537" s="71">
        <v>318</v>
      </c>
      <c r="W537" s="71">
        <v>138</v>
      </c>
      <c r="X537" s="71">
        <v>1118</v>
      </c>
      <c r="Y537" s="71">
        <v>1884</v>
      </c>
      <c r="Z537" s="71">
        <v>2607</v>
      </c>
      <c r="AA537" s="71">
        <v>1263</v>
      </c>
      <c r="AB537" s="71">
        <v>4496</v>
      </c>
      <c r="AC537" s="71">
        <v>0</v>
      </c>
      <c r="AD537" s="71">
        <v>0</v>
      </c>
      <c r="AE537" s="72"/>
      <c r="AF537" s="71"/>
      <c r="AG537" s="71"/>
      <c r="AH537" s="71"/>
      <c r="AI537" s="71"/>
      <c r="AJ537" s="71"/>
      <c r="AK537" s="71"/>
      <c r="AL537" s="71"/>
      <c r="AM537" s="71"/>
      <c r="AN537" s="71"/>
      <c r="AO537" s="71"/>
      <c r="AP537" s="71"/>
      <c r="AQ537" s="72"/>
      <c r="AR537" s="71"/>
      <c r="AS537" s="71"/>
      <c r="AT537" s="71"/>
      <c r="AU537" s="71"/>
      <c r="AV537" s="71"/>
      <c r="AW537" s="71"/>
      <c r="AX537" s="71"/>
      <c r="AY537" s="72"/>
      <c r="AZ537" s="71"/>
      <c r="BA537" s="71"/>
      <c r="BB537" s="71"/>
      <c r="BC537" s="71"/>
      <c r="BD537" s="71"/>
      <c r="BE537" s="71"/>
      <c r="BF537" s="71"/>
      <c r="BG537" s="72"/>
      <c r="BH537" s="71" t="s">
        <v>788</v>
      </c>
      <c r="BI537" s="71" t="s">
        <v>788</v>
      </c>
      <c r="BJ537" s="71" t="s">
        <v>788</v>
      </c>
      <c r="BK537" s="71" t="s">
        <v>788</v>
      </c>
      <c r="BL537" s="71" t="s">
        <v>788</v>
      </c>
      <c r="BM537" s="71" t="s">
        <v>788</v>
      </c>
      <c r="BN537" s="72"/>
      <c r="BO537" s="71" t="s">
        <v>788</v>
      </c>
      <c r="BP537" s="71" t="s">
        <v>788</v>
      </c>
      <c r="BQ537" s="71" t="s">
        <v>788</v>
      </c>
      <c r="BR537" s="71" t="s">
        <v>788</v>
      </c>
      <c r="BS537" s="71" t="s">
        <v>788</v>
      </c>
      <c r="BT537" s="71" t="s">
        <v>788</v>
      </c>
      <c r="BU537"/>
      <c r="BV537" s="70"/>
      <c r="BW537" s="70"/>
      <c r="BX537" s="70"/>
      <c r="BY537" s="70"/>
      <c r="BZ537" s="70"/>
      <c r="CA537" s="70"/>
      <c r="CB537" s="70"/>
      <c r="CC537" s="70"/>
      <c r="CD537" s="70"/>
    </row>
    <row r="538" spans="1:82">
      <c r="A538" s="70" t="s">
        <v>2247</v>
      </c>
      <c r="B538" s="70">
        <v>39</v>
      </c>
      <c r="C538" s="70">
        <v>5</v>
      </c>
      <c r="D538" s="70">
        <v>3</v>
      </c>
      <c r="E538" s="70">
        <v>2008</v>
      </c>
      <c r="F538" s="70" t="s">
        <v>792</v>
      </c>
      <c r="G538" s="70" t="s">
        <v>1665</v>
      </c>
      <c r="H538" s="70" t="s">
        <v>1666</v>
      </c>
      <c r="I538" s="148"/>
      <c r="J538" s="71">
        <v>37.108754844717261</v>
      </c>
      <c r="K538" s="71">
        <v>0.83883895470086545</v>
      </c>
      <c r="L538" s="71">
        <v>9.7791389434382587</v>
      </c>
      <c r="M538" s="71">
        <v>6.4311723620018579</v>
      </c>
      <c r="N538" s="71">
        <v>9.2513633727150406</v>
      </c>
      <c r="O538" s="71">
        <v>5.055084737682626</v>
      </c>
      <c r="P538" s="71">
        <v>6.2330331549094691</v>
      </c>
      <c r="Q538" s="71">
        <v>0.26883870405143501</v>
      </c>
      <c r="R538" s="71">
        <v>0</v>
      </c>
      <c r="S538" s="71">
        <v>0</v>
      </c>
      <c r="T538" s="72"/>
      <c r="U538" s="71">
        <v>1280433</v>
      </c>
      <c r="V538" s="71">
        <v>318</v>
      </c>
      <c r="W538" s="71">
        <v>138</v>
      </c>
      <c r="X538" s="71">
        <v>1118</v>
      </c>
      <c r="Y538" s="71">
        <v>1866</v>
      </c>
      <c r="Z538" s="71">
        <v>2589</v>
      </c>
      <c r="AA538" s="71">
        <v>1222</v>
      </c>
      <c r="AB538" s="71">
        <v>4393</v>
      </c>
      <c r="AC538" s="71">
        <v>0</v>
      </c>
      <c r="AD538" s="71">
        <v>0</v>
      </c>
      <c r="AE538" s="72"/>
      <c r="AF538" s="71"/>
      <c r="AG538" s="71"/>
      <c r="AH538" s="71"/>
      <c r="AI538" s="71"/>
      <c r="AJ538" s="71"/>
      <c r="AK538" s="71"/>
      <c r="AL538" s="71"/>
      <c r="AM538" s="71"/>
      <c r="AN538" s="71"/>
      <c r="AO538" s="71"/>
      <c r="AP538" s="71"/>
      <c r="AQ538" s="72"/>
      <c r="AR538" s="71"/>
      <c r="AS538" s="71"/>
      <c r="AT538" s="71"/>
      <c r="AU538" s="71"/>
      <c r="AV538" s="71"/>
      <c r="AW538" s="71"/>
      <c r="AX538" s="71"/>
      <c r="AY538" s="72"/>
      <c r="AZ538" s="71"/>
      <c r="BA538" s="71"/>
      <c r="BB538" s="71"/>
      <c r="BC538" s="71"/>
      <c r="BD538" s="71"/>
      <c r="BE538" s="71"/>
      <c r="BF538" s="71"/>
      <c r="BG538" s="72"/>
      <c r="BH538" s="71" t="s">
        <v>788</v>
      </c>
      <c r="BI538" s="71" t="s">
        <v>788</v>
      </c>
      <c r="BJ538" s="71" t="s">
        <v>788</v>
      </c>
      <c r="BK538" s="71" t="s">
        <v>788</v>
      </c>
      <c r="BL538" s="71" t="s">
        <v>788</v>
      </c>
      <c r="BM538" s="71" t="s">
        <v>788</v>
      </c>
      <c r="BN538" s="72"/>
      <c r="BO538" s="71" t="s">
        <v>788</v>
      </c>
      <c r="BP538" s="71" t="s">
        <v>788</v>
      </c>
      <c r="BQ538" s="71" t="s">
        <v>788</v>
      </c>
      <c r="BR538" s="71" t="s">
        <v>788</v>
      </c>
      <c r="BS538" s="71" t="s">
        <v>788</v>
      </c>
      <c r="BT538" s="71" t="s">
        <v>788</v>
      </c>
      <c r="BU538"/>
      <c r="BV538" s="70"/>
      <c r="BW538" s="70"/>
      <c r="BX538" s="70"/>
      <c r="BY538" s="70"/>
      <c r="BZ538" s="70"/>
      <c r="CA538" s="70"/>
      <c r="CB538" s="70"/>
      <c r="CC538" s="70"/>
      <c r="CD538" s="70"/>
    </row>
    <row r="539" spans="1:82">
      <c r="A539" s="70" t="s">
        <v>2248</v>
      </c>
      <c r="B539" s="70">
        <v>40</v>
      </c>
      <c r="C539" s="70">
        <v>6</v>
      </c>
      <c r="D539" s="70">
        <v>3</v>
      </c>
      <c r="E539" s="70">
        <v>2009</v>
      </c>
      <c r="F539" s="70" t="s">
        <v>176</v>
      </c>
      <c r="G539" s="1064" t="s">
        <v>1665</v>
      </c>
      <c r="H539" s="70" t="s">
        <v>1666</v>
      </c>
      <c r="I539" s="148"/>
      <c r="J539" s="71">
        <v>32.276778425580652</v>
      </c>
      <c r="K539" s="71">
        <v>0.63967062779871375</v>
      </c>
      <c r="L539" s="71">
        <v>7.8536159870226534</v>
      </c>
      <c r="M539" s="71">
        <v>5.3337705503561583</v>
      </c>
      <c r="N539" s="71">
        <v>7.9079402539596293</v>
      </c>
      <c r="O539" s="71">
        <v>5.1411957091671523</v>
      </c>
      <c r="P539" s="71">
        <v>6.0714543053791052</v>
      </c>
      <c r="Q539" s="71">
        <v>0.25225266960898401</v>
      </c>
      <c r="R539" s="71">
        <v>0</v>
      </c>
      <c r="S539" s="71">
        <v>0</v>
      </c>
      <c r="T539" s="72"/>
      <c r="U539" s="71">
        <v>1124687</v>
      </c>
      <c r="V539" s="71">
        <v>297</v>
      </c>
      <c r="W539" s="71">
        <v>127</v>
      </c>
      <c r="X539" s="71">
        <v>1171</v>
      </c>
      <c r="Y539" s="71">
        <v>1857</v>
      </c>
      <c r="Z539" s="71">
        <v>2599</v>
      </c>
      <c r="AA539" s="71">
        <v>1222</v>
      </c>
      <c r="AB539" s="71">
        <v>4327</v>
      </c>
      <c r="AC539" s="71">
        <v>0</v>
      </c>
      <c r="AD539" s="71">
        <v>0</v>
      </c>
      <c r="AE539" s="72"/>
      <c r="AF539" s="71"/>
      <c r="AG539" s="71"/>
      <c r="AH539" s="71"/>
      <c r="AI539" s="71"/>
      <c r="AJ539" s="71"/>
      <c r="AK539" s="71"/>
      <c r="AL539" s="71"/>
      <c r="AM539" s="71"/>
      <c r="AN539" s="71"/>
      <c r="AO539" s="71"/>
      <c r="AP539" s="71"/>
      <c r="AQ539" s="72"/>
      <c r="AR539" s="71"/>
      <c r="AS539" s="71"/>
      <c r="AT539" s="71"/>
      <c r="AU539" s="71"/>
      <c r="AV539" s="71"/>
      <c r="AW539" s="71"/>
      <c r="AX539" s="71"/>
      <c r="AY539" s="72"/>
      <c r="AZ539" s="71"/>
      <c r="BA539" s="71"/>
      <c r="BB539" s="71"/>
      <c r="BC539" s="71"/>
      <c r="BD539" s="71"/>
      <c r="BE539" s="71"/>
      <c r="BF539" s="71"/>
      <c r="BG539" s="72"/>
      <c r="BH539" s="71">
        <v>0</v>
      </c>
      <c r="BI539" s="71">
        <v>0</v>
      </c>
      <c r="BJ539" s="71">
        <v>4.42</v>
      </c>
      <c r="BK539" s="71">
        <v>0</v>
      </c>
      <c r="BL539" s="71">
        <v>0</v>
      </c>
      <c r="BM539" s="71">
        <v>0</v>
      </c>
      <c r="BN539" s="72"/>
      <c r="BO539" s="71">
        <v>0</v>
      </c>
      <c r="BP539" s="71">
        <v>0</v>
      </c>
      <c r="BQ539" s="71">
        <v>1</v>
      </c>
      <c r="BR539" s="71">
        <v>0</v>
      </c>
      <c r="BS539" s="71">
        <v>0</v>
      </c>
      <c r="BT539" s="71">
        <v>0</v>
      </c>
      <c r="BU539"/>
      <c r="BV539" s="70">
        <v>4.42</v>
      </c>
      <c r="BW539" s="70">
        <v>0</v>
      </c>
      <c r="BX539" s="70">
        <v>0</v>
      </c>
      <c r="BY539" s="70">
        <v>0</v>
      </c>
      <c r="BZ539" s="70">
        <v>0</v>
      </c>
      <c r="CA539" s="70">
        <v>0</v>
      </c>
      <c r="CB539" s="70">
        <v>0</v>
      </c>
      <c r="CC539" s="70">
        <v>0</v>
      </c>
      <c r="CD539" s="70">
        <v>0</v>
      </c>
    </row>
    <row r="540" spans="1:82">
      <c r="A540" s="70" t="s">
        <v>2249</v>
      </c>
      <c r="B540" s="70">
        <v>41</v>
      </c>
      <c r="C540" s="70">
        <v>7</v>
      </c>
      <c r="D540" s="70">
        <v>3</v>
      </c>
      <c r="E540" s="70">
        <v>2010</v>
      </c>
      <c r="F540" s="70" t="s">
        <v>177</v>
      </c>
      <c r="G540" s="1064" t="s">
        <v>1665</v>
      </c>
      <c r="H540" s="70" t="s">
        <v>1666</v>
      </c>
      <c r="I540" s="148"/>
      <c r="J540" s="71">
        <v>39.096838270198788</v>
      </c>
      <c r="K540" s="71">
        <v>0.66711647943420405</v>
      </c>
      <c r="L540" s="71">
        <v>7.1499496896786594</v>
      </c>
      <c r="M540" s="71">
        <v>4.7744685320340814</v>
      </c>
      <c r="N540" s="71">
        <v>7.7252646725217282</v>
      </c>
      <c r="O540" s="71">
        <v>5.0819742055893578</v>
      </c>
      <c r="P540" s="71">
        <v>6.1199545557992758</v>
      </c>
      <c r="Q540" s="71">
        <v>0.25929567394882702</v>
      </c>
      <c r="R540" s="71">
        <v>0</v>
      </c>
      <c r="S540" s="71">
        <v>0</v>
      </c>
      <c r="T540" s="72"/>
      <c r="U540" s="71">
        <v>1525018</v>
      </c>
      <c r="V540" s="71">
        <v>297</v>
      </c>
      <c r="W540" s="71">
        <v>127</v>
      </c>
      <c r="X540" s="71">
        <v>1171</v>
      </c>
      <c r="Y540" s="71">
        <v>1845</v>
      </c>
      <c r="Z540" s="71">
        <v>2581</v>
      </c>
      <c r="AA540" s="71">
        <v>1201</v>
      </c>
      <c r="AB540" s="71">
        <v>4262</v>
      </c>
      <c r="AC540" s="71">
        <v>0</v>
      </c>
      <c r="AD540" s="71">
        <v>0</v>
      </c>
      <c r="AE540" s="72"/>
      <c r="AF540" s="71"/>
      <c r="AG540" s="71"/>
      <c r="AH540" s="71"/>
      <c r="AI540" s="71"/>
      <c r="AJ540" s="71"/>
      <c r="AK540" s="71"/>
      <c r="AL540" s="71"/>
      <c r="AM540" s="71"/>
      <c r="AN540" s="71"/>
      <c r="AO540" s="71"/>
      <c r="AP540" s="71"/>
      <c r="AQ540" s="72"/>
      <c r="AR540" s="71"/>
      <c r="AS540" s="71"/>
      <c r="AT540" s="71"/>
      <c r="AU540" s="71"/>
      <c r="AV540" s="71"/>
      <c r="AW540" s="71"/>
      <c r="AX540" s="71"/>
      <c r="AY540" s="72"/>
      <c r="AZ540" s="71"/>
      <c r="BA540" s="71"/>
      <c r="BB540" s="71"/>
      <c r="BC540" s="71"/>
      <c r="BD540" s="71"/>
      <c r="BE540" s="71"/>
      <c r="BF540" s="71"/>
      <c r="BG540" s="72"/>
      <c r="BH540" s="71">
        <v>0</v>
      </c>
      <c r="BI540" s="71">
        <v>0</v>
      </c>
      <c r="BJ540" s="71">
        <v>0</v>
      </c>
      <c r="BK540" s="71">
        <v>0</v>
      </c>
      <c r="BL540" s="71">
        <v>0</v>
      </c>
      <c r="BM540" s="71">
        <v>0</v>
      </c>
      <c r="BN540" s="72"/>
      <c r="BO540" s="71">
        <v>0</v>
      </c>
      <c r="BP540" s="71">
        <v>0</v>
      </c>
      <c r="BQ540" s="71">
        <v>0</v>
      </c>
      <c r="BR540" s="71">
        <v>0</v>
      </c>
      <c r="BS540" s="71">
        <v>0</v>
      </c>
      <c r="BT540" s="71">
        <v>0</v>
      </c>
      <c r="BU540"/>
      <c r="BV540" s="70">
        <v>0</v>
      </c>
      <c r="BW540" s="70">
        <v>0</v>
      </c>
      <c r="BX540" s="70">
        <v>0</v>
      </c>
      <c r="BY540" s="70">
        <v>0</v>
      </c>
      <c r="BZ540" s="70">
        <v>0</v>
      </c>
      <c r="CA540" s="70">
        <v>0</v>
      </c>
      <c r="CB540" s="70">
        <v>0</v>
      </c>
      <c r="CC540" s="70">
        <v>0</v>
      </c>
      <c r="CD540" s="70">
        <v>0</v>
      </c>
    </row>
    <row r="541" spans="1:82">
      <c r="A541" s="70" t="s">
        <v>2250</v>
      </c>
      <c r="B541" s="70">
        <v>42</v>
      </c>
      <c r="C541" s="70">
        <v>8</v>
      </c>
      <c r="D541" s="70">
        <v>3</v>
      </c>
      <c r="E541" s="70">
        <v>2011</v>
      </c>
      <c r="F541" s="70" t="s">
        <v>178</v>
      </c>
      <c r="G541" s="70" t="s">
        <v>1665</v>
      </c>
      <c r="H541" s="70" t="s">
        <v>1666</v>
      </c>
      <c r="I541" s="148"/>
      <c r="J541" s="71">
        <v>29.53228002181752</v>
      </c>
      <c r="K541" s="71">
        <v>0.93475427573669867</v>
      </c>
      <c r="L541" s="71">
        <v>6.6714240404182599</v>
      </c>
      <c r="M541" s="71">
        <v>6.0314960713594967</v>
      </c>
      <c r="N541" s="71">
        <v>9.2029777417558485</v>
      </c>
      <c r="O541" s="71">
        <v>4.8602153722889216</v>
      </c>
      <c r="P541" s="71">
        <v>5.7204171453513259</v>
      </c>
      <c r="Q541" s="71">
        <v>0.29488392965891702</v>
      </c>
      <c r="R541" s="71">
        <v>0</v>
      </c>
      <c r="S541" s="71">
        <v>0</v>
      </c>
      <c r="T541" s="72"/>
      <c r="U541" s="71">
        <v>1084894</v>
      </c>
      <c r="V541" s="71">
        <v>297</v>
      </c>
      <c r="W541" s="71">
        <v>127</v>
      </c>
      <c r="X541" s="71">
        <v>1171</v>
      </c>
      <c r="Y541" s="71">
        <v>1826</v>
      </c>
      <c r="Z541" s="71">
        <v>2522</v>
      </c>
      <c r="AA541" s="71">
        <v>1156</v>
      </c>
      <c r="AB541" s="71">
        <v>4202</v>
      </c>
      <c r="AC541" s="71">
        <v>0</v>
      </c>
      <c r="AD541" s="71">
        <v>0</v>
      </c>
      <c r="AE541" s="72"/>
      <c r="AF541" s="71"/>
      <c r="AG541" s="71"/>
      <c r="AH541" s="71"/>
      <c r="AI541" s="71"/>
      <c r="AJ541" s="71"/>
      <c r="AK541" s="71"/>
      <c r="AL541" s="71"/>
      <c r="AM541" s="71"/>
      <c r="AN541" s="71"/>
      <c r="AO541" s="71"/>
      <c r="AP541" s="71"/>
      <c r="AQ541" s="72"/>
      <c r="AR541" s="71"/>
      <c r="AS541" s="71"/>
      <c r="AT541" s="71"/>
      <c r="AU541" s="71"/>
      <c r="AV541" s="71"/>
      <c r="AW541" s="71"/>
      <c r="AX541" s="71"/>
      <c r="AY541" s="72"/>
      <c r="AZ541" s="71"/>
      <c r="BA541" s="71"/>
      <c r="BB541" s="71"/>
      <c r="BC541" s="71"/>
      <c r="BD541" s="71"/>
      <c r="BE541" s="71"/>
      <c r="BF541" s="71"/>
      <c r="BG541" s="72"/>
      <c r="BH541" s="71">
        <v>0</v>
      </c>
      <c r="BI541" s="71">
        <v>0</v>
      </c>
      <c r="BJ541" s="71">
        <v>3.7810000000000001</v>
      </c>
      <c r="BK541" s="71">
        <v>0</v>
      </c>
      <c r="BL541" s="71">
        <v>0</v>
      </c>
      <c r="BM541" s="71">
        <v>0</v>
      </c>
      <c r="BN541" s="72"/>
      <c r="BO541" s="71">
        <v>0</v>
      </c>
      <c r="BP541" s="71">
        <v>0</v>
      </c>
      <c r="BQ541" s="71">
        <v>1</v>
      </c>
      <c r="BR541" s="71">
        <v>0</v>
      </c>
      <c r="BS541" s="71">
        <v>0</v>
      </c>
      <c r="BT541" s="71">
        <v>0</v>
      </c>
      <c r="BU541"/>
      <c r="BV541" s="70">
        <v>3.7810000000000001</v>
      </c>
      <c r="BW541" s="70">
        <v>0</v>
      </c>
      <c r="BX541" s="70">
        <v>0</v>
      </c>
      <c r="BY541" s="70">
        <v>0</v>
      </c>
      <c r="BZ541" s="70">
        <v>0</v>
      </c>
      <c r="CA541" s="70">
        <v>0</v>
      </c>
      <c r="CB541" s="70">
        <v>0</v>
      </c>
      <c r="CC541" s="70">
        <v>0</v>
      </c>
      <c r="CD541" s="70">
        <v>0</v>
      </c>
    </row>
    <row r="542" spans="1:82">
      <c r="A542" s="70" t="s">
        <v>2251</v>
      </c>
      <c r="B542" s="70">
        <v>43</v>
      </c>
      <c r="C542" s="70">
        <v>9</v>
      </c>
      <c r="D542" s="70">
        <v>3</v>
      </c>
      <c r="E542" s="70">
        <v>2012</v>
      </c>
      <c r="F542" s="70" t="s">
        <v>179</v>
      </c>
      <c r="G542" s="70" t="s">
        <v>1665</v>
      </c>
      <c r="H542" s="70" t="s">
        <v>1666</v>
      </c>
      <c r="I542" s="148"/>
      <c r="J542" s="71">
        <v>28.173492020655392</v>
      </c>
      <c r="K542" s="71">
        <v>1.053036844197192</v>
      </c>
      <c r="L542" s="71">
        <v>6.7312684766921231</v>
      </c>
      <c r="M542" s="71">
        <v>7.4910989565333024</v>
      </c>
      <c r="N542" s="71">
        <v>10.3531644924015</v>
      </c>
      <c r="O542" s="71">
        <v>4.810497817570293</v>
      </c>
      <c r="P542" s="71">
        <v>5.7181271991961715</v>
      </c>
      <c r="Q542" s="71">
        <v>0.31901302071299098</v>
      </c>
      <c r="R542" s="71">
        <v>0</v>
      </c>
      <c r="S542" s="71">
        <v>0</v>
      </c>
      <c r="T542" s="72"/>
      <c r="U542" s="71">
        <v>991650</v>
      </c>
      <c r="V542" s="71">
        <v>297</v>
      </c>
      <c r="W542" s="71">
        <v>127</v>
      </c>
      <c r="X542" s="71">
        <v>1171</v>
      </c>
      <c r="Y542" s="71">
        <v>1870</v>
      </c>
      <c r="Z542" s="71">
        <v>2516</v>
      </c>
      <c r="AA542" s="71">
        <v>1149</v>
      </c>
      <c r="AB542" s="71">
        <v>4184</v>
      </c>
      <c r="AC542" s="71">
        <v>0</v>
      </c>
      <c r="AD542" s="71">
        <v>0</v>
      </c>
      <c r="AE542" s="72"/>
      <c r="AF542" s="71"/>
      <c r="AG542" s="71"/>
      <c r="AH542" s="71"/>
      <c r="AI542" s="71"/>
      <c r="AJ542" s="71"/>
      <c r="AK542" s="71"/>
      <c r="AL542" s="71"/>
      <c r="AM542" s="71"/>
      <c r="AN542" s="71"/>
      <c r="AO542" s="71"/>
      <c r="AP542" s="71"/>
      <c r="AQ542" s="72"/>
      <c r="AR542" s="71"/>
      <c r="AS542" s="71"/>
      <c r="AT542" s="71"/>
      <c r="AU542" s="71"/>
      <c r="AV542" s="71"/>
      <c r="AW542" s="71"/>
      <c r="AX542" s="71"/>
      <c r="AY542" s="72"/>
      <c r="AZ542" s="71"/>
      <c r="BA542" s="71"/>
      <c r="BB542" s="71"/>
      <c r="BC542" s="71"/>
      <c r="BD542" s="71"/>
      <c r="BE542" s="71"/>
      <c r="BF542" s="71"/>
      <c r="BG542" s="72"/>
      <c r="BH542" s="71">
        <v>0</v>
      </c>
      <c r="BI542" s="71">
        <v>0</v>
      </c>
      <c r="BJ542" s="71">
        <v>3.879</v>
      </c>
      <c r="BK542" s="71">
        <v>0</v>
      </c>
      <c r="BL542" s="71">
        <v>0</v>
      </c>
      <c r="BM542" s="71">
        <v>0</v>
      </c>
      <c r="BN542" s="72"/>
      <c r="BO542" s="71">
        <v>0</v>
      </c>
      <c r="BP542" s="71">
        <v>0</v>
      </c>
      <c r="BQ542" s="71">
        <v>1</v>
      </c>
      <c r="BR542" s="71">
        <v>0</v>
      </c>
      <c r="BS542" s="71">
        <v>0</v>
      </c>
      <c r="BT542" s="71">
        <v>0</v>
      </c>
      <c r="BU542"/>
      <c r="BV542" s="70">
        <v>3.879</v>
      </c>
      <c r="BW542" s="70">
        <v>0</v>
      </c>
      <c r="BX542" s="70">
        <v>0</v>
      </c>
      <c r="BY542" s="70">
        <v>0</v>
      </c>
      <c r="BZ542" s="70">
        <v>0</v>
      </c>
      <c r="CA542" s="70">
        <v>0</v>
      </c>
      <c r="CB542" s="70">
        <v>0</v>
      </c>
      <c r="CC542" s="70">
        <v>0</v>
      </c>
      <c r="CD542" s="70">
        <v>0</v>
      </c>
    </row>
    <row r="543" spans="1:82">
      <c r="A543" s="70" t="s">
        <v>2252</v>
      </c>
      <c r="B543" s="70">
        <v>44</v>
      </c>
      <c r="C543" s="70">
        <v>10</v>
      </c>
      <c r="D543" s="70">
        <v>3</v>
      </c>
      <c r="E543" s="70">
        <v>2013</v>
      </c>
      <c r="F543" s="70" t="s">
        <v>180</v>
      </c>
      <c r="G543" s="70" t="s">
        <v>1665</v>
      </c>
      <c r="H543" s="70" t="s">
        <v>1666</v>
      </c>
      <c r="I543" s="148"/>
      <c r="J543" s="71">
        <v>26.86911068054539</v>
      </c>
      <c r="K543" s="71">
        <v>0.87033854360247609</v>
      </c>
      <c r="L543" s="71">
        <v>5.9442408363553803</v>
      </c>
      <c r="M543" s="71">
        <v>6.9669011282766657</v>
      </c>
      <c r="N543" s="71">
        <v>10.06042125473336</v>
      </c>
      <c r="O543" s="71">
        <v>4.6598049899153562</v>
      </c>
      <c r="P543" s="71">
        <v>5.9394877007460352</v>
      </c>
      <c r="Q543" s="71">
        <v>0.32179635819968599</v>
      </c>
      <c r="R543" s="71">
        <v>0</v>
      </c>
      <c r="S543" s="71">
        <v>0.34870493044405609</v>
      </c>
      <c r="T543" s="72"/>
      <c r="U543" s="71">
        <v>962956</v>
      </c>
      <c r="V543" s="71">
        <v>297</v>
      </c>
      <c r="W543" s="71">
        <v>127</v>
      </c>
      <c r="X543" s="71">
        <v>1171</v>
      </c>
      <c r="Y543" s="71">
        <v>1875</v>
      </c>
      <c r="Z543" s="71">
        <v>2546</v>
      </c>
      <c r="AA543" s="71">
        <v>1189</v>
      </c>
      <c r="AB543" s="71">
        <v>4160</v>
      </c>
      <c r="AC543" s="71">
        <v>0</v>
      </c>
      <c r="AD543" s="71">
        <v>0.34870493044405609</v>
      </c>
      <c r="AE543" s="72"/>
      <c r="AF543" s="71"/>
      <c r="AG543" s="71"/>
      <c r="AH543" s="71"/>
      <c r="AI543" s="71"/>
      <c r="AJ543" s="71"/>
      <c r="AK543" s="71"/>
      <c r="AL543" s="71"/>
      <c r="AM543" s="71"/>
      <c r="AN543" s="71"/>
      <c r="AO543" s="71"/>
      <c r="AP543" s="71"/>
      <c r="AQ543" s="72"/>
      <c r="AR543" s="71"/>
      <c r="AS543" s="71"/>
      <c r="AT543" s="71"/>
      <c r="AU543" s="71"/>
      <c r="AV543" s="71"/>
      <c r="AW543" s="71"/>
      <c r="AX543" s="71"/>
      <c r="AY543" s="72"/>
      <c r="AZ543" s="71"/>
      <c r="BA543" s="71"/>
      <c r="BB543" s="71"/>
      <c r="BC543" s="71"/>
      <c r="BD543" s="71"/>
      <c r="BE543" s="71"/>
      <c r="BF543" s="71"/>
      <c r="BG543" s="72"/>
      <c r="BH543" s="71">
        <v>0</v>
      </c>
      <c r="BI543" s="71">
        <v>0</v>
      </c>
      <c r="BJ543" s="71">
        <v>4.0880000000000001</v>
      </c>
      <c r="BK543" s="71">
        <v>0</v>
      </c>
      <c r="BL543" s="71">
        <v>0</v>
      </c>
      <c r="BM543" s="71">
        <v>0</v>
      </c>
      <c r="BN543" s="72"/>
      <c r="BO543" s="71">
        <v>0</v>
      </c>
      <c r="BP543" s="71">
        <v>0</v>
      </c>
      <c r="BQ543" s="71">
        <v>1</v>
      </c>
      <c r="BR543" s="71">
        <v>0</v>
      </c>
      <c r="BS543" s="71">
        <v>0</v>
      </c>
      <c r="BT543" s="71">
        <v>0</v>
      </c>
      <c r="BU543"/>
      <c r="BV543" s="70">
        <v>4.0880000000000001</v>
      </c>
      <c r="BW543" s="70">
        <v>0</v>
      </c>
      <c r="BX543" s="70">
        <v>0</v>
      </c>
      <c r="BY543" s="70">
        <v>0</v>
      </c>
      <c r="BZ543" s="70">
        <v>0</v>
      </c>
      <c r="CA543" s="70">
        <v>0</v>
      </c>
      <c r="CB543" s="70">
        <v>0</v>
      </c>
      <c r="CC543" s="70">
        <v>0</v>
      </c>
      <c r="CD543" s="70">
        <v>0</v>
      </c>
    </row>
    <row r="544" spans="1:82">
      <c r="A544" s="70" t="s">
        <v>2253</v>
      </c>
      <c r="B544" s="70">
        <v>45</v>
      </c>
      <c r="C544" s="70">
        <v>11</v>
      </c>
      <c r="D544" s="70">
        <v>3</v>
      </c>
      <c r="E544" s="70">
        <v>2014</v>
      </c>
      <c r="F544" s="70" t="s">
        <v>181</v>
      </c>
      <c r="G544" s="70" t="s">
        <v>1665</v>
      </c>
      <c r="H544" s="70" t="s">
        <v>1666</v>
      </c>
      <c r="I544" s="148"/>
      <c r="J544" s="71">
        <v>28.751713619429591</v>
      </c>
      <c r="K544" s="71">
        <v>0.56998152183799222</v>
      </c>
      <c r="L544" s="71">
        <v>6.5111347944296902</v>
      </c>
      <c r="M544" s="71">
        <v>6.1078514594239772</v>
      </c>
      <c r="N544" s="71">
        <v>10.595873117322711</v>
      </c>
      <c r="O544" s="71">
        <v>4.4208553164833555</v>
      </c>
      <c r="P544" s="71">
        <v>6.0205735412682477</v>
      </c>
      <c r="Q544" s="71">
        <v>0.30473669813147902</v>
      </c>
      <c r="R544" s="71">
        <v>0</v>
      </c>
      <c r="S544" s="71">
        <v>0.29115286763866671</v>
      </c>
      <c r="T544" s="72"/>
      <c r="U544" s="71">
        <v>1144408</v>
      </c>
      <c r="V544" s="71">
        <v>169</v>
      </c>
      <c r="W544" s="71">
        <v>142</v>
      </c>
      <c r="X544" s="71">
        <v>976</v>
      </c>
      <c r="Y544" s="71">
        <v>1865</v>
      </c>
      <c r="Z544" s="71">
        <v>2544</v>
      </c>
      <c r="AA544" s="71">
        <v>1199</v>
      </c>
      <c r="AB544" s="71">
        <v>4106</v>
      </c>
      <c r="AC544" s="71">
        <v>0</v>
      </c>
      <c r="AD544" s="71">
        <v>0.29115286763866671</v>
      </c>
      <c r="AE544" s="72"/>
      <c r="AF544" s="71"/>
      <c r="AG544" s="71"/>
      <c r="AH544" s="71"/>
      <c r="AI544" s="71"/>
      <c r="AJ544" s="71"/>
      <c r="AK544" s="71"/>
      <c r="AL544" s="71"/>
      <c r="AM544" s="71"/>
      <c r="AN544" s="71"/>
      <c r="AO544" s="71"/>
      <c r="AP544" s="71"/>
      <c r="AQ544" s="72"/>
      <c r="AR544" s="71">
        <v>17</v>
      </c>
      <c r="AS544" s="71">
        <v>5</v>
      </c>
      <c r="AT544" s="71">
        <v>0</v>
      </c>
      <c r="AU544" s="71">
        <v>0</v>
      </c>
      <c r="AV544" s="71">
        <v>0</v>
      </c>
      <c r="AW544" s="71">
        <v>1</v>
      </c>
      <c r="AX544" s="71"/>
      <c r="AY544" s="72"/>
      <c r="AZ544" s="71">
        <v>105.788</v>
      </c>
      <c r="BA544" s="71">
        <v>1125.81</v>
      </c>
      <c r="BB544" s="71">
        <v>0</v>
      </c>
      <c r="BC544" s="71">
        <v>0</v>
      </c>
      <c r="BD544" s="71">
        <v>0</v>
      </c>
      <c r="BE544" s="71">
        <v>46.8</v>
      </c>
      <c r="BF544" s="71"/>
      <c r="BG544" s="72"/>
      <c r="BH544" s="71">
        <v>0</v>
      </c>
      <c r="BI544" s="71">
        <v>0</v>
      </c>
      <c r="BJ544" s="71">
        <v>4.05</v>
      </c>
      <c r="BK544" s="71">
        <v>0</v>
      </c>
      <c r="BL544" s="71">
        <v>0</v>
      </c>
      <c r="BM544" s="71">
        <v>0</v>
      </c>
      <c r="BN544" s="72"/>
      <c r="BO544" s="71">
        <v>0</v>
      </c>
      <c r="BP544" s="71">
        <v>0</v>
      </c>
      <c r="BQ544" s="71">
        <v>1</v>
      </c>
      <c r="BR544" s="71">
        <v>0</v>
      </c>
      <c r="BS544" s="71">
        <v>0</v>
      </c>
      <c r="BT544" s="71">
        <v>0</v>
      </c>
      <c r="BU544"/>
      <c r="BV544" s="70">
        <v>4.05</v>
      </c>
      <c r="BW544" s="70">
        <v>0</v>
      </c>
      <c r="BX544" s="70">
        <v>0</v>
      </c>
      <c r="BY544" s="70">
        <v>0</v>
      </c>
      <c r="BZ544" s="70">
        <v>0</v>
      </c>
      <c r="CA544" s="70">
        <v>0</v>
      </c>
      <c r="CB544" s="70">
        <v>0</v>
      </c>
      <c r="CC544" s="70">
        <v>0</v>
      </c>
      <c r="CD544" s="70">
        <v>0</v>
      </c>
    </row>
    <row r="545" spans="1:82">
      <c r="A545" s="70" t="s">
        <v>2254</v>
      </c>
      <c r="B545" s="70">
        <v>46</v>
      </c>
      <c r="C545" s="70">
        <v>12</v>
      </c>
      <c r="D545" s="70">
        <v>3</v>
      </c>
      <c r="E545" s="70">
        <v>2015</v>
      </c>
      <c r="F545" s="70" t="s">
        <v>182</v>
      </c>
      <c r="G545" s="70" t="s">
        <v>1665</v>
      </c>
      <c r="H545" s="70" t="s">
        <v>1666</v>
      </c>
      <c r="I545" s="148"/>
      <c r="J545" s="71">
        <v>32.825543282983702</v>
      </c>
      <c r="K545" s="71">
        <v>0.54655302827433827</v>
      </c>
      <c r="L545" s="71">
        <v>6.8536486370255787</v>
      </c>
      <c r="M545" s="71">
        <v>5.9097911926008813</v>
      </c>
      <c r="N545" s="71">
        <v>9.6583085037340588</v>
      </c>
      <c r="O545" s="71">
        <v>4.3442910703247497</v>
      </c>
      <c r="P545" s="71">
        <v>6.0806084044070445</v>
      </c>
      <c r="Q545" s="71">
        <v>0.29105218112986098</v>
      </c>
      <c r="R545" s="71">
        <v>0</v>
      </c>
      <c r="S545" s="71">
        <v>0.23165459491456231</v>
      </c>
      <c r="T545" s="72"/>
      <c r="U545" s="71">
        <v>1309970</v>
      </c>
      <c r="V545" s="71">
        <v>169</v>
      </c>
      <c r="W545" s="71">
        <v>142</v>
      </c>
      <c r="X545" s="71">
        <v>976</v>
      </c>
      <c r="Y545" s="71">
        <v>1847</v>
      </c>
      <c r="Z545" s="71">
        <v>2524</v>
      </c>
      <c r="AA545" s="71">
        <v>1210</v>
      </c>
      <c r="AB545" s="71">
        <v>4006</v>
      </c>
      <c r="AC545" s="71">
        <v>0</v>
      </c>
      <c r="AD545" s="71">
        <v>0.23165459491456231</v>
      </c>
      <c r="AE545" s="72"/>
      <c r="AF545" s="71">
        <v>10109432.225319579</v>
      </c>
      <c r="AG545" s="71">
        <v>364124.48623972561</v>
      </c>
      <c r="AH545" s="71">
        <v>886189.54661005188</v>
      </c>
      <c r="AI545" s="71">
        <v>6207439.2162800767</v>
      </c>
      <c r="AJ545" s="71">
        <v>8180450.9580207579</v>
      </c>
      <c r="AK545" s="71">
        <v>0</v>
      </c>
      <c r="AL545" s="71">
        <v>0</v>
      </c>
      <c r="AM545" s="71">
        <v>549005.49546203075</v>
      </c>
      <c r="AN545" s="71">
        <v>0</v>
      </c>
      <c r="AO545" s="71">
        <v>0</v>
      </c>
      <c r="AP545" s="71">
        <v>26296641.927932221</v>
      </c>
      <c r="AQ545" s="72"/>
      <c r="AR545" s="71">
        <v>18</v>
      </c>
      <c r="AS545" s="71">
        <v>5</v>
      </c>
      <c r="AT545" s="71">
        <v>0</v>
      </c>
      <c r="AU545" s="71">
        <v>0</v>
      </c>
      <c r="AV545" s="71">
        <v>0</v>
      </c>
      <c r="AW545" s="71">
        <v>2</v>
      </c>
      <c r="AX545" s="71"/>
      <c r="AY545" s="72"/>
      <c r="AZ545" s="71">
        <v>115.38800000000001</v>
      </c>
      <c r="BA545" s="71">
        <v>1125.81</v>
      </c>
      <c r="BB545" s="71">
        <v>0</v>
      </c>
      <c r="BC545" s="71">
        <v>0</v>
      </c>
      <c r="BD545" s="71">
        <v>0</v>
      </c>
      <c r="BE545" s="71">
        <v>346.8</v>
      </c>
      <c r="BF545" s="71"/>
      <c r="BG545" s="72"/>
      <c r="BH545" s="71">
        <v>0</v>
      </c>
      <c r="BI545" s="71">
        <v>0</v>
      </c>
      <c r="BJ545" s="71">
        <v>4.2930000000000001</v>
      </c>
      <c r="BK545" s="71">
        <v>0</v>
      </c>
      <c r="BL545" s="71">
        <v>0</v>
      </c>
      <c r="BM545" s="71">
        <v>0</v>
      </c>
      <c r="BN545" s="72"/>
      <c r="BO545" s="71">
        <v>0</v>
      </c>
      <c r="BP545" s="71">
        <v>0</v>
      </c>
      <c r="BQ545" s="71">
        <v>1</v>
      </c>
      <c r="BR545" s="71">
        <v>0</v>
      </c>
      <c r="BS545" s="71">
        <v>0</v>
      </c>
      <c r="BT545" s="71">
        <v>0</v>
      </c>
      <c r="BU545"/>
      <c r="BV545" s="70">
        <v>4.2930000000000001</v>
      </c>
      <c r="BW545" s="70">
        <v>0</v>
      </c>
      <c r="BX545" s="70">
        <v>0</v>
      </c>
      <c r="BY545" s="70">
        <v>0</v>
      </c>
      <c r="BZ545" s="70">
        <v>0</v>
      </c>
      <c r="CA545" s="70">
        <v>0</v>
      </c>
      <c r="CB545" s="70">
        <v>0</v>
      </c>
      <c r="CC545" s="70">
        <v>0</v>
      </c>
      <c r="CD545" s="70">
        <v>0</v>
      </c>
    </row>
    <row r="546" spans="1:82">
      <c r="A546" s="70" t="s">
        <v>2255</v>
      </c>
      <c r="B546" s="70">
        <v>47</v>
      </c>
      <c r="C546" s="70">
        <v>13</v>
      </c>
      <c r="D546" s="70">
        <v>3</v>
      </c>
      <c r="E546" s="70">
        <v>2016</v>
      </c>
      <c r="F546" s="70" t="s">
        <v>155</v>
      </c>
      <c r="G546" s="70" t="s">
        <v>1665</v>
      </c>
      <c r="H546" s="70" t="s">
        <v>1666</v>
      </c>
      <c r="I546" s="148"/>
      <c r="J546" s="71">
        <v>29.280128050603373</v>
      </c>
      <c r="K546" s="71">
        <v>0.51555147914984645</v>
      </c>
      <c r="L546" s="71">
        <v>7.370058546637873</v>
      </c>
      <c r="M546" s="71">
        <v>5.0669605672734122</v>
      </c>
      <c r="N546" s="71">
        <v>9.657011770606081</v>
      </c>
      <c r="O546" s="71">
        <v>4.2439280859907447</v>
      </c>
      <c r="P546" s="71">
        <v>6.5884269425863344</v>
      </c>
      <c r="Q546" s="71">
        <v>0.27701881323282246</v>
      </c>
      <c r="R546" s="71">
        <v>0</v>
      </c>
      <c r="S546" s="71">
        <v>0.24844040026073896</v>
      </c>
      <c r="T546" s="72"/>
      <c r="U546" s="71">
        <v>1112238</v>
      </c>
      <c r="V546" s="71">
        <v>169</v>
      </c>
      <c r="W546" s="71">
        <v>142</v>
      </c>
      <c r="X546" s="71">
        <v>976</v>
      </c>
      <c r="Y546" s="71">
        <v>1816</v>
      </c>
      <c r="Z546" s="71">
        <v>2496</v>
      </c>
      <c r="AA546" s="71">
        <v>1356</v>
      </c>
      <c r="AB546" s="71">
        <v>3922</v>
      </c>
      <c r="AC546" s="71">
        <v>0</v>
      </c>
      <c r="AD546" s="71">
        <v>0.24844040026073899</v>
      </c>
      <c r="AE546" s="72"/>
      <c r="AF546" s="71">
        <v>9175402.8150486536</v>
      </c>
      <c r="AG546" s="71">
        <v>347085.10275620181</v>
      </c>
      <c r="AH546" s="71">
        <v>751089.30827622931</v>
      </c>
      <c r="AI546" s="71">
        <v>6196261.9618007317</v>
      </c>
      <c r="AJ546" s="71">
        <v>7989183.8133017328</v>
      </c>
      <c r="AK546" s="71">
        <v>0</v>
      </c>
      <c r="AL546" s="71">
        <v>0</v>
      </c>
      <c r="AM546" s="71">
        <v>537911.22765473707</v>
      </c>
      <c r="AN546" s="71">
        <v>0</v>
      </c>
      <c r="AO546" s="71">
        <v>0</v>
      </c>
      <c r="AP546" s="71">
        <v>24996934.228838284</v>
      </c>
      <c r="AQ546" s="72"/>
      <c r="AR546" s="71">
        <v>19</v>
      </c>
      <c r="AS546" s="71">
        <v>6</v>
      </c>
      <c r="AT546" s="71">
        <v>0</v>
      </c>
      <c r="AU546" s="71">
        <v>0</v>
      </c>
      <c r="AV546" s="71">
        <v>0</v>
      </c>
      <c r="AW546" s="71">
        <v>3</v>
      </c>
      <c r="AX546" s="71"/>
      <c r="AY546" s="72"/>
      <c r="AZ546" s="71">
        <v>125.288</v>
      </c>
      <c r="BA546" s="71">
        <v>1175.31</v>
      </c>
      <c r="BB546" s="71">
        <v>0</v>
      </c>
      <c r="BC546" s="71">
        <v>0</v>
      </c>
      <c r="BD546" s="71">
        <v>0</v>
      </c>
      <c r="BE546" s="71">
        <v>516.79999999999995</v>
      </c>
      <c r="BF546" s="71"/>
      <c r="BG546" s="72"/>
      <c r="BH546" s="71">
        <v>0</v>
      </c>
      <c r="BI546" s="71">
        <v>0</v>
      </c>
      <c r="BJ546" s="71">
        <v>4.2839999999999998</v>
      </c>
      <c r="BK546" s="71">
        <v>0</v>
      </c>
      <c r="BL546" s="71">
        <v>0</v>
      </c>
      <c r="BM546" s="71">
        <v>0</v>
      </c>
      <c r="BN546" s="72"/>
      <c r="BO546" s="71">
        <v>0</v>
      </c>
      <c r="BP546" s="71">
        <v>0</v>
      </c>
      <c r="BQ546" s="71">
        <v>1</v>
      </c>
      <c r="BR546" s="71">
        <v>0</v>
      </c>
      <c r="BS546" s="71">
        <v>0</v>
      </c>
      <c r="BT546" s="71">
        <v>0</v>
      </c>
      <c r="BU546"/>
      <c r="BV546" s="70">
        <v>4.2839999999999998</v>
      </c>
      <c r="BW546" s="70">
        <v>0</v>
      </c>
      <c r="BX546" s="70">
        <v>0</v>
      </c>
      <c r="BY546" s="70">
        <v>0</v>
      </c>
      <c r="BZ546" s="70">
        <v>0</v>
      </c>
      <c r="CA546" s="70">
        <v>0</v>
      </c>
      <c r="CB546" s="70">
        <v>0</v>
      </c>
      <c r="CC546" s="70">
        <v>0</v>
      </c>
      <c r="CD546" s="70">
        <v>0</v>
      </c>
    </row>
    <row r="547" spans="1:82">
      <c r="A547" s="70" t="s">
        <v>2256</v>
      </c>
      <c r="B547" s="70">
        <v>48</v>
      </c>
      <c r="C547" s="70">
        <v>14</v>
      </c>
      <c r="D547" s="70">
        <v>3</v>
      </c>
      <c r="E547" s="70">
        <v>2017</v>
      </c>
      <c r="F547" s="70" t="s">
        <v>156</v>
      </c>
      <c r="G547" s="70" t="s">
        <v>1665</v>
      </c>
      <c r="H547" s="70" t="s">
        <v>1666</v>
      </c>
      <c r="I547" s="148"/>
      <c r="J547" s="71">
        <v>29.929329692742883</v>
      </c>
      <c r="K547" s="71">
        <v>0.52681641919103595</v>
      </c>
      <c r="L547" s="71">
        <v>6.6530259563918666</v>
      </c>
      <c r="M547" s="71">
        <v>5.0805905416538755</v>
      </c>
      <c r="N547" s="71">
        <v>9.3822952163104656</v>
      </c>
      <c r="O547" s="71">
        <v>4.2014380436914536</v>
      </c>
      <c r="P547" s="71">
        <v>6.6335945965280061</v>
      </c>
      <c r="Q547" s="71">
        <v>0.26549276254718002</v>
      </c>
      <c r="R547" s="71">
        <v>0</v>
      </c>
      <c r="S547" s="71">
        <v>0.20746594844027325</v>
      </c>
      <c r="T547" s="72"/>
      <c r="U547" s="71">
        <v>1118687</v>
      </c>
      <c r="V547" s="71">
        <v>169</v>
      </c>
      <c r="W547" s="71">
        <v>142</v>
      </c>
      <c r="X547" s="71">
        <v>976</v>
      </c>
      <c r="Y547" s="71">
        <v>1803</v>
      </c>
      <c r="Z547" s="71">
        <v>2512</v>
      </c>
      <c r="AA547" s="71">
        <v>1374</v>
      </c>
      <c r="AB547" s="71">
        <v>3887</v>
      </c>
      <c r="AC547" s="71">
        <v>0</v>
      </c>
      <c r="AD547" s="71">
        <v>0.20746594844027319</v>
      </c>
      <c r="AE547" s="72"/>
      <c r="AF547" s="71">
        <v>9068382.657057032</v>
      </c>
      <c r="AG547" s="71">
        <v>348093.57524013403</v>
      </c>
      <c r="AH547" s="71">
        <v>917535.05769230984</v>
      </c>
      <c r="AI547" s="71">
        <v>6042962.5405433197</v>
      </c>
      <c r="AJ547" s="71">
        <v>7192732.3490541708</v>
      </c>
      <c r="AK547" s="71">
        <v>0</v>
      </c>
      <c r="AL547" s="71">
        <v>0</v>
      </c>
      <c r="AM547" s="71">
        <v>533945.07101589278</v>
      </c>
      <c r="AN547" s="71">
        <v>0</v>
      </c>
      <c r="AO547" s="71">
        <v>0</v>
      </c>
      <c r="AP547" s="71">
        <v>24103651.25060286</v>
      </c>
      <c r="AQ547" s="72"/>
      <c r="AR547" s="71">
        <v>22</v>
      </c>
      <c r="AS547" s="71">
        <v>6</v>
      </c>
      <c r="AT547" s="71">
        <v>0</v>
      </c>
      <c r="AU547" s="71">
        <v>0</v>
      </c>
      <c r="AV547" s="71">
        <v>0</v>
      </c>
      <c r="AW547" s="71">
        <v>3</v>
      </c>
      <c r="AX547" s="71"/>
      <c r="AY547" s="72"/>
      <c r="AZ547" s="71">
        <v>149.18799999999999</v>
      </c>
      <c r="BA547" s="71">
        <v>1175.31</v>
      </c>
      <c r="BB547" s="71">
        <v>0</v>
      </c>
      <c r="BC547" s="71">
        <v>0</v>
      </c>
      <c r="BD547" s="71">
        <v>0</v>
      </c>
      <c r="BE547" s="71">
        <v>516.75</v>
      </c>
      <c r="BF547" s="71"/>
      <c r="BG547" s="72"/>
      <c r="BH547" s="71">
        <v>0</v>
      </c>
      <c r="BI547" s="71">
        <v>0</v>
      </c>
      <c r="BJ547" s="71">
        <v>3.95</v>
      </c>
      <c r="BK547" s="71">
        <v>0</v>
      </c>
      <c r="BL547" s="71">
        <v>0</v>
      </c>
      <c r="BM547" s="71">
        <v>0</v>
      </c>
      <c r="BN547" s="72"/>
      <c r="BO547" s="71">
        <v>0</v>
      </c>
      <c r="BP547" s="71">
        <v>0</v>
      </c>
      <c r="BQ547" s="71">
        <v>1</v>
      </c>
      <c r="BR547" s="71">
        <v>0</v>
      </c>
      <c r="BS547" s="71">
        <v>0</v>
      </c>
      <c r="BT547" s="71">
        <v>0</v>
      </c>
      <c r="BU547"/>
      <c r="BV547" s="70">
        <v>3.95</v>
      </c>
      <c r="BW547" s="70">
        <v>0</v>
      </c>
      <c r="BX547" s="70">
        <v>0</v>
      </c>
      <c r="BY547" s="70">
        <v>0</v>
      </c>
      <c r="BZ547" s="70">
        <v>0</v>
      </c>
      <c r="CA547" s="70">
        <v>0</v>
      </c>
      <c r="CB547" s="70">
        <v>0</v>
      </c>
      <c r="CC547" s="70">
        <v>0</v>
      </c>
      <c r="CD547" s="70">
        <v>0</v>
      </c>
    </row>
    <row r="548" spans="1:82">
      <c r="A548" s="70" t="s">
        <v>2257</v>
      </c>
      <c r="B548" s="70">
        <v>49</v>
      </c>
      <c r="C548" s="70">
        <v>15</v>
      </c>
      <c r="D548" s="70">
        <v>3</v>
      </c>
      <c r="E548" s="70">
        <v>2018</v>
      </c>
      <c r="F548" s="70" t="s">
        <v>183</v>
      </c>
      <c r="G548" s="70" t="s">
        <v>1665</v>
      </c>
      <c r="H548" s="70" t="s">
        <v>1666</v>
      </c>
      <c r="I548" s="148"/>
      <c r="J548" s="71">
        <v>23.510524579887761</v>
      </c>
      <c r="K548" s="71">
        <v>0.49032339587196511</v>
      </c>
      <c r="L548" s="71">
        <v>6.1032943818049867</v>
      </c>
      <c r="M548" s="71">
        <v>5.1056484022613411</v>
      </c>
      <c r="N548" s="71">
        <v>8.5902110143933861</v>
      </c>
      <c r="O548" s="71">
        <v>4.1077320808939053</v>
      </c>
      <c r="P548" s="71">
        <v>6.5723421065531369</v>
      </c>
      <c r="Q548" s="71">
        <v>0.24179787934545999</v>
      </c>
      <c r="R548" s="71">
        <v>0</v>
      </c>
      <c r="S548" s="71">
        <v>0.28055181416699621</v>
      </c>
      <c r="T548" s="72"/>
      <c r="U548" s="71">
        <v>918208</v>
      </c>
      <c r="V548" s="71">
        <v>169</v>
      </c>
      <c r="W548" s="71">
        <v>142</v>
      </c>
      <c r="X548" s="71">
        <v>976</v>
      </c>
      <c r="Y548" s="71">
        <v>1793</v>
      </c>
      <c r="Z548" s="71">
        <v>2503</v>
      </c>
      <c r="AA548" s="71">
        <v>1375</v>
      </c>
      <c r="AB548" s="71">
        <v>3815</v>
      </c>
      <c r="AC548" s="71">
        <v>0</v>
      </c>
      <c r="AD548" s="71">
        <v>0.28055181416699621</v>
      </c>
      <c r="AE548" s="72"/>
      <c r="AF548" s="71">
        <v>7471709.770202239</v>
      </c>
      <c r="AG548" s="71">
        <v>314941.41399669292</v>
      </c>
      <c r="AH548" s="71">
        <v>864776.90477267315</v>
      </c>
      <c r="AI548" s="71">
        <v>6177142.0792828901</v>
      </c>
      <c r="AJ548" s="71">
        <v>6644546.0777175184</v>
      </c>
      <c r="AK548" s="71">
        <v>0</v>
      </c>
      <c r="AL548" s="71">
        <v>0</v>
      </c>
      <c r="AM548" s="71">
        <v>525138.98736494035</v>
      </c>
      <c r="AN548" s="71">
        <v>0</v>
      </c>
      <c r="AO548" s="71">
        <v>0</v>
      </c>
      <c r="AP548" s="71">
        <v>21998255.233336955</v>
      </c>
      <c r="AQ548" s="72"/>
      <c r="AR548" s="71">
        <v>24</v>
      </c>
      <c r="AS548" s="71">
        <v>6</v>
      </c>
      <c r="AT548" s="71">
        <v>0</v>
      </c>
      <c r="AU548" s="71">
        <v>0</v>
      </c>
      <c r="AV548" s="71">
        <v>0</v>
      </c>
      <c r="AW548" s="71">
        <v>3</v>
      </c>
      <c r="AX548" s="71"/>
      <c r="AY548" s="72"/>
      <c r="AZ548" s="71">
        <v>166.78800000000001</v>
      </c>
      <c r="BA548" s="71">
        <v>1175.1099999999999</v>
      </c>
      <c r="BB548" s="71">
        <v>0</v>
      </c>
      <c r="BC548" s="71">
        <v>0</v>
      </c>
      <c r="BD548" s="71">
        <v>0</v>
      </c>
      <c r="BE548" s="71">
        <v>510.75</v>
      </c>
      <c r="BF548" s="71"/>
      <c r="BG548" s="72"/>
      <c r="BH548" s="71">
        <v>0</v>
      </c>
      <c r="BI548" s="71">
        <v>0</v>
      </c>
      <c r="BJ548" s="71">
        <v>3.802</v>
      </c>
      <c r="BK548" s="71">
        <v>0</v>
      </c>
      <c r="BL548" s="71">
        <v>0</v>
      </c>
      <c r="BM548" s="71">
        <v>0</v>
      </c>
      <c r="BN548" s="72"/>
      <c r="BO548" s="71">
        <v>0</v>
      </c>
      <c r="BP548" s="71">
        <v>0</v>
      </c>
      <c r="BQ548" s="71">
        <v>1</v>
      </c>
      <c r="BR548" s="71">
        <v>0</v>
      </c>
      <c r="BS548" s="71">
        <v>0</v>
      </c>
      <c r="BT548" s="71">
        <v>0</v>
      </c>
      <c r="BU548"/>
      <c r="BV548" s="70">
        <v>3.802</v>
      </c>
      <c r="BW548" s="70">
        <v>0</v>
      </c>
      <c r="BX548" s="70">
        <v>0</v>
      </c>
      <c r="BY548" s="70">
        <v>0</v>
      </c>
      <c r="BZ548" s="70">
        <v>0</v>
      </c>
      <c r="CA548" s="70">
        <v>0</v>
      </c>
      <c r="CB548" s="70">
        <v>0</v>
      </c>
      <c r="CC548" s="70">
        <v>0</v>
      </c>
      <c r="CD548" s="70">
        <v>0</v>
      </c>
    </row>
    <row r="549" spans="1:82">
      <c r="A549" s="70" t="s">
        <v>2258</v>
      </c>
      <c r="B549" s="70">
        <v>50</v>
      </c>
      <c r="C549" s="70">
        <v>16</v>
      </c>
      <c r="D549" s="70">
        <v>3</v>
      </c>
      <c r="E549" s="70">
        <v>2019</v>
      </c>
      <c r="F549" s="70" t="s">
        <v>158</v>
      </c>
      <c r="G549" s="70" t="s">
        <v>1665</v>
      </c>
      <c r="H549" s="70" t="s">
        <v>1666</v>
      </c>
      <c r="I549" s="148"/>
      <c r="J549" s="71">
        <v>23.360692769371305</v>
      </c>
      <c r="K549" s="71">
        <v>0.45498400630012387</v>
      </c>
      <c r="L549" s="71">
        <v>6.1306392231469848</v>
      </c>
      <c r="M549" s="71">
        <v>4.5802302247614293</v>
      </c>
      <c r="N549" s="71">
        <v>8.7108514459919295</v>
      </c>
      <c r="O549" s="71">
        <v>4.0011691117589194</v>
      </c>
      <c r="P549" s="71">
        <v>5.7454077858388573</v>
      </c>
      <c r="Q549" s="71">
        <v>0.23314120943713501</v>
      </c>
      <c r="R549" s="71">
        <v>0</v>
      </c>
      <c r="S549" s="71">
        <v>0.25835901006710649</v>
      </c>
      <c r="T549" s="72"/>
      <c r="U549" s="71">
        <v>959753</v>
      </c>
      <c r="V549" s="71">
        <v>169</v>
      </c>
      <c r="W549" s="71">
        <v>142</v>
      </c>
      <c r="X549" s="71">
        <v>976</v>
      </c>
      <c r="Y549" s="71">
        <v>1796</v>
      </c>
      <c r="Z549" s="71">
        <v>2505</v>
      </c>
      <c r="AA549" s="71">
        <v>1193</v>
      </c>
      <c r="AB549" s="71">
        <v>3778</v>
      </c>
      <c r="AC549" s="71">
        <v>0</v>
      </c>
      <c r="AD549" s="71">
        <v>0.25835901006710649</v>
      </c>
      <c r="AE549" s="72"/>
      <c r="AF549" s="71">
        <v>7663464.6490709614</v>
      </c>
      <c r="AG549" s="71">
        <v>314848.15100524871</v>
      </c>
      <c r="AH549" s="71">
        <v>933700.74643281789</v>
      </c>
      <c r="AI549" s="71">
        <v>6053086.4408240812</v>
      </c>
      <c r="AJ549" s="71">
        <v>7020694.3742486322</v>
      </c>
      <c r="AK549" s="71">
        <v>0</v>
      </c>
      <c r="AL549" s="71">
        <v>0</v>
      </c>
      <c r="AM549" s="71">
        <v>514535.15923122707</v>
      </c>
      <c r="AN549" s="71">
        <v>0</v>
      </c>
      <c r="AO549" s="71">
        <v>0</v>
      </c>
      <c r="AP549" s="71">
        <v>22500329.520812966</v>
      </c>
      <c r="AQ549" s="72"/>
      <c r="AR549" s="71">
        <v>26</v>
      </c>
      <c r="AS549" s="71">
        <v>6</v>
      </c>
      <c r="AT549" s="71">
        <v>0</v>
      </c>
      <c r="AU549" s="71">
        <v>0</v>
      </c>
      <c r="AV549" s="71">
        <v>0</v>
      </c>
      <c r="AW549" s="71">
        <v>3</v>
      </c>
      <c r="AX549" s="71"/>
      <c r="AY549" s="72"/>
      <c r="AZ549" s="71">
        <v>173.18799999999999</v>
      </c>
      <c r="BA549" s="71">
        <v>1175.31</v>
      </c>
      <c r="BB549" s="71">
        <v>0</v>
      </c>
      <c r="BC549" s="71">
        <v>0</v>
      </c>
      <c r="BD549" s="71">
        <v>0</v>
      </c>
      <c r="BE549" s="71">
        <v>510.59199999999998</v>
      </c>
      <c r="BF549" s="71"/>
      <c r="BG549" s="72"/>
      <c r="BH549" s="71">
        <v>0</v>
      </c>
      <c r="BI549" s="71">
        <v>0</v>
      </c>
      <c r="BJ549" s="71">
        <v>3.69</v>
      </c>
      <c r="BK549" s="71">
        <v>0</v>
      </c>
      <c r="BL549" s="71">
        <v>0</v>
      </c>
      <c r="BM549" s="71">
        <v>0</v>
      </c>
      <c r="BN549" s="72"/>
      <c r="BO549" s="71">
        <v>0</v>
      </c>
      <c r="BP549" s="71">
        <v>0</v>
      </c>
      <c r="BQ549" s="71">
        <v>1</v>
      </c>
      <c r="BR549" s="71">
        <v>0</v>
      </c>
      <c r="BS549" s="71">
        <v>0</v>
      </c>
      <c r="BT549" s="71">
        <v>0</v>
      </c>
      <c r="BU549"/>
      <c r="BV549" s="70">
        <v>3.69</v>
      </c>
      <c r="BW549" s="70">
        <v>0</v>
      </c>
      <c r="BX549" s="70">
        <v>0</v>
      </c>
      <c r="BY549" s="70">
        <v>0</v>
      </c>
      <c r="BZ549" s="70">
        <v>0</v>
      </c>
      <c r="CA549" s="70">
        <v>0</v>
      </c>
      <c r="CB549" s="70">
        <v>0</v>
      </c>
      <c r="CC549" s="70">
        <v>0</v>
      </c>
      <c r="CD549" s="70">
        <v>0</v>
      </c>
    </row>
    <row r="550" spans="1:82">
      <c r="A550" s="70" t="s">
        <v>2259</v>
      </c>
      <c r="B550" s="70">
        <v>51</v>
      </c>
      <c r="C550" s="70">
        <v>17</v>
      </c>
      <c r="D550" s="70">
        <v>3</v>
      </c>
      <c r="E550" s="70">
        <v>2020</v>
      </c>
      <c r="F550" s="70" t="s">
        <v>159</v>
      </c>
      <c r="G550" s="70" t="s">
        <v>1665</v>
      </c>
      <c r="H550" s="70" t="s">
        <v>1666</v>
      </c>
      <c r="I550" s="148"/>
      <c r="J550" s="71">
        <v>22.527719346020131</v>
      </c>
      <c r="K550" s="71">
        <v>0.6489095616905286</v>
      </c>
      <c r="L550" s="71">
        <v>9.4746232088059781</v>
      </c>
      <c r="M550" s="71">
        <v>4.801880643825057</v>
      </c>
      <c r="N550" s="71">
        <v>8.0862319649393779</v>
      </c>
      <c r="O550" s="71">
        <v>3.4845982832153393</v>
      </c>
      <c r="P550" s="71">
        <v>5.4733991490031011</v>
      </c>
      <c r="Q550" s="71">
        <v>0.221397516362944</v>
      </c>
      <c r="R550" s="71">
        <v>0</v>
      </c>
      <c r="S550" s="71">
        <v>0.2409433492188254</v>
      </c>
      <c r="T550" s="72"/>
      <c r="U550" s="71">
        <v>1049171</v>
      </c>
      <c r="V550" s="71">
        <v>223</v>
      </c>
      <c r="W550" s="71">
        <v>195</v>
      </c>
      <c r="X550" s="71">
        <v>1076</v>
      </c>
      <c r="Y550" s="71">
        <v>1819</v>
      </c>
      <c r="Z550" s="71">
        <v>2490</v>
      </c>
      <c r="AA550" s="71">
        <v>1208</v>
      </c>
      <c r="AB550" s="71">
        <v>3755</v>
      </c>
      <c r="AC550" s="71">
        <v>0</v>
      </c>
      <c r="AD550" s="71">
        <v>0.2409433492188254</v>
      </c>
      <c r="AE550" s="72"/>
      <c r="AF550" s="71">
        <v>8191830.0506444024</v>
      </c>
      <c r="AG550" s="71">
        <v>415756.74288540502</v>
      </c>
      <c r="AH550" s="71">
        <v>1389437.2737769783</v>
      </c>
      <c r="AI550" s="71">
        <v>6178049.4640772194</v>
      </c>
      <c r="AJ550" s="71">
        <v>7469701.3455907078</v>
      </c>
      <c r="AK550" s="71"/>
      <c r="AL550" s="71"/>
      <c r="AM550" s="71">
        <v>490069.21892013343</v>
      </c>
      <c r="AN550" s="71"/>
      <c r="AO550" s="71"/>
      <c r="AP550" s="71">
        <v>24134844.095894847</v>
      </c>
      <c r="AQ550" s="72"/>
      <c r="AR550" s="71">
        <v>27</v>
      </c>
      <c r="AS550" s="71">
        <v>6</v>
      </c>
      <c r="AT550" s="71">
        <v>0</v>
      </c>
      <c r="AU550" s="71">
        <v>0</v>
      </c>
      <c r="AV550" s="71">
        <v>0</v>
      </c>
      <c r="AW550" s="71">
        <v>3</v>
      </c>
      <c r="AX550" s="71"/>
      <c r="AY550" s="72"/>
      <c r="AZ550" s="71">
        <v>178.68799999999999</v>
      </c>
      <c r="BA550" s="71">
        <v>1175.31</v>
      </c>
      <c r="BB550" s="71">
        <v>0</v>
      </c>
      <c r="BC550" s="71">
        <v>0</v>
      </c>
      <c r="BD550" s="71">
        <v>0</v>
      </c>
      <c r="BE550" s="71">
        <v>510.59300000000002</v>
      </c>
      <c r="BF550" s="71"/>
      <c r="BG550" s="72"/>
      <c r="BH550" s="71">
        <v>0</v>
      </c>
      <c r="BI550" s="71">
        <v>0</v>
      </c>
      <c r="BJ550" s="71">
        <v>0</v>
      </c>
      <c r="BK550" s="71">
        <v>0</v>
      </c>
      <c r="BL550" s="71">
        <v>0</v>
      </c>
      <c r="BM550" s="71">
        <v>0</v>
      </c>
      <c r="BN550" s="72"/>
      <c r="BO550" s="71">
        <v>0</v>
      </c>
      <c r="BP550" s="71">
        <v>0</v>
      </c>
      <c r="BQ550" s="71">
        <v>0</v>
      </c>
      <c r="BR550" s="71">
        <v>0</v>
      </c>
      <c r="BS550" s="71">
        <v>0</v>
      </c>
      <c r="BT550" s="71">
        <v>0</v>
      </c>
      <c r="BU550"/>
      <c r="BV550" s="70">
        <v>0</v>
      </c>
      <c r="BW550" s="70">
        <v>0</v>
      </c>
      <c r="BX550" s="70">
        <v>0</v>
      </c>
      <c r="BY550" s="70">
        <v>0</v>
      </c>
      <c r="BZ550" s="70">
        <v>0</v>
      </c>
      <c r="CA550" s="70">
        <v>0</v>
      </c>
      <c r="CB550" s="70">
        <v>0</v>
      </c>
      <c r="CC550" s="70">
        <v>0</v>
      </c>
      <c r="CD550" s="70">
        <v>0</v>
      </c>
    </row>
    <row r="551" spans="1:82">
      <c r="A551" s="70" t="s">
        <v>2260</v>
      </c>
      <c r="B551" s="70">
        <v>51</v>
      </c>
      <c r="C551" s="70">
        <v>18</v>
      </c>
      <c r="D551" s="70">
        <v>3</v>
      </c>
      <c r="E551" s="70">
        <v>2021</v>
      </c>
      <c r="F551" s="70" t="s">
        <v>160</v>
      </c>
      <c r="G551" s="70" t="s">
        <v>1665</v>
      </c>
      <c r="H551" s="70" t="s">
        <v>1666</v>
      </c>
      <c r="I551" s="148"/>
      <c r="J551" s="71">
        <v>23.38015854914493</v>
      </c>
      <c r="K551" s="71">
        <v>0.62508003412763247</v>
      </c>
      <c r="L551" s="71">
        <v>8.6464363865891762</v>
      </c>
      <c r="M551" s="71">
        <v>4.876869183043163</v>
      </c>
      <c r="N551" s="71">
        <v>7.9098038670629238</v>
      </c>
      <c r="O551" s="71">
        <v>3.3828886757793959</v>
      </c>
      <c r="P551" s="71">
        <v>5.6409844205763271</v>
      </c>
      <c r="Q551" s="71">
        <v>0.21527326497434601</v>
      </c>
      <c r="R551" s="71">
        <v>0</v>
      </c>
      <c r="S551" s="71">
        <v>0.28022435270233981</v>
      </c>
      <c r="T551" s="72"/>
      <c r="U551" s="71">
        <v>1118196</v>
      </c>
      <c r="V551" s="71">
        <v>223</v>
      </c>
      <c r="W551" s="71">
        <v>195</v>
      </c>
      <c r="X551" s="71">
        <v>1076</v>
      </c>
      <c r="Y551" s="71">
        <v>1801</v>
      </c>
      <c r="Z551" s="71">
        <v>2489</v>
      </c>
      <c r="AA551" s="71">
        <v>1214</v>
      </c>
      <c r="AB551" s="71">
        <v>3687</v>
      </c>
      <c r="AC551" s="71">
        <v>0</v>
      </c>
      <c r="AD551" s="71">
        <v>0.28022435270233981</v>
      </c>
      <c r="AE551" s="72"/>
      <c r="AF551" s="71">
        <v>8564900.0486778766</v>
      </c>
      <c r="AG551" s="71">
        <v>422936.20923645608</v>
      </c>
      <c r="AH551" s="71">
        <v>1245711.3761618873</v>
      </c>
      <c r="AI551" s="71">
        <v>6779151.6271229498</v>
      </c>
      <c r="AJ551" s="71">
        <v>7204367.1481203316</v>
      </c>
      <c r="AK551" s="71">
        <v>0</v>
      </c>
      <c r="AL551" s="71">
        <v>0</v>
      </c>
      <c r="AM551" s="71">
        <v>483969.95434736938</v>
      </c>
      <c r="AN551" s="71">
        <v>0</v>
      </c>
      <c r="AO551" s="71">
        <v>0</v>
      </c>
      <c r="AP551" s="71">
        <v>24701036.36366687</v>
      </c>
      <c r="AQ551" s="72"/>
      <c r="AR551" s="71">
        <v>28</v>
      </c>
      <c r="AS551" s="71">
        <v>7</v>
      </c>
      <c r="AT551" s="71">
        <v>0</v>
      </c>
      <c r="AU551" s="71">
        <v>0</v>
      </c>
      <c r="AV551" s="71">
        <v>0</v>
      </c>
      <c r="AW551" s="71">
        <v>3</v>
      </c>
      <c r="AX551" s="71"/>
      <c r="AY551" s="72"/>
      <c r="AZ551" s="71">
        <v>184.113</v>
      </c>
      <c r="BA551" s="71">
        <v>1224.81</v>
      </c>
      <c r="BB551" s="71">
        <v>0</v>
      </c>
      <c r="BC551" s="71">
        <v>0</v>
      </c>
      <c r="BD551" s="71">
        <v>0</v>
      </c>
      <c r="BE551" s="71">
        <v>510.59300000000002</v>
      </c>
      <c r="BF551" s="71"/>
      <c r="BG551" s="72"/>
      <c r="BH551" s="71">
        <v>0</v>
      </c>
      <c r="BI551" s="71">
        <v>0</v>
      </c>
      <c r="BJ551" s="71">
        <v>0</v>
      </c>
      <c r="BK551" s="71">
        <v>0</v>
      </c>
      <c r="BL551" s="71">
        <v>0</v>
      </c>
      <c r="BM551" s="71">
        <v>0</v>
      </c>
      <c r="BN551" s="72"/>
      <c r="BO551" s="71">
        <v>0</v>
      </c>
      <c r="BP551" s="71">
        <v>0</v>
      </c>
      <c r="BQ551" s="71">
        <v>0</v>
      </c>
      <c r="BR551" s="71">
        <v>0</v>
      </c>
      <c r="BS551" s="71">
        <v>0</v>
      </c>
      <c r="BT551" s="71">
        <v>0</v>
      </c>
      <c r="BU551"/>
      <c r="BV551" s="70">
        <v>0</v>
      </c>
      <c r="BW551" s="70">
        <v>0</v>
      </c>
      <c r="BX551" s="70">
        <v>0</v>
      </c>
      <c r="BY551" s="70">
        <v>0</v>
      </c>
      <c r="BZ551" s="70">
        <v>0</v>
      </c>
      <c r="CA551" s="70">
        <v>0</v>
      </c>
      <c r="CB551" s="70">
        <v>0</v>
      </c>
      <c r="CC551" s="70">
        <v>0</v>
      </c>
      <c r="CD551" s="70">
        <v>0</v>
      </c>
    </row>
    <row r="552" spans="1:82">
      <c r="A552" s="70" t="s">
        <v>1673</v>
      </c>
      <c r="B552" s="70">
        <v>51</v>
      </c>
      <c r="C552" s="70">
        <v>19</v>
      </c>
      <c r="D552" s="70">
        <v>3</v>
      </c>
      <c r="E552" s="70">
        <v>2022</v>
      </c>
      <c r="F552" s="70" t="s">
        <v>161</v>
      </c>
      <c r="G552" s="70" t="s">
        <v>1665</v>
      </c>
      <c r="H552" s="70" t="s">
        <v>1666</v>
      </c>
      <c r="I552" s="148"/>
      <c r="J552" s="71">
        <v>20.49880832958069</v>
      </c>
      <c r="K552" s="71">
        <v>0.59792285519231914</v>
      </c>
      <c r="L552" s="71">
        <v>7.7526718237068728</v>
      </c>
      <c r="M552" s="71">
        <v>4.9722238345277701</v>
      </c>
      <c r="N552" s="71">
        <v>7.6644329735026338</v>
      </c>
      <c r="O552" s="71">
        <v>3.5390735899856947</v>
      </c>
      <c r="P552" s="71">
        <v>5.5471284382089978</v>
      </c>
      <c r="Q552" s="71">
        <v>0.21163708381296795</v>
      </c>
      <c r="R552" s="71">
        <v>0</v>
      </c>
      <c r="S552" s="71">
        <v>0.34388245444542842</v>
      </c>
      <c r="T552" s="72"/>
      <c r="U552" s="71">
        <v>1205797</v>
      </c>
      <c r="V552" s="71">
        <v>223</v>
      </c>
      <c r="W552" s="71">
        <v>195</v>
      </c>
      <c r="X552" s="71">
        <v>1076</v>
      </c>
      <c r="Y552" s="71">
        <v>1772</v>
      </c>
      <c r="Z552" s="71">
        <v>2474</v>
      </c>
      <c r="AA552" s="71">
        <v>1212</v>
      </c>
      <c r="AB552" s="71">
        <v>3595</v>
      </c>
      <c r="AC552" s="71">
        <v>0</v>
      </c>
      <c r="AD552" s="71">
        <v>0.34388245444542842</v>
      </c>
      <c r="AE552" s="72"/>
      <c r="AF552" s="71">
        <v>8233815.9141052393</v>
      </c>
      <c r="AG552" s="71">
        <v>426651.5227088774</v>
      </c>
      <c r="AH552" s="71">
        <v>1382751.0795889455</v>
      </c>
      <c r="AI552" s="71">
        <v>6732540.7257010499</v>
      </c>
      <c r="AJ552" s="71">
        <v>7215344.2197005898</v>
      </c>
      <c r="AK552" s="71">
        <v>0</v>
      </c>
      <c r="AL552" s="71">
        <v>0</v>
      </c>
      <c r="AM552" s="71">
        <v>464212.62339358043</v>
      </c>
      <c r="AN552" s="71">
        <v>0</v>
      </c>
      <c r="AO552" s="71">
        <v>0</v>
      </c>
      <c r="AP552" s="71">
        <v>24455316.085198283</v>
      </c>
      <c r="AQ552" s="72"/>
      <c r="AR552" s="71">
        <v>28</v>
      </c>
      <c r="AS552" s="71">
        <v>7</v>
      </c>
      <c r="AT552" s="71">
        <v>0</v>
      </c>
      <c r="AU552" s="71">
        <v>0</v>
      </c>
      <c r="AV552" s="71">
        <v>0</v>
      </c>
      <c r="AW552" s="71">
        <v>3</v>
      </c>
      <c r="AX552" s="71"/>
      <c r="AY552" s="72"/>
      <c r="AZ552" s="71">
        <v>184.113</v>
      </c>
      <c r="BA552" s="71">
        <v>1224.81</v>
      </c>
      <c r="BB552" s="71">
        <v>0</v>
      </c>
      <c r="BC552" s="71">
        <v>0</v>
      </c>
      <c r="BD552" s="71">
        <v>0</v>
      </c>
      <c r="BE552" s="71">
        <v>510.59299999999996</v>
      </c>
      <c r="BF552" s="71"/>
      <c r="BG552" s="72"/>
      <c r="BH552" s="71"/>
      <c r="BI552" s="71"/>
      <c r="BJ552" s="71"/>
      <c r="BK552" s="71"/>
      <c r="BL552" s="71"/>
      <c r="BM552" s="71"/>
      <c r="BN552" s="72"/>
      <c r="BO552" s="71"/>
      <c r="BP552" s="71"/>
      <c r="BQ552" s="71"/>
      <c r="BR552" s="71"/>
      <c r="BS552" s="71"/>
      <c r="BT552" s="71"/>
      <c r="BU552"/>
      <c r="BV552" s="70"/>
      <c r="BW552" s="70"/>
      <c r="BX552" s="70"/>
      <c r="BY552" s="70"/>
      <c r="BZ552" s="70"/>
      <c r="CA552" s="70"/>
      <c r="CB552" s="70"/>
      <c r="CC552" s="70"/>
      <c r="CD552" s="70"/>
    </row>
    <row r="553" spans="1:82">
      <c r="A553" s="70" t="s">
        <v>2261</v>
      </c>
      <c r="B553" s="70">
        <v>51</v>
      </c>
      <c r="C553" s="70">
        <v>20</v>
      </c>
      <c r="D553" s="70">
        <v>3</v>
      </c>
      <c r="E553" s="70">
        <v>2023</v>
      </c>
      <c r="F553" s="70" t="s">
        <v>1539</v>
      </c>
      <c r="G553" s="70" t="s">
        <v>1665</v>
      </c>
      <c r="H553" s="70" t="s">
        <v>1666</v>
      </c>
      <c r="I553" s="148"/>
      <c r="J553" s="71"/>
      <c r="K553" s="71"/>
      <c r="L553" s="71"/>
      <c r="M553" s="71"/>
      <c r="N553" s="71"/>
      <c r="O553" s="71"/>
      <c r="P553" s="71"/>
      <c r="Q553" s="71"/>
      <c r="R553" s="71"/>
      <c r="S553" s="71"/>
      <c r="T553" s="72"/>
      <c r="U553" s="71"/>
      <c r="V553" s="71"/>
      <c r="W553" s="71"/>
      <c r="X553" s="71"/>
      <c r="Y553" s="71"/>
      <c r="Z553" s="71"/>
      <c r="AA553" s="71"/>
      <c r="AB553" s="71"/>
      <c r="AC553" s="71"/>
      <c r="AD553" s="71"/>
      <c r="AE553" s="72"/>
      <c r="AF553" s="71"/>
      <c r="AG553" s="71"/>
      <c r="AH553" s="71"/>
      <c r="AI553" s="71"/>
      <c r="AJ553" s="71"/>
      <c r="AK553" s="71"/>
      <c r="AL553" s="71"/>
      <c r="AM553" s="71"/>
      <c r="AN553" s="71"/>
      <c r="AO553" s="71"/>
      <c r="AP553" s="71"/>
      <c r="AQ553" s="72"/>
      <c r="AR553" s="71">
        <v>28</v>
      </c>
      <c r="AS553" s="71">
        <v>7</v>
      </c>
      <c r="AT553" s="71">
        <v>0</v>
      </c>
      <c r="AU553" s="71">
        <v>0</v>
      </c>
      <c r="AV553" s="71">
        <v>0</v>
      </c>
      <c r="AW553" s="71">
        <v>3</v>
      </c>
      <c r="AX553" s="71"/>
      <c r="AY553" s="72"/>
      <c r="AZ553" s="71">
        <v>184.113</v>
      </c>
      <c r="BA553" s="71">
        <v>1224.81</v>
      </c>
      <c r="BB553" s="71">
        <v>0</v>
      </c>
      <c r="BC553" s="71">
        <v>0</v>
      </c>
      <c r="BD553" s="71">
        <v>0</v>
      </c>
      <c r="BE553" s="71">
        <v>510.59299999999996</v>
      </c>
      <c r="BF553" s="71"/>
      <c r="BG553" s="72"/>
      <c r="BH553" s="71"/>
      <c r="BI553" s="71"/>
      <c r="BJ553" s="71"/>
      <c r="BK553" s="71"/>
      <c r="BL553" s="71"/>
      <c r="BM553" s="71"/>
      <c r="BN553" s="72"/>
      <c r="BO553" s="71"/>
      <c r="BP553" s="71"/>
      <c r="BQ553" s="71"/>
      <c r="BR553" s="71"/>
      <c r="BS553" s="71"/>
      <c r="BT553" s="71"/>
      <c r="BU553"/>
      <c r="BV553" s="70"/>
      <c r="BW553" s="70"/>
      <c r="BX553" s="70"/>
      <c r="BY553" s="70"/>
      <c r="BZ553" s="70"/>
      <c r="CA553" s="70"/>
      <c r="CB553" s="70"/>
      <c r="CC553" s="70"/>
      <c r="CD553" s="70"/>
    </row>
    <row r="554" spans="1:82">
      <c r="A554" s="70" t="s">
        <v>1664</v>
      </c>
      <c r="B554" s="70">
        <v>51</v>
      </c>
      <c r="C554" s="70">
        <v>21</v>
      </c>
      <c r="D554" s="70">
        <v>3</v>
      </c>
      <c r="E554" s="70">
        <v>2024</v>
      </c>
      <c r="F554" s="70" t="s">
        <v>1554</v>
      </c>
      <c r="G554" s="70" t="s">
        <v>1665</v>
      </c>
      <c r="H554" s="70" t="s">
        <v>1666</v>
      </c>
      <c r="I554" s="148"/>
      <c r="J554" s="71"/>
      <c r="K554" s="71"/>
      <c r="L554" s="71"/>
      <c r="M554" s="71"/>
      <c r="N554" s="71"/>
      <c r="O554" s="71"/>
      <c r="P554" s="71"/>
      <c r="Q554" s="71"/>
      <c r="R554" s="71"/>
      <c r="S554" s="71"/>
      <c r="T554" s="72"/>
      <c r="U554" s="71"/>
      <c r="V554" s="71"/>
      <c r="W554" s="71"/>
      <c r="X554" s="71"/>
      <c r="Y554" s="71"/>
      <c r="Z554" s="71"/>
      <c r="AA554" s="71"/>
      <c r="AB554" s="71"/>
      <c r="AC554" s="71"/>
      <c r="AD554" s="71"/>
      <c r="AE554" s="72"/>
      <c r="AF554" s="71"/>
      <c r="AG554" s="71"/>
      <c r="AH554" s="71"/>
      <c r="AI554" s="71"/>
      <c r="AJ554" s="71"/>
      <c r="AK554" s="71"/>
      <c r="AL554" s="71"/>
      <c r="AM554" s="71"/>
      <c r="AN554" s="71"/>
      <c r="AO554" s="71"/>
      <c r="AP554" s="71"/>
      <c r="AQ554" s="72"/>
      <c r="AR554" s="71"/>
      <c r="AS554" s="71"/>
      <c r="AT554" s="71"/>
      <c r="AU554" s="71"/>
      <c r="AV554" s="71"/>
      <c r="AW554" s="71"/>
      <c r="AX554" s="71"/>
      <c r="AY554" s="72"/>
      <c r="AZ554" s="71"/>
      <c r="BA554" s="71"/>
      <c r="BB554" s="71"/>
      <c r="BC554" s="71"/>
      <c r="BD554" s="71"/>
      <c r="BE554" s="71"/>
      <c r="BF554" s="71"/>
      <c r="BG554" s="72"/>
      <c r="BH554" s="71"/>
      <c r="BI554" s="71"/>
      <c r="BJ554" s="71"/>
      <c r="BK554" s="71"/>
      <c r="BL554" s="71"/>
      <c r="BM554" s="71"/>
      <c r="BN554" s="72"/>
      <c r="BO554" s="71"/>
      <c r="BP554" s="71"/>
      <c r="BQ554" s="71"/>
      <c r="BR554" s="71"/>
      <c r="BS554" s="71"/>
      <c r="BT554" s="71"/>
      <c r="BU554"/>
      <c r="BV554" s="70"/>
      <c r="BW554" s="70"/>
      <c r="BX554" s="70"/>
      <c r="BY554" s="70"/>
      <c r="BZ554" s="70"/>
      <c r="CA554" s="70"/>
      <c r="CB554" s="70"/>
      <c r="CC554" s="70"/>
      <c r="CD554" s="70"/>
    </row>
    <row r="555" spans="1:82">
      <c r="A555" s="70" t="s">
        <v>2262</v>
      </c>
      <c r="B555" s="70">
        <v>358</v>
      </c>
      <c r="C555" s="70">
        <v>1</v>
      </c>
      <c r="D555" s="70">
        <v>22</v>
      </c>
      <c r="E555" s="70">
        <v>1990</v>
      </c>
      <c r="F555" s="70" t="s">
        <v>787</v>
      </c>
      <c r="G555" s="70" t="s">
        <v>1645</v>
      </c>
      <c r="H555" s="70" t="s">
        <v>1646</v>
      </c>
      <c r="I555" s="148"/>
      <c r="J555" s="71">
        <v>4.5103990001629448</v>
      </c>
      <c r="K555" s="71">
        <v>2.6069833232330089</v>
      </c>
      <c r="L555" s="71">
        <v>3.4198215891768182</v>
      </c>
      <c r="M555" s="71">
        <v>3.8708625550633289</v>
      </c>
      <c r="N555" s="71">
        <v>9.0171264169871019</v>
      </c>
      <c r="O555" s="71">
        <v>4.0431624612244361</v>
      </c>
      <c r="P555" s="71">
        <v>5.3168905169749339</v>
      </c>
      <c r="Q555" s="71">
        <v>0.35660157547046201</v>
      </c>
      <c r="R555" s="71">
        <v>0</v>
      </c>
      <c r="S555" s="71">
        <v>0.29038510261183942</v>
      </c>
      <c r="T555" s="72"/>
      <c r="U555" s="71">
        <v>126636</v>
      </c>
      <c r="V555" s="71">
        <v>477</v>
      </c>
      <c r="W555" s="71">
        <v>40</v>
      </c>
      <c r="X555" s="71">
        <v>1298</v>
      </c>
      <c r="Y555" s="71">
        <v>1929</v>
      </c>
      <c r="Z555" s="71">
        <v>1663</v>
      </c>
      <c r="AA555" s="71">
        <v>1291</v>
      </c>
      <c r="AB555" s="71">
        <v>5790</v>
      </c>
      <c r="AC555" s="71">
        <v>0</v>
      </c>
      <c r="AD555" s="71">
        <v>0.29038510261183942</v>
      </c>
      <c r="AE555" s="72"/>
      <c r="AF555" s="71"/>
      <c r="AG555" s="71"/>
      <c r="AH555" s="71"/>
      <c r="AI555" s="71"/>
      <c r="AJ555" s="71"/>
      <c r="AK555" s="71"/>
      <c r="AL555" s="71"/>
      <c r="AM555" s="71"/>
      <c r="AN555" s="71"/>
      <c r="AO555" s="71"/>
      <c r="AP555" s="71"/>
      <c r="AQ555" s="72"/>
      <c r="AR555" s="71"/>
      <c r="AS555" s="71"/>
      <c r="AT555" s="71"/>
      <c r="AU555" s="71"/>
      <c r="AV555" s="71"/>
      <c r="AW555" s="71"/>
      <c r="AX555" s="71"/>
      <c r="AY555" s="72"/>
      <c r="AZ555" s="71"/>
      <c r="BA555" s="71"/>
      <c r="BB555" s="71"/>
      <c r="BC555" s="71"/>
      <c r="BD555" s="71"/>
      <c r="BE555" s="71"/>
      <c r="BF555" s="71"/>
      <c r="BG555" s="72"/>
      <c r="BH555" s="71" t="s">
        <v>788</v>
      </c>
      <c r="BI555" s="71" t="s">
        <v>788</v>
      </c>
      <c r="BJ555" s="71" t="s">
        <v>788</v>
      </c>
      <c r="BK555" s="71" t="s">
        <v>788</v>
      </c>
      <c r="BL555" s="71" t="s">
        <v>788</v>
      </c>
      <c r="BM555" s="71" t="s">
        <v>788</v>
      </c>
      <c r="BN555" s="72"/>
      <c r="BO555" s="71" t="s">
        <v>788</v>
      </c>
      <c r="BP555" s="71" t="s">
        <v>788</v>
      </c>
      <c r="BQ555" s="71" t="s">
        <v>788</v>
      </c>
      <c r="BR555" s="71" t="s">
        <v>788</v>
      </c>
      <c r="BS555" s="71" t="s">
        <v>788</v>
      </c>
      <c r="BT555" s="71" t="s">
        <v>788</v>
      </c>
      <c r="BU555"/>
      <c r="BV555" s="70"/>
      <c r="BW555" s="70"/>
      <c r="BX555" s="70"/>
      <c r="BY555" s="70"/>
      <c r="BZ555" s="70"/>
      <c r="CA555" s="70"/>
      <c r="CB555" s="70"/>
      <c r="CC555" s="70"/>
      <c r="CD555" s="70"/>
    </row>
    <row r="556" spans="1:82">
      <c r="A556" s="70" t="s">
        <v>2263</v>
      </c>
      <c r="B556" s="70">
        <v>359</v>
      </c>
      <c r="C556" s="70">
        <v>2</v>
      </c>
      <c r="D556" s="70">
        <v>22</v>
      </c>
      <c r="E556" s="70">
        <v>2005</v>
      </c>
      <c r="F556" s="70" t="s">
        <v>789</v>
      </c>
      <c r="G556" s="70" t="s">
        <v>1645</v>
      </c>
      <c r="H556" s="70" t="s">
        <v>1646</v>
      </c>
      <c r="I556" s="148"/>
      <c r="J556" s="71">
        <v>1.781587504456785</v>
      </c>
      <c r="K556" s="71">
        <v>1.016270725173106</v>
      </c>
      <c r="L556" s="71">
        <v>10.47310799313408</v>
      </c>
      <c r="M556" s="71">
        <v>4.8892493551653367</v>
      </c>
      <c r="N556" s="71">
        <v>11.3891439145221</v>
      </c>
      <c r="O556" s="71">
        <v>4.9646397625296323</v>
      </c>
      <c r="P556" s="71">
        <v>5.1040934606547346</v>
      </c>
      <c r="Q556" s="71">
        <v>0.28467397945638401</v>
      </c>
      <c r="R556" s="71">
        <v>0</v>
      </c>
      <c r="S556" s="71">
        <v>0.92478029445997323</v>
      </c>
      <c r="T556" s="72"/>
      <c r="U556" s="71">
        <v>55025</v>
      </c>
      <c r="V556" s="71">
        <v>310</v>
      </c>
      <c r="W556" s="71">
        <v>93</v>
      </c>
      <c r="X556" s="71">
        <v>794</v>
      </c>
      <c r="Y556" s="71">
        <v>2322</v>
      </c>
      <c r="Z556" s="71">
        <v>2363</v>
      </c>
      <c r="AA556" s="71">
        <v>1015</v>
      </c>
      <c r="AB556" s="71">
        <v>4832</v>
      </c>
      <c r="AC556" s="71">
        <v>0</v>
      </c>
      <c r="AD556" s="71">
        <v>0.92478029445997323</v>
      </c>
      <c r="AE556" s="72"/>
      <c r="AF556" s="71"/>
      <c r="AG556" s="71"/>
      <c r="AH556" s="71"/>
      <c r="AI556" s="71"/>
      <c r="AJ556" s="71"/>
      <c r="AK556" s="71"/>
      <c r="AL556" s="71"/>
      <c r="AM556" s="71"/>
      <c r="AN556" s="71"/>
      <c r="AO556" s="71"/>
      <c r="AP556" s="71"/>
      <c r="AQ556" s="72"/>
      <c r="AR556" s="71"/>
      <c r="AS556" s="71"/>
      <c r="AT556" s="71"/>
      <c r="AU556" s="71"/>
      <c r="AV556" s="71"/>
      <c r="AW556" s="71"/>
      <c r="AX556" s="71"/>
      <c r="AY556" s="72"/>
      <c r="AZ556" s="71"/>
      <c r="BA556" s="71"/>
      <c r="BB556" s="71"/>
      <c r="BC556" s="71"/>
      <c r="BD556" s="71"/>
      <c r="BE556" s="71"/>
      <c r="BF556" s="71"/>
      <c r="BG556" s="72"/>
      <c r="BH556" s="71" t="s">
        <v>788</v>
      </c>
      <c r="BI556" s="71" t="s">
        <v>788</v>
      </c>
      <c r="BJ556" s="71" t="s">
        <v>788</v>
      </c>
      <c r="BK556" s="71" t="s">
        <v>788</v>
      </c>
      <c r="BL556" s="71" t="s">
        <v>788</v>
      </c>
      <c r="BM556" s="71" t="s">
        <v>788</v>
      </c>
      <c r="BN556" s="72"/>
      <c r="BO556" s="71" t="s">
        <v>788</v>
      </c>
      <c r="BP556" s="71" t="s">
        <v>788</v>
      </c>
      <c r="BQ556" s="71" t="s">
        <v>788</v>
      </c>
      <c r="BR556" s="71" t="s">
        <v>788</v>
      </c>
      <c r="BS556" s="71" t="s">
        <v>788</v>
      </c>
      <c r="BT556" s="71" t="s">
        <v>788</v>
      </c>
      <c r="BU556"/>
      <c r="BV556" s="70"/>
      <c r="BW556" s="70"/>
      <c r="BX556" s="70"/>
      <c r="BY556" s="70"/>
      <c r="BZ556" s="70"/>
      <c r="CA556" s="70"/>
      <c r="CB556" s="70"/>
      <c r="CC556" s="70"/>
      <c r="CD556" s="70"/>
    </row>
    <row r="557" spans="1:82">
      <c r="A557" s="70" t="s">
        <v>2264</v>
      </c>
      <c r="B557" s="70">
        <v>360</v>
      </c>
      <c r="C557" s="70">
        <v>3</v>
      </c>
      <c r="D557" s="70">
        <v>22</v>
      </c>
      <c r="E557" s="70">
        <v>2006</v>
      </c>
      <c r="F557" s="70" t="s">
        <v>790</v>
      </c>
      <c r="G557" s="70" t="s">
        <v>1645</v>
      </c>
      <c r="H557" s="70" t="s">
        <v>1646</v>
      </c>
      <c r="I557" s="148"/>
      <c r="J557" s="71" t="s">
        <v>788</v>
      </c>
      <c r="K557" s="71" t="s">
        <v>788</v>
      </c>
      <c r="L557" s="71" t="s">
        <v>788</v>
      </c>
      <c r="M557" s="71" t="s">
        <v>788</v>
      </c>
      <c r="N557" s="71" t="s">
        <v>788</v>
      </c>
      <c r="O557" s="71" t="s">
        <v>788</v>
      </c>
      <c r="P557" s="71" t="s">
        <v>788</v>
      </c>
      <c r="Q557" s="71" t="s">
        <v>788</v>
      </c>
      <c r="R557" s="71" t="s">
        <v>788</v>
      </c>
      <c r="S557" s="71" t="s">
        <v>788</v>
      </c>
      <c r="T557" s="72"/>
      <c r="U557" s="71" t="s">
        <v>788</v>
      </c>
      <c r="V557" s="71" t="s">
        <v>788</v>
      </c>
      <c r="W557" s="71" t="s">
        <v>788</v>
      </c>
      <c r="X557" s="71" t="s">
        <v>788</v>
      </c>
      <c r="Y557" s="71" t="s">
        <v>788</v>
      </c>
      <c r="Z557" s="71" t="s">
        <v>788</v>
      </c>
      <c r="AA557" s="71" t="s">
        <v>788</v>
      </c>
      <c r="AB557" s="71" t="s">
        <v>788</v>
      </c>
      <c r="AC557" s="71" t="s">
        <v>788</v>
      </c>
      <c r="AD557" s="71" t="s">
        <v>788</v>
      </c>
      <c r="AE557" s="72"/>
      <c r="AF557" s="71" t="s">
        <v>788</v>
      </c>
      <c r="AG557" s="71" t="s">
        <v>788</v>
      </c>
      <c r="AH557" s="71" t="s">
        <v>788</v>
      </c>
      <c r="AI557" s="71" t="s">
        <v>788</v>
      </c>
      <c r="AJ557" s="71" t="s">
        <v>788</v>
      </c>
      <c r="AK557" s="71" t="s">
        <v>788</v>
      </c>
      <c r="AL557" s="71" t="s">
        <v>788</v>
      </c>
      <c r="AM557" s="71" t="s">
        <v>788</v>
      </c>
      <c r="AN557" s="71" t="s">
        <v>788</v>
      </c>
      <c r="AO557" s="71" t="s">
        <v>788</v>
      </c>
      <c r="AP557" s="71"/>
      <c r="AQ557" s="72"/>
      <c r="AR557" s="71" t="s">
        <v>788</v>
      </c>
      <c r="AS557" s="71" t="s">
        <v>788</v>
      </c>
      <c r="AT557" s="71" t="s">
        <v>788</v>
      </c>
      <c r="AU557" s="71" t="s">
        <v>788</v>
      </c>
      <c r="AV557" s="71" t="s">
        <v>788</v>
      </c>
      <c r="AW557" s="71" t="s">
        <v>788</v>
      </c>
      <c r="AX557" s="71" t="s">
        <v>788</v>
      </c>
      <c r="AY557" s="72"/>
      <c r="AZ557" s="71" t="s">
        <v>788</v>
      </c>
      <c r="BA557" s="71" t="s">
        <v>788</v>
      </c>
      <c r="BB557" s="71" t="s">
        <v>788</v>
      </c>
      <c r="BC557" s="71" t="s">
        <v>788</v>
      </c>
      <c r="BD557" s="71" t="s">
        <v>788</v>
      </c>
      <c r="BE557" s="71" t="s">
        <v>788</v>
      </c>
      <c r="BF557" s="71" t="s">
        <v>788</v>
      </c>
      <c r="BG557" s="72"/>
      <c r="BH557" s="71" t="s">
        <v>788</v>
      </c>
      <c r="BI557" s="71" t="s">
        <v>788</v>
      </c>
      <c r="BJ557" s="71" t="s">
        <v>788</v>
      </c>
      <c r="BK557" s="71" t="s">
        <v>788</v>
      </c>
      <c r="BL557" s="71" t="s">
        <v>788</v>
      </c>
      <c r="BM557" s="71" t="s">
        <v>788</v>
      </c>
      <c r="BN557" s="72"/>
      <c r="BO557" s="71" t="s">
        <v>788</v>
      </c>
      <c r="BP557" s="71" t="s">
        <v>788</v>
      </c>
      <c r="BQ557" s="71" t="s">
        <v>788</v>
      </c>
      <c r="BR557" s="71" t="s">
        <v>788</v>
      </c>
      <c r="BS557" s="71" t="s">
        <v>788</v>
      </c>
      <c r="BT557" s="71" t="s">
        <v>788</v>
      </c>
      <c r="BU557"/>
      <c r="BV557" s="70"/>
      <c r="BW557" s="70"/>
      <c r="BX557" s="70"/>
      <c r="BY557" s="70"/>
      <c r="BZ557" s="70"/>
      <c r="CA557" s="70"/>
      <c r="CB557" s="70"/>
      <c r="CC557" s="70"/>
      <c r="CD557" s="70"/>
    </row>
    <row r="558" spans="1:82">
      <c r="A558" s="70" t="s">
        <v>2265</v>
      </c>
      <c r="B558" s="70">
        <v>361</v>
      </c>
      <c r="C558" s="70">
        <v>4</v>
      </c>
      <c r="D558" s="70">
        <v>22</v>
      </c>
      <c r="E558" s="70">
        <v>2007</v>
      </c>
      <c r="F558" s="70" t="s">
        <v>791</v>
      </c>
      <c r="G558" s="1064" t="s">
        <v>1645</v>
      </c>
      <c r="H558" s="70" t="s">
        <v>1646</v>
      </c>
      <c r="I558" s="148"/>
      <c r="J558" s="71">
        <v>1.42882745834701</v>
      </c>
      <c r="K558" s="71">
        <v>0.94374804002725199</v>
      </c>
      <c r="L558" s="71">
        <v>9.3558450895593364</v>
      </c>
      <c r="M558" s="71">
        <v>6.4647583199328089</v>
      </c>
      <c r="N558" s="71">
        <v>11.12932715008604</v>
      </c>
      <c r="O558" s="71">
        <v>4.6585299570215852</v>
      </c>
      <c r="P558" s="71">
        <v>4.8971348525618854</v>
      </c>
      <c r="Q558" s="71">
        <v>0.28644769605639497</v>
      </c>
      <c r="R558" s="71">
        <v>0</v>
      </c>
      <c r="S558" s="71">
        <v>0.75868044817882552</v>
      </c>
      <c r="T558" s="72"/>
      <c r="U558" s="71">
        <v>46923</v>
      </c>
      <c r="V558" s="71">
        <v>314</v>
      </c>
      <c r="W558" s="71">
        <v>114</v>
      </c>
      <c r="X558" s="71">
        <v>1315</v>
      </c>
      <c r="Y558" s="71">
        <v>2275</v>
      </c>
      <c r="Z558" s="71">
        <v>2305</v>
      </c>
      <c r="AA558" s="71">
        <v>959</v>
      </c>
      <c r="AB558" s="71">
        <v>4605</v>
      </c>
      <c r="AC558" s="71">
        <v>0</v>
      </c>
      <c r="AD558" s="71">
        <v>0.75868044817882552</v>
      </c>
      <c r="AE558" s="72"/>
      <c r="AF558" s="71"/>
      <c r="AG558" s="71"/>
      <c r="AH558" s="71"/>
      <c r="AI558" s="71"/>
      <c r="AJ558" s="71"/>
      <c r="AK558" s="71"/>
      <c r="AL558" s="71"/>
      <c r="AM558" s="71"/>
      <c r="AN558" s="71"/>
      <c r="AO558" s="71"/>
      <c r="AP558" s="71"/>
      <c r="AQ558" s="72"/>
      <c r="AR558" s="71"/>
      <c r="AS558" s="71"/>
      <c r="AT558" s="71"/>
      <c r="AU558" s="71"/>
      <c r="AV558" s="71"/>
      <c r="AW558" s="71"/>
      <c r="AX558" s="71"/>
      <c r="AY558" s="72"/>
      <c r="AZ558" s="71"/>
      <c r="BA558" s="71"/>
      <c r="BB558" s="71"/>
      <c r="BC558" s="71"/>
      <c r="BD558" s="71"/>
      <c r="BE558" s="71"/>
      <c r="BF558" s="71"/>
      <c r="BG558" s="72"/>
      <c r="BH558" s="71" t="s">
        <v>788</v>
      </c>
      <c r="BI558" s="71" t="s">
        <v>788</v>
      </c>
      <c r="BJ558" s="71" t="s">
        <v>788</v>
      </c>
      <c r="BK558" s="71" t="s">
        <v>788</v>
      </c>
      <c r="BL558" s="71" t="s">
        <v>788</v>
      </c>
      <c r="BM558" s="71" t="s">
        <v>788</v>
      </c>
      <c r="BN558" s="72"/>
      <c r="BO558" s="71" t="s">
        <v>788</v>
      </c>
      <c r="BP558" s="71" t="s">
        <v>788</v>
      </c>
      <c r="BQ558" s="71" t="s">
        <v>788</v>
      </c>
      <c r="BR558" s="71" t="s">
        <v>788</v>
      </c>
      <c r="BS558" s="71" t="s">
        <v>788</v>
      </c>
      <c r="BT558" s="71" t="s">
        <v>788</v>
      </c>
      <c r="BU558"/>
      <c r="BV558" s="70"/>
      <c r="BW558" s="70"/>
      <c r="BX558" s="70"/>
      <c r="BY558" s="70"/>
      <c r="BZ558" s="70"/>
      <c r="CA558" s="70"/>
      <c r="CB558" s="70"/>
      <c r="CC558" s="70"/>
      <c r="CD558" s="70"/>
    </row>
    <row r="559" spans="1:82">
      <c r="A559" s="70" t="s">
        <v>2266</v>
      </c>
      <c r="B559" s="70">
        <v>362</v>
      </c>
      <c r="C559" s="70">
        <v>5</v>
      </c>
      <c r="D559" s="70">
        <v>22</v>
      </c>
      <c r="E559" s="70">
        <v>2008</v>
      </c>
      <c r="F559" s="70" t="s">
        <v>792</v>
      </c>
      <c r="G559" s="1064" t="s">
        <v>1645</v>
      </c>
      <c r="H559" s="70" t="s">
        <v>1646</v>
      </c>
      <c r="I559" s="148"/>
      <c r="J559" s="71">
        <v>0.65895033859978336</v>
      </c>
      <c r="K559" s="71">
        <v>0.82828752130840166</v>
      </c>
      <c r="L559" s="71">
        <v>8.0784191271881269</v>
      </c>
      <c r="M559" s="71">
        <v>7.5643932522651554</v>
      </c>
      <c r="N559" s="71">
        <v>11.616261726833519</v>
      </c>
      <c r="O559" s="71">
        <v>4.5220456749605882</v>
      </c>
      <c r="P559" s="71">
        <v>4.718130661449476</v>
      </c>
      <c r="Q559" s="71">
        <v>0.28285283180644999</v>
      </c>
      <c r="R559" s="71">
        <v>0</v>
      </c>
      <c r="S559" s="71">
        <v>0.88615957193133743</v>
      </c>
      <c r="T559" s="72"/>
      <c r="U559" s="71">
        <v>22737</v>
      </c>
      <c r="V559" s="71">
        <v>314</v>
      </c>
      <c r="W559" s="71">
        <v>114</v>
      </c>
      <c r="X559" s="71">
        <v>1315</v>
      </c>
      <c r="Y559" s="71">
        <v>2343</v>
      </c>
      <c r="Z559" s="71">
        <v>2316</v>
      </c>
      <c r="AA559" s="71">
        <v>925</v>
      </c>
      <c r="AB559" s="71">
        <v>4622</v>
      </c>
      <c r="AC559" s="71">
        <v>0</v>
      </c>
      <c r="AD559" s="71">
        <v>0.88615957193133743</v>
      </c>
      <c r="AE559" s="72"/>
      <c r="AF559" s="71"/>
      <c r="AG559" s="71"/>
      <c r="AH559" s="71"/>
      <c r="AI559" s="71"/>
      <c r="AJ559" s="71"/>
      <c r="AK559" s="71"/>
      <c r="AL559" s="71"/>
      <c r="AM559" s="71"/>
      <c r="AN559" s="71"/>
      <c r="AO559" s="71"/>
      <c r="AP559" s="71"/>
      <c r="AQ559" s="72"/>
      <c r="AR559" s="71"/>
      <c r="AS559" s="71"/>
      <c r="AT559" s="71"/>
      <c r="AU559" s="71"/>
      <c r="AV559" s="71"/>
      <c r="AW559" s="71"/>
      <c r="AX559" s="71"/>
      <c r="AY559" s="72"/>
      <c r="AZ559" s="71"/>
      <c r="BA559" s="71"/>
      <c r="BB559" s="71"/>
      <c r="BC559" s="71"/>
      <c r="BD559" s="71"/>
      <c r="BE559" s="71"/>
      <c r="BF559" s="71"/>
      <c r="BG559" s="72"/>
      <c r="BH559" s="71" t="s">
        <v>788</v>
      </c>
      <c r="BI559" s="71" t="s">
        <v>788</v>
      </c>
      <c r="BJ559" s="71" t="s">
        <v>788</v>
      </c>
      <c r="BK559" s="71" t="s">
        <v>788</v>
      </c>
      <c r="BL559" s="71" t="s">
        <v>788</v>
      </c>
      <c r="BM559" s="71" t="s">
        <v>788</v>
      </c>
      <c r="BN559" s="72"/>
      <c r="BO559" s="71" t="s">
        <v>788</v>
      </c>
      <c r="BP559" s="71" t="s">
        <v>788</v>
      </c>
      <c r="BQ559" s="71" t="s">
        <v>788</v>
      </c>
      <c r="BR559" s="71" t="s">
        <v>788</v>
      </c>
      <c r="BS559" s="71" t="s">
        <v>788</v>
      </c>
      <c r="BT559" s="71" t="s">
        <v>788</v>
      </c>
      <c r="BU559"/>
      <c r="BV559" s="70"/>
      <c r="BW559" s="70"/>
      <c r="BX559" s="70"/>
      <c r="BY559" s="70"/>
      <c r="BZ559" s="70"/>
      <c r="CA559" s="70"/>
      <c r="CB559" s="70"/>
      <c r="CC559" s="70"/>
      <c r="CD559" s="70"/>
    </row>
    <row r="560" spans="1:82">
      <c r="A560" s="70" t="s">
        <v>2267</v>
      </c>
      <c r="B560" s="70">
        <v>363</v>
      </c>
      <c r="C560" s="70">
        <v>6</v>
      </c>
      <c r="D560" s="70">
        <v>22</v>
      </c>
      <c r="E560" s="70">
        <v>2009</v>
      </c>
      <c r="F560" s="70" t="s">
        <v>176</v>
      </c>
      <c r="G560" s="70" t="s">
        <v>1645</v>
      </c>
      <c r="H560" s="70" t="s">
        <v>1646</v>
      </c>
      <c r="I560" s="148"/>
      <c r="J560" s="71">
        <v>0.54194161023348275</v>
      </c>
      <c r="K560" s="71">
        <v>0.55998102096857105</v>
      </c>
      <c r="L560" s="71">
        <v>6.9878630435713358</v>
      </c>
      <c r="M560" s="71">
        <v>5.0786969800573152</v>
      </c>
      <c r="N560" s="71">
        <v>9.9775465885984982</v>
      </c>
      <c r="O560" s="71">
        <v>4.4903864023891638</v>
      </c>
      <c r="P560" s="71">
        <v>4.5163273024464861</v>
      </c>
      <c r="Q560" s="71">
        <v>0.26187173373782202</v>
      </c>
      <c r="R560" s="71">
        <v>0</v>
      </c>
      <c r="S560" s="71">
        <v>0.68754177619088808</v>
      </c>
      <c r="T560" s="72"/>
      <c r="U560" s="71">
        <v>18884</v>
      </c>
      <c r="V560" s="71">
        <v>260</v>
      </c>
      <c r="W560" s="71">
        <v>113</v>
      </c>
      <c r="X560" s="71">
        <v>1115</v>
      </c>
      <c r="Y560" s="71">
        <v>2343</v>
      </c>
      <c r="Z560" s="71">
        <v>2270</v>
      </c>
      <c r="AA560" s="71">
        <v>909</v>
      </c>
      <c r="AB560" s="71">
        <v>4492</v>
      </c>
      <c r="AC560" s="71">
        <v>0</v>
      </c>
      <c r="AD560" s="71">
        <v>0.68754177619088808</v>
      </c>
      <c r="AE560" s="72"/>
      <c r="AF560" s="71"/>
      <c r="AG560" s="71"/>
      <c r="AH560" s="71"/>
      <c r="AI560" s="71"/>
      <c r="AJ560" s="71"/>
      <c r="AK560" s="71"/>
      <c r="AL560" s="71"/>
      <c r="AM560" s="71"/>
      <c r="AN560" s="71"/>
      <c r="AO560" s="71"/>
      <c r="AP560" s="71"/>
      <c r="AQ560" s="72"/>
      <c r="AR560" s="71"/>
      <c r="AS560" s="71"/>
      <c r="AT560" s="71"/>
      <c r="AU560" s="71"/>
      <c r="AV560" s="71"/>
      <c r="AW560" s="71"/>
      <c r="AX560" s="71"/>
      <c r="AY560" s="72"/>
      <c r="AZ560" s="71"/>
      <c r="BA560" s="71"/>
      <c r="BB560" s="71"/>
      <c r="BC560" s="71"/>
      <c r="BD560" s="71"/>
      <c r="BE560" s="71"/>
      <c r="BF560" s="71"/>
      <c r="BG560" s="72"/>
      <c r="BH560" s="71">
        <v>0</v>
      </c>
      <c r="BI560" s="71">
        <v>0</v>
      </c>
      <c r="BJ560" s="71">
        <v>0</v>
      </c>
      <c r="BK560" s="71">
        <v>0</v>
      </c>
      <c r="BL560" s="71">
        <v>0</v>
      </c>
      <c r="BM560" s="71">
        <v>0</v>
      </c>
      <c r="BN560" s="72"/>
      <c r="BO560" s="71">
        <v>0</v>
      </c>
      <c r="BP560" s="71">
        <v>0</v>
      </c>
      <c r="BQ560" s="71">
        <v>0</v>
      </c>
      <c r="BR560" s="71">
        <v>0</v>
      </c>
      <c r="BS560" s="71">
        <v>0</v>
      </c>
      <c r="BT560" s="71">
        <v>0</v>
      </c>
      <c r="BU560"/>
      <c r="BV560" s="70">
        <v>0</v>
      </c>
      <c r="BW560" s="70">
        <v>0</v>
      </c>
      <c r="BX560" s="70">
        <v>0</v>
      </c>
      <c r="BY560" s="70">
        <v>0</v>
      </c>
      <c r="BZ560" s="70">
        <v>0</v>
      </c>
      <c r="CA560" s="70">
        <v>0</v>
      </c>
      <c r="CB560" s="70">
        <v>0</v>
      </c>
      <c r="CC560" s="70">
        <v>0</v>
      </c>
      <c r="CD560" s="70">
        <v>0</v>
      </c>
    </row>
    <row r="561" spans="1:82">
      <c r="A561" s="70" t="s">
        <v>2268</v>
      </c>
      <c r="B561" s="70">
        <v>364</v>
      </c>
      <c r="C561" s="70">
        <v>7</v>
      </c>
      <c r="D561" s="70">
        <v>22</v>
      </c>
      <c r="E561" s="70">
        <v>2010</v>
      </c>
      <c r="F561" s="70" t="s">
        <v>177</v>
      </c>
      <c r="G561" s="70" t="s">
        <v>1645</v>
      </c>
      <c r="H561" s="70" t="s">
        <v>1646</v>
      </c>
      <c r="I561" s="148"/>
      <c r="J561" s="71">
        <v>0.44716000277295581</v>
      </c>
      <c r="K561" s="71">
        <v>0.58400769243398332</v>
      </c>
      <c r="L561" s="71">
        <v>6.3617662593203814</v>
      </c>
      <c r="M561" s="71">
        <v>4.546142112056363</v>
      </c>
      <c r="N561" s="71">
        <v>9.4671129672474965</v>
      </c>
      <c r="O561" s="71">
        <v>4.4912759252031478</v>
      </c>
      <c r="P561" s="71">
        <v>4.5351869730735679</v>
      </c>
      <c r="Q561" s="71">
        <v>0.26915158647339499</v>
      </c>
      <c r="R561" s="71">
        <v>0</v>
      </c>
      <c r="S561" s="71">
        <v>0.72223089661600881</v>
      </c>
      <c r="T561" s="72"/>
      <c r="U561" s="71">
        <v>17442</v>
      </c>
      <c r="V561" s="71">
        <v>260</v>
      </c>
      <c r="W561" s="71">
        <v>113</v>
      </c>
      <c r="X561" s="71">
        <v>1115</v>
      </c>
      <c r="Y561" s="71">
        <v>2261</v>
      </c>
      <c r="Z561" s="71">
        <v>2281</v>
      </c>
      <c r="AA561" s="71">
        <v>890</v>
      </c>
      <c r="AB561" s="71">
        <v>4424</v>
      </c>
      <c r="AC561" s="71">
        <v>0</v>
      </c>
      <c r="AD561" s="71">
        <v>0.72223089661600881</v>
      </c>
      <c r="AE561" s="72"/>
      <c r="AF561" s="71"/>
      <c r="AG561" s="71"/>
      <c r="AH561" s="71"/>
      <c r="AI561" s="71"/>
      <c r="AJ561" s="71"/>
      <c r="AK561" s="71"/>
      <c r="AL561" s="71"/>
      <c r="AM561" s="71"/>
      <c r="AN561" s="71"/>
      <c r="AO561" s="71"/>
      <c r="AP561" s="71"/>
      <c r="AQ561" s="72"/>
      <c r="AR561" s="71"/>
      <c r="AS561" s="71"/>
      <c r="AT561" s="71"/>
      <c r="AU561" s="71"/>
      <c r="AV561" s="71"/>
      <c r="AW561" s="71"/>
      <c r="AX561" s="71"/>
      <c r="AY561" s="72"/>
      <c r="AZ561" s="71"/>
      <c r="BA561" s="71"/>
      <c r="BB561" s="71"/>
      <c r="BC561" s="71"/>
      <c r="BD561" s="71"/>
      <c r="BE561" s="71"/>
      <c r="BF561" s="71"/>
      <c r="BG561" s="72"/>
      <c r="BH561" s="71">
        <v>0</v>
      </c>
      <c r="BI561" s="71">
        <v>0</v>
      </c>
      <c r="BJ561" s="71">
        <v>0</v>
      </c>
      <c r="BK561" s="71">
        <v>0</v>
      </c>
      <c r="BL561" s="71">
        <v>0</v>
      </c>
      <c r="BM561" s="71">
        <v>0</v>
      </c>
      <c r="BN561" s="72"/>
      <c r="BO561" s="71">
        <v>0</v>
      </c>
      <c r="BP561" s="71">
        <v>0</v>
      </c>
      <c r="BQ561" s="71">
        <v>0</v>
      </c>
      <c r="BR561" s="71">
        <v>0</v>
      </c>
      <c r="BS561" s="71">
        <v>0</v>
      </c>
      <c r="BT561" s="71">
        <v>0</v>
      </c>
      <c r="BU561"/>
      <c r="BV561" s="70">
        <v>0</v>
      </c>
      <c r="BW561" s="70">
        <v>0</v>
      </c>
      <c r="BX561" s="70">
        <v>0</v>
      </c>
      <c r="BY561" s="70">
        <v>0</v>
      </c>
      <c r="BZ561" s="70">
        <v>0</v>
      </c>
      <c r="CA561" s="70">
        <v>0</v>
      </c>
      <c r="CB561" s="70">
        <v>0</v>
      </c>
      <c r="CC561" s="70">
        <v>0</v>
      </c>
      <c r="CD561" s="70">
        <v>0</v>
      </c>
    </row>
    <row r="562" spans="1:82">
      <c r="A562" s="70" t="s">
        <v>2269</v>
      </c>
      <c r="B562" s="70">
        <v>365</v>
      </c>
      <c r="C562" s="70">
        <v>8</v>
      </c>
      <c r="D562" s="70">
        <v>22</v>
      </c>
      <c r="E562" s="70">
        <v>2011</v>
      </c>
      <c r="F562" s="70" t="s">
        <v>178</v>
      </c>
      <c r="G562" s="70" t="s">
        <v>1645</v>
      </c>
      <c r="H562" s="70" t="s">
        <v>1646</v>
      </c>
      <c r="I562" s="148"/>
      <c r="J562" s="71">
        <v>0.45797200379673769</v>
      </c>
      <c r="K562" s="71">
        <v>0.81830340636882715</v>
      </c>
      <c r="L562" s="71">
        <v>5.9359914690335698</v>
      </c>
      <c r="M562" s="71">
        <v>5.7430556102184793</v>
      </c>
      <c r="N562" s="71">
        <v>11.430642671578459</v>
      </c>
      <c r="O562" s="71">
        <v>4.3803606428281991</v>
      </c>
      <c r="P562" s="71">
        <v>4.3595912673481987</v>
      </c>
      <c r="Q562" s="71">
        <v>0.30842809872702098</v>
      </c>
      <c r="R562" s="71">
        <v>0</v>
      </c>
      <c r="S562" s="71">
        <v>0.72799894257930842</v>
      </c>
      <c r="T562" s="72"/>
      <c r="U562" s="71">
        <v>16824</v>
      </c>
      <c r="V562" s="71">
        <v>260</v>
      </c>
      <c r="W562" s="71">
        <v>113</v>
      </c>
      <c r="X562" s="71">
        <v>1115</v>
      </c>
      <c r="Y562" s="71">
        <v>2268</v>
      </c>
      <c r="Z562" s="71">
        <v>2273</v>
      </c>
      <c r="AA562" s="71">
        <v>881</v>
      </c>
      <c r="AB562" s="71">
        <v>4395</v>
      </c>
      <c r="AC562" s="71">
        <v>0</v>
      </c>
      <c r="AD562" s="71">
        <v>0.72799894257930842</v>
      </c>
      <c r="AE562" s="72"/>
      <c r="AF562" s="71"/>
      <c r="AG562" s="71"/>
      <c r="AH562" s="71"/>
      <c r="AI562" s="71"/>
      <c r="AJ562" s="71"/>
      <c r="AK562" s="71"/>
      <c r="AL562" s="71"/>
      <c r="AM562" s="71"/>
      <c r="AN562" s="71"/>
      <c r="AO562" s="71"/>
      <c r="AP562" s="71"/>
      <c r="AQ562" s="72"/>
      <c r="AR562" s="71"/>
      <c r="AS562" s="71"/>
      <c r="AT562" s="71"/>
      <c r="AU562" s="71"/>
      <c r="AV562" s="71"/>
      <c r="AW562" s="71"/>
      <c r="AX562" s="71"/>
      <c r="AY562" s="72"/>
      <c r="AZ562" s="71"/>
      <c r="BA562" s="71"/>
      <c r="BB562" s="71"/>
      <c r="BC562" s="71"/>
      <c r="BD562" s="71"/>
      <c r="BE562" s="71"/>
      <c r="BF562" s="71"/>
      <c r="BG562" s="72"/>
      <c r="BH562" s="71">
        <v>0</v>
      </c>
      <c r="BI562" s="71">
        <v>0</v>
      </c>
      <c r="BJ562" s="71">
        <v>0</v>
      </c>
      <c r="BK562" s="71">
        <v>0</v>
      </c>
      <c r="BL562" s="71">
        <v>0</v>
      </c>
      <c r="BM562" s="71">
        <v>0</v>
      </c>
      <c r="BN562" s="72"/>
      <c r="BO562" s="71">
        <v>0</v>
      </c>
      <c r="BP562" s="71">
        <v>0</v>
      </c>
      <c r="BQ562" s="71">
        <v>0</v>
      </c>
      <c r="BR562" s="71">
        <v>0</v>
      </c>
      <c r="BS562" s="71">
        <v>0</v>
      </c>
      <c r="BT562" s="71">
        <v>0</v>
      </c>
      <c r="BU562"/>
      <c r="BV562" s="70">
        <v>0</v>
      </c>
      <c r="BW562" s="70">
        <v>0</v>
      </c>
      <c r="BX562" s="70">
        <v>0</v>
      </c>
      <c r="BY562" s="70">
        <v>0</v>
      </c>
      <c r="BZ562" s="70">
        <v>0</v>
      </c>
      <c r="CA562" s="70">
        <v>0</v>
      </c>
      <c r="CB562" s="70">
        <v>0</v>
      </c>
      <c r="CC562" s="70">
        <v>0</v>
      </c>
      <c r="CD562" s="70">
        <v>0</v>
      </c>
    </row>
    <row r="563" spans="1:82">
      <c r="A563" s="70" t="s">
        <v>2270</v>
      </c>
      <c r="B563" s="70">
        <v>366</v>
      </c>
      <c r="C563" s="70">
        <v>9</v>
      </c>
      <c r="D563" s="70">
        <v>22</v>
      </c>
      <c r="E563" s="70">
        <v>2012</v>
      </c>
      <c r="F563" s="70" t="s">
        <v>179</v>
      </c>
      <c r="G563" s="70" t="s">
        <v>1645</v>
      </c>
      <c r="H563" s="70" t="s">
        <v>1646</v>
      </c>
      <c r="I563" s="148"/>
      <c r="J563" s="71">
        <v>0.38800522414772409</v>
      </c>
      <c r="K563" s="71">
        <v>0.92185043599754213</v>
      </c>
      <c r="L563" s="71">
        <v>5.9892388808362984</v>
      </c>
      <c r="M563" s="71">
        <v>7.1328568202686871</v>
      </c>
      <c r="N563" s="71">
        <v>12.72276577729339</v>
      </c>
      <c r="O563" s="71">
        <v>4.357362689285651</v>
      </c>
      <c r="P563" s="71">
        <v>4.3545355085262418</v>
      </c>
      <c r="Q563" s="71">
        <v>0.33342350372321</v>
      </c>
      <c r="R563" s="71">
        <v>0</v>
      </c>
      <c r="S563" s="71">
        <v>0.65130371457174085</v>
      </c>
      <c r="T563" s="72"/>
      <c r="U563" s="71">
        <v>13657</v>
      </c>
      <c r="V563" s="71">
        <v>260</v>
      </c>
      <c r="W563" s="71">
        <v>113</v>
      </c>
      <c r="X563" s="71">
        <v>1115</v>
      </c>
      <c r="Y563" s="71">
        <v>2298</v>
      </c>
      <c r="Z563" s="71">
        <v>2279</v>
      </c>
      <c r="AA563" s="71">
        <v>875</v>
      </c>
      <c r="AB563" s="71">
        <v>4373</v>
      </c>
      <c r="AC563" s="71">
        <v>0</v>
      </c>
      <c r="AD563" s="71">
        <v>0.65130371457174085</v>
      </c>
      <c r="AE563" s="72"/>
      <c r="AF563" s="71"/>
      <c r="AG563" s="71"/>
      <c r="AH563" s="71"/>
      <c r="AI563" s="71"/>
      <c r="AJ563" s="71"/>
      <c r="AK563" s="71"/>
      <c r="AL563" s="71"/>
      <c r="AM563" s="71"/>
      <c r="AN563" s="71"/>
      <c r="AO563" s="71"/>
      <c r="AP563" s="71"/>
      <c r="AQ563" s="72"/>
      <c r="AR563" s="71"/>
      <c r="AS563" s="71"/>
      <c r="AT563" s="71"/>
      <c r="AU563" s="71"/>
      <c r="AV563" s="71"/>
      <c r="AW563" s="71"/>
      <c r="AX563" s="71"/>
      <c r="AY563" s="72"/>
      <c r="AZ563" s="71"/>
      <c r="BA563" s="71"/>
      <c r="BB563" s="71"/>
      <c r="BC563" s="71"/>
      <c r="BD563" s="71"/>
      <c r="BE563" s="71"/>
      <c r="BF563" s="71"/>
      <c r="BG563" s="72"/>
      <c r="BH563" s="71">
        <v>0</v>
      </c>
      <c r="BI563" s="71">
        <v>0</v>
      </c>
      <c r="BJ563" s="71">
        <v>0</v>
      </c>
      <c r="BK563" s="71">
        <v>0</v>
      </c>
      <c r="BL563" s="71">
        <v>0</v>
      </c>
      <c r="BM563" s="71">
        <v>0</v>
      </c>
      <c r="BN563" s="72"/>
      <c r="BO563" s="71">
        <v>0</v>
      </c>
      <c r="BP563" s="71">
        <v>0</v>
      </c>
      <c r="BQ563" s="71">
        <v>0</v>
      </c>
      <c r="BR563" s="71">
        <v>0</v>
      </c>
      <c r="BS563" s="71">
        <v>0</v>
      </c>
      <c r="BT563" s="71">
        <v>0</v>
      </c>
      <c r="BU563"/>
      <c r="BV563" s="70">
        <v>0</v>
      </c>
      <c r="BW563" s="70">
        <v>0</v>
      </c>
      <c r="BX563" s="70">
        <v>0</v>
      </c>
      <c r="BY563" s="70">
        <v>0</v>
      </c>
      <c r="BZ563" s="70">
        <v>0</v>
      </c>
      <c r="CA563" s="70">
        <v>0</v>
      </c>
      <c r="CB563" s="70">
        <v>0</v>
      </c>
      <c r="CC563" s="70">
        <v>0</v>
      </c>
      <c r="CD563" s="70">
        <v>0</v>
      </c>
    </row>
    <row r="564" spans="1:82">
      <c r="A564" s="70" t="s">
        <v>2271</v>
      </c>
      <c r="B564" s="70">
        <v>367</v>
      </c>
      <c r="C564" s="70">
        <v>10</v>
      </c>
      <c r="D564" s="70">
        <v>22</v>
      </c>
      <c r="E564" s="70">
        <v>2013</v>
      </c>
      <c r="F564" s="70" t="s">
        <v>180</v>
      </c>
      <c r="G564" s="70" t="s">
        <v>1645</v>
      </c>
      <c r="H564" s="70" t="s">
        <v>1646</v>
      </c>
      <c r="I564" s="148"/>
      <c r="J564" s="71">
        <v>0.68004557373987196</v>
      </c>
      <c r="K564" s="71">
        <v>0.76191252975300938</v>
      </c>
      <c r="L564" s="71">
        <v>5.2889701929776214</v>
      </c>
      <c r="M564" s="71">
        <v>6.6337273766255187</v>
      </c>
      <c r="N564" s="71">
        <v>12.340783405806251</v>
      </c>
      <c r="O564" s="71">
        <v>4.2278670568360068</v>
      </c>
      <c r="P564" s="71">
        <v>4.301008335022992</v>
      </c>
      <c r="Q564" s="71">
        <v>0.33796353100346799</v>
      </c>
      <c r="R564" s="71">
        <v>0</v>
      </c>
      <c r="S564" s="71">
        <v>0.52422286511032423</v>
      </c>
      <c r="T564" s="72"/>
      <c r="U564" s="71">
        <v>24372</v>
      </c>
      <c r="V564" s="71">
        <v>260</v>
      </c>
      <c r="W564" s="71">
        <v>113</v>
      </c>
      <c r="X564" s="71">
        <v>1115</v>
      </c>
      <c r="Y564" s="71">
        <v>2300</v>
      </c>
      <c r="Z564" s="71">
        <v>2310</v>
      </c>
      <c r="AA564" s="71">
        <v>861</v>
      </c>
      <c r="AB564" s="71">
        <v>4369</v>
      </c>
      <c r="AC564" s="71">
        <v>0</v>
      </c>
      <c r="AD564" s="71">
        <v>0.52422286511032423</v>
      </c>
      <c r="AE564" s="72"/>
      <c r="AF564" s="71"/>
      <c r="AG564" s="71"/>
      <c r="AH564" s="71"/>
      <c r="AI564" s="71"/>
      <c r="AJ564" s="71"/>
      <c r="AK564" s="71"/>
      <c r="AL564" s="71"/>
      <c r="AM564" s="71"/>
      <c r="AN564" s="71"/>
      <c r="AO564" s="71"/>
      <c r="AP564" s="71"/>
      <c r="AQ564" s="72"/>
      <c r="AR564" s="71"/>
      <c r="AS564" s="71"/>
      <c r="AT564" s="71"/>
      <c r="AU564" s="71"/>
      <c r="AV564" s="71"/>
      <c r="AW564" s="71"/>
      <c r="AX564" s="71"/>
      <c r="AY564" s="72"/>
      <c r="AZ564" s="71"/>
      <c r="BA564" s="71"/>
      <c r="BB564" s="71"/>
      <c r="BC564" s="71"/>
      <c r="BD564" s="71"/>
      <c r="BE564" s="71"/>
      <c r="BF564" s="71"/>
      <c r="BG564" s="72"/>
      <c r="BH564" s="71">
        <v>0</v>
      </c>
      <c r="BI564" s="71">
        <v>0</v>
      </c>
      <c r="BJ564" s="71">
        <v>0</v>
      </c>
      <c r="BK564" s="71">
        <v>0</v>
      </c>
      <c r="BL564" s="71">
        <v>0</v>
      </c>
      <c r="BM564" s="71">
        <v>0</v>
      </c>
      <c r="BN564" s="72"/>
      <c r="BO564" s="71">
        <v>0</v>
      </c>
      <c r="BP564" s="71">
        <v>0</v>
      </c>
      <c r="BQ564" s="71">
        <v>0</v>
      </c>
      <c r="BR564" s="71">
        <v>0</v>
      </c>
      <c r="BS564" s="71">
        <v>0</v>
      </c>
      <c r="BT564" s="71">
        <v>0</v>
      </c>
      <c r="BU564"/>
      <c r="BV564" s="70">
        <v>0</v>
      </c>
      <c r="BW564" s="70">
        <v>0</v>
      </c>
      <c r="BX564" s="70">
        <v>0</v>
      </c>
      <c r="BY564" s="70">
        <v>0</v>
      </c>
      <c r="BZ564" s="70">
        <v>0</v>
      </c>
      <c r="CA564" s="70">
        <v>0</v>
      </c>
      <c r="CB564" s="70">
        <v>0</v>
      </c>
      <c r="CC564" s="70">
        <v>0</v>
      </c>
      <c r="CD564" s="70">
        <v>0</v>
      </c>
    </row>
    <row r="565" spans="1:82">
      <c r="A565" s="70" t="s">
        <v>2272</v>
      </c>
      <c r="B565" s="70">
        <v>368</v>
      </c>
      <c r="C565" s="70">
        <v>11</v>
      </c>
      <c r="D565" s="70">
        <v>22</v>
      </c>
      <c r="E565" s="70">
        <v>2014</v>
      </c>
      <c r="F565" s="70" t="s">
        <v>181</v>
      </c>
      <c r="G565" s="70" t="s">
        <v>1645</v>
      </c>
      <c r="H565" s="70" t="s">
        <v>1646</v>
      </c>
      <c r="I565" s="148"/>
      <c r="J565" s="71">
        <v>0.63334225960688895</v>
      </c>
      <c r="K565" s="71">
        <v>0.6239442694676246</v>
      </c>
      <c r="L565" s="71">
        <v>7.2447837853513457</v>
      </c>
      <c r="M565" s="71">
        <v>7.2906218752345628</v>
      </c>
      <c r="N565" s="71">
        <v>12.982075106210401</v>
      </c>
      <c r="O565" s="71">
        <v>4.0037934941736042</v>
      </c>
      <c r="P565" s="71">
        <v>4.3334069775767281</v>
      </c>
      <c r="Q565" s="71">
        <v>0.31958018074869698</v>
      </c>
      <c r="R565" s="71">
        <v>0</v>
      </c>
      <c r="S565" s="71">
        <v>0.49956216220517058</v>
      </c>
      <c r="T565" s="72"/>
      <c r="U565" s="71">
        <v>25209</v>
      </c>
      <c r="V565" s="71">
        <v>185</v>
      </c>
      <c r="W565" s="71">
        <v>158</v>
      </c>
      <c r="X565" s="71">
        <v>1165</v>
      </c>
      <c r="Y565" s="71">
        <v>2285</v>
      </c>
      <c r="Z565" s="71">
        <v>2304</v>
      </c>
      <c r="AA565" s="71">
        <v>863</v>
      </c>
      <c r="AB565" s="71">
        <v>4306</v>
      </c>
      <c r="AC565" s="71">
        <v>0</v>
      </c>
      <c r="AD565" s="71">
        <v>0.49956216220517058</v>
      </c>
      <c r="AE565" s="72"/>
      <c r="AF565" s="71"/>
      <c r="AG565" s="71"/>
      <c r="AH565" s="71"/>
      <c r="AI565" s="71"/>
      <c r="AJ565" s="71"/>
      <c r="AK565" s="71"/>
      <c r="AL565" s="71"/>
      <c r="AM565" s="71"/>
      <c r="AN565" s="71"/>
      <c r="AO565" s="71"/>
      <c r="AP565" s="71"/>
      <c r="AQ565" s="72"/>
      <c r="AR565" s="71">
        <v>8</v>
      </c>
      <c r="AS565" s="71">
        <v>3</v>
      </c>
      <c r="AT565" s="71">
        <v>0</v>
      </c>
      <c r="AU565" s="71">
        <v>0</v>
      </c>
      <c r="AV565" s="71">
        <v>0</v>
      </c>
      <c r="AW565" s="71">
        <v>0</v>
      </c>
      <c r="AX565" s="71"/>
      <c r="AY565" s="72"/>
      <c r="AZ565" s="71">
        <v>30.995999999999999</v>
      </c>
      <c r="BA565" s="71">
        <v>38.299999999999997</v>
      </c>
      <c r="BB565" s="71">
        <v>0</v>
      </c>
      <c r="BC565" s="71">
        <v>0</v>
      </c>
      <c r="BD565" s="71">
        <v>0</v>
      </c>
      <c r="BE565" s="71">
        <v>0</v>
      </c>
      <c r="BF565" s="71"/>
      <c r="BG565" s="72"/>
      <c r="BH565" s="71">
        <v>0</v>
      </c>
      <c r="BI565" s="71">
        <v>0</v>
      </c>
      <c r="BJ565" s="71">
        <v>0</v>
      </c>
      <c r="BK565" s="71">
        <v>0</v>
      </c>
      <c r="BL565" s="71">
        <v>0</v>
      </c>
      <c r="BM565" s="71">
        <v>0</v>
      </c>
      <c r="BN565" s="72"/>
      <c r="BO565" s="71">
        <v>0</v>
      </c>
      <c r="BP565" s="71">
        <v>0</v>
      </c>
      <c r="BQ565" s="71">
        <v>0</v>
      </c>
      <c r="BR565" s="71">
        <v>0</v>
      </c>
      <c r="BS565" s="71">
        <v>0</v>
      </c>
      <c r="BT565" s="71">
        <v>0</v>
      </c>
      <c r="BU565"/>
      <c r="BV565" s="70">
        <v>0</v>
      </c>
      <c r="BW565" s="70">
        <v>0</v>
      </c>
      <c r="BX565" s="70">
        <v>0</v>
      </c>
      <c r="BY565" s="70">
        <v>0</v>
      </c>
      <c r="BZ565" s="70">
        <v>0</v>
      </c>
      <c r="CA565" s="70">
        <v>0</v>
      </c>
      <c r="CB565" s="70">
        <v>0</v>
      </c>
      <c r="CC565" s="70">
        <v>0</v>
      </c>
      <c r="CD565" s="70">
        <v>0</v>
      </c>
    </row>
    <row r="566" spans="1:82">
      <c r="A566" s="70" t="s">
        <v>2273</v>
      </c>
      <c r="B566" s="70">
        <v>369</v>
      </c>
      <c r="C566" s="70">
        <v>12</v>
      </c>
      <c r="D566" s="70">
        <v>22</v>
      </c>
      <c r="E566" s="70">
        <v>2015</v>
      </c>
      <c r="F566" s="70" t="s">
        <v>182</v>
      </c>
      <c r="G566" s="70" t="s">
        <v>1645</v>
      </c>
      <c r="H566" s="70" t="s">
        <v>1646</v>
      </c>
      <c r="I566" s="148"/>
      <c r="J566" s="71">
        <v>1.2429388443418989</v>
      </c>
      <c r="K566" s="71">
        <v>0.59829769367309216</v>
      </c>
      <c r="L566" s="71">
        <v>7.6258907369721216</v>
      </c>
      <c r="M566" s="71">
        <v>7.054207724774618</v>
      </c>
      <c r="N566" s="71">
        <v>11.938234062817999</v>
      </c>
      <c r="O566" s="71">
        <v>3.9587438437983056</v>
      </c>
      <c r="P566" s="71">
        <v>4.2664764754889104</v>
      </c>
      <c r="Q566" s="71">
        <v>0.30965162156152398</v>
      </c>
      <c r="R566" s="71">
        <v>0</v>
      </c>
      <c r="S566" s="71">
        <v>0.50666540476923605</v>
      </c>
      <c r="T566" s="72"/>
      <c r="U566" s="71">
        <v>49602</v>
      </c>
      <c r="V566" s="71">
        <v>185</v>
      </c>
      <c r="W566" s="71">
        <v>158</v>
      </c>
      <c r="X566" s="71">
        <v>1165</v>
      </c>
      <c r="Y566" s="71">
        <v>2283</v>
      </c>
      <c r="Z566" s="71">
        <v>2300</v>
      </c>
      <c r="AA566" s="71">
        <v>849</v>
      </c>
      <c r="AB566" s="71">
        <v>4262</v>
      </c>
      <c r="AC566" s="71">
        <v>0</v>
      </c>
      <c r="AD566" s="71">
        <v>0.50666540476923605</v>
      </c>
      <c r="AE566" s="72"/>
      <c r="AF566" s="71">
        <v>382793.54278365278</v>
      </c>
      <c r="AG566" s="71">
        <v>398597.81038076471</v>
      </c>
      <c r="AH566" s="71">
        <v>986041.88989005773</v>
      </c>
      <c r="AI566" s="71">
        <v>7409494.5563179189</v>
      </c>
      <c r="AJ566" s="71">
        <v>10111515.721256839</v>
      </c>
      <c r="AK566" s="71">
        <v>0</v>
      </c>
      <c r="AL566" s="71">
        <v>0</v>
      </c>
      <c r="AM566" s="71">
        <v>584089.22158242017</v>
      </c>
      <c r="AN566" s="71">
        <v>0</v>
      </c>
      <c r="AO566" s="71">
        <v>0</v>
      </c>
      <c r="AP566" s="71">
        <v>19872532.742211655</v>
      </c>
      <c r="AQ566" s="72"/>
      <c r="AR566" s="71">
        <v>9</v>
      </c>
      <c r="AS566" s="71">
        <v>3</v>
      </c>
      <c r="AT566" s="71">
        <v>0</v>
      </c>
      <c r="AU566" s="71">
        <v>0</v>
      </c>
      <c r="AV566" s="71">
        <v>0</v>
      </c>
      <c r="AW566" s="71">
        <v>0</v>
      </c>
      <c r="AX566" s="71"/>
      <c r="AY566" s="72"/>
      <c r="AZ566" s="71">
        <v>33.896000000000001</v>
      </c>
      <c r="BA566" s="71">
        <v>38.299999999999997</v>
      </c>
      <c r="BB566" s="71">
        <v>0</v>
      </c>
      <c r="BC566" s="71">
        <v>0</v>
      </c>
      <c r="BD566" s="71">
        <v>0</v>
      </c>
      <c r="BE566" s="71">
        <v>0</v>
      </c>
      <c r="BF566" s="71"/>
      <c r="BG566" s="72"/>
      <c r="BH566" s="71">
        <v>0</v>
      </c>
      <c r="BI566" s="71">
        <v>0</v>
      </c>
      <c r="BJ566" s="71">
        <v>0</v>
      </c>
      <c r="BK566" s="71">
        <v>0</v>
      </c>
      <c r="BL566" s="71">
        <v>0</v>
      </c>
      <c r="BM566" s="71">
        <v>0</v>
      </c>
      <c r="BN566" s="72"/>
      <c r="BO566" s="71">
        <v>0</v>
      </c>
      <c r="BP566" s="71">
        <v>0</v>
      </c>
      <c r="BQ566" s="71">
        <v>0</v>
      </c>
      <c r="BR566" s="71">
        <v>0</v>
      </c>
      <c r="BS566" s="71">
        <v>0</v>
      </c>
      <c r="BT566" s="71">
        <v>0</v>
      </c>
      <c r="BU566"/>
      <c r="BV566" s="70">
        <v>0</v>
      </c>
      <c r="BW566" s="70">
        <v>0</v>
      </c>
      <c r="BX566" s="70">
        <v>0</v>
      </c>
      <c r="BY566" s="70">
        <v>0</v>
      </c>
      <c r="BZ566" s="70">
        <v>0</v>
      </c>
      <c r="CA566" s="70">
        <v>0</v>
      </c>
      <c r="CB566" s="70">
        <v>0</v>
      </c>
      <c r="CC566" s="70">
        <v>0</v>
      </c>
      <c r="CD566" s="70">
        <v>0</v>
      </c>
    </row>
    <row r="567" spans="1:82">
      <c r="A567" s="70" t="s">
        <v>2274</v>
      </c>
      <c r="B567" s="70">
        <v>370</v>
      </c>
      <c r="C567" s="70">
        <v>13</v>
      </c>
      <c r="D567" s="70">
        <v>22</v>
      </c>
      <c r="E567" s="70">
        <v>2016</v>
      </c>
      <c r="F567" s="70" t="s">
        <v>155</v>
      </c>
      <c r="G567" s="70" t="s">
        <v>1645</v>
      </c>
      <c r="H567" s="70" t="s">
        <v>1646</v>
      </c>
      <c r="I567" s="148"/>
      <c r="J567" s="71">
        <v>0.19675615924847886</v>
      </c>
      <c r="K567" s="71">
        <v>0.56436108664332296</v>
      </c>
      <c r="L567" s="71">
        <v>8.200487678653408</v>
      </c>
      <c r="M567" s="71">
        <v>6.0481650213868079</v>
      </c>
      <c r="N567" s="71">
        <v>11.975545433593004</v>
      </c>
      <c r="O567" s="71">
        <v>3.9599793719040242</v>
      </c>
      <c r="P567" s="71">
        <v>4.5186113986764678</v>
      </c>
      <c r="Q567" s="71">
        <v>0.29524187641845945</v>
      </c>
      <c r="R567" s="71">
        <v>0</v>
      </c>
      <c r="S567" s="71">
        <v>0.64466980781250238</v>
      </c>
      <c r="T567" s="72"/>
      <c r="U567" s="71">
        <v>7473.9999999999991</v>
      </c>
      <c r="V567" s="71">
        <v>185</v>
      </c>
      <c r="W567" s="71">
        <v>158</v>
      </c>
      <c r="X567" s="71">
        <v>1165</v>
      </c>
      <c r="Y567" s="71">
        <v>2252</v>
      </c>
      <c r="Z567" s="71">
        <v>2329</v>
      </c>
      <c r="AA567" s="71">
        <v>930</v>
      </c>
      <c r="AB567" s="71">
        <v>4180</v>
      </c>
      <c r="AC567" s="71">
        <v>0</v>
      </c>
      <c r="AD567" s="71">
        <v>0.64466980781250238</v>
      </c>
      <c r="AE567" s="72"/>
      <c r="AF567" s="71">
        <v>61656.732317789567</v>
      </c>
      <c r="AG567" s="71">
        <v>379945.23082779482</v>
      </c>
      <c r="AH567" s="71">
        <v>835719.08949045232</v>
      </c>
      <c r="AI567" s="71">
        <v>7396152.8539937008</v>
      </c>
      <c r="AJ567" s="71">
        <v>9907291.8213411365</v>
      </c>
      <c r="AK567" s="71">
        <v>0</v>
      </c>
      <c r="AL567" s="71">
        <v>0</v>
      </c>
      <c r="AM567" s="71">
        <v>573296.51494054066</v>
      </c>
      <c r="AN567" s="71">
        <v>0</v>
      </c>
      <c r="AO567" s="71">
        <v>0</v>
      </c>
      <c r="AP567" s="71">
        <v>19154062.242911417</v>
      </c>
      <c r="AQ567" s="72"/>
      <c r="AR567" s="71">
        <v>14</v>
      </c>
      <c r="AS567" s="71">
        <v>3</v>
      </c>
      <c r="AT567" s="71">
        <v>0</v>
      </c>
      <c r="AU567" s="71">
        <v>0</v>
      </c>
      <c r="AV567" s="71">
        <v>0</v>
      </c>
      <c r="AW567" s="71">
        <v>0</v>
      </c>
      <c r="AX567" s="71"/>
      <c r="AY567" s="72"/>
      <c r="AZ567" s="71">
        <v>68.695999999999998</v>
      </c>
      <c r="BA567" s="71">
        <v>38.299999999999997</v>
      </c>
      <c r="BB567" s="71">
        <v>0</v>
      </c>
      <c r="BC567" s="71">
        <v>0</v>
      </c>
      <c r="BD567" s="71">
        <v>0</v>
      </c>
      <c r="BE567" s="71">
        <v>0</v>
      </c>
      <c r="BF567" s="71"/>
      <c r="BG567" s="72"/>
      <c r="BH567" s="71">
        <v>0</v>
      </c>
      <c r="BI567" s="71">
        <v>0</v>
      </c>
      <c r="BJ567" s="71">
        <v>0</v>
      </c>
      <c r="BK567" s="71">
        <v>0</v>
      </c>
      <c r="BL567" s="71">
        <v>0</v>
      </c>
      <c r="BM567" s="71">
        <v>0</v>
      </c>
      <c r="BN567" s="72"/>
      <c r="BO567" s="71">
        <v>0</v>
      </c>
      <c r="BP567" s="71">
        <v>0</v>
      </c>
      <c r="BQ567" s="71">
        <v>0</v>
      </c>
      <c r="BR567" s="71">
        <v>0</v>
      </c>
      <c r="BS567" s="71">
        <v>0</v>
      </c>
      <c r="BT567" s="71">
        <v>0</v>
      </c>
      <c r="BU567"/>
      <c r="BV567" s="70">
        <v>0</v>
      </c>
      <c r="BW567" s="70">
        <v>0</v>
      </c>
      <c r="BX567" s="70">
        <v>0</v>
      </c>
      <c r="BY567" s="70">
        <v>0</v>
      </c>
      <c r="BZ567" s="70">
        <v>0</v>
      </c>
      <c r="CA567" s="70">
        <v>0</v>
      </c>
      <c r="CB567" s="70">
        <v>0</v>
      </c>
      <c r="CC567" s="70">
        <v>0</v>
      </c>
      <c r="CD567" s="70">
        <v>0</v>
      </c>
    </row>
    <row r="568" spans="1:82">
      <c r="A568" s="70" t="s">
        <v>2275</v>
      </c>
      <c r="B568" s="70">
        <v>371</v>
      </c>
      <c r="C568" s="70">
        <v>14</v>
      </c>
      <c r="D568" s="70">
        <v>22</v>
      </c>
      <c r="E568" s="70">
        <v>2017</v>
      </c>
      <c r="F568" s="70" t="s">
        <v>156</v>
      </c>
      <c r="G568" s="70" t="s">
        <v>1645</v>
      </c>
      <c r="H568" s="70" t="s">
        <v>1646</v>
      </c>
      <c r="I568" s="148"/>
      <c r="J568" s="71">
        <v>0.31885393436958653</v>
      </c>
      <c r="K568" s="71">
        <v>0.57669252988367847</v>
      </c>
      <c r="L568" s="71">
        <v>7.4026626838726406</v>
      </c>
      <c r="M568" s="71">
        <v>6.0644344067897187</v>
      </c>
      <c r="N568" s="71">
        <v>11.552243693959642</v>
      </c>
      <c r="O568" s="71">
        <v>3.9555736358798912</v>
      </c>
      <c r="P568" s="71">
        <v>4.5334391019940306</v>
      </c>
      <c r="Q568" s="71">
        <v>0.27867519197131302</v>
      </c>
      <c r="R568" s="71">
        <v>0</v>
      </c>
      <c r="S568" s="71">
        <v>0.69732195145115849</v>
      </c>
      <c r="T568" s="72"/>
      <c r="U568" s="71">
        <v>11918</v>
      </c>
      <c r="V568" s="71">
        <v>185</v>
      </c>
      <c r="W568" s="71">
        <v>158</v>
      </c>
      <c r="X568" s="71">
        <v>1165</v>
      </c>
      <c r="Y568" s="71">
        <v>2220</v>
      </c>
      <c r="Z568" s="71">
        <v>2365</v>
      </c>
      <c r="AA568" s="71">
        <v>939</v>
      </c>
      <c r="AB568" s="71">
        <v>4080</v>
      </c>
      <c r="AC568" s="71">
        <v>0</v>
      </c>
      <c r="AD568" s="71">
        <v>0.69732195145115849</v>
      </c>
      <c r="AE568" s="72"/>
      <c r="AF568" s="71">
        <v>96610.566232382887</v>
      </c>
      <c r="AG568" s="71">
        <v>381049.17999659647</v>
      </c>
      <c r="AH568" s="71">
        <v>1020919.289544965</v>
      </c>
      <c r="AI568" s="71">
        <v>7213167.3767755814</v>
      </c>
      <c r="AJ568" s="71">
        <v>8856276.1036607102</v>
      </c>
      <c r="AK568" s="71">
        <v>0</v>
      </c>
      <c r="AL568" s="71">
        <v>0</v>
      </c>
      <c r="AM568" s="71">
        <v>560456.87927575072</v>
      </c>
      <c r="AN568" s="71">
        <v>0</v>
      </c>
      <c r="AO568" s="71">
        <v>0</v>
      </c>
      <c r="AP568" s="71">
        <v>18128479.395485986</v>
      </c>
      <c r="AQ568" s="72"/>
      <c r="AR568" s="71">
        <v>14</v>
      </c>
      <c r="AS568" s="71">
        <v>3</v>
      </c>
      <c r="AT568" s="71">
        <v>0</v>
      </c>
      <c r="AU568" s="71">
        <v>0</v>
      </c>
      <c r="AV568" s="71">
        <v>0</v>
      </c>
      <c r="AW568" s="71">
        <v>0</v>
      </c>
      <c r="AX568" s="71"/>
      <c r="AY568" s="72"/>
      <c r="AZ568" s="71">
        <v>68.676000000000002</v>
      </c>
      <c r="BA568" s="71">
        <v>38.299999999999997</v>
      </c>
      <c r="BB568" s="71">
        <v>0</v>
      </c>
      <c r="BC568" s="71">
        <v>0</v>
      </c>
      <c r="BD568" s="71">
        <v>0</v>
      </c>
      <c r="BE568" s="71">
        <v>0</v>
      </c>
      <c r="BF568" s="71"/>
      <c r="BG568" s="72"/>
      <c r="BH568" s="71">
        <v>0</v>
      </c>
      <c r="BI568" s="71">
        <v>0</v>
      </c>
      <c r="BJ568" s="71">
        <v>0</v>
      </c>
      <c r="BK568" s="71">
        <v>0</v>
      </c>
      <c r="BL568" s="71">
        <v>0</v>
      </c>
      <c r="BM568" s="71">
        <v>0</v>
      </c>
      <c r="BN568" s="72"/>
      <c r="BO568" s="71">
        <v>0</v>
      </c>
      <c r="BP568" s="71">
        <v>0</v>
      </c>
      <c r="BQ568" s="71">
        <v>0</v>
      </c>
      <c r="BR568" s="71">
        <v>0</v>
      </c>
      <c r="BS568" s="71">
        <v>0</v>
      </c>
      <c r="BT568" s="71">
        <v>0</v>
      </c>
      <c r="BU568"/>
      <c r="BV568" s="70">
        <v>0</v>
      </c>
      <c r="BW568" s="70">
        <v>0</v>
      </c>
      <c r="BX568" s="70">
        <v>0</v>
      </c>
      <c r="BY568" s="70">
        <v>0</v>
      </c>
      <c r="BZ568" s="70">
        <v>0</v>
      </c>
      <c r="CA568" s="70">
        <v>0</v>
      </c>
      <c r="CB568" s="70">
        <v>0</v>
      </c>
      <c r="CC568" s="70">
        <v>0</v>
      </c>
      <c r="CD568" s="70">
        <v>0</v>
      </c>
    </row>
    <row r="569" spans="1:82">
      <c r="A569" s="70" t="s">
        <v>2276</v>
      </c>
      <c r="B569" s="70">
        <v>372</v>
      </c>
      <c r="C569" s="70">
        <v>15</v>
      </c>
      <c r="D569" s="70">
        <v>22</v>
      </c>
      <c r="E569" s="70">
        <v>2018</v>
      </c>
      <c r="F569" s="70" t="s">
        <v>183</v>
      </c>
      <c r="G569" s="70" t="s">
        <v>1645</v>
      </c>
      <c r="H569" s="70" t="s">
        <v>1646</v>
      </c>
      <c r="I569" s="148"/>
      <c r="J569" s="71">
        <v>0.28149907998110019</v>
      </c>
      <c r="K569" s="71">
        <v>0.53674454577700315</v>
      </c>
      <c r="L569" s="71">
        <v>6.7909895234168172</v>
      </c>
      <c r="M569" s="71">
        <v>6.0943446604861284</v>
      </c>
      <c r="N569" s="71">
        <v>10.49222650391607</v>
      </c>
      <c r="O569" s="71">
        <v>3.8714102991724815</v>
      </c>
      <c r="P569" s="71">
        <v>4.493092058298144</v>
      </c>
      <c r="Q569" s="71">
        <v>0.25295290602037501</v>
      </c>
      <c r="R569" s="71">
        <v>0</v>
      </c>
      <c r="S569" s="71">
        <v>0.83778506778077033</v>
      </c>
      <c r="T569" s="72"/>
      <c r="U569" s="71">
        <v>10994</v>
      </c>
      <c r="V569" s="71">
        <v>185</v>
      </c>
      <c r="W569" s="71">
        <v>158</v>
      </c>
      <c r="X569" s="71">
        <v>1165</v>
      </c>
      <c r="Y569" s="71">
        <v>2190</v>
      </c>
      <c r="Z569" s="71">
        <v>2359</v>
      </c>
      <c r="AA569" s="71">
        <v>940</v>
      </c>
      <c r="AB569" s="71">
        <v>3991</v>
      </c>
      <c r="AC569" s="71">
        <v>0</v>
      </c>
      <c r="AD569" s="71">
        <v>0.83778506778077033</v>
      </c>
      <c r="AE569" s="72"/>
      <c r="AF569" s="71">
        <v>89461.186586920856</v>
      </c>
      <c r="AG569" s="71">
        <v>344758.35259993008</v>
      </c>
      <c r="AH569" s="71">
        <v>962216.55601466447</v>
      </c>
      <c r="AI569" s="71">
        <v>7373330.4532423848</v>
      </c>
      <c r="AJ569" s="71">
        <v>8115759.01293997</v>
      </c>
      <c r="AK569" s="71">
        <v>0</v>
      </c>
      <c r="AL569" s="71">
        <v>0</v>
      </c>
      <c r="AM569" s="71">
        <v>549365.58285019069</v>
      </c>
      <c r="AN569" s="71">
        <v>0</v>
      </c>
      <c r="AO569" s="71">
        <v>0</v>
      </c>
      <c r="AP569" s="71">
        <v>17434891.144234061</v>
      </c>
      <c r="AQ569" s="72"/>
      <c r="AR569" s="71">
        <v>15</v>
      </c>
      <c r="AS569" s="71">
        <v>4</v>
      </c>
      <c r="AT569" s="71">
        <v>0</v>
      </c>
      <c r="AU569" s="71">
        <v>0</v>
      </c>
      <c r="AV569" s="71">
        <v>0</v>
      </c>
      <c r="AW569" s="71">
        <v>0</v>
      </c>
      <c r="AX569" s="71"/>
      <c r="AY569" s="72"/>
      <c r="AZ569" s="71">
        <v>72.676000000000002</v>
      </c>
      <c r="BA569" s="71">
        <v>88</v>
      </c>
      <c r="BB569" s="71">
        <v>0</v>
      </c>
      <c r="BC569" s="71">
        <v>0</v>
      </c>
      <c r="BD569" s="71">
        <v>0</v>
      </c>
      <c r="BE569" s="71">
        <v>0</v>
      </c>
      <c r="BF569" s="71"/>
      <c r="BG569" s="72"/>
      <c r="BH569" s="71">
        <v>0</v>
      </c>
      <c r="BI569" s="71">
        <v>0</v>
      </c>
      <c r="BJ569" s="71">
        <v>0</v>
      </c>
      <c r="BK569" s="71">
        <v>0</v>
      </c>
      <c r="BL569" s="71">
        <v>0</v>
      </c>
      <c r="BM569" s="71">
        <v>0</v>
      </c>
      <c r="BN569" s="72"/>
      <c r="BO569" s="71">
        <v>0</v>
      </c>
      <c r="BP569" s="71">
        <v>0</v>
      </c>
      <c r="BQ569" s="71">
        <v>0</v>
      </c>
      <c r="BR569" s="71">
        <v>0</v>
      </c>
      <c r="BS569" s="71">
        <v>0</v>
      </c>
      <c r="BT569" s="71">
        <v>0</v>
      </c>
      <c r="BU569"/>
      <c r="BV569" s="70">
        <v>0</v>
      </c>
      <c r="BW569" s="70">
        <v>0</v>
      </c>
      <c r="BX569" s="70">
        <v>0</v>
      </c>
      <c r="BY569" s="70">
        <v>0</v>
      </c>
      <c r="BZ569" s="70">
        <v>0</v>
      </c>
      <c r="CA569" s="70">
        <v>0</v>
      </c>
      <c r="CB569" s="70">
        <v>0</v>
      </c>
      <c r="CC569" s="70">
        <v>0</v>
      </c>
      <c r="CD569" s="70">
        <v>0</v>
      </c>
    </row>
    <row r="570" spans="1:82">
      <c r="A570" s="70" t="s">
        <v>2277</v>
      </c>
      <c r="B570" s="70">
        <v>373</v>
      </c>
      <c r="C570" s="70">
        <v>16</v>
      </c>
      <c r="D570" s="70">
        <v>22</v>
      </c>
      <c r="E570" s="70">
        <v>2019</v>
      </c>
      <c r="F570" s="70" t="s">
        <v>158</v>
      </c>
      <c r="G570" s="70" t="s">
        <v>1645</v>
      </c>
      <c r="H570" s="70" t="s">
        <v>1646</v>
      </c>
      <c r="I570" s="148"/>
      <c r="J570" s="71">
        <v>0.22047459617731363</v>
      </c>
      <c r="K570" s="71">
        <v>0.49805941518060898</v>
      </c>
      <c r="L570" s="71">
        <v>6.8214154736424195</v>
      </c>
      <c r="M570" s="71">
        <v>5.4671805449252711</v>
      </c>
      <c r="N570" s="71">
        <v>10.573305207273053</v>
      </c>
      <c r="O570" s="71">
        <v>3.7120626809292321</v>
      </c>
      <c r="P570" s="71">
        <v>4.0309357223362312</v>
      </c>
      <c r="Q570" s="71">
        <v>0.242089191271011</v>
      </c>
      <c r="R570" s="71">
        <v>0</v>
      </c>
      <c r="S570" s="71">
        <v>0.74737036287068226</v>
      </c>
      <c r="T570" s="72"/>
      <c r="U570" s="71">
        <v>9058</v>
      </c>
      <c r="V570" s="71">
        <v>185</v>
      </c>
      <c r="W570" s="71">
        <v>158</v>
      </c>
      <c r="X570" s="71">
        <v>1165</v>
      </c>
      <c r="Y570" s="71">
        <v>2180</v>
      </c>
      <c r="Z570" s="71">
        <v>2324</v>
      </c>
      <c r="AA570" s="71">
        <v>837</v>
      </c>
      <c r="AB570" s="71">
        <v>3923</v>
      </c>
      <c r="AC570" s="71">
        <v>0</v>
      </c>
      <c r="AD570" s="71">
        <v>0.74737036287068226</v>
      </c>
      <c r="AE570" s="72"/>
      <c r="AF570" s="71">
        <v>72326.591103424289</v>
      </c>
      <c r="AG570" s="71">
        <v>344656.25997615978</v>
      </c>
      <c r="AH570" s="71">
        <v>1038906.464340741</v>
      </c>
      <c r="AI570" s="71">
        <v>7225251.7454508748</v>
      </c>
      <c r="AJ570" s="71">
        <v>8521778.2493663803</v>
      </c>
      <c r="AK570" s="71">
        <v>0</v>
      </c>
      <c r="AL570" s="71">
        <v>0</v>
      </c>
      <c r="AM570" s="71">
        <v>534283.06767181156</v>
      </c>
      <c r="AN570" s="71">
        <v>0</v>
      </c>
      <c r="AO570" s="71">
        <v>0</v>
      </c>
      <c r="AP570" s="71">
        <v>17737202.377909392</v>
      </c>
      <c r="AQ570" s="72"/>
      <c r="AR570" s="71">
        <v>16</v>
      </c>
      <c r="AS570" s="71">
        <v>9</v>
      </c>
      <c r="AT570" s="71">
        <v>0</v>
      </c>
      <c r="AU570" s="71">
        <v>0</v>
      </c>
      <c r="AV570" s="71">
        <v>0</v>
      </c>
      <c r="AW570" s="71">
        <v>0</v>
      </c>
      <c r="AX570" s="71"/>
      <c r="AY570" s="72"/>
      <c r="AZ570" s="71">
        <v>80.275999999999996</v>
      </c>
      <c r="BA570" s="71">
        <v>13018.8</v>
      </c>
      <c r="BB570" s="71">
        <v>0</v>
      </c>
      <c r="BC570" s="71">
        <v>0</v>
      </c>
      <c r="BD570" s="71">
        <v>0</v>
      </c>
      <c r="BE570" s="71">
        <v>0</v>
      </c>
      <c r="BF570" s="71"/>
      <c r="BG570" s="72"/>
      <c r="BH570" s="71">
        <v>0</v>
      </c>
      <c r="BI570" s="71">
        <v>0</v>
      </c>
      <c r="BJ570" s="71">
        <v>0</v>
      </c>
      <c r="BK570" s="71">
        <v>0</v>
      </c>
      <c r="BL570" s="71">
        <v>0</v>
      </c>
      <c r="BM570" s="71">
        <v>0</v>
      </c>
      <c r="BN570" s="72"/>
      <c r="BO570" s="71">
        <v>0</v>
      </c>
      <c r="BP570" s="71">
        <v>0</v>
      </c>
      <c r="BQ570" s="71">
        <v>0</v>
      </c>
      <c r="BR570" s="71">
        <v>0</v>
      </c>
      <c r="BS570" s="71">
        <v>0</v>
      </c>
      <c r="BT570" s="71">
        <v>0</v>
      </c>
      <c r="BU570"/>
      <c r="BV570" s="70">
        <v>0</v>
      </c>
      <c r="BW570" s="70">
        <v>0</v>
      </c>
      <c r="BX570" s="70">
        <v>0</v>
      </c>
      <c r="BY570" s="70">
        <v>0</v>
      </c>
      <c r="BZ570" s="70">
        <v>0</v>
      </c>
      <c r="CA570" s="70">
        <v>0</v>
      </c>
      <c r="CB570" s="70">
        <v>0</v>
      </c>
      <c r="CC570" s="70">
        <v>0</v>
      </c>
      <c r="CD570" s="70">
        <v>0</v>
      </c>
    </row>
    <row r="571" spans="1:82">
      <c r="A571" s="70" t="s">
        <v>2278</v>
      </c>
      <c r="B571" s="70">
        <v>374</v>
      </c>
      <c r="C571" s="70">
        <v>17</v>
      </c>
      <c r="D571" s="70">
        <v>22</v>
      </c>
      <c r="E571" s="70">
        <v>2020</v>
      </c>
      <c r="F571" s="70" t="s">
        <v>159</v>
      </c>
      <c r="G571" s="70" t="s">
        <v>1645</v>
      </c>
      <c r="H571" s="70" t="s">
        <v>1646</v>
      </c>
      <c r="I571" s="148"/>
      <c r="J571" s="71">
        <v>0.21001688278023589</v>
      </c>
      <c r="K571" s="71">
        <v>0.51505377766467964</v>
      </c>
      <c r="L571" s="71">
        <v>8.8429816615522441</v>
      </c>
      <c r="M571" s="71">
        <v>4.8598959304140212</v>
      </c>
      <c r="N571" s="71">
        <v>9.3309515637205926</v>
      </c>
      <c r="O571" s="71">
        <v>3.1907165002935636</v>
      </c>
      <c r="P571" s="71">
        <v>3.8150679498846118</v>
      </c>
      <c r="Q571" s="71">
        <v>0.22163335925653899</v>
      </c>
      <c r="R571" s="71">
        <v>0</v>
      </c>
      <c r="S571" s="71">
        <v>0.65180962956448751</v>
      </c>
      <c r="T571" s="72"/>
      <c r="U571" s="71">
        <v>9781</v>
      </c>
      <c r="V571" s="71">
        <v>177</v>
      </c>
      <c r="W571" s="71">
        <v>182</v>
      </c>
      <c r="X571" s="71">
        <v>1089</v>
      </c>
      <c r="Y571" s="71">
        <v>2099</v>
      </c>
      <c r="Z571" s="71">
        <v>2280</v>
      </c>
      <c r="AA571" s="71">
        <v>842</v>
      </c>
      <c r="AB571" s="71">
        <v>3759</v>
      </c>
      <c r="AC571" s="71">
        <v>0</v>
      </c>
      <c r="AD571" s="71">
        <v>0.65180962956448751</v>
      </c>
      <c r="AE571" s="72"/>
      <c r="AF571" s="71">
        <v>76369.142613885531</v>
      </c>
      <c r="AG571" s="71">
        <v>329995.26229020942</v>
      </c>
      <c r="AH571" s="71">
        <v>1296808.1221918464</v>
      </c>
      <c r="AI571" s="71">
        <v>6252691.3256320553</v>
      </c>
      <c r="AJ571" s="71">
        <v>8619517.9353462867</v>
      </c>
      <c r="AK571" s="71"/>
      <c r="AL571" s="71"/>
      <c r="AM571" s="71">
        <v>490591.26336106035</v>
      </c>
      <c r="AN571" s="71"/>
      <c r="AO571" s="71"/>
      <c r="AP571" s="71">
        <v>17065973.051435344</v>
      </c>
      <c r="AQ571" s="72"/>
      <c r="AR571" s="71">
        <v>18</v>
      </c>
      <c r="AS571" s="71">
        <v>10</v>
      </c>
      <c r="AT571" s="71">
        <v>0</v>
      </c>
      <c r="AU571" s="71">
        <v>0</v>
      </c>
      <c r="AV571" s="71">
        <v>0</v>
      </c>
      <c r="AW571" s="71">
        <v>0</v>
      </c>
      <c r="AX571" s="71"/>
      <c r="AY571" s="72"/>
      <c r="AZ571" s="71">
        <v>95.676000000000002</v>
      </c>
      <c r="BA571" s="71">
        <v>13068.3</v>
      </c>
      <c r="BB571" s="71">
        <v>0</v>
      </c>
      <c r="BC571" s="71">
        <v>0</v>
      </c>
      <c r="BD571" s="71">
        <v>0</v>
      </c>
      <c r="BE571" s="71">
        <v>0</v>
      </c>
      <c r="BF571" s="71"/>
      <c r="BG571" s="72"/>
      <c r="BH571" s="71">
        <v>0</v>
      </c>
      <c r="BI571" s="71">
        <v>0</v>
      </c>
      <c r="BJ571" s="71">
        <v>0</v>
      </c>
      <c r="BK571" s="71">
        <v>0</v>
      </c>
      <c r="BL571" s="71">
        <v>0</v>
      </c>
      <c r="BM571" s="71">
        <v>0</v>
      </c>
      <c r="BN571" s="72"/>
      <c r="BO571" s="71">
        <v>0</v>
      </c>
      <c r="BP571" s="71">
        <v>0</v>
      </c>
      <c r="BQ571" s="71">
        <v>0</v>
      </c>
      <c r="BR571" s="71">
        <v>0</v>
      </c>
      <c r="BS571" s="71">
        <v>0</v>
      </c>
      <c r="BT571" s="71">
        <v>0</v>
      </c>
      <c r="BU571"/>
      <c r="BV571" s="70">
        <v>0</v>
      </c>
      <c r="BW571" s="70">
        <v>0</v>
      </c>
      <c r="BX571" s="70">
        <v>0</v>
      </c>
      <c r="BY571" s="70">
        <v>0</v>
      </c>
      <c r="BZ571" s="70">
        <v>0</v>
      </c>
      <c r="CA571" s="70">
        <v>0</v>
      </c>
      <c r="CB571" s="70">
        <v>0</v>
      </c>
      <c r="CC571" s="70">
        <v>0</v>
      </c>
      <c r="CD571" s="70">
        <v>0</v>
      </c>
    </row>
    <row r="572" spans="1:82">
      <c r="A572" s="70" t="s">
        <v>2279</v>
      </c>
      <c r="B572" s="70">
        <v>374</v>
      </c>
      <c r="C572" s="70">
        <v>18</v>
      </c>
      <c r="D572" s="70">
        <v>22</v>
      </c>
      <c r="E572" s="70">
        <v>2021</v>
      </c>
      <c r="F572" s="70" t="s">
        <v>160</v>
      </c>
      <c r="G572" s="70" t="s">
        <v>1645</v>
      </c>
      <c r="H572" s="70" t="s">
        <v>1646</v>
      </c>
      <c r="I572" s="148"/>
      <c r="J572" s="71">
        <v>0.49353178011190973</v>
      </c>
      <c r="K572" s="71">
        <v>0.4961397580295559</v>
      </c>
      <c r="L572" s="71">
        <v>8.0700072941498959</v>
      </c>
      <c r="M572" s="71">
        <v>4.9357904649944278</v>
      </c>
      <c r="N572" s="71">
        <v>9.1351427226490181</v>
      </c>
      <c r="O572" s="71">
        <v>3.0281542666277597</v>
      </c>
      <c r="P572" s="71">
        <v>3.9867912955967775</v>
      </c>
      <c r="Q572" s="71">
        <v>0.21784229769983399</v>
      </c>
      <c r="R572" s="71">
        <v>0</v>
      </c>
      <c r="S572" s="71">
        <v>0.67176412979588385</v>
      </c>
      <c r="T572" s="72"/>
      <c r="U572" s="71">
        <v>23604</v>
      </c>
      <c r="V572" s="71">
        <v>177</v>
      </c>
      <c r="W572" s="71">
        <v>182</v>
      </c>
      <c r="X572" s="71">
        <v>1089</v>
      </c>
      <c r="Y572" s="71">
        <v>2080</v>
      </c>
      <c r="Z572" s="71">
        <v>2228</v>
      </c>
      <c r="AA572" s="71">
        <v>858</v>
      </c>
      <c r="AB572" s="71">
        <v>3731</v>
      </c>
      <c r="AC572" s="71">
        <v>0</v>
      </c>
      <c r="AD572" s="71">
        <v>0.67176412979588385</v>
      </c>
      <c r="AE572" s="72"/>
      <c r="AF572" s="71">
        <v>180796.47999902756</v>
      </c>
      <c r="AG572" s="71">
        <v>335693.76248812885</v>
      </c>
      <c r="AH572" s="71">
        <v>1162663.951084428</v>
      </c>
      <c r="AI572" s="71">
        <v>6861055.8754060343</v>
      </c>
      <c r="AJ572" s="71">
        <v>8320424.024481005</v>
      </c>
      <c r="AK572" s="71">
        <v>0</v>
      </c>
      <c r="AL572" s="71">
        <v>0</v>
      </c>
      <c r="AM572" s="71">
        <v>489745.56541091268</v>
      </c>
      <c r="AN572" s="71">
        <v>0</v>
      </c>
      <c r="AO572" s="71">
        <v>0</v>
      </c>
      <c r="AP572" s="71">
        <v>17350379.658869535</v>
      </c>
      <c r="AQ572" s="72"/>
      <c r="AR572" s="71">
        <v>22</v>
      </c>
      <c r="AS572" s="71">
        <v>14</v>
      </c>
      <c r="AT572" s="71">
        <v>0</v>
      </c>
      <c r="AU572" s="71">
        <v>0</v>
      </c>
      <c r="AV572" s="71">
        <v>0</v>
      </c>
      <c r="AW572" s="71">
        <v>0</v>
      </c>
      <c r="AX572" s="71"/>
      <c r="AY572" s="72"/>
      <c r="AZ572" s="71">
        <v>116.976</v>
      </c>
      <c r="BA572" s="71">
        <v>13256.4</v>
      </c>
      <c r="BB572" s="71">
        <v>0</v>
      </c>
      <c r="BC572" s="71">
        <v>0</v>
      </c>
      <c r="BD572" s="71">
        <v>0</v>
      </c>
      <c r="BE572" s="71">
        <v>0</v>
      </c>
      <c r="BF572" s="71"/>
      <c r="BG572" s="72"/>
      <c r="BH572" s="71">
        <v>0</v>
      </c>
      <c r="BI572" s="71">
        <v>0</v>
      </c>
      <c r="BJ572" s="71">
        <v>0</v>
      </c>
      <c r="BK572" s="71">
        <v>0</v>
      </c>
      <c r="BL572" s="71">
        <v>0</v>
      </c>
      <c r="BM572" s="71">
        <v>0</v>
      </c>
      <c r="BN572" s="72"/>
      <c r="BO572" s="71">
        <v>0</v>
      </c>
      <c r="BP572" s="71">
        <v>0</v>
      </c>
      <c r="BQ572" s="71">
        <v>0</v>
      </c>
      <c r="BR572" s="71">
        <v>0</v>
      </c>
      <c r="BS572" s="71">
        <v>0</v>
      </c>
      <c r="BT572" s="71">
        <v>0</v>
      </c>
      <c r="BU572"/>
      <c r="BV572" s="70">
        <v>0</v>
      </c>
      <c r="BW572" s="70">
        <v>0</v>
      </c>
      <c r="BX572" s="70">
        <v>0</v>
      </c>
      <c r="BY572" s="70">
        <v>0</v>
      </c>
      <c r="BZ572" s="70">
        <v>0</v>
      </c>
      <c r="CA572" s="70">
        <v>0</v>
      </c>
      <c r="CB572" s="70">
        <v>0</v>
      </c>
      <c r="CC572" s="70">
        <v>0</v>
      </c>
      <c r="CD572" s="70">
        <v>0</v>
      </c>
    </row>
    <row r="573" spans="1:82">
      <c r="A573" s="70" t="s">
        <v>1651</v>
      </c>
      <c r="B573" s="70">
        <v>374</v>
      </c>
      <c r="C573" s="70">
        <v>19</v>
      </c>
      <c r="D573" s="70">
        <v>22</v>
      </c>
      <c r="E573" s="70">
        <v>2022</v>
      </c>
      <c r="F573" s="70" t="s">
        <v>161</v>
      </c>
      <c r="G573" s="70" t="s">
        <v>1645</v>
      </c>
      <c r="H573" s="70" t="s">
        <v>1646</v>
      </c>
      <c r="I573" s="148"/>
      <c r="J573" s="71">
        <v>0.41897030037603017</v>
      </c>
      <c r="K573" s="71">
        <v>0.47458450838134747</v>
      </c>
      <c r="L573" s="71">
        <v>7.2358270354597476</v>
      </c>
      <c r="M573" s="71">
        <v>5.0322971708185333</v>
      </c>
      <c r="N573" s="71">
        <v>8.8192882804581654</v>
      </c>
      <c r="O573" s="71">
        <v>3.1585588062604741</v>
      </c>
      <c r="P573" s="71">
        <v>3.8765823326427564</v>
      </c>
      <c r="Q573" s="71">
        <v>0.21352091877319462</v>
      </c>
      <c r="R573" s="71">
        <v>0</v>
      </c>
      <c r="S573" s="71">
        <v>0.64360095678597007</v>
      </c>
      <c r="T573" s="72"/>
      <c r="U573" s="71">
        <v>24645</v>
      </c>
      <c r="V573" s="71">
        <v>177</v>
      </c>
      <c r="W573" s="71">
        <v>182</v>
      </c>
      <c r="X573" s="71">
        <v>1089</v>
      </c>
      <c r="Y573" s="71">
        <v>2039</v>
      </c>
      <c r="Z573" s="71">
        <v>2208</v>
      </c>
      <c r="AA573" s="71">
        <v>847</v>
      </c>
      <c r="AB573" s="71">
        <v>3627</v>
      </c>
      <c r="AC573" s="71">
        <v>0</v>
      </c>
      <c r="AD573" s="71">
        <v>0.64360095678597007</v>
      </c>
      <c r="AE573" s="72"/>
      <c r="AF573" s="71">
        <v>168289.01813748386</v>
      </c>
      <c r="AG573" s="71">
        <v>338642.68842812243</v>
      </c>
      <c r="AH573" s="71">
        <v>1290567.6742830158</v>
      </c>
      <c r="AI573" s="71">
        <v>6813881.8311230876</v>
      </c>
      <c r="AJ573" s="71">
        <v>8302532.0902762432</v>
      </c>
      <c r="AK573" s="71">
        <v>0</v>
      </c>
      <c r="AL573" s="71">
        <v>0</v>
      </c>
      <c r="AM573" s="71">
        <v>468344.69681460818</v>
      </c>
      <c r="AN573" s="71">
        <v>0</v>
      </c>
      <c r="AO573" s="71">
        <v>0</v>
      </c>
      <c r="AP573" s="71">
        <v>17382257.99906256</v>
      </c>
      <c r="AQ573" s="72"/>
      <c r="AR573" s="71">
        <v>27</v>
      </c>
      <c r="AS573" s="71">
        <v>16</v>
      </c>
      <c r="AT573" s="71">
        <v>0</v>
      </c>
      <c r="AU573" s="71">
        <v>0</v>
      </c>
      <c r="AV573" s="71">
        <v>0</v>
      </c>
      <c r="AW573" s="71">
        <v>0</v>
      </c>
      <c r="AX573" s="71"/>
      <c r="AY573" s="72"/>
      <c r="AZ573" s="71">
        <v>157.27600000000001</v>
      </c>
      <c r="BA573" s="71">
        <v>13355.800000000001</v>
      </c>
      <c r="BB573" s="71">
        <v>0</v>
      </c>
      <c r="BC573" s="71">
        <v>0</v>
      </c>
      <c r="BD573" s="71">
        <v>0</v>
      </c>
      <c r="BE573" s="71">
        <v>0</v>
      </c>
      <c r="BF573" s="71"/>
      <c r="BG573" s="72"/>
      <c r="BH573" s="71"/>
      <c r="BI573" s="71"/>
      <c r="BJ573" s="71"/>
      <c r="BK573" s="71"/>
      <c r="BL573" s="71"/>
      <c r="BM573" s="71"/>
      <c r="BN573" s="72"/>
      <c r="BO573" s="71"/>
      <c r="BP573" s="71"/>
      <c r="BQ573" s="71"/>
      <c r="BR573" s="71"/>
      <c r="BS573" s="71"/>
      <c r="BT573" s="71"/>
      <c r="BU573"/>
      <c r="BV573" s="70"/>
      <c r="BW573" s="70"/>
      <c r="BX573" s="70"/>
      <c r="BY573" s="70"/>
      <c r="BZ573" s="70"/>
      <c r="CA573" s="70"/>
      <c r="CB573" s="70"/>
      <c r="CC573" s="70"/>
      <c r="CD573" s="70"/>
    </row>
    <row r="574" spans="1:82">
      <c r="A574" s="70" t="s">
        <v>2280</v>
      </c>
      <c r="B574" s="70">
        <v>374</v>
      </c>
      <c r="C574" s="70">
        <v>20</v>
      </c>
      <c r="D574" s="70">
        <v>22</v>
      </c>
      <c r="E574" s="70">
        <v>2023</v>
      </c>
      <c r="F574" s="70" t="s">
        <v>1539</v>
      </c>
      <c r="G574" s="70" t="s">
        <v>1645</v>
      </c>
      <c r="H574" s="70" t="s">
        <v>1646</v>
      </c>
      <c r="I574" s="148"/>
      <c r="J574" s="71"/>
      <c r="K574" s="71"/>
      <c r="L574" s="71"/>
      <c r="M574" s="71"/>
      <c r="N574" s="71"/>
      <c r="O574" s="71"/>
      <c r="P574" s="71"/>
      <c r="Q574" s="71"/>
      <c r="R574" s="71"/>
      <c r="S574" s="71"/>
      <c r="T574" s="72"/>
      <c r="U574" s="71"/>
      <c r="V574" s="71"/>
      <c r="W574" s="71"/>
      <c r="X574" s="71"/>
      <c r="Y574" s="71"/>
      <c r="Z574" s="71"/>
      <c r="AA574" s="71"/>
      <c r="AB574" s="71"/>
      <c r="AC574" s="71"/>
      <c r="AD574" s="71"/>
      <c r="AE574" s="72"/>
      <c r="AF574" s="71"/>
      <c r="AG574" s="71"/>
      <c r="AH574" s="71"/>
      <c r="AI574" s="71"/>
      <c r="AJ574" s="71"/>
      <c r="AK574" s="71"/>
      <c r="AL574" s="71"/>
      <c r="AM574" s="71"/>
      <c r="AN574" s="71"/>
      <c r="AO574" s="71"/>
      <c r="AP574" s="71"/>
      <c r="AQ574" s="72"/>
      <c r="AR574" s="71">
        <v>33</v>
      </c>
      <c r="AS574" s="71">
        <v>17</v>
      </c>
      <c r="AT574" s="71">
        <v>0</v>
      </c>
      <c r="AU574" s="71">
        <v>0</v>
      </c>
      <c r="AV574" s="71">
        <v>0</v>
      </c>
      <c r="AW574" s="71">
        <v>0</v>
      </c>
      <c r="AX574" s="71"/>
      <c r="AY574" s="72"/>
      <c r="AZ574" s="71">
        <v>192.57600000000002</v>
      </c>
      <c r="BA574" s="71">
        <v>13376.7</v>
      </c>
      <c r="BB574" s="71">
        <v>0</v>
      </c>
      <c r="BC574" s="71">
        <v>0</v>
      </c>
      <c r="BD574" s="71">
        <v>0</v>
      </c>
      <c r="BE574" s="71">
        <v>0</v>
      </c>
      <c r="BF574" s="71"/>
      <c r="BG574" s="72"/>
      <c r="BH574" s="71"/>
      <c r="BI574" s="71"/>
      <c r="BJ574" s="71"/>
      <c r="BK574" s="71"/>
      <c r="BL574" s="71"/>
      <c r="BM574" s="71"/>
      <c r="BN574" s="72"/>
      <c r="BO574" s="71"/>
      <c r="BP574" s="71"/>
      <c r="BQ574" s="71"/>
      <c r="BR574" s="71"/>
      <c r="BS574" s="71"/>
      <c r="BT574" s="71"/>
      <c r="BU574"/>
      <c r="BV574" s="70"/>
      <c r="BW574" s="70"/>
      <c r="BX574" s="70"/>
      <c r="BY574" s="70"/>
      <c r="BZ574" s="70"/>
      <c r="CA574" s="70"/>
      <c r="CB574" s="70"/>
      <c r="CC574" s="70"/>
      <c r="CD574" s="70"/>
    </row>
    <row r="575" spans="1:82">
      <c r="A575" s="70" t="s">
        <v>1644</v>
      </c>
      <c r="B575" s="70">
        <v>374</v>
      </c>
      <c r="C575" s="70">
        <v>21</v>
      </c>
      <c r="D575" s="70">
        <v>22</v>
      </c>
      <c r="E575" s="70">
        <v>2024</v>
      </c>
      <c r="F575" s="70" t="s">
        <v>1554</v>
      </c>
      <c r="G575" s="70" t="s">
        <v>1645</v>
      </c>
      <c r="H575" s="70" t="s">
        <v>1646</v>
      </c>
      <c r="I575" s="148"/>
      <c r="J575" s="71"/>
      <c r="K575" s="71"/>
      <c r="L575" s="71"/>
      <c r="M575" s="71"/>
      <c r="N575" s="71"/>
      <c r="O575" s="71"/>
      <c r="P575" s="71"/>
      <c r="Q575" s="71"/>
      <c r="R575" s="71"/>
      <c r="S575" s="71"/>
      <c r="T575" s="72"/>
      <c r="U575" s="71"/>
      <c r="V575" s="71"/>
      <c r="W575" s="71"/>
      <c r="X575" s="71"/>
      <c r="Y575" s="71"/>
      <c r="Z575" s="71"/>
      <c r="AA575" s="71"/>
      <c r="AB575" s="71"/>
      <c r="AC575" s="71"/>
      <c r="AD575" s="71"/>
      <c r="AE575" s="72"/>
      <c r="AF575" s="71"/>
      <c r="AG575" s="71"/>
      <c r="AH575" s="71"/>
      <c r="AI575" s="71"/>
      <c r="AJ575" s="71"/>
      <c r="AK575" s="71"/>
      <c r="AL575" s="71"/>
      <c r="AM575" s="71"/>
      <c r="AN575" s="71"/>
      <c r="AO575" s="71"/>
      <c r="AP575" s="71"/>
      <c r="AQ575" s="72"/>
      <c r="AR575" s="71"/>
      <c r="AS575" s="71"/>
      <c r="AT575" s="71"/>
      <c r="AU575" s="71"/>
      <c r="AV575" s="71"/>
      <c r="AW575" s="71"/>
      <c r="AX575" s="71"/>
      <c r="AY575" s="72"/>
      <c r="AZ575" s="71"/>
      <c r="BA575" s="71"/>
      <c r="BB575" s="71"/>
      <c r="BC575" s="71"/>
      <c r="BD575" s="71"/>
      <c r="BE575" s="71"/>
      <c r="BF575" s="71"/>
      <c r="BG575" s="72"/>
      <c r="BH575" s="71"/>
      <c r="BI575" s="71"/>
      <c r="BJ575" s="71"/>
      <c r="BK575" s="71"/>
      <c r="BL575" s="71"/>
      <c r="BM575" s="71"/>
      <c r="BN575" s="72"/>
      <c r="BO575" s="71"/>
      <c r="BP575" s="71"/>
      <c r="BQ575" s="71"/>
      <c r="BR575" s="71"/>
      <c r="BS575" s="71"/>
      <c r="BT575" s="71"/>
      <c r="BU575"/>
      <c r="BV575" s="70"/>
      <c r="BW575" s="70"/>
      <c r="BX575" s="70"/>
      <c r="BY575" s="70"/>
      <c r="BZ575" s="70"/>
      <c r="CA575" s="70"/>
      <c r="CB575" s="70"/>
      <c r="CC575" s="70"/>
      <c r="CD575" s="70"/>
    </row>
    <row r="576" spans="1:82">
      <c r="A576" s="70" t="s">
        <v>2281</v>
      </c>
      <c r="B576" s="70">
        <v>137</v>
      </c>
      <c r="C576" s="70">
        <v>1</v>
      </c>
      <c r="D576" s="70">
        <v>9</v>
      </c>
      <c r="E576" s="70">
        <v>1990</v>
      </c>
      <c r="F576" s="70" t="s">
        <v>787</v>
      </c>
      <c r="G576" s="70" t="s">
        <v>2282</v>
      </c>
      <c r="H576" s="70" t="s">
        <v>2283</v>
      </c>
      <c r="I576" s="148"/>
      <c r="J576" s="71">
        <v>0.1878461439632185</v>
      </c>
      <c r="K576" s="71">
        <v>0.91218548946236222</v>
      </c>
      <c r="L576" s="71">
        <v>0.35126465064631229</v>
      </c>
      <c r="M576" s="71">
        <v>6.8547630464509481</v>
      </c>
      <c r="N576" s="71">
        <v>5.2386206902004009</v>
      </c>
      <c r="O576" s="71">
        <v>3.7198067141752191</v>
      </c>
      <c r="P576" s="71">
        <v>5.7740360223074028</v>
      </c>
      <c r="Q576" s="71">
        <v>0.29661367659166599</v>
      </c>
      <c r="R576" s="71">
        <v>0</v>
      </c>
      <c r="S576" s="71">
        <v>0.26739344741269883</v>
      </c>
      <c r="T576" s="72"/>
      <c r="U576" s="71">
        <v>27966</v>
      </c>
      <c r="V576" s="71">
        <v>266</v>
      </c>
      <c r="W576" s="71">
        <v>5</v>
      </c>
      <c r="X576" s="71">
        <v>2359</v>
      </c>
      <c r="Y576" s="71">
        <v>1302</v>
      </c>
      <c r="Z576" s="71">
        <v>1530</v>
      </c>
      <c r="AA576" s="71">
        <v>1402</v>
      </c>
      <c r="AB576" s="71">
        <v>4816</v>
      </c>
      <c r="AC576" s="71">
        <v>0</v>
      </c>
      <c r="AD576" s="71">
        <v>0.26739344741269883</v>
      </c>
      <c r="AE576" s="72"/>
      <c r="AF576" s="71"/>
      <c r="AG576" s="71"/>
      <c r="AH576" s="71"/>
      <c r="AI576" s="71"/>
      <c r="AJ576" s="71"/>
      <c r="AK576" s="71"/>
      <c r="AL576" s="71"/>
      <c r="AM576" s="71"/>
      <c r="AN576" s="71"/>
      <c r="AO576" s="71"/>
      <c r="AP576" s="71"/>
      <c r="AQ576" s="72"/>
      <c r="AR576" s="71"/>
      <c r="AS576" s="71"/>
      <c r="AT576" s="71"/>
      <c r="AU576" s="71"/>
      <c r="AV576" s="71"/>
      <c r="AW576" s="71"/>
      <c r="AX576" s="71"/>
      <c r="AY576" s="72"/>
      <c r="AZ576" s="71"/>
      <c r="BA576" s="71"/>
      <c r="BB576" s="71"/>
      <c r="BC576" s="71"/>
      <c r="BD576" s="71"/>
      <c r="BE576" s="71"/>
      <c r="BF576" s="71"/>
      <c r="BG576" s="72"/>
      <c r="BH576" s="71" t="s">
        <v>788</v>
      </c>
      <c r="BI576" s="71" t="s">
        <v>788</v>
      </c>
      <c r="BJ576" s="71" t="s">
        <v>788</v>
      </c>
      <c r="BK576" s="71" t="s">
        <v>788</v>
      </c>
      <c r="BL576" s="71" t="s">
        <v>788</v>
      </c>
      <c r="BM576" s="71" t="s">
        <v>788</v>
      </c>
      <c r="BN576" s="72"/>
      <c r="BO576" s="71" t="s">
        <v>788</v>
      </c>
      <c r="BP576" s="71" t="s">
        <v>788</v>
      </c>
      <c r="BQ576" s="71" t="s">
        <v>788</v>
      </c>
      <c r="BR576" s="71" t="s">
        <v>788</v>
      </c>
      <c r="BS576" s="71" t="s">
        <v>788</v>
      </c>
      <c r="BT576" s="71" t="s">
        <v>788</v>
      </c>
      <c r="BU576"/>
      <c r="BV576" s="70"/>
      <c r="BW576" s="70"/>
      <c r="BX576" s="70"/>
      <c r="BY576" s="70"/>
      <c r="BZ576" s="70"/>
      <c r="CA576" s="70"/>
      <c r="CB576" s="70"/>
      <c r="CC576" s="70"/>
      <c r="CD576" s="70"/>
    </row>
    <row r="577" spans="1:82">
      <c r="A577" s="70" t="s">
        <v>2284</v>
      </c>
      <c r="B577" s="70">
        <v>138</v>
      </c>
      <c r="C577" s="70">
        <v>2</v>
      </c>
      <c r="D577" s="70">
        <v>9</v>
      </c>
      <c r="E577" s="70">
        <v>2005</v>
      </c>
      <c r="F577" s="70" t="s">
        <v>789</v>
      </c>
      <c r="G577" s="1064" t="s">
        <v>2282</v>
      </c>
      <c r="H577" s="70" t="s">
        <v>2283</v>
      </c>
      <c r="I577" s="148"/>
      <c r="J577" s="71">
        <v>0.2013577550181132</v>
      </c>
      <c r="K577" s="71">
        <v>0.34622708904910932</v>
      </c>
      <c r="L577" s="71">
        <v>4.7113870836664518</v>
      </c>
      <c r="M577" s="71">
        <v>9.3283774239352706</v>
      </c>
      <c r="N577" s="71">
        <v>7.3102962800918911</v>
      </c>
      <c r="O577" s="71">
        <v>4.4751090538248466</v>
      </c>
      <c r="P577" s="71">
        <v>5.7578197166991822</v>
      </c>
      <c r="Q577" s="71">
        <v>0.25910516590421701</v>
      </c>
      <c r="R577" s="71">
        <v>0</v>
      </c>
      <c r="S577" s="71">
        <v>0.4825717651091686</v>
      </c>
      <c r="T577" s="72"/>
      <c r="U577" s="71">
        <v>36282</v>
      </c>
      <c r="V577" s="71">
        <v>133</v>
      </c>
      <c r="W577" s="71">
        <v>63</v>
      </c>
      <c r="X577" s="71">
        <v>1712</v>
      </c>
      <c r="Y577" s="71">
        <v>1366</v>
      </c>
      <c r="Z577" s="71">
        <v>2130</v>
      </c>
      <c r="AA577" s="71">
        <v>1145</v>
      </c>
      <c r="AB577" s="71">
        <v>4398</v>
      </c>
      <c r="AC577" s="71">
        <v>0</v>
      </c>
      <c r="AD577" s="71">
        <v>0.4825717651091686</v>
      </c>
      <c r="AE577" s="72"/>
      <c r="AF577" s="71"/>
      <c r="AG577" s="71"/>
      <c r="AH577" s="71"/>
      <c r="AI577" s="71"/>
      <c r="AJ577" s="71"/>
      <c r="AK577" s="71"/>
      <c r="AL577" s="71"/>
      <c r="AM577" s="71"/>
      <c r="AN577" s="71"/>
      <c r="AO577" s="71"/>
      <c r="AP577" s="71"/>
      <c r="AQ577" s="72"/>
      <c r="AR577" s="71"/>
      <c r="AS577" s="71"/>
      <c r="AT577" s="71"/>
      <c r="AU577" s="71"/>
      <c r="AV577" s="71"/>
      <c r="AW577" s="71"/>
      <c r="AX577" s="71"/>
      <c r="AY577" s="72"/>
      <c r="AZ577" s="71"/>
      <c r="BA577" s="71"/>
      <c r="BB577" s="71"/>
      <c r="BC577" s="71"/>
      <c r="BD577" s="71"/>
      <c r="BE577" s="71"/>
      <c r="BF577" s="71"/>
      <c r="BG577" s="72"/>
      <c r="BH577" s="71" t="s">
        <v>788</v>
      </c>
      <c r="BI577" s="71" t="s">
        <v>788</v>
      </c>
      <c r="BJ577" s="71" t="s">
        <v>788</v>
      </c>
      <c r="BK577" s="71" t="s">
        <v>788</v>
      </c>
      <c r="BL577" s="71" t="s">
        <v>788</v>
      </c>
      <c r="BM577" s="71" t="s">
        <v>788</v>
      </c>
      <c r="BN577" s="72"/>
      <c r="BO577" s="71" t="s">
        <v>788</v>
      </c>
      <c r="BP577" s="71" t="s">
        <v>788</v>
      </c>
      <c r="BQ577" s="71" t="s">
        <v>788</v>
      </c>
      <c r="BR577" s="71" t="s">
        <v>788</v>
      </c>
      <c r="BS577" s="71" t="s">
        <v>788</v>
      </c>
      <c r="BT577" s="71" t="s">
        <v>788</v>
      </c>
      <c r="BU577"/>
      <c r="BV577" s="70"/>
      <c r="BW577" s="70"/>
      <c r="BX577" s="70"/>
      <c r="BY577" s="70"/>
      <c r="BZ577" s="70"/>
      <c r="CA577" s="70"/>
      <c r="CB577" s="70"/>
      <c r="CC577" s="70"/>
      <c r="CD577" s="70"/>
    </row>
    <row r="578" spans="1:82">
      <c r="A578" s="70" t="s">
        <v>2285</v>
      </c>
      <c r="B578" s="70">
        <v>139</v>
      </c>
      <c r="C578" s="70">
        <v>3</v>
      </c>
      <c r="D578" s="70">
        <v>9</v>
      </c>
      <c r="E578" s="70">
        <v>2006</v>
      </c>
      <c r="F578" s="70" t="s">
        <v>790</v>
      </c>
      <c r="G578" s="1064" t="s">
        <v>2282</v>
      </c>
      <c r="H578" s="70" t="s">
        <v>2283</v>
      </c>
      <c r="I578" s="148"/>
      <c r="J578" s="71" t="s">
        <v>788</v>
      </c>
      <c r="K578" s="71" t="s">
        <v>788</v>
      </c>
      <c r="L578" s="71" t="s">
        <v>788</v>
      </c>
      <c r="M578" s="71" t="s">
        <v>788</v>
      </c>
      <c r="N578" s="71" t="s">
        <v>788</v>
      </c>
      <c r="O578" s="71" t="s">
        <v>788</v>
      </c>
      <c r="P578" s="71" t="s">
        <v>788</v>
      </c>
      <c r="Q578" s="71" t="s">
        <v>788</v>
      </c>
      <c r="R578" s="71" t="s">
        <v>788</v>
      </c>
      <c r="S578" s="71" t="s">
        <v>788</v>
      </c>
      <c r="T578" s="72"/>
      <c r="U578" s="71" t="s">
        <v>788</v>
      </c>
      <c r="V578" s="71" t="s">
        <v>788</v>
      </c>
      <c r="W578" s="71" t="s">
        <v>788</v>
      </c>
      <c r="X578" s="71" t="s">
        <v>788</v>
      </c>
      <c r="Y578" s="71" t="s">
        <v>788</v>
      </c>
      <c r="Z578" s="71" t="s">
        <v>788</v>
      </c>
      <c r="AA578" s="71" t="s">
        <v>788</v>
      </c>
      <c r="AB578" s="71" t="s">
        <v>788</v>
      </c>
      <c r="AC578" s="71" t="s">
        <v>788</v>
      </c>
      <c r="AD578" s="71" t="s">
        <v>788</v>
      </c>
      <c r="AE578" s="72"/>
      <c r="AF578" s="71" t="s">
        <v>788</v>
      </c>
      <c r="AG578" s="71" t="s">
        <v>788</v>
      </c>
      <c r="AH578" s="71" t="s">
        <v>788</v>
      </c>
      <c r="AI578" s="71" t="s">
        <v>788</v>
      </c>
      <c r="AJ578" s="71" t="s">
        <v>788</v>
      </c>
      <c r="AK578" s="71" t="s">
        <v>788</v>
      </c>
      <c r="AL578" s="71" t="s">
        <v>788</v>
      </c>
      <c r="AM578" s="71" t="s">
        <v>788</v>
      </c>
      <c r="AN578" s="71" t="s">
        <v>788</v>
      </c>
      <c r="AO578" s="71" t="s">
        <v>788</v>
      </c>
      <c r="AP578" s="71"/>
      <c r="AQ578" s="72"/>
      <c r="AR578" s="71" t="s">
        <v>788</v>
      </c>
      <c r="AS578" s="71" t="s">
        <v>788</v>
      </c>
      <c r="AT578" s="71" t="s">
        <v>788</v>
      </c>
      <c r="AU578" s="71" t="s">
        <v>788</v>
      </c>
      <c r="AV578" s="71" t="s">
        <v>788</v>
      </c>
      <c r="AW578" s="71" t="s">
        <v>788</v>
      </c>
      <c r="AX578" s="71" t="s">
        <v>788</v>
      </c>
      <c r="AY578" s="72"/>
      <c r="AZ578" s="71" t="s">
        <v>788</v>
      </c>
      <c r="BA578" s="71" t="s">
        <v>788</v>
      </c>
      <c r="BB578" s="71" t="s">
        <v>788</v>
      </c>
      <c r="BC578" s="71" t="s">
        <v>788</v>
      </c>
      <c r="BD578" s="71" t="s">
        <v>788</v>
      </c>
      <c r="BE578" s="71" t="s">
        <v>788</v>
      </c>
      <c r="BF578" s="71" t="s">
        <v>788</v>
      </c>
      <c r="BG578" s="72"/>
      <c r="BH578" s="71" t="s">
        <v>788</v>
      </c>
      <c r="BI578" s="71" t="s">
        <v>788</v>
      </c>
      <c r="BJ578" s="71" t="s">
        <v>788</v>
      </c>
      <c r="BK578" s="71" t="s">
        <v>788</v>
      </c>
      <c r="BL578" s="71" t="s">
        <v>788</v>
      </c>
      <c r="BM578" s="71" t="s">
        <v>788</v>
      </c>
      <c r="BN578" s="72"/>
      <c r="BO578" s="71" t="s">
        <v>788</v>
      </c>
      <c r="BP578" s="71" t="s">
        <v>788</v>
      </c>
      <c r="BQ578" s="71" t="s">
        <v>788</v>
      </c>
      <c r="BR578" s="71" t="s">
        <v>788</v>
      </c>
      <c r="BS578" s="71" t="s">
        <v>788</v>
      </c>
      <c r="BT578" s="71" t="s">
        <v>788</v>
      </c>
      <c r="BU578"/>
      <c r="BV578" s="70"/>
      <c r="BW578" s="70"/>
      <c r="BX578" s="70"/>
      <c r="BY578" s="70"/>
      <c r="BZ578" s="70"/>
      <c r="CA578" s="70"/>
      <c r="CB578" s="70"/>
      <c r="CC578" s="70"/>
      <c r="CD578" s="70"/>
    </row>
    <row r="579" spans="1:82">
      <c r="A579" s="70" t="s">
        <v>2286</v>
      </c>
      <c r="B579" s="70">
        <v>140</v>
      </c>
      <c r="C579" s="70">
        <v>4</v>
      </c>
      <c r="D579" s="70">
        <v>9</v>
      </c>
      <c r="E579" s="70">
        <v>2007</v>
      </c>
      <c r="F579" s="70" t="s">
        <v>791</v>
      </c>
      <c r="G579" s="70" t="s">
        <v>2282</v>
      </c>
      <c r="H579" s="70" t="s">
        <v>2283</v>
      </c>
      <c r="I579" s="148"/>
      <c r="J579" s="71">
        <v>0.26087157896809349</v>
      </c>
      <c r="K579" s="71">
        <v>0.36392013165596809</v>
      </c>
      <c r="L579" s="71">
        <v>1.350946263566176</v>
      </c>
      <c r="M579" s="71">
        <v>8.3123630530482391</v>
      </c>
      <c r="N579" s="71">
        <v>6.2575573820884136</v>
      </c>
      <c r="O579" s="71">
        <v>4.2219822473831199</v>
      </c>
      <c r="P579" s="71">
        <v>5.8367311120732372</v>
      </c>
      <c r="Q579" s="71">
        <v>0.26380557632468399</v>
      </c>
      <c r="R579" s="71">
        <v>0</v>
      </c>
      <c r="S579" s="71">
        <v>0.34546502422121023</v>
      </c>
      <c r="T579" s="72"/>
      <c r="U579" s="71">
        <v>48088</v>
      </c>
      <c r="V579" s="71">
        <v>136</v>
      </c>
      <c r="W579" s="71">
        <v>22</v>
      </c>
      <c r="X579" s="71">
        <v>1780</v>
      </c>
      <c r="Y579" s="71">
        <v>1332</v>
      </c>
      <c r="Z579" s="71">
        <v>2089</v>
      </c>
      <c r="AA579" s="71">
        <v>1143</v>
      </c>
      <c r="AB579" s="71">
        <v>4241</v>
      </c>
      <c r="AC579" s="71">
        <v>0</v>
      </c>
      <c r="AD579" s="71">
        <v>0.34546502422121023</v>
      </c>
      <c r="AE579" s="72"/>
      <c r="AF579" s="71"/>
      <c r="AG579" s="71"/>
      <c r="AH579" s="71"/>
      <c r="AI579" s="71"/>
      <c r="AJ579" s="71"/>
      <c r="AK579" s="71"/>
      <c r="AL579" s="71"/>
      <c r="AM579" s="71"/>
      <c r="AN579" s="71"/>
      <c r="AO579" s="71"/>
      <c r="AP579" s="71"/>
      <c r="AQ579" s="72"/>
      <c r="AR579" s="71"/>
      <c r="AS579" s="71"/>
      <c r="AT579" s="71"/>
      <c r="AU579" s="71"/>
      <c r="AV579" s="71"/>
      <c r="AW579" s="71"/>
      <c r="AX579" s="71"/>
      <c r="AY579" s="72"/>
      <c r="AZ579" s="71"/>
      <c r="BA579" s="71"/>
      <c r="BB579" s="71"/>
      <c r="BC579" s="71"/>
      <c r="BD579" s="71"/>
      <c r="BE579" s="71"/>
      <c r="BF579" s="71"/>
      <c r="BG579" s="72"/>
      <c r="BH579" s="71" t="s">
        <v>788</v>
      </c>
      <c r="BI579" s="71" t="s">
        <v>788</v>
      </c>
      <c r="BJ579" s="71" t="s">
        <v>788</v>
      </c>
      <c r="BK579" s="71" t="s">
        <v>788</v>
      </c>
      <c r="BL579" s="71" t="s">
        <v>788</v>
      </c>
      <c r="BM579" s="71" t="s">
        <v>788</v>
      </c>
      <c r="BN579" s="72"/>
      <c r="BO579" s="71" t="s">
        <v>788</v>
      </c>
      <c r="BP579" s="71" t="s">
        <v>788</v>
      </c>
      <c r="BQ579" s="71" t="s">
        <v>788</v>
      </c>
      <c r="BR579" s="71" t="s">
        <v>788</v>
      </c>
      <c r="BS579" s="71" t="s">
        <v>788</v>
      </c>
      <c r="BT579" s="71" t="s">
        <v>788</v>
      </c>
      <c r="BU579"/>
      <c r="BV579" s="70"/>
      <c r="BW579" s="70"/>
      <c r="BX579" s="70"/>
      <c r="BY579" s="70"/>
      <c r="BZ579" s="70"/>
      <c r="CA579" s="70"/>
      <c r="CB579" s="70"/>
      <c r="CC579" s="70"/>
      <c r="CD579" s="70"/>
    </row>
    <row r="580" spans="1:82">
      <c r="A580" s="70" t="s">
        <v>2287</v>
      </c>
      <c r="B580" s="70">
        <v>141</v>
      </c>
      <c r="C580" s="70">
        <v>5</v>
      </c>
      <c r="D580" s="70">
        <v>9</v>
      </c>
      <c r="E580" s="70">
        <v>2008</v>
      </c>
      <c r="F580" s="70" t="s">
        <v>792</v>
      </c>
      <c r="G580" s="70" t="s">
        <v>2282</v>
      </c>
      <c r="H580" s="70" t="s">
        <v>2283</v>
      </c>
      <c r="I580" s="148"/>
      <c r="J580" s="71">
        <v>0.20905398017107599</v>
      </c>
      <c r="K580" s="71">
        <v>0.26976877100793728</v>
      </c>
      <c r="L580" s="71">
        <v>1.2273660180490371</v>
      </c>
      <c r="M580" s="71">
        <v>8.9923469093771189</v>
      </c>
      <c r="N580" s="71">
        <v>5.6700817667695738</v>
      </c>
      <c r="O580" s="71">
        <v>4.0534399055346197</v>
      </c>
      <c r="P580" s="71">
        <v>5.6464547483508856</v>
      </c>
      <c r="Q580" s="71">
        <v>0.2540290144588</v>
      </c>
      <c r="R580" s="71">
        <v>0</v>
      </c>
      <c r="S580" s="71">
        <v>0.56638260851875155</v>
      </c>
      <c r="T580" s="72"/>
      <c r="U580" s="71">
        <v>44718</v>
      </c>
      <c r="V580" s="71">
        <v>136</v>
      </c>
      <c r="W580" s="71">
        <v>22</v>
      </c>
      <c r="X580" s="71">
        <v>1780</v>
      </c>
      <c r="Y580" s="71">
        <v>1328</v>
      </c>
      <c r="Z580" s="71">
        <v>2076</v>
      </c>
      <c r="AA580" s="71">
        <v>1107</v>
      </c>
      <c r="AB580" s="71">
        <v>4151</v>
      </c>
      <c r="AC580" s="71">
        <v>0</v>
      </c>
      <c r="AD580" s="71">
        <v>0.56638260851875155</v>
      </c>
      <c r="AE580" s="72"/>
      <c r="AF580" s="71"/>
      <c r="AG580" s="71"/>
      <c r="AH580" s="71"/>
      <c r="AI580" s="71"/>
      <c r="AJ580" s="71"/>
      <c r="AK580" s="71"/>
      <c r="AL580" s="71"/>
      <c r="AM580" s="71"/>
      <c r="AN580" s="71"/>
      <c r="AO580" s="71"/>
      <c r="AP580" s="71"/>
      <c r="AQ580" s="72"/>
      <c r="AR580" s="71"/>
      <c r="AS580" s="71"/>
      <c r="AT580" s="71"/>
      <c r="AU580" s="71"/>
      <c r="AV580" s="71"/>
      <c r="AW580" s="71"/>
      <c r="AX580" s="71"/>
      <c r="AY580" s="72"/>
      <c r="AZ580" s="71"/>
      <c r="BA580" s="71"/>
      <c r="BB580" s="71"/>
      <c r="BC580" s="71"/>
      <c r="BD580" s="71"/>
      <c r="BE580" s="71"/>
      <c r="BF580" s="71"/>
      <c r="BG580" s="72"/>
      <c r="BH580" s="71" t="s">
        <v>788</v>
      </c>
      <c r="BI580" s="71" t="s">
        <v>788</v>
      </c>
      <c r="BJ580" s="71" t="s">
        <v>788</v>
      </c>
      <c r="BK580" s="71" t="s">
        <v>788</v>
      </c>
      <c r="BL580" s="71" t="s">
        <v>788</v>
      </c>
      <c r="BM580" s="71" t="s">
        <v>788</v>
      </c>
      <c r="BN580" s="72"/>
      <c r="BO580" s="71" t="s">
        <v>788</v>
      </c>
      <c r="BP580" s="71" t="s">
        <v>788</v>
      </c>
      <c r="BQ580" s="71" t="s">
        <v>788</v>
      </c>
      <c r="BR580" s="71" t="s">
        <v>788</v>
      </c>
      <c r="BS580" s="71" t="s">
        <v>788</v>
      </c>
      <c r="BT580" s="71" t="s">
        <v>788</v>
      </c>
      <c r="BU580"/>
      <c r="BV580" s="70"/>
      <c r="BW580" s="70"/>
      <c r="BX580" s="70"/>
      <c r="BY580" s="70"/>
      <c r="BZ580" s="70"/>
      <c r="CA580" s="70"/>
      <c r="CB580" s="70"/>
      <c r="CC580" s="70"/>
      <c r="CD580" s="70"/>
    </row>
    <row r="581" spans="1:82">
      <c r="A581" s="70" t="s">
        <v>2288</v>
      </c>
      <c r="B581" s="70">
        <v>142</v>
      </c>
      <c r="C581" s="70">
        <v>6</v>
      </c>
      <c r="D581" s="70">
        <v>9</v>
      </c>
      <c r="E581" s="70">
        <v>2009</v>
      </c>
      <c r="F581" s="70" t="s">
        <v>176</v>
      </c>
      <c r="G581" s="70" t="s">
        <v>2282</v>
      </c>
      <c r="H581" s="70" t="s">
        <v>2283</v>
      </c>
      <c r="I581" s="148"/>
      <c r="J581" s="71">
        <v>0.26533932492772661</v>
      </c>
      <c r="K581" s="71">
        <v>0.28775418314695761</v>
      </c>
      <c r="L581" s="71">
        <v>2.5230545732167369</v>
      </c>
      <c r="M581" s="71">
        <v>9.5574708099502459</v>
      </c>
      <c r="N581" s="71">
        <v>5.658124215822812</v>
      </c>
      <c r="O581" s="71">
        <v>4.0492603373086418</v>
      </c>
      <c r="P581" s="71">
        <v>5.4056810836763223</v>
      </c>
      <c r="Q581" s="71">
        <v>0.23610430134420701</v>
      </c>
      <c r="R581" s="71">
        <v>0</v>
      </c>
      <c r="S581" s="71">
        <v>0.48409039843024321</v>
      </c>
      <c r="T581" s="72"/>
      <c r="U581" s="71">
        <v>42163</v>
      </c>
      <c r="V581" s="71">
        <v>139</v>
      </c>
      <c r="W581" s="71">
        <v>63</v>
      </c>
      <c r="X581" s="71">
        <v>1929</v>
      </c>
      <c r="Y581" s="71">
        <v>1315</v>
      </c>
      <c r="Z581" s="71">
        <v>2047</v>
      </c>
      <c r="AA581" s="71">
        <v>1088</v>
      </c>
      <c r="AB581" s="71">
        <v>4050</v>
      </c>
      <c r="AC581" s="71">
        <v>0</v>
      </c>
      <c r="AD581" s="71">
        <v>0.48409039843024321</v>
      </c>
      <c r="AE581" s="72"/>
      <c r="AF581" s="71"/>
      <c r="AG581" s="71"/>
      <c r="AH581" s="71"/>
      <c r="AI581" s="71"/>
      <c r="AJ581" s="71"/>
      <c r="AK581" s="71"/>
      <c r="AL581" s="71"/>
      <c r="AM581" s="71"/>
      <c r="AN581" s="71"/>
      <c r="AO581" s="71"/>
      <c r="AP581" s="71"/>
      <c r="AQ581" s="72"/>
      <c r="AR581" s="71"/>
      <c r="AS581" s="71"/>
      <c r="AT581" s="71"/>
      <c r="AU581" s="71"/>
      <c r="AV581" s="71"/>
      <c r="AW581" s="71"/>
      <c r="AX581" s="71"/>
      <c r="AY581" s="72"/>
      <c r="AZ581" s="71"/>
      <c r="BA581" s="71"/>
      <c r="BB581" s="71"/>
      <c r="BC581" s="71"/>
      <c r="BD581" s="71"/>
      <c r="BE581" s="71"/>
      <c r="BF581" s="71"/>
      <c r="BG581" s="72"/>
      <c r="BH581" s="71">
        <v>0</v>
      </c>
      <c r="BI581" s="71">
        <v>0</v>
      </c>
      <c r="BJ581" s="71">
        <v>0</v>
      </c>
      <c r="BK581" s="71">
        <v>0</v>
      </c>
      <c r="BL581" s="71">
        <v>0</v>
      </c>
      <c r="BM581" s="71">
        <v>0</v>
      </c>
      <c r="BN581" s="72"/>
      <c r="BO581" s="71">
        <v>0</v>
      </c>
      <c r="BP581" s="71">
        <v>0</v>
      </c>
      <c r="BQ581" s="71">
        <v>0</v>
      </c>
      <c r="BR581" s="71">
        <v>0</v>
      </c>
      <c r="BS581" s="71">
        <v>0</v>
      </c>
      <c r="BT581" s="71">
        <v>0</v>
      </c>
      <c r="BU581"/>
      <c r="BV581" s="70">
        <v>0</v>
      </c>
      <c r="BW581" s="70">
        <v>0</v>
      </c>
      <c r="BX581" s="70">
        <v>0</v>
      </c>
      <c r="BY581" s="70">
        <v>0</v>
      </c>
      <c r="BZ581" s="70">
        <v>0</v>
      </c>
      <c r="CA581" s="70">
        <v>0</v>
      </c>
      <c r="CB581" s="70">
        <v>0</v>
      </c>
      <c r="CC581" s="70">
        <v>0</v>
      </c>
      <c r="CD581" s="70">
        <v>0</v>
      </c>
    </row>
    <row r="582" spans="1:82">
      <c r="A582" s="70" t="s">
        <v>2289</v>
      </c>
      <c r="B582" s="70">
        <v>143</v>
      </c>
      <c r="C582" s="70">
        <v>7</v>
      </c>
      <c r="D582" s="70">
        <v>9</v>
      </c>
      <c r="E582" s="70">
        <v>2010</v>
      </c>
      <c r="F582" s="70" t="s">
        <v>177</v>
      </c>
      <c r="G582" s="70" t="s">
        <v>2282</v>
      </c>
      <c r="H582" s="70" t="s">
        <v>2283</v>
      </c>
      <c r="I582" s="148"/>
      <c r="J582" s="71">
        <v>0.23375988854785559</v>
      </c>
      <c r="K582" s="71">
        <v>0.30826781027320499</v>
      </c>
      <c r="L582" s="71">
        <v>2.5693380545385178</v>
      </c>
      <c r="M582" s="71">
        <v>9.8747531248921323</v>
      </c>
      <c r="N582" s="71">
        <v>5.9759534797188998</v>
      </c>
      <c r="O582" s="71">
        <v>4.0344692550378118</v>
      </c>
      <c r="P582" s="71">
        <v>5.4575115147885294</v>
      </c>
      <c r="Q582" s="71">
        <v>0.24268663617594299</v>
      </c>
      <c r="R582" s="71">
        <v>0</v>
      </c>
      <c r="S582" s="71">
        <v>0.42836164660684423</v>
      </c>
      <c r="T582" s="72"/>
      <c r="U582" s="71">
        <v>43376</v>
      </c>
      <c r="V582" s="71">
        <v>139</v>
      </c>
      <c r="W582" s="71">
        <v>63</v>
      </c>
      <c r="X582" s="71">
        <v>1929</v>
      </c>
      <c r="Y582" s="71">
        <v>1305</v>
      </c>
      <c r="Z582" s="71">
        <v>2049</v>
      </c>
      <c r="AA582" s="71">
        <v>1071</v>
      </c>
      <c r="AB582" s="71">
        <v>3989</v>
      </c>
      <c r="AC582" s="71">
        <v>0</v>
      </c>
      <c r="AD582" s="71">
        <v>0.42836164660684423</v>
      </c>
      <c r="AE582" s="72"/>
      <c r="AF582" s="71"/>
      <c r="AG582" s="71"/>
      <c r="AH582" s="71"/>
      <c r="AI582" s="71"/>
      <c r="AJ582" s="71"/>
      <c r="AK582" s="71"/>
      <c r="AL582" s="71"/>
      <c r="AM582" s="71"/>
      <c r="AN582" s="71"/>
      <c r="AO582" s="71"/>
      <c r="AP582" s="71"/>
      <c r="AQ582" s="72"/>
      <c r="AR582" s="71"/>
      <c r="AS582" s="71"/>
      <c r="AT582" s="71"/>
      <c r="AU582" s="71"/>
      <c r="AV582" s="71"/>
      <c r="AW582" s="71"/>
      <c r="AX582" s="71"/>
      <c r="AY582" s="72"/>
      <c r="AZ582" s="71"/>
      <c r="BA582" s="71"/>
      <c r="BB582" s="71"/>
      <c r="BC582" s="71"/>
      <c r="BD582" s="71"/>
      <c r="BE582" s="71"/>
      <c r="BF582" s="71"/>
      <c r="BG582" s="72"/>
      <c r="BH582" s="71">
        <v>0</v>
      </c>
      <c r="BI582" s="71">
        <v>0</v>
      </c>
      <c r="BJ582" s="71">
        <v>0</v>
      </c>
      <c r="BK582" s="71">
        <v>0</v>
      </c>
      <c r="BL582" s="71">
        <v>0</v>
      </c>
      <c r="BM582" s="71">
        <v>0</v>
      </c>
      <c r="BN582" s="72"/>
      <c r="BO582" s="71">
        <v>0</v>
      </c>
      <c r="BP582" s="71">
        <v>0</v>
      </c>
      <c r="BQ582" s="71">
        <v>0</v>
      </c>
      <c r="BR582" s="71">
        <v>0</v>
      </c>
      <c r="BS582" s="71">
        <v>0</v>
      </c>
      <c r="BT582" s="71">
        <v>0</v>
      </c>
      <c r="BU582"/>
      <c r="BV582" s="70">
        <v>0</v>
      </c>
      <c r="BW582" s="70">
        <v>0</v>
      </c>
      <c r="BX582" s="70">
        <v>0</v>
      </c>
      <c r="BY582" s="70">
        <v>0</v>
      </c>
      <c r="BZ582" s="70">
        <v>0</v>
      </c>
      <c r="CA582" s="70">
        <v>0</v>
      </c>
      <c r="CB582" s="70">
        <v>0</v>
      </c>
      <c r="CC582" s="70">
        <v>0</v>
      </c>
      <c r="CD582" s="70">
        <v>0</v>
      </c>
    </row>
    <row r="583" spans="1:82">
      <c r="A583" s="70" t="s">
        <v>2290</v>
      </c>
      <c r="B583" s="70">
        <v>144</v>
      </c>
      <c r="C583" s="70">
        <v>8</v>
      </c>
      <c r="D583" s="70">
        <v>9</v>
      </c>
      <c r="E583" s="70">
        <v>2011</v>
      </c>
      <c r="F583" s="70" t="s">
        <v>178</v>
      </c>
      <c r="G583" s="70" t="s">
        <v>2282</v>
      </c>
      <c r="H583" s="70" t="s">
        <v>2283</v>
      </c>
      <c r="I583" s="148"/>
      <c r="J583" s="71">
        <v>0.14873058431170269</v>
      </c>
      <c r="K583" s="71">
        <v>0.38691619321367909</v>
      </c>
      <c r="L583" s="71">
        <v>2.292521164634084</v>
      </c>
      <c r="M583" s="71">
        <v>10.86728473245487</v>
      </c>
      <c r="N583" s="71">
        <v>5.5645061880643123</v>
      </c>
      <c r="O583" s="71">
        <v>3.9486840990563055</v>
      </c>
      <c r="P583" s="71">
        <v>5.2948497798667118</v>
      </c>
      <c r="Q583" s="71">
        <v>0.27425187936864598</v>
      </c>
      <c r="R583" s="71">
        <v>0</v>
      </c>
      <c r="S583" s="71">
        <v>0.51400020846017414</v>
      </c>
      <c r="T583" s="72"/>
      <c r="U583" s="71">
        <v>26170</v>
      </c>
      <c r="V583" s="71">
        <v>139</v>
      </c>
      <c r="W583" s="71">
        <v>63</v>
      </c>
      <c r="X583" s="71">
        <v>1929</v>
      </c>
      <c r="Y583" s="71">
        <v>1294</v>
      </c>
      <c r="Z583" s="71">
        <v>2049</v>
      </c>
      <c r="AA583" s="71">
        <v>1070</v>
      </c>
      <c r="AB583" s="71">
        <v>3908</v>
      </c>
      <c r="AC583" s="71">
        <v>0</v>
      </c>
      <c r="AD583" s="71">
        <v>0.51400020846017414</v>
      </c>
      <c r="AE583" s="72"/>
      <c r="AF583" s="71"/>
      <c r="AG583" s="71"/>
      <c r="AH583" s="71"/>
      <c r="AI583" s="71"/>
      <c r="AJ583" s="71"/>
      <c r="AK583" s="71"/>
      <c r="AL583" s="71"/>
      <c r="AM583" s="71"/>
      <c r="AN583" s="71"/>
      <c r="AO583" s="71"/>
      <c r="AP583" s="71"/>
      <c r="AQ583" s="72"/>
      <c r="AR583" s="71"/>
      <c r="AS583" s="71"/>
      <c r="AT583" s="71"/>
      <c r="AU583" s="71"/>
      <c r="AV583" s="71"/>
      <c r="AW583" s="71"/>
      <c r="AX583" s="71"/>
      <c r="AY583" s="72"/>
      <c r="AZ583" s="71"/>
      <c r="BA583" s="71"/>
      <c r="BB583" s="71"/>
      <c r="BC583" s="71"/>
      <c r="BD583" s="71"/>
      <c r="BE583" s="71"/>
      <c r="BF583" s="71"/>
      <c r="BG583" s="72"/>
      <c r="BH583" s="71">
        <v>0</v>
      </c>
      <c r="BI583" s="71">
        <v>0</v>
      </c>
      <c r="BJ583" s="71">
        <v>0</v>
      </c>
      <c r="BK583" s="71">
        <v>0</v>
      </c>
      <c r="BL583" s="71">
        <v>0</v>
      </c>
      <c r="BM583" s="71">
        <v>0</v>
      </c>
      <c r="BN583" s="72"/>
      <c r="BO583" s="71">
        <v>0</v>
      </c>
      <c r="BP583" s="71">
        <v>0</v>
      </c>
      <c r="BQ583" s="71">
        <v>0</v>
      </c>
      <c r="BR583" s="71">
        <v>0</v>
      </c>
      <c r="BS583" s="71">
        <v>0</v>
      </c>
      <c r="BT583" s="71">
        <v>0</v>
      </c>
      <c r="BU583"/>
      <c r="BV583" s="70">
        <v>0</v>
      </c>
      <c r="BW583" s="70">
        <v>0</v>
      </c>
      <c r="BX583" s="70">
        <v>0</v>
      </c>
      <c r="BY583" s="70">
        <v>0</v>
      </c>
      <c r="BZ583" s="70">
        <v>0</v>
      </c>
      <c r="CA583" s="70">
        <v>0</v>
      </c>
      <c r="CB583" s="70">
        <v>0</v>
      </c>
      <c r="CC583" s="70">
        <v>0</v>
      </c>
      <c r="CD583" s="70">
        <v>0</v>
      </c>
    </row>
    <row r="584" spans="1:82">
      <c r="A584" s="70" t="s">
        <v>2291</v>
      </c>
      <c r="B584" s="70">
        <v>145</v>
      </c>
      <c r="C584" s="70">
        <v>9</v>
      </c>
      <c r="D584" s="70">
        <v>9</v>
      </c>
      <c r="E584" s="70">
        <v>2012</v>
      </c>
      <c r="F584" s="70" t="s">
        <v>179</v>
      </c>
      <c r="G584" s="70" t="s">
        <v>2282</v>
      </c>
      <c r="H584" s="70" t="s">
        <v>2283</v>
      </c>
      <c r="I584" s="148"/>
      <c r="J584" s="71">
        <v>0.1504057081842933</v>
      </c>
      <c r="K584" s="71">
        <v>0.34924081613038033</v>
      </c>
      <c r="L584" s="71">
        <v>2.3309501451761419</v>
      </c>
      <c r="M584" s="71">
        <v>9.7839126845416313</v>
      </c>
      <c r="N584" s="71">
        <v>5.3689489360646458</v>
      </c>
      <c r="O584" s="71">
        <v>3.9462907374662506</v>
      </c>
      <c r="P584" s="71">
        <v>5.3199982384166304</v>
      </c>
      <c r="Q584" s="71">
        <v>0.29369936801779201</v>
      </c>
      <c r="R584" s="71">
        <v>0</v>
      </c>
      <c r="S584" s="71">
        <v>0.45771019657432371</v>
      </c>
      <c r="T584" s="72"/>
      <c r="U584" s="71">
        <v>27155</v>
      </c>
      <c r="V584" s="71">
        <v>139</v>
      </c>
      <c r="W584" s="71">
        <v>63</v>
      </c>
      <c r="X584" s="71">
        <v>1929</v>
      </c>
      <c r="Y584" s="71">
        <v>1289</v>
      </c>
      <c r="Z584" s="71">
        <v>2064</v>
      </c>
      <c r="AA584" s="71">
        <v>1069</v>
      </c>
      <c r="AB584" s="71">
        <v>3852</v>
      </c>
      <c r="AC584" s="71">
        <v>0</v>
      </c>
      <c r="AD584" s="71">
        <v>0.45771019657432371</v>
      </c>
      <c r="AE584" s="72"/>
      <c r="AF584" s="71"/>
      <c r="AG584" s="71"/>
      <c r="AH584" s="71"/>
      <c r="AI584" s="71"/>
      <c r="AJ584" s="71"/>
      <c r="AK584" s="71"/>
      <c r="AL584" s="71"/>
      <c r="AM584" s="71"/>
      <c r="AN584" s="71"/>
      <c r="AO584" s="71"/>
      <c r="AP584" s="71"/>
      <c r="AQ584" s="72"/>
      <c r="AR584" s="71"/>
      <c r="AS584" s="71"/>
      <c r="AT584" s="71"/>
      <c r="AU584" s="71"/>
      <c r="AV584" s="71"/>
      <c r="AW584" s="71"/>
      <c r="AX584" s="71"/>
      <c r="AY584" s="72"/>
      <c r="AZ584" s="71"/>
      <c r="BA584" s="71"/>
      <c r="BB584" s="71"/>
      <c r="BC584" s="71"/>
      <c r="BD584" s="71"/>
      <c r="BE584" s="71"/>
      <c r="BF584" s="71"/>
      <c r="BG584" s="72"/>
      <c r="BH584" s="71">
        <v>0</v>
      </c>
      <c r="BI584" s="71">
        <v>0</v>
      </c>
      <c r="BJ584" s="71">
        <v>0</v>
      </c>
      <c r="BK584" s="71">
        <v>0</v>
      </c>
      <c r="BL584" s="71">
        <v>0</v>
      </c>
      <c r="BM584" s="71">
        <v>0</v>
      </c>
      <c r="BN584" s="72"/>
      <c r="BO584" s="71">
        <v>0</v>
      </c>
      <c r="BP584" s="71">
        <v>0</v>
      </c>
      <c r="BQ584" s="71">
        <v>0</v>
      </c>
      <c r="BR584" s="71">
        <v>0</v>
      </c>
      <c r="BS584" s="71">
        <v>0</v>
      </c>
      <c r="BT584" s="71">
        <v>0</v>
      </c>
      <c r="BU584"/>
      <c r="BV584" s="70">
        <v>0</v>
      </c>
      <c r="BW584" s="70">
        <v>0</v>
      </c>
      <c r="BX584" s="70">
        <v>0</v>
      </c>
      <c r="BY584" s="70">
        <v>0</v>
      </c>
      <c r="BZ584" s="70">
        <v>0</v>
      </c>
      <c r="CA584" s="70">
        <v>0</v>
      </c>
      <c r="CB584" s="70">
        <v>0</v>
      </c>
      <c r="CC584" s="70">
        <v>0</v>
      </c>
      <c r="CD584" s="70">
        <v>0</v>
      </c>
    </row>
    <row r="585" spans="1:82">
      <c r="A585" s="70" t="s">
        <v>2292</v>
      </c>
      <c r="B585" s="70">
        <v>146</v>
      </c>
      <c r="C585" s="70">
        <v>10</v>
      </c>
      <c r="D585" s="70">
        <v>9</v>
      </c>
      <c r="E585" s="70">
        <v>2013</v>
      </c>
      <c r="F585" s="70" t="s">
        <v>180</v>
      </c>
      <c r="G585" s="70" t="s">
        <v>2282</v>
      </c>
      <c r="H585" s="70" t="s">
        <v>2283</v>
      </c>
      <c r="I585" s="148"/>
      <c r="J585" s="71">
        <v>0.14266963747301201</v>
      </c>
      <c r="K585" s="71">
        <v>0.28728030642173691</v>
      </c>
      <c r="L585" s="71">
        <v>2.3694954826234031</v>
      </c>
      <c r="M585" s="71">
        <v>9.4318745655779903</v>
      </c>
      <c r="N585" s="71">
        <v>5.8264308634346307</v>
      </c>
      <c r="O585" s="71">
        <v>3.7794569144443093</v>
      </c>
      <c r="P585" s="71">
        <v>5.3200625746800068</v>
      </c>
      <c r="Q585" s="71">
        <v>0.29719750197192102</v>
      </c>
      <c r="R585" s="71">
        <v>0</v>
      </c>
      <c r="S585" s="71">
        <v>0.40439478081315361</v>
      </c>
      <c r="T585" s="72"/>
      <c r="U585" s="71">
        <v>25579</v>
      </c>
      <c r="V585" s="71">
        <v>139</v>
      </c>
      <c r="W585" s="71">
        <v>63</v>
      </c>
      <c r="X585" s="71">
        <v>1929</v>
      </c>
      <c r="Y585" s="71">
        <v>1307</v>
      </c>
      <c r="Z585" s="71">
        <v>2065</v>
      </c>
      <c r="AA585" s="71">
        <v>1065</v>
      </c>
      <c r="AB585" s="71">
        <v>3842</v>
      </c>
      <c r="AC585" s="71">
        <v>0</v>
      </c>
      <c r="AD585" s="71">
        <v>0.40439478081315361</v>
      </c>
      <c r="AE585" s="72"/>
      <c r="AF585" s="71"/>
      <c r="AG585" s="71"/>
      <c r="AH585" s="71"/>
      <c r="AI585" s="71"/>
      <c r="AJ585" s="71"/>
      <c r="AK585" s="71"/>
      <c r="AL585" s="71"/>
      <c r="AM585" s="71"/>
      <c r="AN585" s="71"/>
      <c r="AO585" s="71"/>
      <c r="AP585" s="71"/>
      <c r="AQ585" s="72"/>
      <c r="AR585" s="71"/>
      <c r="AS585" s="71"/>
      <c r="AT585" s="71"/>
      <c r="AU585" s="71"/>
      <c r="AV585" s="71"/>
      <c r="AW585" s="71"/>
      <c r="AX585" s="71"/>
      <c r="AY585" s="72"/>
      <c r="AZ585" s="71"/>
      <c r="BA585" s="71"/>
      <c r="BB585" s="71"/>
      <c r="BC585" s="71"/>
      <c r="BD585" s="71"/>
      <c r="BE585" s="71"/>
      <c r="BF585" s="71"/>
      <c r="BG585" s="72"/>
      <c r="BH585" s="71">
        <v>0</v>
      </c>
      <c r="BI585" s="71">
        <v>0</v>
      </c>
      <c r="BJ585" s="71">
        <v>0</v>
      </c>
      <c r="BK585" s="71">
        <v>0</v>
      </c>
      <c r="BL585" s="71">
        <v>0</v>
      </c>
      <c r="BM585" s="71">
        <v>0</v>
      </c>
      <c r="BN585" s="72"/>
      <c r="BO585" s="71">
        <v>0</v>
      </c>
      <c r="BP585" s="71">
        <v>0</v>
      </c>
      <c r="BQ585" s="71">
        <v>0</v>
      </c>
      <c r="BR585" s="71">
        <v>0</v>
      </c>
      <c r="BS585" s="71">
        <v>0</v>
      </c>
      <c r="BT585" s="71">
        <v>0</v>
      </c>
      <c r="BU585"/>
      <c r="BV585" s="70">
        <v>0</v>
      </c>
      <c r="BW585" s="70">
        <v>0</v>
      </c>
      <c r="BX585" s="70">
        <v>0</v>
      </c>
      <c r="BY585" s="70">
        <v>0</v>
      </c>
      <c r="BZ585" s="70">
        <v>0</v>
      </c>
      <c r="CA585" s="70">
        <v>0</v>
      </c>
      <c r="CB585" s="70">
        <v>0</v>
      </c>
      <c r="CC585" s="70">
        <v>0</v>
      </c>
      <c r="CD585" s="70">
        <v>0</v>
      </c>
    </row>
    <row r="586" spans="1:82">
      <c r="A586" s="70" t="s">
        <v>2293</v>
      </c>
      <c r="B586" s="70">
        <v>147</v>
      </c>
      <c r="C586" s="70">
        <v>11</v>
      </c>
      <c r="D586" s="70">
        <v>9</v>
      </c>
      <c r="E586" s="70">
        <v>2014</v>
      </c>
      <c r="F586" s="70" t="s">
        <v>181</v>
      </c>
      <c r="G586" s="70" t="s">
        <v>2282</v>
      </c>
      <c r="H586" s="70" t="s">
        <v>2283</v>
      </c>
      <c r="I586" s="148"/>
      <c r="J586" s="71">
        <v>0.1278661440036295</v>
      </c>
      <c r="K586" s="71">
        <v>0.29124229756726172</v>
      </c>
      <c r="L586" s="71">
        <v>1.652239658595354</v>
      </c>
      <c r="M586" s="71">
        <v>10.85972087144598</v>
      </c>
      <c r="N586" s="71">
        <v>5.7674123100344339</v>
      </c>
      <c r="O586" s="71">
        <v>3.5797806414920248</v>
      </c>
      <c r="P586" s="71">
        <v>5.2071182337741222</v>
      </c>
      <c r="Q586" s="71">
        <v>0.28172930007479102</v>
      </c>
      <c r="R586" s="71">
        <v>0</v>
      </c>
      <c r="S586" s="71">
        <v>0.39995780110550488</v>
      </c>
      <c r="T586" s="72"/>
      <c r="U586" s="71">
        <v>25095</v>
      </c>
      <c r="V586" s="71">
        <v>120</v>
      </c>
      <c r="W586" s="71">
        <v>61</v>
      </c>
      <c r="X586" s="71">
        <v>2231</v>
      </c>
      <c r="Y586" s="71">
        <v>1305</v>
      </c>
      <c r="Z586" s="71">
        <v>2060</v>
      </c>
      <c r="AA586" s="71">
        <v>1037</v>
      </c>
      <c r="AB586" s="71">
        <v>3796</v>
      </c>
      <c r="AC586" s="71">
        <v>0</v>
      </c>
      <c r="AD586" s="71">
        <v>0.39995780110550488</v>
      </c>
      <c r="AE586" s="72"/>
      <c r="AF586" s="71"/>
      <c r="AG586" s="71"/>
      <c r="AH586" s="71"/>
      <c r="AI586" s="71"/>
      <c r="AJ586" s="71"/>
      <c r="AK586" s="71"/>
      <c r="AL586" s="71"/>
      <c r="AM586" s="71"/>
      <c r="AN586" s="71"/>
      <c r="AO586" s="71"/>
      <c r="AP586" s="71"/>
      <c r="AQ586" s="72"/>
      <c r="AR586" s="71">
        <v>4</v>
      </c>
      <c r="AS586" s="71">
        <v>3</v>
      </c>
      <c r="AT586" s="71">
        <v>0</v>
      </c>
      <c r="AU586" s="71">
        <v>0</v>
      </c>
      <c r="AV586" s="71">
        <v>0</v>
      </c>
      <c r="AW586" s="71">
        <v>0</v>
      </c>
      <c r="AX586" s="71"/>
      <c r="AY586" s="72"/>
      <c r="AZ586" s="71">
        <v>11.8</v>
      </c>
      <c r="BA586" s="71">
        <v>44</v>
      </c>
      <c r="BB586" s="71">
        <v>0</v>
      </c>
      <c r="BC586" s="71">
        <v>0</v>
      </c>
      <c r="BD586" s="71">
        <v>0</v>
      </c>
      <c r="BE586" s="71">
        <v>0</v>
      </c>
      <c r="BF586" s="71"/>
      <c r="BG586" s="72"/>
      <c r="BH586" s="71">
        <v>0</v>
      </c>
      <c r="BI586" s="71">
        <v>0</v>
      </c>
      <c r="BJ586" s="71">
        <v>0</v>
      </c>
      <c r="BK586" s="71">
        <v>0</v>
      </c>
      <c r="BL586" s="71">
        <v>0</v>
      </c>
      <c r="BM586" s="71">
        <v>0</v>
      </c>
      <c r="BN586" s="72"/>
      <c r="BO586" s="71">
        <v>0</v>
      </c>
      <c r="BP586" s="71">
        <v>0</v>
      </c>
      <c r="BQ586" s="71">
        <v>0</v>
      </c>
      <c r="BR586" s="71">
        <v>0</v>
      </c>
      <c r="BS586" s="71">
        <v>0</v>
      </c>
      <c r="BT586" s="71">
        <v>0</v>
      </c>
      <c r="BU586"/>
      <c r="BV586" s="70">
        <v>0</v>
      </c>
      <c r="BW586" s="70">
        <v>0</v>
      </c>
      <c r="BX586" s="70">
        <v>0</v>
      </c>
      <c r="BY586" s="70">
        <v>0</v>
      </c>
      <c r="BZ586" s="70">
        <v>0</v>
      </c>
      <c r="CA586" s="70">
        <v>0</v>
      </c>
      <c r="CB586" s="70">
        <v>0</v>
      </c>
      <c r="CC586" s="70">
        <v>0</v>
      </c>
      <c r="CD586" s="70">
        <v>0</v>
      </c>
    </row>
    <row r="587" spans="1:82">
      <c r="A587" s="70" t="s">
        <v>2294</v>
      </c>
      <c r="B587" s="70">
        <v>148</v>
      </c>
      <c r="C587" s="70">
        <v>12</v>
      </c>
      <c r="D587" s="70">
        <v>9</v>
      </c>
      <c r="E587" s="70">
        <v>2015</v>
      </c>
      <c r="F587" s="70" t="s">
        <v>182</v>
      </c>
      <c r="G587" s="70" t="s">
        <v>2282</v>
      </c>
      <c r="H587" s="70" t="s">
        <v>2283</v>
      </c>
      <c r="I587" s="148"/>
      <c r="J587" s="71">
        <v>9.1871175075268985E-2</v>
      </c>
      <c r="K587" s="71">
        <v>0.27102967447413678</v>
      </c>
      <c r="L587" s="71">
        <v>1.7825163792525469</v>
      </c>
      <c r="M587" s="71">
        <v>11.576994993503879</v>
      </c>
      <c r="N587" s="71">
        <v>4.931835823611908</v>
      </c>
      <c r="O587" s="71">
        <v>3.509512477175976</v>
      </c>
      <c r="P587" s="71">
        <v>5.2162574576648861</v>
      </c>
      <c r="Q587" s="71">
        <v>0.27136292973540399</v>
      </c>
      <c r="R587" s="71">
        <v>0</v>
      </c>
      <c r="S587" s="71">
        <v>0.45778228425660922</v>
      </c>
      <c r="T587" s="72"/>
      <c r="U587" s="71">
        <v>19463</v>
      </c>
      <c r="V587" s="71">
        <v>120</v>
      </c>
      <c r="W587" s="71">
        <v>61</v>
      </c>
      <c r="X587" s="71">
        <v>2231</v>
      </c>
      <c r="Y587" s="71">
        <v>1302</v>
      </c>
      <c r="Z587" s="71">
        <v>2039</v>
      </c>
      <c r="AA587" s="71">
        <v>1038</v>
      </c>
      <c r="AB587" s="71">
        <v>3735</v>
      </c>
      <c r="AC587" s="71">
        <v>0</v>
      </c>
      <c r="AD587" s="71">
        <v>0.45778228425660922</v>
      </c>
      <c r="AE587" s="72"/>
      <c r="AF587" s="71">
        <v>132190.5057548534</v>
      </c>
      <c r="AG587" s="71">
        <v>208372.86155011249</v>
      </c>
      <c r="AH587" s="71">
        <v>374851.9585936935</v>
      </c>
      <c r="AI587" s="71">
        <v>14488174.49789173</v>
      </c>
      <c r="AJ587" s="71">
        <v>6400590.3565166416</v>
      </c>
      <c r="AK587" s="71">
        <v>0</v>
      </c>
      <c r="AL587" s="71">
        <v>0</v>
      </c>
      <c r="AM587" s="71">
        <v>511866.08226427482</v>
      </c>
      <c r="AN587" s="71">
        <v>0</v>
      </c>
      <c r="AO587" s="71">
        <v>0</v>
      </c>
      <c r="AP587" s="71">
        <v>22116046.262571305</v>
      </c>
      <c r="AQ587" s="72"/>
      <c r="AR587" s="71">
        <v>4</v>
      </c>
      <c r="AS587" s="71">
        <v>3</v>
      </c>
      <c r="AT587" s="71">
        <v>0</v>
      </c>
      <c r="AU587" s="71">
        <v>0</v>
      </c>
      <c r="AV587" s="71">
        <v>0</v>
      </c>
      <c r="AW587" s="71">
        <v>0</v>
      </c>
      <c r="AX587" s="71"/>
      <c r="AY587" s="72"/>
      <c r="AZ587" s="71">
        <v>11.8</v>
      </c>
      <c r="BA587" s="71">
        <v>44</v>
      </c>
      <c r="BB587" s="71">
        <v>0</v>
      </c>
      <c r="BC587" s="71">
        <v>0</v>
      </c>
      <c r="BD587" s="71">
        <v>0</v>
      </c>
      <c r="BE587" s="71">
        <v>0</v>
      </c>
      <c r="BF587" s="71"/>
      <c r="BG587" s="72"/>
      <c r="BH587" s="71">
        <v>0</v>
      </c>
      <c r="BI587" s="71">
        <v>0</v>
      </c>
      <c r="BJ587" s="71">
        <v>0</v>
      </c>
      <c r="BK587" s="71">
        <v>0</v>
      </c>
      <c r="BL587" s="71">
        <v>0</v>
      </c>
      <c r="BM587" s="71">
        <v>0</v>
      </c>
      <c r="BN587" s="72"/>
      <c r="BO587" s="71">
        <v>0</v>
      </c>
      <c r="BP587" s="71">
        <v>0</v>
      </c>
      <c r="BQ587" s="71">
        <v>0</v>
      </c>
      <c r="BR587" s="71">
        <v>0</v>
      </c>
      <c r="BS587" s="71">
        <v>0</v>
      </c>
      <c r="BT587" s="71">
        <v>0</v>
      </c>
      <c r="BU587"/>
      <c r="BV587" s="70">
        <v>0</v>
      </c>
      <c r="BW587" s="70">
        <v>0</v>
      </c>
      <c r="BX587" s="70">
        <v>0</v>
      </c>
      <c r="BY587" s="70">
        <v>0</v>
      </c>
      <c r="BZ587" s="70">
        <v>0</v>
      </c>
      <c r="CA587" s="70">
        <v>0</v>
      </c>
      <c r="CB587" s="70">
        <v>0</v>
      </c>
      <c r="CC587" s="70">
        <v>0</v>
      </c>
      <c r="CD587" s="70">
        <v>0</v>
      </c>
    </row>
    <row r="588" spans="1:82">
      <c r="A588" s="70" t="s">
        <v>2295</v>
      </c>
      <c r="B588" s="70">
        <v>149</v>
      </c>
      <c r="C588" s="70">
        <v>13</v>
      </c>
      <c r="D588" s="70">
        <v>9</v>
      </c>
      <c r="E588" s="70">
        <v>2016</v>
      </c>
      <c r="F588" s="70" t="s">
        <v>155</v>
      </c>
      <c r="G588" s="70" t="s">
        <v>2282</v>
      </c>
      <c r="H588" s="70" t="s">
        <v>2283</v>
      </c>
      <c r="I588" s="148"/>
      <c r="J588" s="71">
        <v>0.10283997609283012</v>
      </c>
      <c r="K588" s="71">
        <v>0.27265834036731945</v>
      </c>
      <c r="L588" s="71">
        <v>1.7130474043296198</v>
      </c>
      <c r="M588" s="71">
        <v>9.358684855911104</v>
      </c>
      <c r="N588" s="71">
        <v>5.4079307171848967</v>
      </c>
      <c r="O588" s="71">
        <v>3.4634941951775429</v>
      </c>
      <c r="P588" s="71">
        <v>5.2231260791152723</v>
      </c>
      <c r="Q588" s="71">
        <v>0.26388125605247947</v>
      </c>
      <c r="R588" s="71">
        <v>0</v>
      </c>
      <c r="S588" s="71">
        <v>0.55971130226318444</v>
      </c>
      <c r="T588" s="72"/>
      <c r="U588" s="71">
        <v>21621</v>
      </c>
      <c r="V588" s="71">
        <v>120</v>
      </c>
      <c r="W588" s="71">
        <v>61</v>
      </c>
      <c r="X588" s="71">
        <v>2231</v>
      </c>
      <c r="Y588" s="71">
        <v>1341</v>
      </c>
      <c r="Z588" s="71">
        <v>2037</v>
      </c>
      <c r="AA588" s="71">
        <v>1075</v>
      </c>
      <c r="AB588" s="71">
        <v>3736</v>
      </c>
      <c r="AC588" s="71">
        <v>0</v>
      </c>
      <c r="AD588" s="71">
        <v>0.55971130226318444</v>
      </c>
      <c r="AE588" s="72"/>
      <c r="AF588" s="71">
        <v>151063.01997290211</v>
      </c>
      <c r="AG588" s="71">
        <v>201486.77940720209</v>
      </c>
      <c r="AH588" s="71">
        <v>279762.72074633098</v>
      </c>
      <c r="AI588" s="71">
        <v>14094606.009536769</v>
      </c>
      <c r="AJ588" s="71">
        <v>6584074.9124478567</v>
      </c>
      <c r="AK588" s="71">
        <v>0</v>
      </c>
      <c r="AL588" s="71">
        <v>0</v>
      </c>
      <c r="AM588" s="71">
        <v>512400.90426264598</v>
      </c>
      <c r="AN588" s="71">
        <v>0</v>
      </c>
      <c r="AO588" s="71">
        <v>0</v>
      </c>
      <c r="AP588" s="71">
        <v>21823394.346373707</v>
      </c>
      <c r="AQ588" s="72"/>
      <c r="AR588" s="71">
        <v>4</v>
      </c>
      <c r="AS588" s="71">
        <v>3</v>
      </c>
      <c r="AT588" s="71">
        <v>0</v>
      </c>
      <c r="AU588" s="71">
        <v>0</v>
      </c>
      <c r="AV588" s="71">
        <v>0</v>
      </c>
      <c r="AW588" s="71">
        <v>0</v>
      </c>
      <c r="AX588" s="71"/>
      <c r="AY588" s="72"/>
      <c r="AZ588" s="71">
        <v>11.8</v>
      </c>
      <c r="BA588" s="71">
        <v>44</v>
      </c>
      <c r="BB588" s="71">
        <v>0</v>
      </c>
      <c r="BC588" s="71">
        <v>0</v>
      </c>
      <c r="BD588" s="71">
        <v>0</v>
      </c>
      <c r="BE588" s="71">
        <v>0</v>
      </c>
      <c r="BF588" s="71"/>
      <c r="BG588" s="72"/>
      <c r="BH588" s="71">
        <v>0</v>
      </c>
      <c r="BI588" s="71">
        <v>0</v>
      </c>
      <c r="BJ588" s="71">
        <v>0</v>
      </c>
      <c r="BK588" s="71">
        <v>0</v>
      </c>
      <c r="BL588" s="71">
        <v>0</v>
      </c>
      <c r="BM588" s="71">
        <v>0</v>
      </c>
      <c r="BN588" s="72"/>
      <c r="BO588" s="71">
        <v>0</v>
      </c>
      <c r="BP588" s="71">
        <v>0</v>
      </c>
      <c r="BQ588" s="71">
        <v>0</v>
      </c>
      <c r="BR588" s="71">
        <v>0</v>
      </c>
      <c r="BS588" s="71">
        <v>0</v>
      </c>
      <c r="BT588" s="71">
        <v>0</v>
      </c>
      <c r="BU588"/>
      <c r="BV588" s="70">
        <v>0</v>
      </c>
      <c r="BW588" s="70">
        <v>0</v>
      </c>
      <c r="BX588" s="70">
        <v>0</v>
      </c>
      <c r="BY588" s="70">
        <v>0</v>
      </c>
      <c r="BZ588" s="70">
        <v>0</v>
      </c>
      <c r="CA588" s="70">
        <v>0</v>
      </c>
      <c r="CB588" s="70">
        <v>0</v>
      </c>
      <c r="CC588" s="70">
        <v>0</v>
      </c>
      <c r="CD588" s="70">
        <v>0</v>
      </c>
    </row>
    <row r="589" spans="1:82">
      <c r="A589" s="70" t="s">
        <v>2296</v>
      </c>
      <c r="B589" s="70">
        <v>150</v>
      </c>
      <c r="C589" s="70">
        <v>14</v>
      </c>
      <c r="D589" s="70">
        <v>9</v>
      </c>
      <c r="E589" s="70">
        <v>2017</v>
      </c>
      <c r="F589" s="70" t="s">
        <v>156</v>
      </c>
      <c r="G589" s="70" t="s">
        <v>2282</v>
      </c>
      <c r="H589" s="70" t="s">
        <v>2283</v>
      </c>
      <c r="I589" s="148"/>
      <c r="J589" s="71">
        <v>8.2604840013912773E-2</v>
      </c>
      <c r="K589" s="71">
        <v>0.26888965634239143</v>
      </c>
      <c r="L589" s="71">
        <v>1.6845848372507441</v>
      </c>
      <c r="M589" s="71">
        <v>8.890728840918328</v>
      </c>
      <c r="N589" s="71">
        <v>5.7918418662040549</v>
      </c>
      <c r="O589" s="71">
        <v>3.4002880345639825</v>
      </c>
      <c r="P589" s="71">
        <v>5.1465879475246394</v>
      </c>
      <c r="Q589" s="71">
        <v>0.25408620444443197</v>
      </c>
      <c r="R589" s="71">
        <v>0</v>
      </c>
      <c r="S589" s="71">
        <v>0.58192436153250904</v>
      </c>
      <c r="T589" s="72"/>
      <c r="U589" s="71">
        <v>18437</v>
      </c>
      <c r="V589" s="71">
        <v>120</v>
      </c>
      <c r="W589" s="71">
        <v>61</v>
      </c>
      <c r="X589" s="71">
        <v>2231</v>
      </c>
      <c r="Y589" s="71">
        <v>1394</v>
      </c>
      <c r="Z589" s="71">
        <v>2033</v>
      </c>
      <c r="AA589" s="71">
        <v>1066</v>
      </c>
      <c r="AB589" s="71">
        <v>3720</v>
      </c>
      <c r="AC589" s="71">
        <v>0</v>
      </c>
      <c r="AD589" s="71">
        <v>0.58192436153250904</v>
      </c>
      <c r="AE589" s="72"/>
      <c r="AF589" s="71">
        <v>122993.2062939173</v>
      </c>
      <c r="AG589" s="71">
        <v>200946.59518611309</v>
      </c>
      <c r="AH589" s="71">
        <v>360807.94917823159</v>
      </c>
      <c r="AI589" s="71">
        <v>13960505.812876889</v>
      </c>
      <c r="AJ589" s="71">
        <v>6824628.2905708496</v>
      </c>
      <c r="AK589" s="71">
        <v>0</v>
      </c>
      <c r="AL589" s="71">
        <v>0</v>
      </c>
      <c r="AM589" s="71">
        <v>511004.80169259611</v>
      </c>
      <c r="AN589" s="71">
        <v>0</v>
      </c>
      <c r="AO589" s="71">
        <v>0</v>
      </c>
      <c r="AP589" s="71">
        <v>21980886.655798599</v>
      </c>
      <c r="AQ589" s="72"/>
      <c r="AR589" s="71">
        <v>5</v>
      </c>
      <c r="AS589" s="71">
        <v>3</v>
      </c>
      <c r="AT589" s="71">
        <v>0</v>
      </c>
      <c r="AU589" s="71">
        <v>0</v>
      </c>
      <c r="AV589" s="71">
        <v>0</v>
      </c>
      <c r="AW589" s="71">
        <v>0</v>
      </c>
      <c r="AX589" s="71"/>
      <c r="AY589" s="72"/>
      <c r="AZ589" s="71">
        <v>16.3</v>
      </c>
      <c r="BA589" s="71">
        <v>44</v>
      </c>
      <c r="BB589" s="71">
        <v>0</v>
      </c>
      <c r="BC589" s="71">
        <v>0</v>
      </c>
      <c r="BD589" s="71">
        <v>0</v>
      </c>
      <c r="BE589" s="71">
        <v>0</v>
      </c>
      <c r="BF589" s="71"/>
      <c r="BG589" s="72"/>
      <c r="BH589" s="71">
        <v>0</v>
      </c>
      <c r="BI589" s="71">
        <v>0</v>
      </c>
      <c r="BJ589" s="71">
        <v>0</v>
      </c>
      <c r="BK589" s="71">
        <v>0</v>
      </c>
      <c r="BL589" s="71">
        <v>0</v>
      </c>
      <c r="BM589" s="71">
        <v>0</v>
      </c>
      <c r="BN589" s="72"/>
      <c r="BO589" s="71">
        <v>0</v>
      </c>
      <c r="BP589" s="71">
        <v>0</v>
      </c>
      <c r="BQ589" s="71">
        <v>0</v>
      </c>
      <c r="BR589" s="71">
        <v>0</v>
      </c>
      <c r="BS589" s="71">
        <v>0</v>
      </c>
      <c r="BT589" s="71">
        <v>0</v>
      </c>
      <c r="BU589"/>
      <c r="BV589" s="70">
        <v>0</v>
      </c>
      <c r="BW589" s="70">
        <v>0</v>
      </c>
      <c r="BX589" s="70">
        <v>0</v>
      </c>
      <c r="BY589" s="70">
        <v>0</v>
      </c>
      <c r="BZ589" s="70">
        <v>0</v>
      </c>
      <c r="CA589" s="70">
        <v>0</v>
      </c>
      <c r="CB589" s="70">
        <v>0</v>
      </c>
      <c r="CC589" s="70">
        <v>0</v>
      </c>
      <c r="CD589" s="70">
        <v>0</v>
      </c>
    </row>
    <row r="590" spans="1:82">
      <c r="A590" s="70" t="s">
        <v>2297</v>
      </c>
      <c r="B590" s="70">
        <v>151</v>
      </c>
      <c r="C590" s="70">
        <v>15</v>
      </c>
      <c r="D590" s="70">
        <v>9</v>
      </c>
      <c r="E590" s="70">
        <v>2018</v>
      </c>
      <c r="F590" s="70" t="s">
        <v>183</v>
      </c>
      <c r="G590" s="70" t="s">
        <v>2282</v>
      </c>
      <c r="H590" s="70" t="s">
        <v>2283</v>
      </c>
      <c r="I590" s="148"/>
      <c r="J590" s="71">
        <v>7.3397287152667273E-2</v>
      </c>
      <c r="K590" s="71">
        <v>0.25231437743679402</v>
      </c>
      <c r="L590" s="71">
        <v>1.5102293466575452</v>
      </c>
      <c r="M590" s="71">
        <v>8.652614025608651</v>
      </c>
      <c r="N590" s="71">
        <v>5.8712736245054016</v>
      </c>
      <c r="O590" s="71">
        <v>3.2789647213847473</v>
      </c>
      <c r="P590" s="71">
        <v>5.1240369005272459</v>
      </c>
      <c r="Q590" s="71">
        <v>0.23641050850814299</v>
      </c>
      <c r="R590" s="71">
        <v>0</v>
      </c>
      <c r="S590" s="71">
        <v>0.45115245311000601</v>
      </c>
      <c r="T590" s="72"/>
      <c r="U590" s="71">
        <v>17612</v>
      </c>
      <c r="V590" s="71">
        <v>120</v>
      </c>
      <c r="W590" s="71">
        <v>61</v>
      </c>
      <c r="X590" s="71">
        <v>2231</v>
      </c>
      <c r="Y590" s="71">
        <v>1458</v>
      </c>
      <c r="Z590" s="71">
        <v>1998</v>
      </c>
      <c r="AA590" s="71">
        <v>1072</v>
      </c>
      <c r="AB590" s="71">
        <v>3730</v>
      </c>
      <c r="AC590" s="71">
        <v>0</v>
      </c>
      <c r="AD590" s="71">
        <v>0.45115245311000601</v>
      </c>
      <c r="AE590" s="72"/>
      <c r="AF590" s="71">
        <v>112340.4644236949</v>
      </c>
      <c r="AG590" s="71">
        <v>178499.65069926379</v>
      </c>
      <c r="AH590" s="71">
        <v>340937.15347165283</v>
      </c>
      <c r="AI590" s="71">
        <v>13334798.051333111</v>
      </c>
      <c r="AJ590" s="71">
        <v>6850391.8524026973</v>
      </c>
      <c r="AK590" s="71">
        <v>0</v>
      </c>
      <c r="AL590" s="71">
        <v>0</v>
      </c>
      <c r="AM590" s="71">
        <v>513438.64295445028</v>
      </c>
      <c r="AN590" s="71">
        <v>0</v>
      </c>
      <c r="AO590" s="71">
        <v>0</v>
      </c>
      <c r="AP590" s="71">
        <v>21330405.815284871</v>
      </c>
      <c r="AQ590" s="72"/>
      <c r="AR590" s="71">
        <v>5</v>
      </c>
      <c r="AS590" s="71">
        <v>5</v>
      </c>
      <c r="AT590" s="71">
        <v>0</v>
      </c>
      <c r="AU590" s="71">
        <v>0</v>
      </c>
      <c r="AV590" s="71">
        <v>0</v>
      </c>
      <c r="AW590" s="71">
        <v>0</v>
      </c>
      <c r="AX590" s="71"/>
      <c r="AY590" s="72"/>
      <c r="AZ590" s="71">
        <v>16</v>
      </c>
      <c r="BA590" s="71">
        <v>69</v>
      </c>
      <c r="BB590" s="71">
        <v>0</v>
      </c>
      <c r="BC590" s="71">
        <v>0</v>
      </c>
      <c r="BD590" s="71">
        <v>0</v>
      </c>
      <c r="BE590" s="71">
        <v>0</v>
      </c>
      <c r="BF590" s="71"/>
      <c r="BG590" s="72"/>
      <c r="BH590" s="71">
        <v>0</v>
      </c>
      <c r="BI590" s="71">
        <v>0</v>
      </c>
      <c r="BJ590" s="71">
        <v>0</v>
      </c>
      <c r="BK590" s="71">
        <v>0</v>
      </c>
      <c r="BL590" s="71">
        <v>0</v>
      </c>
      <c r="BM590" s="71">
        <v>0</v>
      </c>
      <c r="BN590" s="72"/>
      <c r="BO590" s="71">
        <v>0</v>
      </c>
      <c r="BP590" s="71">
        <v>0</v>
      </c>
      <c r="BQ590" s="71">
        <v>0</v>
      </c>
      <c r="BR590" s="71">
        <v>0</v>
      </c>
      <c r="BS590" s="71">
        <v>0</v>
      </c>
      <c r="BT590" s="71">
        <v>0</v>
      </c>
      <c r="BU590"/>
      <c r="BV590" s="70">
        <v>0</v>
      </c>
      <c r="BW590" s="70">
        <v>0</v>
      </c>
      <c r="BX590" s="70">
        <v>0</v>
      </c>
      <c r="BY590" s="70">
        <v>0</v>
      </c>
      <c r="BZ590" s="70">
        <v>0</v>
      </c>
      <c r="CA590" s="70">
        <v>0</v>
      </c>
      <c r="CB590" s="70">
        <v>0</v>
      </c>
      <c r="CC590" s="70">
        <v>0</v>
      </c>
      <c r="CD590" s="70">
        <v>0</v>
      </c>
    </row>
    <row r="591" spans="1:82">
      <c r="A591" s="70" t="s">
        <v>2298</v>
      </c>
      <c r="B591" s="70">
        <v>152</v>
      </c>
      <c r="C591" s="70">
        <v>16</v>
      </c>
      <c r="D591" s="70">
        <v>9</v>
      </c>
      <c r="E591" s="70">
        <v>2019</v>
      </c>
      <c r="F591" s="70" t="s">
        <v>158</v>
      </c>
      <c r="G591" s="70" t="s">
        <v>2282</v>
      </c>
      <c r="H591" s="70" t="s">
        <v>2283</v>
      </c>
      <c r="I591" s="148"/>
      <c r="J591" s="71">
        <v>6.765529827726581E-2</v>
      </c>
      <c r="K591" s="71">
        <v>0.22903048922025826</v>
      </c>
      <c r="L591" s="71">
        <v>1.5184498782698057</v>
      </c>
      <c r="M591" s="71">
        <v>8.2857978295421333</v>
      </c>
      <c r="N591" s="71">
        <v>5.3970911356907916</v>
      </c>
      <c r="O591" s="71">
        <v>3.1626007350429775</v>
      </c>
      <c r="P591" s="71">
        <v>4.9266992161887275</v>
      </c>
      <c r="Q591" s="71">
        <v>0.23116648241172799</v>
      </c>
      <c r="R591" s="71">
        <v>0</v>
      </c>
      <c r="S591" s="71">
        <v>0.55062321698724026</v>
      </c>
      <c r="T591" s="72"/>
      <c r="U591" s="71">
        <v>16456</v>
      </c>
      <c r="V591" s="71">
        <v>120</v>
      </c>
      <c r="W591" s="71">
        <v>61</v>
      </c>
      <c r="X591" s="71">
        <v>2231</v>
      </c>
      <c r="Y591" s="71">
        <v>1510</v>
      </c>
      <c r="Z591" s="71">
        <v>1980</v>
      </c>
      <c r="AA591" s="71">
        <v>1023</v>
      </c>
      <c r="AB591" s="71">
        <v>3746</v>
      </c>
      <c r="AC591" s="71">
        <v>0</v>
      </c>
      <c r="AD591" s="71">
        <v>0.55062321698724026</v>
      </c>
      <c r="AE591" s="72"/>
      <c r="AF591" s="71">
        <v>109894.3973233939</v>
      </c>
      <c r="AG591" s="71">
        <v>172834.94526195011</v>
      </c>
      <c r="AH591" s="71">
        <v>360115.65993368247</v>
      </c>
      <c r="AI591" s="71">
        <v>13664829.25609635</v>
      </c>
      <c r="AJ591" s="71">
        <v>6892713.9901942033</v>
      </c>
      <c r="AK591" s="71">
        <v>0</v>
      </c>
      <c r="AL591" s="71">
        <v>0</v>
      </c>
      <c r="AM591" s="71">
        <v>510177.00012709812</v>
      </c>
      <c r="AN591" s="71">
        <v>0</v>
      </c>
      <c r="AO591" s="71">
        <v>0</v>
      </c>
      <c r="AP591" s="71">
        <v>21710565.248936679</v>
      </c>
      <c r="AQ591" s="72"/>
      <c r="AR591" s="71">
        <v>5</v>
      </c>
      <c r="AS591" s="71">
        <v>5</v>
      </c>
      <c r="AT591" s="71">
        <v>0</v>
      </c>
      <c r="AU591" s="71">
        <v>0</v>
      </c>
      <c r="AV591" s="71">
        <v>0</v>
      </c>
      <c r="AW591" s="71">
        <v>0</v>
      </c>
      <c r="AX591" s="71"/>
      <c r="AY591" s="72"/>
      <c r="AZ591" s="71">
        <v>16.3</v>
      </c>
      <c r="BA591" s="71">
        <v>68.900000000000006</v>
      </c>
      <c r="BB591" s="71">
        <v>0</v>
      </c>
      <c r="BC591" s="71">
        <v>0</v>
      </c>
      <c r="BD591" s="71">
        <v>0</v>
      </c>
      <c r="BE591" s="71">
        <v>0</v>
      </c>
      <c r="BF591" s="71"/>
      <c r="BG591" s="72"/>
      <c r="BH591" s="71">
        <v>0</v>
      </c>
      <c r="BI591" s="71">
        <v>0</v>
      </c>
      <c r="BJ591" s="71">
        <v>0</v>
      </c>
      <c r="BK591" s="71">
        <v>0</v>
      </c>
      <c r="BL591" s="71">
        <v>0</v>
      </c>
      <c r="BM591" s="71">
        <v>0</v>
      </c>
      <c r="BN591" s="72"/>
      <c r="BO591" s="71">
        <v>0</v>
      </c>
      <c r="BP591" s="71">
        <v>0</v>
      </c>
      <c r="BQ591" s="71">
        <v>0</v>
      </c>
      <c r="BR591" s="71">
        <v>0</v>
      </c>
      <c r="BS591" s="71">
        <v>0</v>
      </c>
      <c r="BT591" s="71">
        <v>0</v>
      </c>
      <c r="BU591"/>
      <c r="BV591" s="70">
        <v>0</v>
      </c>
      <c r="BW591" s="70">
        <v>0</v>
      </c>
      <c r="BX591" s="70">
        <v>0</v>
      </c>
      <c r="BY591" s="70">
        <v>0</v>
      </c>
      <c r="BZ591" s="70">
        <v>0</v>
      </c>
      <c r="CA591" s="70">
        <v>0</v>
      </c>
      <c r="CB591" s="70">
        <v>0</v>
      </c>
      <c r="CC591" s="70">
        <v>0</v>
      </c>
      <c r="CD591" s="70">
        <v>0</v>
      </c>
    </row>
    <row r="592" spans="1:82">
      <c r="A592" s="70" t="s">
        <v>2299</v>
      </c>
      <c r="B592" s="70">
        <v>153</v>
      </c>
      <c r="C592" s="70">
        <v>17</v>
      </c>
      <c r="D592" s="70">
        <v>9</v>
      </c>
      <c r="E592" s="70">
        <v>2020</v>
      </c>
      <c r="F592" s="70" t="s">
        <v>159</v>
      </c>
      <c r="G592" s="70" t="s">
        <v>2282</v>
      </c>
      <c r="H592" s="70" t="s">
        <v>2283</v>
      </c>
      <c r="I592" s="148"/>
      <c r="J592" s="71">
        <v>0</v>
      </c>
      <c r="K592" s="71">
        <v>0.25522776307082351</v>
      </c>
      <c r="L592" s="71">
        <v>1.2232100643272359</v>
      </c>
      <c r="M592" s="71">
        <v>5.5820833849865039</v>
      </c>
      <c r="N592" s="71">
        <v>4.6988767219264904</v>
      </c>
      <c r="O592" s="71">
        <v>2.7666870706492874</v>
      </c>
      <c r="P592" s="71">
        <v>4.6578264281251558</v>
      </c>
      <c r="Q592" s="71">
        <v>0.20736486419400099</v>
      </c>
      <c r="R592" s="71">
        <v>0</v>
      </c>
      <c r="S592" s="71">
        <v>0.432024708461624</v>
      </c>
      <c r="T592" s="72"/>
      <c r="U592" s="71">
        <v>0</v>
      </c>
      <c r="V592" s="71">
        <v>117</v>
      </c>
      <c r="W592" s="71">
        <v>55</v>
      </c>
      <c r="X592" s="71">
        <v>1670</v>
      </c>
      <c r="Y592" s="71">
        <v>1341</v>
      </c>
      <c r="Z592" s="71">
        <v>1977</v>
      </c>
      <c r="AA592" s="71">
        <v>1028</v>
      </c>
      <c r="AB592" s="71">
        <v>3517</v>
      </c>
      <c r="AC592" s="71">
        <v>0</v>
      </c>
      <c r="AD592" s="71">
        <v>0.432024708461624</v>
      </c>
      <c r="AE592" s="72"/>
      <c r="AF592" s="71">
        <v>0</v>
      </c>
      <c r="AG592" s="71">
        <v>184039.4925230302</v>
      </c>
      <c r="AH592" s="71">
        <v>314746.75163488794</v>
      </c>
      <c r="AI592" s="71">
        <v>9649709.7704694886</v>
      </c>
      <c r="AJ592" s="71">
        <v>6125380.1766197309</v>
      </c>
      <c r="AK592" s="71"/>
      <c r="AL592" s="71"/>
      <c r="AM592" s="71">
        <v>459007.57468498248</v>
      </c>
      <c r="AN592" s="71"/>
      <c r="AO592" s="71"/>
      <c r="AP592" s="71">
        <v>16732883.76593212</v>
      </c>
      <c r="AQ592" s="72"/>
      <c r="AR592" s="71">
        <v>5</v>
      </c>
      <c r="AS592" s="71">
        <v>5</v>
      </c>
      <c r="AT592" s="71">
        <v>0</v>
      </c>
      <c r="AU592" s="71">
        <v>0</v>
      </c>
      <c r="AV592" s="71">
        <v>0</v>
      </c>
      <c r="AW592" s="71">
        <v>0</v>
      </c>
      <c r="AX592" s="71"/>
      <c r="AY592" s="72"/>
      <c r="AZ592" s="71">
        <v>16.3</v>
      </c>
      <c r="BA592" s="71">
        <v>68.900000000000006</v>
      </c>
      <c r="BB592" s="71">
        <v>0</v>
      </c>
      <c r="BC592" s="71">
        <v>0</v>
      </c>
      <c r="BD592" s="71">
        <v>0</v>
      </c>
      <c r="BE592" s="71">
        <v>0</v>
      </c>
      <c r="BF592" s="71"/>
      <c r="BG592" s="72"/>
      <c r="BH592" s="71">
        <v>0</v>
      </c>
      <c r="BI592" s="71">
        <v>0</v>
      </c>
      <c r="BJ592" s="71">
        <v>0</v>
      </c>
      <c r="BK592" s="71">
        <v>0</v>
      </c>
      <c r="BL592" s="71">
        <v>0</v>
      </c>
      <c r="BM592" s="71">
        <v>0</v>
      </c>
      <c r="BN592" s="72"/>
      <c r="BO592" s="71">
        <v>0</v>
      </c>
      <c r="BP592" s="71">
        <v>0</v>
      </c>
      <c r="BQ592" s="71">
        <v>0</v>
      </c>
      <c r="BR592" s="71">
        <v>0</v>
      </c>
      <c r="BS592" s="71">
        <v>0</v>
      </c>
      <c r="BT592" s="71">
        <v>0</v>
      </c>
      <c r="BU592"/>
      <c r="BV592" s="70">
        <v>0</v>
      </c>
      <c r="BW592" s="70">
        <v>0</v>
      </c>
      <c r="BX592" s="70">
        <v>0</v>
      </c>
      <c r="BY592" s="70">
        <v>0</v>
      </c>
      <c r="BZ592" s="70">
        <v>0</v>
      </c>
      <c r="CA592" s="70">
        <v>0</v>
      </c>
      <c r="CB592" s="70">
        <v>0</v>
      </c>
      <c r="CC592" s="70">
        <v>0</v>
      </c>
      <c r="CD592" s="70">
        <v>0</v>
      </c>
    </row>
    <row r="593" spans="1:82">
      <c r="A593" s="70" t="s">
        <v>2300</v>
      </c>
      <c r="B593" s="70">
        <v>153</v>
      </c>
      <c r="C593" s="70">
        <v>18</v>
      </c>
      <c r="D593" s="70">
        <v>9</v>
      </c>
      <c r="E593" s="70">
        <v>2021</v>
      </c>
      <c r="F593" s="70" t="s">
        <v>160</v>
      </c>
      <c r="G593" s="70" t="s">
        <v>2282</v>
      </c>
      <c r="H593" s="70" t="s">
        <v>2283</v>
      </c>
      <c r="I593" s="148"/>
      <c r="J593" s="71">
        <v>7.3766003442801195E-2</v>
      </c>
      <c r="K593" s="71">
        <v>0.27368424523725776</v>
      </c>
      <c r="L593" s="71">
        <v>1.6047549854477468</v>
      </c>
      <c r="M593" s="71">
        <v>6.3141755120723264</v>
      </c>
      <c r="N593" s="71">
        <v>5.1222348831422773</v>
      </c>
      <c r="O593" s="71">
        <v>2.6815746714796092</v>
      </c>
      <c r="P593" s="71">
        <v>4.7534819293653889</v>
      </c>
      <c r="Q593" s="71">
        <v>0.20166906895074399</v>
      </c>
      <c r="R593" s="71">
        <v>0</v>
      </c>
      <c r="S593" s="71">
        <v>0.4809102257828437</v>
      </c>
      <c r="T593" s="72"/>
      <c r="U593" s="71">
        <v>19308</v>
      </c>
      <c r="V593" s="71">
        <v>117</v>
      </c>
      <c r="W593" s="71">
        <v>55</v>
      </c>
      <c r="X593" s="71">
        <v>1670</v>
      </c>
      <c r="Y593" s="71">
        <v>1339</v>
      </c>
      <c r="Z593" s="71">
        <v>1973</v>
      </c>
      <c r="AA593" s="71">
        <v>1023</v>
      </c>
      <c r="AB593" s="71">
        <v>3454</v>
      </c>
      <c r="AC593" s="71">
        <v>0</v>
      </c>
      <c r="AD593" s="71">
        <v>0.4809102257828437</v>
      </c>
      <c r="AE593" s="72"/>
      <c r="AF593" s="71">
        <v>116509.34077371372</v>
      </c>
      <c r="AG593" s="71">
        <v>189522.59914190965</v>
      </c>
      <c r="AH593" s="71">
        <v>377023.14035606204</v>
      </c>
      <c r="AI593" s="71">
        <v>10327089.092025867</v>
      </c>
      <c r="AJ593" s="71">
        <v>6487229.5748457909</v>
      </c>
      <c r="AK593" s="71">
        <v>0</v>
      </c>
      <c r="AL593" s="71">
        <v>0</v>
      </c>
      <c r="AM593" s="71">
        <v>453385.46848815132</v>
      </c>
      <c r="AN593" s="71">
        <v>0</v>
      </c>
      <c r="AO593" s="71">
        <v>0</v>
      </c>
      <c r="AP593" s="71">
        <v>17950759.215631496</v>
      </c>
      <c r="AQ593" s="72"/>
      <c r="AR593" s="71">
        <v>5</v>
      </c>
      <c r="AS593" s="71">
        <v>5</v>
      </c>
      <c r="AT593" s="71">
        <v>0</v>
      </c>
      <c r="AU593" s="71">
        <v>0</v>
      </c>
      <c r="AV593" s="71">
        <v>0</v>
      </c>
      <c r="AW593" s="71">
        <v>0</v>
      </c>
      <c r="AX593" s="71"/>
      <c r="AY593" s="72"/>
      <c r="AZ593" s="71">
        <v>16.3</v>
      </c>
      <c r="BA593" s="71">
        <v>68.900000000000006</v>
      </c>
      <c r="BB593" s="71">
        <v>0</v>
      </c>
      <c r="BC593" s="71">
        <v>0</v>
      </c>
      <c r="BD593" s="71">
        <v>0</v>
      </c>
      <c r="BE593" s="71">
        <v>0</v>
      </c>
      <c r="BF593" s="71"/>
      <c r="BG593" s="72"/>
      <c r="BH593" s="71">
        <v>0</v>
      </c>
      <c r="BI593" s="71">
        <v>0</v>
      </c>
      <c r="BJ593" s="71">
        <v>0</v>
      </c>
      <c r="BK593" s="71">
        <v>0</v>
      </c>
      <c r="BL593" s="71">
        <v>0</v>
      </c>
      <c r="BM593" s="71">
        <v>0</v>
      </c>
      <c r="BN593" s="72"/>
      <c r="BO593" s="71">
        <v>0</v>
      </c>
      <c r="BP593" s="71">
        <v>0</v>
      </c>
      <c r="BQ593" s="71">
        <v>0</v>
      </c>
      <c r="BR593" s="71">
        <v>0</v>
      </c>
      <c r="BS593" s="71">
        <v>0</v>
      </c>
      <c r="BT593" s="71">
        <v>0</v>
      </c>
      <c r="BU593"/>
      <c r="BV593" s="70">
        <v>0</v>
      </c>
      <c r="BW593" s="70">
        <v>0</v>
      </c>
      <c r="BX593" s="70">
        <v>0</v>
      </c>
      <c r="BY593" s="70">
        <v>0</v>
      </c>
      <c r="BZ593" s="70">
        <v>0</v>
      </c>
      <c r="CA593" s="70">
        <v>0</v>
      </c>
      <c r="CB593" s="70">
        <v>0</v>
      </c>
      <c r="CC593" s="70">
        <v>0</v>
      </c>
      <c r="CD593" s="70">
        <v>0</v>
      </c>
    </row>
    <row r="594" spans="1:82">
      <c r="A594" s="70" t="s">
        <v>2301</v>
      </c>
      <c r="B594" s="70">
        <v>153</v>
      </c>
      <c r="C594" s="70">
        <v>19</v>
      </c>
      <c r="D594" s="70">
        <v>9</v>
      </c>
      <c r="E594" s="70">
        <v>2022</v>
      </c>
      <c r="F594" s="70" t="s">
        <v>161</v>
      </c>
      <c r="G594" s="70" t="s">
        <v>2282</v>
      </c>
      <c r="H594" s="70" t="s">
        <v>2283</v>
      </c>
      <c r="I594" s="148"/>
      <c r="J594" s="71">
        <v>6.7766333221589259E-2</v>
      </c>
      <c r="K594" s="71">
        <v>0.24656989532506718</v>
      </c>
      <c r="L594" s="71">
        <v>1.0282758882894913</v>
      </c>
      <c r="M594" s="71">
        <v>6.2355982095175717</v>
      </c>
      <c r="N594" s="71">
        <v>5.3120498207491602</v>
      </c>
      <c r="O594" s="71">
        <v>2.8252507438244732</v>
      </c>
      <c r="P594" s="71">
        <v>4.7599121912024396</v>
      </c>
      <c r="Q594" s="71">
        <v>0.20257112806687694</v>
      </c>
      <c r="R594" s="71">
        <v>0</v>
      </c>
      <c r="S594" s="71">
        <v>0.46380818522816902</v>
      </c>
      <c r="T594" s="72"/>
      <c r="U594" s="71">
        <v>19683</v>
      </c>
      <c r="V594" s="71">
        <v>117</v>
      </c>
      <c r="W594" s="71">
        <v>55</v>
      </c>
      <c r="X594" s="71">
        <v>1670</v>
      </c>
      <c r="Y594" s="71">
        <v>1420</v>
      </c>
      <c r="Z594" s="71">
        <v>1975</v>
      </c>
      <c r="AA594" s="71">
        <v>1040</v>
      </c>
      <c r="AB594" s="71">
        <v>3441</v>
      </c>
      <c r="AC594" s="71">
        <v>0</v>
      </c>
      <c r="AD594" s="71">
        <v>0.46380818522816902</v>
      </c>
      <c r="AE594" s="72"/>
      <c r="AF594" s="71">
        <v>105491.80063824786</v>
      </c>
      <c r="AG594" s="71">
        <v>184062.2159136596</v>
      </c>
      <c r="AH594" s="71">
        <v>294345.24018597766</v>
      </c>
      <c r="AI594" s="71">
        <v>10255931.264086366</v>
      </c>
      <c r="AJ594" s="71">
        <v>6821171.398813297</v>
      </c>
      <c r="AK594" s="71">
        <v>0</v>
      </c>
      <c r="AL594" s="71">
        <v>0</v>
      </c>
      <c r="AM594" s="71">
        <v>444327.02005488466</v>
      </c>
      <c r="AN594" s="71">
        <v>0</v>
      </c>
      <c r="AO594" s="71">
        <v>0</v>
      </c>
      <c r="AP594" s="71">
        <v>18105328.93969243</v>
      </c>
      <c r="AQ594" s="72"/>
      <c r="AR594" s="71">
        <v>6</v>
      </c>
      <c r="AS594" s="71">
        <v>5</v>
      </c>
      <c r="AT594" s="71">
        <v>0</v>
      </c>
      <c r="AU594" s="71">
        <v>1</v>
      </c>
      <c r="AV594" s="71">
        <v>0</v>
      </c>
      <c r="AW594" s="71">
        <v>0</v>
      </c>
      <c r="AX594" s="71"/>
      <c r="AY594" s="72"/>
      <c r="AZ594" s="71">
        <v>19.700000000000003</v>
      </c>
      <c r="BA594" s="71">
        <v>68.900000000000006</v>
      </c>
      <c r="BB594" s="71">
        <v>0</v>
      </c>
      <c r="BC594" s="71">
        <v>97</v>
      </c>
      <c r="BD594" s="71">
        <v>0</v>
      </c>
      <c r="BE594" s="71">
        <v>0</v>
      </c>
      <c r="BF594" s="71"/>
      <c r="BG594" s="72"/>
      <c r="BH594" s="71"/>
      <c r="BI594" s="71"/>
      <c r="BJ594" s="71"/>
      <c r="BK594" s="71"/>
      <c r="BL594" s="71"/>
      <c r="BM594" s="71"/>
      <c r="BN594" s="72"/>
      <c r="BO594" s="71"/>
      <c r="BP594" s="71"/>
      <c r="BQ594" s="71"/>
      <c r="BR594" s="71"/>
      <c r="BS594" s="71"/>
      <c r="BT594" s="71"/>
      <c r="BU594"/>
      <c r="BV594" s="70"/>
      <c r="BW594" s="70"/>
      <c r="BX594" s="70"/>
      <c r="BY594" s="70"/>
      <c r="BZ594" s="70"/>
      <c r="CA594" s="70"/>
      <c r="CB594" s="70"/>
      <c r="CC594" s="70"/>
      <c r="CD594" s="70"/>
    </row>
    <row r="595" spans="1:82">
      <c r="A595" s="70" t="s">
        <v>2302</v>
      </c>
      <c r="B595" s="70">
        <v>153</v>
      </c>
      <c r="C595" s="70">
        <v>20</v>
      </c>
      <c r="D595" s="70">
        <v>9</v>
      </c>
      <c r="E595" s="70">
        <v>2023</v>
      </c>
      <c r="F595" s="70" t="s">
        <v>1539</v>
      </c>
      <c r="G595" s="70" t="s">
        <v>2282</v>
      </c>
      <c r="H595" s="70" t="s">
        <v>2283</v>
      </c>
      <c r="I595" s="148"/>
      <c r="J595" s="71"/>
      <c r="K595" s="71"/>
      <c r="L595" s="71"/>
      <c r="M595" s="71"/>
      <c r="N595" s="71"/>
      <c r="O595" s="71"/>
      <c r="P595" s="71"/>
      <c r="Q595" s="71"/>
      <c r="R595" s="71"/>
      <c r="S595" s="71"/>
      <c r="T595" s="72"/>
      <c r="U595" s="71"/>
      <c r="V595" s="71"/>
      <c r="W595" s="71"/>
      <c r="X595" s="71"/>
      <c r="Y595" s="71"/>
      <c r="Z595" s="71"/>
      <c r="AA595" s="71"/>
      <c r="AB595" s="71"/>
      <c r="AC595" s="71"/>
      <c r="AD595" s="71"/>
      <c r="AE595" s="72"/>
      <c r="AF595" s="71"/>
      <c r="AG595" s="71"/>
      <c r="AH595" s="71"/>
      <c r="AI595" s="71"/>
      <c r="AJ595" s="71"/>
      <c r="AK595" s="71"/>
      <c r="AL595" s="71"/>
      <c r="AM595" s="71"/>
      <c r="AN595" s="71"/>
      <c r="AO595" s="71"/>
      <c r="AP595" s="71"/>
      <c r="AQ595" s="72"/>
      <c r="AR595" s="71">
        <v>8</v>
      </c>
      <c r="AS595" s="71">
        <v>5</v>
      </c>
      <c r="AT595" s="71">
        <v>0</v>
      </c>
      <c r="AU595" s="71">
        <v>1</v>
      </c>
      <c r="AV595" s="71">
        <v>0</v>
      </c>
      <c r="AW595" s="71">
        <v>0</v>
      </c>
      <c r="AX595" s="71"/>
      <c r="AY595" s="72"/>
      <c r="AZ595" s="71">
        <v>31.1</v>
      </c>
      <c r="BA595" s="71">
        <v>68.900000000000006</v>
      </c>
      <c r="BB595" s="71">
        <v>0</v>
      </c>
      <c r="BC595" s="71">
        <v>97</v>
      </c>
      <c r="BD595" s="71">
        <v>0</v>
      </c>
      <c r="BE595" s="71">
        <v>0</v>
      </c>
      <c r="BF595" s="71"/>
      <c r="BG595" s="72"/>
      <c r="BH595" s="71"/>
      <c r="BI595" s="71"/>
      <c r="BJ595" s="71"/>
      <c r="BK595" s="71"/>
      <c r="BL595" s="71"/>
      <c r="BM595" s="71"/>
      <c r="BN595" s="72"/>
      <c r="BO595" s="71"/>
      <c r="BP595" s="71"/>
      <c r="BQ595" s="71"/>
      <c r="BR595" s="71"/>
      <c r="BS595" s="71"/>
      <c r="BT595" s="71"/>
      <c r="BU595"/>
      <c r="BV595" s="70"/>
      <c r="BW595" s="70"/>
      <c r="BX595" s="70"/>
      <c r="BY595" s="70"/>
      <c r="BZ595" s="70"/>
      <c r="CA595" s="70"/>
      <c r="CB595" s="70"/>
      <c r="CC595" s="70"/>
      <c r="CD595" s="70"/>
    </row>
    <row r="596" spans="1:82">
      <c r="A596" s="70" t="s">
        <v>2303</v>
      </c>
      <c r="B596" s="70">
        <v>153</v>
      </c>
      <c r="C596" s="70">
        <v>21</v>
      </c>
      <c r="D596" s="70">
        <v>9</v>
      </c>
      <c r="E596" s="70">
        <v>2024</v>
      </c>
      <c r="F596" s="70" t="s">
        <v>1554</v>
      </c>
      <c r="G596" s="1064" t="s">
        <v>2282</v>
      </c>
      <c r="H596" s="70" t="s">
        <v>2283</v>
      </c>
      <c r="I596" s="148"/>
      <c r="J596" s="71"/>
      <c r="K596" s="71"/>
      <c r="L596" s="71"/>
      <c r="M596" s="71"/>
      <c r="N596" s="71"/>
      <c r="O596" s="71"/>
      <c r="P596" s="71"/>
      <c r="Q596" s="71"/>
      <c r="R596" s="71"/>
      <c r="S596" s="71"/>
      <c r="T596" s="72"/>
      <c r="U596" s="71"/>
      <c r="V596" s="71"/>
      <c r="W596" s="71"/>
      <c r="X596" s="71"/>
      <c r="Y596" s="71"/>
      <c r="Z596" s="71"/>
      <c r="AA596" s="71"/>
      <c r="AB596" s="71"/>
      <c r="AC596" s="71"/>
      <c r="AD596" s="71"/>
      <c r="AE596" s="72"/>
      <c r="AF596" s="71"/>
      <c r="AG596" s="71"/>
      <c r="AH596" s="71"/>
      <c r="AI596" s="71"/>
      <c r="AJ596" s="71"/>
      <c r="AK596" s="71"/>
      <c r="AL596" s="71"/>
      <c r="AM596" s="71"/>
      <c r="AN596" s="71"/>
      <c r="AO596" s="71"/>
      <c r="AP596" s="71"/>
      <c r="AQ596" s="72"/>
      <c r="AR596" s="71"/>
      <c r="AS596" s="71"/>
      <c r="AT596" s="71"/>
      <c r="AU596" s="71"/>
      <c r="AV596" s="71"/>
      <c r="AW596" s="71"/>
      <c r="AX596" s="71"/>
      <c r="AY596" s="72"/>
      <c r="AZ596" s="71"/>
      <c r="BA596" s="71"/>
      <c r="BB596" s="71"/>
      <c r="BC596" s="71"/>
      <c r="BD596" s="71"/>
      <c r="BE596" s="71"/>
      <c r="BF596" s="71"/>
      <c r="BG596" s="72"/>
      <c r="BH596" s="71"/>
      <c r="BI596" s="71"/>
      <c r="BJ596" s="71"/>
      <c r="BK596" s="71"/>
      <c r="BL596" s="71"/>
      <c r="BM596" s="71"/>
      <c r="BN596" s="72"/>
      <c r="BO596" s="71"/>
      <c r="BP596" s="71"/>
      <c r="BQ596" s="71"/>
      <c r="BR596" s="71"/>
      <c r="BS596" s="71"/>
      <c r="BT596" s="71"/>
      <c r="BU596"/>
      <c r="BV596" s="70"/>
      <c r="BW596" s="70"/>
      <c r="BX596" s="70"/>
      <c r="BY596" s="70"/>
      <c r="BZ596" s="70"/>
      <c r="CA596" s="70"/>
      <c r="CB596" s="70"/>
      <c r="CC596" s="70"/>
      <c r="CD596" s="70"/>
    </row>
    <row r="597" spans="1:82">
      <c r="A597" s="70" t="s">
        <v>2304</v>
      </c>
      <c r="B597" s="70">
        <v>1</v>
      </c>
      <c r="C597" s="70">
        <v>1</v>
      </c>
      <c r="D597" s="70">
        <v>1</v>
      </c>
      <c r="E597" s="70">
        <v>1990</v>
      </c>
      <c r="F597" s="70" t="s">
        <v>787</v>
      </c>
      <c r="G597" s="1064" t="s">
        <v>2305</v>
      </c>
      <c r="H597" s="70" t="s">
        <v>2306</v>
      </c>
      <c r="I597" s="148" t="s">
        <v>793</v>
      </c>
      <c r="J597" s="71">
        <v>12.731995691536341</v>
      </c>
      <c r="K597" s="71">
        <v>1.7959536300907271</v>
      </c>
      <c r="L597" s="71">
        <v>4.2816892646109004</v>
      </c>
      <c r="M597" s="71">
        <v>3.2476294663646872</v>
      </c>
      <c r="N597" s="71">
        <v>4.3343701714316936</v>
      </c>
      <c r="O597" s="71">
        <v>3.4742508461152859</v>
      </c>
      <c r="P597" s="71">
        <v>8.8669754322595153</v>
      </c>
      <c r="Q597" s="71">
        <v>0.34280559051270998</v>
      </c>
      <c r="R597" s="71">
        <v>0</v>
      </c>
      <c r="S597" s="71">
        <v>0.34999670549334932</v>
      </c>
      <c r="T597" s="72"/>
      <c r="U597" s="71">
        <v>187347</v>
      </c>
      <c r="V597" s="71">
        <v>470</v>
      </c>
      <c r="W597" s="71">
        <v>57</v>
      </c>
      <c r="X597" s="71">
        <v>1306</v>
      </c>
      <c r="Y597" s="71">
        <v>1928</v>
      </c>
      <c r="Z597" s="71">
        <v>1429</v>
      </c>
      <c r="AA597" s="71">
        <v>2153</v>
      </c>
      <c r="AB597" s="71">
        <v>5566</v>
      </c>
      <c r="AC597" s="71">
        <v>0</v>
      </c>
      <c r="AD597" s="71">
        <v>0.34999670549334932</v>
      </c>
      <c r="AE597" s="72"/>
      <c r="AF597" s="71"/>
      <c r="AG597" s="71"/>
      <c r="AH597" s="71"/>
      <c r="AI597" s="71"/>
      <c r="AJ597" s="71"/>
      <c r="AK597" s="71"/>
      <c r="AL597" s="71"/>
      <c r="AM597" s="71"/>
      <c r="AN597" s="71"/>
      <c r="AO597" s="71"/>
      <c r="AP597" s="71"/>
      <c r="AQ597" s="72"/>
      <c r="AR597" s="71"/>
      <c r="AS597" s="71"/>
      <c r="AT597" s="71"/>
      <c r="AU597" s="71"/>
      <c r="AV597" s="71"/>
      <c r="AW597" s="71"/>
      <c r="AX597" s="71"/>
      <c r="AY597" s="72"/>
      <c r="AZ597" s="71"/>
      <c r="BA597" s="71"/>
      <c r="BB597" s="71"/>
      <c r="BC597" s="71"/>
      <c r="BD597" s="71"/>
      <c r="BE597" s="71"/>
      <c r="BF597" s="71"/>
      <c r="BG597" s="72"/>
      <c r="BH597" s="71" t="s">
        <v>788</v>
      </c>
      <c r="BI597" s="71" t="s">
        <v>788</v>
      </c>
      <c r="BJ597" s="71" t="s">
        <v>788</v>
      </c>
      <c r="BK597" s="71" t="s">
        <v>788</v>
      </c>
      <c r="BL597" s="71" t="s">
        <v>788</v>
      </c>
      <c r="BM597" s="71" t="s">
        <v>788</v>
      </c>
      <c r="BN597" s="72"/>
      <c r="BO597" s="71" t="s">
        <v>788</v>
      </c>
      <c r="BP597" s="71" t="s">
        <v>788</v>
      </c>
      <c r="BQ597" s="71" t="s">
        <v>788</v>
      </c>
      <c r="BR597" s="71" t="s">
        <v>788</v>
      </c>
      <c r="BS597" s="71" t="s">
        <v>788</v>
      </c>
      <c r="BT597" s="71" t="s">
        <v>788</v>
      </c>
      <c r="BU597"/>
      <c r="BV597" s="70"/>
      <c r="BW597" s="70"/>
      <c r="BX597" s="70"/>
      <c r="BY597" s="70"/>
      <c r="BZ597" s="70"/>
      <c r="CA597" s="70"/>
      <c r="CB597" s="70"/>
      <c r="CC597" s="70"/>
      <c r="CD597" s="70"/>
    </row>
    <row r="598" spans="1:82">
      <c r="A598" s="70" t="s">
        <v>2307</v>
      </c>
      <c r="B598" s="70">
        <v>2</v>
      </c>
      <c r="C598" s="70">
        <v>2</v>
      </c>
      <c r="D598" s="70">
        <v>1</v>
      </c>
      <c r="E598" s="70">
        <v>2005</v>
      </c>
      <c r="F598" s="70" t="s">
        <v>789</v>
      </c>
      <c r="G598" s="70" t="s">
        <v>2305</v>
      </c>
      <c r="H598" s="70" t="s">
        <v>2306</v>
      </c>
      <c r="I598" s="148"/>
      <c r="J598" s="71">
        <v>8.1560240037638128</v>
      </c>
      <c r="K598" s="71">
        <v>0.76796828498462233</v>
      </c>
      <c r="L598" s="71">
        <v>2.061984419478267</v>
      </c>
      <c r="M598" s="71">
        <v>5.6247838649742716</v>
      </c>
      <c r="N598" s="71">
        <v>5.1047933610514802</v>
      </c>
      <c r="O598" s="71">
        <v>4.5024219259843434</v>
      </c>
      <c r="P598" s="71">
        <v>10.08247033360861</v>
      </c>
      <c r="Q598" s="71">
        <v>0.28078563453831301</v>
      </c>
      <c r="R598" s="71">
        <v>0</v>
      </c>
      <c r="S598" s="71">
        <v>0.57522122259764752</v>
      </c>
      <c r="T598" s="72"/>
      <c r="U598" s="71">
        <v>178657</v>
      </c>
      <c r="V598" s="71">
        <v>242</v>
      </c>
      <c r="W598" s="71">
        <v>18</v>
      </c>
      <c r="X598" s="71">
        <v>1203</v>
      </c>
      <c r="Y598" s="71">
        <v>2053</v>
      </c>
      <c r="Z598" s="71">
        <v>2143</v>
      </c>
      <c r="AA598" s="71">
        <v>2005</v>
      </c>
      <c r="AB598" s="71">
        <v>4766</v>
      </c>
      <c r="AC598" s="71">
        <v>0</v>
      </c>
      <c r="AD598" s="71">
        <v>0.57522122259764752</v>
      </c>
      <c r="AE598" s="72"/>
      <c r="AF598" s="71"/>
      <c r="AG598" s="71"/>
      <c r="AH598" s="71"/>
      <c r="AI598" s="71"/>
      <c r="AJ598" s="71"/>
      <c r="AK598" s="71"/>
      <c r="AL598" s="71"/>
      <c r="AM598" s="71"/>
      <c r="AN598" s="71"/>
      <c r="AO598" s="71"/>
      <c r="AP598" s="71"/>
      <c r="AQ598" s="72"/>
      <c r="AR598" s="71"/>
      <c r="AS598" s="71"/>
      <c r="AT598" s="71"/>
      <c r="AU598" s="71"/>
      <c r="AV598" s="71"/>
      <c r="AW598" s="71"/>
      <c r="AX598" s="71"/>
      <c r="AY598" s="72"/>
      <c r="AZ598" s="71"/>
      <c r="BA598" s="71"/>
      <c r="BB598" s="71"/>
      <c r="BC598" s="71"/>
      <c r="BD598" s="71"/>
      <c r="BE598" s="71"/>
      <c r="BF598" s="71"/>
      <c r="BG598" s="72"/>
      <c r="BH598" s="71" t="s">
        <v>788</v>
      </c>
      <c r="BI598" s="71" t="s">
        <v>788</v>
      </c>
      <c r="BJ598" s="71" t="s">
        <v>788</v>
      </c>
      <c r="BK598" s="71" t="s">
        <v>788</v>
      </c>
      <c r="BL598" s="71" t="s">
        <v>788</v>
      </c>
      <c r="BM598" s="71" t="s">
        <v>788</v>
      </c>
      <c r="BN598" s="72"/>
      <c r="BO598" s="71" t="s">
        <v>788</v>
      </c>
      <c r="BP598" s="71" t="s">
        <v>788</v>
      </c>
      <c r="BQ598" s="71" t="s">
        <v>788</v>
      </c>
      <c r="BR598" s="71" t="s">
        <v>788</v>
      </c>
      <c r="BS598" s="71" t="s">
        <v>788</v>
      </c>
      <c r="BT598" s="71" t="s">
        <v>788</v>
      </c>
      <c r="BU598"/>
      <c r="BV598" s="70"/>
      <c r="BW598" s="70"/>
      <c r="BX598" s="70"/>
      <c r="BY598" s="70"/>
      <c r="BZ598" s="70"/>
      <c r="CA598" s="70"/>
      <c r="CB598" s="70"/>
      <c r="CC598" s="70"/>
      <c r="CD598" s="70"/>
    </row>
    <row r="599" spans="1:82">
      <c r="A599" s="70" t="s">
        <v>2308</v>
      </c>
      <c r="B599" s="70">
        <v>3</v>
      </c>
      <c r="C599" s="70">
        <v>3</v>
      </c>
      <c r="D599" s="70">
        <v>1</v>
      </c>
      <c r="E599" s="70">
        <v>2006</v>
      </c>
      <c r="F599" s="70" t="s">
        <v>790</v>
      </c>
      <c r="G599" s="70" t="s">
        <v>2305</v>
      </c>
      <c r="H599" s="70" t="s">
        <v>2306</v>
      </c>
      <c r="I599" s="148"/>
      <c r="J599" s="71" t="s">
        <v>788</v>
      </c>
      <c r="K599" s="71" t="s">
        <v>788</v>
      </c>
      <c r="L599" s="71" t="s">
        <v>788</v>
      </c>
      <c r="M599" s="71" t="s">
        <v>788</v>
      </c>
      <c r="N599" s="71" t="s">
        <v>788</v>
      </c>
      <c r="O599" s="71" t="s">
        <v>788</v>
      </c>
      <c r="P599" s="71" t="s">
        <v>788</v>
      </c>
      <c r="Q599" s="71" t="s">
        <v>788</v>
      </c>
      <c r="R599" s="71" t="s">
        <v>788</v>
      </c>
      <c r="S599" s="71" t="s">
        <v>788</v>
      </c>
      <c r="T599" s="72"/>
      <c r="U599" s="71" t="s">
        <v>788</v>
      </c>
      <c r="V599" s="71" t="s">
        <v>788</v>
      </c>
      <c r="W599" s="71" t="s">
        <v>788</v>
      </c>
      <c r="X599" s="71" t="s">
        <v>788</v>
      </c>
      <c r="Y599" s="71" t="s">
        <v>788</v>
      </c>
      <c r="Z599" s="71" t="s">
        <v>788</v>
      </c>
      <c r="AA599" s="71" t="s">
        <v>788</v>
      </c>
      <c r="AB599" s="71" t="s">
        <v>788</v>
      </c>
      <c r="AC599" s="71" t="s">
        <v>788</v>
      </c>
      <c r="AD599" s="71" t="s">
        <v>788</v>
      </c>
      <c r="AE599" s="72"/>
      <c r="AF599" s="71" t="s">
        <v>788</v>
      </c>
      <c r="AG599" s="71" t="s">
        <v>788</v>
      </c>
      <c r="AH599" s="71" t="s">
        <v>788</v>
      </c>
      <c r="AI599" s="71" t="s">
        <v>788</v>
      </c>
      <c r="AJ599" s="71" t="s">
        <v>788</v>
      </c>
      <c r="AK599" s="71" t="s">
        <v>788</v>
      </c>
      <c r="AL599" s="71" t="s">
        <v>788</v>
      </c>
      <c r="AM599" s="71" t="s">
        <v>788</v>
      </c>
      <c r="AN599" s="71" t="s">
        <v>788</v>
      </c>
      <c r="AO599" s="71" t="s">
        <v>788</v>
      </c>
      <c r="AP599" s="71"/>
      <c r="AQ599" s="72"/>
      <c r="AR599" s="71" t="s">
        <v>788</v>
      </c>
      <c r="AS599" s="71" t="s">
        <v>788</v>
      </c>
      <c r="AT599" s="71" t="s">
        <v>788</v>
      </c>
      <c r="AU599" s="71" t="s">
        <v>788</v>
      </c>
      <c r="AV599" s="71" t="s">
        <v>788</v>
      </c>
      <c r="AW599" s="71" t="s">
        <v>788</v>
      </c>
      <c r="AX599" s="71" t="s">
        <v>788</v>
      </c>
      <c r="AY599" s="72"/>
      <c r="AZ599" s="71" t="s">
        <v>788</v>
      </c>
      <c r="BA599" s="71" t="s">
        <v>788</v>
      </c>
      <c r="BB599" s="71" t="s">
        <v>788</v>
      </c>
      <c r="BC599" s="71" t="s">
        <v>788</v>
      </c>
      <c r="BD599" s="71" t="s">
        <v>788</v>
      </c>
      <c r="BE599" s="71" t="s">
        <v>788</v>
      </c>
      <c r="BF599" s="71" t="s">
        <v>788</v>
      </c>
      <c r="BG599" s="72"/>
      <c r="BH599" s="71" t="s">
        <v>788</v>
      </c>
      <c r="BI599" s="71" t="s">
        <v>788</v>
      </c>
      <c r="BJ599" s="71" t="s">
        <v>788</v>
      </c>
      <c r="BK599" s="71" t="s">
        <v>788</v>
      </c>
      <c r="BL599" s="71" t="s">
        <v>788</v>
      </c>
      <c r="BM599" s="71" t="s">
        <v>788</v>
      </c>
      <c r="BN599" s="72"/>
      <c r="BO599" s="71" t="s">
        <v>788</v>
      </c>
      <c r="BP599" s="71" t="s">
        <v>788</v>
      </c>
      <c r="BQ599" s="71" t="s">
        <v>788</v>
      </c>
      <c r="BR599" s="71" t="s">
        <v>788</v>
      </c>
      <c r="BS599" s="71" t="s">
        <v>788</v>
      </c>
      <c r="BT599" s="71" t="s">
        <v>788</v>
      </c>
      <c r="BU599"/>
      <c r="BV599" s="70"/>
      <c r="BW599" s="70"/>
      <c r="BX599" s="70"/>
      <c r="BY599" s="70"/>
      <c r="BZ599" s="70"/>
      <c r="CA599" s="70"/>
      <c r="CB599" s="70"/>
      <c r="CC599" s="70"/>
      <c r="CD599" s="70"/>
    </row>
    <row r="600" spans="1:82">
      <c r="A600" s="70" t="s">
        <v>2309</v>
      </c>
      <c r="B600" s="70">
        <v>4</v>
      </c>
      <c r="C600" s="70">
        <v>4</v>
      </c>
      <c r="D600" s="70">
        <v>1</v>
      </c>
      <c r="E600" s="70">
        <v>2007</v>
      </c>
      <c r="F600" s="70" t="s">
        <v>791</v>
      </c>
      <c r="G600" s="70" t="s">
        <v>2305</v>
      </c>
      <c r="H600" s="70" t="s">
        <v>2306</v>
      </c>
      <c r="I600" s="148"/>
      <c r="J600" s="71">
        <v>5.7615940162823938</v>
      </c>
      <c r="K600" s="71">
        <v>0.72409520793088056</v>
      </c>
      <c r="L600" s="71">
        <v>2.305368399674053</v>
      </c>
      <c r="M600" s="71">
        <v>5.1229722486585141</v>
      </c>
      <c r="N600" s="71">
        <v>5.8418695818034569</v>
      </c>
      <c r="O600" s="71">
        <v>4.2947401989895306</v>
      </c>
      <c r="P600" s="71">
        <v>9.8198022121757091</v>
      </c>
      <c r="Q600" s="71">
        <v>0.28675871418457799</v>
      </c>
      <c r="R600" s="71">
        <v>0</v>
      </c>
      <c r="S600" s="71">
        <v>0.47576975898062612</v>
      </c>
      <c r="T600" s="72"/>
      <c r="U600" s="71">
        <v>143485</v>
      </c>
      <c r="V600" s="71">
        <v>232</v>
      </c>
      <c r="W600" s="71">
        <v>21</v>
      </c>
      <c r="X600" s="71">
        <v>1300</v>
      </c>
      <c r="Y600" s="71">
        <v>2040</v>
      </c>
      <c r="Z600" s="71">
        <v>2125</v>
      </c>
      <c r="AA600" s="71">
        <v>1923</v>
      </c>
      <c r="AB600" s="71">
        <v>4610</v>
      </c>
      <c r="AC600" s="71">
        <v>0</v>
      </c>
      <c r="AD600" s="71">
        <v>0.47576975898062612</v>
      </c>
      <c r="AE600" s="72"/>
      <c r="AF600" s="71"/>
      <c r="AG600" s="71"/>
      <c r="AH600" s="71"/>
      <c r="AI600" s="71"/>
      <c r="AJ600" s="71"/>
      <c r="AK600" s="71"/>
      <c r="AL600" s="71"/>
      <c r="AM600" s="71"/>
      <c r="AN600" s="71"/>
      <c r="AO600" s="71"/>
      <c r="AP600" s="71"/>
      <c r="AQ600" s="72"/>
      <c r="AR600" s="71"/>
      <c r="AS600" s="71"/>
      <c r="AT600" s="71"/>
      <c r="AU600" s="71"/>
      <c r="AV600" s="71"/>
      <c r="AW600" s="71"/>
      <c r="AX600" s="71"/>
      <c r="AY600" s="72"/>
      <c r="AZ600" s="71"/>
      <c r="BA600" s="71"/>
      <c r="BB600" s="71"/>
      <c r="BC600" s="71"/>
      <c r="BD600" s="71"/>
      <c r="BE600" s="71"/>
      <c r="BF600" s="71"/>
      <c r="BG600" s="72"/>
      <c r="BH600" s="71" t="s">
        <v>788</v>
      </c>
      <c r="BI600" s="71" t="s">
        <v>788</v>
      </c>
      <c r="BJ600" s="71" t="s">
        <v>788</v>
      </c>
      <c r="BK600" s="71" t="s">
        <v>788</v>
      </c>
      <c r="BL600" s="71" t="s">
        <v>788</v>
      </c>
      <c r="BM600" s="71" t="s">
        <v>788</v>
      </c>
      <c r="BN600" s="72"/>
      <c r="BO600" s="71" t="s">
        <v>788</v>
      </c>
      <c r="BP600" s="71" t="s">
        <v>788</v>
      </c>
      <c r="BQ600" s="71" t="s">
        <v>788</v>
      </c>
      <c r="BR600" s="71" t="s">
        <v>788</v>
      </c>
      <c r="BS600" s="71" t="s">
        <v>788</v>
      </c>
      <c r="BT600" s="71" t="s">
        <v>788</v>
      </c>
      <c r="BU600"/>
      <c r="BV600" s="70"/>
      <c r="BW600" s="70"/>
      <c r="BX600" s="70"/>
      <c r="BY600" s="70"/>
      <c r="BZ600" s="70"/>
      <c r="CA600" s="70"/>
      <c r="CB600" s="70"/>
      <c r="CC600" s="70"/>
      <c r="CD600" s="70"/>
    </row>
    <row r="601" spans="1:82">
      <c r="A601" s="70" t="s">
        <v>2310</v>
      </c>
      <c r="B601" s="70">
        <v>5</v>
      </c>
      <c r="C601" s="70">
        <v>5</v>
      </c>
      <c r="D601" s="70">
        <v>1</v>
      </c>
      <c r="E601" s="70">
        <v>2008</v>
      </c>
      <c r="F601" s="70" t="s">
        <v>792</v>
      </c>
      <c r="G601" s="70" t="s">
        <v>2305</v>
      </c>
      <c r="H601" s="70" t="s">
        <v>2306</v>
      </c>
      <c r="I601" s="148"/>
      <c r="J601" s="71">
        <v>5.1288747144578286</v>
      </c>
      <c r="K601" s="71">
        <v>0.51563666880767978</v>
      </c>
      <c r="L601" s="71">
        <v>1.840661756616311</v>
      </c>
      <c r="M601" s="71">
        <v>5.4123765717236418</v>
      </c>
      <c r="N601" s="71">
        <v>5.1937121424687724</v>
      </c>
      <c r="O601" s="71">
        <v>4.143256011341264</v>
      </c>
      <c r="P601" s="71">
        <v>9.6555906401338998</v>
      </c>
      <c r="Q601" s="71">
        <v>0.27661073123434698</v>
      </c>
      <c r="R601" s="71">
        <v>0</v>
      </c>
      <c r="S601" s="71">
        <v>0.48169741672297511</v>
      </c>
      <c r="T601" s="72"/>
      <c r="U601" s="71">
        <v>136649</v>
      </c>
      <c r="V601" s="71">
        <v>232</v>
      </c>
      <c r="W601" s="71">
        <v>21</v>
      </c>
      <c r="X601" s="71">
        <v>1300</v>
      </c>
      <c r="Y601" s="71">
        <v>2038</v>
      </c>
      <c r="Z601" s="71">
        <v>2122</v>
      </c>
      <c r="AA601" s="71">
        <v>1893</v>
      </c>
      <c r="AB601" s="71">
        <v>4520</v>
      </c>
      <c r="AC601" s="71">
        <v>0</v>
      </c>
      <c r="AD601" s="71">
        <v>0.48169741672297511</v>
      </c>
      <c r="AE601" s="72"/>
      <c r="AF601" s="71"/>
      <c r="AG601" s="71"/>
      <c r="AH601" s="71"/>
      <c r="AI601" s="71"/>
      <c r="AJ601" s="71"/>
      <c r="AK601" s="71"/>
      <c r="AL601" s="71"/>
      <c r="AM601" s="71"/>
      <c r="AN601" s="71"/>
      <c r="AO601" s="71"/>
      <c r="AP601" s="71"/>
      <c r="AQ601" s="72"/>
      <c r="AR601" s="71"/>
      <c r="AS601" s="71"/>
      <c r="AT601" s="71"/>
      <c r="AU601" s="71"/>
      <c r="AV601" s="71"/>
      <c r="AW601" s="71"/>
      <c r="AX601" s="71"/>
      <c r="AY601" s="72"/>
      <c r="AZ601" s="71"/>
      <c r="BA601" s="71"/>
      <c r="BB601" s="71"/>
      <c r="BC601" s="71"/>
      <c r="BD601" s="71"/>
      <c r="BE601" s="71"/>
      <c r="BF601" s="71"/>
      <c r="BG601" s="72"/>
      <c r="BH601" s="71" t="s">
        <v>788</v>
      </c>
      <c r="BI601" s="71" t="s">
        <v>788</v>
      </c>
      <c r="BJ601" s="71" t="s">
        <v>788</v>
      </c>
      <c r="BK601" s="71" t="s">
        <v>788</v>
      </c>
      <c r="BL601" s="71" t="s">
        <v>788</v>
      </c>
      <c r="BM601" s="71" t="s">
        <v>788</v>
      </c>
      <c r="BN601" s="72"/>
      <c r="BO601" s="71" t="s">
        <v>788</v>
      </c>
      <c r="BP601" s="71" t="s">
        <v>788</v>
      </c>
      <c r="BQ601" s="71" t="s">
        <v>788</v>
      </c>
      <c r="BR601" s="71" t="s">
        <v>788</v>
      </c>
      <c r="BS601" s="71" t="s">
        <v>788</v>
      </c>
      <c r="BT601" s="71" t="s">
        <v>788</v>
      </c>
      <c r="BU601"/>
      <c r="BV601" s="70"/>
      <c r="BW601" s="70"/>
      <c r="BX601" s="70"/>
      <c r="BY601" s="70"/>
      <c r="BZ601" s="70"/>
      <c r="CA601" s="70"/>
      <c r="CB601" s="70"/>
      <c r="CC601" s="70"/>
      <c r="CD601" s="70"/>
    </row>
    <row r="602" spans="1:82">
      <c r="A602" s="70" t="s">
        <v>2311</v>
      </c>
      <c r="B602" s="70">
        <v>6</v>
      </c>
      <c r="C602" s="70">
        <v>6</v>
      </c>
      <c r="D602" s="70">
        <v>1</v>
      </c>
      <c r="E602" s="70">
        <v>2009</v>
      </c>
      <c r="F602" s="70" t="s">
        <v>176</v>
      </c>
      <c r="G602" s="70" t="s">
        <v>2305</v>
      </c>
      <c r="H602" s="70" t="s">
        <v>2306</v>
      </c>
      <c r="I602" s="148"/>
      <c r="J602" s="71">
        <v>7.6900951869291916</v>
      </c>
      <c r="K602" s="71">
        <v>0.59026658653884534</v>
      </c>
      <c r="L602" s="71">
        <v>4.2705833649524472</v>
      </c>
      <c r="M602" s="71">
        <v>5.7868122945520666</v>
      </c>
      <c r="N602" s="71">
        <v>5.0728471475329444</v>
      </c>
      <c r="O602" s="71">
        <v>4.3242223240628679</v>
      </c>
      <c r="P602" s="71">
        <v>9.3009512763254367</v>
      </c>
      <c r="Q602" s="71">
        <v>0.26035600242055101</v>
      </c>
      <c r="R602" s="71">
        <v>0</v>
      </c>
      <c r="S602" s="71">
        <v>0.5371673246319677</v>
      </c>
      <c r="T602" s="72"/>
      <c r="U602" s="71">
        <v>189181</v>
      </c>
      <c r="V602" s="71">
        <v>190</v>
      </c>
      <c r="W602" s="71">
        <v>75</v>
      </c>
      <c r="X602" s="71">
        <v>1337</v>
      </c>
      <c r="Y602" s="71">
        <v>2040</v>
      </c>
      <c r="Z602" s="71">
        <v>2186</v>
      </c>
      <c r="AA602" s="71">
        <v>1872</v>
      </c>
      <c r="AB602" s="71">
        <v>4466</v>
      </c>
      <c r="AC602" s="71">
        <v>0</v>
      </c>
      <c r="AD602" s="71">
        <v>0.5371673246319677</v>
      </c>
      <c r="AE602" s="72"/>
      <c r="AF602" s="71"/>
      <c r="AG602" s="71"/>
      <c r="AH602" s="71"/>
      <c r="AI602" s="71"/>
      <c r="AJ602" s="71"/>
      <c r="AK602" s="71"/>
      <c r="AL602" s="71"/>
      <c r="AM602" s="71"/>
      <c r="AN602" s="71"/>
      <c r="AO602" s="71"/>
      <c r="AP602" s="71"/>
      <c r="AQ602" s="72"/>
      <c r="AR602" s="71"/>
      <c r="AS602" s="71"/>
      <c r="AT602" s="71"/>
      <c r="AU602" s="71"/>
      <c r="AV602" s="71"/>
      <c r="AW602" s="71"/>
      <c r="AX602" s="71"/>
      <c r="AY602" s="72"/>
      <c r="AZ602" s="71"/>
      <c r="BA602" s="71"/>
      <c r="BB602" s="71"/>
      <c r="BC602" s="71"/>
      <c r="BD602" s="71"/>
      <c r="BE602" s="71"/>
      <c r="BF602" s="71"/>
      <c r="BG602" s="72"/>
      <c r="BH602" s="71">
        <v>0</v>
      </c>
      <c r="BI602" s="71">
        <v>0</v>
      </c>
      <c r="BJ602" s="71">
        <v>0</v>
      </c>
      <c r="BK602" s="71">
        <v>0</v>
      </c>
      <c r="BL602" s="71">
        <v>0</v>
      </c>
      <c r="BM602" s="71">
        <v>0</v>
      </c>
      <c r="BN602" s="72"/>
      <c r="BO602" s="71">
        <v>0</v>
      </c>
      <c r="BP602" s="71">
        <v>0</v>
      </c>
      <c r="BQ602" s="71">
        <v>0</v>
      </c>
      <c r="BR602" s="71">
        <v>0</v>
      </c>
      <c r="BS602" s="71">
        <v>0</v>
      </c>
      <c r="BT602" s="71">
        <v>0</v>
      </c>
      <c r="BU602"/>
      <c r="BV602" s="70">
        <v>0</v>
      </c>
      <c r="BW602" s="70">
        <v>0</v>
      </c>
      <c r="BX602" s="70">
        <v>0</v>
      </c>
      <c r="BY602" s="70">
        <v>0</v>
      </c>
      <c r="BZ602" s="70">
        <v>0</v>
      </c>
      <c r="CA602" s="70">
        <v>0</v>
      </c>
      <c r="CB602" s="70">
        <v>0</v>
      </c>
      <c r="CC602" s="70">
        <v>0</v>
      </c>
      <c r="CD602" s="70">
        <v>0</v>
      </c>
    </row>
    <row r="603" spans="1:82">
      <c r="A603" s="70" t="s">
        <v>2312</v>
      </c>
      <c r="B603" s="70">
        <v>7</v>
      </c>
      <c r="C603" s="70">
        <v>7</v>
      </c>
      <c r="D603" s="70">
        <v>1</v>
      </c>
      <c r="E603" s="70">
        <v>2010</v>
      </c>
      <c r="F603" s="70" t="s">
        <v>177</v>
      </c>
      <c r="G603" s="70" t="s">
        <v>2305</v>
      </c>
      <c r="H603" s="70" t="s">
        <v>2306</v>
      </c>
      <c r="I603" s="148"/>
      <c r="J603" s="71">
        <v>6.4488686476742938</v>
      </c>
      <c r="K603" s="71">
        <v>0.48355682872643613</v>
      </c>
      <c r="L603" s="71">
        <v>3.798144872910461</v>
      </c>
      <c r="M603" s="71">
        <v>5.3850597415921237</v>
      </c>
      <c r="N603" s="71">
        <v>4.9018408279838193</v>
      </c>
      <c r="O603" s="71">
        <v>4.2904385098718363</v>
      </c>
      <c r="P603" s="71">
        <v>9.3659254567519312</v>
      </c>
      <c r="Q603" s="71">
        <v>0.268117324047978</v>
      </c>
      <c r="R603" s="71">
        <v>0</v>
      </c>
      <c r="S603" s="71">
        <v>0.53111666980042138</v>
      </c>
      <c r="T603" s="72"/>
      <c r="U603" s="71">
        <v>172465</v>
      </c>
      <c r="V603" s="71">
        <v>190</v>
      </c>
      <c r="W603" s="71">
        <v>75</v>
      </c>
      <c r="X603" s="71">
        <v>1337</v>
      </c>
      <c r="Y603" s="71">
        <v>2046</v>
      </c>
      <c r="Z603" s="71">
        <v>2179</v>
      </c>
      <c r="AA603" s="71">
        <v>1838</v>
      </c>
      <c r="AB603" s="71">
        <v>4407</v>
      </c>
      <c r="AC603" s="71">
        <v>0</v>
      </c>
      <c r="AD603" s="71">
        <v>0.53111666980042138</v>
      </c>
      <c r="AE603" s="72"/>
      <c r="AF603" s="71"/>
      <c r="AG603" s="71"/>
      <c r="AH603" s="71"/>
      <c r="AI603" s="71"/>
      <c r="AJ603" s="71"/>
      <c r="AK603" s="71"/>
      <c r="AL603" s="71"/>
      <c r="AM603" s="71"/>
      <c r="AN603" s="71"/>
      <c r="AO603" s="71"/>
      <c r="AP603" s="71"/>
      <c r="AQ603" s="72"/>
      <c r="AR603" s="71"/>
      <c r="AS603" s="71"/>
      <c r="AT603" s="71"/>
      <c r="AU603" s="71"/>
      <c r="AV603" s="71"/>
      <c r="AW603" s="71"/>
      <c r="AX603" s="71"/>
      <c r="AY603" s="72"/>
      <c r="AZ603" s="71"/>
      <c r="BA603" s="71"/>
      <c r="BB603" s="71"/>
      <c r="BC603" s="71"/>
      <c r="BD603" s="71"/>
      <c r="BE603" s="71"/>
      <c r="BF603" s="71"/>
      <c r="BG603" s="72"/>
      <c r="BH603" s="71">
        <v>0</v>
      </c>
      <c r="BI603" s="71">
        <v>0</v>
      </c>
      <c r="BJ603" s="71">
        <v>0</v>
      </c>
      <c r="BK603" s="71">
        <v>0</v>
      </c>
      <c r="BL603" s="71">
        <v>0</v>
      </c>
      <c r="BM603" s="71">
        <v>0</v>
      </c>
      <c r="BN603" s="72"/>
      <c r="BO603" s="71">
        <v>0</v>
      </c>
      <c r="BP603" s="71">
        <v>0</v>
      </c>
      <c r="BQ603" s="71">
        <v>0</v>
      </c>
      <c r="BR603" s="71">
        <v>0</v>
      </c>
      <c r="BS603" s="71">
        <v>0</v>
      </c>
      <c r="BT603" s="71">
        <v>0</v>
      </c>
      <c r="BU603"/>
      <c r="BV603" s="70">
        <v>0</v>
      </c>
      <c r="BW603" s="70">
        <v>0</v>
      </c>
      <c r="BX603" s="70">
        <v>0</v>
      </c>
      <c r="BY603" s="70">
        <v>0</v>
      </c>
      <c r="BZ603" s="70">
        <v>0</v>
      </c>
      <c r="CA603" s="70">
        <v>0</v>
      </c>
      <c r="CB603" s="70">
        <v>0</v>
      </c>
      <c r="CC603" s="70">
        <v>0</v>
      </c>
      <c r="CD603" s="70">
        <v>0</v>
      </c>
    </row>
    <row r="604" spans="1:82">
      <c r="A604" s="70" t="s">
        <v>2313</v>
      </c>
      <c r="B604" s="70">
        <v>8</v>
      </c>
      <c r="C604" s="70">
        <v>8</v>
      </c>
      <c r="D604" s="70">
        <v>1</v>
      </c>
      <c r="E604" s="70">
        <v>2011</v>
      </c>
      <c r="F604" s="70" t="s">
        <v>178</v>
      </c>
      <c r="G604" s="70" t="s">
        <v>2305</v>
      </c>
      <c r="H604" s="70" t="s">
        <v>2306</v>
      </c>
      <c r="I604" s="148"/>
      <c r="J604" s="71">
        <v>4.6709238651047817</v>
      </c>
      <c r="K604" s="71">
        <v>0.70420095311451192</v>
      </c>
      <c r="L604" s="71">
        <v>3.6571203664586052</v>
      </c>
      <c r="M604" s="71">
        <v>7.5515793104691351</v>
      </c>
      <c r="N604" s="71">
        <v>6.6565435059150877</v>
      </c>
      <c r="O604" s="71">
        <v>4.1606681160871464</v>
      </c>
      <c r="P604" s="71">
        <v>9.0309353722025687</v>
      </c>
      <c r="Q604" s="71">
        <v>0.302884112424533</v>
      </c>
      <c r="R604" s="71">
        <v>0</v>
      </c>
      <c r="S604" s="71">
        <v>0.51995502222284695</v>
      </c>
      <c r="T604" s="72"/>
      <c r="U604" s="71">
        <v>117858</v>
      </c>
      <c r="V604" s="71">
        <v>190</v>
      </c>
      <c r="W604" s="71">
        <v>75</v>
      </c>
      <c r="X604" s="71">
        <v>1337</v>
      </c>
      <c r="Y604" s="71">
        <v>2045</v>
      </c>
      <c r="Z604" s="71">
        <v>2159</v>
      </c>
      <c r="AA604" s="71">
        <v>1825</v>
      </c>
      <c r="AB604" s="71">
        <v>4316</v>
      </c>
      <c r="AC604" s="71">
        <v>0</v>
      </c>
      <c r="AD604" s="71">
        <v>0.51995502222284695</v>
      </c>
      <c r="AE604" s="72"/>
      <c r="AF604" s="71"/>
      <c r="AG604" s="71"/>
      <c r="AH604" s="71"/>
      <c r="AI604" s="71"/>
      <c r="AJ604" s="71"/>
      <c r="AK604" s="71"/>
      <c r="AL604" s="71"/>
      <c r="AM604" s="71"/>
      <c r="AN604" s="71"/>
      <c r="AO604" s="71"/>
      <c r="AP604" s="71"/>
      <c r="AQ604" s="72"/>
      <c r="AR604" s="71"/>
      <c r="AS604" s="71"/>
      <c r="AT604" s="71"/>
      <c r="AU604" s="71"/>
      <c r="AV604" s="71"/>
      <c r="AW604" s="71"/>
      <c r="AX604" s="71"/>
      <c r="AY604" s="72"/>
      <c r="AZ604" s="71"/>
      <c r="BA604" s="71"/>
      <c r="BB604" s="71"/>
      <c r="BC604" s="71"/>
      <c r="BD604" s="71"/>
      <c r="BE604" s="71"/>
      <c r="BF604" s="71"/>
      <c r="BG604" s="72"/>
      <c r="BH604" s="71">
        <v>0</v>
      </c>
      <c r="BI604" s="71">
        <v>0</v>
      </c>
      <c r="BJ604" s="71">
        <v>0</v>
      </c>
      <c r="BK604" s="71">
        <v>0</v>
      </c>
      <c r="BL604" s="71">
        <v>0</v>
      </c>
      <c r="BM604" s="71">
        <v>0</v>
      </c>
      <c r="BN604" s="72"/>
      <c r="BO604" s="71">
        <v>0</v>
      </c>
      <c r="BP604" s="71">
        <v>0</v>
      </c>
      <c r="BQ604" s="71">
        <v>0</v>
      </c>
      <c r="BR604" s="71">
        <v>0</v>
      </c>
      <c r="BS604" s="71">
        <v>0</v>
      </c>
      <c r="BT604" s="71">
        <v>0</v>
      </c>
      <c r="BU604"/>
      <c r="BV604" s="70">
        <v>0</v>
      </c>
      <c r="BW604" s="70">
        <v>0</v>
      </c>
      <c r="BX604" s="70">
        <v>0</v>
      </c>
      <c r="BY604" s="70">
        <v>0</v>
      </c>
      <c r="BZ604" s="70">
        <v>0</v>
      </c>
      <c r="CA604" s="70">
        <v>0</v>
      </c>
      <c r="CB604" s="70">
        <v>0</v>
      </c>
      <c r="CC604" s="70">
        <v>0</v>
      </c>
      <c r="CD604" s="70">
        <v>0</v>
      </c>
    </row>
    <row r="605" spans="1:82">
      <c r="A605" s="70" t="s">
        <v>2314</v>
      </c>
      <c r="B605" s="70">
        <v>9</v>
      </c>
      <c r="C605" s="70">
        <v>9</v>
      </c>
      <c r="D605" s="70">
        <v>1</v>
      </c>
      <c r="E605" s="70">
        <v>2012</v>
      </c>
      <c r="F605" s="70" t="s">
        <v>179</v>
      </c>
      <c r="G605" s="70" t="s">
        <v>2305</v>
      </c>
      <c r="H605" s="70" t="s">
        <v>2306</v>
      </c>
      <c r="I605" s="148"/>
      <c r="J605" s="71">
        <v>4.3886283286054297</v>
      </c>
      <c r="K605" s="71">
        <v>0.85034372246248269</v>
      </c>
      <c r="L605" s="71">
        <v>3.5756515873027701</v>
      </c>
      <c r="M605" s="71">
        <v>7.7115233064673889</v>
      </c>
      <c r="N605" s="71">
        <v>8.2128428197750569</v>
      </c>
      <c r="O605" s="71">
        <v>4.1508707320926508</v>
      </c>
      <c r="P605" s="71">
        <v>9.0225975736663706</v>
      </c>
      <c r="Q605" s="71">
        <v>0.32366402316602499</v>
      </c>
      <c r="R605" s="71">
        <v>0</v>
      </c>
      <c r="S605" s="71">
        <v>0.35994454844763812</v>
      </c>
      <c r="T605" s="72"/>
      <c r="U605" s="71">
        <v>107338</v>
      </c>
      <c r="V605" s="71">
        <v>190</v>
      </c>
      <c r="W605" s="71">
        <v>75</v>
      </c>
      <c r="X605" s="71">
        <v>1337</v>
      </c>
      <c r="Y605" s="71">
        <v>2042</v>
      </c>
      <c r="Z605" s="71">
        <v>2171</v>
      </c>
      <c r="AA605" s="71">
        <v>1813</v>
      </c>
      <c r="AB605" s="71">
        <v>4245</v>
      </c>
      <c r="AC605" s="71">
        <v>0</v>
      </c>
      <c r="AD605" s="71">
        <v>0.35994454844763812</v>
      </c>
      <c r="AE605" s="72"/>
      <c r="AF605" s="71"/>
      <c r="AG605" s="71"/>
      <c r="AH605" s="71"/>
      <c r="AI605" s="71"/>
      <c r="AJ605" s="71"/>
      <c r="AK605" s="71"/>
      <c r="AL605" s="71"/>
      <c r="AM605" s="71"/>
      <c r="AN605" s="71"/>
      <c r="AO605" s="71"/>
      <c r="AP605" s="71"/>
      <c r="AQ605" s="72"/>
      <c r="AR605" s="71"/>
      <c r="AS605" s="71"/>
      <c r="AT605" s="71"/>
      <c r="AU605" s="71"/>
      <c r="AV605" s="71"/>
      <c r="AW605" s="71"/>
      <c r="AX605" s="71"/>
      <c r="AY605" s="72"/>
      <c r="AZ605" s="71"/>
      <c r="BA605" s="71"/>
      <c r="BB605" s="71"/>
      <c r="BC605" s="71"/>
      <c r="BD605" s="71"/>
      <c r="BE605" s="71"/>
      <c r="BF605" s="71"/>
      <c r="BG605" s="72"/>
      <c r="BH605" s="71">
        <v>0</v>
      </c>
      <c r="BI605" s="71">
        <v>0</v>
      </c>
      <c r="BJ605" s="71">
        <v>0</v>
      </c>
      <c r="BK605" s="71">
        <v>0</v>
      </c>
      <c r="BL605" s="71">
        <v>0</v>
      </c>
      <c r="BM605" s="71">
        <v>0</v>
      </c>
      <c r="BN605" s="72"/>
      <c r="BO605" s="71">
        <v>0</v>
      </c>
      <c r="BP605" s="71">
        <v>0</v>
      </c>
      <c r="BQ605" s="71">
        <v>0</v>
      </c>
      <c r="BR605" s="71">
        <v>0</v>
      </c>
      <c r="BS605" s="71">
        <v>0</v>
      </c>
      <c r="BT605" s="71">
        <v>0</v>
      </c>
      <c r="BU605"/>
      <c r="BV605" s="70">
        <v>0</v>
      </c>
      <c r="BW605" s="70">
        <v>0</v>
      </c>
      <c r="BX605" s="70">
        <v>0</v>
      </c>
      <c r="BY605" s="70">
        <v>0</v>
      </c>
      <c r="BZ605" s="70">
        <v>0</v>
      </c>
      <c r="CA605" s="70">
        <v>0</v>
      </c>
      <c r="CB605" s="70">
        <v>0</v>
      </c>
      <c r="CC605" s="70">
        <v>0</v>
      </c>
      <c r="CD605" s="70">
        <v>0</v>
      </c>
    </row>
    <row r="606" spans="1:82">
      <c r="A606" s="70" t="s">
        <v>2315</v>
      </c>
      <c r="B606" s="70">
        <v>10</v>
      </c>
      <c r="C606" s="70">
        <v>10</v>
      </c>
      <c r="D606" s="70">
        <v>1</v>
      </c>
      <c r="E606" s="70">
        <v>2013</v>
      </c>
      <c r="F606" s="70" t="s">
        <v>180</v>
      </c>
      <c r="G606" s="70" t="s">
        <v>2305</v>
      </c>
      <c r="H606" s="70" t="s">
        <v>2306</v>
      </c>
      <c r="I606" s="148"/>
      <c r="J606" s="71">
        <v>4.7130680766866586</v>
      </c>
      <c r="K606" s="71">
        <v>0.85655204618129366</v>
      </c>
      <c r="L606" s="71">
        <v>3.6832573170636569</v>
      </c>
      <c r="M606" s="71">
        <v>7.9928017104966944</v>
      </c>
      <c r="N606" s="71">
        <v>8.3209328359396491</v>
      </c>
      <c r="O606" s="71">
        <v>3.9405185166094903</v>
      </c>
      <c r="P606" s="71">
        <v>8.8967431413193356</v>
      </c>
      <c r="Q606" s="71">
        <v>0.32342081096944397</v>
      </c>
      <c r="R606" s="71">
        <v>0</v>
      </c>
      <c r="S606" s="71">
        <v>0.52057921358389436</v>
      </c>
      <c r="T606" s="72"/>
      <c r="U606" s="71">
        <v>122283</v>
      </c>
      <c r="V606" s="71">
        <v>190</v>
      </c>
      <c r="W606" s="71">
        <v>75</v>
      </c>
      <c r="X606" s="71">
        <v>1337</v>
      </c>
      <c r="Y606" s="71">
        <v>2024</v>
      </c>
      <c r="Z606" s="71">
        <v>2153</v>
      </c>
      <c r="AA606" s="71">
        <v>1781</v>
      </c>
      <c r="AB606" s="71">
        <v>4181</v>
      </c>
      <c r="AC606" s="71">
        <v>0</v>
      </c>
      <c r="AD606" s="71">
        <v>0.52057921358389436</v>
      </c>
      <c r="AE606" s="72"/>
      <c r="AF606" s="71"/>
      <c r="AG606" s="71"/>
      <c r="AH606" s="71"/>
      <c r="AI606" s="71"/>
      <c r="AJ606" s="71"/>
      <c r="AK606" s="71"/>
      <c r="AL606" s="71"/>
      <c r="AM606" s="71"/>
      <c r="AN606" s="71"/>
      <c r="AO606" s="71"/>
      <c r="AP606" s="71"/>
      <c r="AQ606" s="72"/>
      <c r="AR606" s="71"/>
      <c r="AS606" s="71"/>
      <c r="AT606" s="71"/>
      <c r="AU606" s="71"/>
      <c r="AV606" s="71"/>
      <c r="AW606" s="71"/>
      <c r="AX606" s="71"/>
      <c r="AY606" s="72"/>
      <c r="AZ606" s="71"/>
      <c r="BA606" s="71"/>
      <c r="BB606" s="71"/>
      <c r="BC606" s="71"/>
      <c r="BD606" s="71"/>
      <c r="BE606" s="71"/>
      <c r="BF606" s="71"/>
      <c r="BG606" s="72"/>
      <c r="BH606" s="71">
        <v>0</v>
      </c>
      <c r="BI606" s="71">
        <v>0</v>
      </c>
      <c r="BJ606" s="71">
        <v>0</v>
      </c>
      <c r="BK606" s="71">
        <v>0</v>
      </c>
      <c r="BL606" s="71">
        <v>0</v>
      </c>
      <c r="BM606" s="71">
        <v>0</v>
      </c>
      <c r="BN606" s="72"/>
      <c r="BO606" s="71">
        <v>0</v>
      </c>
      <c r="BP606" s="71">
        <v>0</v>
      </c>
      <c r="BQ606" s="71">
        <v>0</v>
      </c>
      <c r="BR606" s="71">
        <v>0</v>
      </c>
      <c r="BS606" s="71">
        <v>0</v>
      </c>
      <c r="BT606" s="71">
        <v>0</v>
      </c>
      <c r="BU606"/>
      <c r="BV606" s="70">
        <v>0</v>
      </c>
      <c r="BW606" s="70">
        <v>0</v>
      </c>
      <c r="BX606" s="70">
        <v>0</v>
      </c>
      <c r="BY606" s="70">
        <v>0</v>
      </c>
      <c r="BZ606" s="70">
        <v>0</v>
      </c>
      <c r="CA606" s="70">
        <v>0</v>
      </c>
      <c r="CB606" s="70">
        <v>0</v>
      </c>
      <c r="CC606" s="70">
        <v>0</v>
      </c>
      <c r="CD606" s="70">
        <v>0</v>
      </c>
    </row>
    <row r="607" spans="1:82">
      <c r="A607" s="70" t="s">
        <v>2316</v>
      </c>
      <c r="B607" s="70">
        <v>11</v>
      </c>
      <c r="C607" s="70">
        <v>11</v>
      </c>
      <c r="D607" s="70">
        <v>1</v>
      </c>
      <c r="E607" s="70">
        <v>2014</v>
      </c>
      <c r="F607" s="70" t="s">
        <v>181</v>
      </c>
      <c r="G607" s="70" t="s">
        <v>2305</v>
      </c>
      <c r="H607" s="70" t="s">
        <v>2306</v>
      </c>
      <c r="I607" s="148"/>
      <c r="J607" s="71">
        <v>4.4876028984194232</v>
      </c>
      <c r="K607" s="71">
        <v>0.63470914592224559</v>
      </c>
      <c r="L607" s="71">
        <v>4.290352195047217</v>
      </c>
      <c r="M607" s="71">
        <v>7.9920270691747914</v>
      </c>
      <c r="N607" s="71">
        <v>8.2377351554451792</v>
      </c>
      <c r="O607" s="71">
        <v>3.7466053704159248</v>
      </c>
      <c r="P607" s="71">
        <v>8.8074111687944168</v>
      </c>
      <c r="Q607" s="71">
        <v>0.30495935037073701</v>
      </c>
      <c r="R607" s="71">
        <v>0</v>
      </c>
      <c r="S607" s="71">
        <v>0.45784590884562798</v>
      </c>
      <c r="T607" s="72"/>
      <c r="U607" s="71">
        <v>125535</v>
      </c>
      <c r="V607" s="71">
        <v>160</v>
      </c>
      <c r="W607" s="71">
        <v>80</v>
      </c>
      <c r="X607" s="71">
        <v>1365</v>
      </c>
      <c r="Y607" s="71">
        <v>2009</v>
      </c>
      <c r="Z607" s="71">
        <v>2156</v>
      </c>
      <c r="AA607" s="71">
        <v>1754</v>
      </c>
      <c r="AB607" s="71">
        <v>4109</v>
      </c>
      <c r="AC607" s="71">
        <v>0</v>
      </c>
      <c r="AD607" s="71">
        <v>0.45784590884562798</v>
      </c>
      <c r="AE607" s="72"/>
      <c r="AF607" s="71"/>
      <c r="AG607" s="71"/>
      <c r="AH607" s="71"/>
      <c r="AI607" s="71"/>
      <c r="AJ607" s="71"/>
      <c r="AK607" s="71"/>
      <c r="AL607" s="71"/>
      <c r="AM607" s="71"/>
      <c r="AN607" s="71"/>
      <c r="AO607" s="71"/>
      <c r="AP607" s="71"/>
      <c r="AQ607" s="72"/>
      <c r="AR607" s="71">
        <v>68</v>
      </c>
      <c r="AS607" s="71">
        <v>27</v>
      </c>
      <c r="AT607" s="71">
        <v>0</v>
      </c>
      <c r="AU607" s="71">
        <v>0</v>
      </c>
      <c r="AV607" s="71">
        <v>0</v>
      </c>
      <c r="AW607" s="71">
        <v>0</v>
      </c>
      <c r="AX607" s="71"/>
      <c r="AY607" s="72"/>
      <c r="AZ607" s="71">
        <v>360.60300000000001</v>
      </c>
      <c r="BA607" s="71">
        <v>502.14</v>
      </c>
      <c r="BB607" s="71">
        <v>0</v>
      </c>
      <c r="BC607" s="71">
        <v>0</v>
      </c>
      <c r="BD607" s="71">
        <v>0</v>
      </c>
      <c r="BE607" s="71">
        <v>0</v>
      </c>
      <c r="BF607" s="71"/>
      <c r="BG607" s="72"/>
      <c r="BH607" s="71">
        <v>0</v>
      </c>
      <c r="BI607" s="71">
        <v>0</v>
      </c>
      <c r="BJ607" s="71">
        <v>0</v>
      </c>
      <c r="BK607" s="71">
        <v>0</v>
      </c>
      <c r="BL607" s="71">
        <v>0</v>
      </c>
      <c r="BM607" s="71">
        <v>0</v>
      </c>
      <c r="BN607" s="72"/>
      <c r="BO607" s="71">
        <v>0</v>
      </c>
      <c r="BP607" s="71">
        <v>0</v>
      </c>
      <c r="BQ607" s="71">
        <v>0</v>
      </c>
      <c r="BR607" s="71">
        <v>0</v>
      </c>
      <c r="BS607" s="71">
        <v>0</v>
      </c>
      <c r="BT607" s="71">
        <v>0</v>
      </c>
      <c r="BU607"/>
      <c r="BV607" s="70">
        <v>0</v>
      </c>
      <c r="BW607" s="70">
        <v>0</v>
      </c>
      <c r="BX607" s="70">
        <v>0</v>
      </c>
      <c r="BY607" s="70">
        <v>0</v>
      </c>
      <c r="BZ607" s="70">
        <v>0</v>
      </c>
      <c r="CA607" s="70">
        <v>0</v>
      </c>
      <c r="CB607" s="70">
        <v>0</v>
      </c>
      <c r="CC607" s="70">
        <v>0</v>
      </c>
      <c r="CD607" s="70">
        <v>0</v>
      </c>
    </row>
    <row r="608" spans="1:82">
      <c r="A608" s="70" t="s">
        <v>2317</v>
      </c>
      <c r="B608" s="70">
        <v>12</v>
      </c>
      <c r="C608" s="70">
        <v>12</v>
      </c>
      <c r="D608" s="70">
        <v>1</v>
      </c>
      <c r="E608" s="70">
        <v>2015</v>
      </c>
      <c r="F608" s="70" t="s">
        <v>182</v>
      </c>
      <c r="G608" s="70" t="s">
        <v>2305</v>
      </c>
      <c r="H608" s="70" t="s">
        <v>2306</v>
      </c>
      <c r="I608" s="148"/>
      <c r="J608" s="71">
        <v>4.5446662984381661</v>
      </c>
      <c r="K608" s="71">
        <v>0.70461297537043699</v>
      </c>
      <c r="L608" s="71">
        <v>5.1125459087855702</v>
      </c>
      <c r="M608" s="71">
        <v>7.6419274284889243</v>
      </c>
      <c r="N608" s="71">
        <v>6.991128977653819</v>
      </c>
      <c r="O608" s="71">
        <v>3.7177768272192782</v>
      </c>
      <c r="P608" s="71">
        <v>8.643509467421584</v>
      </c>
      <c r="Q608" s="71">
        <v>0.29671919813638298</v>
      </c>
      <c r="R608" s="71">
        <v>0</v>
      </c>
      <c r="S608" s="71">
        <v>0.54198154635635942</v>
      </c>
      <c r="T608" s="72"/>
      <c r="U608" s="71">
        <v>131249</v>
      </c>
      <c r="V608" s="71">
        <v>160</v>
      </c>
      <c r="W608" s="71">
        <v>80</v>
      </c>
      <c r="X608" s="71">
        <v>1365</v>
      </c>
      <c r="Y608" s="71">
        <v>2017</v>
      </c>
      <c r="Z608" s="71">
        <v>2160</v>
      </c>
      <c r="AA608" s="71">
        <v>1720</v>
      </c>
      <c r="AB608" s="71">
        <v>4084</v>
      </c>
      <c r="AC608" s="71">
        <v>0</v>
      </c>
      <c r="AD608" s="71">
        <v>0.54198154635635942</v>
      </c>
      <c r="AE608" s="72"/>
      <c r="AF608" s="71">
        <v>1490384.9230872099</v>
      </c>
      <c r="AG608" s="71">
        <v>559396.57996713417</v>
      </c>
      <c r="AH608" s="71">
        <v>626644.35440904729</v>
      </c>
      <c r="AI608" s="71">
        <v>8477563.4845813029</v>
      </c>
      <c r="AJ608" s="71">
        <v>9929405.2849794552</v>
      </c>
      <c r="AK608" s="71">
        <v>0</v>
      </c>
      <c r="AL608" s="71">
        <v>0</v>
      </c>
      <c r="AM608" s="71">
        <v>559695.06826433691</v>
      </c>
      <c r="AN608" s="71">
        <v>0</v>
      </c>
      <c r="AO608" s="71">
        <v>0</v>
      </c>
      <c r="AP608" s="71">
        <v>21643089.695288487</v>
      </c>
      <c r="AQ608" s="72"/>
      <c r="AR608" s="71">
        <v>73</v>
      </c>
      <c r="AS608" s="71">
        <v>32</v>
      </c>
      <c r="AT608" s="71">
        <v>0</v>
      </c>
      <c r="AU608" s="71">
        <v>0</v>
      </c>
      <c r="AV608" s="71">
        <v>0</v>
      </c>
      <c r="AW608" s="71">
        <v>0</v>
      </c>
      <c r="AX608" s="71"/>
      <c r="AY608" s="72"/>
      <c r="AZ608" s="71">
        <v>381.90300000000002</v>
      </c>
      <c r="BA608" s="71">
        <v>1627.54</v>
      </c>
      <c r="BB608" s="71">
        <v>0</v>
      </c>
      <c r="BC608" s="71">
        <v>0</v>
      </c>
      <c r="BD608" s="71">
        <v>0</v>
      </c>
      <c r="BE608" s="71">
        <v>0</v>
      </c>
      <c r="BF608" s="71"/>
      <c r="BG608" s="72"/>
      <c r="BH608" s="71">
        <v>0</v>
      </c>
      <c r="BI608" s="71">
        <v>0</v>
      </c>
      <c r="BJ608" s="71">
        <v>0</v>
      </c>
      <c r="BK608" s="71">
        <v>0</v>
      </c>
      <c r="BL608" s="71">
        <v>0</v>
      </c>
      <c r="BM608" s="71">
        <v>0</v>
      </c>
      <c r="BN608" s="72"/>
      <c r="BO608" s="71">
        <v>0</v>
      </c>
      <c r="BP608" s="71">
        <v>0</v>
      </c>
      <c r="BQ608" s="71">
        <v>0</v>
      </c>
      <c r="BR608" s="71">
        <v>0</v>
      </c>
      <c r="BS608" s="71">
        <v>0</v>
      </c>
      <c r="BT608" s="71">
        <v>0</v>
      </c>
      <c r="BU608"/>
      <c r="BV608" s="70">
        <v>0</v>
      </c>
      <c r="BW608" s="70">
        <v>0</v>
      </c>
      <c r="BX608" s="70">
        <v>0</v>
      </c>
      <c r="BY608" s="70">
        <v>0</v>
      </c>
      <c r="BZ608" s="70">
        <v>0</v>
      </c>
      <c r="CA608" s="70">
        <v>0</v>
      </c>
      <c r="CB608" s="70">
        <v>0</v>
      </c>
      <c r="CC608" s="70">
        <v>0</v>
      </c>
      <c r="CD608" s="70">
        <v>0</v>
      </c>
    </row>
    <row r="609" spans="1:82">
      <c r="A609" s="70" t="s">
        <v>2318</v>
      </c>
      <c r="B609" s="70">
        <v>13</v>
      </c>
      <c r="C609" s="70">
        <v>13</v>
      </c>
      <c r="D609" s="70">
        <v>1</v>
      </c>
      <c r="E609" s="70">
        <v>2016</v>
      </c>
      <c r="F609" s="70" t="s">
        <v>155</v>
      </c>
      <c r="G609" s="70" t="s">
        <v>2305</v>
      </c>
      <c r="H609" s="70" t="s">
        <v>2306</v>
      </c>
      <c r="I609" s="148"/>
      <c r="J609" s="71">
        <v>4.7328538027144615</v>
      </c>
      <c r="K609" s="71">
        <v>0.60586241965563958</v>
      </c>
      <c r="L609" s="71">
        <v>4.9063695845862378</v>
      </c>
      <c r="M609" s="71">
        <v>5.5613968130135003</v>
      </c>
      <c r="N609" s="71">
        <v>5.1095204927940356</v>
      </c>
      <c r="O609" s="71">
        <v>3.6913332831273671</v>
      </c>
      <c r="P609" s="71">
        <v>8.3715778923866182</v>
      </c>
      <c r="Q609" s="71">
        <v>0.28450580818506088</v>
      </c>
      <c r="R609" s="71">
        <v>0</v>
      </c>
      <c r="S609" s="71">
        <v>0.69486606369252135</v>
      </c>
      <c r="T609" s="72"/>
      <c r="U609" s="71">
        <v>144592</v>
      </c>
      <c r="V609" s="71">
        <v>160</v>
      </c>
      <c r="W609" s="71">
        <v>80</v>
      </c>
      <c r="X609" s="71">
        <v>1365</v>
      </c>
      <c r="Y609" s="71">
        <v>1995</v>
      </c>
      <c r="Z609" s="71">
        <v>2171</v>
      </c>
      <c r="AA609" s="71">
        <v>1723</v>
      </c>
      <c r="AB609" s="71">
        <v>4028</v>
      </c>
      <c r="AC609" s="71">
        <v>0</v>
      </c>
      <c r="AD609" s="71">
        <v>0.69486606369252135</v>
      </c>
      <c r="AE609" s="72"/>
      <c r="AF609" s="71">
        <v>1723371.6184256531</v>
      </c>
      <c r="AG609" s="71">
        <v>550286.76718895871</v>
      </c>
      <c r="AH609" s="71">
        <v>540411.56866835454</v>
      </c>
      <c r="AI609" s="71">
        <v>7999524.2435621656</v>
      </c>
      <c r="AJ609" s="71">
        <v>9094207.6335053183</v>
      </c>
      <c r="AK609" s="71">
        <v>0</v>
      </c>
      <c r="AL609" s="71">
        <v>0</v>
      </c>
      <c r="AM609" s="71">
        <v>552449.36894270289</v>
      </c>
      <c r="AN609" s="71">
        <v>0</v>
      </c>
      <c r="AO609" s="71">
        <v>0</v>
      </c>
      <c r="AP609" s="71">
        <v>20460251.200293154</v>
      </c>
      <c r="AQ609" s="72"/>
      <c r="AR609" s="71">
        <v>79</v>
      </c>
      <c r="AS609" s="71">
        <v>38</v>
      </c>
      <c r="AT609" s="71">
        <v>0</v>
      </c>
      <c r="AU609" s="71">
        <v>0</v>
      </c>
      <c r="AV609" s="71">
        <v>0</v>
      </c>
      <c r="AW609" s="71">
        <v>0</v>
      </c>
      <c r="AX609" s="71"/>
      <c r="AY609" s="72"/>
      <c r="AZ609" s="71">
        <v>419.20299999999997</v>
      </c>
      <c r="BA609" s="71">
        <v>3827.04</v>
      </c>
      <c r="BB609" s="71">
        <v>0</v>
      </c>
      <c r="BC609" s="71">
        <v>0</v>
      </c>
      <c r="BD609" s="71">
        <v>0</v>
      </c>
      <c r="BE609" s="71">
        <v>0</v>
      </c>
      <c r="BF609" s="71"/>
      <c r="BG609" s="72"/>
      <c r="BH609" s="71">
        <v>0</v>
      </c>
      <c r="BI609" s="71">
        <v>0</v>
      </c>
      <c r="BJ609" s="71">
        <v>0</v>
      </c>
      <c r="BK609" s="71">
        <v>0</v>
      </c>
      <c r="BL609" s="71">
        <v>0</v>
      </c>
      <c r="BM609" s="71">
        <v>0</v>
      </c>
      <c r="BN609" s="72"/>
      <c r="BO609" s="71">
        <v>0</v>
      </c>
      <c r="BP609" s="71">
        <v>0</v>
      </c>
      <c r="BQ609" s="71">
        <v>0</v>
      </c>
      <c r="BR609" s="71">
        <v>0</v>
      </c>
      <c r="BS609" s="71">
        <v>0</v>
      </c>
      <c r="BT609" s="71">
        <v>0</v>
      </c>
      <c r="BU609"/>
      <c r="BV609" s="70">
        <v>0</v>
      </c>
      <c r="BW609" s="70">
        <v>0</v>
      </c>
      <c r="BX609" s="70">
        <v>0</v>
      </c>
      <c r="BY609" s="70">
        <v>0</v>
      </c>
      <c r="BZ609" s="70">
        <v>0</v>
      </c>
      <c r="CA609" s="70">
        <v>0</v>
      </c>
      <c r="CB609" s="70">
        <v>0</v>
      </c>
      <c r="CC609" s="70">
        <v>0</v>
      </c>
      <c r="CD609" s="70">
        <v>0</v>
      </c>
    </row>
    <row r="610" spans="1:82">
      <c r="A610" s="70" t="s">
        <v>2319</v>
      </c>
      <c r="B610" s="70">
        <v>14</v>
      </c>
      <c r="C610" s="70">
        <v>14</v>
      </c>
      <c r="D610" s="70">
        <v>1</v>
      </c>
      <c r="E610" s="70">
        <v>2017</v>
      </c>
      <c r="F610" s="70" t="s">
        <v>156</v>
      </c>
      <c r="G610" s="70" t="s">
        <v>2305</v>
      </c>
      <c r="H610" s="70" t="s">
        <v>2306</v>
      </c>
      <c r="I610" s="148"/>
      <c r="J610" s="71">
        <v>3.7378772894215464</v>
      </c>
      <c r="K610" s="71">
        <v>0.63247901002116758</v>
      </c>
      <c r="L610" s="71">
        <v>4.6573322254194016</v>
      </c>
      <c r="M610" s="71">
        <v>5.2992210270838696</v>
      </c>
      <c r="N610" s="71">
        <v>6.1787317805339761</v>
      </c>
      <c r="O610" s="71">
        <v>3.6511700833512908</v>
      </c>
      <c r="P610" s="71">
        <v>8.2702674991648291</v>
      </c>
      <c r="Q610" s="71">
        <v>0.271161890226988</v>
      </c>
      <c r="R610" s="71">
        <v>0</v>
      </c>
      <c r="S610" s="71">
        <v>0.36705938189295423</v>
      </c>
      <c r="T610" s="72"/>
      <c r="U610" s="71">
        <v>117638</v>
      </c>
      <c r="V610" s="71">
        <v>160</v>
      </c>
      <c r="W610" s="71">
        <v>80</v>
      </c>
      <c r="X610" s="71">
        <v>1365</v>
      </c>
      <c r="Y610" s="71">
        <v>1975</v>
      </c>
      <c r="Z610" s="71">
        <v>2183</v>
      </c>
      <c r="AA610" s="71">
        <v>1713</v>
      </c>
      <c r="AB610" s="71">
        <v>3970</v>
      </c>
      <c r="AC610" s="71">
        <v>0</v>
      </c>
      <c r="AD610" s="71">
        <v>0.36705938189295417</v>
      </c>
      <c r="AE610" s="72"/>
      <c r="AF610" s="71">
        <v>1399076.1652742301</v>
      </c>
      <c r="AG610" s="71">
        <v>561650.59059262648</v>
      </c>
      <c r="AH610" s="71">
        <v>665393.90697784082</v>
      </c>
      <c r="AI610" s="71">
        <v>7823901.8933551693</v>
      </c>
      <c r="AJ610" s="71">
        <v>9683070.8377132956</v>
      </c>
      <c r="AK610" s="71">
        <v>0</v>
      </c>
      <c r="AL610" s="71">
        <v>0</v>
      </c>
      <c r="AM610" s="71">
        <v>545346.52223645349</v>
      </c>
      <c r="AN610" s="71">
        <v>0</v>
      </c>
      <c r="AO610" s="71">
        <v>0</v>
      </c>
      <c r="AP610" s="71">
        <v>20678439.91614962</v>
      </c>
      <c r="AQ610" s="72"/>
      <c r="AR610" s="71">
        <v>82</v>
      </c>
      <c r="AS610" s="71">
        <v>43</v>
      </c>
      <c r="AT610" s="71">
        <v>0</v>
      </c>
      <c r="AU610" s="71">
        <v>0</v>
      </c>
      <c r="AV610" s="71">
        <v>0</v>
      </c>
      <c r="AW610" s="71">
        <v>0</v>
      </c>
      <c r="AX610" s="71"/>
      <c r="AY610" s="72"/>
      <c r="AZ610" s="71">
        <v>437.00299999999999</v>
      </c>
      <c r="BA610" s="71">
        <v>4045.74</v>
      </c>
      <c r="BB610" s="71">
        <v>0</v>
      </c>
      <c r="BC610" s="71">
        <v>0</v>
      </c>
      <c r="BD610" s="71">
        <v>0</v>
      </c>
      <c r="BE610" s="71">
        <v>0</v>
      </c>
      <c r="BF610" s="71"/>
      <c r="BG610" s="72"/>
      <c r="BH610" s="71">
        <v>0</v>
      </c>
      <c r="BI610" s="71">
        <v>0</v>
      </c>
      <c r="BJ610" s="71">
        <v>0</v>
      </c>
      <c r="BK610" s="71">
        <v>0</v>
      </c>
      <c r="BL610" s="71">
        <v>0</v>
      </c>
      <c r="BM610" s="71">
        <v>0</v>
      </c>
      <c r="BN610" s="72"/>
      <c r="BO610" s="71">
        <v>0</v>
      </c>
      <c r="BP610" s="71">
        <v>0</v>
      </c>
      <c r="BQ610" s="71">
        <v>0</v>
      </c>
      <c r="BR610" s="71">
        <v>0</v>
      </c>
      <c r="BS610" s="71">
        <v>0</v>
      </c>
      <c r="BT610" s="71">
        <v>0</v>
      </c>
      <c r="BU610"/>
      <c r="BV610" s="70">
        <v>0</v>
      </c>
      <c r="BW610" s="70">
        <v>0</v>
      </c>
      <c r="BX610" s="70">
        <v>0</v>
      </c>
      <c r="BY610" s="70">
        <v>0</v>
      </c>
      <c r="BZ610" s="70">
        <v>0</v>
      </c>
      <c r="CA610" s="70">
        <v>0</v>
      </c>
      <c r="CB610" s="70">
        <v>0</v>
      </c>
      <c r="CC610" s="70">
        <v>0</v>
      </c>
      <c r="CD610" s="70">
        <v>0</v>
      </c>
    </row>
    <row r="611" spans="1:82">
      <c r="A611" s="70" t="s">
        <v>2320</v>
      </c>
      <c r="B611" s="70">
        <v>15</v>
      </c>
      <c r="C611" s="70">
        <v>15</v>
      </c>
      <c r="D611" s="70">
        <v>1</v>
      </c>
      <c r="E611" s="70">
        <v>2018</v>
      </c>
      <c r="F611" s="70" t="s">
        <v>183</v>
      </c>
      <c r="G611" s="70" t="s">
        <v>2305</v>
      </c>
      <c r="H611" s="70" t="s">
        <v>2306</v>
      </c>
      <c r="I611" s="148"/>
      <c r="J611" s="71">
        <v>4.0105092042327568</v>
      </c>
      <c r="K611" s="71">
        <v>0.63477597919953255</v>
      </c>
      <c r="L611" s="71">
        <v>4.1552144568682383</v>
      </c>
      <c r="M611" s="71">
        <v>5.1015252560895075</v>
      </c>
      <c r="N611" s="71">
        <v>4.6537599496989293</v>
      </c>
      <c r="O611" s="71">
        <v>3.5349799849162888</v>
      </c>
      <c r="P611" s="71">
        <v>8.0780059345998545</v>
      </c>
      <c r="Q611" s="71">
        <v>0.24712186934939601</v>
      </c>
      <c r="R611" s="71">
        <v>0</v>
      </c>
      <c r="S611" s="71">
        <v>0.64071908805126854</v>
      </c>
      <c r="T611" s="72"/>
      <c r="U611" s="71">
        <v>127985</v>
      </c>
      <c r="V611" s="71">
        <v>160</v>
      </c>
      <c r="W611" s="71">
        <v>80</v>
      </c>
      <c r="X611" s="71">
        <v>1365</v>
      </c>
      <c r="Y611" s="71">
        <v>1947</v>
      </c>
      <c r="Z611" s="71">
        <v>2154</v>
      </c>
      <c r="AA611" s="71">
        <v>1690</v>
      </c>
      <c r="AB611" s="71">
        <v>3899</v>
      </c>
      <c r="AC611" s="71">
        <v>0</v>
      </c>
      <c r="AD611" s="71">
        <v>0.64071908805126854</v>
      </c>
      <c r="AE611" s="72"/>
      <c r="AF611" s="71">
        <v>1509840.6898221271</v>
      </c>
      <c r="AG611" s="71">
        <v>568840.4929909819</v>
      </c>
      <c r="AH611" s="71">
        <v>602140.84858976875</v>
      </c>
      <c r="AI611" s="71">
        <v>7382617.0393565232</v>
      </c>
      <c r="AJ611" s="71">
        <v>7822029.3680526419</v>
      </c>
      <c r="AK611" s="71">
        <v>0</v>
      </c>
      <c r="AL611" s="71">
        <v>0</v>
      </c>
      <c r="AM611" s="71">
        <v>536701.68066471885</v>
      </c>
      <c r="AN611" s="71">
        <v>0</v>
      </c>
      <c r="AO611" s="71">
        <v>0</v>
      </c>
      <c r="AP611" s="71">
        <v>18422170.119476762</v>
      </c>
      <c r="AQ611" s="72"/>
      <c r="AR611" s="71">
        <v>83</v>
      </c>
      <c r="AS611" s="71">
        <v>43</v>
      </c>
      <c r="AT611" s="71">
        <v>0</v>
      </c>
      <c r="AU611" s="71">
        <v>0</v>
      </c>
      <c r="AV611" s="71">
        <v>0</v>
      </c>
      <c r="AW611" s="71">
        <v>0</v>
      </c>
      <c r="AX611" s="71"/>
      <c r="AY611" s="72"/>
      <c r="AZ611" s="71">
        <v>442.50300000000004</v>
      </c>
      <c r="BA611" s="71">
        <v>4045.54</v>
      </c>
      <c r="BB611" s="71">
        <v>0</v>
      </c>
      <c r="BC611" s="71">
        <v>0</v>
      </c>
      <c r="BD611" s="71">
        <v>0</v>
      </c>
      <c r="BE611" s="71">
        <v>0</v>
      </c>
      <c r="BF611" s="71"/>
      <c r="BG611" s="72"/>
      <c r="BH611" s="71">
        <v>0</v>
      </c>
      <c r="BI611" s="71">
        <v>0</v>
      </c>
      <c r="BJ611" s="71">
        <v>0</v>
      </c>
      <c r="BK611" s="71">
        <v>0</v>
      </c>
      <c r="BL611" s="71">
        <v>0</v>
      </c>
      <c r="BM611" s="71">
        <v>0</v>
      </c>
      <c r="BN611" s="72"/>
      <c r="BO611" s="71">
        <v>0</v>
      </c>
      <c r="BP611" s="71">
        <v>0</v>
      </c>
      <c r="BQ611" s="71">
        <v>0</v>
      </c>
      <c r="BR611" s="71">
        <v>0</v>
      </c>
      <c r="BS611" s="71">
        <v>0</v>
      </c>
      <c r="BT611" s="71">
        <v>0</v>
      </c>
      <c r="BU611"/>
      <c r="BV611" s="70">
        <v>0</v>
      </c>
      <c r="BW611" s="70">
        <v>0</v>
      </c>
      <c r="BX611" s="70">
        <v>0</v>
      </c>
      <c r="BY611" s="70">
        <v>0</v>
      </c>
      <c r="BZ611" s="70">
        <v>0</v>
      </c>
      <c r="CA611" s="70">
        <v>0</v>
      </c>
      <c r="CB611" s="70">
        <v>0</v>
      </c>
      <c r="CC611" s="70">
        <v>0</v>
      </c>
      <c r="CD611" s="70">
        <v>0</v>
      </c>
    </row>
    <row r="612" spans="1:82">
      <c r="A612" s="70" t="s">
        <v>2321</v>
      </c>
      <c r="B612" s="70">
        <v>16</v>
      </c>
      <c r="C612" s="70">
        <v>16</v>
      </c>
      <c r="D612" s="70">
        <v>1</v>
      </c>
      <c r="E612" s="70">
        <v>2019</v>
      </c>
      <c r="F612" s="70" t="s">
        <v>158</v>
      </c>
      <c r="G612" s="70" t="s">
        <v>2305</v>
      </c>
      <c r="H612" s="70" t="s">
        <v>2306</v>
      </c>
      <c r="I612" s="148"/>
      <c r="J612" s="71">
        <v>3.8796723006638305</v>
      </c>
      <c r="K612" s="71">
        <v>0.48225733519476344</v>
      </c>
      <c r="L612" s="71">
        <v>4.125058254748458</v>
      </c>
      <c r="M612" s="71">
        <v>4.2496645752239388</v>
      </c>
      <c r="N612" s="71">
        <v>3.3161126294347407</v>
      </c>
      <c r="O612" s="71">
        <v>3.4612908044637036</v>
      </c>
      <c r="P612" s="71">
        <v>7.9992643187580414</v>
      </c>
      <c r="Q612" s="71">
        <v>0.23610329997524601</v>
      </c>
      <c r="R612" s="71">
        <v>0</v>
      </c>
      <c r="S612" s="71">
        <v>0.53558856034277924</v>
      </c>
      <c r="T612" s="72"/>
      <c r="U612" s="71">
        <v>132417</v>
      </c>
      <c r="V612" s="71">
        <v>160</v>
      </c>
      <c r="W612" s="71">
        <v>80</v>
      </c>
      <c r="X612" s="71">
        <v>1365</v>
      </c>
      <c r="Y612" s="71">
        <v>1936</v>
      </c>
      <c r="Z612" s="71">
        <v>2167</v>
      </c>
      <c r="AA612" s="71">
        <v>1661</v>
      </c>
      <c r="AB612" s="71">
        <v>3826</v>
      </c>
      <c r="AC612" s="71">
        <v>0</v>
      </c>
      <c r="AD612" s="71">
        <v>0.53558856034277924</v>
      </c>
      <c r="AE612" s="72"/>
      <c r="AF612" s="71">
        <v>1445144.0496252871</v>
      </c>
      <c r="AG612" s="71">
        <v>391749.31991162873</v>
      </c>
      <c r="AH612" s="71">
        <v>667736.31067695515</v>
      </c>
      <c r="AI612" s="71">
        <v>7677770.0483219279</v>
      </c>
      <c r="AJ612" s="71">
        <v>6645611.4624628173</v>
      </c>
      <c r="AK612" s="71">
        <v>0</v>
      </c>
      <c r="AL612" s="71">
        <v>0</v>
      </c>
      <c r="AM612" s="71">
        <v>521072.39788742055</v>
      </c>
      <c r="AN612" s="71">
        <v>0</v>
      </c>
      <c r="AO612" s="71">
        <v>0</v>
      </c>
      <c r="AP612" s="71">
        <v>17349083.588886037</v>
      </c>
      <c r="AQ612" s="72"/>
      <c r="AR612" s="71">
        <v>86</v>
      </c>
      <c r="AS612" s="71">
        <v>43</v>
      </c>
      <c r="AT612" s="71">
        <v>0</v>
      </c>
      <c r="AU612" s="71">
        <v>0</v>
      </c>
      <c r="AV612" s="71">
        <v>0</v>
      </c>
      <c r="AW612" s="71">
        <v>0</v>
      </c>
      <c r="AX612" s="71"/>
      <c r="AY612" s="72"/>
      <c r="AZ612" s="71">
        <v>460.803</v>
      </c>
      <c r="BA612" s="71">
        <v>4045.74</v>
      </c>
      <c r="BB612" s="71">
        <v>0</v>
      </c>
      <c r="BC612" s="71">
        <v>0</v>
      </c>
      <c r="BD612" s="71">
        <v>0</v>
      </c>
      <c r="BE612" s="71">
        <v>0</v>
      </c>
      <c r="BF612" s="71"/>
      <c r="BG612" s="72"/>
      <c r="BH612" s="71">
        <v>0</v>
      </c>
      <c r="BI612" s="71">
        <v>0</v>
      </c>
      <c r="BJ612" s="71">
        <v>0</v>
      </c>
      <c r="BK612" s="71">
        <v>0</v>
      </c>
      <c r="BL612" s="71">
        <v>0</v>
      </c>
      <c r="BM612" s="71">
        <v>0</v>
      </c>
      <c r="BN612" s="72"/>
      <c r="BO612" s="71">
        <v>0</v>
      </c>
      <c r="BP612" s="71">
        <v>0</v>
      </c>
      <c r="BQ612" s="71">
        <v>0</v>
      </c>
      <c r="BR612" s="71">
        <v>0</v>
      </c>
      <c r="BS612" s="71">
        <v>0</v>
      </c>
      <c r="BT612" s="71">
        <v>0</v>
      </c>
      <c r="BU612"/>
      <c r="BV612" s="70">
        <v>0</v>
      </c>
      <c r="BW612" s="70">
        <v>0</v>
      </c>
      <c r="BX612" s="70">
        <v>0</v>
      </c>
      <c r="BY612" s="70">
        <v>0</v>
      </c>
      <c r="BZ612" s="70">
        <v>0</v>
      </c>
      <c r="CA612" s="70">
        <v>0</v>
      </c>
      <c r="CB612" s="70">
        <v>0</v>
      </c>
      <c r="CC612" s="70">
        <v>0</v>
      </c>
      <c r="CD612" s="70">
        <v>0</v>
      </c>
    </row>
    <row r="613" spans="1:82">
      <c r="A613" s="70" t="s">
        <v>2322</v>
      </c>
      <c r="B613" s="70">
        <v>17</v>
      </c>
      <c r="C613" s="70">
        <v>17</v>
      </c>
      <c r="D613" s="70">
        <v>1</v>
      </c>
      <c r="E613" s="70">
        <v>2020</v>
      </c>
      <c r="F613" s="70" t="s">
        <v>159</v>
      </c>
      <c r="G613" s="70" t="s">
        <v>2305</v>
      </c>
      <c r="H613" s="70" t="s">
        <v>2306</v>
      </c>
      <c r="I613" s="148"/>
      <c r="J613" s="71">
        <v>3.9756088697714418</v>
      </c>
      <c r="K613" s="71">
        <v>0.60858969133142338</v>
      </c>
      <c r="L613" s="71">
        <v>7.9103777522608123</v>
      </c>
      <c r="M613" s="71">
        <v>4.4812472535339518</v>
      </c>
      <c r="N613" s="71">
        <v>5.8816753162053512</v>
      </c>
      <c r="O613" s="71">
        <v>2.9835998151867882</v>
      </c>
      <c r="P613" s="71">
        <v>7.5938882232857594</v>
      </c>
      <c r="Q613" s="71">
        <v>0.22310737734151201</v>
      </c>
      <c r="R613" s="71">
        <v>0</v>
      </c>
      <c r="S613" s="71">
        <v>0.54360238749365331</v>
      </c>
      <c r="T613" s="72"/>
      <c r="U613" s="71">
        <v>127484</v>
      </c>
      <c r="V613" s="71">
        <v>149</v>
      </c>
      <c r="W613" s="71">
        <v>134</v>
      </c>
      <c r="X613" s="71">
        <v>1054</v>
      </c>
      <c r="Y613" s="71">
        <v>1921</v>
      </c>
      <c r="Z613" s="71">
        <v>2132</v>
      </c>
      <c r="AA613" s="71">
        <v>1676</v>
      </c>
      <c r="AB613" s="71">
        <v>3784</v>
      </c>
      <c r="AC613" s="71">
        <v>0</v>
      </c>
      <c r="AD613" s="71">
        <v>0.54360238749365331</v>
      </c>
      <c r="AE613" s="72"/>
      <c r="AF613" s="71">
        <v>1332470.9080878131</v>
      </c>
      <c r="AG613" s="71">
        <v>511545.23540084274</v>
      </c>
      <c r="AH613" s="71">
        <v>1359362.9816414667</v>
      </c>
      <c r="AI613" s="71">
        <v>6280425.7294833306</v>
      </c>
      <c r="AJ613" s="71">
        <v>9120477.2173549552</v>
      </c>
      <c r="AK613" s="71"/>
      <c r="AL613" s="71"/>
      <c r="AM613" s="71">
        <v>493854.04111685348</v>
      </c>
      <c r="AN613" s="71"/>
      <c r="AO613" s="71"/>
      <c r="AP613" s="71">
        <v>19098136.113085259</v>
      </c>
      <c r="AQ613" s="72"/>
      <c r="AR613" s="71">
        <v>87</v>
      </c>
      <c r="AS613" s="71">
        <v>45</v>
      </c>
      <c r="AT613" s="71">
        <v>0</v>
      </c>
      <c r="AU613" s="71">
        <v>0</v>
      </c>
      <c r="AV613" s="71">
        <v>0</v>
      </c>
      <c r="AW613" s="71">
        <v>0</v>
      </c>
      <c r="AX613" s="71"/>
      <c r="AY613" s="72"/>
      <c r="AZ613" s="71">
        <v>465.40300000000002</v>
      </c>
      <c r="BA613" s="71">
        <v>4144.74</v>
      </c>
      <c r="BB613" s="71">
        <v>0</v>
      </c>
      <c r="BC613" s="71">
        <v>0</v>
      </c>
      <c r="BD613" s="71">
        <v>0</v>
      </c>
      <c r="BE613" s="71">
        <v>0</v>
      </c>
      <c r="BF613" s="71"/>
      <c r="BG613" s="72"/>
      <c r="BH613" s="71">
        <v>0</v>
      </c>
      <c r="BI613" s="71">
        <v>0</v>
      </c>
      <c r="BJ613" s="71">
        <v>0</v>
      </c>
      <c r="BK613" s="71">
        <v>0</v>
      </c>
      <c r="BL613" s="71">
        <v>0</v>
      </c>
      <c r="BM613" s="71">
        <v>0</v>
      </c>
      <c r="BN613" s="72"/>
      <c r="BO613" s="71">
        <v>0</v>
      </c>
      <c r="BP613" s="71">
        <v>0</v>
      </c>
      <c r="BQ613" s="71">
        <v>0</v>
      </c>
      <c r="BR613" s="71">
        <v>0</v>
      </c>
      <c r="BS613" s="71">
        <v>0</v>
      </c>
      <c r="BT613" s="71">
        <v>0</v>
      </c>
      <c r="BU613"/>
      <c r="BV613" s="70">
        <v>0</v>
      </c>
      <c r="BW613" s="70">
        <v>0</v>
      </c>
      <c r="BX613" s="70">
        <v>0</v>
      </c>
      <c r="BY613" s="70">
        <v>0</v>
      </c>
      <c r="BZ613" s="70">
        <v>0</v>
      </c>
      <c r="CA613" s="70">
        <v>0</v>
      </c>
      <c r="CB613" s="70">
        <v>0</v>
      </c>
      <c r="CC613" s="70">
        <v>0</v>
      </c>
      <c r="CD613" s="70">
        <v>0</v>
      </c>
    </row>
    <row r="614" spans="1:82">
      <c r="A614" s="70" t="s">
        <v>2323</v>
      </c>
      <c r="B614" s="70">
        <v>17</v>
      </c>
      <c r="C614" s="70">
        <v>18</v>
      </c>
      <c r="D614" s="70">
        <v>1</v>
      </c>
      <c r="E614" s="70">
        <v>2021</v>
      </c>
      <c r="F614" s="70" t="s">
        <v>160</v>
      </c>
      <c r="G614" s="70" t="s">
        <v>2305</v>
      </c>
      <c r="H614" s="70" t="s">
        <v>2306</v>
      </c>
      <c r="I614" s="148"/>
      <c r="J614" s="71">
        <v>3.2460880264637799</v>
      </c>
      <c r="K614" s="71">
        <v>0.62158028301792256</v>
      </c>
      <c r="L614" s="71">
        <v>7.6966684009227357</v>
      </c>
      <c r="M614" s="71">
        <v>4.3347172162899419</v>
      </c>
      <c r="N614" s="71">
        <v>4.6628301181261502</v>
      </c>
      <c r="O614" s="71">
        <v>2.8922406999029948</v>
      </c>
      <c r="P614" s="71">
        <v>7.7319588763089033</v>
      </c>
      <c r="Q614" s="71">
        <v>0.216265845800103</v>
      </c>
      <c r="R614" s="71">
        <v>0</v>
      </c>
      <c r="S614" s="71">
        <v>0.43454389142963579</v>
      </c>
      <c r="T614" s="72"/>
      <c r="U614" s="71">
        <v>115316</v>
      </c>
      <c r="V614" s="71">
        <v>149</v>
      </c>
      <c r="W614" s="71">
        <v>134</v>
      </c>
      <c r="X614" s="71">
        <v>1054</v>
      </c>
      <c r="Y614" s="71">
        <v>1907</v>
      </c>
      <c r="Z614" s="71">
        <v>2128</v>
      </c>
      <c r="AA614" s="71">
        <v>1664</v>
      </c>
      <c r="AB614" s="71">
        <v>3704</v>
      </c>
      <c r="AC614" s="71">
        <v>0</v>
      </c>
      <c r="AD614" s="71">
        <v>0.43454389142963579</v>
      </c>
      <c r="AE614" s="72"/>
      <c r="AF614" s="71">
        <v>1066054.0175378697</v>
      </c>
      <c r="AG614" s="71">
        <v>546702.09860210505</v>
      </c>
      <c r="AH614" s="71">
        <v>1308584.4923544279</v>
      </c>
      <c r="AI614" s="71">
        <v>6709077.2180521348</v>
      </c>
      <c r="AJ614" s="71">
        <v>7404943.0008724248</v>
      </c>
      <c r="AK614" s="71">
        <v>0</v>
      </c>
      <c r="AL614" s="71">
        <v>0</v>
      </c>
      <c r="AM614" s="71">
        <v>486201.44044010201</v>
      </c>
      <c r="AN614" s="71">
        <v>0</v>
      </c>
      <c r="AO614" s="71">
        <v>0</v>
      </c>
      <c r="AP614" s="71">
        <v>17521562.267859068</v>
      </c>
      <c r="AQ614" s="72"/>
      <c r="AR614" s="71">
        <v>90</v>
      </c>
      <c r="AS614" s="71">
        <v>46</v>
      </c>
      <c r="AT614" s="71">
        <v>0</v>
      </c>
      <c r="AU614" s="71">
        <v>0</v>
      </c>
      <c r="AV614" s="71">
        <v>0</v>
      </c>
      <c r="AW614" s="71">
        <v>0</v>
      </c>
      <c r="AX614" s="71"/>
      <c r="AY614" s="72"/>
      <c r="AZ614" s="71">
        <v>481.88299999999998</v>
      </c>
      <c r="BA614" s="71">
        <v>4194.24</v>
      </c>
      <c r="BB614" s="71">
        <v>0</v>
      </c>
      <c r="BC614" s="71">
        <v>0</v>
      </c>
      <c r="BD614" s="71">
        <v>0</v>
      </c>
      <c r="BE614" s="71">
        <v>0</v>
      </c>
      <c r="BF614" s="71"/>
      <c r="BG614" s="72"/>
      <c r="BH614" s="71">
        <v>0</v>
      </c>
      <c r="BI614" s="71">
        <v>0</v>
      </c>
      <c r="BJ614" s="71">
        <v>0</v>
      </c>
      <c r="BK614" s="71">
        <v>0</v>
      </c>
      <c r="BL614" s="71">
        <v>0</v>
      </c>
      <c r="BM614" s="71">
        <v>0</v>
      </c>
      <c r="BN614" s="72"/>
      <c r="BO614" s="71">
        <v>0</v>
      </c>
      <c r="BP614" s="71">
        <v>0</v>
      </c>
      <c r="BQ614" s="71">
        <v>0</v>
      </c>
      <c r="BR614" s="71">
        <v>0</v>
      </c>
      <c r="BS614" s="71">
        <v>0</v>
      </c>
      <c r="BT614" s="71">
        <v>0</v>
      </c>
      <c r="BU614"/>
      <c r="BV614" s="70">
        <v>0</v>
      </c>
      <c r="BW614" s="70">
        <v>0</v>
      </c>
      <c r="BX614" s="70">
        <v>0</v>
      </c>
      <c r="BY614" s="70">
        <v>0</v>
      </c>
      <c r="BZ614" s="70">
        <v>0</v>
      </c>
      <c r="CA614" s="70">
        <v>0</v>
      </c>
      <c r="CB614" s="70">
        <v>0</v>
      </c>
      <c r="CC614" s="70">
        <v>0</v>
      </c>
      <c r="CD614" s="70">
        <v>0</v>
      </c>
    </row>
    <row r="615" spans="1:82">
      <c r="A615" s="70" t="s">
        <v>2324</v>
      </c>
      <c r="B615" s="70">
        <v>17</v>
      </c>
      <c r="C615" s="70">
        <v>19</v>
      </c>
      <c r="D615" s="70">
        <v>1</v>
      </c>
      <c r="E615" s="70">
        <v>2022</v>
      </c>
      <c r="F615" s="70" t="s">
        <v>161</v>
      </c>
      <c r="G615" s="1064" t="s">
        <v>2305</v>
      </c>
      <c r="H615" s="70" t="s">
        <v>2306</v>
      </c>
      <c r="I615" s="148"/>
      <c r="J615" s="71">
        <v>3.2798588836194105</v>
      </c>
      <c r="K615" s="71">
        <v>0.45409004132295322</v>
      </c>
      <c r="L615" s="71">
        <v>6.0670912971425857</v>
      </c>
      <c r="M615" s="71">
        <v>3.3090821954084761</v>
      </c>
      <c r="N615" s="71">
        <v>4.2300018967367468</v>
      </c>
      <c r="O615" s="71">
        <v>3.019799655804285</v>
      </c>
      <c r="P615" s="71">
        <v>7.6433205377962263</v>
      </c>
      <c r="Q615" s="71">
        <v>0.21340317908818046</v>
      </c>
      <c r="R615" s="71">
        <v>0</v>
      </c>
      <c r="S615" s="71">
        <v>0.52486872439814958</v>
      </c>
      <c r="T615" s="72"/>
      <c r="U615" s="71">
        <v>135422</v>
      </c>
      <c r="V615" s="71">
        <v>149</v>
      </c>
      <c r="W615" s="71">
        <v>134</v>
      </c>
      <c r="X615" s="71">
        <v>1054</v>
      </c>
      <c r="Y615" s="71">
        <v>1882</v>
      </c>
      <c r="Z615" s="71">
        <v>2111</v>
      </c>
      <c r="AA615" s="71">
        <v>1670</v>
      </c>
      <c r="AB615" s="71">
        <v>3625</v>
      </c>
      <c r="AC615" s="71">
        <v>0</v>
      </c>
      <c r="AD615" s="71">
        <v>0.52486872439814958</v>
      </c>
      <c r="AE615" s="72"/>
      <c r="AF615" s="71">
        <v>1259354.1567104405</v>
      </c>
      <c r="AG615" s="71">
        <v>317537.66659918136</v>
      </c>
      <c r="AH615" s="71">
        <v>1161381.0694023571</v>
      </c>
      <c r="AI615" s="71">
        <v>5860954.544109622</v>
      </c>
      <c r="AJ615" s="71">
        <v>8872732.7981207352</v>
      </c>
      <c r="AK615" s="71">
        <v>0</v>
      </c>
      <c r="AL615" s="71">
        <v>0</v>
      </c>
      <c r="AM615" s="71">
        <v>468086.44222579396</v>
      </c>
      <c r="AN615" s="71">
        <v>0</v>
      </c>
      <c r="AO615" s="71">
        <v>0</v>
      </c>
      <c r="AP615" s="71">
        <v>17940046.677168135</v>
      </c>
      <c r="AQ615" s="72"/>
      <c r="AR615" s="71">
        <v>93</v>
      </c>
      <c r="AS615" s="71">
        <v>46</v>
      </c>
      <c r="AT615" s="71">
        <v>0</v>
      </c>
      <c r="AU615" s="71">
        <v>0</v>
      </c>
      <c r="AV615" s="71">
        <v>0</v>
      </c>
      <c r="AW615" s="71">
        <v>0</v>
      </c>
      <c r="AX615" s="71"/>
      <c r="AY615" s="72"/>
      <c r="AZ615" s="71">
        <v>501.08299999999997</v>
      </c>
      <c r="BA615" s="71">
        <v>4194.24</v>
      </c>
      <c r="BB615" s="71">
        <v>0</v>
      </c>
      <c r="BC615" s="71">
        <v>0</v>
      </c>
      <c r="BD615" s="71">
        <v>0</v>
      </c>
      <c r="BE615" s="71">
        <v>0</v>
      </c>
      <c r="BF615" s="71"/>
      <c r="BG615" s="72"/>
      <c r="BH615" s="71"/>
      <c r="BI615" s="71"/>
      <c r="BJ615" s="71"/>
      <c r="BK615" s="71"/>
      <c r="BL615" s="71"/>
      <c r="BM615" s="71"/>
      <c r="BN615" s="72"/>
      <c r="BO615" s="71"/>
      <c r="BP615" s="71"/>
      <c r="BQ615" s="71"/>
      <c r="BR615" s="71"/>
      <c r="BS615" s="71"/>
      <c r="BT615" s="71"/>
      <c r="BU615"/>
      <c r="BV615" s="70"/>
      <c r="BW615" s="70"/>
      <c r="BX615" s="70"/>
      <c r="BY615" s="70"/>
      <c r="BZ615" s="70"/>
      <c r="CA615" s="70"/>
      <c r="CB615" s="70"/>
      <c r="CC615" s="70"/>
      <c r="CD615" s="70"/>
    </row>
    <row r="616" spans="1:82">
      <c r="A616" s="70" t="s">
        <v>2325</v>
      </c>
      <c r="B616" s="70">
        <v>17</v>
      </c>
      <c r="C616" s="70">
        <v>20</v>
      </c>
      <c r="D616" s="70">
        <v>1</v>
      </c>
      <c r="E616" s="70">
        <v>2023</v>
      </c>
      <c r="F616" s="70" t="s">
        <v>1539</v>
      </c>
      <c r="G616" s="1064" t="s">
        <v>2305</v>
      </c>
      <c r="H616" s="70" t="s">
        <v>2306</v>
      </c>
      <c r="I616" s="148"/>
      <c r="J616" s="71"/>
      <c r="K616" s="71"/>
      <c r="L616" s="71"/>
      <c r="M616" s="71"/>
      <c r="N616" s="71"/>
      <c r="O616" s="71"/>
      <c r="P616" s="71"/>
      <c r="Q616" s="71"/>
      <c r="R616" s="71"/>
      <c r="S616" s="71"/>
      <c r="T616" s="72"/>
      <c r="U616" s="71"/>
      <c r="V616" s="71"/>
      <c r="W616" s="71"/>
      <c r="X616" s="71"/>
      <c r="Y616" s="71"/>
      <c r="Z616" s="71"/>
      <c r="AA616" s="71"/>
      <c r="AB616" s="71"/>
      <c r="AC616" s="71"/>
      <c r="AD616" s="71"/>
      <c r="AE616" s="72"/>
      <c r="AF616" s="71"/>
      <c r="AG616" s="71"/>
      <c r="AH616" s="71"/>
      <c r="AI616" s="71"/>
      <c r="AJ616" s="71"/>
      <c r="AK616" s="71"/>
      <c r="AL616" s="71"/>
      <c r="AM616" s="71"/>
      <c r="AN616" s="71"/>
      <c r="AO616" s="71"/>
      <c r="AP616" s="71"/>
      <c r="AQ616" s="72"/>
      <c r="AR616" s="71">
        <v>97</v>
      </c>
      <c r="AS616" s="71">
        <v>46</v>
      </c>
      <c r="AT616" s="71">
        <v>0</v>
      </c>
      <c r="AU616" s="71">
        <v>0</v>
      </c>
      <c r="AV616" s="71">
        <v>0</v>
      </c>
      <c r="AW616" s="71">
        <v>0</v>
      </c>
      <c r="AX616" s="71"/>
      <c r="AY616" s="72"/>
      <c r="AZ616" s="71">
        <v>525.62299999999993</v>
      </c>
      <c r="BA616" s="71">
        <v>4194.24</v>
      </c>
      <c r="BB616" s="71">
        <v>0</v>
      </c>
      <c r="BC616" s="71">
        <v>0</v>
      </c>
      <c r="BD616" s="71">
        <v>0</v>
      </c>
      <c r="BE616" s="71">
        <v>0</v>
      </c>
      <c r="BF616" s="71"/>
      <c r="BG616" s="72"/>
      <c r="BH616" s="71"/>
      <c r="BI616" s="71"/>
      <c r="BJ616" s="71"/>
      <c r="BK616" s="71"/>
      <c r="BL616" s="71"/>
      <c r="BM616" s="71"/>
      <c r="BN616" s="72"/>
      <c r="BO616" s="71"/>
      <c r="BP616" s="71"/>
      <c r="BQ616" s="71"/>
      <c r="BR616" s="71"/>
      <c r="BS616" s="71"/>
      <c r="BT616" s="71"/>
      <c r="BU616"/>
      <c r="BV616" s="70"/>
      <c r="BW616" s="70"/>
      <c r="BX616" s="70"/>
      <c r="BY616" s="70"/>
      <c r="BZ616" s="70"/>
      <c r="CA616" s="70"/>
      <c r="CB616" s="70"/>
      <c r="CC616" s="70"/>
      <c r="CD616" s="70"/>
    </row>
    <row r="617" spans="1:82">
      <c r="A617" s="70" t="s">
        <v>2326</v>
      </c>
      <c r="B617" s="70">
        <v>17</v>
      </c>
      <c r="C617" s="70">
        <v>21</v>
      </c>
      <c r="D617" s="70">
        <v>1</v>
      </c>
      <c r="E617" s="70">
        <v>2024</v>
      </c>
      <c r="F617" s="70" t="s">
        <v>1554</v>
      </c>
      <c r="G617" s="70" t="s">
        <v>2305</v>
      </c>
      <c r="H617" s="70" t="s">
        <v>2306</v>
      </c>
      <c r="I617" s="148"/>
      <c r="J617" s="71"/>
      <c r="K617" s="71"/>
      <c r="L617" s="71"/>
      <c r="M617" s="71"/>
      <c r="N617" s="71"/>
      <c r="O617" s="71"/>
      <c r="P617" s="71"/>
      <c r="Q617" s="71"/>
      <c r="R617" s="71"/>
      <c r="S617" s="71"/>
      <c r="T617" s="72"/>
      <c r="U617" s="71"/>
      <c r="V617" s="71"/>
      <c r="W617" s="71"/>
      <c r="X617" s="71"/>
      <c r="Y617" s="71"/>
      <c r="Z617" s="71"/>
      <c r="AA617" s="71"/>
      <c r="AB617" s="71"/>
      <c r="AC617" s="71"/>
      <c r="AD617" s="71"/>
      <c r="AE617" s="72"/>
      <c r="AF617" s="71"/>
      <c r="AG617" s="71"/>
      <c r="AH617" s="71"/>
      <c r="AI617" s="71"/>
      <c r="AJ617" s="71"/>
      <c r="AK617" s="71"/>
      <c r="AL617" s="71"/>
      <c r="AM617" s="71"/>
      <c r="AN617" s="71"/>
      <c r="AO617" s="71"/>
      <c r="AP617" s="71"/>
      <c r="AQ617" s="72"/>
      <c r="AR617" s="71"/>
      <c r="AS617" s="71"/>
      <c r="AT617" s="71"/>
      <c r="AU617" s="71"/>
      <c r="AV617" s="71"/>
      <c r="AW617" s="71"/>
      <c r="AX617" s="71"/>
      <c r="AY617" s="72"/>
      <c r="AZ617" s="71"/>
      <c r="BA617" s="71"/>
      <c r="BB617" s="71"/>
      <c r="BC617" s="71"/>
      <c r="BD617" s="71"/>
      <c r="BE617" s="71"/>
      <c r="BF617" s="71"/>
      <c r="BG617" s="72"/>
      <c r="BH617" s="71"/>
      <c r="BI617" s="71"/>
      <c r="BJ617" s="71"/>
      <c r="BK617" s="71"/>
      <c r="BL617" s="71"/>
      <c r="BM617" s="71"/>
      <c r="BN617" s="72"/>
      <c r="BO617" s="71"/>
      <c r="BP617" s="71"/>
      <c r="BQ617" s="71"/>
      <c r="BR617" s="71"/>
      <c r="BS617" s="71"/>
      <c r="BT617" s="71"/>
      <c r="BU617"/>
      <c r="BV617" s="70"/>
      <c r="BW617" s="70"/>
      <c r="BX617" s="70"/>
      <c r="BY617" s="70"/>
      <c r="BZ617" s="70"/>
      <c r="CA617" s="70"/>
      <c r="CB617" s="70"/>
      <c r="CC617" s="70"/>
      <c r="CD617" s="70"/>
    </row>
    <row r="618" spans="1:82">
      <c r="A618" s="70" t="s">
        <v>2387</v>
      </c>
      <c r="B618" s="70">
        <v>511</v>
      </c>
      <c r="C618" s="70">
        <v>1</v>
      </c>
      <c r="D618" s="70">
        <v>31</v>
      </c>
      <c r="E618" s="70">
        <v>1990</v>
      </c>
      <c r="F618" s="70" t="s">
        <v>787</v>
      </c>
      <c r="G618" s="70" t="s">
        <v>2388</v>
      </c>
      <c r="H618" s="70" t="s">
        <v>2389</v>
      </c>
      <c r="I618" s="148"/>
      <c r="J618" s="71">
        <v>3156.3765100133069</v>
      </c>
      <c r="K618" s="71">
        <v>107.8466859685248</v>
      </c>
      <c r="L618" s="71">
        <v>158.69409324221041</v>
      </c>
      <c r="M618" s="71">
        <v>551.44656432746569</v>
      </c>
      <c r="N618" s="71">
        <v>684.83608285547314</v>
      </c>
      <c r="O618" s="71">
        <v>585.65074532293954</v>
      </c>
      <c r="P618" s="71">
        <v>889.95521975494205</v>
      </c>
      <c r="Q618" s="71">
        <v>51.217470977216799</v>
      </c>
      <c r="R618" s="71">
        <v>182.01260043916071</v>
      </c>
      <c r="S618" s="71">
        <v>41.107669999999999</v>
      </c>
      <c r="T618" s="72"/>
      <c r="U618" s="71">
        <v>145532144</v>
      </c>
      <c r="V618" s="71">
        <v>37032</v>
      </c>
      <c r="W618" s="71">
        <v>1661</v>
      </c>
      <c r="X618" s="71">
        <v>234504</v>
      </c>
      <c r="Y618" s="71">
        <v>259729</v>
      </c>
      <c r="Z618" s="71">
        <v>240885</v>
      </c>
      <c r="AA618" s="71">
        <v>216091</v>
      </c>
      <c r="AB618" s="71">
        <v>831598</v>
      </c>
      <c r="AC618" s="71">
        <v>31524910</v>
      </c>
      <c r="AD618" s="71">
        <v>41.107670000000013</v>
      </c>
      <c r="AE618" s="72"/>
      <c r="AF618" s="71"/>
      <c r="AG618" s="71"/>
      <c r="AH618" s="71"/>
      <c r="AI618" s="71"/>
      <c r="AJ618" s="71"/>
      <c r="AK618" s="71"/>
      <c r="AL618" s="71"/>
      <c r="AM618" s="71"/>
      <c r="AN618" s="71"/>
      <c r="AO618" s="71"/>
      <c r="AP618" s="71"/>
      <c r="AQ618" s="72"/>
      <c r="AR618" s="71"/>
      <c r="AS618" s="71"/>
      <c r="AT618" s="71"/>
      <c r="AU618" s="71"/>
      <c r="AV618" s="71"/>
      <c r="AW618" s="71"/>
      <c r="AX618" s="71"/>
      <c r="AY618" s="72"/>
      <c r="AZ618" s="71"/>
      <c r="BA618" s="71"/>
      <c r="BB618" s="71"/>
      <c r="BC618" s="71"/>
      <c r="BD618" s="71"/>
      <c r="BE618" s="71"/>
      <c r="BF618" s="71"/>
      <c r="BG618" s="72"/>
      <c r="BH618" s="71" t="s">
        <v>788</v>
      </c>
      <c r="BI618" s="71" t="s">
        <v>788</v>
      </c>
      <c r="BJ618" s="71" t="s">
        <v>788</v>
      </c>
      <c r="BK618" s="71" t="s">
        <v>788</v>
      </c>
      <c r="BL618" s="71" t="s">
        <v>788</v>
      </c>
      <c r="BM618" s="71" t="s">
        <v>788</v>
      </c>
      <c r="BN618" s="72"/>
      <c r="BO618" s="71" t="s">
        <v>788</v>
      </c>
      <c r="BP618" s="71" t="s">
        <v>788</v>
      </c>
      <c r="BQ618" s="71" t="s">
        <v>788</v>
      </c>
      <c r="BR618" s="71" t="s">
        <v>788</v>
      </c>
      <c r="BS618" s="71" t="s">
        <v>788</v>
      </c>
      <c r="BT618" s="71" t="s">
        <v>788</v>
      </c>
      <c r="BU618"/>
      <c r="BV618" s="70"/>
      <c r="BW618" s="70"/>
      <c r="BX618" s="70"/>
      <c r="BY618" s="70"/>
      <c r="BZ618" s="70"/>
      <c r="CA618" s="70"/>
      <c r="CB618" s="70"/>
      <c r="CC618" s="70"/>
      <c r="CD618" s="70"/>
    </row>
    <row r="619" spans="1:82">
      <c r="A619" s="70" t="s">
        <v>2390</v>
      </c>
      <c r="B619" s="70">
        <v>512</v>
      </c>
      <c r="C619" s="70">
        <v>2</v>
      </c>
      <c r="D619" s="70">
        <v>31</v>
      </c>
      <c r="E619" s="70">
        <v>2005</v>
      </c>
      <c r="F619" s="70" t="s">
        <v>789</v>
      </c>
      <c r="G619" s="70" t="s">
        <v>2388</v>
      </c>
      <c r="H619" s="70" t="s">
        <v>2389</v>
      </c>
      <c r="I619" s="148"/>
      <c r="J619" s="71">
        <v>2422.704974396026</v>
      </c>
      <c r="K619" s="71">
        <v>69.86833554058073</v>
      </c>
      <c r="L619" s="71">
        <v>173.54242598658209</v>
      </c>
      <c r="M619" s="71">
        <v>938.88258263061357</v>
      </c>
      <c r="N619" s="71">
        <v>1146.337362880035</v>
      </c>
      <c r="O619" s="71">
        <v>905.82090021880038</v>
      </c>
      <c r="P619" s="71">
        <v>868.70162101291157</v>
      </c>
      <c r="Q619" s="71">
        <v>48.092994119167003</v>
      </c>
      <c r="R619" s="71">
        <v>114.1266898172004</v>
      </c>
      <c r="S619" s="71">
        <v>69.822103820999999</v>
      </c>
      <c r="T619" s="72"/>
      <c r="U619" s="71">
        <v>160557208</v>
      </c>
      <c r="V619" s="71">
        <v>30279</v>
      </c>
      <c r="W619" s="71">
        <v>2070</v>
      </c>
      <c r="X619" s="71">
        <v>199738</v>
      </c>
      <c r="Y619" s="71">
        <v>311575</v>
      </c>
      <c r="Z619" s="71">
        <v>431140</v>
      </c>
      <c r="AA619" s="71">
        <v>172750</v>
      </c>
      <c r="AB619" s="71">
        <v>816321</v>
      </c>
      <c r="AC619" s="71">
        <v>20180942</v>
      </c>
      <c r="AD619" s="71">
        <v>69.822103820999999</v>
      </c>
      <c r="AE619" s="72"/>
      <c r="AF619" s="71"/>
      <c r="AG619" s="71"/>
      <c r="AH619" s="71"/>
      <c r="AI619" s="71"/>
      <c r="AJ619" s="71"/>
      <c r="AK619" s="71"/>
      <c r="AL619" s="71"/>
      <c r="AM619" s="71"/>
      <c r="AN619" s="71"/>
      <c r="AO619" s="71"/>
      <c r="AP619" s="71"/>
      <c r="AQ619" s="72"/>
      <c r="AR619" s="71"/>
      <c r="AS619" s="71"/>
      <c r="AT619" s="71"/>
      <c r="AU619" s="71"/>
      <c r="AV619" s="71"/>
      <c r="AW619" s="71"/>
      <c r="AX619" s="71"/>
      <c r="AY619" s="72"/>
      <c r="AZ619" s="71"/>
      <c r="BA619" s="71"/>
      <c r="BB619" s="71"/>
      <c r="BC619" s="71"/>
      <c r="BD619" s="71"/>
      <c r="BE619" s="71"/>
      <c r="BF619" s="71"/>
      <c r="BG619" s="72"/>
      <c r="BH619" s="71" t="s">
        <v>788</v>
      </c>
      <c r="BI619" s="71" t="s">
        <v>788</v>
      </c>
      <c r="BJ619" s="71" t="s">
        <v>788</v>
      </c>
      <c r="BK619" s="71" t="s">
        <v>788</v>
      </c>
      <c r="BL619" s="71" t="s">
        <v>788</v>
      </c>
      <c r="BM619" s="71" t="s">
        <v>788</v>
      </c>
      <c r="BN619" s="72"/>
      <c r="BO619" s="71" t="s">
        <v>788</v>
      </c>
      <c r="BP619" s="71" t="s">
        <v>788</v>
      </c>
      <c r="BQ619" s="71" t="s">
        <v>788</v>
      </c>
      <c r="BR619" s="71" t="s">
        <v>788</v>
      </c>
      <c r="BS619" s="71" t="s">
        <v>788</v>
      </c>
      <c r="BT619" s="71" t="s">
        <v>788</v>
      </c>
      <c r="BU619"/>
      <c r="BV619" s="70"/>
      <c r="BW619" s="70"/>
      <c r="BX619" s="70"/>
      <c r="BY619" s="70"/>
      <c r="BZ619" s="70"/>
      <c r="CA619" s="70"/>
      <c r="CB619" s="70"/>
      <c r="CC619" s="70"/>
      <c r="CD619" s="70"/>
    </row>
    <row r="620" spans="1:82">
      <c r="A620" s="70" t="s">
        <v>2391</v>
      </c>
      <c r="B620" s="70">
        <v>513</v>
      </c>
      <c r="C620" s="70">
        <v>3</v>
      </c>
      <c r="D620" s="70">
        <v>31</v>
      </c>
      <c r="E620" s="70">
        <v>2006</v>
      </c>
      <c r="F620" s="70" t="s">
        <v>790</v>
      </c>
      <c r="G620" s="70" t="s">
        <v>2388</v>
      </c>
      <c r="H620" s="70" t="s">
        <v>2389</v>
      </c>
      <c r="I620" s="148"/>
      <c r="J620" s="71" t="s">
        <v>788</v>
      </c>
      <c r="K620" s="71" t="s">
        <v>788</v>
      </c>
      <c r="L620" s="71" t="s">
        <v>788</v>
      </c>
      <c r="M620" s="71" t="s">
        <v>788</v>
      </c>
      <c r="N620" s="71" t="s">
        <v>788</v>
      </c>
      <c r="O620" s="71" t="s">
        <v>788</v>
      </c>
      <c r="P620" s="71" t="s">
        <v>788</v>
      </c>
      <c r="Q620" s="71" t="s">
        <v>788</v>
      </c>
      <c r="R620" s="71" t="s">
        <v>788</v>
      </c>
      <c r="S620" s="71" t="s">
        <v>788</v>
      </c>
      <c r="T620" s="72"/>
      <c r="U620" s="71" t="s">
        <v>788</v>
      </c>
      <c r="V620" s="71" t="s">
        <v>788</v>
      </c>
      <c r="W620" s="71" t="s">
        <v>788</v>
      </c>
      <c r="X620" s="71" t="s">
        <v>788</v>
      </c>
      <c r="Y620" s="71" t="s">
        <v>788</v>
      </c>
      <c r="Z620" s="71" t="s">
        <v>788</v>
      </c>
      <c r="AA620" s="71" t="s">
        <v>788</v>
      </c>
      <c r="AB620" s="71" t="s">
        <v>788</v>
      </c>
      <c r="AC620" s="71" t="s">
        <v>788</v>
      </c>
      <c r="AD620" s="71" t="s">
        <v>788</v>
      </c>
      <c r="AE620" s="72"/>
      <c r="AF620" s="71" t="s">
        <v>788</v>
      </c>
      <c r="AG620" s="71" t="s">
        <v>788</v>
      </c>
      <c r="AH620" s="71" t="s">
        <v>788</v>
      </c>
      <c r="AI620" s="71" t="s">
        <v>788</v>
      </c>
      <c r="AJ620" s="71" t="s">
        <v>788</v>
      </c>
      <c r="AK620" s="71" t="s">
        <v>788</v>
      </c>
      <c r="AL620" s="71" t="s">
        <v>788</v>
      </c>
      <c r="AM620" s="71" t="s">
        <v>788</v>
      </c>
      <c r="AN620" s="71" t="s">
        <v>788</v>
      </c>
      <c r="AO620" s="71" t="s">
        <v>788</v>
      </c>
      <c r="AP620" s="71"/>
      <c r="AQ620" s="72"/>
      <c r="AR620" s="71" t="s">
        <v>788</v>
      </c>
      <c r="AS620" s="71" t="s">
        <v>788</v>
      </c>
      <c r="AT620" s="71" t="s">
        <v>788</v>
      </c>
      <c r="AU620" s="71" t="s">
        <v>788</v>
      </c>
      <c r="AV620" s="71" t="s">
        <v>788</v>
      </c>
      <c r="AW620" s="71" t="s">
        <v>788</v>
      </c>
      <c r="AX620" s="71" t="s">
        <v>788</v>
      </c>
      <c r="AY620" s="72"/>
      <c r="AZ620" s="71" t="s">
        <v>788</v>
      </c>
      <c r="BA620" s="71" t="s">
        <v>788</v>
      </c>
      <c r="BB620" s="71" t="s">
        <v>788</v>
      </c>
      <c r="BC620" s="71" t="s">
        <v>788</v>
      </c>
      <c r="BD620" s="71" t="s">
        <v>788</v>
      </c>
      <c r="BE620" s="71" t="s">
        <v>788</v>
      </c>
      <c r="BF620" s="71" t="s">
        <v>788</v>
      </c>
      <c r="BG620" s="72"/>
      <c r="BH620" s="71" t="s">
        <v>788</v>
      </c>
      <c r="BI620" s="71" t="s">
        <v>788</v>
      </c>
      <c r="BJ620" s="71" t="s">
        <v>788</v>
      </c>
      <c r="BK620" s="71" t="s">
        <v>788</v>
      </c>
      <c r="BL620" s="71" t="s">
        <v>788</v>
      </c>
      <c r="BM620" s="71" t="s">
        <v>788</v>
      </c>
      <c r="BN620" s="72"/>
      <c r="BO620" s="71" t="s">
        <v>788</v>
      </c>
      <c r="BP620" s="71" t="s">
        <v>788</v>
      </c>
      <c r="BQ620" s="71" t="s">
        <v>788</v>
      </c>
      <c r="BR620" s="71" t="s">
        <v>788</v>
      </c>
      <c r="BS620" s="71" t="s">
        <v>788</v>
      </c>
      <c r="BT620" s="71" t="s">
        <v>788</v>
      </c>
      <c r="BU620"/>
      <c r="BV620" s="70"/>
      <c r="BW620" s="70"/>
      <c r="BX620" s="70"/>
      <c r="BY620" s="70"/>
      <c r="BZ620" s="70"/>
      <c r="CA620" s="70"/>
      <c r="CB620" s="70"/>
      <c r="CC620" s="70"/>
      <c r="CD620" s="70"/>
    </row>
    <row r="621" spans="1:82">
      <c r="A621" s="70" t="s">
        <v>2392</v>
      </c>
      <c r="B621" s="70">
        <v>514</v>
      </c>
      <c r="C621" s="70">
        <v>4</v>
      </c>
      <c r="D621" s="70">
        <v>31</v>
      </c>
      <c r="E621" s="70">
        <v>2007</v>
      </c>
      <c r="F621" s="70" t="s">
        <v>791</v>
      </c>
      <c r="G621" s="70" t="s">
        <v>2388</v>
      </c>
      <c r="H621" s="70" t="s">
        <v>2389</v>
      </c>
      <c r="I621" s="148"/>
      <c r="J621" s="71">
        <v>2391.5914726523688</v>
      </c>
      <c r="K621" s="71">
        <v>64.774275653370623</v>
      </c>
      <c r="L621" s="71">
        <v>149.12526305935219</v>
      </c>
      <c r="M621" s="71">
        <v>975.16394452084251</v>
      </c>
      <c r="N621" s="71">
        <v>1096.457271362468</v>
      </c>
      <c r="O621" s="71">
        <v>875.77735821531132</v>
      </c>
      <c r="P621" s="71">
        <v>849.67587617583388</v>
      </c>
      <c r="Q621" s="71">
        <v>50.133074285417599</v>
      </c>
      <c r="R621" s="71">
        <v>97.63632711880453</v>
      </c>
      <c r="S621" s="71">
        <v>70.448301843880003</v>
      </c>
      <c r="T621" s="72"/>
      <c r="U621" s="71">
        <v>171575056</v>
      </c>
      <c r="V621" s="71">
        <v>28440</v>
      </c>
      <c r="W621" s="71">
        <v>1935</v>
      </c>
      <c r="X621" s="71">
        <v>249573</v>
      </c>
      <c r="Y621" s="71">
        <v>316542</v>
      </c>
      <c r="Z621" s="71">
        <v>433327</v>
      </c>
      <c r="AA621" s="71">
        <v>166391</v>
      </c>
      <c r="AB621" s="71">
        <v>805951</v>
      </c>
      <c r="AC621" s="71">
        <v>17760339</v>
      </c>
      <c r="AD621" s="71">
        <v>70.448301843880003</v>
      </c>
      <c r="AE621" s="72"/>
      <c r="AF621" s="71"/>
      <c r="AG621" s="71"/>
      <c r="AH621" s="71"/>
      <c r="AI621" s="71"/>
      <c r="AJ621" s="71"/>
      <c r="AK621" s="71"/>
      <c r="AL621" s="71"/>
      <c r="AM621" s="71"/>
      <c r="AN621" s="71"/>
      <c r="AO621" s="71"/>
      <c r="AP621" s="71"/>
      <c r="AQ621" s="72"/>
      <c r="AR621" s="71"/>
      <c r="AS621" s="71"/>
      <c r="AT621" s="71"/>
      <c r="AU621" s="71"/>
      <c r="AV621" s="71"/>
      <c r="AW621" s="71"/>
      <c r="AX621" s="71"/>
      <c r="AY621" s="72"/>
      <c r="AZ621" s="71"/>
      <c r="BA621" s="71"/>
      <c r="BB621" s="71"/>
      <c r="BC621" s="71"/>
      <c r="BD621" s="71"/>
      <c r="BE621" s="71"/>
      <c r="BF621" s="71"/>
      <c r="BG621" s="72"/>
      <c r="BH621" s="71" t="s">
        <v>788</v>
      </c>
      <c r="BI621" s="71" t="s">
        <v>788</v>
      </c>
      <c r="BJ621" s="71" t="s">
        <v>788</v>
      </c>
      <c r="BK621" s="71" t="s">
        <v>788</v>
      </c>
      <c r="BL621" s="71" t="s">
        <v>788</v>
      </c>
      <c r="BM621" s="71" t="s">
        <v>788</v>
      </c>
      <c r="BN621" s="72"/>
      <c r="BO621" s="71" t="s">
        <v>788</v>
      </c>
      <c r="BP621" s="71" t="s">
        <v>788</v>
      </c>
      <c r="BQ621" s="71" t="s">
        <v>788</v>
      </c>
      <c r="BR621" s="71" t="s">
        <v>788</v>
      </c>
      <c r="BS621" s="71" t="s">
        <v>788</v>
      </c>
      <c r="BT621" s="71" t="s">
        <v>788</v>
      </c>
      <c r="BU621"/>
      <c r="BV621" s="70"/>
      <c r="BW621" s="70"/>
      <c r="BX621" s="70"/>
      <c r="BY621" s="70"/>
      <c r="BZ621" s="70"/>
      <c r="CA621" s="70"/>
      <c r="CB621" s="70"/>
      <c r="CC621" s="70"/>
      <c r="CD621" s="70"/>
    </row>
    <row r="622" spans="1:82">
      <c r="A622" s="70" t="s">
        <v>2393</v>
      </c>
      <c r="B622" s="70">
        <v>515</v>
      </c>
      <c r="C622" s="70">
        <v>5</v>
      </c>
      <c r="D622" s="70">
        <v>31</v>
      </c>
      <c r="E622" s="70">
        <v>2008</v>
      </c>
      <c r="F622" s="70" t="s">
        <v>792</v>
      </c>
      <c r="G622" s="70" t="s">
        <v>2388</v>
      </c>
      <c r="H622" s="70" t="s">
        <v>2389</v>
      </c>
      <c r="I622" s="148"/>
      <c r="J622" s="71">
        <v>2163.8900051010301</v>
      </c>
      <c r="K622" s="71">
        <v>47.948024099244961</v>
      </c>
      <c r="L622" s="71">
        <v>127.90886177092619</v>
      </c>
      <c r="M622" s="71">
        <v>1065.278783138715</v>
      </c>
      <c r="N622" s="71">
        <v>1096.17091574241</v>
      </c>
      <c r="O622" s="71">
        <v>849.35967222880197</v>
      </c>
      <c r="P622" s="71">
        <v>823.87742576140943</v>
      </c>
      <c r="Q622" s="71">
        <v>49.0081391240589</v>
      </c>
      <c r="R622" s="71">
        <v>92.26155337147712</v>
      </c>
      <c r="S622" s="71">
        <v>57.799966407579987</v>
      </c>
      <c r="T622" s="72"/>
      <c r="U622" s="71">
        <v>176025800</v>
      </c>
      <c r="V622" s="71">
        <v>28440</v>
      </c>
      <c r="W622" s="71">
        <v>1935</v>
      </c>
      <c r="X622" s="71">
        <v>249573</v>
      </c>
      <c r="Y622" s="71">
        <v>317907</v>
      </c>
      <c r="Z622" s="71">
        <v>435006</v>
      </c>
      <c r="AA622" s="71">
        <v>161523</v>
      </c>
      <c r="AB622" s="71">
        <v>800825</v>
      </c>
      <c r="AC622" s="71">
        <v>17426938</v>
      </c>
      <c r="AD622" s="71">
        <v>57.799966407579987</v>
      </c>
      <c r="AE622" s="72"/>
      <c r="AF622" s="71"/>
      <c r="AG622" s="71"/>
      <c r="AH622" s="71"/>
      <c r="AI622" s="71"/>
      <c r="AJ622" s="71"/>
      <c r="AK622" s="71"/>
      <c r="AL622" s="71"/>
      <c r="AM622" s="71"/>
      <c r="AN622" s="71"/>
      <c r="AO622" s="71"/>
      <c r="AP622" s="71"/>
      <c r="AQ622" s="72"/>
      <c r="AR622" s="71"/>
      <c r="AS622" s="71"/>
      <c r="AT622" s="71"/>
      <c r="AU622" s="71"/>
      <c r="AV622" s="71"/>
      <c r="AW622" s="71"/>
      <c r="AX622" s="71"/>
      <c r="AY622" s="72"/>
      <c r="AZ622" s="71"/>
      <c r="BA622" s="71"/>
      <c r="BB622" s="71"/>
      <c r="BC622" s="71"/>
      <c r="BD622" s="71"/>
      <c r="BE622" s="71"/>
      <c r="BF622" s="71"/>
      <c r="BG622" s="72"/>
      <c r="BH622" s="71" t="s">
        <v>788</v>
      </c>
      <c r="BI622" s="71" t="s">
        <v>788</v>
      </c>
      <c r="BJ622" s="71" t="s">
        <v>788</v>
      </c>
      <c r="BK622" s="71" t="s">
        <v>788</v>
      </c>
      <c r="BL622" s="71" t="s">
        <v>788</v>
      </c>
      <c r="BM622" s="71" t="s">
        <v>788</v>
      </c>
      <c r="BN622" s="72"/>
      <c r="BO622" s="71" t="s">
        <v>788</v>
      </c>
      <c r="BP622" s="71" t="s">
        <v>788</v>
      </c>
      <c r="BQ622" s="71" t="s">
        <v>788</v>
      </c>
      <c r="BR622" s="71" t="s">
        <v>788</v>
      </c>
      <c r="BS622" s="71" t="s">
        <v>788</v>
      </c>
      <c r="BT622" s="71" t="s">
        <v>788</v>
      </c>
      <c r="BU622"/>
      <c r="BV622" s="70"/>
      <c r="BW622" s="70"/>
      <c r="BX622" s="70"/>
      <c r="BY622" s="70"/>
      <c r="BZ622" s="70"/>
      <c r="CA622" s="70"/>
      <c r="CB622" s="70"/>
      <c r="CC622" s="70"/>
      <c r="CD622" s="70"/>
    </row>
    <row r="623" spans="1:82">
      <c r="A623" s="70" t="s">
        <v>2394</v>
      </c>
      <c r="B623" s="70">
        <v>516</v>
      </c>
      <c r="C623" s="70">
        <v>6</v>
      </c>
      <c r="D623" s="70">
        <v>31</v>
      </c>
      <c r="E623" s="70">
        <v>2009</v>
      </c>
      <c r="F623" s="70" t="s">
        <v>176</v>
      </c>
      <c r="G623" s="70" t="s">
        <v>2388</v>
      </c>
      <c r="H623" s="70" t="s">
        <v>2389</v>
      </c>
      <c r="I623" s="148"/>
      <c r="J623" s="71">
        <v>1840.6064466838609</v>
      </c>
      <c r="K623" s="71">
        <v>51.276512077361303</v>
      </c>
      <c r="L623" s="71">
        <v>149.19800392775559</v>
      </c>
      <c r="M623" s="71">
        <v>1125.8495616665659</v>
      </c>
      <c r="N623" s="71">
        <v>1099.6540302274259</v>
      </c>
      <c r="O623" s="71">
        <v>865.71286993620731</v>
      </c>
      <c r="P623" s="71">
        <v>785.42856870478295</v>
      </c>
      <c r="Q623" s="71">
        <v>46.456989982294999</v>
      </c>
      <c r="R623" s="71">
        <v>81.74884749782187</v>
      </c>
      <c r="S623" s="71">
        <v>58.646820193533003</v>
      </c>
      <c r="T623" s="72"/>
      <c r="U623" s="71">
        <v>157005548</v>
      </c>
      <c r="V623" s="71">
        <v>25898</v>
      </c>
      <c r="W623" s="71">
        <v>3951</v>
      </c>
      <c r="X623" s="71">
        <v>268733</v>
      </c>
      <c r="Y623" s="71">
        <v>320344</v>
      </c>
      <c r="Z623" s="71">
        <v>437639</v>
      </c>
      <c r="AA623" s="71">
        <v>158083</v>
      </c>
      <c r="AB623" s="71">
        <v>796897</v>
      </c>
      <c r="AC623" s="71">
        <v>15064160</v>
      </c>
      <c r="AD623" s="71">
        <v>58.646820193533003</v>
      </c>
      <c r="AE623" s="72"/>
      <c r="AF623" s="71"/>
      <c r="AG623" s="71"/>
      <c r="AH623" s="71"/>
      <c r="AI623" s="71"/>
      <c r="AJ623" s="71"/>
      <c r="AK623" s="71"/>
      <c r="AL623" s="71"/>
      <c r="AM623" s="71"/>
      <c r="AN623" s="71"/>
      <c r="AO623" s="71"/>
      <c r="AP623" s="71"/>
      <c r="AQ623" s="72"/>
      <c r="AR623" s="71"/>
      <c r="AS623" s="71"/>
      <c r="AT623" s="71"/>
      <c r="AU623" s="71"/>
      <c r="AV623" s="71"/>
      <c r="AW623" s="71"/>
      <c r="AX623" s="71"/>
      <c r="AY623" s="72"/>
      <c r="AZ623" s="71"/>
      <c r="BA623" s="71"/>
      <c r="BB623" s="71"/>
      <c r="BC623" s="71"/>
      <c r="BD623" s="71"/>
      <c r="BE623" s="71"/>
      <c r="BF623" s="71"/>
      <c r="BG623" s="72"/>
      <c r="BH623" s="71">
        <v>0</v>
      </c>
      <c r="BI623" s="71">
        <v>0</v>
      </c>
      <c r="BJ623" s="71">
        <v>1846.0530000000001</v>
      </c>
      <c r="BK623" s="71">
        <v>809.51099999999997</v>
      </c>
      <c r="BL623" s="71">
        <v>130.149</v>
      </c>
      <c r="BM623" s="71">
        <v>0</v>
      </c>
      <c r="BN623" s="72"/>
      <c r="BO623" s="71">
        <v>0</v>
      </c>
      <c r="BP623" s="71">
        <v>0</v>
      </c>
      <c r="BQ623" s="71">
        <v>60</v>
      </c>
      <c r="BR623" s="71">
        <v>3</v>
      </c>
      <c r="BS623" s="71">
        <v>22</v>
      </c>
      <c r="BT623" s="71">
        <v>0</v>
      </c>
      <c r="BU623"/>
      <c r="BV623" s="70">
        <v>2457.779</v>
      </c>
      <c r="BW623" s="70">
        <v>75.602999999999994</v>
      </c>
      <c r="BX623" s="70">
        <v>72.19</v>
      </c>
      <c r="BY623" s="70">
        <v>0</v>
      </c>
      <c r="BZ623" s="70">
        <v>168.25399999999999</v>
      </c>
      <c r="CA623" s="70">
        <v>0</v>
      </c>
      <c r="CB623" s="70">
        <v>11.887</v>
      </c>
      <c r="CC623" s="70">
        <v>0</v>
      </c>
      <c r="CD623" s="70">
        <v>0</v>
      </c>
    </row>
    <row r="624" spans="1:82">
      <c r="A624" s="70" t="s">
        <v>2395</v>
      </c>
      <c r="B624" s="70">
        <v>517</v>
      </c>
      <c r="C624" s="70">
        <v>7</v>
      </c>
      <c r="D624" s="70">
        <v>31</v>
      </c>
      <c r="E624" s="70">
        <v>2010</v>
      </c>
      <c r="F624" s="70" t="s">
        <v>177</v>
      </c>
      <c r="G624" s="70" t="s">
        <v>2388</v>
      </c>
      <c r="H624" s="70" t="s">
        <v>2389</v>
      </c>
      <c r="I624" s="148"/>
      <c r="J624" s="71">
        <v>1686.2697630615801</v>
      </c>
      <c r="K624" s="71">
        <v>50.154083685468009</v>
      </c>
      <c r="L624" s="71">
        <v>127.6496883149259</v>
      </c>
      <c r="M624" s="71">
        <v>1051.791625577149</v>
      </c>
      <c r="N624" s="71">
        <v>918.68785134625625</v>
      </c>
      <c r="O624" s="71">
        <v>868.18076659189967</v>
      </c>
      <c r="P624" s="71">
        <v>789.58114772780834</v>
      </c>
      <c r="Q624" s="71">
        <v>48.138345294842303</v>
      </c>
      <c r="R624" s="71">
        <v>102.4300858716913</v>
      </c>
      <c r="S624" s="71">
        <v>71.593613930996398</v>
      </c>
      <c r="T624" s="72"/>
      <c r="U624" s="71">
        <v>167557412</v>
      </c>
      <c r="V624" s="71">
        <v>25898</v>
      </c>
      <c r="W624" s="71">
        <v>3951</v>
      </c>
      <c r="X624" s="71">
        <v>268733</v>
      </c>
      <c r="Y624" s="71">
        <v>321753</v>
      </c>
      <c r="Z624" s="71">
        <v>440926</v>
      </c>
      <c r="AA624" s="71">
        <v>154950</v>
      </c>
      <c r="AB624" s="71">
        <v>791242</v>
      </c>
      <c r="AC624" s="71">
        <v>17887219</v>
      </c>
      <c r="AD624" s="71">
        <v>71.593613930996412</v>
      </c>
      <c r="AE624" s="72"/>
      <c r="AF624" s="71"/>
      <c r="AG624" s="71"/>
      <c r="AH624" s="71"/>
      <c r="AI624" s="71"/>
      <c r="AJ624" s="71"/>
      <c r="AK624" s="71"/>
      <c r="AL624" s="71"/>
      <c r="AM624" s="71"/>
      <c r="AN624" s="71"/>
      <c r="AO624" s="71"/>
      <c r="AP624" s="71"/>
      <c r="AQ624" s="72"/>
      <c r="AR624" s="71"/>
      <c r="AS624" s="71"/>
      <c r="AT624" s="71"/>
      <c r="AU624" s="71"/>
      <c r="AV624" s="71"/>
      <c r="AW624" s="71"/>
      <c r="AX624" s="71"/>
      <c r="AY624" s="72"/>
      <c r="AZ624" s="71"/>
      <c r="BA624" s="71"/>
      <c r="BB624" s="71"/>
      <c r="BC624" s="71"/>
      <c r="BD624" s="71"/>
      <c r="BE624" s="71"/>
      <c r="BF624" s="71"/>
      <c r="BG624" s="72"/>
      <c r="BH624" s="71">
        <v>0</v>
      </c>
      <c r="BI624" s="71">
        <v>0</v>
      </c>
      <c r="BJ624" s="71">
        <v>1831.1579999999999</v>
      </c>
      <c r="BK624" s="71">
        <v>865.69899999999996</v>
      </c>
      <c r="BL624" s="71">
        <v>122.64599999999999</v>
      </c>
      <c r="BM624" s="71">
        <v>0</v>
      </c>
      <c r="BN624" s="72"/>
      <c r="BO624" s="71">
        <v>0</v>
      </c>
      <c r="BP624" s="71">
        <v>0</v>
      </c>
      <c r="BQ624" s="71">
        <v>59</v>
      </c>
      <c r="BR624" s="71">
        <v>3</v>
      </c>
      <c r="BS624" s="71">
        <v>21</v>
      </c>
      <c r="BT624" s="71">
        <v>0</v>
      </c>
      <c r="BU624"/>
      <c r="BV624" s="70">
        <v>2545.3989999999999</v>
      </c>
      <c r="BW624" s="70">
        <v>72.198999999999998</v>
      </c>
      <c r="BX624" s="70">
        <v>37.841000000000001</v>
      </c>
      <c r="BY624" s="70">
        <v>3.2320000000000002</v>
      </c>
      <c r="BZ624" s="70">
        <v>160.83199999999999</v>
      </c>
      <c r="CA624" s="70">
        <v>0</v>
      </c>
      <c r="CB624" s="70">
        <v>0</v>
      </c>
      <c r="CC624" s="70">
        <v>0</v>
      </c>
      <c r="CD624" s="70">
        <v>0</v>
      </c>
    </row>
    <row r="625" spans="1:82">
      <c r="A625" s="70" t="s">
        <v>2396</v>
      </c>
      <c r="B625" s="70">
        <v>518</v>
      </c>
      <c r="C625" s="70">
        <v>8</v>
      </c>
      <c r="D625" s="70">
        <v>31</v>
      </c>
      <c r="E625" s="70">
        <v>2011</v>
      </c>
      <c r="F625" s="70" t="s">
        <v>178</v>
      </c>
      <c r="G625" s="70" t="s">
        <v>2388</v>
      </c>
      <c r="H625" s="70" t="s">
        <v>2389</v>
      </c>
      <c r="I625" s="148"/>
      <c r="J625" s="71">
        <v>2090.080860897262</v>
      </c>
      <c r="K625" s="71">
        <v>71.446381310154081</v>
      </c>
      <c r="L625" s="71">
        <v>177.00414685229191</v>
      </c>
      <c r="M625" s="71">
        <v>1437.8031726319091</v>
      </c>
      <c r="N625" s="71">
        <v>1394.604025683667</v>
      </c>
      <c r="O625" s="71">
        <v>858.55454024918197</v>
      </c>
      <c r="P625" s="71">
        <v>756.02042478341707</v>
      </c>
      <c r="Q625" s="71">
        <v>55.204068164419503</v>
      </c>
      <c r="R625" s="71">
        <v>89.040932018283755</v>
      </c>
      <c r="S625" s="71">
        <v>65.506929231735398</v>
      </c>
      <c r="T625" s="72"/>
      <c r="U625" s="71">
        <v>163906266</v>
      </c>
      <c r="V625" s="71">
        <v>25898</v>
      </c>
      <c r="W625" s="71">
        <v>3951</v>
      </c>
      <c r="X625" s="71">
        <v>268733</v>
      </c>
      <c r="Y625" s="71">
        <v>323849</v>
      </c>
      <c r="Z625" s="71">
        <v>445510</v>
      </c>
      <c r="AA625" s="71">
        <v>152779</v>
      </c>
      <c r="AB625" s="71">
        <v>786640</v>
      </c>
      <c r="AC625" s="71">
        <v>15523374</v>
      </c>
      <c r="AD625" s="71">
        <v>65.506929231735398</v>
      </c>
      <c r="AE625" s="72"/>
      <c r="AF625" s="71"/>
      <c r="AG625" s="71"/>
      <c r="AH625" s="71"/>
      <c r="AI625" s="71"/>
      <c r="AJ625" s="71"/>
      <c r="AK625" s="71"/>
      <c r="AL625" s="71"/>
      <c r="AM625" s="71"/>
      <c r="AN625" s="71"/>
      <c r="AO625" s="71"/>
      <c r="AP625" s="71"/>
      <c r="AQ625" s="72"/>
      <c r="AR625" s="71"/>
      <c r="AS625" s="71"/>
      <c r="AT625" s="71"/>
      <c r="AU625" s="71"/>
      <c r="AV625" s="71"/>
      <c r="AW625" s="71"/>
      <c r="AX625" s="71"/>
      <c r="AY625" s="72"/>
      <c r="AZ625" s="71"/>
      <c r="BA625" s="71"/>
      <c r="BB625" s="71"/>
      <c r="BC625" s="71"/>
      <c r="BD625" s="71"/>
      <c r="BE625" s="71"/>
      <c r="BF625" s="71"/>
      <c r="BG625" s="72"/>
      <c r="BH625" s="71">
        <v>0</v>
      </c>
      <c r="BI625" s="71">
        <v>0</v>
      </c>
      <c r="BJ625" s="71">
        <v>1608.0730000000001</v>
      </c>
      <c r="BK625" s="71">
        <v>1011.104</v>
      </c>
      <c r="BL625" s="71">
        <v>107.383</v>
      </c>
      <c r="BM625" s="71">
        <v>0</v>
      </c>
      <c r="BN625" s="72"/>
      <c r="BO625" s="71">
        <v>0</v>
      </c>
      <c r="BP625" s="71">
        <v>0</v>
      </c>
      <c r="BQ625" s="71">
        <v>59</v>
      </c>
      <c r="BR625" s="71">
        <v>3</v>
      </c>
      <c r="BS625" s="71">
        <v>22</v>
      </c>
      <c r="BT625" s="71">
        <v>0</v>
      </c>
      <c r="BU625"/>
      <c r="BV625" s="70">
        <v>2445.0300000000002</v>
      </c>
      <c r="BW625" s="70">
        <v>64.906000000000006</v>
      </c>
      <c r="BX625" s="70">
        <v>42.552</v>
      </c>
      <c r="BY625" s="70">
        <v>3.327</v>
      </c>
      <c r="BZ625" s="70">
        <v>145.946</v>
      </c>
      <c r="CA625" s="70">
        <v>0</v>
      </c>
      <c r="CB625" s="70">
        <v>24.798999999999999</v>
      </c>
      <c r="CC625" s="70">
        <v>0</v>
      </c>
      <c r="CD625" s="70">
        <v>0</v>
      </c>
    </row>
    <row r="626" spans="1:82">
      <c r="A626" s="70" t="s">
        <v>2397</v>
      </c>
      <c r="B626" s="70">
        <v>519</v>
      </c>
      <c r="C626" s="70">
        <v>9</v>
      </c>
      <c r="D626" s="70">
        <v>31</v>
      </c>
      <c r="E626" s="70">
        <v>2012</v>
      </c>
      <c r="F626" s="70" t="s">
        <v>179</v>
      </c>
      <c r="G626" s="70" t="s">
        <v>2388</v>
      </c>
      <c r="H626" s="70" t="s">
        <v>2389</v>
      </c>
      <c r="I626" s="148"/>
      <c r="J626" s="71">
        <v>2364.2372290990302</v>
      </c>
      <c r="K626" s="71">
        <v>73.192104134012126</v>
      </c>
      <c r="L626" s="71">
        <v>176.9086440107676</v>
      </c>
      <c r="M626" s="71">
        <v>1671.851687401452</v>
      </c>
      <c r="N626" s="71">
        <v>1694.5998817580089</v>
      </c>
      <c r="O626" s="71">
        <v>862.76163640369225</v>
      </c>
      <c r="P626" s="71">
        <v>747.02429894668398</v>
      </c>
      <c r="Q626" s="71">
        <v>59.853140600554298</v>
      </c>
      <c r="R626" s="71">
        <v>104.2817149658966</v>
      </c>
      <c r="S626" s="71">
        <v>73.599918759783975</v>
      </c>
      <c r="T626" s="72"/>
      <c r="U626" s="71">
        <v>169449091</v>
      </c>
      <c r="V626" s="71">
        <v>25898</v>
      </c>
      <c r="W626" s="71">
        <v>3951</v>
      </c>
      <c r="X626" s="71">
        <v>268733</v>
      </c>
      <c r="Y626" s="71">
        <v>328671</v>
      </c>
      <c r="Z626" s="71">
        <v>451244</v>
      </c>
      <c r="AA626" s="71">
        <v>150107</v>
      </c>
      <c r="AB626" s="71">
        <v>785001</v>
      </c>
      <c r="AC626" s="71">
        <v>17709560</v>
      </c>
      <c r="AD626" s="71">
        <v>73.599918759784003</v>
      </c>
      <c r="AE626" s="72"/>
      <c r="AF626" s="71"/>
      <c r="AG626" s="71"/>
      <c r="AH626" s="71"/>
      <c r="AI626" s="71"/>
      <c r="AJ626" s="71"/>
      <c r="AK626" s="71"/>
      <c r="AL626" s="71"/>
      <c r="AM626" s="71"/>
      <c r="AN626" s="71"/>
      <c r="AO626" s="71"/>
      <c r="AP626" s="71"/>
      <c r="AQ626" s="72"/>
      <c r="AR626" s="71"/>
      <c r="AS626" s="71"/>
      <c r="AT626" s="71"/>
      <c r="AU626" s="71"/>
      <c r="AV626" s="71"/>
      <c r="AW626" s="71"/>
      <c r="AX626" s="71"/>
      <c r="AY626" s="72"/>
      <c r="AZ626" s="71"/>
      <c r="BA626" s="71"/>
      <c r="BB626" s="71"/>
      <c r="BC626" s="71"/>
      <c r="BD626" s="71"/>
      <c r="BE626" s="71"/>
      <c r="BF626" s="71"/>
      <c r="BG626" s="72"/>
      <c r="BH626" s="71">
        <v>0</v>
      </c>
      <c r="BI626" s="71">
        <v>0</v>
      </c>
      <c r="BJ626" s="71">
        <v>1804.1980000000001</v>
      </c>
      <c r="BK626" s="71">
        <v>941.80600000000004</v>
      </c>
      <c r="BL626" s="71">
        <v>169.02800000000002</v>
      </c>
      <c r="BM626" s="71">
        <v>0</v>
      </c>
      <c r="BN626" s="72"/>
      <c r="BO626" s="71">
        <v>0</v>
      </c>
      <c r="BP626" s="71">
        <v>0</v>
      </c>
      <c r="BQ626" s="71">
        <v>58</v>
      </c>
      <c r="BR626" s="71">
        <v>3</v>
      </c>
      <c r="BS626" s="71">
        <v>24</v>
      </c>
      <c r="BT626" s="71">
        <v>0</v>
      </c>
      <c r="BU626"/>
      <c r="BV626" s="70">
        <v>2676.7440000000001</v>
      </c>
      <c r="BW626" s="70">
        <v>37.997999999999998</v>
      </c>
      <c r="BX626" s="70">
        <v>64.478999999999999</v>
      </c>
      <c r="BY626" s="70">
        <v>0</v>
      </c>
      <c r="BZ626" s="70">
        <v>115.075</v>
      </c>
      <c r="CA626" s="70">
        <v>0</v>
      </c>
      <c r="CB626" s="70">
        <v>20.736000000000001</v>
      </c>
      <c r="CC626" s="70">
        <v>0</v>
      </c>
      <c r="CD626" s="70">
        <v>0</v>
      </c>
    </row>
    <row r="627" spans="1:82">
      <c r="A627" s="70" t="s">
        <v>2398</v>
      </c>
      <c r="B627" s="70">
        <v>520</v>
      </c>
      <c r="C627" s="70">
        <v>10</v>
      </c>
      <c r="D627" s="70">
        <v>31</v>
      </c>
      <c r="E627" s="70">
        <v>2013</v>
      </c>
      <c r="F627" s="70" t="s">
        <v>180</v>
      </c>
      <c r="G627" s="70" t="s">
        <v>2388</v>
      </c>
      <c r="H627" s="70" t="s">
        <v>2389</v>
      </c>
      <c r="I627" s="148"/>
      <c r="J627" s="71">
        <v>2397.5163728552138</v>
      </c>
      <c r="K627" s="71">
        <v>62.046820001380638</v>
      </c>
      <c r="L627" s="71">
        <v>158.77243312608411</v>
      </c>
      <c r="M627" s="71">
        <v>1565.447444710813</v>
      </c>
      <c r="N627" s="71">
        <v>1712.2266798570411</v>
      </c>
      <c r="O627" s="71">
        <v>835.73767216225065</v>
      </c>
      <c r="P627" s="71">
        <v>740.42782629746</v>
      </c>
      <c r="Q627" s="71">
        <v>60.517982323715998</v>
      </c>
      <c r="R627" s="71">
        <v>104.68590545353319</v>
      </c>
      <c r="S627" s="71">
        <v>71.798360863301809</v>
      </c>
      <c r="T627" s="72"/>
      <c r="U627" s="71">
        <v>171220668</v>
      </c>
      <c r="V627" s="71">
        <v>25898</v>
      </c>
      <c r="W627" s="71">
        <v>3951</v>
      </c>
      <c r="X627" s="71">
        <v>268733</v>
      </c>
      <c r="Y627" s="71">
        <v>329886</v>
      </c>
      <c r="Z627" s="71">
        <v>456626</v>
      </c>
      <c r="AA627" s="71">
        <v>148223</v>
      </c>
      <c r="AB627" s="71">
        <v>782342</v>
      </c>
      <c r="AC627" s="71">
        <v>17353972</v>
      </c>
      <c r="AD627" s="71">
        <v>71.798360863301809</v>
      </c>
      <c r="AE627" s="72"/>
      <c r="AF627" s="71"/>
      <c r="AG627" s="71"/>
      <c r="AH627" s="71"/>
      <c r="AI627" s="71"/>
      <c r="AJ627" s="71"/>
      <c r="AK627" s="71"/>
      <c r="AL627" s="71"/>
      <c r="AM627" s="71"/>
      <c r="AN627" s="71"/>
      <c r="AO627" s="71"/>
      <c r="AP627" s="71"/>
      <c r="AQ627" s="72"/>
      <c r="AR627" s="71"/>
      <c r="AS627" s="71"/>
      <c r="AT627" s="71"/>
      <c r="AU627" s="71"/>
      <c r="AV627" s="71"/>
      <c r="AW627" s="71"/>
      <c r="AX627" s="71"/>
      <c r="AY627" s="72"/>
      <c r="AZ627" s="71"/>
      <c r="BA627" s="71"/>
      <c r="BB627" s="71"/>
      <c r="BC627" s="71"/>
      <c r="BD627" s="71"/>
      <c r="BE627" s="71"/>
      <c r="BF627" s="71"/>
      <c r="BG627" s="72"/>
      <c r="BH627" s="71">
        <v>0</v>
      </c>
      <c r="BI627" s="71">
        <v>0</v>
      </c>
      <c r="BJ627" s="71">
        <v>2289.6190000000001</v>
      </c>
      <c r="BK627" s="71">
        <v>1021.831</v>
      </c>
      <c r="BL627" s="71">
        <v>195.07000000000002</v>
      </c>
      <c r="BM627" s="71">
        <v>0</v>
      </c>
      <c r="BN627" s="72"/>
      <c r="BO627" s="71">
        <v>0</v>
      </c>
      <c r="BP627" s="71">
        <v>0</v>
      </c>
      <c r="BQ627" s="71">
        <v>61</v>
      </c>
      <c r="BR627" s="71">
        <v>3</v>
      </c>
      <c r="BS627" s="71">
        <v>21</v>
      </c>
      <c r="BT627" s="71">
        <v>0</v>
      </c>
      <c r="BU627"/>
      <c r="BV627" s="70">
        <v>3122.0039999999999</v>
      </c>
      <c r="BW627" s="70">
        <v>86.677999999999997</v>
      </c>
      <c r="BX627" s="70">
        <v>87.316999999999993</v>
      </c>
      <c r="BY627" s="70">
        <v>3.4940000000000002</v>
      </c>
      <c r="BZ627" s="70">
        <v>187.93199999999999</v>
      </c>
      <c r="CA627" s="70">
        <v>0</v>
      </c>
      <c r="CB627" s="70">
        <v>19.094999999999999</v>
      </c>
      <c r="CC627" s="70">
        <v>0</v>
      </c>
      <c r="CD627" s="70">
        <v>0</v>
      </c>
    </row>
    <row r="628" spans="1:82">
      <c r="A628" s="70" t="s">
        <v>2399</v>
      </c>
      <c r="B628" s="70">
        <v>521</v>
      </c>
      <c r="C628" s="70">
        <v>11</v>
      </c>
      <c r="D628" s="70">
        <v>31</v>
      </c>
      <c r="E628" s="70">
        <v>2014</v>
      </c>
      <c r="F628" s="70" t="s">
        <v>181</v>
      </c>
      <c r="G628" s="70" t="s">
        <v>2388</v>
      </c>
      <c r="H628" s="70" t="s">
        <v>2389</v>
      </c>
      <c r="I628" s="148"/>
      <c r="J628" s="71">
        <v>2410.718453872953</v>
      </c>
      <c r="K628" s="71">
        <v>61.260753850906802</v>
      </c>
      <c r="L628" s="71">
        <v>147.94606789555971</v>
      </c>
      <c r="M628" s="71">
        <v>1644.5605629140589</v>
      </c>
      <c r="N628" s="71">
        <v>1531.630611661632</v>
      </c>
      <c r="O628" s="71">
        <v>800.61446495450559</v>
      </c>
      <c r="P628" s="71">
        <v>735.47908854303716</v>
      </c>
      <c r="Q628" s="71">
        <v>57.634793828024399</v>
      </c>
      <c r="R628" s="71">
        <v>100.72189517156529</v>
      </c>
      <c r="S628" s="71">
        <v>80.039679721886998</v>
      </c>
      <c r="T628" s="72"/>
      <c r="U628" s="71">
        <v>178386262</v>
      </c>
      <c r="V628" s="71">
        <v>21572</v>
      </c>
      <c r="W628" s="71">
        <v>3337</v>
      </c>
      <c r="X628" s="71">
        <v>263316</v>
      </c>
      <c r="Y628" s="71">
        <v>331059</v>
      </c>
      <c r="Z628" s="71">
        <v>460717</v>
      </c>
      <c r="AA628" s="71">
        <v>146471</v>
      </c>
      <c r="AB628" s="71">
        <v>776567</v>
      </c>
      <c r="AC628" s="71">
        <v>16749352</v>
      </c>
      <c r="AD628" s="71">
        <v>80.039679721886984</v>
      </c>
      <c r="AE628" s="72"/>
      <c r="AF628" s="71"/>
      <c r="AG628" s="71"/>
      <c r="AH628" s="71"/>
      <c r="AI628" s="71"/>
      <c r="AJ628" s="71"/>
      <c r="AK628" s="71"/>
      <c r="AL628" s="71"/>
      <c r="AM628" s="71"/>
      <c r="AN628" s="71"/>
      <c r="AO628" s="71"/>
      <c r="AP628" s="71"/>
      <c r="AQ628" s="72"/>
      <c r="AR628" s="71">
        <v>13319</v>
      </c>
      <c r="AS628" s="71">
        <v>3911</v>
      </c>
      <c r="AT628" s="71">
        <v>2</v>
      </c>
      <c r="AU628" s="71">
        <v>4</v>
      </c>
      <c r="AV628" s="71">
        <v>0</v>
      </c>
      <c r="AW628" s="71">
        <v>1</v>
      </c>
      <c r="AX628" s="71"/>
      <c r="AY628" s="72"/>
      <c r="AZ628" s="71">
        <v>60400.902000000009</v>
      </c>
      <c r="BA628" s="71">
        <v>253427.70300000001</v>
      </c>
      <c r="BB628" s="71">
        <v>19500.5</v>
      </c>
      <c r="BC628" s="71">
        <v>213</v>
      </c>
      <c r="BD628" s="71">
        <v>0</v>
      </c>
      <c r="BE628" s="71">
        <v>710</v>
      </c>
      <c r="BF628" s="71"/>
      <c r="BG628" s="72"/>
      <c r="BH628" s="71">
        <v>0</v>
      </c>
      <c r="BI628" s="71">
        <v>0</v>
      </c>
      <c r="BJ628" s="71">
        <v>2325.5880000000002</v>
      </c>
      <c r="BK628" s="71">
        <v>1002.171</v>
      </c>
      <c r="BL628" s="71">
        <v>188.06099999999998</v>
      </c>
      <c r="BM628" s="71">
        <v>0</v>
      </c>
      <c r="BN628" s="72"/>
      <c r="BO628" s="71">
        <v>0</v>
      </c>
      <c r="BP628" s="71">
        <v>0</v>
      </c>
      <c r="BQ628" s="71">
        <v>60</v>
      </c>
      <c r="BR628" s="71">
        <v>3</v>
      </c>
      <c r="BS628" s="71">
        <v>20</v>
      </c>
      <c r="BT628" s="71">
        <v>0</v>
      </c>
      <c r="BU628"/>
      <c r="BV628" s="70">
        <v>3157.0329999999999</v>
      </c>
      <c r="BW628" s="70">
        <v>75.135000000000005</v>
      </c>
      <c r="BX628" s="70">
        <v>80.625</v>
      </c>
      <c r="BY628" s="70">
        <v>3.4849999999999999</v>
      </c>
      <c r="BZ628" s="70">
        <v>179.625</v>
      </c>
      <c r="CA628" s="70">
        <v>0</v>
      </c>
      <c r="CB628" s="70">
        <v>19.917000000000002</v>
      </c>
      <c r="CC628" s="70">
        <v>0</v>
      </c>
      <c r="CD628" s="70">
        <v>0</v>
      </c>
    </row>
    <row r="629" spans="1:82">
      <c r="A629" s="70" t="s">
        <v>2400</v>
      </c>
      <c r="B629" s="70">
        <v>522</v>
      </c>
      <c r="C629" s="70">
        <v>12</v>
      </c>
      <c r="D629" s="70">
        <v>31</v>
      </c>
      <c r="E629" s="70">
        <v>2015</v>
      </c>
      <c r="F629" s="70" t="s">
        <v>182</v>
      </c>
      <c r="G629" s="70" t="s">
        <v>2388</v>
      </c>
      <c r="H629" s="70" t="s">
        <v>2389</v>
      </c>
      <c r="I629" s="148"/>
      <c r="J629" s="71">
        <v>2232.96492214402</v>
      </c>
      <c r="K629" s="71">
        <v>54.680014844796489</v>
      </c>
      <c r="L629" s="71">
        <v>142.8762675786603</v>
      </c>
      <c r="M629" s="71">
        <v>1497.3488336035609</v>
      </c>
      <c r="N629" s="71">
        <v>1367.584175738451</v>
      </c>
      <c r="O629" s="71">
        <v>796.38738382880763</v>
      </c>
      <c r="P629" s="71">
        <v>727.31111931391047</v>
      </c>
      <c r="Q629" s="71">
        <v>55.947770705021803</v>
      </c>
      <c r="R629" s="71">
        <v>96.464785035798229</v>
      </c>
      <c r="S629" s="71">
        <v>82.621534910536013</v>
      </c>
      <c r="T629" s="72"/>
      <c r="U629" s="71">
        <v>169759239</v>
      </c>
      <c r="V629" s="71">
        <v>21572</v>
      </c>
      <c r="W629" s="71">
        <v>3337</v>
      </c>
      <c r="X629" s="71">
        <v>263316</v>
      </c>
      <c r="Y629" s="71">
        <v>332780</v>
      </c>
      <c r="Z629" s="71">
        <v>462695</v>
      </c>
      <c r="AA629" s="71">
        <v>144730</v>
      </c>
      <c r="AB629" s="71">
        <v>770057</v>
      </c>
      <c r="AC629" s="71">
        <v>16489081</v>
      </c>
      <c r="AD629" s="71">
        <v>82.621534910535999</v>
      </c>
      <c r="AE629" s="72"/>
      <c r="AF629" s="71">
        <v>1991123915.635015</v>
      </c>
      <c r="AG629" s="71">
        <v>37010405.375088811</v>
      </c>
      <c r="AH629" s="71">
        <v>26159120.546614889</v>
      </c>
      <c r="AI629" s="71">
        <v>1609486291.02109</v>
      </c>
      <c r="AJ629" s="71">
        <v>1839770550.8152399</v>
      </c>
      <c r="AK629" s="71"/>
      <c r="AL629" s="71"/>
      <c r="AM629" s="71">
        <v>105533081.5823777</v>
      </c>
      <c r="AN629" s="71"/>
      <c r="AO629" s="71"/>
      <c r="AP629" s="71">
        <v>5609083364.9754267</v>
      </c>
      <c r="AQ629" s="72"/>
      <c r="AR629" s="71">
        <v>14205</v>
      </c>
      <c r="AS629" s="71">
        <v>5662</v>
      </c>
      <c r="AT629" s="71">
        <v>2</v>
      </c>
      <c r="AU629" s="71">
        <v>4</v>
      </c>
      <c r="AV629" s="71">
        <v>0</v>
      </c>
      <c r="AW629" s="71">
        <v>1</v>
      </c>
      <c r="AX629" s="71"/>
      <c r="AY629" s="72"/>
      <c r="AZ629" s="71">
        <v>65368.133000000002</v>
      </c>
      <c r="BA629" s="71">
        <v>349321.42899999983</v>
      </c>
      <c r="BB629" s="71">
        <v>19500.5</v>
      </c>
      <c r="BC629" s="71">
        <v>256</v>
      </c>
      <c r="BD629" s="71">
        <v>0</v>
      </c>
      <c r="BE629" s="71">
        <v>710</v>
      </c>
      <c r="BF629" s="71"/>
      <c r="BG629" s="72"/>
      <c r="BH629" s="71">
        <v>0</v>
      </c>
      <c r="BI629" s="71">
        <v>0</v>
      </c>
      <c r="BJ629" s="71">
        <v>2247.299</v>
      </c>
      <c r="BK629" s="71">
        <v>977.93</v>
      </c>
      <c r="BL629" s="71">
        <v>182.24799999999999</v>
      </c>
      <c r="BM629" s="71">
        <v>0</v>
      </c>
      <c r="BN629" s="72"/>
      <c r="BO629" s="71">
        <v>0</v>
      </c>
      <c r="BP629" s="71">
        <v>0</v>
      </c>
      <c r="BQ629" s="71">
        <v>58</v>
      </c>
      <c r="BR629" s="71">
        <v>3</v>
      </c>
      <c r="BS629" s="71">
        <v>20</v>
      </c>
      <c r="BT629" s="71">
        <v>0</v>
      </c>
      <c r="BU629"/>
      <c r="BV629" s="70">
        <v>3034.8679999999999</v>
      </c>
      <c r="BW629" s="70">
        <v>79.646000000000001</v>
      </c>
      <c r="BX629" s="70">
        <v>82.733999999999995</v>
      </c>
      <c r="BY629" s="70">
        <v>4.5670000000000002</v>
      </c>
      <c r="BZ629" s="70">
        <v>179.13900000000001</v>
      </c>
      <c r="CA629" s="70">
        <v>0</v>
      </c>
      <c r="CB629" s="70">
        <v>26.523</v>
      </c>
      <c r="CC629" s="70">
        <v>0</v>
      </c>
      <c r="CD629" s="70">
        <v>0</v>
      </c>
    </row>
    <row r="630" spans="1:82">
      <c r="A630" s="70" t="s">
        <v>2401</v>
      </c>
      <c r="B630" s="70">
        <v>523</v>
      </c>
      <c r="C630" s="70">
        <v>13</v>
      </c>
      <c r="D630" s="70">
        <v>31</v>
      </c>
      <c r="E630" s="70">
        <v>2016</v>
      </c>
      <c r="F630" s="70" t="s">
        <v>155</v>
      </c>
      <c r="G630" s="70" t="s">
        <v>2388</v>
      </c>
      <c r="H630" s="70" t="s">
        <v>2389</v>
      </c>
      <c r="I630" s="148"/>
      <c r="J630" s="71">
        <v>1895.0097394191544</v>
      </c>
      <c r="K630" s="71">
        <v>51.870244178633151</v>
      </c>
      <c r="L630" s="71">
        <v>154.14654869363346</v>
      </c>
      <c r="M630" s="71">
        <v>1065.9998117182847</v>
      </c>
      <c r="N630" s="71">
        <v>1147.1143042235881</v>
      </c>
      <c r="O630" s="71">
        <v>790.81757223193006</v>
      </c>
      <c r="P630" s="71">
        <v>701.46340306421416</v>
      </c>
      <c r="Q630" s="71">
        <v>53.977913900330165</v>
      </c>
      <c r="R630" s="71">
        <v>78.690860778839095</v>
      </c>
      <c r="S630" s="71">
        <v>77.197278437712797</v>
      </c>
      <c r="T630" s="72"/>
      <c r="U630" s="71">
        <v>169956359</v>
      </c>
      <c r="V630" s="71">
        <v>21572</v>
      </c>
      <c r="W630" s="71">
        <v>3337</v>
      </c>
      <c r="X630" s="71">
        <v>263316</v>
      </c>
      <c r="Y630" s="71">
        <v>334117</v>
      </c>
      <c r="Z630" s="71">
        <v>465107</v>
      </c>
      <c r="AA630" s="71">
        <v>144372</v>
      </c>
      <c r="AB630" s="71">
        <v>764213</v>
      </c>
      <c r="AC630" s="71">
        <v>13439624.429107729</v>
      </c>
      <c r="AD630" s="71">
        <v>77.197278437712797</v>
      </c>
      <c r="AE630" s="72"/>
      <c r="AF630" s="71">
        <v>1877976910.5528519</v>
      </c>
      <c r="AG630" s="71">
        <v>36895252.861176692</v>
      </c>
      <c r="AH630" s="71">
        <v>24337942.863366831</v>
      </c>
      <c r="AI630" s="71">
        <v>1550591073.460743</v>
      </c>
      <c r="AJ630" s="71">
        <v>1971346789.699008</v>
      </c>
      <c r="AK630" s="71"/>
      <c r="AL630" s="71"/>
      <c r="AM630" s="71">
        <v>104813552.5292477</v>
      </c>
      <c r="AN630" s="71"/>
      <c r="AO630" s="71"/>
      <c r="AP630" s="71">
        <v>5565961521.9663935</v>
      </c>
      <c r="AQ630" s="72"/>
      <c r="AR630" s="71">
        <v>15161</v>
      </c>
      <c r="AS630" s="71">
        <v>6613</v>
      </c>
      <c r="AT630" s="71">
        <v>3</v>
      </c>
      <c r="AU630" s="71">
        <v>4</v>
      </c>
      <c r="AV630" s="71">
        <v>0</v>
      </c>
      <c r="AW630" s="71">
        <v>2</v>
      </c>
      <c r="AX630" s="71"/>
      <c r="AY630" s="72"/>
      <c r="AZ630" s="71">
        <v>70625.674000000014</v>
      </c>
      <c r="BA630" s="71">
        <v>419086.82899999991</v>
      </c>
      <c r="BB630" s="71">
        <v>19520.099999999999</v>
      </c>
      <c r="BC630" s="71">
        <v>256</v>
      </c>
      <c r="BD630" s="71">
        <v>0</v>
      </c>
      <c r="BE630" s="71">
        <v>6930</v>
      </c>
      <c r="BF630" s="71"/>
      <c r="BG630" s="72"/>
      <c r="BH630" s="71">
        <v>0</v>
      </c>
      <c r="BI630" s="71">
        <v>0</v>
      </c>
      <c r="BJ630" s="71">
        <v>2245.5549999999998</v>
      </c>
      <c r="BK630" s="71">
        <v>973.31500000000005</v>
      </c>
      <c r="BL630" s="71">
        <v>165.40899999999999</v>
      </c>
      <c r="BM630" s="71">
        <v>0</v>
      </c>
      <c r="BN630" s="72"/>
      <c r="BO630" s="71">
        <v>0</v>
      </c>
      <c r="BP630" s="71">
        <v>0</v>
      </c>
      <c r="BQ630" s="71">
        <v>62</v>
      </c>
      <c r="BR630" s="71">
        <v>3</v>
      </c>
      <c r="BS630" s="71">
        <v>20</v>
      </c>
      <c r="BT630" s="71">
        <v>0</v>
      </c>
      <c r="BU630"/>
      <c r="BV630" s="70">
        <v>3042.7939999999999</v>
      </c>
      <c r="BW630" s="70">
        <v>84.131</v>
      </c>
      <c r="BX630" s="70">
        <v>57.851999999999997</v>
      </c>
      <c r="BY630" s="70">
        <v>4.1760000000000002</v>
      </c>
      <c r="BZ630" s="70">
        <v>178.523</v>
      </c>
      <c r="CA630" s="70">
        <v>0</v>
      </c>
      <c r="CB630" s="70">
        <v>16.803000000000001</v>
      </c>
      <c r="CC630" s="70">
        <v>0</v>
      </c>
      <c r="CD630" s="70">
        <v>0</v>
      </c>
    </row>
    <row r="631" spans="1:82">
      <c r="A631" s="70" t="s">
        <v>2402</v>
      </c>
      <c r="B631" s="70">
        <v>524</v>
      </c>
      <c r="C631" s="70">
        <v>14</v>
      </c>
      <c r="D631" s="70">
        <v>31</v>
      </c>
      <c r="E631" s="70">
        <v>2017</v>
      </c>
      <c r="F631" s="70" t="s">
        <v>156</v>
      </c>
      <c r="G631" s="70" t="s">
        <v>2388</v>
      </c>
      <c r="H631" s="70" t="s">
        <v>2389</v>
      </c>
      <c r="I631" s="148"/>
      <c r="J631" s="71">
        <v>1977.891686398925</v>
      </c>
      <c r="K631" s="71">
        <v>52.564239418121012</v>
      </c>
      <c r="L631" s="71">
        <v>145.71487478473639</v>
      </c>
      <c r="M631" s="71">
        <v>1078.3493910044863</v>
      </c>
      <c r="N631" s="71">
        <v>1146.2282142343927</v>
      </c>
      <c r="O631" s="71">
        <v>781.59458969799584</v>
      </c>
      <c r="P631" s="71">
        <v>689.67175263029549</v>
      </c>
      <c r="Q631" s="71">
        <v>51.730926683739497</v>
      </c>
      <c r="R631" s="71">
        <v>78.131903801002551</v>
      </c>
      <c r="S631" s="71">
        <v>75.699838137413096</v>
      </c>
      <c r="T631" s="72"/>
      <c r="U631" s="71">
        <v>178022398</v>
      </c>
      <c r="V631" s="71">
        <v>21572</v>
      </c>
      <c r="W631" s="71">
        <v>3337</v>
      </c>
      <c r="X631" s="71">
        <v>263316</v>
      </c>
      <c r="Y631" s="71">
        <v>334916</v>
      </c>
      <c r="Z631" s="71">
        <v>467308</v>
      </c>
      <c r="AA631" s="71">
        <v>142850</v>
      </c>
      <c r="AB631" s="71">
        <v>757377</v>
      </c>
      <c r="AC631" s="71">
        <v>13608936</v>
      </c>
      <c r="AD631" s="71">
        <v>75.699838137413096</v>
      </c>
      <c r="AE631" s="72"/>
      <c r="AF631" s="71">
        <v>2025884465.758034</v>
      </c>
      <c r="AG631" s="71">
        <v>37595322.619042948</v>
      </c>
      <c r="AH631" s="71">
        <v>30409745.03529194</v>
      </c>
      <c r="AI631" s="71">
        <v>1611667035.136512</v>
      </c>
      <c r="AJ631" s="71">
        <v>1864901058.521069</v>
      </c>
      <c r="AK631" s="71"/>
      <c r="AL631" s="71"/>
      <c r="AM631" s="71">
        <v>104038517.12138</v>
      </c>
      <c r="AN631" s="71"/>
      <c r="AO631" s="71"/>
      <c r="AP631" s="71">
        <v>5674496144.19133</v>
      </c>
      <c r="AQ631" s="72"/>
      <c r="AR631" s="71">
        <v>16031</v>
      </c>
      <c r="AS631" s="71">
        <v>7312</v>
      </c>
      <c r="AT631" s="71">
        <v>3</v>
      </c>
      <c r="AU631" s="71">
        <v>4</v>
      </c>
      <c r="AV631" s="71">
        <v>0</v>
      </c>
      <c r="AW631" s="71">
        <v>2</v>
      </c>
      <c r="AX631" s="71"/>
      <c r="AY631" s="72"/>
      <c r="AZ631" s="71">
        <v>75287.880999999994</v>
      </c>
      <c r="BA631" s="71">
        <v>470365.02899999992</v>
      </c>
      <c r="BB631" s="71">
        <v>19520.099999999999</v>
      </c>
      <c r="BC631" s="71">
        <v>256</v>
      </c>
      <c r="BD631" s="71">
        <v>0</v>
      </c>
      <c r="BE631" s="71">
        <v>6930</v>
      </c>
      <c r="BF631" s="71"/>
      <c r="BG631" s="72"/>
      <c r="BH631" s="71">
        <v>0</v>
      </c>
      <c r="BI631" s="71">
        <v>0</v>
      </c>
      <c r="BJ631" s="71">
        <v>2035.5619999999999</v>
      </c>
      <c r="BK631" s="71">
        <v>965.93499999999995</v>
      </c>
      <c r="BL631" s="71">
        <v>165.15299999999999</v>
      </c>
      <c r="BM631" s="71">
        <v>0</v>
      </c>
      <c r="BN631" s="72"/>
      <c r="BO631" s="71">
        <v>0</v>
      </c>
      <c r="BP631" s="71">
        <v>0</v>
      </c>
      <c r="BQ631" s="71">
        <v>63</v>
      </c>
      <c r="BR631" s="71">
        <v>3</v>
      </c>
      <c r="BS631" s="71">
        <v>22</v>
      </c>
      <c r="BT631" s="71">
        <v>0</v>
      </c>
      <c r="BU631"/>
      <c r="BV631" s="70">
        <v>2792.6350000000002</v>
      </c>
      <c r="BW631" s="70">
        <v>83.728999999999999</v>
      </c>
      <c r="BX631" s="70">
        <v>85.438000000000002</v>
      </c>
      <c r="BY631" s="70">
        <v>4.5149999999999997</v>
      </c>
      <c r="BZ631" s="70">
        <v>177.447</v>
      </c>
      <c r="CA631" s="70">
        <v>0</v>
      </c>
      <c r="CB631" s="70">
        <v>22.885999999999999</v>
      </c>
      <c r="CC631" s="70">
        <v>0</v>
      </c>
      <c r="CD631" s="70">
        <v>0</v>
      </c>
    </row>
    <row r="632" spans="1:82">
      <c r="A632" s="70" t="s">
        <v>2403</v>
      </c>
      <c r="B632" s="70">
        <v>525</v>
      </c>
      <c r="C632" s="70">
        <v>15</v>
      </c>
      <c r="D632" s="70">
        <v>31</v>
      </c>
      <c r="E632" s="70">
        <v>2018</v>
      </c>
      <c r="F632" s="70" t="s">
        <v>183</v>
      </c>
      <c r="G632" s="70" t="s">
        <v>2388</v>
      </c>
      <c r="H632" s="70" t="s">
        <v>2389</v>
      </c>
      <c r="I632" s="148"/>
      <c r="J632" s="71">
        <v>1915.0427861398459</v>
      </c>
      <c r="K632" s="71">
        <v>49.798251517257285</v>
      </c>
      <c r="L632" s="71">
        <v>133.10897522205104</v>
      </c>
      <c r="M632" s="71">
        <v>1066.7598513809928</v>
      </c>
      <c r="N632" s="71">
        <v>1103.9826069458964</v>
      </c>
      <c r="O632" s="71">
        <v>769.06164603133061</v>
      </c>
      <c r="P632" s="71">
        <v>679.27426116681659</v>
      </c>
      <c r="Q632" s="71">
        <v>47.5685196876737</v>
      </c>
      <c r="R632" s="71">
        <v>80.327940157593332</v>
      </c>
      <c r="S632" s="71">
        <v>72.715108387002005</v>
      </c>
      <c r="T632" s="72"/>
      <c r="U632" s="71">
        <v>185270383</v>
      </c>
      <c r="V632" s="71">
        <v>21572</v>
      </c>
      <c r="W632" s="71">
        <v>3337</v>
      </c>
      <c r="X632" s="71">
        <v>263316</v>
      </c>
      <c r="Y632" s="71">
        <v>335786</v>
      </c>
      <c r="Z632" s="71">
        <v>468619</v>
      </c>
      <c r="AA632" s="71">
        <v>142111</v>
      </c>
      <c r="AB632" s="71">
        <v>750519</v>
      </c>
      <c r="AC632" s="71">
        <v>13936605</v>
      </c>
      <c r="AD632" s="71">
        <v>72.715108387002005</v>
      </c>
      <c r="AE632" s="72"/>
      <c r="AF632" s="71">
        <v>2065116072.8793271</v>
      </c>
      <c r="AG632" s="71">
        <v>33521592.907271411</v>
      </c>
      <c r="AH632" s="71">
        <v>28015375.885935269</v>
      </c>
      <c r="AI632" s="71">
        <v>1530694991.5522881</v>
      </c>
      <c r="AJ632" s="71">
        <v>1796080038.397074</v>
      </c>
      <c r="AK632" s="71"/>
      <c r="AL632" s="71"/>
      <c r="AM632" s="71">
        <v>103309773.960196</v>
      </c>
      <c r="AN632" s="71"/>
      <c r="AO632" s="71"/>
      <c r="AP632" s="71">
        <v>5556737845.5820913</v>
      </c>
      <c r="AQ632" s="72"/>
      <c r="AR632" s="71">
        <v>17146</v>
      </c>
      <c r="AS632" s="71">
        <v>8143</v>
      </c>
      <c r="AT632" s="71">
        <v>3</v>
      </c>
      <c r="AU632" s="71">
        <v>4</v>
      </c>
      <c r="AV632" s="71">
        <v>0</v>
      </c>
      <c r="AW632" s="71">
        <v>3</v>
      </c>
      <c r="AX632" s="71"/>
      <c r="AY632" s="72"/>
      <c r="AZ632" s="71">
        <v>81625.281000000221</v>
      </c>
      <c r="BA632" s="71">
        <v>521893.72899999999</v>
      </c>
      <c r="BB632" s="71">
        <v>19520</v>
      </c>
      <c r="BC632" s="71">
        <v>256</v>
      </c>
      <c r="BD632" s="71">
        <v>0</v>
      </c>
      <c r="BE632" s="71">
        <v>7180</v>
      </c>
      <c r="BF632" s="71"/>
      <c r="BG632" s="72"/>
      <c r="BH632" s="71">
        <v>0</v>
      </c>
      <c r="BI632" s="71">
        <v>0</v>
      </c>
      <c r="BJ632" s="71">
        <v>2062.326</v>
      </c>
      <c r="BK632" s="71">
        <v>917.22699999999998</v>
      </c>
      <c r="BL632" s="71">
        <v>138.93</v>
      </c>
      <c r="BM632" s="71">
        <v>0</v>
      </c>
      <c r="BN632" s="72"/>
      <c r="BO632" s="71">
        <v>0</v>
      </c>
      <c r="BP632" s="71">
        <v>0</v>
      </c>
      <c r="BQ632" s="71">
        <v>63</v>
      </c>
      <c r="BR632" s="71">
        <v>3</v>
      </c>
      <c r="BS632" s="71">
        <v>20</v>
      </c>
      <c r="BT632" s="71">
        <v>0</v>
      </c>
      <c r="BU632"/>
      <c r="BV632" s="70">
        <v>2758.587</v>
      </c>
      <c r="BW632" s="70">
        <v>86.567999999999998</v>
      </c>
      <c r="BX632" s="70">
        <v>66.777000000000001</v>
      </c>
      <c r="BY632" s="70">
        <v>4.5529999999999999</v>
      </c>
      <c r="BZ632" s="70">
        <v>175.54400000000001</v>
      </c>
      <c r="CA632" s="70">
        <v>0</v>
      </c>
      <c r="CB632" s="70">
        <v>26.454000000000001</v>
      </c>
      <c r="CC632" s="70">
        <v>0</v>
      </c>
      <c r="CD632" s="70">
        <v>0</v>
      </c>
    </row>
    <row r="633" spans="1:82">
      <c r="A633" s="70" t="s">
        <v>2404</v>
      </c>
      <c r="B633" s="70">
        <v>526</v>
      </c>
      <c r="C633" s="70">
        <v>16</v>
      </c>
      <c r="D633" s="70">
        <v>31</v>
      </c>
      <c r="E633" s="70">
        <v>2019</v>
      </c>
      <c r="F633" s="70" t="s">
        <v>158</v>
      </c>
      <c r="G633" s="70" t="s">
        <v>2388</v>
      </c>
      <c r="H633" s="70" t="s">
        <v>2389</v>
      </c>
      <c r="I633" s="148"/>
      <c r="J633" s="71">
        <v>1614.9772899593263</v>
      </c>
      <c r="K633" s="71">
        <v>42.571615699054085</v>
      </c>
      <c r="L633" s="71">
        <v>131.03923099615662</v>
      </c>
      <c r="M633" s="71">
        <v>900.89009983643371</v>
      </c>
      <c r="N633" s="71">
        <v>869.43414530160283</v>
      </c>
      <c r="O633" s="71">
        <v>749.17858503112018</v>
      </c>
      <c r="P633" s="71">
        <v>670.70050805567507</v>
      </c>
      <c r="Q633" s="71">
        <v>45.820146562498699</v>
      </c>
      <c r="R633" s="71">
        <v>80.957418928894597</v>
      </c>
      <c r="S633" s="71">
        <v>67.335573066309948</v>
      </c>
      <c r="T633" s="72"/>
      <c r="U633" s="71">
        <v>190763036</v>
      </c>
      <c r="V633" s="71">
        <v>21572</v>
      </c>
      <c r="W633" s="71">
        <v>3337</v>
      </c>
      <c r="X633" s="71">
        <v>263316</v>
      </c>
      <c r="Y633" s="71">
        <v>336257</v>
      </c>
      <c r="Z633" s="71">
        <v>469036</v>
      </c>
      <c r="AA633" s="71">
        <v>139267</v>
      </c>
      <c r="AB633" s="71">
        <v>742505</v>
      </c>
      <c r="AC633" s="71">
        <v>14275871</v>
      </c>
      <c r="AD633" s="71">
        <v>67.335573066309976</v>
      </c>
      <c r="AE633" s="72"/>
      <c r="AF633" s="71">
        <v>2089645163.2889838</v>
      </c>
      <c r="AG633" s="71">
        <v>32574506.657866478</v>
      </c>
      <c r="AH633" s="71">
        <v>30797889.65876523</v>
      </c>
      <c r="AI633" s="71">
        <v>1615981826.775219</v>
      </c>
      <c r="AJ633" s="71">
        <v>1666500824.1319101</v>
      </c>
      <c r="AK633" s="71">
        <v>0</v>
      </c>
      <c r="AL633" s="71">
        <v>0</v>
      </c>
      <c r="AM633" s="71">
        <v>101123591.42535265</v>
      </c>
      <c r="AN633" s="71">
        <v>0</v>
      </c>
      <c r="AO633" s="71">
        <v>0</v>
      </c>
      <c r="AP633" s="71">
        <v>5536623801.938098</v>
      </c>
      <c r="AQ633" s="72"/>
      <c r="AR633" s="71">
        <v>18326</v>
      </c>
      <c r="AS633" s="71">
        <v>9077</v>
      </c>
      <c r="AT633" s="71">
        <v>3</v>
      </c>
      <c r="AU633" s="71">
        <v>7</v>
      </c>
      <c r="AV633" s="71">
        <v>0</v>
      </c>
      <c r="AW633" s="71">
        <v>3</v>
      </c>
      <c r="AX633" s="71"/>
      <c r="AY633" s="72"/>
      <c r="AZ633" s="71">
        <v>88378.704999999987</v>
      </c>
      <c r="BA633" s="71">
        <v>585626.72899999993</v>
      </c>
      <c r="BB633" s="71">
        <v>19520.099999999999</v>
      </c>
      <c r="BC633" s="71">
        <v>262.2</v>
      </c>
      <c r="BD633" s="71">
        <v>0</v>
      </c>
      <c r="BE633" s="71">
        <v>7607.01</v>
      </c>
      <c r="BF633" s="71"/>
      <c r="BG633" s="72"/>
      <c r="BH633" s="71">
        <v>0</v>
      </c>
      <c r="BI633" s="71">
        <v>0</v>
      </c>
      <c r="BJ633" s="71">
        <v>1985.201</v>
      </c>
      <c r="BK633" s="71">
        <v>898.6</v>
      </c>
      <c r="BL633" s="71">
        <v>166.32300000000001</v>
      </c>
      <c r="BM633" s="71">
        <v>0</v>
      </c>
      <c r="BN633" s="72"/>
      <c r="BO633" s="71">
        <v>0</v>
      </c>
      <c r="BP633" s="71">
        <v>0</v>
      </c>
      <c r="BQ633" s="71">
        <v>63</v>
      </c>
      <c r="BR633" s="71">
        <v>3</v>
      </c>
      <c r="BS633" s="71">
        <v>22</v>
      </c>
      <c r="BT633" s="71">
        <v>0</v>
      </c>
      <c r="BU633"/>
      <c r="BV633" s="70">
        <v>2670.288</v>
      </c>
      <c r="BW633" s="70">
        <v>88.203999999999994</v>
      </c>
      <c r="BX633" s="70">
        <v>92.117999999999995</v>
      </c>
      <c r="BY633" s="70">
        <v>4.3040000000000003</v>
      </c>
      <c r="BZ633" s="70">
        <v>172.20699999999999</v>
      </c>
      <c r="CA633" s="70">
        <v>0</v>
      </c>
      <c r="CB633" s="70">
        <v>23.003</v>
      </c>
      <c r="CC633" s="70">
        <v>0</v>
      </c>
      <c r="CD633" s="70">
        <v>0</v>
      </c>
    </row>
    <row r="634" spans="1:82">
      <c r="A634" s="70" t="s">
        <v>2405</v>
      </c>
      <c r="B634" s="70">
        <v>527</v>
      </c>
      <c r="C634" s="70">
        <v>17</v>
      </c>
      <c r="D634" s="70">
        <v>31</v>
      </c>
      <c r="E634" s="70">
        <v>2020</v>
      </c>
      <c r="F634" s="70" t="s">
        <v>159</v>
      </c>
      <c r="G634" s="1064" t="s">
        <v>2388</v>
      </c>
      <c r="H634" s="70" t="s">
        <v>2389</v>
      </c>
      <c r="I634" s="148"/>
      <c r="J634" s="71">
        <v>1901.3961343398535</v>
      </c>
      <c r="K634" s="71">
        <v>52.557222472603826</v>
      </c>
      <c r="L634" s="71">
        <v>164.95294117278684</v>
      </c>
      <c r="M634" s="71">
        <v>1037.0949219586655</v>
      </c>
      <c r="N634" s="71">
        <v>1275.8538457669665</v>
      </c>
      <c r="O634" s="71">
        <v>658.05728944431678</v>
      </c>
      <c r="P634" s="71">
        <v>629.44090213535651</v>
      </c>
      <c r="Q634" s="71">
        <v>43.340258948844003</v>
      </c>
      <c r="R634" s="71">
        <v>97.835487302090769</v>
      </c>
      <c r="S634" s="71">
        <v>72.973742240911506</v>
      </c>
      <c r="T634" s="72"/>
      <c r="U634" s="71">
        <v>179534142</v>
      </c>
      <c r="V634" s="71">
        <v>21097</v>
      </c>
      <c r="W634" s="71">
        <v>4058</v>
      </c>
      <c r="X634" s="71">
        <v>260922</v>
      </c>
      <c r="Y634" s="71">
        <v>337478</v>
      </c>
      <c r="Z634" s="71">
        <v>470230</v>
      </c>
      <c r="AA634" s="71">
        <v>138920</v>
      </c>
      <c r="AB634" s="71">
        <v>735070</v>
      </c>
      <c r="AC634" s="71">
        <v>17343273.999999996</v>
      </c>
      <c r="AD634" s="71">
        <v>72.973742240911506</v>
      </c>
      <c r="AE634" s="72"/>
      <c r="AF634" s="71">
        <v>1895646330.636533</v>
      </c>
      <c r="AG634" s="71">
        <v>33812219.787825473</v>
      </c>
      <c r="AH634" s="71">
        <v>41282774.797655389</v>
      </c>
      <c r="AI634" s="71">
        <v>1430667210.9134369</v>
      </c>
      <c r="AJ634" s="71">
        <v>2112831896.2715709</v>
      </c>
      <c r="AK634" s="71">
        <v>0</v>
      </c>
      <c r="AL634" s="71">
        <v>0</v>
      </c>
      <c r="AM634" s="71">
        <v>95934801.798035264</v>
      </c>
      <c r="AN634" s="71">
        <v>0</v>
      </c>
      <c r="AO634" s="71">
        <v>0</v>
      </c>
      <c r="AP634" s="71">
        <v>5610175234.2050571</v>
      </c>
      <c r="AQ634" s="72"/>
      <c r="AR634" s="71">
        <v>19493</v>
      </c>
      <c r="AS634" s="71">
        <v>9911</v>
      </c>
      <c r="AT634" s="71">
        <v>3</v>
      </c>
      <c r="AU634" s="71">
        <v>8</v>
      </c>
      <c r="AV634" s="71">
        <v>0</v>
      </c>
      <c r="AW634" s="71">
        <v>4</v>
      </c>
      <c r="AX634" s="71"/>
      <c r="AY634" s="72"/>
      <c r="AZ634" s="71">
        <v>95337.205999999947</v>
      </c>
      <c r="BA634" s="71">
        <v>645407.22899999958</v>
      </c>
      <c r="BB634" s="71">
        <v>19520.099999999999</v>
      </c>
      <c r="BC634" s="71">
        <v>412.2</v>
      </c>
      <c r="BD634" s="71">
        <v>0</v>
      </c>
      <c r="BE634" s="71">
        <v>8027.0110000000004</v>
      </c>
      <c r="BF634" s="71"/>
      <c r="BG634" s="72"/>
      <c r="BH634" s="71">
        <v>0</v>
      </c>
      <c r="BI634" s="71">
        <v>0</v>
      </c>
      <c r="BJ634" s="71">
        <v>1650.482</v>
      </c>
      <c r="BK634" s="71">
        <v>932.56500000000005</v>
      </c>
      <c r="BL634" s="71">
        <v>132.18199999999999</v>
      </c>
      <c r="BM634" s="71">
        <v>0</v>
      </c>
      <c r="BN634" s="72"/>
      <c r="BO634" s="71">
        <v>0</v>
      </c>
      <c r="BP634" s="71">
        <v>0</v>
      </c>
      <c r="BQ634" s="71">
        <v>65</v>
      </c>
      <c r="BR634" s="71">
        <v>3</v>
      </c>
      <c r="BS634" s="71">
        <v>20</v>
      </c>
      <c r="BT634" s="71">
        <v>0</v>
      </c>
      <c r="BU634"/>
      <c r="BV634" s="70">
        <v>2366.567</v>
      </c>
      <c r="BW634" s="70">
        <v>93.397999999999996</v>
      </c>
      <c r="BX634" s="70">
        <v>92.393000000000001</v>
      </c>
      <c r="BY634" s="70">
        <v>3.9159999999999999</v>
      </c>
      <c r="BZ634" s="70">
        <v>144.49700000000001</v>
      </c>
      <c r="CA634" s="70">
        <v>0</v>
      </c>
      <c r="CB634" s="70">
        <v>14.458</v>
      </c>
      <c r="CC634" s="70">
        <v>0</v>
      </c>
      <c r="CD634" s="70">
        <v>0</v>
      </c>
    </row>
    <row r="635" spans="1:82">
      <c r="A635" s="70" t="s">
        <v>2406</v>
      </c>
      <c r="B635" s="70">
        <v>527</v>
      </c>
      <c r="C635" s="70">
        <v>18</v>
      </c>
      <c r="D635" s="70">
        <v>31</v>
      </c>
      <c r="E635" s="70">
        <v>2021</v>
      </c>
      <c r="F635" s="70" t="s">
        <v>160</v>
      </c>
      <c r="G635" s="1064" t="s">
        <v>2388</v>
      </c>
      <c r="H635" s="70" t="s">
        <v>2389</v>
      </c>
      <c r="I635" s="148"/>
      <c r="J635" s="71">
        <v>1855.1045793427663</v>
      </c>
      <c r="K635" s="71">
        <v>52.085597498625788</v>
      </c>
      <c r="L635" s="71">
        <v>169.70866788473984</v>
      </c>
      <c r="M635" s="71">
        <v>1106.684602201196</v>
      </c>
      <c r="N635" s="71">
        <v>1144.6059191338879</v>
      </c>
      <c r="O635" s="71">
        <v>637.36259374878273</v>
      </c>
      <c r="P635" s="71">
        <v>644.29428234982947</v>
      </c>
      <c r="Q635" s="71">
        <v>42.431604171831303</v>
      </c>
      <c r="R635" s="71">
        <v>103.29071583353607</v>
      </c>
      <c r="S635" s="71">
        <v>70.665487169212</v>
      </c>
      <c r="T635" s="72"/>
      <c r="U635" s="71">
        <v>205781612</v>
      </c>
      <c r="V635" s="71">
        <v>21097</v>
      </c>
      <c r="W635" s="71">
        <v>4058</v>
      </c>
      <c r="X635" s="71">
        <v>260922</v>
      </c>
      <c r="Y635" s="71">
        <v>337343</v>
      </c>
      <c r="Z635" s="71">
        <v>468947</v>
      </c>
      <c r="AA635" s="71">
        <v>138659</v>
      </c>
      <c r="AB635" s="71">
        <v>726729</v>
      </c>
      <c r="AC635" s="71">
        <v>17763159</v>
      </c>
      <c r="AD635" s="71">
        <v>70.665487169212</v>
      </c>
      <c r="AE635" s="72"/>
      <c r="AF635" s="71">
        <v>1985159956.9423161</v>
      </c>
      <c r="AG635" s="71">
        <v>34501538.584142096</v>
      </c>
      <c r="AH635" s="71">
        <v>43809883.299305715</v>
      </c>
      <c r="AI635" s="71">
        <v>1680709460.4664841</v>
      </c>
      <c r="AJ635" s="71">
        <v>1964027141.856091</v>
      </c>
      <c r="AK635" s="71">
        <v>0</v>
      </c>
      <c r="AL635" s="71">
        <v>0</v>
      </c>
      <c r="AM635" s="71">
        <v>95393273.922676787</v>
      </c>
      <c r="AN635" s="71">
        <v>0</v>
      </c>
      <c r="AO635" s="71">
        <v>0</v>
      </c>
      <c r="AP635" s="71">
        <v>5803601255.0710154</v>
      </c>
      <c r="AQ635" s="72"/>
      <c r="AR635" s="71">
        <v>20599</v>
      </c>
      <c r="AS635" s="71">
        <v>10549</v>
      </c>
      <c r="AT635" s="71">
        <v>3</v>
      </c>
      <c r="AU635" s="71">
        <v>8</v>
      </c>
      <c r="AV635" s="71">
        <v>0</v>
      </c>
      <c r="AW635" s="71">
        <v>4</v>
      </c>
      <c r="AX635" s="71"/>
      <c r="AY635" s="72"/>
      <c r="AZ635" s="71">
        <v>102270.9020000012</v>
      </c>
      <c r="BA635" s="71">
        <v>688075.42899999709</v>
      </c>
      <c r="BB635" s="71">
        <v>19520.099999999999</v>
      </c>
      <c r="BC635" s="71">
        <v>412.2</v>
      </c>
      <c r="BD635" s="71">
        <v>0</v>
      </c>
      <c r="BE635" s="71">
        <v>8027.0110000000004</v>
      </c>
      <c r="BF635" s="71"/>
      <c r="BG635" s="72"/>
      <c r="BH635" s="71">
        <v>0</v>
      </c>
      <c r="BI635" s="71">
        <v>0</v>
      </c>
      <c r="BJ635" s="71">
        <v>2093.4169999999999</v>
      </c>
      <c r="BK635" s="71">
        <v>864.63800000000003</v>
      </c>
      <c r="BL635" s="71">
        <v>158.77700000000002</v>
      </c>
      <c r="BM635" s="71">
        <v>0</v>
      </c>
      <c r="BN635" s="72"/>
      <c r="BO635" s="71">
        <v>0</v>
      </c>
      <c r="BP635" s="71">
        <v>0</v>
      </c>
      <c r="BQ635" s="71">
        <v>65</v>
      </c>
      <c r="BR635" s="71">
        <v>3</v>
      </c>
      <c r="BS635" s="71">
        <v>21</v>
      </c>
      <c r="BT635" s="71">
        <v>0</v>
      </c>
      <c r="BU635"/>
      <c r="BV635" s="70">
        <v>2737.623</v>
      </c>
      <c r="BW635" s="70">
        <v>88.677000000000007</v>
      </c>
      <c r="BX635" s="70">
        <v>96.995000000000005</v>
      </c>
      <c r="BY635" s="70">
        <v>3.66</v>
      </c>
      <c r="BZ635" s="70">
        <v>167.73</v>
      </c>
      <c r="CA635" s="70">
        <v>0</v>
      </c>
      <c r="CB635" s="70">
        <v>22.146999999999998</v>
      </c>
      <c r="CC635" s="70">
        <v>0</v>
      </c>
      <c r="CD635" s="70">
        <v>0</v>
      </c>
    </row>
    <row r="636" spans="1:82">
      <c r="A636" s="70" t="s">
        <v>2407</v>
      </c>
      <c r="B636" s="70">
        <v>527</v>
      </c>
      <c r="C636" s="70">
        <v>19</v>
      </c>
      <c r="D636" s="70">
        <v>31</v>
      </c>
      <c r="E636" s="70">
        <v>2022</v>
      </c>
      <c r="F636" s="70" t="s">
        <v>161</v>
      </c>
      <c r="G636" s="70" t="s">
        <v>2388</v>
      </c>
      <c r="H636" s="70" t="s">
        <v>2389</v>
      </c>
      <c r="I636" s="148"/>
      <c r="J636" s="71">
        <v>1564.0825796307724</v>
      </c>
      <c r="K636" s="71">
        <v>43.649482679040659</v>
      </c>
      <c r="L636" s="71">
        <v>128.33358000214409</v>
      </c>
      <c r="M636" s="71">
        <v>929.55037192786347</v>
      </c>
      <c r="N636" s="71">
        <v>950.3238603474224</v>
      </c>
      <c r="O636" s="71">
        <v>670.16950352904519</v>
      </c>
      <c r="P636" s="71">
        <v>636.6245250573902</v>
      </c>
      <c r="Q636" s="71">
        <v>42.320293511650227</v>
      </c>
      <c r="R636" s="71">
        <v>102.49548496975281</v>
      </c>
      <c r="S636" s="71">
        <v>70.534059959376592</v>
      </c>
      <c r="T636" s="72"/>
      <c r="U636" s="71">
        <v>219320893</v>
      </c>
      <c r="V636" s="71">
        <v>21097</v>
      </c>
      <c r="W636" s="71">
        <v>4058</v>
      </c>
      <c r="X636" s="71">
        <v>260922</v>
      </c>
      <c r="Y636" s="71">
        <v>338467</v>
      </c>
      <c r="Z636" s="71">
        <v>468484</v>
      </c>
      <c r="AA636" s="71">
        <v>139097</v>
      </c>
      <c r="AB636" s="71">
        <v>718879</v>
      </c>
      <c r="AC636" s="71">
        <v>17847779</v>
      </c>
      <c r="AD636" s="71">
        <v>70.534059959376592</v>
      </c>
      <c r="AE636" s="72"/>
      <c r="AF636" s="71">
        <v>1912969717.3710639</v>
      </c>
      <c r="AG636" s="71">
        <v>34005812.967001751</v>
      </c>
      <c r="AH636" s="71">
        <v>40351394.769791387</v>
      </c>
      <c r="AI636" s="71">
        <v>1633766197.6794751</v>
      </c>
      <c r="AJ636" s="71">
        <v>2029820298.6437991</v>
      </c>
      <c r="AK636" s="71">
        <v>0</v>
      </c>
      <c r="AL636" s="71">
        <v>0</v>
      </c>
      <c r="AM636" s="71">
        <v>92826900.276092842</v>
      </c>
      <c r="AN636" s="71">
        <v>0</v>
      </c>
      <c r="AO636" s="71">
        <v>0</v>
      </c>
      <c r="AP636" s="71">
        <v>5743740321.7072239</v>
      </c>
      <c r="AQ636" s="72"/>
      <c r="AR636" s="71">
        <v>22229</v>
      </c>
      <c r="AS636" s="71">
        <v>10887</v>
      </c>
      <c r="AT636" s="71">
        <v>4</v>
      </c>
      <c r="AU636" s="71">
        <v>8</v>
      </c>
      <c r="AV636" s="71">
        <v>0</v>
      </c>
      <c r="AW636" s="71">
        <v>5</v>
      </c>
      <c r="AX636" s="71"/>
      <c r="AY636" s="72"/>
      <c r="AZ636" s="71">
        <v>113378.86700000105</v>
      </c>
      <c r="BA636" s="71">
        <v>712716.56899999699</v>
      </c>
      <c r="BB636" s="71">
        <v>54020.1</v>
      </c>
      <c r="BC636" s="71">
        <v>461.3</v>
      </c>
      <c r="BD636" s="71">
        <v>0</v>
      </c>
      <c r="BE636" s="71">
        <v>82827.010999999999</v>
      </c>
      <c r="BF636" s="71"/>
      <c r="BG636" s="72"/>
      <c r="BH636" s="71"/>
      <c r="BI636" s="71"/>
      <c r="BJ636" s="71"/>
      <c r="BK636" s="71"/>
      <c r="BL636" s="71"/>
      <c r="BM636" s="71"/>
      <c r="BN636" s="72"/>
      <c r="BO636" s="71"/>
      <c r="BP636" s="71"/>
      <c r="BQ636" s="71"/>
      <c r="BR636" s="71"/>
      <c r="BS636" s="71"/>
      <c r="BT636" s="71"/>
      <c r="BU636"/>
      <c r="BV636" s="70"/>
      <c r="BW636" s="70"/>
      <c r="BX636" s="70"/>
      <c r="BY636" s="70"/>
      <c r="BZ636" s="70"/>
      <c r="CA636" s="70"/>
      <c r="CB636" s="70"/>
      <c r="CC636" s="70"/>
      <c r="CD636" s="70"/>
    </row>
    <row r="637" spans="1:82">
      <c r="A637" s="70" t="s">
        <v>2408</v>
      </c>
      <c r="B637" s="70">
        <v>527</v>
      </c>
      <c r="C637" s="70">
        <v>20</v>
      </c>
      <c r="D637" s="70">
        <v>31</v>
      </c>
      <c r="E637" s="70">
        <v>2023</v>
      </c>
      <c r="F637" s="70" t="s">
        <v>1539</v>
      </c>
      <c r="G637" s="70" t="s">
        <v>2388</v>
      </c>
      <c r="H637" s="70" t="s">
        <v>2389</v>
      </c>
      <c r="I637" s="148"/>
      <c r="J637" s="71"/>
      <c r="K637" s="71"/>
      <c r="L637" s="71"/>
      <c r="M637" s="71"/>
      <c r="N637" s="71"/>
      <c r="O637" s="71"/>
      <c r="P637" s="71"/>
      <c r="Q637" s="71"/>
      <c r="R637" s="71"/>
      <c r="S637" s="71"/>
      <c r="T637" s="72"/>
      <c r="U637" s="71"/>
      <c r="V637" s="71"/>
      <c r="W637" s="71"/>
      <c r="X637" s="71"/>
      <c r="Y637" s="71"/>
      <c r="Z637" s="71"/>
      <c r="AA637" s="71"/>
      <c r="AB637" s="71"/>
      <c r="AC637" s="71"/>
      <c r="AD637" s="71"/>
      <c r="AE637" s="72"/>
      <c r="AF637" s="71"/>
      <c r="AG637" s="71"/>
      <c r="AH637" s="71"/>
      <c r="AI637" s="71"/>
      <c r="AJ637" s="71"/>
      <c r="AK637" s="71"/>
      <c r="AL637" s="71"/>
      <c r="AM637" s="71"/>
      <c r="AN637" s="71"/>
      <c r="AO637" s="71"/>
      <c r="AP637" s="71"/>
      <c r="AQ637" s="72"/>
      <c r="AR637" s="71">
        <v>23791</v>
      </c>
      <c r="AS637" s="71">
        <v>10989</v>
      </c>
      <c r="AT637" s="71">
        <v>4</v>
      </c>
      <c r="AU637" s="71">
        <v>8</v>
      </c>
      <c r="AV637" s="71">
        <v>0</v>
      </c>
      <c r="AW637" s="71">
        <v>6</v>
      </c>
      <c r="AX637" s="71"/>
      <c r="AY637" s="72"/>
      <c r="AZ637" s="71">
        <v>122902.54799999947</v>
      </c>
      <c r="BA637" s="71">
        <v>720198.36899999692</v>
      </c>
      <c r="BB637" s="71">
        <v>54020.1</v>
      </c>
      <c r="BC637" s="71">
        <v>461.3</v>
      </c>
      <c r="BD637" s="71">
        <v>0</v>
      </c>
      <c r="BE637" s="71">
        <v>157777.011</v>
      </c>
      <c r="BF637" s="71"/>
      <c r="BG637" s="72"/>
      <c r="BH637" s="71"/>
      <c r="BI637" s="71"/>
      <c r="BJ637" s="71"/>
      <c r="BK637" s="71"/>
      <c r="BL637" s="71"/>
      <c r="BM637" s="71"/>
      <c r="BN637" s="72"/>
      <c r="BO637" s="71"/>
      <c r="BP637" s="71"/>
      <c r="BQ637" s="71"/>
      <c r="BR637" s="71"/>
      <c r="BS637" s="71"/>
      <c r="BT637" s="71"/>
      <c r="BU637"/>
      <c r="BV637" s="70"/>
      <c r="BW637" s="70"/>
      <c r="BX637" s="70"/>
      <c r="BY637" s="70"/>
      <c r="BZ637" s="70"/>
      <c r="CA637" s="70"/>
      <c r="CB637" s="70"/>
      <c r="CC637" s="70"/>
      <c r="CD637" s="70"/>
    </row>
    <row r="638" spans="1:82">
      <c r="A638" s="70" t="s">
        <v>2409</v>
      </c>
      <c r="B638" s="70">
        <v>527</v>
      </c>
      <c r="C638" s="70">
        <v>21</v>
      </c>
      <c r="D638" s="70">
        <v>31</v>
      </c>
      <c r="E638" s="70">
        <v>2024</v>
      </c>
      <c r="F638" s="70" t="s">
        <v>1554</v>
      </c>
      <c r="G638" s="70" t="s">
        <v>2388</v>
      </c>
      <c r="H638" s="70" t="s">
        <v>2389</v>
      </c>
      <c r="I638" s="148"/>
      <c r="J638" s="71"/>
      <c r="K638" s="71"/>
      <c r="L638" s="71"/>
      <c r="M638" s="71"/>
      <c r="N638" s="71"/>
      <c r="O638" s="71"/>
      <c r="P638" s="71"/>
      <c r="Q638" s="71"/>
      <c r="R638" s="71"/>
      <c r="S638" s="71"/>
      <c r="T638" s="72"/>
      <c r="U638" s="71"/>
      <c r="V638" s="71"/>
      <c r="W638" s="71"/>
      <c r="X638" s="71"/>
      <c r="Y638" s="71"/>
      <c r="Z638" s="71"/>
      <c r="AA638" s="71"/>
      <c r="AB638" s="71"/>
      <c r="AC638" s="71"/>
      <c r="AD638" s="71"/>
      <c r="AE638" s="72"/>
      <c r="AF638" s="71"/>
      <c r="AG638" s="71"/>
      <c r="AH638" s="71"/>
      <c r="AI638" s="71"/>
      <c r="AJ638" s="71"/>
      <c r="AK638" s="71"/>
      <c r="AL638" s="71"/>
      <c r="AM638" s="71"/>
      <c r="AN638" s="71"/>
      <c r="AO638" s="71"/>
      <c r="AP638" s="71"/>
      <c r="AQ638" s="72"/>
      <c r="AR638" s="71"/>
      <c r="AS638" s="71"/>
      <c r="AT638" s="71"/>
      <c r="AU638" s="71"/>
      <c r="AV638" s="71"/>
      <c r="AW638" s="71"/>
      <c r="AX638" s="71"/>
      <c r="AY638" s="72"/>
      <c r="AZ638" s="71"/>
      <c r="BA638" s="71"/>
      <c r="BB638" s="71"/>
      <c r="BC638" s="71"/>
      <c r="BD638" s="71"/>
      <c r="BE638" s="71"/>
      <c r="BF638" s="71"/>
      <c r="BG638" s="72"/>
      <c r="BH638" s="71"/>
      <c r="BI638" s="71"/>
      <c r="BJ638" s="71"/>
      <c r="BK638" s="71"/>
      <c r="BL638" s="71"/>
      <c r="BM638" s="71"/>
      <c r="BN638" s="72"/>
      <c r="BO638" s="71"/>
      <c r="BP638" s="71"/>
      <c r="BQ638" s="71"/>
      <c r="BR638" s="71"/>
      <c r="BS638" s="71"/>
      <c r="BT638" s="71"/>
      <c r="BU638"/>
      <c r="BV638" s="70"/>
      <c r="BW638" s="70"/>
      <c r="BX638" s="70"/>
      <c r="BY638" s="70"/>
      <c r="BZ638" s="70"/>
      <c r="CA638" s="70"/>
      <c r="CB638" s="70"/>
      <c r="CC638" s="70"/>
      <c r="CD638" s="70"/>
    </row>
    <row r="639" spans="1:82">
      <c r="A639" s="70" t="s">
        <v>794</v>
      </c>
      <c r="B639" s="70">
        <v>528</v>
      </c>
      <c r="C639" s="70">
        <v>1</v>
      </c>
      <c r="D639" s="70">
        <v>32</v>
      </c>
      <c r="E639" s="70">
        <v>1990</v>
      </c>
      <c r="F639" s="70" t="s">
        <v>787</v>
      </c>
      <c r="G639" s="70" t="s">
        <v>795</v>
      </c>
      <c r="H639" s="70" t="s">
        <v>796</v>
      </c>
      <c r="I639" s="148"/>
      <c r="J639" s="71">
        <v>560498.77449761122</v>
      </c>
      <c r="K639" s="71">
        <v>17686.67092760645</v>
      </c>
      <c r="L639" s="71">
        <v>23608.05997626243</v>
      </c>
      <c r="M639" s="71">
        <v>108225.1299528883</v>
      </c>
      <c r="N639" s="71">
        <v>118940.9929700541</v>
      </c>
      <c r="O639" s="71">
        <v>88359.778126812249</v>
      </c>
      <c r="P639" s="71">
        <v>91993.07035666694</v>
      </c>
      <c r="Q639" s="71">
        <v>7613.115180991791</v>
      </c>
      <c r="R639" s="71">
        <v>13300.086640956541</v>
      </c>
      <c r="S639" s="71">
        <v>8689.8260000000009</v>
      </c>
      <c r="T639" s="72"/>
      <c r="U639" s="71">
        <v>32332368532</v>
      </c>
      <c r="V639" s="71">
        <v>5358888</v>
      </c>
      <c r="W639" s="71">
        <v>259058</v>
      </c>
      <c r="X639" s="71">
        <v>40289007</v>
      </c>
      <c r="Y639" s="71">
        <v>41035777</v>
      </c>
      <c r="Z639" s="71">
        <v>36343410</v>
      </c>
      <c r="AA639" s="71">
        <v>22336938</v>
      </c>
      <c r="AB639" s="71">
        <v>123611167</v>
      </c>
      <c r="AC639" s="71">
        <v>2303598945</v>
      </c>
      <c r="AD639" s="71">
        <v>8689.8259999999882</v>
      </c>
      <c r="AE639" s="72"/>
      <c r="AF639" s="71"/>
      <c r="AG639" s="71"/>
      <c r="AH639" s="71"/>
      <c r="AI639" s="71"/>
      <c r="AJ639" s="71"/>
      <c r="AK639" s="71"/>
      <c r="AL639" s="71"/>
      <c r="AM639" s="71"/>
      <c r="AN639" s="71"/>
      <c r="AO639" s="71"/>
      <c r="AP639" s="71"/>
      <c r="AQ639" s="72"/>
      <c r="AR639" s="71"/>
      <c r="AS639" s="71"/>
      <c r="AT639" s="71"/>
      <c r="AU639" s="71"/>
      <c r="AV639" s="71"/>
      <c r="AW639" s="71"/>
      <c r="AX639" s="71"/>
      <c r="AY639" s="72"/>
      <c r="AZ639" s="71"/>
      <c r="BA639" s="71"/>
      <c r="BB639" s="71"/>
      <c r="BC639" s="71"/>
      <c r="BD639" s="71"/>
      <c r="BE639" s="71"/>
      <c r="BF639" s="71"/>
      <c r="BG639" s="72"/>
      <c r="BH639" s="71" t="s">
        <v>788</v>
      </c>
      <c r="BI639" s="71" t="s">
        <v>788</v>
      </c>
      <c r="BJ639" s="71" t="s">
        <v>788</v>
      </c>
      <c r="BK639" s="71" t="s">
        <v>788</v>
      </c>
      <c r="BL639" s="71" t="s">
        <v>788</v>
      </c>
      <c r="BM639" s="71" t="s">
        <v>788</v>
      </c>
      <c r="BN639" s="72"/>
      <c r="BO639" s="71" t="s">
        <v>788</v>
      </c>
      <c r="BP639" s="71" t="s">
        <v>788</v>
      </c>
      <c r="BQ639" s="71" t="s">
        <v>788</v>
      </c>
      <c r="BR639" s="71" t="s">
        <v>788</v>
      </c>
      <c r="BS639" s="71" t="s">
        <v>788</v>
      </c>
      <c r="BT639" s="71" t="s">
        <v>788</v>
      </c>
      <c r="BU639"/>
      <c r="BV639" s="70"/>
      <c r="BW639" s="70"/>
      <c r="BX639" s="70"/>
      <c r="BY639" s="70"/>
      <c r="BZ639" s="70"/>
      <c r="CA639" s="70"/>
      <c r="CB639" s="70"/>
      <c r="CC639" s="70"/>
      <c r="CD639" s="70"/>
    </row>
    <row r="640" spans="1:82">
      <c r="A640" s="70" t="s">
        <v>797</v>
      </c>
      <c r="B640" s="70">
        <v>529</v>
      </c>
      <c r="C640" s="70">
        <v>2</v>
      </c>
      <c r="D640" s="70">
        <v>32</v>
      </c>
      <c r="E640" s="70">
        <v>2005</v>
      </c>
      <c r="F640" s="70" t="s">
        <v>789</v>
      </c>
      <c r="G640" s="70" t="s">
        <v>795</v>
      </c>
      <c r="H640" s="70" t="s">
        <v>796</v>
      </c>
      <c r="I640" s="148"/>
      <c r="J640" s="71">
        <v>497454.99475560669</v>
      </c>
      <c r="K640" s="71">
        <v>11434.56281767992</v>
      </c>
      <c r="L640" s="71">
        <v>21307.895834230309</v>
      </c>
      <c r="M640" s="71">
        <v>192271.5020411131</v>
      </c>
      <c r="N640" s="71">
        <v>177786.1628302797</v>
      </c>
      <c r="O640" s="71">
        <v>123290.18727250829</v>
      </c>
      <c r="P640" s="71">
        <v>90301.249384803945</v>
      </c>
      <c r="Q640" s="71">
        <v>7485.3600117302167</v>
      </c>
      <c r="R640" s="71">
        <v>12573.665761286809</v>
      </c>
      <c r="S640" s="71">
        <v>13998.764157540039</v>
      </c>
      <c r="T640" s="72"/>
      <c r="U640" s="71">
        <v>29577259928</v>
      </c>
      <c r="V640" s="71">
        <v>4419854</v>
      </c>
      <c r="W640" s="71">
        <v>222216</v>
      </c>
      <c r="X640" s="71">
        <v>37471528</v>
      </c>
      <c r="Y640" s="71">
        <v>51102005</v>
      </c>
      <c r="Z640" s="71">
        <v>58681944</v>
      </c>
      <c r="AA640" s="71">
        <v>17957306</v>
      </c>
      <c r="AB640" s="71">
        <v>127055025</v>
      </c>
      <c r="AC640" s="71">
        <v>2223392441</v>
      </c>
      <c r="AD640" s="71">
        <v>13998.764157540039</v>
      </c>
      <c r="AE640" s="72"/>
      <c r="AF640" s="71"/>
      <c r="AG640" s="71"/>
      <c r="AH640" s="71"/>
      <c r="AI640" s="71"/>
      <c r="AJ640" s="71"/>
      <c r="AK640" s="71"/>
      <c r="AL640" s="71"/>
      <c r="AM640" s="71"/>
      <c r="AN640" s="71"/>
      <c r="AO640" s="71"/>
      <c r="AP640" s="71"/>
      <c r="AQ640" s="72"/>
      <c r="AR640" s="71"/>
      <c r="AS640" s="71"/>
      <c r="AT640" s="71"/>
      <c r="AU640" s="71"/>
      <c r="AV640" s="71"/>
      <c r="AW640" s="71"/>
      <c r="AX640" s="71"/>
      <c r="AY640" s="72"/>
      <c r="AZ640" s="71"/>
      <c r="BA640" s="71"/>
      <c r="BB640" s="71"/>
      <c r="BC640" s="71"/>
      <c r="BD640" s="71"/>
      <c r="BE640" s="71"/>
      <c r="BF640" s="71"/>
      <c r="BG640" s="72"/>
      <c r="BH640" s="71" t="s">
        <v>788</v>
      </c>
      <c r="BI640" s="71" t="s">
        <v>788</v>
      </c>
      <c r="BJ640" s="71" t="s">
        <v>788</v>
      </c>
      <c r="BK640" s="71" t="s">
        <v>788</v>
      </c>
      <c r="BL640" s="71" t="s">
        <v>788</v>
      </c>
      <c r="BM640" s="71" t="s">
        <v>788</v>
      </c>
      <c r="BN640" s="72"/>
      <c r="BO640" s="71" t="s">
        <v>788</v>
      </c>
      <c r="BP640" s="71" t="s">
        <v>788</v>
      </c>
      <c r="BQ640" s="71" t="s">
        <v>788</v>
      </c>
      <c r="BR640" s="71" t="s">
        <v>788</v>
      </c>
      <c r="BS640" s="71" t="s">
        <v>788</v>
      </c>
      <c r="BT640" s="71" t="s">
        <v>788</v>
      </c>
      <c r="BU640"/>
      <c r="BV640" s="70"/>
      <c r="BW640" s="70"/>
      <c r="BX640" s="70"/>
      <c r="BY640" s="70"/>
      <c r="BZ640" s="70"/>
      <c r="CA640" s="70"/>
      <c r="CB640" s="70"/>
      <c r="CC640" s="70"/>
      <c r="CD640" s="70"/>
    </row>
    <row r="641" spans="1:82">
      <c r="A641" s="70" t="s">
        <v>798</v>
      </c>
      <c r="B641" s="70">
        <v>530</v>
      </c>
      <c r="C641" s="70">
        <v>3</v>
      </c>
      <c r="D641" s="70">
        <v>32</v>
      </c>
      <c r="E641" s="70">
        <v>2006</v>
      </c>
      <c r="F641" s="70" t="s">
        <v>790</v>
      </c>
      <c r="G641" s="70" t="s">
        <v>795</v>
      </c>
      <c r="H641" s="70" t="s">
        <v>796</v>
      </c>
      <c r="I641" s="148"/>
      <c r="J641" s="71" t="s">
        <v>788</v>
      </c>
      <c r="K641" s="71" t="s">
        <v>788</v>
      </c>
      <c r="L641" s="71" t="s">
        <v>788</v>
      </c>
      <c r="M641" s="71" t="s">
        <v>788</v>
      </c>
      <c r="N641" s="71" t="s">
        <v>788</v>
      </c>
      <c r="O641" s="71" t="s">
        <v>788</v>
      </c>
      <c r="P641" s="71" t="s">
        <v>788</v>
      </c>
      <c r="Q641" s="71" t="s">
        <v>788</v>
      </c>
      <c r="R641" s="71" t="s">
        <v>788</v>
      </c>
      <c r="S641" s="71" t="s">
        <v>788</v>
      </c>
      <c r="T641" s="72"/>
      <c r="U641" s="71" t="s">
        <v>788</v>
      </c>
      <c r="V641" s="71" t="s">
        <v>788</v>
      </c>
      <c r="W641" s="71" t="s">
        <v>788</v>
      </c>
      <c r="X641" s="71" t="s">
        <v>788</v>
      </c>
      <c r="Y641" s="71" t="s">
        <v>788</v>
      </c>
      <c r="Z641" s="71" t="s">
        <v>788</v>
      </c>
      <c r="AA641" s="71" t="s">
        <v>788</v>
      </c>
      <c r="AB641" s="71" t="s">
        <v>788</v>
      </c>
      <c r="AC641" s="71" t="s">
        <v>788</v>
      </c>
      <c r="AD641" s="71" t="s">
        <v>788</v>
      </c>
      <c r="AE641" s="72"/>
      <c r="AF641" s="71" t="s">
        <v>788</v>
      </c>
      <c r="AG641" s="71" t="s">
        <v>788</v>
      </c>
      <c r="AH641" s="71" t="s">
        <v>788</v>
      </c>
      <c r="AI641" s="71" t="s">
        <v>788</v>
      </c>
      <c r="AJ641" s="71" t="s">
        <v>788</v>
      </c>
      <c r="AK641" s="71" t="s">
        <v>788</v>
      </c>
      <c r="AL641" s="71" t="s">
        <v>788</v>
      </c>
      <c r="AM641" s="71" t="s">
        <v>788</v>
      </c>
      <c r="AN641" s="71" t="s">
        <v>788</v>
      </c>
      <c r="AO641" s="71" t="s">
        <v>788</v>
      </c>
      <c r="AP641" s="71"/>
      <c r="AQ641" s="72"/>
      <c r="AR641" s="71" t="s">
        <v>788</v>
      </c>
      <c r="AS641" s="71" t="s">
        <v>788</v>
      </c>
      <c r="AT641" s="71" t="s">
        <v>788</v>
      </c>
      <c r="AU641" s="71" t="s">
        <v>788</v>
      </c>
      <c r="AV641" s="71" t="s">
        <v>788</v>
      </c>
      <c r="AW641" s="71" t="s">
        <v>788</v>
      </c>
      <c r="AX641" s="71" t="s">
        <v>788</v>
      </c>
      <c r="AY641" s="72"/>
      <c r="AZ641" s="71" t="s">
        <v>788</v>
      </c>
      <c r="BA641" s="71" t="s">
        <v>788</v>
      </c>
      <c r="BB641" s="71" t="s">
        <v>788</v>
      </c>
      <c r="BC641" s="71" t="s">
        <v>788</v>
      </c>
      <c r="BD641" s="71" t="s">
        <v>788</v>
      </c>
      <c r="BE641" s="71" t="s">
        <v>788</v>
      </c>
      <c r="BF641" s="71" t="s">
        <v>788</v>
      </c>
      <c r="BG641" s="72"/>
      <c r="BH641" s="71" t="s">
        <v>788</v>
      </c>
      <c r="BI641" s="71" t="s">
        <v>788</v>
      </c>
      <c r="BJ641" s="71" t="s">
        <v>788</v>
      </c>
      <c r="BK641" s="71" t="s">
        <v>788</v>
      </c>
      <c r="BL641" s="71" t="s">
        <v>788</v>
      </c>
      <c r="BM641" s="71" t="s">
        <v>788</v>
      </c>
      <c r="BN641" s="72"/>
      <c r="BO641" s="71" t="s">
        <v>788</v>
      </c>
      <c r="BP641" s="71" t="s">
        <v>788</v>
      </c>
      <c r="BQ641" s="71" t="s">
        <v>788</v>
      </c>
      <c r="BR641" s="71" t="s">
        <v>788</v>
      </c>
      <c r="BS641" s="71" t="s">
        <v>788</v>
      </c>
      <c r="BT641" s="71" t="s">
        <v>788</v>
      </c>
      <c r="BU641"/>
      <c r="BV641" s="70"/>
      <c r="BW641" s="70"/>
      <c r="BX641" s="70"/>
      <c r="BY641" s="70"/>
      <c r="BZ641" s="70"/>
      <c r="CA641" s="70"/>
      <c r="CB641" s="70"/>
      <c r="CC641" s="70"/>
      <c r="CD641" s="70"/>
    </row>
    <row r="642" spans="1:82">
      <c r="A642" s="70" t="s">
        <v>799</v>
      </c>
      <c r="B642" s="70">
        <v>531</v>
      </c>
      <c r="C642" s="70">
        <v>4</v>
      </c>
      <c r="D642" s="70">
        <v>32</v>
      </c>
      <c r="E642" s="70">
        <v>2007</v>
      </c>
      <c r="F642" s="70" t="s">
        <v>791</v>
      </c>
      <c r="G642" s="70" t="s">
        <v>795</v>
      </c>
      <c r="H642" s="70" t="s">
        <v>796</v>
      </c>
      <c r="I642" s="148"/>
      <c r="J642" s="71">
        <v>510141.10563013481</v>
      </c>
      <c r="K642" s="71">
        <v>10716.907263953201</v>
      </c>
      <c r="L642" s="71">
        <v>20474.027847563069</v>
      </c>
      <c r="M642" s="71">
        <v>195032.5194466002</v>
      </c>
      <c r="N642" s="71">
        <v>185161.3239475085</v>
      </c>
      <c r="O642" s="71">
        <v>119618.0518966815</v>
      </c>
      <c r="P642" s="71">
        <v>89215.492093831403</v>
      </c>
      <c r="Q642" s="71">
        <v>7903.9769673815144</v>
      </c>
      <c r="R642" s="71">
        <v>11787.24418367195</v>
      </c>
      <c r="S642" s="71">
        <v>13511.733612556791</v>
      </c>
      <c r="T642" s="72"/>
      <c r="U642" s="71">
        <v>33673286668</v>
      </c>
      <c r="V642" s="71">
        <v>4177414</v>
      </c>
      <c r="W642" s="71">
        <v>248459</v>
      </c>
      <c r="X642" s="71">
        <v>44272963</v>
      </c>
      <c r="Y642" s="71">
        <v>52324877</v>
      </c>
      <c r="Z642" s="71">
        <v>59185969</v>
      </c>
      <c r="AA642" s="71">
        <v>17470962</v>
      </c>
      <c r="AB642" s="71">
        <v>127066178</v>
      </c>
      <c r="AC642" s="71">
        <v>2144134860</v>
      </c>
      <c r="AD642" s="71">
        <v>13511.733612556771</v>
      </c>
      <c r="AE642" s="72"/>
      <c r="AF642" s="71"/>
      <c r="AG642" s="71"/>
      <c r="AH642" s="71"/>
      <c r="AI642" s="71"/>
      <c r="AJ642" s="71"/>
      <c r="AK642" s="71"/>
      <c r="AL642" s="71"/>
      <c r="AM642" s="71"/>
      <c r="AN642" s="71"/>
      <c r="AO642" s="71"/>
      <c r="AP642" s="71"/>
      <c r="AQ642" s="72"/>
      <c r="AR642" s="71"/>
      <c r="AS642" s="71"/>
      <c r="AT642" s="71"/>
      <c r="AU642" s="71"/>
      <c r="AV642" s="71"/>
      <c r="AW642" s="71"/>
      <c r="AX642" s="71"/>
      <c r="AY642" s="72"/>
      <c r="AZ642" s="71"/>
      <c r="BA642" s="71"/>
      <c r="BB642" s="71"/>
      <c r="BC642" s="71"/>
      <c r="BD642" s="71"/>
      <c r="BE642" s="71"/>
      <c r="BF642" s="71"/>
      <c r="BG642" s="72"/>
      <c r="BH642" s="71" t="s">
        <v>788</v>
      </c>
      <c r="BI642" s="71" t="s">
        <v>788</v>
      </c>
      <c r="BJ642" s="71" t="s">
        <v>788</v>
      </c>
      <c r="BK642" s="71" t="s">
        <v>788</v>
      </c>
      <c r="BL642" s="71" t="s">
        <v>788</v>
      </c>
      <c r="BM642" s="71" t="s">
        <v>788</v>
      </c>
      <c r="BN642" s="72"/>
      <c r="BO642" s="71" t="s">
        <v>788</v>
      </c>
      <c r="BP642" s="71" t="s">
        <v>788</v>
      </c>
      <c r="BQ642" s="71" t="s">
        <v>788</v>
      </c>
      <c r="BR642" s="71" t="s">
        <v>788</v>
      </c>
      <c r="BS642" s="71" t="s">
        <v>788</v>
      </c>
      <c r="BT642" s="71" t="s">
        <v>788</v>
      </c>
      <c r="BU642"/>
      <c r="BV642" s="70"/>
      <c r="BW642" s="70"/>
      <c r="BX642" s="70"/>
      <c r="BY642" s="70"/>
      <c r="BZ642" s="70"/>
      <c r="CA642" s="70"/>
      <c r="CB642" s="70"/>
      <c r="CC642" s="70"/>
      <c r="CD642" s="70"/>
    </row>
    <row r="643" spans="1:82">
      <c r="A643" s="70" t="s">
        <v>800</v>
      </c>
      <c r="B643" s="70">
        <v>532</v>
      </c>
      <c r="C643" s="70">
        <v>5</v>
      </c>
      <c r="D643" s="70">
        <v>32</v>
      </c>
      <c r="E643" s="70">
        <v>2008</v>
      </c>
      <c r="F643" s="70" t="s">
        <v>792</v>
      </c>
      <c r="G643" s="70" t="s">
        <v>795</v>
      </c>
      <c r="H643" s="70" t="s">
        <v>796</v>
      </c>
      <c r="I643" s="148"/>
      <c r="J643" s="71">
        <v>468718.46217654011</v>
      </c>
      <c r="K643" s="71">
        <v>8321.4920710124134</v>
      </c>
      <c r="L643" s="71">
        <v>17802.46108659836</v>
      </c>
      <c r="M643" s="71">
        <v>204514.15688414141</v>
      </c>
      <c r="N643" s="71">
        <v>180096.32774145069</v>
      </c>
      <c r="O643" s="71">
        <v>115869.7372387705</v>
      </c>
      <c r="P643" s="71">
        <v>86791.706943719459</v>
      </c>
      <c r="Q643" s="71">
        <v>7776.6893588716384</v>
      </c>
      <c r="R643" s="71">
        <v>10940.04947460286</v>
      </c>
      <c r="S643" s="71">
        <v>13474.890319148361</v>
      </c>
      <c r="T643" s="72"/>
      <c r="U643" s="71">
        <v>33554236019</v>
      </c>
      <c r="V643" s="71">
        <v>4177414</v>
      </c>
      <c r="W643" s="71">
        <v>248459</v>
      </c>
      <c r="X643" s="71">
        <v>44219023</v>
      </c>
      <c r="Y643" s="71">
        <v>52877802</v>
      </c>
      <c r="Z643" s="71">
        <v>59343565</v>
      </c>
      <c r="AA643" s="71">
        <v>17015707</v>
      </c>
      <c r="AB643" s="71">
        <v>127076183</v>
      </c>
      <c r="AC643" s="71">
        <v>2066424821</v>
      </c>
      <c r="AD643" s="71">
        <v>13474.890319148361</v>
      </c>
      <c r="AE643" s="72"/>
      <c r="AF643" s="71"/>
      <c r="AG643" s="71"/>
      <c r="AH643" s="71"/>
      <c r="AI643" s="71"/>
      <c r="AJ643" s="71"/>
      <c r="AK643" s="71"/>
      <c r="AL643" s="71"/>
      <c r="AM643" s="71"/>
      <c r="AN643" s="71"/>
      <c r="AO643" s="71"/>
      <c r="AP643" s="71"/>
      <c r="AQ643" s="72"/>
      <c r="AR643" s="71"/>
      <c r="AS643" s="71"/>
      <c r="AT643" s="71"/>
      <c r="AU643" s="71"/>
      <c r="AV643" s="71"/>
      <c r="AW643" s="71"/>
      <c r="AX643" s="71"/>
      <c r="AY643" s="72"/>
      <c r="AZ643" s="71"/>
      <c r="BA643" s="71"/>
      <c r="BB643" s="71"/>
      <c r="BC643" s="71"/>
      <c r="BD643" s="71"/>
      <c r="BE643" s="71"/>
      <c r="BF643" s="71"/>
      <c r="BG643" s="72"/>
      <c r="BH643" s="71" t="s">
        <v>788</v>
      </c>
      <c r="BI643" s="71" t="s">
        <v>788</v>
      </c>
      <c r="BJ643" s="71" t="s">
        <v>788</v>
      </c>
      <c r="BK643" s="71" t="s">
        <v>788</v>
      </c>
      <c r="BL643" s="71" t="s">
        <v>788</v>
      </c>
      <c r="BM643" s="71" t="s">
        <v>788</v>
      </c>
      <c r="BN643" s="72"/>
      <c r="BO643" s="71" t="s">
        <v>788</v>
      </c>
      <c r="BP643" s="71" t="s">
        <v>788</v>
      </c>
      <c r="BQ643" s="71" t="s">
        <v>788</v>
      </c>
      <c r="BR643" s="71" t="s">
        <v>788</v>
      </c>
      <c r="BS643" s="71" t="s">
        <v>788</v>
      </c>
      <c r="BT643" s="71" t="s">
        <v>788</v>
      </c>
      <c r="BU643"/>
      <c r="BV643" s="70"/>
      <c r="BW643" s="70"/>
      <c r="BX643" s="70"/>
      <c r="BY643" s="70"/>
      <c r="BZ643" s="70"/>
      <c r="CA643" s="70"/>
      <c r="CB643" s="70"/>
      <c r="CC643" s="70"/>
      <c r="CD643" s="70"/>
    </row>
    <row r="644" spans="1:82">
      <c r="A644" s="70" t="s">
        <v>801</v>
      </c>
      <c r="B644" s="70">
        <v>533</v>
      </c>
      <c r="C644" s="70">
        <v>6</v>
      </c>
      <c r="D644" s="70">
        <v>32</v>
      </c>
      <c r="E644" s="70">
        <v>2009</v>
      </c>
      <c r="F644" s="70" t="s">
        <v>176</v>
      </c>
      <c r="G644" s="70" t="s">
        <v>795</v>
      </c>
      <c r="H644" s="70" t="s">
        <v>796</v>
      </c>
      <c r="I644" s="148"/>
      <c r="J644" s="71">
        <v>431786.71605679882</v>
      </c>
      <c r="K644" s="71">
        <v>7968.3689395562369</v>
      </c>
      <c r="L644" s="71">
        <v>20503.67692626869</v>
      </c>
      <c r="M644" s="71">
        <v>198960.0158158651</v>
      </c>
      <c r="N644" s="71">
        <v>165457.46015707919</v>
      </c>
      <c r="O644" s="71">
        <v>117858.7545151688</v>
      </c>
      <c r="P644" s="71">
        <v>82854.548339475034</v>
      </c>
      <c r="Q644" s="71">
        <v>7407.1375964420131</v>
      </c>
      <c r="R644" s="71">
        <v>10111.14669905861</v>
      </c>
      <c r="S644" s="71">
        <v>12729.977271884751</v>
      </c>
      <c r="T644" s="72"/>
      <c r="U644" s="71">
        <v>26523305760</v>
      </c>
      <c r="V644" s="71">
        <v>4351013</v>
      </c>
      <c r="W644" s="71">
        <v>387662</v>
      </c>
      <c r="X644" s="71">
        <v>48274270</v>
      </c>
      <c r="Y644" s="71">
        <v>53362801</v>
      </c>
      <c r="Z644" s="71">
        <v>59580479</v>
      </c>
      <c r="AA644" s="71">
        <v>16676113</v>
      </c>
      <c r="AB644" s="71">
        <v>127057860</v>
      </c>
      <c r="AC644" s="71">
        <v>1863218091.999999</v>
      </c>
      <c r="AD644" s="71">
        <v>12729.977271884771</v>
      </c>
      <c r="AE644" s="72"/>
      <c r="AF644" s="71"/>
      <c r="AG644" s="71"/>
      <c r="AH644" s="71"/>
      <c r="AI644" s="71"/>
      <c r="AJ644" s="71"/>
      <c r="AK644" s="71"/>
      <c r="AL644" s="71"/>
      <c r="AM644" s="71"/>
      <c r="AN644" s="71"/>
      <c r="AO644" s="71"/>
      <c r="AP644" s="71"/>
      <c r="AQ644" s="72"/>
      <c r="AR644" s="71"/>
      <c r="AS644" s="71"/>
      <c r="AT644" s="71"/>
      <c r="AU644" s="71"/>
      <c r="AV644" s="71"/>
      <c r="AW644" s="71"/>
      <c r="AX644" s="71"/>
      <c r="AY644" s="72"/>
      <c r="AZ644" s="71"/>
      <c r="BA644" s="71"/>
      <c r="BB644" s="71"/>
      <c r="BC644" s="71"/>
      <c r="BD644" s="71"/>
      <c r="BE644" s="71"/>
      <c r="BF644" s="71"/>
      <c r="BG644" s="72"/>
      <c r="BH644" s="71">
        <v>394.93</v>
      </c>
      <c r="BI644" s="71">
        <v>1046.1120000000001</v>
      </c>
      <c r="BJ644" s="71">
        <v>424051.778391</v>
      </c>
      <c r="BK644" s="71">
        <v>44147.894</v>
      </c>
      <c r="BL644" s="71">
        <v>46185.553744000004</v>
      </c>
      <c r="BM644" s="71">
        <v>96.703000000000003</v>
      </c>
      <c r="BN644" s="72"/>
      <c r="BO644" s="71">
        <v>57</v>
      </c>
      <c r="BP644" s="71">
        <v>66</v>
      </c>
      <c r="BQ644" s="71">
        <v>8278</v>
      </c>
      <c r="BR644" s="71">
        <v>399</v>
      </c>
      <c r="BS644" s="71">
        <v>5241</v>
      </c>
      <c r="BT644" s="71">
        <v>14</v>
      </c>
      <c r="BU644"/>
      <c r="BV644" s="70">
        <v>451786.44443500001</v>
      </c>
      <c r="BW644" s="70">
        <v>7259.63</v>
      </c>
      <c r="BX644" s="70">
        <v>46952.461000000003</v>
      </c>
      <c r="BY644" s="70">
        <v>550.86590000000001</v>
      </c>
      <c r="BZ644" s="70">
        <v>5770.8217999999997</v>
      </c>
      <c r="CA644" s="70">
        <v>341.65300000000002</v>
      </c>
      <c r="CB644" s="70">
        <v>2050.1379999999999</v>
      </c>
      <c r="CC644" s="70">
        <v>1210.9570000000001</v>
      </c>
      <c r="CD644" s="70">
        <v>0</v>
      </c>
    </row>
    <row r="645" spans="1:82">
      <c r="A645" s="70" t="s">
        <v>802</v>
      </c>
      <c r="B645" s="70">
        <v>534</v>
      </c>
      <c r="C645" s="70">
        <v>7</v>
      </c>
      <c r="D645" s="70">
        <v>32</v>
      </c>
      <c r="E645" s="70">
        <v>2010</v>
      </c>
      <c r="F645" s="70" t="s">
        <v>177</v>
      </c>
      <c r="G645" s="70" t="s">
        <v>795</v>
      </c>
      <c r="H645" s="70" t="s">
        <v>796</v>
      </c>
      <c r="I645" s="148"/>
      <c r="J645" s="71">
        <v>459197.35086201818</v>
      </c>
      <c r="K645" s="71">
        <v>8371.8080884204537</v>
      </c>
      <c r="L645" s="71">
        <v>19208.567116102971</v>
      </c>
      <c r="M645" s="71">
        <v>204396.81214527239</v>
      </c>
      <c r="N645" s="71">
        <v>178814.61144903759</v>
      </c>
      <c r="O645" s="71">
        <v>117798.8034795164</v>
      </c>
      <c r="P645" s="71">
        <v>83645.689123865377</v>
      </c>
      <c r="Q645" s="71">
        <v>7721.8890511105956</v>
      </c>
      <c r="R645" s="71">
        <v>10418.58668828523</v>
      </c>
      <c r="S645" s="71">
        <v>13171.577277810209</v>
      </c>
      <c r="T645" s="72"/>
      <c r="U645" s="71">
        <v>28906415826</v>
      </c>
      <c r="V645" s="71">
        <v>4351013</v>
      </c>
      <c r="W645" s="71">
        <v>387662</v>
      </c>
      <c r="X645" s="71">
        <v>48274270</v>
      </c>
      <c r="Y645" s="71">
        <v>53783435</v>
      </c>
      <c r="Z645" s="71">
        <v>59826890</v>
      </c>
      <c r="AA645" s="71">
        <v>16414905</v>
      </c>
      <c r="AB645" s="71">
        <v>126923410</v>
      </c>
      <c r="AC645" s="71">
        <v>1819382852</v>
      </c>
      <c r="AD645" s="71">
        <v>13171.577277810209</v>
      </c>
      <c r="AE645" s="72"/>
      <c r="AF645" s="71"/>
      <c r="AG645" s="71"/>
      <c r="AH645" s="71"/>
      <c r="AI645" s="71"/>
      <c r="AJ645" s="71"/>
      <c r="AK645" s="71"/>
      <c r="AL645" s="71"/>
      <c r="AM645" s="71"/>
      <c r="AN645" s="71"/>
      <c r="AO645" s="71"/>
      <c r="AP645" s="71"/>
      <c r="AQ645" s="72"/>
      <c r="AR645" s="71"/>
      <c r="AS645" s="71"/>
      <c r="AT645" s="71"/>
      <c r="AU645" s="71"/>
      <c r="AV645" s="71"/>
      <c r="AW645" s="71"/>
      <c r="AX645" s="71"/>
      <c r="AY645" s="72"/>
      <c r="AZ645" s="71"/>
      <c r="BA645" s="71"/>
      <c r="BB645" s="71"/>
      <c r="BC645" s="71"/>
      <c r="BD645" s="71"/>
      <c r="BE645" s="71"/>
      <c r="BF645" s="71"/>
      <c r="BG645" s="72"/>
      <c r="BH645" s="71">
        <v>457.63923799999998</v>
      </c>
      <c r="BI645" s="71">
        <v>1034.5919999999999</v>
      </c>
      <c r="BJ645" s="71">
        <v>452226.03671999997</v>
      </c>
      <c r="BK645" s="71">
        <v>53770.858</v>
      </c>
      <c r="BL645" s="71">
        <v>46881.992879999998</v>
      </c>
      <c r="BM645" s="71">
        <v>59.548000000000002</v>
      </c>
      <c r="BN645" s="72"/>
      <c r="BO645" s="71">
        <v>63</v>
      </c>
      <c r="BP645" s="71">
        <v>69</v>
      </c>
      <c r="BQ645" s="71">
        <v>8535</v>
      </c>
      <c r="BR645" s="71">
        <v>410</v>
      </c>
      <c r="BS645" s="71">
        <v>5429</v>
      </c>
      <c r="BT645" s="71">
        <v>12</v>
      </c>
      <c r="BU645"/>
      <c r="BV645" s="70">
        <v>486021.23094799998</v>
      </c>
      <c r="BW645" s="70">
        <v>7400.2280000000001</v>
      </c>
      <c r="BX645" s="70">
        <v>50537.96989</v>
      </c>
      <c r="BY645" s="70">
        <v>755.72500000000002</v>
      </c>
      <c r="BZ645" s="70">
        <v>5982.4250000000002</v>
      </c>
      <c r="CA645" s="70">
        <v>475.81900000000002</v>
      </c>
      <c r="CB645" s="70">
        <v>2110.0059999999999</v>
      </c>
      <c r="CC645" s="70">
        <v>1147.2629999999999</v>
      </c>
      <c r="CD645" s="70">
        <v>0</v>
      </c>
    </row>
    <row r="646" spans="1:82">
      <c r="A646" s="70" t="s">
        <v>803</v>
      </c>
      <c r="B646" s="70">
        <v>535</v>
      </c>
      <c r="C646" s="70">
        <v>8</v>
      </c>
      <c r="D646" s="70">
        <v>32</v>
      </c>
      <c r="E646" s="70">
        <v>2011</v>
      </c>
      <c r="F646" s="70" t="s">
        <v>178</v>
      </c>
      <c r="G646" s="70" t="s">
        <v>795</v>
      </c>
      <c r="H646" s="70" t="s">
        <v>796</v>
      </c>
      <c r="I646" s="148"/>
      <c r="J646" s="71">
        <v>471266.53574616922</v>
      </c>
      <c r="K646" s="71">
        <v>11519.967736590061</v>
      </c>
      <c r="L646" s="71">
        <v>18468.506515506779</v>
      </c>
      <c r="M646" s="71">
        <v>243372.87054016249</v>
      </c>
      <c r="N646" s="71">
        <v>201396.8904287476</v>
      </c>
      <c r="O646" s="71">
        <v>116462.05135964061</v>
      </c>
      <c r="P646" s="71">
        <v>80673.914752525452</v>
      </c>
      <c r="Q646" s="71">
        <v>8888.6018687274664</v>
      </c>
      <c r="R646" s="71">
        <v>10151.093106261291</v>
      </c>
      <c r="S646" s="71">
        <v>13353.5276925752</v>
      </c>
      <c r="T646" s="72"/>
      <c r="U646" s="71">
        <v>28492162565</v>
      </c>
      <c r="V646" s="71">
        <v>4351013</v>
      </c>
      <c r="W646" s="71">
        <v>387662</v>
      </c>
      <c r="X646" s="71">
        <v>48274270</v>
      </c>
      <c r="Y646" s="71">
        <v>54171475</v>
      </c>
      <c r="Z646" s="71">
        <v>60432979</v>
      </c>
      <c r="AA646" s="71">
        <v>16302840</v>
      </c>
      <c r="AB646" s="71">
        <v>126659683</v>
      </c>
      <c r="AC646" s="71">
        <v>1769739054.000001</v>
      </c>
      <c r="AD646" s="71">
        <v>13353.5276925752</v>
      </c>
      <c r="AE646" s="72"/>
      <c r="AF646" s="71"/>
      <c r="AG646" s="71"/>
      <c r="AH646" s="71"/>
      <c r="AI646" s="71"/>
      <c r="AJ646" s="71"/>
      <c r="AK646" s="71"/>
      <c r="AL646" s="71"/>
      <c r="AM646" s="71"/>
      <c r="AN646" s="71"/>
      <c r="AO646" s="71"/>
      <c r="AP646" s="71"/>
      <c r="AQ646" s="72"/>
      <c r="AR646" s="71"/>
      <c r="AS646" s="71"/>
      <c r="AT646" s="71"/>
      <c r="AU646" s="71"/>
      <c r="AV646" s="71"/>
      <c r="AW646" s="71"/>
      <c r="AX646" s="71"/>
      <c r="AY646" s="72"/>
      <c r="AZ646" s="71"/>
      <c r="BA646" s="71"/>
      <c r="BB646" s="71"/>
      <c r="BC646" s="71"/>
      <c r="BD646" s="71"/>
      <c r="BE646" s="71"/>
      <c r="BF646" s="71"/>
      <c r="BG646" s="72"/>
      <c r="BH646" s="71">
        <v>400.46500000000003</v>
      </c>
      <c r="BI646" s="71">
        <v>1021.442</v>
      </c>
      <c r="BJ646" s="71">
        <v>439177.24800000002</v>
      </c>
      <c r="BK646" s="71">
        <v>56928.669000000002</v>
      </c>
      <c r="BL646" s="71">
        <v>44082.515194999993</v>
      </c>
      <c r="BM646" s="71">
        <v>57.054000000000002</v>
      </c>
      <c r="BN646" s="72"/>
      <c r="BO646" s="71">
        <v>60</v>
      </c>
      <c r="BP646" s="71">
        <v>71</v>
      </c>
      <c r="BQ646" s="71">
        <v>8642</v>
      </c>
      <c r="BR646" s="71">
        <v>417</v>
      </c>
      <c r="BS646" s="71">
        <v>5407</v>
      </c>
      <c r="BT646" s="71">
        <v>13</v>
      </c>
      <c r="BU646"/>
      <c r="BV646" s="70">
        <v>473894.58519499999</v>
      </c>
      <c r="BW646" s="70">
        <v>7747.2039999999997</v>
      </c>
      <c r="BX646" s="70">
        <v>50063.811000000002</v>
      </c>
      <c r="BY646" s="70">
        <v>711.50099999999998</v>
      </c>
      <c r="BZ646" s="70">
        <v>5981.5209999999997</v>
      </c>
      <c r="CA646" s="70">
        <v>503.37200000000001</v>
      </c>
      <c r="CB646" s="70">
        <v>1760.827</v>
      </c>
      <c r="CC646" s="70">
        <v>1004.572</v>
      </c>
      <c r="CD646" s="70">
        <v>0</v>
      </c>
    </row>
    <row r="647" spans="1:82">
      <c r="A647" s="70" t="s">
        <v>804</v>
      </c>
      <c r="B647" s="70">
        <v>536</v>
      </c>
      <c r="C647" s="70">
        <v>9</v>
      </c>
      <c r="D647" s="70">
        <v>32</v>
      </c>
      <c r="E647" s="70">
        <v>2012</v>
      </c>
      <c r="F647" s="70" t="s">
        <v>179</v>
      </c>
      <c r="G647" s="70" t="s">
        <v>795</v>
      </c>
      <c r="H647" s="70" t="s">
        <v>796</v>
      </c>
      <c r="I647" s="148"/>
      <c r="J647" s="71">
        <v>485334.16772525187</v>
      </c>
      <c r="K647" s="71">
        <v>11156.31610090414</v>
      </c>
      <c r="L647" s="71">
        <v>18442.517157924391</v>
      </c>
      <c r="M647" s="71">
        <v>258877.43567981891</v>
      </c>
      <c r="N647" s="71">
        <v>218265.03409309179</v>
      </c>
      <c r="O647" s="71">
        <v>116788.13413313217</v>
      </c>
      <c r="P647" s="71">
        <v>80358.931707347903</v>
      </c>
      <c r="Q647" s="71">
        <v>9787.9873136792794</v>
      </c>
      <c r="R647" s="71">
        <v>10512.361288423281</v>
      </c>
      <c r="S647" s="71">
        <v>13636.523260636381</v>
      </c>
      <c r="T647" s="72"/>
      <c r="U647" s="71">
        <v>28868548869</v>
      </c>
      <c r="V647" s="71">
        <v>4351013</v>
      </c>
      <c r="W647" s="71">
        <v>387662</v>
      </c>
      <c r="X647" s="71">
        <v>48274270</v>
      </c>
      <c r="Y647" s="71">
        <v>55577563</v>
      </c>
      <c r="Z647" s="71">
        <v>61082856</v>
      </c>
      <c r="AA647" s="71">
        <v>16147317</v>
      </c>
      <c r="AB647" s="71">
        <v>128373879</v>
      </c>
      <c r="AC647" s="71">
        <v>1785253465</v>
      </c>
      <c r="AD647" s="71">
        <v>13636.52326063637</v>
      </c>
      <c r="AE647" s="72"/>
      <c r="AF647" s="71"/>
      <c r="AG647" s="71"/>
      <c r="AH647" s="71"/>
      <c r="AI647" s="71"/>
      <c r="AJ647" s="71"/>
      <c r="AK647" s="71"/>
      <c r="AL647" s="71"/>
      <c r="AM647" s="71"/>
      <c r="AN647" s="71"/>
      <c r="AO647" s="71"/>
      <c r="AP647" s="71"/>
      <c r="AQ647" s="72"/>
      <c r="AR647" s="71"/>
      <c r="AS647" s="71"/>
      <c r="AT647" s="71"/>
      <c r="AU647" s="71"/>
      <c r="AV647" s="71"/>
      <c r="AW647" s="71"/>
      <c r="AX647" s="71"/>
      <c r="AY647" s="72"/>
      <c r="AZ647" s="71"/>
      <c r="BA647" s="71"/>
      <c r="BB647" s="71"/>
      <c r="BC647" s="71"/>
      <c r="BD647" s="71"/>
      <c r="BE647" s="71"/>
      <c r="BF647" s="71"/>
      <c r="BG647" s="72"/>
      <c r="BH647" s="71">
        <v>470</v>
      </c>
      <c r="BI647" s="71">
        <v>1146.82</v>
      </c>
      <c r="BJ647" s="71">
        <v>441147.24810000003</v>
      </c>
      <c r="BK647" s="71">
        <v>59348.565999999999</v>
      </c>
      <c r="BL647" s="71">
        <v>48993.818779999994</v>
      </c>
      <c r="BM647" s="71">
        <v>60.540999999999997</v>
      </c>
      <c r="BN647" s="72"/>
      <c r="BO647" s="71">
        <v>64</v>
      </c>
      <c r="BP647" s="71">
        <v>69</v>
      </c>
      <c r="BQ647" s="71">
        <v>8822</v>
      </c>
      <c r="BR647" s="71">
        <v>427</v>
      </c>
      <c r="BS647" s="71">
        <v>5631</v>
      </c>
      <c r="BT647" s="71">
        <v>11</v>
      </c>
      <c r="BU647"/>
      <c r="BV647" s="70">
        <v>485441.22788000002</v>
      </c>
      <c r="BW647" s="70">
        <v>7147.0330000000004</v>
      </c>
      <c r="BX647" s="70">
        <v>49524.542000000001</v>
      </c>
      <c r="BY647" s="70">
        <v>684.84799999999996</v>
      </c>
      <c r="BZ647" s="70">
        <v>5615.9750000000004</v>
      </c>
      <c r="CA647" s="70">
        <v>442.19299999999998</v>
      </c>
      <c r="CB647" s="70">
        <v>1541.7139999999999</v>
      </c>
      <c r="CC647" s="70">
        <v>769.46100000000001</v>
      </c>
      <c r="CD647" s="70">
        <v>0</v>
      </c>
    </row>
    <row r="648" spans="1:82">
      <c r="A648" s="70" t="s">
        <v>805</v>
      </c>
      <c r="B648" s="70">
        <v>537</v>
      </c>
      <c r="C648" s="70">
        <v>10</v>
      </c>
      <c r="D648" s="70">
        <v>32</v>
      </c>
      <c r="E648" s="70">
        <v>2013</v>
      </c>
      <c r="F648" s="70" t="s">
        <v>180</v>
      </c>
      <c r="G648" s="70" t="s">
        <v>795</v>
      </c>
      <c r="H648" s="70" t="s">
        <v>796</v>
      </c>
      <c r="I648" s="148"/>
      <c r="J648" s="71">
        <v>500139.77474273421</v>
      </c>
      <c r="K648" s="71">
        <v>9531.521973432813</v>
      </c>
      <c r="L648" s="71">
        <v>16931.6256519372</v>
      </c>
      <c r="M648" s="71">
        <v>258160.08335059031</v>
      </c>
      <c r="N648" s="71">
        <v>217774.356376084</v>
      </c>
      <c r="O648" s="71">
        <v>113146.37950204794</v>
      </c>
      <c r="P648" s="71">
        <v>80279.584400275882</v>
      </c>
      <c r="Q648" s="71">
        <v>9935.3088552413356</v>
      </c>
      <c r="R648" s="71">
        <v>10733.383106115871</v>
      </c>
      <c r="S648" s="71">
        <v>13544.356595702549</v>
      </c>
      <c r="T648" s="72"/>
      <c r="U648" s="71">
        <v>29204987702</v>
      </c>
      <c r="V648" s="71">
        <v>4351013</v>
      </c>
      <c r="W648" s="71">
        <v>387662</v>
      </c>
      <c r="X648" s="71">
        <v>48274270</v>
      </c>
      <c r="Y648" s="71">
        <v>55952258</v>
      </c>
      <c r="Z648" s="71">
        <v>61820330</v>
      </c>
      <c r="AA648" s="71">
        <v>16070818</v>
      </c>
      <c r="AB648" s="71">
        <v>128438013</v>
      </c>
      <c r="AC648" s="71">
        <v>1779292342</v>
      </c>
      <c r="AD648" s="71">
        <v>13544.35659570256</v>
      </c>
      <c r="AE648" s="72"/>
      <c r="AF648" s="71"/>
      <c r="AG648" s="71"/>
      <c r="AH648" s="71"/>
      <c r="AI648" s="71"/>
      <c r="AJ648" s="71"/>
      <c r="AK648" s="71"/>
      <c r="AL648" s="71"/>
      <c r="AM648" s="71"/>
      <c r="AN648" s="71"/>
      <c r="AO648" s="71"/>
      <c r="AP648" s="71"/>
      <c r="AQ648" s="72"/>
      <c r="AR648" s="71"/>
      <c r="AS648" s="71"/>
      <c r="AT648" s="71"/>
      <c r="AU648" s="71"/>
      <c r="AV648" s="71"/>
      <c r="AW648" s="71"/>
      <c r="AX648" s="71"/>
      <c r="AY648" s="72"/>
      <c r="AZ648" s="71"/>
      <c r="BA648" s="71"/>
      <c r="BB648" s="71"/>
      <c r="BC648" s="71"/>
      <c r="BD648" s="71"/>
      <c r="BE648" s="71"/>
      <c r="BF648" s="71"/>
      <c r="BG648" s="72"/>
      <c r="BH648" s="71">
        <v>523.24</v>
      </c>
      <c r="BI648" s="71">
        <v>1206.184</v>
      </c>
      <c r="BJ648" s="71">
        <v>467798.69410000002</v>
      </c>
      <c r="BK648" s="71">
        <v>60700.326999999997</v>
      </c>
      <c r="BL648" s="71">
        <v>52790.240845000008</v>
      </c>
      <c r="BM648" s="71">
        <v>54.908999999999999</v>
      </c>
      <c r="BN648" s="72"/>
      <c r="BO648" s="71">
        <v>69</v>
      </c>
      <c r="BP648" s="71">
        <v>71</v>
      </c>
      <c r="BQ648" s="71">
        <v>8870</v>
      </c>
      <c r="BR648" s="71">
        <v>419</v>
      </c>
      <c r="BS648" s="71">
        <v>5538</v>
      </c>
      <c r="BT648" s="71">
        <v>9</v>
      </c>
      <c r="BU648"/>
      <c r="BV648" s="70">
        <v>511647.06744299998</v>
      </c>
      <c r="BW648" s="70">
        <v>8225.3019999999997</v>
      </c>
      <c r="BX648" s="70">
        <v>54003.133000000002</v>
      </c>
      <c r="BY648" s="70">
        <v>595.341723</v>
      </c>
      <c r="BZ648" s="70">
        <v>6054.1367790000004</v>
      </c>
      <c r="CA648" s="70">
        <v>356.77699999999999</v>
      </c>
      <c r="CB648" s="70">
        <v>1421.35</v>
      </c>
      <c r="CC648" s="70">
        <v>770.48699999999997</v>
      </c>
      <c r="CD648" s="70">
        <v>0</v>
      </c>
    </row>
    <row r="649" spans="1:82">
      <c r="A649" s="70" t="s">
        <v>806</v>
      </c>
      <c r="B649" s="70">
        <v>538</v>
      </c>
      <c r="C649" s="70">
        <v>11</v>
      </c>
      <c r="D649" s="70">
        <v>32</v>
      </c>
      <c r="E649" s="70">
        <v>2014</v>
      </c>
      <c r="F649" s="70" t="s">
        <v>181</v>
      </c>
      <c r="G649" s="70" t="s">
        <v>795</v>
      </c>
      <c r="H649" s="70" t="s">
        <v>796</v>
      </c>
      <c r="I649" s="148"/>
      <c r="J649" s="71">
        <v>483211.17982189788</v>
      </c>
      <c r="K649" s="71">
        <v>9429.3565082169425</v>
      </c>
      <c r="L649" s="71">
        <v>16613.20398303384</v>
      </c>
      <c r="M649" s="71">
        <v>248307.594619727</v>
      </c>
      <c r="N649" s="71">
        <v>204996.73438372719</v>
      </c>
      <c r="O649" s="71">
        <v>108270.53848774522</v>
      </c>
      <c r="P649" s="71">
        <v>80257.80040607923</v>
      </c>
      <c r="Q649" s="71">
        <v>9516.6378573873044</v>
      </c>
      <c r="R649" s="71">
        <v>10671.553903948899</v>
      </c>
      <c r="S649" s="71">
        <v>13573.36955398962</v>
      </c>
      <c r="T649" s="72"/>
      <c r="U649" s="71">
        <v>30509651106</v>
      </c>
      <c r="V649" s="71">
        <v>3811417</v>
      </c>
      <c r="W649" s="71">
        <v>363959</v>
      </c>
      <c r="X649" s="71">
        <v>48403405</v>
      </c>
      <c r="Y649" s="71">
        <v>56412140</v>
      </c>
      <c r="Z649" s="71">
        <v>62304742</v>
      </c>
      <c r="AA649" s="71">
        <v>15983378</v>
      </c>
      <c r="AB649" s="71">
        <v>128226483</v>
      </c>
      <c r="AC649" s="71">
        <v>1774605337</v>
      </c>
      <c r="AD649" s="71">
        <v>13573.36955398962</v>
      </c>
      <c r="AE649" s="72"/>
      <c r="AF649" s="71"/>
      <c r="AG649" s="71"/>
      <c r="AH649" s="71"/>
      <c r="AI649" s="71"/>
      <c r="AJ649" s="71"/>
      <c r="AK649" s="71"/>
      <c r="AL649" s="71"/>
      <c r="AM649" s="71"/>
      <c r="AN649" s="71"/>
      <c r="AO649" s="71"/>
      <c r="AP649" s="71"/>
      <c r="AQ649" s="72"/>
      <c r="AR649" s="71">
        <v>1790445</v>
      </c>
      <c r="AS649" s="71">
        <v>284290</v>
      </c>
      <c r="AT649" s="71">
        <v>376</v>
      </c>
      <c r="AU649" s="71">
        <v>277</v>
      </c>
      <c r="AV649" s="71">
        <v>12</v>
      </c>
      <c r="AW649" s="71">
        <v>330</v>
      </c>
      <c r="AX649" s="71"/>
      <c r="AY649" s="72"/>
      <c r="AZ649" s="71">
        <v>7354674.7150000054</v>
      </c>
      <c r="BA649" s="71">
        <v>15251911.43900004</v>
      </c>
      <c r="BB649" s="71">
        <v>2860474.5</v>
      </c>
      <c r="BC649" s="71">
        <v>297407.09999999998</v>
      </c>
      <c r="BD649" s="71">
        <v>5779.1</v>
      </c>
      <c r="BE649" s="71">
        <v>1356587.9</v>
      </c>
      <c r="BF649" s="71"/>
      <c r="BG649" s="72"/>
      <c r="BH649" s="71">
        <v>518.57499999999993</v>
      </c>
      <c r="BI649" s="71">
        <v>1205.5929999999998</v>
      </c>
      <c r="BJ649" s="71">
        <v>469481.46480000002</v>
      </c>
      <c r="BK649" s="71">
        <v>58585.161999999997</v>
      </c>
      <c r="BL649" s="71">
        <v>52526.301769999998</v>
      </c>
      <c r="BM649" s="71">
        <v>47.854999999999997</v>
      </c>
      <c r="BN649" s="72"/>
      <c r="BO649" s="71">
        <v>72</v>
      </c>
      <c r="BP649" s="71">
        <v>73</v>
      </c>
      <c r="BQ649" s="71">
        <v>8921</v>
      </c>
      <c r="BR649" s="71">
        <v>417</v>
      </c>
      <c r="BS649" s="71">
        <v>5535</v>
      </c>
      <c r="BT649" s="71">
        <v>9</v>
      </c>
      <c r="BU649"/>
      <c r="BV649" s="70">
        <v>511763.20600000001</v>
      </c>
      <c r="BW649" s="70">
        <v>8446.4439999999995</v>
      </c>
      <c r="BX649" s="70">
        <v>52807.8963</v>
      </c>
      <c r="BY649" s="70">
        <v>721.95257000000004</v>
      </c>
      <c r="BZ649" s="70">
        <v>6100.6687000000002</v>
      </c>
      <c r="CA649" s="70">
        <v>344.27</v>
      </c>
      <c r="CB649" s="70">
        <v>1439.9469999999999</v>
      </c>
      <c r="CC649" s="70">
        <v>740.56700000000001</v>
      </c>
      <c r="CD649" s="70">
        <v>0</v>
      </c>
    </row>
    <row r="650" spans="1:82">
      <c r="A650" s="70" t="s">
        <v>807</v>
      </c>
      <c r="B650" s="70">
        <v>539</v>
      </c>
      <c r="C650" s="70">
        <v>12</v>
      </c>
      <c r="D650" s="70">
        <v>32</v>
      </c>
      <c r="E650" s="70">
        <v>2015</v>
      </c>
      <c r="F650" s="70" t="s">
        <v>182</v>
      </c>
      <c r="G650" s="70" t="s">
        <v>795</v>
      </c>
      <c r="H650" s="70" t="s">
        <v>796</v>
      </c>
      <c r="I650" s="148"/>
      <c r="J650" s="71">
        <v>461192.86867551698</v>
      </c>
      <c r="K650" s="71">
        <v>9185.8647981507893</v>
      </c>
      <c r="L650" s="71">
        <v>17920.26729582499</v>
      </c>
      <c r="M650" s="71">
        <v>243903.12038561149</v>
      </c>
      <c r="N650" s="71">
        <v>191589.15019122319</v>
      </c>
      <c r="O650" s="71">
        <v>107816.72766086303</v>
      </c>
      <c r="P650" s="71">
        <v>79813.854853806391</v>
      </c>
      <c r="Q650" s="71">
        <v>9304.5307140756358</v>
      </c>
      <c r="R650" s="71">
        <v>10416.866057260348</v>
      </c>
      <c r="S650" s="71">
        <v>13721.40405817023</v>
      </c>
      <c r="T650" s="72"/>
      <c r="U650" s="71">
        <v>31302058039</v>
      </c>
      <c r="V650" s="71">
        <v>3811417</v>
      </c>
      <c r="W650" s="71">
        <v>363959</v>
      </c>
      <c r="X650" s="71">
        <v>48403405</v>
      </c>
      <c r="Y650" s="71">
        <v>56950757</v>
      </c>
      <c r="Z650" s="71">
        <v>62640697</v>
      </c>
      <c r="AA650" s="71">
        <v>15882418</v>
      </c>
      <c r="AB650" s="71">
        <v>128066211</v>
      </c>
      <c r="AC650" s="71">
        <v>1780593282</v>
      </c>
      <c r="AD650" s="71">
        <v>13721.404058170219</v>
      </c>
      <c r="AE650" s="72"/>
      <c r="AF650" s="71">
        <v>265487738976.4296</v>
      </c>
      <c r="AG650" s="71">
        <v>7103235125.6684437</v>
      </c>
      <c r="AH650" s="71">
        <v>3098986745.8917398</v>
      </c>
      <c r="AI650" s="71">
        <v>309927467581.16803</v>
      </c>
      <c r="AJ650" s="71">
        <v>265581702466.2001</v>
      </c>
      <c r="AK650" s="71"/>
      <c r="AL650" s="71"/>
      <c r="AM650" s="71">
        <v>17550936999.999981</v>
      </c>
      <c r="AN650" s="71"/>
      <c r="AO650" s="71"/>
      <c r="AP650" s="71">
        <v>868750067895.35791</v>
      </c>
      <c r="AQ650" s="72"/>
      <c r="AR650" s="71">
        <v>1969629</v>
      </c>
      <c r="AS650" s="71">
        <v>401005</v>
      </c>
      <c r="AT650" s="71">
        <v>435</v>
      </c>
      <c r="AU650" s="71">
        <v>364</v>
      </c>
      <c r="AV650" s="71">
        <v>22</v>
      </c>
      <c r="AW650" s="71">
        <v>385</v>
      </c>
      <c r="AX650" s="71"/>
      <c r="AY650" s="72"/>
      <c r="AZ650" s="71">
        <v>8224073.5209999969</v>
      </c>
      <c r="BA650" s="71">
        <v>23556937.694999989</v>
      </c>
      <c r="BB650" s="71">
        <v>3008004.2</v>
      </c>
      <c r="BC650" s="71">
        <v>368494.00000000017</v>
      </c>
      <c r="BD650" s="71">
        <v>10796.2</v>
      </c>
      <c r="BE650" s="71">
        <v>1645789.7</v>
      </c>
      <c r="BF650" s="71"/>
      <c r="BG650" s="72"/>
      <c r="BH650" s="71">
        <v>490.94499999999999</v>
      </c>
      <c r="BI650" s="71">
        <v>1190.8440000000001</v>
      </c>
      <c r="BJ650" s="71">
        <v>454050.33750000002</v>
      </c>
      <c r="BK650" s="71">
        <v>57029.561999999998</v>
      </c>
      <c r="BL650" s="71">
        <v>52411.02549</v>
      </c>
      <c r="BM650" s="71">
        <v>47.841000000000001</v>
      </c>
      <c r="BN650" s="72"/>
      <c r="BO650" s="71">
        <v>66</v>
      </c>
      <c r="BP650" s="71">
        <v>70</v>
      </c>
      <c r="BQ650" s="71">
        <v>8873</v>
      </c>
      <c r="BR650" s="71">
        <v>422</v>
      </c>
      <c r="BS650" s="71">
        <v>5490</v>
      </c>
      <c r="BT650" s="71">
        <v>9</v>
      </c>
      <c r="BU650"/>
      <c r="BV650" s="70">
        <v>494511.12329999998</v>
      </c>
      <c r="BW650" s="70">
        <v>8617.52</v>
      </c>
      <c r="BX650" s="70">
        <v>51814.110090000002</v>
      </c>
      <c r="BY650" s="70">
        <v>775.23199999999997</v>
      </c>
      <c r="BZ650" s="70">
        <v>5746.2726000000002</v>
      </c>
      <c r="CA650" s="70">
        <v>503.83100000000002</v>
      </c>
      <c r="CB650" s="70">
        <v>1733.5429999999999</v>
      </c>
      <c r="CC650" s="70">
        <v>912.89599999999996</v>
      </c>
      <c r="CD650" s="70">
        <v>606.02700000000004</v>
      </c>
    </row>
    <row r="651" spans="1:82">
      <c r="A651" s="70" t="s">
        <v>808</v>
      </c>
      <c r="B651" s="70">
        <v>540</v>
      </c>
      <c r="C651" s="70">
        <v>13</v>
      </c>
      <c r="D651" s="70">
        <v>32</v>
      </c>
      <c r="E651" s="70">
        <v>2016</v>
      </c>
      <c r="F651" s="70" t="s">
        <v>155</v>
      </c>
      <c r="G651" s="70" t="s">
        <v>795</v>
      </c>
      <c r="H651" s="70" t="s">
        <v>796</v>
      </c>
      <c r="I651" s="148"/>
      <c r="J651" s="71">
        <v>452081.44621294813</v>
      </c>
      <c r="K651" s="71">
        <v>8978.0308347387108</v>
      </c>
      <c r="L651" s="71">
        <v>18729.088816394138</v>
      </c>
      <c r="M651" s="71">
        <v>205650.60100130245</v>
      </c>
      <c r="N651" s="71">
        <v>186770.76009518339</v>
      </c>
      <c r="O651" s="71">
        <v>107252.08470923202</v>
      </c>
      <c r="P651" s="71">
        <v>78459.730144925721</v>
      </c>
      <c r="Q651" s="71">
        <v>9034.3368607314023</v>
      </c>
      <c r="R651" s="71">
        <v>10451.288003775966</v>
      </c>
      <c r="S651" s="71">
        <v>14293.685577730321</v>
      </c>
      <c r="T651" s="72"/>
      <c r="U651" s="71">
        <v>30194582557</v>
      </c>
      <c r="V651" s="71">
        <v>3811417</v>
      </c>
      <c r="W651" s="71">
        <v>363959</v>
      </c>
      <c r="X651" s="71">
        <v>48403405</v>
      </c>
      <c r="Y651" s="71">
        <v>57477037</v>
      </c>
      <c r="Z651" s="71">
        <v>63078638</v>
      </c>
      <c r="AA651" s="71">
        <v>16148224</v>
      </c>
      <c r="AB651" s="71">
        <v>127907086</v>
      </c>
      <c r="AC651" s="71">
        <v>1784977114.0000019</v>
      </c>
      <c r="AD651" s="71">
        <v>14293.68557773031</v>
      </c>
      <c r="AE651" s="72"/>
      <c r="AF651" s="71">
        <v>263301068675.06049</v>
      </c>
      <c r="AG651" s="71">
        <v>6765707499.1563005</v>
      </c>
      <c r="AH651" s="71">
        <v>2941453637.0113392</v>
      </c>
      <c r="AI651" s="71">
        <v>302521923024.18152</v>
      </c>
      <c r="AJ651" s="71">
        <v>252218150194.80161</v>
      </c>
      <c r="AK651" s="71"/>
      <c r="AL651" s="71"/>
      <c r="AM651" s="71">
        <v>17542747999.999989</v>
      </c>
      <c r="AN651" s="71"/>
      <c r="AO651" s="71"/>
      <c r="AP651" s="71">
        <v>845291051030.2113</v>
      </c>
      <c r="AQ651" s="72"/>
      <c r="AR651" s="71">
        <v>2130913</v>
      </c>
      <c r="AS651" s="71">
        <v>473703</v>
      </c>
      <c r="AT651" s="71">
        <v>587</v>
      </c>
      <c r="AU651" s="71">
        <v>464</v>
      </c>
      <c r="AV651" s="71">
        <v>30</v>
      </c>
      <c r="AW651" s="71">
        <v>448</v>
      </c>
      <c r="AX651" s="71"/>
      <c r="AY651" s="72"/>
      <c r="AZ651" s="71">
        <v>9024727.0239999853</v>
      </c>
      <c r="BA651" s="71">
        <v>28996445.434999999</v>
      </c>
      <c r="BB651" s="71">
        <v>3311204.5</v>
      </c>
      <c r="BC651" s="71">
        <v>447549.30000000022</v>
      </c>
      <c r="BD651" s="71">
        <v>15587.5</v>
      </c>
      <c r="BE651" s="71">
        <v>1973949.5</v>
      </c>
      <c r="BF651" s="71"/>
      <c r="BG651" s="72"/>
      <c r="BH651" s="71">
        <v>529.88699999999994</v>
      </c>
      <c r="BI651" s="71">
        <v>1349.7439999999999</v>
      </c>
      <c r="BJ651" s="71">
        <v>448170.04509099998</v>
      </c>
      <c r="BK651" s="71">
        <v>53762.093000000001</v>
      </c>
      <c r="BL651" s="71">
        <v>52399.905017279991</v>
      </c>
      <c r="BM651" s="71">
        <v>43.271999999999998</v>
      </c>
      <c r="BN651" s="72"/>
      <c r="BO651" s="71">
        <v>70</v>
      </c>
      <c r="BP651" s="71">
        <v>74</v>
      </c>
      <c r="BQ651" s="71">
        <v>9018</v>
      </c>
      <c r="BR651" s="71">
        <v>413</v>
      </c>
      <c r="BS651" s="71">
        <v>5620</v>
      </c>
      <c r="BT651" s="71">
        <v>8</v>
      </c>
      <c r="BU651"/>
      <c r="BV651" s="70">
        <v>484378.36024827999</v>
      </c>
      <c r="BW651" s="70">
        <v>9304.4830000000002</v>
      </c>
      <c r="BX651" s="70">
        <v>52535.332600000002</v>
      </c>
      <c r="BY651" s="70">
        <v>872.41134499999998</v>
      </c>
      <c r="BZ651" s="70">
        <v>5379.0773150000005</v>
      </c>
      <c r="CA651" s="70">
        <v>557.62059999999997</v>
      </c>
      <c r="CB651" s="70">
        <v>1728.944</v>
      </c>
      <c r="CC651" s="70">
        <v>930.46799999999996</v>
      </c>
      <c r="CD651" s="70">
        <v>568.24900000000002</v>
      </c>
    </row>
    <row r="652" spans="1:82">
      <c r="A652" s="70" t="s">
        <v>809</v>
      </c>
      <c r="B652" s="70">
        <v>541</v>
      </c>
      <c r="C652" s="70">
        <v>14</v>
      </c>
      <c r="D652" s="70">
        <v>32</v>
      </c>
      <c r="E652" s="70">
        <v>2017</v>
      </c>
      <c r="F652" s="70" t="s">
        <v>156</v>
      </c>
      <c r="G652" s="70" t="s">
        <v>795</v>
      </c>
      <c r="H652" s="70" t="s">
        <v>796</v>
      </c>
      <c r="I652" s="148"/>
      <c r="J652" s="71">
        <v>443203.43302234291</v>
      </c>
      <c r="K652" s="71">
        <v>9089.1883397251058</v>
      </c>
      <c r="L652" s="71">
        <v>17338.394197549758</v>
      </c>
      <c r="M652" s="71">
        <v>195795.83042845147</v>
      </c>
      <c r="N652" s="71">
        <v>189336.18760735981</v>
      </c>
      <c r="O652" s="71">
        <v>106087.59679184598</v>
      </c>
      <c r="P652" s="71">
        <v>77705.396029925847</v>
      </c>
      <c r="Q652" s="71">
        <v>8722.7561073419693</v>
      </c>
      <c r="R652" s="71">
        <v>10328.796733797864</v>
      </c>
      <c r="S652" s="71">
        <v>14621.028668487414</v>
      </c>
      <c r="T652" s="72"/>
      <c r="U652" s="71">
        <v>31906603692</v>
      </c>
      <c r="V652" s="71">
        <v>3811417</v>
      </c>
      <c r="W652" s="71">
        <v>363959</v>
      </c>
      <c r="X652" s="71">
        <v>48403405</v>
      </c>
      <c r="Y652" s="71">
        <v>58007536</v>
      </c>
      <c r="Z652" s="71">
        <v>63428769</v>
      </c>
      <c r="AA652" s="71">
        <v>16094926</v>
      </c>
      <c r="AB652" s="71">
        <v>127707259</v>
      </c>
      <c r="AC652" s="71">
        <v>1799059370.999999</v>
      </c>
      <c r="AD652" s="71">
        <v>14621.02866848739</v>
      </c>
      <c r="AE652" s="72"/>
      <c r="AF652" s="71">
        <v>268374520053.62589</v>
      </c>
      <c r="AG652" s="71">
        <v>6963330396.5216665</v>
      </c>
      <c r="AH652" s="71">
        <v>3201577887.689908</v>
      </c>
      <c r="AI652" s="71">
        <v>303915782782.58392</v>
      </c>
      <c r="AJ652" s="71">
        <v>268339518359.67859</v>
      </c>
      <c r="AK652" s="71"/>
      <c r="AL652" s="71"/>
      <c r="AM652" s="71">
        <v>17542748000.000019</v>
      </c>
      <c r="AN652" s="71"/>
      <c r="AO652" s="71"/>
      <c r="AP652" s="71">
        <v>868337477480.09998</v>
      </c>
      <c r="AQ652" s="72"/>
      <c r="AR652" s="71">
        <v>2263953</v>
      </c>
      <c r="AS652" s="71">
        <v>527157</v>
      </c>
      <c r="AT652" s="71">
        <v>909</v>
      </c>
      <c r="AU652" s="71">
        <v>550</v>
      </c>
      <c r="AV652" s="71">
        <v>52</v>
      </c>
      <c r="AW652" s="71">
        <v>518</v>
      </c>
      <c r="AX652" s="71"/>
      <c r="AY652" s="72"/>
      <c r="AZ652" s="71">
        <v>9691820.2479999661</v>
      </c>
      <c r="BA652" s="71">
        <v>33768918.31499996</v>
      </c>
      <c r="BB652" s="71">
        <v>3485940.100000001</v>
      </c>
      <c r="BC652" s="71">
        <v>522160.20000000019</v>
      </c>
      <c r="BD652" s="71">
        <v>22086.7</v>
      </c>
      <c r="BE652" s="71">
        <v>2362183.0159999989</v>
      </c>
      <c r="BF652" s="71"/>
      <c r="BG652" s="72"/>
      <c r="BH652" s="71">
        <v>747.88389000000006</v>
      </c>
      <c r="BI652" s="71">
        <v>1278.7150000000001</v>
      </c>
      <c r="BJ652" s="71">
        <v>452827.29045999999</v>
      </c>
      <c r="BK652" s="71">
        <v>58082.552000000003</v>
      </c>
      <c r="BL652" s="71">
        <v>53404.980649999998</v>
      </c>
      <c r="BM652" s="71">
        <v>44.628</v>
      </c>
      <c r="BN652" s="72"/>
      <c r="BO652" s="71">
        <v>81</v>
      </c>
      <c r="BP652" s="71">
        <v>70</v>
      </c>
      <c r="BQ652" s="71">
        <v>9037</v>
      </c>
      <c r="BR652" s="71">
        <v>423</v>
      </c>
      <c r="BS652" s="71">
        <v>5577</v>
      </c>
      <c r="BT652" s="71">
        <v>8</v>
      </c>
      <c r="BU652"/>
      <c r="BV652" s="70">
        <v>490414.40600000002</v>
      </c>
      <c r="BW652" s="70">
        <v>9799.7819999999992</v>
      </c>
      <c r="BX652" s="70">
        <v>54849.623469999999</v>
      </c>
      <c r="BY652" s="70">
        <v>967.96029999999996</v>
      </c>
      <c r="BZ652" s="70">
        <v>6391.0292300000001</v>
      </c>
      <c r="CA652" s="70">
        <v>557.65899999999999</v>
      </c>
      <c r="CB652" s="70">
        <v>1850.8820000000001</v>
      </c>
      <c r="CC652" s="70">
        <v>1155.1300000000001</v>
      </c>
      <c r="CD652" s="70">
        <v>399.57799999999997</v>
      </c>
    </row>
    <row r="653" spans="1:82">
      <c r="A653" s="70" t="s">
        <v>810</v>
      </c>
      <c r="B653" s="70">
        <v>542</v>
      </c>
      <c r="C653" s="70">
        <v>15</v>
      </c>
      <c r="D653" s="70">
        <v>32</v>
      </c>
      <c r="E653" s="70">
        <v>2018</v>
      </c>
      <c r="F653" s="70" t="s">
        <v>183</v>
      </c>
      <c r="G653" s="1064" t="s">
        <v>795</v>
      </c>
      <c r="H653" s="70" t="s">
        <v>796</v>
      </c>
      <c r="I653" s="148"/>
      <c r="J653" s="71">
        <v>432605.41114862816</v>
      </c>
      <c r="K653" s="71">
        <v>8373.1378439901673</v>
      </c>
      <c r="L653" s="71">
        <v>15694.825792123236</v>
      </c>
      <c r="M653" s="71">
        <v>190542.71925733736</v>
      </c>
      <c r="N653" s="71">
        <v>168696.88389874177</v>
      </c>
      <c r="O653" s="71">
        <v>104438.11168825446</v>
      </c>
      <c r="P653" s="71">
        <v>77001.497981869368</v>
      </c>
      <c r="Q653" s="71">
        <v>8077.4792318819227</v>
      </c>
      <c r="R653" s="71">
        <v>10311.592495130208</v>
      </c>
      <c r="S653" s="71">
        <v>15186.179032553131</v>
      </c>
      <c r="T653" s="72"/>
      <c r="U653" s="71">
        <v>33185687806</v>
      </c>
      <c r="V653" s="71">
        <v>3810256</v>
      </c>
      <c r="W653" s="71">
        <v>363959</v>
      </c>
      <c r="X653" s="71">
        <v>48393814</v>
      </c>
      <c r="Y653" s="71">
        <v>58527117</v>
      </c>
      <c r="Z653" s="71">
        <v>63638180</v>
      </c>
      <c r="AA653" s="71">
        <v>16109487</v>
      </c>
      <c r="AB653" s="71">
        <v>127443563</v>
      </c>
      <c r="AC653" s="71">
        <v>1789023735</v>
      </c>
      <c r="AD653" s="71">
        <v>15186.17903255314</v>
      </c>
      <c r="AE653" s="72"/>
      <c r="AF653" s="71">
        <v>271065845667.50519</v>
      </c>
      <c r="AG653" s="71">
        <v>6248666306.631835</v>
      </c>
      <c r="AH653" s="71">
        <v>2961809357.2738228</v>
      </c>
      <c r="AI653" s="71">
        <v>296733412557.49689</v>
      </c>
      <c r="AJ653" s="71">
        <v>248718898848.1246</v>
      </c>
      <c r="AK653" s="71"/>
      <c r="AL653" s="71"/>
      <c r="AM653" s="71">
        <v>17542747999.999981</v>
      </c>
      <c r="AN653" s="71"/>
      <c r="AO653" s="71"/>
      <c r="AP653" s="71">
        <v>843271380737.03235</v>
      </c>
      <c r="AQ653" s="72"/>
      <c r="AR653" s="71">
        <v>2524472</v>
      </c>
      <c r="AS653" s="71">
        <v>582837</v>
      </c>
      <c r="AT653" s="71">
        <v>1420</v>
      </c>
      <c r="AU653" s="71">
        <v>637</v>
      </c>
      <c r="AV653" s="71">
        <v>63</v>
      </c>
      <c r="AW653" s="71">
        <v>580</v>
      </c>
      <c r="AX653" s="71"/>
      <c r="AY653" s="72"/>
      <c r="AZ653" s="71">
        <v>10860549.82500001</v>
      </c>
      <c r="BA653" s="71">
        <v>38687998.796999998</v>
      </c>
      <c r="BB653" s="71">
        <v>3648560.1</v>
      </c>
      <c r="BC653" s="71">
        <v>571801.80000000005</v>
      </c>
      <c r="BD653" s="71">
        <v>31305</v>
      </c>
      <c r="BE653" s="71">
        <v>2900316.8279999997</v>
      </c>
      <c r="BF653" s="71"/>
      <c r="BG653" s="72"/>
      <c r="BH653" s="71">
        <v>742.54511000000002</v>
      </c>
      <c r="BI653" s="71">
        <v>1229.258</v>
      </c>
      <c r="BJ653" s="71">
        <v>443036.45656000002</v>
      </c>
      <c r="BK653" s="71">
        <v>56050.805370000002</v>
      </c>
      <c r="BL653" s="71">
        <v>51999.844974000007</v>
      </c>
      <c r="BM653" s="71">
        <v>26.123999999999999</v>
      </c>
      <c r="BN653" s="72"/>
      <c r="BO653" s="71">
        <v>83</v>
      </c>
      <c r="BP653" s="71">
        <v>69</v>
      </c>
      <c r="BQ653" s="71">
        <v>8980</v>
      </c>
      <c r="BR653" s="71">
        <v>421</v>
      </c>
      <c r="BS653" s="71">
        <v>5496</v>
      </c>
      <c r="BT653" s="71">
        <v>6</v>
      </c>
      <c r="BU653"/>
      <c r="BV653" s="70">
        <v>478004.47600000002</v>
      </c>
      <c r="BW653" s="70">
        <v>10089.032999999999</v>
      </c>
      <c r="BX653" s="70">
        <v>54497.770429999997</v>
      </c>
      <c r="BY653" s="70">
        <v>934.29715399999998</v>
      </c>
      <c r="BZ653" s="70">
        <v>6121.3500599999998</v>
      </c>
      <c r="CA653" s="70">
        <v>561.70299999999997</v>
      </c>
      <c r="CB653" s="70">
        <v>1720.671</v>
      </c>
      <c r="CC653" s="70">
        <v>886.17737</v>
      </c>
      <c r="CD653" s="70">
        <v>269.55599999999998</v>
      </c>
    </row>
    <row r="654" spans="1:82">
      <c r="A654" s="70" t="s">
        <v>811</v>
      </c>
      <c r="B654" s="70">
        <v>543</v>
      </c>
      <c r="C654" s="70">
        <v>16</v>
      </c>
      <c r="D654" s="70">
        <v>32</v>
      </c>
      <c r="E654" s="70">
        <v>2019</v>
      </c>
      <c r="F654" s="70" t="s">
        <v>158</v>
      </c>
      <c r="G654" s="1064" t="s">
        <v>795</v>
      </c>
      <c r="H654" s="70" t="s">
        <v>796</v>
      </c>
      <c r="I654" s="148"/>
      <c r="J654" s="71">
        <v>410489.84785631136</v>
      </c>
      <c r="K654" s="71">
        <v>7725.9414400444484</v>
      </c>
      <c r="L654" s="71">
        <v>15817.157086460216</v>
      </c>
      <c r="M654" s="71">
        <v>182301.88463346442</v>
      </c>
      <c r="N654" s="71">
        <v>159936.41787962781</v>
      </c>
      <c r="O654" s="71">
        <v>101743.82699065724</v>
      </c>
      <c r="P654" s="71">
        <v>75873.628870948116</v>
      </c>
      <c r="Q654" s="71">
        <v>7845.7159288190642</v>
      </c>
      <c r="R654" s="71">
        <v>10195.200313239367</v>
      </c>
      <c r="S654" s="71">
        <v>15314.32091677057</v>
      </c>
      <c r="T654" s="72"/>
      <c r="U654" s="71">
        <v>32242574811</v>
      </c>
      <c r="V654" s="71">
        <v>3811417</v>
      </c>
      <c r="W654" s="71">
        <v>363959</v>
      </c>
      <c r="X654" s="71">
        <v>48403405</v>
      </c>
      <c r="Y654" s="71">
        <v>59071519</v>
      </c>
      <c r="Z654" s="71">
        <v>63698454</v>
      </c>
      <c r="AA654" s="71">
        <v>15754711</v>
      </c>
      <c r="AB654" s="71">
        <v>127138033</v>
      </c>
      <c r="AC654" s="71">
        <v>1797801442</v>
      </c>
      <c r="AD654" s="71">
        <v>15314.32091677057</v>
      </c>
      <c r="AE654" s="72"/>
      <c r="AF654" s="71">
        <v>262045458988.87418</v>
      </c>
      <c r="AG654" s="71">
        <v>6044744474.4105082</v>
      </c>
      <c r="AH654" s="71">
        <v>3199339520.4500785</v>
      </c>
      <c r="AI654" s="71">
        <v>297831561002.20807</v>
      </c>
      <c r="AJ654" s="71">
        <v>243394768263.00739</v>
      </c>
      <c r="AK654" s="71">
        <v>0</v>
      </c>
      <c r="AL654" s="71">
        <v>0</v>
      </c>
      <c r="AM654" s="71">
        <v>17315242999.999996</v>
      </c>
      <c r="AN654" s="71">
        <v>0</v>
      </c>
      <c r="AO654" s="71">
        <v>0</v>
      </c>
      <c r="AP654" s="71">
        <v>829831115248.9502</v>
      </c>
      <c r="AQ654" s="72"/>
      <c r="AR654" s="71">
        <v>2565049</v>
      </c>
      <c r="AS654" s="71">
        <v>631198</v>
      </c>
      <c r="AT654" s="71">
        <v>1747</v>
      </c>
      <c r="AU654" s="71">
        <v>730</v>
      </c>
      <c r="AV654" s="71">
        <v>69</v>
      </c>
      <c r="AW654" s="71">
        <v>641</v>
      </c>
      <c r="AX654" s="71"/>
      <c r="AY654" s="72"/>
      <c r="AZ654" s="71">
        <v>11211975.82400002</v>
      </c>
      <c r="BA654" s="71">
        <v>43540695.856999993</v>
      </c>
      <c r="BB654" s="71">
        <v>4106702.6199999992</v>
      </c>
      <c r="BC654" s="71">
        <v>721925.2</v>
      </c>
      <c r="BD654" s="71">
        <v>78832.100000000006</v>
      </c>
      <c r="BE654" s="71">
        <v>3496812.01</v>
      </c>
      <c r="BF654" s="71"/>
      <c r="BG654" s="72"/>
      <c r="BH654" s="71">
        <v>714.93756000000008</v>
      </c>
      <c r="BI654" s="71">
        <v>1313.0320000000002</v>
      </c>
      <c r="BJ654" s="71">
        <v>418791.0888571</v>
      </c>
      <c r="BK654" s="71">
        <v>53159.752999999997</v>
      </c>
      <c r="BL654" s="71">
        <v>50428.947445900005</v>
      </c>
      <c r="BM654" s="71">
        <v>30.541</v>
      </c>
      <c r="BN654" s="72"/>
      <c r="BO654" s="71">
        <v>84</v>
      </c>
      <c r="BP654" s="71">
        <v>72</v>
      </c>
      <c r="BQ654" s="71">
        <v>9014</v>
      </c>
      <c r="BR654" s="71">
        <v>425</v>
      </c>
      <c r="BS654" s="71">
        <v>5434</v>
      </c>
      <c r="BT654" s="71">
        <v>6</v>
      </c>
      <c r="BU654"/>
      <c r="BV654" s="70">
        <v>452658.81093709997</v>
      </c>
      <c r="BW654" s="70">
        <v>9464.7450000000008</v>
      </c>
      <c r="BX654" s="70">
        <v>53113.496925899999</v>
      </c>
      <c r="BY654" s="70">
        <v>982.43660999999997</v>
      </c>
      <c r="BZ654" s="70">
        <v>5674.0413900000003</v>
      </c>
      <c r="CA654" s="70">
        <v>519.28599999999994</v>
      </c>
      <c r="CB654" s="70">
        <v>1345.6189999999999</v>
      </c>
      <c r="CC654" s="70">
        <v>467.67200000000003</v>
      </c>
      <c r="CD654" s="70">
        <v>212.19200000000001</v>
      </c>
    </row>
    <row r="655" spans="1:82">
      <c r="A655" s="70" t="s">
        <v>812</v>
      </c>
      <c r="B655" s="70">
        <v>544</v>
      </c>
      <c r="C655" s="70">
        <v>17</v>
      </c>
      <c r="D655" s="70">
        <v>32</v>
      </c>
      <c r="E655" s="70">
        <v>2020</v>
      </c>
      <c r="F655" s="70" t="s">
        <v>159</v>
      </c>
      <c r="G655" s="70" t="s">
        <v>795</v>
      </c>
      <c r="H655" s="70" t="s">
        <v>796</v>
      </c>
      <c r="I655" s="148"/>
      <c r="J655" s="71">
        <v>373277.2132129966</v>
      </c>
      <c r="K655" s="71">
        <v>8209.6887450953982</v>
      </c>
      <c r="L655" s="71">
        <v>18691.381689177528</v>
      </c>
      <c r="M655" s="71">
        <v>171036.63155492826</v>
      </c>
      <c r="N655" s="71">
        <v>162920.11448390366</v>
      </c>
      <c r="O655" s="71">
        <v>89347.530803817193</v>
      </c>
      <c r="P655" s="71">
        <v>71549.111903287223</v>
      </c>
      <c r="Q655" s="71">
        <v>7467.6258477833117</v>
      </c>
      <c r="R655" s="71">
        <v>9756.1021831012167</v>
      </c>
      <c r="S655" s="71">
        <v>14967.127198503498</v>
      </c>
      <c r="T655" s="72"/>
      <c r="U655" s="71">
        <v>30200327316</v>
      </c>
      <c r="V655" s="71">
        <v>3757144</v>
      </c>
      <c r="W655" s="71">
        <v>461376</v>
      </c>
      <c r="X655" s="71">
        <v>49392647</v>
      </c>
      <c r="Y655" s="71">
        <v>59497356</v>
      </c>
      <c r="Z655" s="71">
        <v>63845337</v>
      </c>
      <c r="AA655" s="71">
        <v>15791161</v>
      </c>
      <c r="AB655" s="71">
        <v>126654244</v>
      </c>
      <c r="AC655" s="71">
        <v>1729461957</v>
      </c>
      <c r="AD655" s="71">
        <v>14967.127198503498</v>
      </c>
      <c r="AE655" s="72"/>
      <c r="AF655" s="71">
        <v>250480565613.66467</v>
      </c>
      <c r="AG655" s="71">
        <v>6058774087.7742491</v>
      </c>
      <c r="AH655" s="71">
        <v>3899008357.6912184</v>
      </c>
      <c r="AI655" s="71">
        <v>280644001122.71368</v>
      </c>
      <c r="AJ655" s="71">
        <v>260844552955.0921</v>
      </c>
      <c r="AK655" s="71">
        <v>0</v>
      </c>
      <c r="AL655" s="71">
        <v>0</v>
      </c>
      <c r="AM655" s="71">
        <v>16529786000.000002</v>
      </c>
      <c r="AN655" s="71">
        <v>0</v>
      </c>
      <c r="AO655" s="71">
        <v>0</v>
      </c>
      <c r="AP655" s="71">
        <v>818456688136.93591</v>
      </c>
      <c r="AQ655" s="72"/>
      <c r="AR655" s="71">
        <v>2709958</v>
      </c>
      <c r="AS655" s="71">
        <v>664712</v>
      </c>
      <c r="AT655" s="71">
        <v>2000</v>
      </c>
      <c r="AU655" s="71">
        <v>855</v>
      </c>
      <c r="AV655" s="71">
        <v>77</v>
      </c>
      <c r="AW655" s="71">
        <v>699</v>
      </c>
      <c r="AX655" s="71"/>
      <c r="AY655" s="72"/>
      <c r="AZ655" s="71">
        <v>11989214.03300002</v>
      </c>
      <c r="BA655" s="71">
        <v>48526986.555000022</v>
      </c>
      <c r="BB655" s="71">
        <v>4484668.9199999981</v>
      </c>
      <c r="BC655" s="71">
        <v>929680.49999999977</v>
      </c>
      <c r="BD655" s="71">
        <v>92321.9</v>
      </c>
      <c r="BE655" s="71">
        <v>4071191.807</v>
      </c>
      <c r="BF655" s="71"/>
      <c r="BG655" s="72"/>
      <c r="BH655" s="71">
        <v>540.06449999999995</v>
      </c>
      <c r="BI655" s="71">
        <v>1159.2090000000001</v>
      </c>
      <c r="BJ655" s="71">
        <v>374586.23246999999</v>
      </c>
      <c r="BK655" s="71">
        <v>50537.366999999998</v>
      </c>
      <c r="BL655" s="71">
        <v>46366.238330000007</v>
      </c>
      <c r="BM655" s="71">
        <v>29.585999999999999</v>
      </c>
      <c r="BN655" s="72"/>
      <c r="BO655" s="71">
        <v>79</v>
      </c>
      <c r="BP655" s="71">
        <v>63</v>
      </c>
      <c r="BQ655" s="71">
        <v>8881</v>
      </c>
      <c r="BR655" s="71">
        <v>426</v>
      </c>
      <c r="BS655" s="71">
        <v>5336</v>
      </c>
      <c r="BT655" s="71">
        <v>6</v>
      </c>
      <c r="BU655"/>
      <c r="BV655" s="70">
        <v>407150.50383</v>
      </c>
      <c r="BW655" s="70">
        <v>8999.5830000000005</v>
      </c>
      <c r="BX655" s="70">
        <v>48030.2909</v>
      </c>
      <c r="BY655" s="70">
        <v>880.82912999999996</v>
      </c>
      <c r="BZ655" s="70">
        <v>5329.25144</v>
      </c>
      <c r="CA655" s="70">
        <v>504.22699999999998</v>
      </c>
      <c r="CB655" s="70">
        <v>1595.018</v>
      </c>
      <c r="CC655" s="70">
        <v>472.33100000000002</v>
      </c>
      <c r="CD655" s="70">
        <v>256.66300000000001</v>
      </c>
    </row>
    <row r="656" spans="1:82">
      <c r="A656" s="70" t="s">
        <v>813</v>
      </c>
      <c r="B656" s="70">
        <v>544</v>
      </c>
      <c r="C656" s="70">
        <v>18</v>
      </c>
      <c r="D656" s="70">
        <v>32</v>
      </c>
      <c r="E656" s="70">
        <v>2021</v>
      </c>
      <c r="F656" s="70" t="s">
        <v>160</v>
      </c>
      <c r="G656" s="70" t="s">
        <v>795</v>
      </c>
      <c r="H656" s="70" t="s">
        <v>796</v>
      </c>
      <c r="I656" s="148"/>
      <c r="J656" s="71">
        <v>391648.40784204798</v>
      </c>
      <c r="K656" s="71">
        <v>8809.6026491577213</v>
      </c>
      <c r="L656" s="71">
        <v>17273.597625382667</v>
      </c>
      <c r="M656" s="71">
        <v>181587.92711907145</v>
      </c>
      <c r="N656" s="71">
        <v>160297.64448475288</v>
      </c>
      <c r="O656" s="71">
        <v>86787.764332700288</v>
      </c>
      <c r="P656" s="71">
        <v>73550.486494773621</v>
      </c>
      <c r="Q656" s="71">
        <v>7352.5659384078044</v>
      </c>
      <c r="R656" s="71">
        <v>10090.044707561263</v>
      </c>
      <c r="S656" s="71">
        <v>14792.938333926642</v>
      </c>
      <c r="T656" s="72"/>
      <c r="U656" s="71">
        <v>33022000570</v>
      </c>
      <c r="V656" s="71">
        <v>3757144</v>
      </c>
      <c r="W656" s="71">
        <v>461376</v>
      </c>
      <c r="X656" s="71">
        <v>49392647</v>
      </c>
      <c r="Y656" s="71">
        <v>59761065</v>
      </c>
      <c r="Z656" s="71">
        <v>63855115</v>
      </c>
      <c r="AA656" s="71">
        <v>15828849</v>
      </c>
      <c r="AB656" s="71">
        <v>125927902</v>
      </c>
      <c r="AC656" s="71">
        <v>1735209859</v>
      </c>
      <c r="AD656" s="71">
        <v>14792.938333926642</v>
      </c>
      <c r="AE656" s="72"/>
      <c r="AF656" s="71">
        <v>255832412163.27487</v>
      </c>
      <c r="AG656" s="71">
        <v>6635734983.3485985</v>
      </c>
      <c r="AH656" s="71">
        <v>3532876838.3228197</v>
      </c>
      <c r="AI656" s="71">
        <v>306446039049.63776</v>
      </c>
      <c r="AJ656" s="71">
        <v>252883559549.99869</v>
      </c>
      <c r="AK656" s="71">
        <v>0</v>
      </c>
      <c r="AL656" s="71">
        <v>0</v>
      </c>
      <c r="AM656" s="71">
        <v>16529786000.000004</v>
      </c>
      <c r="AN656" s="71">
        <v>0</v>
      </c>
      <c r="AO656" s="71">
        <v>0</v>
      </c>
      <c r="AP656" s="71">
        <v>841860408584.58264</v>
      </c>
      <c r="AQ656" s="72"/>
      <c r="AR656" s="71">
        <v>2970563</v>
      </c>
      <c r="AS656" s="71">
        <v>686097</v>
      </c>
      <c r="AT656" s="71">
        <v>2226</v>
      </c>
      <c r="AU656" s="71">
        <v>981</v>
      </c>
      <c r="AV656" s="71">
        <v>81</v>
      </c>
      <c r="AW656" s="71">
        <v>764</v>
      </c>
      <c r="AX656" s="71"/>
      <c r="AY656" s="72"/>
      <c r="AZ656" s="71">
        <v>13256007.72100009</v>
      </c>
      <c r="BA656" s="71">
        <v>52271473.049999617</v>
      </c>
      <c r="BB656" s="71">
        <v>4766753.92</v>
      </c>
      <c r="BC656" s="71">
        <v>1074197.8</v>
      </c>
      <c r="BD656" s="71">
        <v>93785.8</v>
      </c>
      <c r="BE656" s="71">
        <v>4734356.8629999999</v>
      </c>
      <c r="BF656" s="71"/>
      <c r="BG656" s="72"/>
      <c r="BH656" s="71">
        <v>558.79300000000001</v>
      </c>
      <c r="BI656" s="71">
        <v>1127.096</v>
      </c>
      <c r="BJ656" s="71">
        <v>403165.21</v>
      </c>
      <c r="BK656" s="71">
        <v>51552.485000000001</v>
      </c>
      <c r="BL656" s="71">
        <v>47069.692000000003</v>
      </c>
      <c r="BM656" s="71">
        <v>0</v>
      </c>
      <c r="BN656" s="72"/>
      <c r="BO656" s="71">
        <v>84</v>
      </c>
      <c r="BP656" s="71">
        <v>61</v>
      </c>
      <c r="BQ656" s="71">
        <v>8992</v>
      </c>
      <c r="BR656" s="71">
        <v>429</v>
      </c>
      <c r="BS656" s="71">
        <v>5349</v>
      </c>
      <c r="BT656" s="71">
        <v>0</v>
      </c>
      <c r="BU656"/>
      <c r="BV656" s="70">
        <v>432974.04399999999</v>
      </c>
      <c r="BW656" s="70">
        <v>9712.1389999999992</v>
      </c>
      <c r="BX656" s="70">
        <v>50355.49</v>
      </c>
      <c r="BY656" s="70">
        <v>958.95699999999999</v>
      </c>
      <c r="BZ656" s="70">
        <v>5902.9080000000004</v>
      </c>
      <c r="CA656" s="70">
        <v>689.06399999999996</v>
      </c>
      <c r="CB656" s="70">
        <v>1823.7819999999999</v>
      </c>
      <c r="CC656" s="70">
        <v>749.274</v>
      </c>
      <c r="CD656" s="70">
        <v>307.61799999999999</v>
      </c>
    </row>
    <row r="657" spans="1:82">
      <c r="A657" s="70" t="s">
        <v>814</v>
      </c>
      <c r="B657" s="70">
        <v>544</v>
      </c>
      <c r="C657" s="70">
        <v>19</v>
      </c>
      <c r="D657" s="70">
        <v>32</v>
      </c>
      <c r="E657" s="70">
        <v>2022</v>
      </c>
      <c r="F657" s="70" t="s">
        <v>161</v>
      </c>
      <c r="G657" s="70" t="s">
        <v>795</v>
      </c>
      <c r="H657" s="70" t="s">
        <v>796</v>
      </c>
      <c r="I657" s="148"/>
      <c r="J657" s="71">
        <v>374767.43410208484</v>
      </c>
      <c r="K657" s="71">
        <v>8264.0635119551789</v>
      </c>
      <c r="L657" s="71">
        <v>15348.156347693441</v>
      </c>
      <c r="M657" s="71">
        <v>181031.29429146409</v>
      </c>
      <c r="N657" s="71">
        <v>170770.03734686482</v>
      </c>
      <c r="O657" s="71">
        <v>91550.79552831233</v>
      </c>
      <c r="P657" s="71">
        <v>72904.238517275298</v>
      </c>
      <c r="Q657" s="71">
        <v>7383.2717967203598</v>
      </c>
      <c r="R657" s="71">
        <v>10210.947770290206</v>
      </c>
      <c r="S657" s="71">
        <v>14652.396156884162</v>
      </c>
      <c r="T657" s="72"/>
      <c r="U657" s="71">
        <v>36177486671</v>
      </c>
      <c r="V657" s="71">
        <v>3757144</v>
      </c>
      <c r="W657" s="71">
        <v>461376</v>
      </c>
      <c r="X657" s="71">
        <v>49392647</v>
      </c>
      <c r="Y657" s="71">
        <v>60266318</v>
      </c>
      <c r="Z657" s="71">
        <v>63998858</v>
      </c>
      <c r="AA657" s="71">
        <v>15928951</v>
      </c>
      <c r="AB657" s="71">
        <v>125416877</v>
      </c>
      <c r="AC657" s="71">
        <v>1778056265</v>
      </c>
      <c r="AD657" s="71">
        <v>14652.396156884162</v>
      </c>
      <c r="AE657" s="72"/>
      <c r="AF657" s="71">
        <v>245764845711.61554</v>
      </c>
      <c r="AG657" s="71">
        <v>6469407691.2792387</v>
      </c>
      <c r="AH657" s="71">
        <v>3667861456.1628561</v>
      </c>
      <c r="AI657" s="71">
        <v>294150281057.94244</v>
      </c>
      <c r="AJ657" s="71">
        <v>274266999678.43521</v>
      </c>
      <c r="AK657" s="71">
        <v>0</v>
      </c>
      <c r="AL657" s="71">
        <v>0</v>
      </c>
      <c r="AM657" s="71">
        <v>16194742000</v>
      </c>
      <c r="AN657" s="71">
        <v>0</v>
      </c>
      <c r="AO657" s="71">
        <v>0</v>
      </c>
      <c r="AP657" s="71">
        <v>840514137595.4353</v>
      </c>
      <c r="AQ657" s="72"/>
      <c r="AR657" s="71">
        <v>3160503</v>
      </c>
      <c r="AS657" s="71">
        <v>699768</v>
      </c>
      <c r="AT657" s="71">
        <v>2433</v>
      </c>
      <c r="AU657" s="71">
        <v>1061</v>
      </c>
      <c r="AV657" s="71">
        <v>83</v>
      </c>
      <c r="AW657" s="71">
        <v>818</v>
      </c>
      <c r="AX657" s="71"/>
      <c r="AY657" s="72"/>
      <c r="AZ657" s="71">
        <v>14317051.34900032</v>
      </c>
      <c r="BA657" s="71">
        <v>55807567.989999704</v>
      </c>
      <c r="BB657" s="71">
        <v>4969658.12</v>
      </c>
      <c r="BC657" s="71">
        <v>1370611.9</v>
      </c>
      <c r="BD657" s="71">
        <v>96361.8</v>
      </c>
      <c r="BE657" s="71">
        <v>5969329.4399999976</v>
      </c>
      <c r="BF657" s="71"/>
      <c r="BG657" s="72"/>
      <c r="BH657" s="71"/>
      <c r="BI657" s="71"/>
      <c r="BJ657" s="71"/>
      <c r="BK657" s="71"/>
      <c r="BL657" s="71"/>
      <c r="BM657" s="71"/>
      <c r="BN657" s="72"/>
      <c r="BO657" s="71"/>
      <c r="BP657" s="71"/>
      <c r="BQ657" s="71"/>
      <c r="BR657" s="71"/>
      <c r="BS657" s="71"/>
      <c r="BT657" s="71"/>
      <c r="BU657"/>
      <c r="BV657" s="70"/>
      <c r="BW657" s="70"/>
      <c r="BX657" s="70"/>
      <c r="BY657" s="70"/>
      <c r="BZ657" s="70"/>
      <c r="CA657" s="70"/>
      <c r="CB657" s="70"/>
      <c r="CC657" s="70"/>
      <c r="CD657" s="70"/>
    </row>
    <row r="658" spans="1:82">
      <c r="A658" s="70" t="s">
        <v>1540</v>
      </c>
      <c r="B658" s="70">
        <v>544</v>
      </c>
      <c r="C658" s="70">
        <v>20</v>
      </c>
      <c r="D658" s="70">
        <v>32</v>
      </c>
      <c r="E658" s="70">
        <v>2023</v>
      </c>
      <c r="F658" s="70" t="s">
        <v>1539</v>
      </c>
      <c r="G658" s="70" t="s">
        <v>795</v>
      </c>
      <c r="H658" s="70" t="s">
        <v>796</v>
      </c>
      <c r="I658" s="148"/>
      <c r="J658" s="71"/>
      <c r="K658" s="71"/>
      <c r="L658" s="71"/>
      <c r="M658" s="71"/>
      <c r="N658" s="71"/>
      <c r="O658" s="71"/>
      <c r="P658" s="71"/>
      <c r="Q658" s="71"/>
      <c r="R658" s="71"/>
      <c r="S658" s="71"/>
      <c r="T658" s="72"/>
      <c r="U658" s="71"/>
      <c r="V658" s="71"/>
      <c r="W658" s="71"/>
      <c r="X658" s="71"/>
      <c r="Y658" s="71"/>
      <c r="Z658" s="71"/>
      <c r="AA658" s="71"/>
      <c r="AB658" s="71"/>
      <c r="AC658" s="71"/>
      <c r="AD658" s="71"/>
      <c r="AE658" s="72"/>
      <c r="AF658" s="71"/>
      <c r="AG658" s="71"/>
      <c r="AH658" s="71"/>
      <c r="AI658" s="71"/>
      <c r="AJ658" s="71"/>
      <c r="AK658" s="71"/>
      <c r="AL658" s="71"/>
      <c r="AM658" s="71"/>
      <c r="AN658" s="71"/>
      <c r="AO658" s="71"/>
      <c r="AP658" s="71"/>
      <c r="AQ658" s="72"/>
      <c r="AR658" s="71">
        <v>3357707</v>
      </c>
      <c r="AS658" s="71">
        <v>707303</v>
      </c>
      <c r="AT658" s="71">
        <v>2652</v>
      </c>
      <c r="AU658" s="71">
        <v>1144</v>
      </c>
      <c r="AV658" s="71">
        <v>91</v>
      </c>
      <c r="AW658" s="71">
        <v>877</v>
      </c>
      <c r="AX658" s="71"/>
      <c r="AY658" s="72"/>
      <c r="AZ658" s="71">
        <v>15357161.098000666</v>
      </c>
      <c r="BA658" s="71">
        <v>57864547.969999723</v>
      </c>
      <c r="BB658" s="71">
        <v>5780269.4200000009</v>
      </c>
      <c r="BC658" s="71">
        <v>1619920.7</v>
      </c>
      <c r="BD658" s="71">
        <v>136904.20000000001</v>
      </c>
      <c r="BE658" s="71">
        <v>6453512.9459999986</v>
      </c>
      <c r="BF658" s="71"/>
      <c r="BG658" s="72"/>
      <c r="BH658" s="71"/>
      <c r="BI658" s="71"/>
      <c r="BJ658" s="71"/>
      <c r="BK658" s="71"/>
      <c r="BL658" s="71"/>
      <c r="BM658" s="71"/>
      <c r="BN658" s="72"/>
      <c r="BO658" s="71"/>
      <c r="BP658" s="71"/>
      <c r="BQ658" s="71"/>
      <c r="BR658" s="71"/>
      <c r="BS658" s="71"/>
      <c r="BT658" s="71"/>
      <c r="BU658"/>
      <c r="BV658" s="70"/>
      <c r="BW658" s="70"/>
      <c r="BX658" s="70"/>
      <c r="BY658" s="70"/>
      <c r="BZ658" s="70"/>
      <c r="CA658" s="70"/>
      <c r="CB658" s="70"/>
      <c r="CC658" s="70"/>
      <c r="CD658" s="70"/>
    </row>
    <row r="659" spans="1:82">
      <c r="A659" s="70" t="s">
        <v>1555</v>
      </c>
      <c r="B659" s="70">
        <v>544</v>
      </c>
      <c r="C659" s="70">
        <v>21</v>
      </c>
      <c r="D659" s="70">
        <v>32</v>
      </c>
      <c r="E659" s="70">
        <v>2024</v>
      </c>
      <c r="F659" s="70" t="s">
        <v>1554</v>
      </c>
      <c r="G659" s="70" t="s">
        <v>795</v>
      </c>
      <c r="H659" s="70" t="s">
        <v>796</v>
      </c>
      <c r="I659" s="148"/>
      <c r="J659" s="71"/>
      <c r="K659" s="71"/>
      <c r="L659" s="71"/>
      <c r="M659" s="71"/>
      <c r="N659" s="71"/>
      <c r="O659" s="71"/>
      <c r="P659" s="71"/>
      <c r="Q659" s="71"/>
      <c r="R659" s="71"/>
      <c r="S659" s="71"/>
      <c r="T659" s="72"/>
      <c r="U659" s="71"/>
      <c r="V659" s="71"/>
      <c r="W659" s="71"/>
      <c r="X659" s="71"/>
      <c r="Y659" s="71"/>
      <c r="Z659" s="71"/>
      <c r="AA659" s="71"/>
      <c r="AB659" s="71"/>
      <c r="AC659" s="71"/>
      <c r="AD659" s="71"/>
      <c r="AE659" s="72"/>
      <c r="AF659" s="71"/>
      <c r="AG659" s="71"/>
      <c r="AH659" s="71"/>
      <c r="AI659" s="71"/>
      <c r="AJ659" s="71"/>
      <c r="AK659" s="71"/>
      <c r="AL659" s="71"/>
      <c r="AM659" s="71"/>
      <c r="AN659" s="71"/>
      <c r="AO659" s="71"/>
      <c r="AP659" s="71"/>
      <c r="AQ659" s="72"/>
      <c r="AR659" s="71"/>
      <c r="AS659" s="71"/>
      <c r="AT659" s="71"/>
      <c r="AU659" s="71"/>
      <c r="AV659" s="71"/>
      <c r="AW659" s="71"/>
      <c r="AX659" s="71"/>
      <c r="AY659" s="72"/>
      <c r="AZ659" s="71"/>
      <c r="BA659" s="71"/>
      <c r="BB659" s="71"/>
      <c r="BC659" s="71"/>
      <c r="BD659" s="71"/>
      <c r="BE659" s="71"/>
      <c r="BF659" s="71"/>
      <c r="BG659" s="72"/>
      <c r="BH659" s="71"/>
      <c r="BI659" s="71"/>
      <c r="BJ659" s="71"/>
      <c r="BK659" s="71"/>
      <c r="BL659" s="71"/>
      <c r="BM659" s="71"/>
      <c r="BN659" s="72"/>
      <c r="BO659" s="71"/>
      <c r="BP659" s="71"/>
      <c r="BQ659" s="71"/>
      <c r="BR659" s="71"/>
      <c r="BS659" s="71"/>
      <c r="BT659" s="71"/>
      <c r="BU659"/>
      <c r="BV659" s="70"/>
      <c r="BW659" s="70"/>
      <c r="BX659" s="70"/>
      <c r="BY659" s="70"/>
      <c r="BZ659" s="70"/>
      <c r="CA659" s="70"/>
      <c r="CB659" s="70"/>
      <c r="CC659" s="70"/>
      <c r="CD659" s="70"/>
    </row>
    <row r="660" spans="1:82">
      <c r="A660" s="70"/>
      <c r="B660" s="70"/>
      <c r="C660" s="70"/>
      <c r="D660" s="70"/>
      <c r="E660" s="70"/>
      <c r="F660" s="70"/>
      <c r="G660" s="70"/>
      <c r="H660" s="70"/>
      <c r="I660" s="148"/>
      <c r="J660" s="71"/>
      <c r="K660" s="71"/>
      <c r="L660" s="71"/>
      <c r="M660" s="71"/>
      <c r="N660" s="71"/>
      <c r="O660" s="71"/>
      <c r="P660" s="71"/>
      <c r="Q660" s="71"/>
      <c r="R660" s="71"/>
      <c r="S660" s="71"/>
      <c r="T660" s="72"/>
      <c r="U660" s="71"/>
      <c r="V660" s="71"/>
      <c r="W660" s="71"/>
      <c r="X660" s="71"/>
      <c r="Y660" s="71"/>
      <c r="Z660" s="71"/>
      <c r="AA660" s="71"/>
      <c r="AB660" s="71"/>
      <c r="AC660" s="71"/>
      <c r="AD660" s="71"/>
      <c r="AE660" s="72"/>
      <c r="AF660" s="71"/>
      <c r="AG660" s="71"/>
      <c r="AH660" s="71"/>
      <c r="AI660" s="71"/>
      <c r="AJ660" s="71"/>
      <c r="AK660" s="71"/>
      <c r="AL660" s="71"/>
      <c r="AM660" s="71"/>
      <c r="AN660" s="71"/>
      <c r="AO660" s="71"/>
      <c r="AP660" s="71"/>
      <c r="AQ660" s="72"/>
      <c r="AR660" s="71"/>
      <c r="AS660" s="71"/>
      <c r="AT660" s="71"/>
      <c r="AU660" s="71"/>
      <c r="AV660" s="71"/>
      <c r="AW660" s="71"/>
      <c r="AX660" s="71"/>
      <c r="AY660" s="72"/>
      <c r="AZ660" s="71"/>
      <c r="BA660" s="71"/>
      <c r="BB660" s="71"/>
      <c r="BC660" s="71"/>
      <c r="BD660" s="71"/>
      <c r="BE660" s="71"/>
      <c r="BF660" s="71"/>
      <c r="BG660" s="72"/>
      <c r="BH660" s="71"/>
      <c r="BI660" s="71"/>
      <c r="BJ660" s="71"/>
      <c r="BK660" s="71"/>
      <c r="BL660" s="71"/>
      <c r="BM660" s="71"/>
      <c r="BN660" s="72"/>
      <c r="BO660" s="71"/>
      <c r="BP660" s="71"/>
      <c r="BQ660" s="71"/>
      <c r="BR660" s="71"/>
      <c r="BS660" s="71"/>
      <c r="BT660" s="71"/>
      <c r="BU660"/>
      <c r="BV660" s="70"/>
      <c r="BW660" s="70"/>
      <c r="BX660" s="70"/>
      <c r="BY660" s="70"/>
      <c r="BZ660" s="70"/>
      <c r="CA660" s="70"/>
      <c r="CB660" s="70"/>
      <c r="CC660" s="70"/>
      <c r="CD660" s="70"/>
    </row>
    <row r="661" spans="1:82">
      <c r="A661" s="70"/>
      <c r="B661" s="70"/>
      <c r="C661" s="70"/>
      <c r="D661" s="70"/>
      <c r="E661" s="70"/>
      <c r="F661" s="70"/>
      <c r="G661" s="70"/>
      <c r="H661" s="70"/>
      <c r="I661" s="148"/>
      <c r="J661" s="71"/>
      <c r="K661" s="71"/>
      <c r="L661" s="71"/>
      <c r="M661" s="71"/>
      <c r="N661" s="71"/>
      <c r="O661" s="71"/>
      <c r="P661" s="71"/>
      <c r="Q661" s="71"/>
      <c r="R661" s="71"/>
      <c r="S661" s="71"/>
      <c r="T661" s="72"/>
      <c r="U661" s="71"/>
      <c r="V661" s="71"/>
      <c r="W661" s="71"/>
      <c r="X661" s="71"/>
      <c r="Y661" s="71"/>
      <c r="Z661" s="71"/>
      <c r="AA661" s="71"/>
      <c r="AB661" s="71"/>
      <c r="AC661" s="71"/>
      <c r="AD661" s="71"/>
      <c r="AE661" s="72"/>
      <c r="AF661" s="71"/>
      <c r="AG661" s="71"/>
      <c r="AH661" s="71"/>
      <c r="AI661" s="71"/>
      <c r="AJ661" s="71"/>
      <c r="AK661" s="71"/>
      <c r="AL661" s="71"/>
      <c r="AM661" s="71"/>
      <c r="AN661" s="71"/>
      <c r="AO661" s="71"/>
      <c r="AP661" s="71"/>
      <c r="AQ661" s="72"/>
      <c r="AR661" s="71"/>
      <c r="AS661" s="71"/>
      <c r="AT661" s="71"/>
      <c r="AU661" s="71"/>
      <c r="AV661" s="71"/>
      <c r="AW661" s="71"/>
      <c r="AX661" s="71"/>
      <c r="AY661" s="72"/>
      <c r="AZ661" s="71"/>
      <c r="BA661" s="71"/>
      <c r="BB661" s="71"/>
      <c r="BC661" s="71"/>
      <c r="BD661" s="71"/>
      <c r="BE661" s="71"/>
      <c r="BF661" s="71"/>
      <c r="BG661" s="72"/>
      <c r="BH661" s="71"/>
      <c r="BI661" s="71"/>
      <c r="BJ661" s="71"/>
      <c r="BK661" s="71"/>
      <c r="BL661" s="71"/>
      <c r="BM661" s="71"/>
      <c r="BN661" s="72"/>
      <c r="BO661" s="71"/>
      <c r="BP661" s="71"/>
      <c r="BQ661" s="71"/>
      <c r="BR661" s="71"/>
      <c r="BS661" s="71"/>
      <c r="BT661" s="71"/>
      <c r="BU661"/>
      <c r="BV661" s="70"/>
      <c r="BW661" s="70"/>
      <c r="BX661" s="70"/>
      <c r="BY661" s="70"/>
      <c r="BZ661" s="70"/>
      <c r="CA661" s="70"/>
      <c r="CB661" s="70"/>
      <c r="CC661" s="70"/>
      <c r="CD661" s="70"/>
    </row>
    <row r="662" spans="1:82">
      <c r="A662" s="70"/>
      <c r="B662" s="70"/>
      <c r="C662" s="70"/>
      <c r="D662" s="70"/>
      <c r="E662" s="70"/>
      <c r="F662" s="70"/>
      <c r="G662" s="70"/>
      <c r="H662" s="70"/>
      <c r="I662" s="148"/>
      <c r="J662" s="71"/>
      <c r="K662" s="71"/>
      <c r="L662" s="71"/>
      <c r="M662" s="71"/>
      <c r="N662" s="71"/>
      <c r="O662" s="71"/>
      <c r="P662" s="71"/>
      <c r="Q662" s="71"/>
      <c r="R662" s="71"/>
      <c r="S662" s="71"/>
      <c r="T662" s="72"/>
      <c r="U662" s="71"/>
      <c r="V662" s="71"/>
      <c r="W662" s="71"/>
      <c r="X662" s="71"/>
      <c r="Y662" s="71"/>
      <c r="Z662" s="71"/>
      <c r="AA662" s="71"/>
      <c r="AB662" s="71"/>
      <c r="AC662" s="71"/>
      <c r="AD662" s="71"/>
      <c r="AE662" s="72"/>
      <c r="AF662" s="71"/>
      <c r="AG662" s="71"/>
      <c r="AH662" s="71"/>
      <c r="AI662" s="71"/>
      <c r="AJ662" s="71"/>
      <c r="AK662" s="71"/>
      <c r="AL662" s="71"/>
      <c r="AM662" s="71"/>
      <c r="AN662" s="71"/>
      <c r="AO662" s="71"/>
      <c r="AP662" s="71"/>
      <c r="AQ662" s="72"/>
      <c r="AR662" s="71"/>
      <c r="AS662" s="71"/>
      <c r="AT662" s="71"/>
      <c r="AU662" s="71"/>
      <c r="AV662" s="71"/>
      <c r="AW662" s="71"/>
      <c r="AX662" s="71"/>
      <c r="AY662" s="72"/>
      <c r="AZ662" s="71"/>
      <c r="BA662" s="71"/>
      <c r="BB662" s="71"/>
      <c r="BC662" s="71"/>
      <c r="BD662" s="71"/>
      <c r="BE662" s="71"/>
      <c r="BF662" s="71"/>
      <c r="BG662" s="72"/>
      <c r="BH662" s="71"/>
      <c r="BI662" s="71"/>
      <c r="BJ662" s="71"/>
      <c r="BK662" s="71"/>
      <c r="BL662" s="71"/>
      <c r="BM662" s="71"/>
      <c r="BN662" s="72"/>
      <c r="BO662" s="71"/>
      <c r="BP662" s="71"/>
      <c r="BQ662" s="71"/>
      <c r="BR662" s="71"/>
      <c r="BS662" s="71"/>
      <c r="BT662" s="71"/>
      <c r="BU662"/>
      <c r="BV662" s="70"/>
      <c r="BW662" s="70"/>
      <c r="BX662" s="70"/>
      <c r="BY662" s="70"/>
      <c r="BZ662" s="70"/>
      <c r="CA662" s="70"/>
      <c r="CB662" s="70"/>
      <c r="CC662" s="70"/>
      <c r="CD662" s="70"/>
    </row>
    <row r="663" spans="1:82">
      <c r="A663" s="70"/>
      <c r="B663" s="70"/>
      <c r="C663" s="70"/>
      <c r="D663" s="70"/>
      <c r="E663" s="70"/>
      <c r="F663" s="70"/>
      <c r="G663" s="70"/>
      <c r="H663" s="70"/>
      <c r="I663" s="148"/>
      <c r="J663" s="71"/>
      <c r="K663" s="71"/>
      <c r="L663" s="71"/>
      <c r="M663" s="71"/>
      <c r="N663" s="71"/>
      <c r="O663" s="71"/>
      <c r="P663" s="71"/>
      <c r="Q663" s="71"/>
      <c r="R663" s="71"/>
      <c r="S663" s="71"/>
      <c r="T663" s="72"/>
      <c r="U663" s="71"/>
      <c r="V663" s="71"/>
      <c r="W663" s="71"/>
      <c r="X663" s="71"/>
      <c r="Y663" s="71"/>
      <c r="Z663" s="71"/>
      <c r="AA663" s="71"/>
      <c r="AB663" s="71"/>
      <c r="AC663" s="71"/>
      <c r="AD663" s="71"/>
      <c r="AE663" s="72"/>
      <c r="AF663" s="71"/>
      <c r="AG663" s="71"/>
      <c r="AH663" s="71"/>
      <c r="AI663" s="71"/>
      <c r="AJ663" s="71"/>
      <c r="AK663" s="71"/>
      <c r="AL663" s="71"/>
      <c r="AM663" s="71"/>
      <c r="AN663" s="71"/>
      <c r="AO663" s="71"/>
      <c r="AP663" s="71"/>
      <c r="AQ663" s="72"/>
      <c r="AR663" s="71"/>
      <c r="AS663" s="71"/>
      <c r="AT663" s="71"/>
      <c r="AU663" s="71"/>
      <c r="AV663" s="71"/>
      <c r="AW663" s="71"/>
      <c r="AX663" s="71"/>
      <c r="AY663" s="72"/>
      <c r="AZ663" s="71"/>
      <c r="BA663" s="71"/>
      <c r="BB663" s="71"/>
      <c r="BC663" s="71"/>
      <c r="BD663" s="71"/>
      <c r="BE663" s="71"/>
      <c r="BF663" s="71"/>
      <c r="BG663" s="72"/>
      <c r="BH663" s="71"/>
      <c r="BI663" s="71"/>
      <c r="BJ663" s="71"/>
      <c r="BK663" s="71"/>
      <c r="BL663" s="71"/>
      <c r="BM663" s="71"/>
      <c r="BN663" s="72"/>
      <c r="BO663" s="71"/>
      <c r="BP663" s="71"/>
      <c r="BQ663" s="71"/>
      <c r="BR663" s="71"/>
      <c r="BS663" s="71"/>
      <c r="BT663" s="71"/>
      <c r="BU663"/>
      <c r="BV663" s="70"/>
      <c r="BW663" s="70"/>
      <c r="BX663" s="70"/>
      <c r="BY663" s="70"/>
      <c r="BZ663" s="70"/>
      <c r="CA663" s="70"/>
      <c r="CB663" s="70"/>
      <c r="CC663" s="70"/>
      <c r="CD663" s="70"/>
    </row>
    <row r="664" spans="1:82">
      <c r="A664" s="70"/>
      <c r="B664" s="70"/>
      <c r="C664" s="70"/>
      <c r="D664" s="70"/>
      <c r="E664" s="70"/>
      <c r="F664" s="70"/>
      <c r="G664" s="70"/>
      <c r="H664" s="70"/>
      <c r="I664" s="148"/>
      <c r="J664" s="71"/>
      <c r="K664" s="71"/>
      <c r="L664" s="71"/>
      <c r="M664" s="71"/>
      <c r="N664" s="71"/>
      <c r="O664" s="71"/>
      <c r="P664" s="71"/>
      <c r="Q664" s="71"/>
      <c r="R664" s="71"/>
      <c r="S664" s="71"/>
      <c r="T664" s="72"/>
      <c r="U664" s="71"/>
      <c r="V664" s="71"/>
      <c r="W664" s="71"/>
      <c r="X664" s="71"/>
      <c r="Y664" s="71"/>
      <c r="Z664" s="71"/>
      <c r="AA664" s="71"/>
      <c r="AB664" s="71"/>
      <c r="AC664" s="71"/>
      <c r="AD664" s="71"/>
      <c r="AE664" s="72"/>
      <c r="AF664" s="71"/>
      <c r="AG664" s="71"/>
      <c r="AH664" s="71"/>
      <c r="AI664" s="71"/>
      <c r="AJ664" s="71"/>
      <c r="AK664" s="71"/>
      <c r="AL664" s="71"/>
      <c r="AM664" s="71"/>
      <c r="AN664" s="71"/>
      <c r="AO664" s="71"/>
      <c r="AP664" s="71"/>
      <c r="AQ664" s="72"/>
      <c r="AR664" s="71"/>
      <c r="AS664" s="71"/>
      <c r="AT664" s="71"/>
      <c r="AU664" s="71"/>
      <c r="AV664" s="71"/>
      <c r="AW664" s="71"/>
      <c r="AX664" s="71"/>
      <c r="AY664" s="72"/>
      <c r="AZ664" s="71"/>
      <c r="BA664" s="71"/>
      <c r="BB664" s="71"/>
      <c r="BC664" s="71"/>
      <c r="BD664" s="71"/>
      <c r="BE664" s="71"/>
      <c r="BF664" s="71"/>
      <c r="BG664" s="72"/>
      <c r="BH664" s="71"/>
      <c r="BI664" s="71"/>
      <c r="BJ664" s="71"/>
      <c r="BK664" s="71"/>
      <c r="BL664" s="71"/>
      <c r="BM664" s="71"/>
      <c r="BN664" s="72"/>
      <c r="BO664" s="71"/>
      <c r="BP664" s="71"/>
      <c r="BQ664" s="71"/>
      <c r="BR664" s="71"/>
      <c r="BS664" s="71"/>
      <c r="BT664" s="71"/>
      <c r="BU664"/>
      <c r="BV664" s="70"/>
      <c r="BW664" s="70"/>
      <c r="BX664" s="70"/>
      <c r="BY664" s="70"/>
      <c r="BZ664" s="70"/>
      <c r="CA664" s="70"/>
      <c r="CB664" s="70"/>
      <c r="CC664" s="70"/>
      <c r="CD664" s="70"/>
    </row>
    <row r="665" spans="1:82">
      <c r="A665" s="70"/>
      <c r="B665" s="70"/>
      <c r="C665" s="70"/>
      <c r="D665" s="70"/>
      <c r="E665" s="70"/>
      <c r="F665" s="70"/>
      <c r="G665" s="70"/>
      <c r="H665" s="70"/>
      <c r="I665" s="148"/>
      <c r="J665" s="71"/>
      <c r="K665" s="71"/>
      <c r="L665" s="71"/>
      <c r="M665" s="71"/>
      <c r="N665" s="71"/>
      <c r="O665" s="71"/>
      <c r="P665" s="71"/>
      <c r="Q665" s="71"/>
      <c r="R665" s="71"/>
      <c r="S665" s="71"/>
      <c r="T665" s="72"/>
      <c r="U665" s="71"/>
      <c r="V665" s="71"/>
      <c r="W665" s="71"/>
      <c r="X665" s="71"/>
      <c r="Y665" s="71"/>
      <c r="Z665" s="71"/>
      <c r="AA665" s="71"/>
      <c r="AB665" s="71"/>
      <c r="AC665" s="71"/>
      <c r="AD665" s="71"/>
      <c r="AE665" s="72"/>
      <c r="AF665" s="71"/>
      <c r="AG665" s="71"/>
      <c r="AH665" s="71"/>
      <c r="AI665" s="71"/>
      <c r="AJ665" s="71"/>
      <c r="AK665" s="71"/>
      <c r="AL665" s="71"/>
      <c r="AM665" s="71"/>
      <c r="AN665" s="71"/>
      <c r="AO665" s="71"/>
      <c r="AP665" s="71"/>
      <c r="AQ665" s="72"/>
      <c r="AR665" s="71"/>
      <c r="AS665" s="71"/>
      <c r="AT665" s="71"/>
      <c r="AU665" s="71"/>
      <c r="AV665" s="71"/>
      <c r="AW665" s="71"/>
      <c r="AX665" s="71"/>
      <c r="AY665" s="72"/>
      <c r="AZ665" s="71"/>
      <c r="BA665" s="71"/>
      <c r="BB665" s="71"/>
      <c r="BC665" s="71"/>
      <c r="BD665" s="71"/>
      <c r="BE665" s="71"/>
      <c r="BF665" s="71"/>
      <c r="BG665" s="72"/>
      <c r="BH665" s="71"/>
      <c r="BI665" s="71"/>
      <c r="BJ665" s="71"/>
      <c r="BK665" s="71"/>
      <c r="BL665" s="71"/>
      <c r="BM665" s="71"/>
      <c r="BN665" s="72"/>
      <c r="BO665" s="71"/>
      <c r="BP665" s="71"/>
      <c r="BQ665" s="71"/>
      <c r="BR665" s="71"/>
      <c r="BS665" s="71"/>
      <c r="BT665" s="71"/>
      <c r="BU665"/>
      <c r="BV665" s="70"/>
      <c r="BW665" s="70"/>
      <c r="BX665" s="70"/>
      <c r="BY665" s="70"/>
      <c r="BZ665" s="70"/>
      <c r="CA665" s="70"/>
      <c r="CB665" s="70"/>
      <c r="CC665" s="70"/>
      <c r="CD665" s="70"/>
    </row>
    <row r="666" spans="1:82">
      <c r="A666" s="70"/>
      <c r="B666" s="70"/>
      <c r="C666" s="70"/>
      <c r="D666" s="70"/>
      <c r="E666" s="70"/>
      <c r="F666" s="70"/>
      <c r="G666" s="70"/>
      <c r="H666" s="70"/>
      <c r="I666" s="148"/>
      <c r="J666" s="71"/>
      <c r="K666" s="71"/>
      <c r="L666" s="71"/>
      <c r="M666" s="71"/>
      <c r="N666" s="71"/>
      <c r="O666" s="71"/>
      <c r="P666" s="71"/>
      <c r="Q666" s="71"/>
      <c r="R666" s="71"/>
      <c r="S666" s="71"/>
      <c r="T666" s="72"/>
      <c r="U666" s="71"/>
      <c r="V666" s="71"/>
      <c r="W666" s="71"/>
      <c r="X666" s="71"/>
      <c r="Y666" s="71"/>
      <c r="Z666" s="71"/>
      <c r="AA666" s="71"/>
      <c r="AB666" s="71"/>
      <c r="AC666" s="71"/>
      <c r="AD666" s="71"/>
      <c r="AE666" s="72"/>
      <c r="AF666" s="71"/>
      <c r="AG666" s="71"/>
      <c r="AH666" s="71"/>
      <c r="AI666" s="71"/>
      <c r="AJ666" s="71"/>
      <c r="AK666" s="71"/>
      <c r="AL666" s="71"/>
      <c r="AM666" s="71"/>
      <c r="AN666" s="71"/>
      <c r="AO666" s="71"/>
      <c r="AP666" s="71"/>
      <c r="AQ666" s="72"/>
      <c r="AR666" s="71"/>
      <c r="AS666" s="71"/>
      <c r="AT666" s="71"/>
      <c r="AU666" s="71"/>
      <c r="AV666" s="71"/>
      <c r="AW666" s="71"/>
      <c r="AX666" s="71"/>
      <c r="AY666" s="72"/>
      <c r="AZ666" s="71"/>
      <c r="BA666" s="71"/>
      <c r="BB666" s="71"/>
      <c r="BC666" s="71"/>
      <c r="BD666" s="71"/>
      <c r="BE666" s="71"/>
      <c r="BF666" s="71"/>
      <c r="BG666" s="72"/>
      <c r="BH666" s="71"/>
      <c r="BI666" s="71"/>
      <c r="BJ666" s="71"/>
      <c r="BK666" s="71"/>
      <c r="BL666" s="71"/>
      <c r="BM666" s="71"/>
      <c r="BN666" s="72"/>
      <c r="BO666" s="71"/>
      <c r="BP666" s="71"/>
      <c r="BQ666" s="71"/>
      <c r="BR666" s="71"/>
      <c r="BS666" s="71"/>
      <c r="BT666" s="71"/>
      <c r="BU666"/>
      <c r="BV666" s="70"/>
      <c r="BW666" s="70"/>
      <c r="BX666" s="70"/>
      <c r="BY666" s="70"/>
      <c r="BZ666" s="70"/>
      <c r="CA666" s="70"/>
      <c r="CB666" s="70"/>
      <c r="CC666" s="70"/>
      <c r="CD666" s="70"/>
    </row>
    <row r="667" spans="1:82">
      <c r="A667" s="70"/>
      <c r="B667" s="70"/>
      <c r="C667" s="70"/>
      <c r="D667" s="70"/>
      <c r="E667" s="70"/>
      <c r="F667" s="70"/>
      <c r="G667" s="70"/>
      <c r="H667" s="70"/>
      <c r="I667" s="148"/>
      <c r="J667" s="71"/>
      <c r="K667" s="71"/>
      <c r="L667" s="71"/>
      <c r="M667" s="71"/>
      <c r="N667" s="71"/>
      <c r="O667" s="71"/>
      <c r="P667" s="71"/>
      <c r="Q667" s="71"/>
      <c r="R667" s="71"/>
      <c r="S667" s="71"/>
      <c r="T667" s="72"/>
      <c r="U667" s="71"/>
      <c r="V667" s="71"/>
      <c r="W667" s="71"/>
      <c r="X667" s="71"/>
      <c r="Y667" s="71"/>
      <c r="Z667" s="71"/>
      <c r="AA667" s="71"/>
      <c r="AB667" s="71"/>
      <c r="AC667" s="71"/>
      <c r="AD667" s="71"/>
      <c r="AE667" s="72"/>
      <c r="AF667" s="71"/>
      <c r="AG667" s="71"/>
      <c r="AH667" s="71"/>
      <c r="AI667" s="71"/>
      <c r="AJ667" s="71"/>
      <c r="AK667" s="71"/>
      <c r="AL667" s="71"/>
      <c r="AM667" s="71"/>
      <c r="AN667" s="71"/>
      <c r="AO667" s="71"/>
      <c r="AP667" s="71"/>
      <c r="AQ667" s="72"/>
      <c r="AR667" s="71"/>
      <c r="AS667" s="71"/>
      <c r="AT667" s="71"/>
      <c r="AU667" s="71"/>
      <c r="AV667" s="71"/>
      <c r="AW667" s="71"/>
      <c r="AX667" s="71"/>
      <c r="AY667" s="72"/>
      <c r="AZ667" s="71"/>
      <c r="BA667" s="71"/>
      <c r="BB667" s="71"/>
      <c r="BC667" s="71"/>
      <c r="BD667" s="71"/>
      <c r="BE667" s="71"/>
      <c r="BF667" s="71"/>
      <c r="BG667" s="72"/>
      <c r="BH667" s="71"/>
      <c r="BI667" s="71"/>
      <c r="BJ667" s="71"/>
      <c r="BK667" s="71"/>
      <c r="BL667" s="71"/>
      <c r="BM667" s="71"/>
      <c r="BN667" s="72"/>
      <c r="BO667" s="71"/>
      <c r="BP667" s="71"/>
      <c r="BQ667" s="71"/>
      <c r="BR667" s="71"/>
      <c r="BS667" s="71"/>
      <c r="BT667" s="71"/>
      <c r="BU667"/>
      <c r="BV667" s="70"/>
      <c r="BW667" s="70"/>
      <c r="BX667" s="70"/>
      <c r="BY667" s="70"/>
      <c r="BZ667" s="70"/>
      <c r="CA667" s="70"/>
      <c r="CB667" s="70"/>
      <c r="CC667" s="70"/>
      <c r="CD667" s="70"/>
    </row>
    <row r="668" spans="1:82">
      <c r="A668" s="70"/>
      <c r="B668" s="70"/>
      <c r="C668" s="70"/>
      <c r="D668" s="70"/>
      <c r="E668" s="70"/>
      <c r="F668" s="70"/>
      <c r="G668" s="70"/>
      <c r="H668" s="70"/>
      <c r="I668" s="148"/>
      <c r="J668" s="71"/>
      <c r="K668" s="71"/>
      <c r="L668" s="71"/>
      <c r="M668" s="71"/>
      <c r="N668" s="71"/>
      <c r="O668" s="71"/>
      <c r="P668" s="71"/>
      <c r="Q668" s="71"/>
      <c r="R668" s="71"/>
      <c r="S668" s="71"/>
      <c r="T668" s="72"/>
      <c r="U668" s="71"/>
      <c r="V668" s="71"/>
      <c r="W668" s="71"/>
      <c r="X668" s="71"/>
      <c r="Y668" s="71"/>
      <c r="Z668" s="71"/>
      <c r="AA668" s="71"/>
      <c r="AB668" s="71"/>
      <c r="AC668" s="71"/>
      <c r="AD668" s="71"/>
      <c r="AE668" s="72"/>
      <c r="AF668" s="71"/>
      <c r="AG668" s="71"/>
      <c r="AH668" s="71"/>
      <c r="AI668" s="71"/>
      <c r="AJ668" s="71"/>
      <c r="AK668" s="71"/>
      <c r="AL668" s="71"/>
      <c r="AM668" s="71"/>
      <c r="AN668" s="71"/>
      <c r="AO668" s="71"/>
      <c r="AP668" s="71"/>
      <c r="AQ668" s="72"/>
      <c r="AR668" s="71"/>
      <c r="AS668" s="71"/>
      <c r="AT668" s="71"/>
      <c r="AU668" s="71"/>
      <c r="AV668" s="71"/>
      <c r="AW668" s="71"/>
      <c r="AX668" s="71"/>
      <c r="AY668" s="72"/>
      <c r="AZ668" s="71"/>
      <c r="BA668" s="71"/>
      <c r="BB668" s="71"/>
      <c r="BC668" s="71"/>
      <c r="BD668" s="71"/>
      <c r="BE668" s="71"/>
      <c r="BF668" s="71"/>
      <c r="BG668" s="72"/>
      <c r="BH668" s="71"/>
      <c r="BI668" s="71"/>
      <c r="BJ668" s="71"/>
      <c r="BK668" s="71"/>
      <c r="BL668" s="71"/>
      <c r="BM668" s="71"/>
      <c r="BN668" s="72"/>
      <c r="BO668" s="71"/>
      <c r="BP668" s="71"/>
      <c r="BQ668" s="71"/>
      <c r="BR668" s="71"/>
      <c r="BS668" s="71"/>
      <c r="BT668" s="71"/>
      <c r="BU668"/>
      <c r="BV668" s="70"/>
      <c r="BW668" s="70"/>
      <c r="BX668" s="70"/>
      <c r="BY668" s="70"/>
      <c r="BZ668" s="70"/>
      <c r="CA668" s="70"/>
      <c r="CB668" s="70"/>
      <c r="CC668" s="70"/>
      <c r="CD668" s="70"/>
    </row>
    <row r="669" spans="1:82">
      <c r="A669" s="70"/>
      <c r="B669" s="70"/>
      <c r="C669" s="70"/>
      <c r="D669" s="70"/>
      <c r="E669" s="70"/>
      <c r="F669" s="70"/>
      <c r="G669" s="70"/>
      <c r="H669" s="70"/>
      <c r="I669" s="148"/>
      <c r="J669" s="71"/>
      <c r="K669" s="71"/>
      <c r="L669" s="71"/>
      <c r="M669" s="71"/>
      <c r="N669" s="71"/>
      <c r="O669" s="71"/>
      <c r="P669" s="71"/>
      <c r="Q669" s="71"/>
      <c r="R669" s="71"/>
      <c r="S669" s="71"/>
      <c r="T669" s="72"/>
      <c r="U669" s="71"/>
      <c r="V669" s="71"/>
      <c r="W669" s="71"/>
      <c r="X669" s="71"/>
      <c r="Y669" s="71"/>
      <c r="Z669" s="71"/>
      <c r="AA669" s="71"/>
      <c r="AB669" s="71"/>
      <c r="AC669" s="71"/>
      <c r="AD669" s="71"/>
      <c r="AE669" s="72"/>
      <c r="AF669" s="71"/>
      <c r="AG669" s="71"/>
      <c r="AH669" s="71"/>
      <c r="AI669" s="71"/>
      <c r="AJ669" s="71"/>
      <c r="AK669" s="71"/>
      <c r="AL669" s="71"/>
      <c r="AM669" s="71"/>
      <c r="AN669" s="71"/>
      <c r="AO669" s="71"/>
      <c r="AP669" s="71"/>
      <c r="AQ669" s="72"/>
      <c r="AR669" s="71"/>
      <c r="AS669" s="71"/>
      <c r="AT669" s="71"/>
      <c r="AU669" s="71"/>
      <c r="AV669" s="71"/>
      <c r="AW669" s="71"/>
      <c r="AX669" s="71"/>
      <c r="AY669" s="72"/>
      <c r="AZ669" s="71"/>
      <c r="BA669" s="71"/>
      <c r="BB669" s="71"/>
      <c r="BC669" s="71"/>
      <c r="BD669" s="71"/>
      <c r="BE669" s="71"/>
      <c r="BF669" s="71"/>
      <c r="BG669" s="72"/>
      <c r="BH669" s="71"/>
      <c r="BI669" s="71"/>
      <c r="BJ669" s="71"/>
      <c r="BK669" s="71"/>
      <c r="BL669" s="71"/>
      <c r="BM669" s="71"/>
      <c r="BN669" s="72"/>
      <c r="BO669" s="71"/>
      <c r="BP669" s="71"/>
      <c r="BQ669" s="71"/>
      <c r="BR669" s="71"/>
      <c r="BS669" s="71"/>
      <c r="BT669" s="71"/>
      <c r="BU669"/>
      <c r="BV669" s="70"/>
      <c r="BW669" s="70"/>
      <c r="BX669" s="70"/>
      <c r="BY669" s="70"/>
      <c r="BZ669" s="70"/>
      <c r="CA669" s="70"/>
      <c r="CB669" s="70"/>
      <c r="CC669" s="70"/>
      <c r="CD669" s="70"/>
    </row>
    <row r="670" spans="1:82">
      <c r="A670" s="70"/>
      <c r="B670" s="70"/>
      <c r="C670" s="70"/>
      <c r="D670" s="70"/>
      <c r="E670" s="70"/>
      <c r="F670" s="70"/>
      <c r="G670" s="70"/>
      <c r="H670" s="70"/>
      <c r="I670" s="148"/>
      <c r="J670" s="71"/>
      <c r="K670" s="71"/>
      <c r="L670" s="71"/>
      <c r="M670" s="71"/>
      <c r="N670" s="71"/>
      <c r="O670" s="71"/>
      <c r="P670" s="71"/>
      <c r="Q670" s="71"/>
      <c r="R670" s="71"/>
      <c r="S670" s="71"/>
      <c r="T670" s="72"/>
      <c r="U670" s="71"/>
      <c r="V670" s="71"/>
      <c r="W670" s="71"/>
      <c r="X670" s="71"/>
      <c r="Y670" s="71"/>
      <c r="Z670" s="71"/>
      <c r="AA670" s="71"/>
      <c r="AB670" s="71"/>
      <c r="AC670" s="71"/>
      <c r="AD670" s="71"/>
      <c r="AE670" s="72"/>
      <c r="AF670" s="71"/>
      <c r="AG670" s="71"/>
      <c r="AH670" s="71"/>
      <c r="AI670" s="71"/>
      <c r="AJ670" s="71"/>
      <c r="AK670" s="71"/>
      <c r="AL670" s="71"/>
      <c r="AM670" s="71"/>
      <c r="AN670" s="71"/>
      <c r="AO670" s="71"/>
      <c r="AP670" s="71"/>
      <c r="AQ670" s="72"/>
      <c r="AR670" s="71"/>
      <c r="AS670" s="71"/>
      <c r="AT670" s="71"/>
      <c r="AU670" s="71"/>
      <c r="AV670" s="71"/>
      <c r="AW670" s="71"/>
      <c r="AX670" s="71"/>
      <c r="AY670" s="72"/>
      <c r="AZ670" s="71"/>
      <c r="BA670" s="71"/>
      <c r="BB670" s="71"/>
      <c r="BC670" s="71"/>
      <c r="BD670" s="71"/>
      <c r="BE670" s="71"/>
      <c r="BF670" s="71"/>
      <c r="BG670" s="72"/>
      <c r="BH670" s="71"/>
      <c r="BI670" s="71"/>
      <c r="BJ670" s="71"/>
      <c r="BK670" s="71"/>
      <c r="BL670" s="71"/>
      <c r="BM670" s="71"/>
      <c r="BN670" s="72"/>
      <c r="BO670" s="71"/>
      <c r="BP670" s="71"/>
      <c r="BQ670" s="71"/>
      <c r="BR670" s="71"/>
      <c r="BS670" s="71"/>
      <c r="BT670" s="71"/>
      <c r="BU670"/>
      <c r="BV670" s="70"/>
      <c r="BW670" s="70"/>
      <c r="BX670" s="70"/>
      <c r="BY670" s="70"/>
      <c r="BZ670" s="70"/>
      <c r="CA670" s="70"/>
      <c r="CB670" s="70"/>
      <c r="CC670" s="70"/>
      <c r="CD670" s="70"/>
    </row>
    <row r="671" spans="1:82">
      <c r="A671" s="70"/>
      <c r="B671" s="70"/>
      <c r="C671" s="70"/>
      <c r="D671" s="70"/>
      <c r="E671" s="70"/>
      <c r="F671" s="70"/>
      <c r="G671" s="70"/>
      <c r="H671" s="70"/>
      <c r="I671" s="148"/>
      <c r="J671" s="71"/>
      <c r="K671" s="71"/>
      <c r="L671" s="71"/>
      <c r="M671" s="71"/>
      <c r="N671" s="71"/>
      <c r="O671" s="71"/>
      <c r="P671" s="71"/>
      <c r="Q671" s="71"/>
      <c r="R671" s="71"/>
      <c r="S671" s="71"/>
      <c r="T671" s="72"/>
      <c r="U671" s="71"/>
      <c r="V671" s="71"/>
      <c r="W671" s="71"/>
      <c r="X671" s="71"/>
      <c r="Y671" s="71"/>
      <c r="Z671" s="71"/>
      <c r="AA671" s="71"/>
      <c r="AB671" s="71"/>
      <c r="AC671" s="71"/>
      <c r="AD671" s="71"/>
      <c r="AE671" s="72"/>
      <c r="AF671" s="71"/>
      <c r="AG671" s="71"/>
      <c r="AH671" s="71"/>
      <c r="AI671" s="71"/>
      <c r="AJ671" s="71"/>
      <c r="AK671" s="71"/>
      <c r="AL671" s="71"/>
      <c r="AM671" s="71"/>
      <c r="AN671" s="71"/>
      <c r="AO671" s="71"/>
      <c r="AP671" s="71"/>
      <c r="AQ671" s="72"/>
      <c r="AR671" s="71"/>
      <c r="AS671" s="71"/>
      <c r="AT671" s="71"/>
      <c r="AU671" s="71"/>
      <c r="AV671" s="71"/>
      <c r="AW671" s="71"/>
      <c r="AX671" s="71"/>
      <c r="AY671" s="72"/>
      <c r="AZ671" s="71"/>
      <c r="BA671" s="71"/>
      <c r="BB671" s="71"/>
      <c r="BC671" s="71"/>
      <c r="BD671" s="71"/>
      <c r="BE671" s="71"/>
      <c r="BF671" s="71"/>
      <c r="BG671" s="72"/>
      <c r="BH671" s="71"/>
      <c r="BI671" s="71"/>
      <c r="BJ671" s="71"/>
      <c r="BK671" s="71"/>
      <c r="BL671" s="71"/>
      <c r="BM671" s="71"/>
      <c r="BN671" s="72"/>
      <c r="BO671" s="71"/>
      <c r="BP671" s="71"/>
      <c r="BQ671" s="71"/>
      <c r="BR671" s="71"/>
      <c r="BS671" s="71"/>
      <c r="BT671" s="71"/>
      <c r="BU671"/>
      <c r="BV671" s="70"/>
      <c r="BW671" s="70"/>
      <c r="BX671" s="70"/>
      <c r="BY671" s="70"/>
      <c r="BZ671" s="70"/>
      <c r="CA671" s="70"/>
      <c r="CB671" s="70"/>
      <c r="CC671" s="70"/>
      <c r="CD671" s="70"/>
    </row>
    <row r="672" spans="1:82">
      <c r="A672" s="70"/>
      <c r="B672" s="70"/>
      <c r="C672" s="70"/>
      <c r="D672" s="70"/>
      <c r="E672" s="70"/>
      <c r="F672" s="70"/>
      <c r="G672" s="1064"/>
      <c r="H672" s="70"/>
      <c r="I672" s="148"/>
      <c r="J672" s="71"/>
      <c r="K672" s="71"/>
      <c r="L672" s="71"/>
      <c r="M672" s="71"/>
      <c r="N672" s="71"/>
      <c r="O672" s="71"/>
      <c r="P672" s="71"/>
      <c r="Q672" s="71"/>
      <c r="R672" s="71"/>
      <c r="S672" s="71"/>
      <c r="T672" s="72"/>
      <c r="U672" s="71"/>
      <c r="V672" s="71"/>
      <c r="W672" s="71"/>
      <c r="X672" s="71"/>
      <c r="Y672" s="71"/>
      <c r="Z672" s="71"/>
      <c r="AA672" s="71"/>
      <c r="AB672" s="71"/>
      <c r="AC672" s="71"/>
      <c r="AD672" s="71"/>
      <c r="AE672" s="72"/>
      <c r="AF672" s="71"/>
      <c r="AG672" s="71"/>
      <c r="AH672" s="71"/>
      <c r="AI672" s="71"/>
      <c r="AJ672" s="71"/>
      <c r="AK672" s="71"/>
      <c r="AL672" s="71"/>
      <c r="AM672" s="71"/>
      <c r="AN672" s="71"/>
      <c r="AO672" s="71"/>
      <c r="AP672" s="71"/>
      <c r="AQ672" s="72"/>
      <c r="AR672" s="71"/>
      <c r="AS672" s="71"/>
      <c r="AT672" s="71"/>
      <c r="AU672" s="71"/>
      <c r="AV672" s="71"/>
      <c r="AW672" s="71"/>
      <c r="AX672" s="71"/>
      <c r="AY672" s="72"/>
      <c r="AZ672" s="71"/>
      <c r="BA672" s="71"/>
      <c r="BB672" s="71"/>
      <c r="BC672" s="71"/>
      <c r="BD672" s="71"/>
      <c r="BE672" s="71"/>
      <c r="BF672" s="71"/>
      <c r="BG672" s="72"/>
      <c r="BH672" s="71"/>
      <c r="BI672" s="71"/>
      <c r="BJ672" s="71"/>
      <c r="BK672" s="71"/>
      <c r="BL672" s="71"/>
      <c r="BM672" s="71"/>
      <c r="BN672" s="72"/>
      <c r="BO672" s="71"/>
      <c r="BP672" s="71"/>
      <c r="BQ672" s="71"/>
      <c r="BR672" s="71"/>
      <c r="BS672" s="71"/>
      <c r="BT672" s="71"/>
      <c r="BU672"/>
      <c r="BV672" s="70"/>
      <c r="BW672" s="70"/>
      <c r="BX672" s="70"/>
      <c r="BY672" s="70"/>
      <c r="BZ672" s="70"/>
      <c r="CA672" s="70"/>
      <c r="CB672" s="70"/>
      <c r="CC672" s="70"/>
      <c r="CD672" s="70"/>
    </row>
    <row r="673" spans="1:82">
      <c r="A673" s="70"/>
      <c r="B673" s="70"/>
      <c r="C673" s="70"/>
      <c r="D673" s="70"/>
      <c r="E673" s="70"/>
      <c r="F673" s="70"/>
      <c r="G673" s="1064"/>
      <c r="H673" s="70"/>
      <c r="I673" s="148"/>
      <c r="J673" s="71"/>
      <c r="K673" s="71"/>
      <c r="L673" s="71"/>
      <c r="M673" s="71"/>
      <c r="N673" s="71"/>
      <c r="O673" s="71"/>
      <c r="P673" s="71"/>
      <c r="Q673" s="71"/>
      <c r="R673" s="71"/>
      <c r="S673" s="71"/>
      <c r="T673" s="72"/>
      <c r="U673" s="71"/>
      <c r="V673" s="71"/>
      <c r="W673" s="71"/>
      <c r="X673" s="71"/>
      <c r="Y673" s="71"/>
      <c r="Z673" s="71"/>
      <c r="AA673" s="71"/>
      <c r="AB673" s="71"/>
      <c r="AC673" s="71"/>
      <c r="AD673" s="71"/>
      <c r="AE673" s="72"/>
      <c r="AF673" s="71"/>
      <c r="AG673" s="71"/>
      <c r="AH673" s="71"/>
      <c r="AI673" s="71"/>
      <c r="AJ673" s="71"/>
      <c r="AK673" s="71"/>
      <c r="AL673" s="71"/>
      <c r="AM673" s="71"/>
      <c r="AN673" s="71"/>
      <c r="AO673" s="71"/>
      <c r="AP673" s="71"/>
      <c r="AQ673" s="72"/>
      <c r="AR673" s="71"/>
      <c r="AS673" s="71"/>
      <c r="AT673" s="71"/>
      <c r="AU673" s="71"/>
      <c r="AV673" s="71"/>
      <c r="AW673" s="71"/>
      <c r="AX673" s="71"/>
      <c r="AY673" s="72"/>
      <c r="AZ673" s="71"/>
      <c r="BA673" s="71"/>
      <c r="BB673" s="71"/>
      <c r="BC673" s="71"/>
      <c r="BD673" s="71"/>
      <c r="BE673" s="71"/>
      <c r="BF673" s="71"/>
      <c r="BG673" s="72"/>
      <c r="BH673" s="71"/>
      <c r="BI673" s="71"/>
      <c r="BJ673" s="71"/>
      <c r="BK673" s="71"/>
      <c r="BL673" s="71"/>
      <c r="BM673" s="71"/>
      <c r="BN673" s="72"/>
      <c r="BO673" s="71"/>
      <c r="BP673" s="71"/>
      <c r="BQ673" s="71"/>
      <c r="BR673" s="71"/>
      <c r="BS673" s="71"/>
      <c r="BT673" s="71"/>
      <c r="BU673"/>
      <c r="BV673" s="70"/>
      <c r="BW673" s="70"/>
      <c r="BX673" s="70"/>
      <c r="BY673" s="70"/>
      <c r="BZ673" s="70"/>
      <c r="CA673" s="70"/>
      <c r="CB673" s="70"/>
      <c r="CC673" s="70"/>
      <c r="CD673" s="70"/>
    </row>
    <row r="674" spans="1:82">
      <c r="A674" s="70"/>
      <c r="B674" s="70"/>
      <c r="C674" s="70"/>
      <c r="D674" s="70"/>
      <c r="E674" s="70"/>
      <c r="F674" s="70"/>
      <c r="G674" s="70"/>
      <c r="H674" s="70"/>
      <c r="I674" s="148"/>
      <c r="J674" s="71"/>
      <c r="K674" s="71"/>
      <c r="L674" s="71"/>
      <c r="M674" s="71"/>
      <c r="N674" s="71"/>
      <c r="O674" s="71"/>
      <c r="P674" s="71"/>
      <c r="Q674" s="71"/>
      <c r="R674" s="71"/>
      <c r="S674" s="71"/>
      <c r="T674" s="72"/>
      <c r="U674" s="71"/>
      <c r="V674" s="71"/>
      <c r="W674" s="71"/>
      <c r="X674" s="71"/>
      <c r="Y674" s="71"/>
      <c r="Z674" s="71"/>
      <c r="AA674" s="71"/>
      <c r="AB674" s="71"/>
      <c r="AC674" s="71"/>
      <c r="AD674" s="71"/>
      <c r="AE674" s="72"/>
      <c r="AF674" s="71"/>
      <c r="AG674" s="71"/>
      <c r="AH674" s="71"/>
      <c r="AI674" s="71"/>
      <c r="AJ674" s="71"/>
      <c r="AK674" s="71"/>
      <c r="AL674" s="71"/>
      <c r="AM674" s="71"/>
      <c r="AN674" s="71"/>
      <c r="AO674" s="71"/>
      <c r="AP674" s="71"/>
      <c r="AQ674" s="72"/>
      <c r="AR674" s="71"/>
      <c r="AS674" s="71"/>
      <c r="AT674" s="71"/>
      <c r="AU674" s="71"/>
      <c r="AV674" s="71"/>
      <c r="AW674" s="71"/>
      <c r="AX674" s="71"/>
      <c r="AY674" s="72"/>
      <c r="AZ674" s="71"/>
      <c r="BA674" s="71"/>
      <c r="BB674" s="71"/>
      <c r="BC674" s="71"/>
      <c r="BD674" s="71"/>
      <c r="BE674" s="71"/>
      <c r="BF674" s="71"/>
      <c r="BG674" s="72"/>
      <c r="BH674" s="71"/>
      <c r="BI674" s="71"/>
      <c r="BJ674" s="71"/>
      <c r="BK674" s="71"/>
      <c r="BL674" s="71"/>
      <c r="BM674" s="71"/>
      <c r="BN674" s="72"/>
      <c r="BO674" s="71"/>
      <c r="BP674" s="71"/>
      <c r="BQ674" s="71"/>
      <c r="BR674" s="71"/>
      <c r="BS674" s="71"/>
      <c r="BT674" s="71"/>
      <c r="BU674"/>
      <c r="BV674" s="70"/>
      <c r="BW674" s="70"/>
      <c r="BX674" s="70"/>
      <c r="BY674" s="70"/>
      <c r="BZ674" s="70"/>
      <c r="CA674" s="70"/>
      <c r="CB674" s="70"/>
      <c r="CC674" s="70"/>
      <c r="CD674" s="70"/>
    </row>
    <row r="675" spans="1:82">
      <c r="A675" s="70"/>
      <c r="B675" s="70"/>
      <c r="C675" s="70"/>
      <c r="D675" s="70"/>
      <c r="E675" s="70"/>
      <c r="F675" s="70"/>
      <c r="G675" s="70"/>
      <c r="H675" s="70"/>
      <c r="I675" s="148"/>
      <c r="J675" s="71"/>
      <c r="K675" s="71"/>
      <c r="L675" s="71"/>
      <c r="M675" s="71"/>
      <c r="N675" s="71"/>
      <c r="O675" s="71"/>
      <c r="P675" s="71"/>
      <c r="Q675" s="71"/>
      <c r="R675" s="71"/>
      <c r="S675" s="71"/>
      <c r="T675" s="72"/>
      <c r="U675" s="71"/>
      <c r="V675" s="71"/>
      <c r="W675" s="71"/>
      <c r="X675" s="71"/>
      <c r="Y675" s="71"/>
      <c r="Z675" s="71"/>
      <c r="AA675" s="71"/>
      <c r="AB675" s="71"/>
      <c r="AC675" s="71"/>
      <c r="AD675" s="71"/>
      <c r="AE675" s="72"/>
      <c r="AF675" s="71"/>
      <c r="AG675" s="71"/>
      <c r="AH675" s="71"/>
      <c r="AI675" s="71"/>
      <c r="AJ675" s="71"/>
      <c r="AK675" s="71"/>
      <c r="AL675" s="71"/>
      <c r="AM675" s="71"/>
      <c r="AN675" s="71"/>
      <c r="AO675" s="71"/>
      <c r="AP675" s="71"/>
      <c r="AQ675" s="72"/>
      <c r="AR675" s="71"/>
      <c r="AS675" s="71"/>
      <c r="AT675" s="71"/>
      <c r="AU675" s="71"/>
      <c r="AV675" s="71"/>
      <c r="AW675" s="71"/>
      <c r="AX675" s="71"/>
      <c r="AY675" s="72"/>
      <c r="AZ675" s="71"/>
      <c r="BA675" s="71"/>
      <c r="BB675" s="71"/>
      <c r="BC675" s="71"/>
      <c r="BD675" s="71"/>
      <c r="BE675" s="71"/>
      <c r="BF675" s="71"/>
      <c r="BG675" s="72"/>
      <c r="BH675" s="71"/>
      <c r="BI675" s="71"/>
      <c r="BJ675" s="71"/>
      <c r="BK675" s="71"/>
      <c r="BL675" s="71"/>
      <c r="BM675" s="71"/>
      <c r="BN675" s="72"/>
      <c r="BO675" s="71"/>
      <c r="BP675" s="71"/>
      <c r="BQ675" s="71"/>
      <c r="BR675" s="71"/>
      <c r="BS675" s="71"/>
      <c r="BT675" s="71"/>
      <c r="BU675"/>
      <c r="BV675" s="70"/>
      <c r="BW675" s="70"/>
      <c r="BX675" s="70"/>
      <c r="BY675" s="70"/>
      <c r="BZ675" s="70"/>
      <c r="CA675" s="70"/>
      <c r="CB675" s="70"/>
      <c r="CC675" s="70"/>
      <c r="CD675" s="70"/>
    </row>
    <row r="676" spans="1:82">
      <c r="A676" s="70"/>
      <c r="B676" s="70"/>
      <c r="C676" s="70"/>
      <c r="D676" s="70"/>
      <c r="E676" s="70"/>
      <c r="F676" s="70"/>
      <c r="G676" s="70"/>
      <c r="H676" s="70"/>
      <c r="I676" s="148"/>
      <c r="J676" s="71"/>
      <c r="K676" s="71"/>
      <c r="L676" s="71"/>
      <c r="M676" s="71"/>
      <c r="N676" s="71"/>
      <c r="O676" s="71"/>
      <c r="P676" s="71"/>
      <c r="Q676" s="71"/>
      <c r="R676" s="71"/>
      <c r="S676" s="71"/>
      <c r="T676" s="72"/>
      <c r="U676" s="71"/>
      <c r="V676" s="71"/>
      <c r="W676" s="71"/>
      <c r="X676" s="71"/>
      <c r="Y676" s="71"/>
      <c r="Z676" s="71"/>
      <c r="AA676" s="71"/>
      <c r="AB676" s="71"/>
      <c r="AC676" s="71"/>
      <c r="AD676" s="71"/>
      <c r="AE676" s="72"/>
      <c r="AF676" s="71"/>
      <c r="AG676" s="71"/>
      <c r="AH676" s="71"/>
      <c r="AI676" s="71"/>
      <c r="AJ676" s="71"/>
      <c r="AK676" s="71"/>
      <c r="AL676" s="71"/>
      <c r="AM676" s="71"/>
      <c r="AN676" s="71"/>
      <c r="AO676" s="71"/>
      <c r="AP676" s="71"/>
      <c r="AQ676" s="72"/>
      <c r="AR676" s="71"/>
      <c r="AS676" s="71"/>
      <c r="AT676" s="71"/>
      <c r="AU676" s="71"/>
      <c r="AV676" s="71"/>
      <c r="AW676" s="71"/>
      <c r="AX676" s="71"/>
      <c r="AY676" s="72"/>
      <c r="AZ676" s="71"/>
      <c r="BA676" s="71"/>
      <c r="BB676" s="71"/>
      <c r="BC676" s="71"/>
      <c r="BD676" s="71"/>
      <c r="BE676" s="71"/>
      <c r="BF676" s="71"/>
      <c r="BG676" s="72"/>
      <c r="BH676" s="71"/>
      <c r="BI676" s="71"/>
      <c r="BJ676" s="71"/>
      <c r="BK676" s="71"/>
      <c r="BL676" s="71"/>
      <c r="BM676" s="71"/>
      <c r="BN676" s="72"/>
      <c r="BO676" s="71"/>
      <c r="BP676" s="71"/>
      <c r="BQ676" s="71"/>
      <c r="BR676" s="71"/>
      <c r="BS676" s="71"/>
      <c r="BT676" s="71"/>
      <c r="BU676"/>
      <c r="BV676" s="70"/>
      <c r="BW676" s="70"/>
      <c r="BX676" s="70"/>
      <c r="BY676" s="70"/>
      <c r="BZ676" s="70"/>
      <c r="CA676" s="70"/>
      <c r="CB676" s="70"/>
      <c r="CC676" s="70"/>
      <c r="CD676" s="70"/>
    </row>
    <row r="677" spans="1:82">
      <c r="A677" s="70"/>
      <c r="B677" s="70"/>
      <c r="C677" s="70"/>
      <c r="D677" s="70"/>
      <c r="E677" s="70"/>
      <c r="F677" s="70"/>
      <c r="G677" s="70"/>
      <c r="H677" s="70"/>
      <c r="I677" s="148"/>
      <c r="J677" s="71"/>
      <c r="K677" s="71"/>
      <c r="L677" s="71"/>
      <c r="M677" s="71"/>
      <c r="N677" s="71"/>
      <c r="O677" s="71"/>
      <c r="P677" s="71"/>
      <c r="Q677" s="71"/>
      <c r="R677" s="71"/>
      <c r="S677" s="71"/>
      <c r="T677" s="72"/>
      <c r="U677" s="71"/>
      <c r="V677" s="71"/>
      <c r="W677" s="71"/>
      <c r="X677" s="71"/>
      <c r="Y677" s="71"/>
      <c r="Z677" s="71"/>
      <c r="AA677" s="71"/>
      <c r="AB677" s="71"/>
      <c r="AC677" s="71"/>
      <c r="AD677" s="71"/>
      <c r="AE677" s="72"/>
      <c r="AF677" s="71"/>
      <c r="AG677" s="71"/>
      <c r="AH677" s="71"/>
      <c r="AI677" s="71"/>
      <c r="AJ677" s="71"/>
      <c r="AK677" s="71"/>
      <c r="AL677" s="71"/>
      <c r="AM677" s="71"/>
      <c r="AN677" s="71"/>
      <c r="AO677" s="71"/>
      <c r="AP677" s="71"/>
      <c r="AQ677" s="72"/>
      <c r="AR677" s="71"/>
      <c r="AS677" s="71"/>
      <c r="AT677" s="71"/>
      <c r="AU677" s="71"/>
      <c r="AV677" s="71"/>
      <c r="AW677" s="71"/>
      <c r="AX677" s="71"/>
      <c r="AY677" s="72"/>
      <c r="AZ677" s="71"/>
      <c r="BA677" s="71"/>
      <c r="BB677" s="71"/>
      <c r="BC677" s="71"/>
      <c r="BD677" s="71"/>
      <c r="BE677" s="71"/>
      <c r="BF677" s="71"/>
      <c r="BG677" s="72"/>
      <c r="BH677" s="71"/>
      <c r="BI677" s="71"/>
      <c r="BJ677" s="71"/>
      <c r="BK677" s="71"/>
      <c r="BL677" s="71"/>
      <c r="BM677" s="71"/>
      <c r="BN677" s="72"/>
      <c r="BO677" s="71"/>
      <c r="BP677" s="71"/>
      <c r="BQ677" s="71"/>
      <c r="BR677" s="71"/>
      <c r="BS677" s="71"/>
      <c r="BT677" s="71"/>
      <c r="BU677"/>
      <c r="BV677" s="70"/>
      <c r="BW677" s="70"/>
      <c r="BX677" s="70"/>
      <c r="BY677" s="70"/>
      <c r="BZ677" s="70"/>
      <c r="CA677" s="70"/>
      <c r="CB677" s="70"/>
      <c r="CC677" s="70"/>
      <c r="CD677" s="70"/>
    </row>
    <row r="678" spans="1:82">
      <c r="A678" s="70"/>
      <c r="B678" s="70"/>
      <c r="C678" s="70"/>
      <c r="D678" s="70"/>
      <c r="E678" s="70"/>
      <c r="F678" s="70"/>
      <c r="G678" s="70"/>
      <c r="H678" s="70"/>
      <c r="I678" s="148"/>
      <c r="J678" s="71"/>
      <c r="K678" s="71"/>
      <c r="L678" s="71"/>
      <c r="M678" s="71"/>
      <c r="N678" s="71"/>
      <c r="O678" s="71"/>
      <c r="P678" s="71"/>
      <c r="Q678" s="71"/>
      <c r="R678" s="71"/>
      <c r="S678" s="71"/>
      <c r="T678" s="72"/>
      <c r="U678" s="71"/>
      <c r="V678" s="71"/>
      <c r="W678" s="71"/>
      <c r="X678" s="71"/>
      <c r="Y678" s="71"/>
      <c r="Z678" s="71"/>
      <c r="AA678" s="71"/>
      <c r="AB678" s="71"/>
      <c r="AC678" s="71"/>
      <c r="AD678" s="71"/>
      <c r="AE678" s="72"/>
      <c r="AF678" s="71"/>
      <c r="AG678" s="71"/>
      <c r="AH678" s="71"/>
      <c r="AI678" s="71"/>
      <c r="AJ678" s="71"/>
      <c r="AK678" s="71"/>
      <c r="AL678" s="71"/>
      <c r="AM678" s="71"/>
      <c r="AN678" s="71"/>
      <c r="AO678" s="71"/>
      <c r="AP678" s="71"/>
      <c r="AQ678" s="72"/>
      <c r="AR678" s="71"/>
      <c r="AS678" s="71"/>
      <c r="AT678" s="71"/>
      <c r="AU678" s="71"/>
      <c r="AV678" s="71"/>
      <c r="AW678" s="71"/>
      <c r="AX678" s="71"/>
      <c r="AY678" s="72"/>
      <c r="AZ678" s="71"/>
      <c r="BA678" s="71"/>
      <c r="BB678" s="71"/>
      <c r="BC678" s="71"/>
      <c r="BD678" s="71"/>
      <c r="BE678" s="71"/>
      <c r="BF678" s="71"/>
      <c r="BG678" s="72"/>
      <c r="BH678" s="71"/>
      <c r="BI678" s="71"/>
      <c r="BJ678" s="71"/>
      <c r="BK678" s="71"/>
      <c r="BL678" s="71"/>
      <c r="BM678" s="71"/>
      <c r="BN678" s="72"/>
      <c r="BO678" s="71"/>
      <c r="BP678" s="71"/>
      <c r="BQ678" s="71"/>
      <c r="BR678" s="71"/>
      <c r="BS678" s="71"/>
      <c r="BT678" s="71"/>
      <c r="BU678"/>
      <c r="BV678" s="70"/>
      <c r="BW678" s="70"/>
      <c r="BX678" s="70"/>
      <c r="BY678" s="70"/>
      <c r="BZ678" s="70"/>
      <c r="CA678" s="70"/>
      <c r="CB678" s="70"/>
      <c r="CC678" s="70"/>
      <c r="CD678" s="70"/>
    </row>
    <row r="679" spans="1:82">
      <c r="A679" s="70"/>
      <c r="B679" s="70"/>
      <c r="C679" s="70"/>
      <c r="D679" s="70"/>
      <c r="E679" s="70"/>
      <c r="F679" s="70"/>
      <c r="G679" s="70"/>
      <c r="H679" s="70"/>
      <c r="I679" s="148"/>
      <c r="J679" s="71"/>
      <c r="K679" s="71"/>
      <c r="L679" s="71"/>
      <c r="M679" s="71"/>
      <c r="N679" s="71"/>
      <c r="O679" s="71"/>
      <c r="P679" s="71"/>
      <c r="Q679" s="71"/>
      <c r="R679" s="71"/>
      <c r="S679" s="71"/>
      <c r="T679" s="72"/>
      <c r="U679" s="71"/>
      <c r="V679" s="71"/>
      <c r="W679" s="71"/>
      <c r="X679" s="71"/>
      <c r="Y679" s="71"/>
      <c r="Z679" s="71"/>
      <c r="AA679" s="71"/>
      <c r="AB679" s="71"/>
      <c r="AC679" s="71"/>
      <c r="AD679" s="71"/>
      <c r="AE679" s="72"/>
      <c r="AF679" s="71"/>
      <c r="AG679" s="71"/>
      <c r="AH679" s="71"/>
      <c r="AI679" s="71"/>
      <c r="AJ679" s="71"/>
      <c r="AK679" s="71"/>
      <c r="AL679" s="71"/>
      <c r="AM679" s="71"/>
      <c r="AN679" s="71"/>
      <c r="AO679" s="71"/>
      <c r="AP679" s="71"/>
      <c r="AQ679" s="72"/>
      <c r="AR679" s="71"/>
      <c r="AS679" s="71"/>
      <c r="AT679" s="71"/>
      <c r="AU679" s="71"/>
      <c r="AV679" s="71"/>
      <c r="AW679" s="71"/>
      <c r="AX679" s="71"/>
      <c r="AY679" s="72"/>
      <c r="AZ679" s="71"/>
      <c r="BA679" s="71"/>
      <c r="BB679" s="71"/>
      <c r="BC679" s="71"/>
      <c r="BD679" s="71"/>
      <c r="BE679" s="71"/>
      <c r="BF679" s="71"/>
      <c r="BG679" s="72"/>
      <c r="BH679" s="71"/>
      <c r="BI679" s="71"/>
      <c r="BJ679" s="71"/>
      <c r="BK679" s="71"/>
      <c r="BL679" s="71"/>
      <c r="BM679" s="71"/>
      <c r="BN679" s="72"/>
      <c r="BO679" s="71"/>
      <c r="BP679" s="71"/>
      <c r="BQ679" s="71"/>
      <c r="BR679" s="71"/>
      <c r="BS679" s="71"/>
      <c r="BT679" s="71"/>
      <c r="BU679"/>
      <c r="BV679" s="70"/>
      <c r="BW679" s="70"/>
      <c r="BX679" s="70"/>
      <c r="BY679" s="70"/>
      <c r="BZ679" s="70"/>
      <c r="CA679" s="70"/>
      <c r="CB679" s="70"/>
      <c r="CC679" s="70"/>
      <c r="CD679" s="70"/>
    </row>
    <row r="680" spans="1:82">
      <c r="A680" s="70"/>
      <c r="B680" s="70"/>
      <c r="C680" s="70"/>
      <c r="D680" s="70"/>
      <c r="E680" s="70"/>
      <c r="F680" s="70"/>
      <c r="G680" s="70"/>
      <c r="H680" s="70"/>
      <c r="I680" s="148"/>
      <c r="J680" s="71"/>
      <c r="K680" s="71"/>
      <c r="L680" s="71"/>
      <c r="M680" s="71"/>
      <c r="N680" s="71"/>
      <c r="O680" s="71"/>
      <c r="P680" s="71"/>
      <c r="Q680" s="71"/>
      <c r="R680" s="71"/>
      <c r="S680" s="71"/>
      <c r="T680" s="72"/>
      <c r="U680" s="71"/>
      <c r="V680" s="71"/>
      <c r="W680" s="71"/>
      <c r="X680" s="71"/>
      <c r="Y680" s="71"/>
      <c r="Z680" s="71"/>
      <c r="AA680" s="71"/>
      <c r="AB680" s="71"/>
      <c r="AC680" s="71"/>
      <c r="AD680" s="71"/>
      <c r="AE680" s="72"/>
      <c r="AF680" s="71"/>
      <c r="AG680" s="71"/>
      <c r="AH680" s="71"/>
      <c r="AI680" s="71"/>
      <c r="AJ680" s="71"/>
      <c r="AK680" s="71"/>
      <c r="AL680" s="71"/>
      <c r="AM680" s="71"/>
      <c r="AN680" s="71"/>
      <c r="AO680" s="71"/>
      <c r="AP680" s="71"/>
      <c r="AQ680" s="72"/>
      <c r="AR680" s="71"/>
      <c r="AS680" s="71"/>
      <c r="AT680" s="71"/>
      <c r="AU680" s="71"/>
      <c r="AV680" s="71"/>
      <c r="AW680" s="71"/>
      <c r="AX680" s="71"/>
      <c r="AY680" s="72"/>
      <c r="AZ680" s="71"/>
      <c r="BA680" s="71"/>
      <c r="BB680" s="71"/>
      <c r="BC680" s="71"/>
      <c r="BD680" s="71"/>
      <c r="BE680" s="71"/>
      <c r="BF680" s="71"/>
      <c r="BG680" s="72"/>
      <c r="BH680" s="71"/>
      <c r="BI680" s="71"/>
      <c r="BJ680" s="71"/>
      <c r="BK680" s="71"/>
      <c r="BL680" s="71"/>
      <c r="BM680" s="71"/>
      <c r="BN680" s="72"/>
      <c r="BO680" s="71"/>
      <c r="BP680" s="71"/>
      <c r="BQ680" s="71"/>
      <c r="BR680" s="71"/>
      <c r="BS680" s="71"/>
      <c r="BT680" s="71"/>
      <c r="BU680"/>
      <c r="BV680" s="70"/>
      <c r="BW680" s="70"/>
      <c r="BX680" s="70"/>
      <c r="BY680" s="70"/>
      <c r="BZ680" s="70"/>
      <c r="CA680" s="70"/>
      <c r="CB680" s="70"/>
      <c r="CC680" s="70"/>
      <c r="CD680" s="70"/>
    </row>
    <row r="681" spans="1:82">
      <c r="A681" s="70"/>
      <c r="B681" s="70"/>
      <c r="C681" s="70"/>
      <c r="D681" s="70"/>
      <c r="E681" s="70"/>
      <c r="F681" s="70"/>
      <c r="G681" s="70"/>
      <c r="H681" s="70"/>
      <c r="I681" s="148"/>
      <c r="J681" s="71"/>
      <c r="K681" s="71"/>
      <c r="L681" s="71"/>
      <c r="M681" s="71"/>
      <c r="N681" s="71"/>
      <c r="O681" s="71"/>
      <c r="P681" s="71"/>
      <c r="Q681" s="71"/>
      <c r="R681" s="71"/>
      <c r="S681" s="71"/>
      <c r="T681" s="72"/>
      <c r="U681" s="71"/>
      <c r="V681" s="71"/>
      <c r="W681" s="71"/>
      <c r="X681" s="71"/>
      <c r="Y681" s="71"/>
      <c r="Z681" s="71"/>
      <c r="AA681" s="71"/>
      <c r="AB681" s="71"/>
      <c r="AC681" s="71"/>
      <c r="AD681" s="71"/>
      <c r="AE681" s="72"/>
      <c r="AF681" s="71"/>
      <c r="AG681" s="71"/>
      <c r="AH681" s="71"/>
      <c r="AI681" s="71"/>
      <c r="AJ681" s="71"/>
      <c r="AK681" s="71"/>
      <c r="AL681" s="71"/>
      <c r="AM681" s="71"/>
      <c r="AN681" s="71"/>
      <c r="AO681" s="71"/>
      <c r="AP681" s="71"/>
      <c r="AQ681" s="72"/>
      <c r="AR681" s="71"/>
      <c r="AS681" s="71"/>
      <c r="AT681" s="71"/>
      <c r="AU681" s="71"/>
      <c r="AV681" s="71"/>
      <c r="AW681" s="71"/>
      <c r="AX681" s="71"/>
      <c r="AY681" s="72"/>
      <c r="AZ681" s="71"/>
      <c r="BA681" s="71"/>
      <c r="BB681" s="71"/>
      <c r="BC681" s="71"/>
      <c r="BD681" s="71"/>
      <c r="BE681" s="71"/>
      <c r="BF681" s="71"/>
      <c r="BG681" s="72"/>
      <c r="BH681" s="71"/>
      <c r="BI681" s="71"/>
      <c r="BJ681" s="71"/>
      <c r="BK681" s="71"/>
      <c r="BL681" s="71"/>
      <c r="BM681" s="71"/>
      <c r="BN681" s="72"/>
      <c r="BO681" s="71"/>
      <c r="BP681" s="71"/>
      <c r="BQ681" s="71"/>
      <c r="BR681" s="71"/>
      <c r="BS681" s="71"/>
      <c r="BT681" s="71"/>
      <c r="BU681"/>
      <c r="BV681" s="70"/>
      <c r="BW681" s="70"/>
      <c r="BX681" s="70"/>
      <c r="BY681" s="70"/>
      <c r="BZ681" s="70"/>
      <c r="CA681" s="70"/>
      <c r="CB681" s="70"/>
      <c r="CC681" s="70"/>
      <c r="CD681" s="70"/>
    </row>
    <row r="682" spans="1:82">
      <c r="A682" s="70"/>
      <c r="B682" s="70"/>
      <c r="C682" s="70"/>
      <c r="D682" s="70"/>
      <c r="E682" s="70"/>
      <c r="F682" s="70"/>
      <c r="G682" s="70"/>
      <c r="H682" s="70"/>
      <c r="I682" s="148"/>
      <c r="J682" s="71"/>
      <c r="K682" s="71"/>
      <c r="L682" s="71"/>
      <c r="M682" s="71"/>
      <c r="N682" s="71"/>
      <c r="O682" s="71"/>
      <c r="P682" s="71"/>
      <c r="Q682" s="71"/>
      <c r="R682" s="71"/>
      <c r="S682" s="71"/>
      <c r="T682" s="72"/>
      <c r="U682" s="71"/>
      <c r="V682" s="71"/>
      <c r="W682" s="71"/>
      <c r="X682" s="71"/>
      <c r="Y682" s="71"/>
      <c r="Z682" s="71"/>
      <c r="AA682" s="71"/>
      <c r="AB682" s="71"/>
      <c r="AC682" s="71"/>
      <c r="AD682" s="71"/>
      <c r="AE682" s="72"/>
      <c r="AF682" s="71"/>
      <c r="AG682" s="71"/>
      <c r="AH682" s="71"/>
      <c r="AI682" s="71"/>
      <c r="AJ682" s="71"/>
      <c r="AK682" s="71"/>
      <c r="AL682" s="71"/>
      <c r="AM682" s="71"/>
      <c r="AN682" s="71"/>
      <c r="AO682" s="71"/>
      <c r="AP682" s="71"/>
      <c r="AQ682" s="72"/>
      <c r="AR682" s="71"/>
      <c r="AS682" s="71"/>
      <c r="AT682" s="71"/>
      <c r="AU682" s="71"/>
      <c r="AV682" s="71"/>
      <c r="AW682" s="71"/>
      <c r="AX682" s="71"/>
      <c r="AY682" s="72"/>
      <c r="AZ682" s="71"/>
      <c r="BA682" s="71"/>
      <c r="BB682" s="71"/>
      <c r="BC682" s="71"/>
      <c r="BD682" s="71"/>
      <c r="BE682" s="71"/>
      <c r="BF682" s="71"/>
      <c r="BG682" s="72"/>
      <c r="BH682" s="71"/>
      <c r="BI682" s="71"/>
      <c r="BJ682" s="71"/>
      <c r="BK682" s="71"/>
      <c r="BL682" s="71"/>
      <c r="BM682" s="71"/>
      <c r="BN682" s="72"/>
      <c r="BO682" s="71"/>
      <c r="BP682" s="71"/>
      <c r="BQ682" s="71"/>
      <c r="BR682" s="71"/>
      <c r="BS682" s="71"/>
      <c r="BT682" s="71"/>
      <c r="BU682"/>
      <c r="BV682" s="70"/>
      <c r="BW682" s="70"/>
      <c r="BX682" s="70"/>
      <c r="BY682" s="70"/>
      <c r="BZ682" s="70"/>
      <c r="CA682" s="70"/>
      <c r="CB682" s="70"/>
      <c r="CC682" s="70"/>
      <c r="CD682" s="70"/>
    </row>
    <row r="683" spans="1:82">
      <c r="A683" s="70"/>
      <c r="B683" s="70"/>
      <c r="C683" s="70"/>
      <c r="D683" s="70"/>
      <c r="E683" s="70"/>
      <c r="F683" s="70"/>
      <c r="G683" s="70"/>
      <c r="H683" s="70"/>
      <c r="I683" s="148"/>
      <c r="J683" s="71"/>
      <c r="K683" s="71"/>
      <c r="L683" s="71"/>
      <c r="M683" s="71"/>
      <c r="N683" s="71"/>
      <c r="O683" s="71"/>
      <c r="P683" s="71"/>
      <c r="Q683" s="71"/>
      <c r="R683" s="71"/>
      <c r="S683" s="71"/>
      <c r="T683" s="72"/>
      <c r="U683" s="71"/>
      <c r="V683" s="71"/>
      <c r="W683" s="71"/>
      <c r="X683" s="71"/>
      <c r="Y683" s="71"/>
      <c r="Z683" s="71"/>
      <c r="AA683" s="71"/>
      <c r="AB683" s="71"/>
      <c r="AC683" s="71"/>
      <c r="AD683" s="71"/>
      <c r="AE683" s="72"/>
      <c r="AF683" s="71"/>
      <c r="AG683" s="71"/>
      <c r="AH683" s="71"/>
      <c r="AI683" s="71"/>
      <c r="AJ683" s="71"/>
      <c r="AK683" s="71"/>
      <c r="AL683" s="71"/>
      <c r="AM683" s="71"/>
      <c r="AN683" s="71"/>
      <c r="AO683" s="71"/>
      <c r="AP683" s="71"/>
      <c r="AQ683" s="72"/>
      <c r="AR683" s="71"/>
      <c r="AS683" s="71"/>
      <c r="AT683" s="71"/>
      <c r="AU683" s="71"/>
      <c r="AV683" s="71"/>
      <c r="AW683" s="71"/>
      <c r="AX683" s="71"/>
      <c r="AY683" s="72"/>
      <c r="AZ683" s="71"/>
      <c r="BA683" s="71"/>
      <c r="BB683" s="71"/>
      <c r="BC683" s="71"/>
      <c r="BD683" s="71"/>
      <c r="BE683" s="71"/>
      <c r="BF683" s="71"/>
      <c r="BG683" s="72"/>
      <c r="BH683" s="71"/>
      <c r="BI683" s="71"/>
      <c r="BJ683" s="71"/>
      <c r="BK683" s="71"/>
      <c r="BL683" s="71"/>
      <c r="BM683" s="71"/>
      <c r="BN683" s="72"/>
      <c r="BO683" s="71"/>
      <c r="BP683" s="71"/>
      <c r="BQ683" s="71"/>
      <c r="BR683" s="71"/>
      <c r="BS683" s="71"/>
      <c r="BT683" s="71"/>
      <c r="BU683"/>
      <c r="BV683" s="70"/>
      <c r="BW683" s="70"/>
      <c r="BX683" s="70"/>
      <c r="BY683" s="70"/>
      <c r="BZ683" s="70"/>
      <c r="CA683" s="70"/>
      <c r="CB683" s="70"/>
      <c r="CC683" s="70"/>
      <c r="CD683" s="70"/>
    </row>
    <row r="684" spans="1:82">
      <c r="A684" s="70"/>
      <c r="B684" s="70"/>
      <c r="C684" s="70"/>
      <c r="D684" s="70"/>
      <c r="E684" s="70"/>
      <c r="F684" s="70"/>
      <c r="G684" s="70"/>
      <c r="H684" s="70"/>
      <c r="I684" s="148"/>
      <c r="J684" s="71"/>
      <c r="K684" s="71"/>
      <c r="L684" s="71"/>
      <c r="M684" s="71"/>
      <c r="N684" s="71"/>
      <c r="O684" s="71"/>
      <c r="P684" s="71"/>
      <c r="Q684" s="71"/>
      <c r="R684" s="71"/>
      <c r="S684" s="71"/>
      <c r="T684" s="72"/>
      <c r="U684" s="71"/>
      <c r="V684" s="71"/>
      <c r="W684" s="71"/>
      <c r="X684" s="71"/>
      <c r="Y684" s="71"/>
      <c r="Z684" s="71"/>
      <c r="AA684" s="71"/>
      <c r="AB684" s="71"/>
      <c r="AC684" s="71"/>
      <c r="AD684" s="71"/>
      <c r="AE684" s="72"/>
      <c r="AF684" s="71"/>
      <c r="AG684" s="71"/>
      <c r="AH684" s="71"/>
      <c r="AI684" s="71"/>
      <c r="AJ684" s="71"/>
      <c r="AK684" s="71"/>
      <c r="AL684" s="71"/>
      <c r="AM684" s="71"/>
      <c r="AN684" s="71"/>
      <c r="AO684" s="71"/>
      <c r="AP684" s="71"/>
      <c r="AQ684" s="72"/>
      <c r="AR684" s="71"/>
      <c r="AS684" s="71"/>
      <c r="AT684" s="71"/>
      <c r="AU684" s="71"/>
      <c r="AV684" s="71"/>
      <c r="AW684" s="71"/>
      <c r="AX684" s="71"/>
      <c r="AY684" s="72"/>
      <c r="AZ684" s="71"/>
      <c r="BA684" s="71"/>
      <c r="BB684" s="71"/>
      <c r="BC684" s="71"/>
      <c r="BD684" s="71"/>
      <c r="BE684" s="71"/>
      <c r="BF684" s="71"/>
      <c r="BG684" s="72"/>
      <c r="BH684" s="71"/>
      <c r="BI684" s="71"/>
      <c r="BJ684" s="71"/>
      <c r="BK684" s="71"/>
      <c r="BL684" s="71"/>
      <c r="BM684" s="71"/>
      <c r="BN684" s="72"/>
      <c r="BO684" s="71"/>
      <c r="BP684" s="71"/>
      <c r="BQ684" s="71"/>
      <c r="BR684" s="71"/>
      <c r="BS684" s="71"/>
      <c r="BT684" s="71"/>
      <c r="BU684"/>
      <c r="BV684" s="70"/>
      <c r="BW684" s="70"/>
      <c r="BX684" s="70"/>
      <c r="BY684" s="70"/>
      <c r="BZ684" s="70"/>
      <c r="CA684" s="70"/>
      <c r="CB684" s="70"/>
      <c r="CC684" s="70"/>
      <c r="CD684" s="70"/>
    </row>
    <row r="685" spans="1:82">
      <c r="A685" s="70"/>
      <c r="B685" s="70"/>
      <c r="C685" s="70"/>
      <c r="D685" s="70"/>
      <c r="E685" s="70"/>
      <c r="F685" s="70"/>
      <c r="G685" s="70"/>
      <c r="H685" s="70"/>
      <c r="I685" s="148"/>
      <c r="J685" s="71"/>
      <c r="K685" s="71"/>
      <c r="L685" s="71"/>
      <c r="M685" s="71"/>
      <c r="N685" s="71"/>
      <c r="O685" s="71"/>
      <c r="P685" s="71"/>
      <c r="Q685" s="71"/>
      <c r="R685" s="71"/>
      <c r="S685" s="71"/>
      <c r="T685" s="72"/>
      <c r="U685" s="71"/>
      <c r="V685" s="71"/>
      <c r="W685" s="71"/>
      <c r="X685" s="71"/>
      <c r="Y685" s="71"/>
      <c r="Z685" s="71"/>
      <c r="AA685" s="71"/>
      <c r="AB685" s="71"/>
      <c r="AC685" s="71"/>
      <c r="AD685" s="71"/>
      <c r="AE685" s="72"/>
      <c r="AF685" s="71"/>
      <c r="AG685" s="71"/>
      <c r="AH685" s="71"/>
      <c r="AI685" s="71"/>
      <c r="AJ685" s="71"/>
      <c r="AK685" s="71"/>
      <c r="AL685" s="71"/>
      <c r="AM685" s="71"/>
      <c r="AN685" s="71"/>
      <c r="AO685" s="71"/>
      <c r="AP685" s="71"/>
      <c r="AQ685" s="72"/>
      <c r="AR685" s="71"/>
      <c r="AS685" s="71"/>
      <c r="AT685" s="71"/>
      <c r="AU685" s="71"/>
      <c r="AV685" s="71"/>
      <c r="AW685" s="71"/>
      <c r="AX685" s="71"/>
      <c r="AY685" s="72"/>
      <c r="AZ685" s="71"/>
      <c r="BA685" s="71"/>
      <c r="BB685" s="71"/>
      <c r="BC685" s="71"/>
      <c r="BD685" s="71"/>
      <c r="BE685" s="71"/>
      <c r="BF685" s="71"/>
      <c r="BG685" s="72"/>
      <c r="BH685" s="71"/>
      <c r="BI685" s="71"/>
      <c r="BJ685" s="71"/>
      <c r="BK685" s="71"/>
      <c r="BL685" s="71"/>
      <c r="BM685" s="71"/>
      <c r="BN685" s="72"/>
      <c r="BO685" s="71"/>
      <c r="BP685" s="71"/>
      <c r="BQ685" s="71"/>
      <c r="BR685" s="71"/>
      <c r="BS685" s="71"/>
      <c r="BT685" s="71"/>
      <c r="BU685"/>
      <c r="BV685" s="70"/>
      <c r="BW685" s="70"/>
      <c r="BX685" s="70"/>
      <c r="BY685" s="70"/>
      <c r="BZ685" s="70"/>
      <c r="CA685" s="70"/>
      <c r="CB685" s="70"/>
      <c r="CC685" s="70"/>
      <c r="CD685" s="70"/>
    </row>
    <row r="686" spans="1:82">
      <c r="A686" s="70"/>
      <c r="B686" s="70"/>
      <c r="C686" s="70"/>
      <c r="D686" s="70"/>
      <c r="E686" s="70"/>
      <c r="F686" s="70"/>
      <c r="G686" s="70"/>
      <c r="H686" s="70"/>
      <c r="I686" s="148"/>
      <c r="J686" s="71"/>
      <c r="K686" s="71"/>
      <c r="L686" s="71"/>
      <c r="M686" s="71"/>
      <c r="N686" s="71"/>
      <c r="O686" s="71"/>
      <c r="P686" s="71"/>
      <c r="Q686" s="71"/>
      <c r="R686" s="71"/>
      <c r="S686" s="71"/>
      <c r="T686" s="72"/>
      <c r="U686" s="71"/>
      <c r="V686" s="71"/>
      <c r="W686" s="71"/>
      <c r="X686" s="71"/>
      <c r="Y686" s="71"/>
      <c r="Z686" s="71"/>
      <c r="AA686" s="71"/>
      <c r="AB686" s="71"/>
      <c r="AC686" s="71"/>
      <c r="AD686" s="71"/>
      <c r="AE686" s="72"/>
      <c r="AF686" s="71"/>
      <c r="AG686" s="71"/>
      <c r="AH686" s="71"/>
      <c r="AI686" s="71"/>
      <c r="AJ686" s="71"/>
      <c r="AK686" s="71"/>
      <c r="AL686" s="71"/>
      <c r="AM686" s="71"/>
      <c r="AN686" s="71"/>
      <c r="AO686" s="71"/>
      <c r="AP686" s="71"/>
      <c r="AQ686" s="72"/>
      <c r="AR686" s="71"/>
      <c r="AS686" s="71"/>
      <c r="AT686" s="71"/>
      <c r="AU686" s="71"/>
      <c r="AV686" s="71"/>
      <c r="AW686" s="71"/>
      <c r="AX686" s="71"/>
      <c r="AY686" s="72"/>
      <c r="AZ686" s="71"/>
      <c r="BA686" s="71"/>
      <c r="BB686" s="71"/>
      <c r="BC686" s="71"/>
      <c r="BD686" s="71"/>
      <c r="BE686" s="71"/>
      <c r="BF686" s="71"/>
      <c r="BG686" s="72"/>
      <c r="BH686" s="71"/>
      <c r="BI686" s="71"/>
      <c r="BJ686" s="71"/>
      <c r="BK686" s="71"/>
      <c r="BL686" s="71"/>
      <c r="BM686" s="71"/>
      <c r="BN686" s="72"/>
      <c r="BO686" s="71"/>
      <c r="BP686" s="71"/>
      <c r="BQ686" s="71"/>
      <c r="BR686" s="71"/>
      <c r="BS686" s="71"/>
      <c r="BT686" s="71"/>
      <c r="BU686"/>
      <c r="BV686" s="70"/>
      <c r="BW686" s="70"/>
      <c r="BX686" s="70"/>
      <c r="BY686" s="70"/>
      <c r="BZ686" s="70"/>
      <c r="CA686" s="70"/>
      <c r="CB686" s="70"/>
      <c r="CC686" s="70"/>
      <c r="CD686" s="70"/>
    </row>
    <row r="687" spans="1:82">
      <c r="A687" s="70"/>
      <c r="B687" s="70"/>
      <c r="C687" s="70"/>
      <c r="D687" s="70"/>
      <c r="E687" s="70"/>
      <c r="F687" s="70"/>
      <c r="G687" s="70"/>
      <c r="H687" s="70"/>
      <c r="I687" s="148"/>
      <c r="J687" s="71"/>
      <c r="K687" s="71"/>
      <c r="L687" s="71"/>
      <c r="M687" s="71"/>
      <c r="N687" s="71"/>
      <c r="O687" s="71"/>
      <c r="P687" s="71"/>
      <c r="Q687" s="71"/>
      <c r="R687" s="71"/>
      <c r="S687" s="71"/>
      <c r="T687" s="72"/>
      <c r="U687" s="71"/>
      <c r="V687" s="71"/>
      <c r="W687" s="71"/>
      <c r="X687" s="71"/>
      <c r="Y687" s="71"/>
      <c r="Z687" s="71"/>
      <c r="AA687" s="71"/>
      <c r="AB687" s="71"/>
      <c r="AC687" s="71"/>
      <c r="AD687" s="71"/>
      <c r="AE687" s="72"/>
      <c r="AF687" s="71"/>
      <c r="AG687" s="71"/>
      <c r="AH687" s="71"/>
      <c r="AI687" s="71"/>
      <c r="AJ687" s="71"/>
      <c r="AK687" s="71"/>
      <c r="AL687" s="71"/>
      <c r="AM687" s="71"/>
      <c r="AN687" s="71"/>
      <c r="AO687" s="71"/>
      <c r="AP687" s="71"/>
      <c r="AQ687" s="72"/>
      <c r="AR687" s="71"/>
      <c r="AS687" s="71"/>
      <c r="AT687" s="71"/>
      <c r="AU687" s="71"/>
      <c r="AV687" s="71"/>
      <c r="AW687" s="71"/>
      <c r="AX687" s="71"/>
      <c r="AY687" s="72"/>
      <c r="AZ687" s="71"/>
      <c r="BA687" s="71"/>
      <c r="BB687" s="71"/>
      <c r="BC687" s="71"/>
      <c r="BD687" s="71"/>
      <c r="BE687" s="71"/>
      <c r="BF687" s="71"/>
      <c r="BG687" s="72"/>
      <c r="BH687" s="71"/>
      <c r="BI687" s="71"/>
      <c r="BJ687" s="71"/>
      <c r="BK687" s="71"/>
      <c r="BL687" s="71"/>
      <c r="BM687" s="71"/>
      <c r="BN687" s="72"/>
      <c r="BO687" s="71"/>
      <c r="BP687" s="71"/>
      <c r="BQ687" s="71"/>
      <c r="BR687" s="71"/>
      <c r="BS687" s="71"/>
      <c r="BT687" s="71"/>
      <c r="BU687"/>
      <c r="BV687" s="70"/>
      <c r="BW687" s="70"/>
      <c r="BX687" s="70"/>
      <c r="BY687" s="70"/>
      <c r="BZ687" s="70"/>
      <c r="CA687" s="70"/>
      <c r="CB687" s="70"/>
      <c r="CC687" s="70"/>
      <c r="CD687" s="70"/>
    </row>
    <row r="688" spans="1:82">
      <c r="A688" s="70"/>
      <c r="B688" s="70"/>
      <c r="C688" s="70"/>
      <c r="D688" s="70"/>
      <c r="E688" s="70"/>
      <c r="F688" s="70"/>
      <c r="G688" s="70"/>
      <c r="H688" s="70"/>
      <c r="I688" s="148"/>
      <c r="J688" s="71"/>
      <c r="K688" s="71"/>
      <c r="L688" s="71"/>
      <c r="M688" s="71"/>
      <c r="N688" s="71"/>
      <c r="O688" s="71"/>
      <c r="P688" s="71"/>
      <c r="Q688" s="71"/>
      <c r="R688" s="71"/>
      <c r="S688" s="71"/>
      <c r="T688" s="72"/>
      <c r="U688" s="71"/>
      <c r="V688" s="71"/>
      <c r="W688" s="71"/>
      <c r="X688" s="71"/>
      <c r="Y688" s="71"/>
      <c r="Z688" s="71"/>
      <c r="AA688" s="71"/>
      <c r="AB688" s="71"/>
      <c r="AC688" s="71"/>
      <c r="AD688" s="71"/>
      <c r="AE688" s="72"/>
      <c r="AF688" s="71"/>
      <c r="AG688" s="71"/>
      <c r="AH688" s="71"/>
      <c r="AI688" s="71"/>
      <c r="AJ688" s="71"/>
      <c r="AK688" s="71"/>
      <c r="AL688" s="71"/>
      <c r="AM688" s="71"/>
      <c r="AN688" s="71"/>
      <c r="AO688" s="71"/>
      <c r="AP688" s="71"/>
      <c r="AQ688" s="72"/>
      <c r="AR688" s="71"/>
      <c r="AS688" s="71"/>
      <c r="AT688" s="71"/>
      <c r="AU688" s="71"/>
      <c r="AV688" s="71"/>
      <c r="AW688" s="71"/>
      <c r="AX688" s="71"/>
      <c r="AY688" s="72"/>
      <c r="AZ688" s="71"/>
      <c r="BA688" s="71"/>
      <c r="BB688" s="71"/>
      <c r="BC688" s="71"/>
      <c r="BD688" s="71"/>
      <c r="BE688" s="71"/>
      <c r="BF688" s="71"/>
      <c r="BG688" s="72"/>
      <c r="BH688" s="71"/>
      <c r="BI688" s="71"/>
      <c r="BJ688" s="71"/>
      <c r="BK688" s="71"/>
      <c r="BL688" s="71"/>
      <c r="BM688" s="71"/>
      <c r="BN688" s="72"/>
      <c r="BO688" s="71"/>
      <c r="BP688" s="71"/>
      <c r="BQ688" s="71"/>
      <c r="BR688" s="71"/>
      <c r="BS688" s="71"/>
      <c r="BT688" s="71"/>
      <c r="BU688"/>
      <c r="BV688" s="70"/>
      <c r="BW688" s="70"/>
      <c r="BX688" s="70"/>
      <c r="BY688" s="70"/>
      <c r="BZ688" s="70"/>
      <c r="CA688" s="70"/>
      <c r="CB688" s="70"/>
      <c r="CC688" s="70"/>
      <c r="CD688" s="70"/>
    </row>
    <row r="689" spans="1:82">
      <c r="A689" s="70"/>
      <c r="B689" s="70"/>
      <c r="C689" s="70"/>
      <c r="D689" s="70"/>
      <c r="E689" s="70"/>
      <c r="F689" s="70"/>
      <c r="G689" s="70"/>
      <c r="H689" s="70"/>
      <c r="I689" s="148"/>
      <c r="J689" s="71"/>
      <c r="K689" s="71"/>
      <c r="L689" s="71"/>
      <c r="M689" s="71"/>
      <c r="N689" s="71"/>
      <c r="O689" s="71"/>
      <c r="P689" s="71"/>
      <c r="Q689" s="71"/>
      <c r="R689" s="71"/>
      <c r="S689" s="71"/>
      <c r="T689" s="72"/>
      <c r="U689" s="71"/>
      <c r="V689" s="71"/>
      <c r="W689" s="71"/>
      <c r="X689" s="71"/>
      <c r="Y689" s="71"/>
      <c r="Z689" s="71"/>
      <c r="AA689" s="71"/>
      <c r="AB689" s="71"/>
      <c r="AC689" s="71"/>
      <c r="AD689" s="71"/>
      <c r="AE689" s="72"/>
      <c r="AF689" s="71"/>
      <c r="AG689" s="71"/>
      <c r="AH689" s="71"/>
      <c r="AI689" s="71"/>
      <c r="AJ689" s="71"/>
      <c r="AK689" s="71"/>
      <c r="AL689" s="71"/>
      <c r="AM689" s="71"/>
      <c r="AN689" s="71"/>
      <c r="AO689" s="71"/>
      <c r="AP689" s="71"/>
      <c r="AQ689" s="72"/>
      <c r="AR689" s="71"/>
      <c r="AS689" s="71"/>
      <c r="AT689" s="71"/>
      <c r="AU689" s="71"/>
      <c r="AV689" s="71"/>
      <c r="AW689" s="71"/>
      <c r="AX689" s="71"/>
      <c r="AY689" s="72"/>
      <c r="AZ689" s="71"/>
      <c r="BA689" s="71"/>
      <c r="BB689" s="71"/>
      <c r="BC689" s="71"/>
      <c r="BD689" s="71"/>
      <c r="BE689" s="71"/>
      <c r="BF689" s="71"/>
      <c r="BG689" s="72"/>
      <c r="BH689" s="71"/>
      <c r="BI689" s="71"/>
      <c r="BJ689" s="71"/>
      <c r="BK689" s="71"/>
      <c r="BL689" s="71"/>
      <c r="BM689" s="71"/>
      <c r="BN689" s="72"/>
      <c r="BO689" s="71"/>
      <c r="BP689" s="71"/>
      <c r="BQ689" s="71"/>
      <c r="BR689" s="71"/>
      <c r="BS689" s="71"/>
      <c r="BT689" s="71"/>
      <c r="BU689"/>
      <c r="BV689" s="70"/>
      <c r="BW689" s="70"/>
      <c r="BX689" s="70"/>
      <c r="BY689" s="70"/>
      <c r="BZ689" s="70"/>
      <c r="CA689" s="70"/>
      <c r="CB689" s="70"/>
      <c r="CC689" s="70"/>
      <c r="CD689" s="70"/>
    </row>
    <row r="690" spans="1:82">
      <c r="A690" s="70"/>
      <c r="B690" s="70"/>
      <c r="C690" s="70"/>
      <c r="D690" s="70"/>
      <c r="E690" s="70"/>
      <c r="F690" s="70"/>
      <c r="G690" s="70"/>
      <c r="H690" s="70"/>
      <c r="I690" s="148"/>
      <c r="J690" s="71"/>
      <c r="K690" s="71"/>
      <c r="L690" s="71"/>
      <c r="M690" s="71"/>
      <c r="N690" s="71"/>
      <c r="O690" s="71"/>
      <c r="P690" s="71"/>
      <c r="Q690" s="71"/>
      <c r="R690" s="71"/>
      <c r="S690" s="71"/>
      <c r="T690" s="72"/>
      <c r="U690" s="71"/>
      <c r="V690" s="71"/>
      <c r="W690" s="71"/>
      <c r="X690" s="71"/>
      <c r="Y690" s="71"/>
      <c r="Z690" s="71"/>
      <c r="AA690" s="71"/>
      <c r="AB690" s="71"/>
      <c r="AC690" s="71"/>
      <c r="AD690" s="71"/>
      <c r="AE690" s="72"/>
      <c r="AF690" s="71"/>
      <c r="AG690" s="71"/>
      <c r="AH690" s="71"/>
      <c r="AI690" s="71"/>
      <c r="AJ690" s="71"/>
      <c r="AK690" s="71"/>
      <c r="AL690" s="71"/>
      <c r="AM690" s="71"/>
      <c r="AN690" s="71"/>
      <c r="AO690" s="71"/>
      <c r="AP690" s="71"/>
      <c r="AQ690" s="72"/>
      <c r="AR690" s="71"/>
      <c r="AS690" s="71"/>
      <c r="AT690" s="71"/>
      <c r="AU690" s="71"/>
      <c r="AV690" s="71"/>
      <c r="AW690" s="71"/>
      <c r="AX690" s="71"/>
      <c r="AY690" s="72"/>
      <c r="AZ690" s="71"/>
      <c r="BA690" s="71"/>
      <c r="BB690" s="71"/>
      <c r="BC690" s="71"/>
      <c r="BD690" s="71"/>
      <c r="BE690" s="71"/>
      <c r="BF690" s="71"/>
      <c r="BG690" s="72"/>
      <c r="BH690" s="71"/>
      <c r="BI690" s="71"/>
      <c r="BJ690" s="71"/>
      <c r="BK690" s="71"/>
      <c r="BL690" s="71"/>
      <c r="BM690" s="71"/>
      <c r="BN690" s="72"/>
      <c r="BO690" s="71"/>
      <c r="BP690" s="71"/>
      <c r="BQ690" s="71"/>
      <c r="BR690" s="71"/>
      <c r="BS690" s="71"/>
      <c r="BT690" s="71"/>
      <c r="BU690"/>
      <c r="BV690" s="70"/>
      <c r="BW690" s="70"/>
      <c r="BX690" s="70"/>
      <c r="BY690" s="70"/>
      <c r="BZ690" s="70"/>
      <c r="CA690" s="70"/>
      <c r="CB690" s="70"/>
      <c r="CC690" s="70"/>
      <c r="CD690" s="70"/>
    </row>
    <row r="691" spans="1:82">
      <c r="A691" s="70"/>
      <c r="B691" s="70"/>
      <c r="C691" s="70"/>
      <c r="D691" s="70"/>
      <c r="E691" s="70"/>
      <c r="F691" s="70"/>
      <c r="G691" s="1064"/>
      <c r="H691" s="70"/>
      <c r="I691" s="148"/>
      <c r="J691" s="71"/>
      <c r="K691" s="71"/>
      <c r="L691" s="71"/>
      <c r="M691" s="71"/>
      <c r="N691" s="71"/>
      <c r="O691" s="71"/>
      <c r="P691" s="71"/>
      <c r="Q691" s="71"/>
      <c r="R691" s="71"/>
      <c r="S691" s="71"/>
      <c r="T691" s="72"/>
      <c r="U691" s="71"/>
      <c r="V691" s="71"/>
      <c r="W691" s="71"/>
      <c r="X691" s="71"/>
      <c r="Y691" s="71"/>
      <c r="Z691" s="71"/>
      <c r="AA691" s="71"/>
      <c r="AB691" s="71"/>
      <c r="AC691" s="71"/>
      <c r="AD691" s="71"/>
      <c r="AE691" s="72"/>
      <c r="AF691" s="71"/>
      <c r="AG691" s="71"/>
      <c r="AH691" s="71"/>
      <c r="AI691" s="71"/>
      <c r="AJ691" s="71"/>
      <c r="AK691" s="71"/>
      <c r="AL691" s="71"/>
      <c r="AM691" s="71"/>
      <c r="AN691" s="71"/>
      <c r="AO691" s="71"/>
      <c r="AP691" s="71"/>
      <c r="AQ691" s="72"/>
      <c r="AR691" s="71"/>
      <c r="AS691" s="71"/>
      <c r="AT691" s="71"/>
      <c r="AU691" s="71"/>
      <c r="AV691" s="71"/>
      <c r="AW691" s="71"/>
      <c r="AX691" s="71"/>
      <c r="AY691" s="72"/>
      <c r="AZ691" s="71"/>
      <c r="BA691" s="71"/>
      <c r="BB691" s="71"/>
      <c r="BC691" s="71"/>
      <c r="BD691" s="71"/>
      <c r="BE691" s="71"/>
      <c r="BF691" s="71"/>
      <c r="BG691" s="72"/>
      <c r="BH691" s="71"/>
      <c r="BI691" s="71"/>
      <c r="BJ691" s="71"/>
      <c r="BK691" s="71"/>
      <c r="BL691" s="71"/>
      <c r="BM691" s="71"/>
      <c r="BN691" s="72"/>
      <c r="BO691" s="71"/>
      <c r="BP691" s="71"/>
      <c r="BQ691" s="71"/>
      <c r="BR691" s="71"/>
      <c r="BS691" s="71"/>
      <c r="BT691" s="71"/>
      <c r="BU691"/>
      <c r="BV691" s="70"/>
      <c r="BW691" s="70"/>
      <c r="BX691" s="70"/>
      <c r="BY691" s="70"/>
      <c r="BZ691" s="70"/>
      <c r="CA691" s="70"/>
      <c r="CB691" s="70"/>
      <c r="CC691" s="70"/>
      <c r="CD691" s="70"/>
    </row>
    <row r="692" spans="1:82">
      <c r="A692" s="70"/>
      <c r="B692" s="70"/>
      <c r="C692" s="70"/>
      <c r="D692" s="70"/>
      <c r="E692" s="70"/>
      <c r="F692" s="70"/>
      <c r="G692" s="1064"/>
      <c r="H692" s="70"/>
      <c r="I692" s="148"/>
      <c r="J692" s="71"/>
      <c r="K692" s="71"/>
      <c r="L692" s="71"/>
      <c r="M692" s="71"/>
      <c r="N692" s="71"/>
      <c r="O692" s="71"/>
      <c r="P692" s="71"/>
      <c r="Q692" s="71"/>
      <c r="R692" s="71"/>
      <c r="S692" s="71"/>
      <c r="T692" s="72"/>
      <c r="U692" s="71"/>
      <c r="V692" s="71"/>
      <c r="W692" s="71"/>
      <c r="X692" s="71"/>
      <c r="Y692" s="71"/>
      <c r="Z692" s="71"/>
      <c r="AA692" s="71"/>
      <c r="AB692" s="71"/>
      <c r="AC692" s="71"/>
      <c r="AD692" s="71"/>
      <c r="AE692" s="72"/>
      <c r="AF692" s="71"/>
      <c r="AG692" s="71"/>
      <c r="AH692" s="71"/>
      <c r="AI692" s="71"/>
      <c r="AJ692" s="71"/>
      <c r="AK692" s="71"/>
      <c r="AL692" s="71"/>
      <c r="AM692" s="71"/>
      <c r="AN692" s="71"/>
      <c r="AO692" s="71"/>
      <c r="AP692" s="71"/>
      <c r="AQ692" s="72"/>
      <c r="AR692" s="71"/>
      <c r="AS692" s="71"/>
      <c r="AT692" s="71"/>
      <c r="AU692" s="71"/>
      <c r="AV692" s="71"/>
      <c r="AW692" s="71"/>
      <c r="AX692" s="71"/>
      <c r="AY692" s="72"/>
      <c r="AZ692" s="71"/>
      <c r="BA692" s="71"/>
      <c r="BB692" s="71"/>
      <c r="BC692" s="71"/>
      <c r="BD692" s="71"/>
      <c r="BE692" s="71"/>
      <c r="BF692" s="71"/>
      <c r="BG692" s="72"/>
      <c r="BH692" s="71"/>
      <c r="BI692" s="71"/>
      <c r="BJ692" s="71"/>
      <c r="BK692" s="71"/>
      <c r="BL692" s="71"/>
      <c r="BM692" s="71"/>
      <c r="BN692" s="72"/>
      <c r="BO692" s="71"/>
      <c r="BP692" s="71"/>
      <c r="BQ692" s="71"/>
      <c r="BR692" s="71"/>
      <c r="BS692" s="71"/>
      <c r="BT692" s="71"/>
      <c r="BU692"/>
      <c r="BV692" s="70"/>
      <c r="BW692" s="70"/>
      <c r="BX692" s="70"/>
      <c r="BY692" s="70"/>
      <c r="BZ692" s="70"/>
      <c r="CA692" s="70"/>
      <c r="CB692" s="70"/>
      <c r="CC692" s="70"/>
      <c r="CD692" s="70"/>
    </row>
    <row r="693" spans="1:82">
      <c r="A693" s="70"/>
      <c r="B693" s="70"/>
      <c r="C693" s="70"/>
      <c r="D693" s="70"/>
      <c r="E693" s="70"/>
      <c r="F693" s="70"/>
      <c r="G693" s="70"/>
      <c r="H693" s="70"/>
      <c r="I693" s="148"/>
      <c r="J693" s="71"/>
      <c r="K693" s="71"/>
      <c r="L693" s="71"/>
      <c r="M693" s="71"/>
      <c r="N693" s="71"/>
      <c r="O693" s="71"/>
      <c r="P693" s="71"/>
      <c r="Q693" s="71"/>
      <c r="R693" s="71"/>
      <c r="S693" s="71"/>
      <c r="T693" s="72"/>
      <c r="U693" s="71"/>
      <c r="V693" s="71"/>
      <c r="W693" s="71"/>
      <c r="X693" s="71"/>
      <c r="Y693" s="71"/>
      <c r="Z693" s="71"/>
      <c r="AA693" s="71"/>
      <c r="AB693" s="71"/>
      <c r="AC693" s="71"/>
      <c r="AD693" s="71"/>
      <c r="AE693" s="72"/>
      <c r="AF693" s="71"/>
      <c r="AG693" s="71"/>
      <c r="AH693" s="71"/>
      <c r="AI693" s="71"/>
      <c r="AJ693" s="71"/>
      <c r="AK693" s="71"/>
      <c r="AL693" s="71"/>
      <c r="AM693" s="71"/>
      <c r="AN693" s="71"/>
      <c r="AO693" s="71"/>
      <c r="AP693" s="71"/>
      <c r="AQ693" s="72"/>
      <c r="AR693" s="71"/>
      <c r="AS693" s="71"/>
      <c r="AT693" s="71"/>
      <c r="AU693" s="71"/>
      <c r="AV693" s="71"/>
      <c r="AW693" s="71"/>
      <c r="AX693" s="71"/>
      <c r="AY693" s="72"/>
      <c r="AZ693" s="71"/>
      <c r="BA693" s="71"/>
      <c r="BB693" s="71"/>
      <c r="BC693" s="71"/>
      <c r="BD693" s="71"/>
      <c r="BE693" s="71"/>
      <c r="BF693" s="71"/>
      <c r="BG693" s="72"/>
      <c r="BH693" s="71"/>
      <c r="BI693" s="71"/>
      <c r="BJ693" s="71"/>
      <c r="BK693" s="71"/>
      <c r="BL693" s="71"/>
      <c r="BM693" s="71"/>
      <c r="BN693" s="72"/>
      <c r="BO693" s="71"/>
      <c r="BP693" s="71"/>
      <c r="BQ693" s="71"/>
      <c r="BR693" s="71"/>
      <c r="BS693" s="71"/>
      <c r="BT693" s="71"/>
      <c r="BU693"/>
      <c r="BV693" s="70"/>
      <c r="BW693" s="70"/>
      <c r="BX693" s="70"/>
      <c r="BY693" s="70"/>
      <c r="BZ693" s="70"/>
      <c r="CA693" s="70"/>
      <c r="CB693" s="70"/>
      <c r="CC693" s="70"/>
      <c r="CD693" s="70"/>
    </row>
    <row r="694" spans="1:82">
      <c r="A694" s="70"/>
      <c r="B694" s="70"/>
      <c r="C694" s="70"/>
      <c r="D694" s="70"/>
      <c r="E694" s="70"/>
      <c r="F694" s="70"/>
      <c r="G694" s="70"/>
      <c r="H694" s="70"/>
      <c r="I694" s="148"/>
      <c r="J694" s="71"/>
      <c r="K694" s="71"/>
      <c r="L694" s="71"/>
      <c r="M694" s="71"/>
      <c r="N694" s="71"/>
      <c r="O694" s="71"/>
      <c r="P694" s="71"/>
      <c r="Q694" s="71"/>
      <c r="R694" s="71"/>
      <c r="S694" s="71"/>
      <c r="T694" s="72"/>
      <c r="U694" s="71"/>
      <c r="V694" s="71"/>
      <c r="W694" s="71"/>
      <c r="X694" s="71"/>
      <c r="Y694" s="71"/>
      <c r="Z694" s="71"/>
      <c r="AA694" s="71"/>
      <c r="AB694" s="71"/>
      <c r="AC694" s="71"/>
      <c r="AD694" s="71"/>
      <c r="AE694" s="72"/>
      <c r="AF694" s="71"/>
      <c r="AG694" s="71"/>
      <c r="AH694" s="71"/>
      <c r="AI694" s="71"/>
      <c r="AJ694" s="71"/>
      <c r="AK694" s="71"/>
      <c r="AL694" s="71"/>
      <c r="AM694" s="71"/>
      <c r="AN694" s="71"/>
      <c r="AO694" s="71"/>
      <c r="AP694" s="71"/>
      <c r="AQ694" s="72"/>
      <c r="AR694" s="71"/>
      <c r="AS694" s="71"/>
      <c r="AT694" s="71"/>
      <c r="AU694" s="71"/>
      <c r="AV694" s="71"/>
      <c r="AW694" s="71"/>
      <c r="AX694" s="71"/>
      <c r="AY694" s="72"/>
      <c r="AZ694" s="71"/>
      <c r="BA694" s="71"/>
      <c r="BB694" s="71"/>
      <c r="BC694" s="71"/>
      <c r="BD694" s="71"/>
      <c r="BE694" s="71"/>
      <c r="BF694" s="71"/>
      <c r="BG694" s="72"/>
      <c r="BH694" s="71"/>
      <c r="BI694" s="71"/>
      <c r="BJ694" s="71"/>
      <c r="BK694" s="71"/>
      <c r="BL694" s="71"/>
      <c r="BM694" s="71"/>
      <c r="BN694" s="72"/>
      <c r="BO694" s="71"/>
      <c r="BP694" s="71"/>
      <c r="BQ694" s="71"/>
      <c r="BR694" s="71"/>
      <c r="BS694" s="71"/>
      <c r="BT694" s="71"/>
      <c r="BU694"/>
      <c r="BV694" s="70"/>
      <c r="BW694" s="70"/>
      <c r="BX694" s="70"/>
      <c r="BY694" s="70"/>
      <c r="BZ694" s="70"/>
      <c r="CA694" s="70"/>
      <c r="CB694" s="70"/>
      <c r="CC694" s="70"/>
      <c r="CD694" s="70"/>
    </row>
    <row r="695" spans="1:82">
      <c r="A695" s="70"/>
      <c r="B695" s="70"/>
      <c r="C695" s="70"/>
      <c r="D695" s="70"/>
      <c r="E695" s="70"/>
      <c r="F695" s="70"/>
      <c r="G695" s="70"/>
      <c r="H695" s="70"/>
      <c r="I695" s="148"/>
      <c r="J695" s="71"/>
      <c r="K695" s="71"/>
      <c r="L695" s="71"/>
      <c r="M695" s="71"/>
      <c r="N695" s="71"/>
      <c r="O695" s="71"/>
      <c r="P695" s="71"/>
      <c r="Q695" s="71"/>
      <c r="R695" s="71"/>
      <c r="S695" s="71"/>
      <c r="T695" s="72"/>
      <c r="U695" s="71"/>
      <c r="V695" s="71"/>
      <c r="W695" s="71"/>
      <c r="X695" s="71"/>
      <c r="Y695" s="71"/>
      <c r="Z695" s="71"/>
      <c r="AA695" s="71"/>
      <c r="AB695" s="71"/>
      <c r="AC695" s="71"/>
      <c r="AD695" s="71"/>
      <c r="AE695" s="72"/>
      <c r="AF695" s="71"/>
      <c r="AG695" s="71"/>
      <c r="AH695" s="71"/>
      <c r="AI695" s="71"/>
      <c r="AJ695" s="71"/>
      <c r="AK695" s="71"/>
      <c r="AL695" s="71"/>
      <c r="AM695" s="71"/>
      <c r="AN695" s="71"/>
      <c r="AO695" s="71"/>
      <c r="AP695" s="71"/>
      <c r="AQ695" s="72"/>
      <c r="AR695" s="71"/>
      <c r="AS695" s="71"/>
      <c r="AT695" s="71"/>
      <c r="AU695" s="71"/>
      <c r="AV695" s="71"/>
      <c r="AW695" s="71"/>
      <c r="AX695" s="71"/>
      <c r="AY695" s="72"/>
      <c r="AZ695" s="71"/>
      <c r="BA695" s="71"/>
      <c r="BB695" s="71"/>
      <c r="BC695" s="71"/>
      <c r="BD695" s="71"/>
      <c r="BE695" s="71"/>
      <c r="BF695" s="71"/>
      <c r="BG695" s="72"/>
      <c r="BH695" s="71"/>
      <c r="BI695" s="71"/>
      <c r="BJ695" s="71"/>
      <c r="BK695" s="71"/>
      <c r="BL695" s="71"/>
      <c r="BM695" s="71"/>
      <c r="BN695" s="72"/>
      <c r="BO695" s="71"/>
      <c r="BP695" s="71"/>
      <c r="BQ695" s="71"/>
      <c r="BR695" s="71"/>
      <c r="BS695" s="71"/>
      <c r="BT695" s="71"/>
      <c r="BU695"/>
      <c r="BV695" s="70"/>
      <c r="BW695" s="70"/>
      <c r="BX695" s="70"/>
      <c r="BY695" s="70"/>
      <c r="BZ695" s="70"/>
      <c r="CA695" s="70"/>
      <c r="CB695" s="70"/>
      <c r="CC695" s="70"/>
      <c r="CD695" s="70"/>
    </row>
    <row r="696" spans="1:82">
      <c r="A696" s="70"/>
      <c r="B696" s="70"/>
      <c r="C696" s="70"/>
      <c r="D696" s="70"/>
      <c r="E696" s="70"/>
      <c r="F696" s="70"/>
      <c r="G696" s="70"/>
      <c r="H696" s="70"/>
      <c r="I696" s="148"/>
      <c r="J696" s="71"/>
      <c r="K696" s="71"/>
      <c r="L696" s="71"/>
      <c r="M696" s="71"/>
      <c r="N696" s="71"/>
      <c r="O696" s="71"/>
      <c r="P696" s="71"/>
      <c r="Q696" s="71"/>
      <c r="R696" s="71"/>
      <c r="S696" s="71"/>
      <c r="T696" s="72"/>
      <c r="U696" s="71"/>
      <c r="V696" s="71"/>
      <c r="W696" s="71"/>
      <c r="X696" s="71"/>
      <c r="Y696" s="71"/>
      <c r="Z696" s="71"/>
      <c r="AA696" s="71"/>
      <c r="AB696" s="71"/>
      <c r="AC696" s="71"/>
      <c r="AD696" s="71"/>
      <c r="AE696" s="72"/>
      <c r="AF696" s="71"/>
      <c r="AG696" s="71"/>
      <c r="AH696" s="71"/>
      <c r="AI696" s="71"/>
      <c r="AJ696" s="71"/>
      <c r="AK696" s="71"/>
      <c r="AL696" s="71"/>
      <c r="AM696" s="71"/>
      <c r="AN696" s="71"/>
      <c r="AO696" s="71"/>
      <c r="AP696" s="71"/>
      <c r="AQ696" s="72"/>
      <c r="AR696" s="71"/>
      <c r="AS696" s="71"/>
      <c r="AT696" s="71"/>
      <c r="AU696" s="71"/>
      <c r="AV696" s="71"/>
      <c r="AW696" s="71"/>
      <c r="AX696" s="71"/>
      <c r="AY696" s="72"/>
      <c r="AZ696" s="71"/>
      <c r="BA696" s="71"/>
      <c r="BB696" s="71"/>
      <c r="BC696" s="71"/>
      <c r="BD696" s="71"/>
      <c r="BE696" s="71"/>
      <c r="BF696" s="71"/>
      <c r="BG696" s="72"/>
      <c r="BH696" s="71"/>
      <c r="BI696" s="71"/>
      <c r="BJ696" s="71"/>
      <c r="BK696" s="71"/>
      <c r="BL696" s="71"/>
      <c r="BM696" s="71"/>
      <c r="BN696" s="72"/>
      <c r="BO696" s="71"/>
      <c r="BP696" s="71"/>
      <c r="BQ696" s="71"/>
      <c r="BR696" s="71"/>
      <c r="BS696" s="71"/>
      <c r="BT696" s="71"/>
      <c r="BU696"/>
      <c r="BV696" s="70"/>
      <c r="BW696" s="70"/>
      <c r="BX696" s="70"/>
      <c r="BY696" s="70"/>
      <c r="BZ696" s="70"/>
      <c r="CA696" s="70"/>
      <c r="CB696" s="70"/>
      <c r="CC696" s="70"/>
      <c r="CD696" s="70"/>
    </row>
    <row r="697" spans="1:82">
      <c r="A697" s="70"/>
      <c r="B697" s="70"/>
      <c r="C697" s="70"/>
      <c r="D697" s="70"/>
      <c r="E697" s="70"/>
      <c r="F697" s="70"/>
      <c r="G697" s="70"/>
      <c r="H697" s="70"/>
      <c r="I697" s="148"/>
      <c r="J697" s="71"/>
      <c r="K697" s="71"/>
      <c r="L697" s="71"/>
      <c r="M697" s="71"/>
      <c r="N697" s="71"/>
      <c r="O697" s="71"/>
      <c r="P697" s="71"/>
      <c r="Q697" s="71"/>
      <c r="R697" s="71"/>
      <c r="S697" s="71"/>
      <c r="T697" s="72"/>
      <c r="U697" s="71"/>
      <c r="V697" s="71"/>
      <c r="W697" s="71"/>
      <c r="X697" s="71"/>
      <c r="Y697" s="71"/>
      <c r="Z697" s="71"/>
      <c r="AA697" s="71"/>
      <c r="AB697" s="71"/>
      <c r="AC697" s="71"/>
      <c r="AD697" s="71"/>
      <c r="AE697" s="72"/>
      <c r="AF697" s="71"/>
      <c r="AG697" s="71"/>
      <c r="AH697" s="71"/>
      <c r="AI697" s="71"/>
      <c r="AJ697" s="71"/>
      <c r="AK697" s="71"/>
      <c r="AL697" s="71"/>
      <c r="AM697" s="71"/>
      <c r="AN697" s="71"/>
      <c r="AO697" s="71"/>
      <c r="AP697" s="71"/>
      <c r="AQ697" s="72"/>
      <c r="AR697" s="71"/>
      <c r="AS697" s="71"/>
      <c r="AT697" s="71"/>
      <c r="AU697" s="71"/>
      <c r="AV697" s="71"/>
      <c r="AW697" s="71"/>
      <c r="AX697" s="71"/>
      <c r="AY697" s="72"/>
      <c r="AZ697" s="71"/>
      <c r="BA697" s="71"/>
      <c r="BB697" s="71"/>
      <c r="BC697" s="71"/>
      <c r="BD697" s="71"/>
      <c r="BE697" s="71"/>
      <c r="BF697" s="71"/>
      <c r="BG697" s="72"/>
      <c r="BH697" s="71"/>
      <c r="BI697" s="71"/>
      <c r="BJ697" s="71"/>
      <c r="BK697" s="71"/>
      <c r="BL697" s="71"/>
      <c r="BM697" s="71"/>
      <c r="BN697" s="72"/>
      <c r="BO697" s="71"/>
      <c r="BP697" s="71"/>
      <c r="BQ697" s="71"/>
      <c r="BR697" s="71"/>
      <c r="BS697" s="71"/>
      <c r="BT697" s="71"/>
      <c r="BU697"/>
      <c r="BV697" s="70"/>
      <c r="BW697" s="70"/>
      <c r="BX697" s="70"/>
      <c r="BY697" s="70"/>
      <c r="BZ697" s="70"/>
      <c r="CA697" s="70"/>
      <c r="CB697" s="70"/>
      <c r="CC697" s="70"/>
      <c r="CD697" s="70"/>
    </row>
    <row r="698" spans="1:82">
      <c r="A698" s="70"/>
      <c r="B698" s="70"/>
      <c r="C698" s="70"/>
      <c r="D698" s="70"/>
      <c r="E698" s="70"/>
      <c r="F698" s="70"/>
      <c r="G698" s="70"/>
      <c r="H698" s="70"/>
      <c r="I698" s="148"/>
      <c r="J698" s="71"/>
      <c r="K698" s="71"/>
      <c r="L698" s="71"/>
      <c r="M698" s="71"/>
      <c r="N698" s="71"/>
      <c r="O698" s="71"/>
      <c r="P698" s="71"/>
      <c r="Q698" s="71"/>
      <c r="R698" s="71"/>
      <c r="S698" s="71"/>
      <c r="T698" s="72"/>
      <c r="U698" s="71"/>
      <c r="V698" s="71"/>
      <c r="W698" s="71"/>
      <c r="X698" s="71"/>
      <c r="Y698" s="71"/>
      <c r="Z698" s="71"/>
      <c r="AA698" s="71"/>
      <c r="AB698" s="71"/>
      <c r="AC698" s="71"/>
      <c r="AD698" s="71"/>
      <c r="AE698" s="72"/>
      <c r="AF698" s="71"/>
      <c r="AG698" s="71"/>
      <c r="AH698" s="71"/>
      <c r="AI698" s="71"/>
      <c r="AJ698" s="71"/>
      <c r="AK698" s="71"/>
      <c r="AL698" s="71"/>
      <c r="AM698" s="71"/>
      <c r="AN698" s="71"/>
      <c r="AO698" s="71"/>
      <c r="AP698" s="71"/>
      <c r="AQ698" s="72"/>
      <c r="AR698" s="71"/>
      <c r="AS698" s="71"/>
      <c r="AT698" s="71"/>
      <c r="AU698" s="71"/>
      <c r="AV698" s="71"/>
      <c r="AW698" s="71"/>
      <c r="AX698" s="71"/>
      <c r="AY698" s="72"/>
      <c r="AZ698" s="71"/>
      <c r="BA698" s="71"/>
      <c r="BB698" s="71"/>
      <c r="BC698" s="71"/>
      <c r="BD698" s="71"/>
      <c r="BE698" s="71"/>
      <c r="BF698" s="71"/>
      <c r="BG698" s="72"/>
      <c r="BH698" s="71"/>
      <c r="BI698" s="71"/>
      <c r="BJ698" s="71"/>
      <c r="BK698" s="71"/>
      <c r="BL698" s="71"/>
      <c r="BM698" s="71"/>
      <c r="BN698" s="72"/>
      <c r="BO698" s="71"/>
      <c r="BP698" s="71"/>
      <c r="BQ698" s="71"/>
      <c r="BR698" s="71"/>
      <c r="BS698" s="71"/>
      <c r="BT698" s="71"/>
      <c r="BU698"/>
      <c r="BV698" s="70"/>
      <c r="BW698" s="70"/>
      <c r="BX698" s="70"/>
      <c r="BY698" s="70"/>
      <c r="BZ698" s="70"/>
      <c r="CA698" s="70"/>
      <c r="CB698" s="70"/>
      <c r="CC698" s="70"/>
      <c r="CD698" s="70"/>
    </row>
    <row r="699" spans="1:82">
      <c r="A699" s="70"/>
      <c r="B699" s="70"/>
      <c r="C699" s="70"/>
      <c r="D699" s="70"/>
      <c r="E699" s="70"/>
      <c r="F699" s="70"/>
      <c r="G699" s="70"/>
      <c r="H699" s="70"/>
      <c r="I699" s="148"/>
      <c r="J699" s="71"/>
      <c r="K699" s="71"/>
      <c r="L699" s="71"/>
      <c r="M699" s="71"/>
      <c r="N699" s="71"/>
      <c r="O699" s="71"/>
      <c r="P699" s="71"/>
      <c r="Q699" s="71"/>
      <c r="R699" s="71"/>
      <c r="S699" s="71"/>
      <c r="T699" s="72"/>
      <c r="U699" s="71"/>
      <c r="V699" s="71"/>
      <c r="W699" s="71"/>
      <c r="X699" s="71"/>
      <c r="Y699" s="71"/>
      <c r="Z699" s="71"/>
      <c r="AA699" s="71"/>
      <c r="AB699" s="71"/>
      <c r="AC699" s="71"/>
      <c r="AD699" s="71"/>
      <c r="AE699" s="72"/>
      <c r="AF699" s="71"/>
      <c r="AG699" s="71"/>
      <c r="AH699" s="71"/>
      <c r="AI699" s="71"/>
      <c r="AJ699" s="71"/>
      <c r="AK699" s="71"/>
      <c r="AL699" s="71"/>
      <c r="AM699" s="71"/>
      <c r="AN699" s="71"/>
      <c r="AO699" s="71"/>
      <c r="AP699" s="71"/>
      <c r="AQ699" s="72"/>
      <c r="AR699" s="71"/>
      <c r="AS699" s="71"/>
      <c r="AT699" s="71"/>
      <c r="AU699" s="71"/>
      <c r="AV699" s="71"/>
      <c r="AW699" s="71"/>
      <c r="AX699" s="71"/>
      <c r="AY699" s="72"/>
      <c r="AZ699" s="71"/>
      <c r="BA699" s="71"/>
      <c r="BB699" s="71"/>
      <c r="BC699" s="71"/>
      <c r="BD699" s="71"/>
      <c r="BE699" s="71"/>
      <c r="BF699" s="71"/>
      <c r="BG699" s="72"/>
      <c r="BH699" s="71"/>
      <c r="BI699" s="71"/>
      <c r="BJ699" s="71"/>
      <c r="BK699" s="71"/>
      <c r="BL699" s="71"/>
      <c r="BM699" s="71"/>
      <c r="BN699" s="72"/>
      <c r="BO699" s="71"/>
      <c r="BP699" s="71"/>
      <c r="BQ699" s="71"/>
      <c r="BR699" s="71"/>
      <c r="BS699" s="71"/>
      <c r="BT699" s="71"/>
      <c r="BU699"/>
      <c r="BV699" s="70"/>
      <c r="BW699" s="70"/>
      <c r="BX699" s="70"/>
      <c r="BY699" s="70"/>
      <c r="BZ699" s="70"/>
      <c r="CA699" s="70"/>
      <c r="CB699" s="70"/>
      <c r="CC699" s="70"/>
      <c r="CD699" s="70"/>
    </row>
    <row r="700" spans="1:82">
      <c r="A700" s="70"/>
      <c r="B700" s="70"/>
      <c r="C700" s="70"/>
      <c r="D700" s="70"/>
      <c r="E700" s="70"/>
      <c r="F700" s="70"/>
      <c r="G700" s="70"/>
      <c r="H700" s="70"/>
      <c r="I700" s="148"/>
      <c r="J700" s="71"/>
      <c r="K700" s="71"/>
      <c r="L700" s="71"/>
      <c r="M700" s="71"/>
      <c r="N700" s="71"/>
      <c r="O700" s="71"/>
      <c r="P700" s="71"/>
      <c r="Q700" s="71"/>
      <c r="R700" s="71"/>
      <c r="S700" s="71"/>
      <c r="T700" s="72"/>
      <c r="U700" s="71"/>
      <c r="V700" s="71"/>
      <c r="W700" s="71"/>
      <c r="X700" s="71"/>
      <c r="Y700" s="71"/>
      <c r="Z700" s="71"/>
      <c r="AA700" s="71"/>
      <c r="AB700" s="71"/>
      <c r="AC700" s="71"/>
      <c r="AD700" s="71"/>
      <c r="AE700" s="72"/>
      <c r="AF700" s="71"/>
      <c r="AG700" s="71"/>
      <c r="AH700" s="71"/>
      <c r="AI700" s="71"/>
      <c r="AJ700" s="71"/>
      <c r="AK700" s="71"/>
      <c r="AL700" s="71"/>
      <c r="AM700" s="71"/>
      <c r="AN700" s="71"/>
      <c r="AO700" s="71"/>
      <c r="AP700" s="71"/>
      <c r="AQ700" s="72"/>
      <c r="AR700" s="71"/>
      <c r="AS700" s="71"/>
      <c r="AT700" s="71"/>
      <c r="AU700" s="71"/>
      <c r="AV700" s="71"/>
      <c r="AW700" s="71"/>
      <c r="AX700" s="71"/>
      <c r="AY700" s="72"/>
      <c r="AZ700" s="71"/>
      <c r="BA700" s="71"/>
      <c r="BB700" s="71"/>
      <c r="BC700" s="71"/>
      <c r="BD700" s="71"/>
      <c r="BE700" s="71"/>
      <c r="BF700" s="71"/>
      <c r="BG700" s="72"/>
      <c r="BH700" s="71"/>
      <c r="BI700" s="71"/>
      <c r="BJ700" s="71"/>
      <c r="BK700" s="71"/>
      <c r="BL700" s="71"/>
      <c r="BM700" s="71"/>
      <c r="BN700" s="72"/>
      <c r="BO700" s="71"/>
      <c r="BP700" s="71"/>
      <c r="BQ700" s="71"/>
      <c r="BR700" s="71"/>
      <c r="BS700" s="71"/>
      <c r="BT700" s="71"/>
      <c r="BU700"/>
      <c r="BV700" s="70"/>
      <c r="BW700" s="70"/>
      <c r="BX700" s="70"/>
      <c r="BY700" s="70"/>
      <c r="BZ700" s="70"/>
      <c r="CA700" s="70"/>
      <c r="CB700" s="70"/>
      <c r="CC700" s="70"/>
      <c r="CD700" s="70"/>
    </row>
    <row r="701" spans="1:82">
      <c r="A701" s="70"/>
      <c r="B701" s="70"/>
      <c r="C701" s="70"/>
      <c r="D701" s="70"/>
      <c r="E701" s="70"/>
      <c r="F701" s="70"/>
      <c r="G701" s="70"/>
      <c r="H701" s="70"/>
      <c r="I701" s="148"/>
      <c r="J701" s="71"/>
      <c r="K701" s="71"/>
      <c r="L701" s="71"/>
      <c r="M701" s="71"/>
      <c r="N701" s="71"/>
      <c r="O701" s="71"/>
      <c r="P701" s="71"/>
      <c r="Q701" s="71"/>
      <c r="R701" s="71"/>
      <c r="S701" s="71"/>
      <c r="T701" s="72"/>
      <c r="U701" s="71"/>
      <c r="V701" s="71"/>
      <c r="W701" s="71"/>
      <c r="X701" s="71"/>
      <c r="Y701" s="71"/>
      <c r="Z701" s="71"/>
      <c r="AA701" s="71"/>
      <c r="AB701" s="71"/>
      <c r="AC701" s="71"/>
      <c r="AD701" s="71"/>
      <c r="AE701" s="72"/>
      <c r="AF701" s="71"/>
      <c r="AG701" s="71"/>
      <c r="AH701" s="71"/>
      <c r="AI701" s="71"/>
      <c r="AJ701" s="71"/>
      <c r="AK701" s="71"/>
      <c r="AL701" s="71"/>
      <c r="AM701" s="71"/>
      <c r="AN701" s="71"/>
      <c r="AO701" s="71"/>
      <c r="AP701" s="71"/>
      <c r="AQ701" s="72"/>
      <c r="AR701" s="71"/>
      <c r="AS701" s="71"/>
      <c r="AT701" s="71"/>
      <c r="AU701" s="71"/>
      <c r="AV701" s="71"/>
      <c r="AW701" s="71"/>
      <c r="AX701" s="71"/>
      <c r="AY701" s="72"/>
      <c r="AZ701" s="71"/>
      <c r="BA701" s="71"/>
      <c r="BB701" s="71"/>
      <c r="BC701" s="71"/>
      <c r="BD701" s="71"/>
      <c r="BE701" s="71"/>
      <c r="BF701" s="71"/>
      <c r="BG701" s="72"/>
      <c r="BH701" s="71"/>
      <c r="BI701" s="71"/>
      <c r="BJ701" s="71"/>
      <c r="BK701" s="71"/>
      <c r="BL701" s="71"/>
      <c r="BM701" s="71"/>
      <c r="BN701" s="72"/>
      <c r="BO701" s="71"/>
      <c r="BP701" s="71"/>
      <c r="BQ701" s="71"/>
      <c r="BR701" s="71"/>
      <c r="BS701" s="71"/>
      <c r="BT701" s="71"/>
      <c r="BU701"/>
      <c r="BV701" s="70"/>
      <c r="BW701" s="70"/>
      <c r="BX701" s="70"/>
      <c r="BY701" s="70"/>
      <c r="BZ701" s="70"/>
      <c r="CA701" s="70"/>
      <c r="CB701" s="70"/>
      <c r="CC701" s="70"/>
      <c r="CD701" s="70"/>
    </row>
    <row r="702" spans="1:82">
      <c r="A702" s="70"/>
      <c r="B702" s="70"/>
      <c r="C702" s="70"/>
      <c r="D702" s="70"/>
      <c r="E702" s="70"/>
      <c r="F702" s="70"/>
      <c r="G702" s="70"/>
      <c r="H702" s="70"/>
      <c r="I702" s="148"/>
      <c r="J702" s="71"/>
      <c r="K702" s="71"/>
      <c r="L702" s="71"/>
      <c r="M702" s="71"/>
      <c r="N702" s="71"/>
      <c r="O702" s="71"/>
      <c r="P702" s="71"/>
      <c r="Q702" s="71"/>
      <c r="R702" s="71"/>
      <c r="S702" s="71"/>
      <c r="T702" s="72"/>
      <c r="U702" s="71"/>
      <c r="V702" s="71"/>
      <c r="W702" s="71"/>
      <c r="X702" s="71"/>
      <c r="Y702" s="71"/>
      <c r="Z702" s="71"/>
      <c r="AA702" s="71"/>
      <c r="AB702" s="71"/>
      <c r="AC702" s="71"/>
      <c r="AD702" s="71"/>
      <c r="AE702" s="72"/>
      <c r="AF702" s="71"/>
      <c r="AG702" s="71"/>
      <c r="AH702" s="71"/>
      <c r="AI702" s="71"/>
      <c r="AJ702" s="71"/>
      <c r="AK702" s="71"/>
      <c r="AL702" s="71"/>
      <c r="AM702" s="71"/>
      <c r="AN702" s="71"/>
      <c r="AO702" s="71"/>
      <c r="AP702" s="71"/>
      <c r="AQ702" s="72"/>
      <c r="AR702" s="71"/>
      <c r="AS702" s="71"/>
      <c r="AT702" s="71"/>
      <c r="AU702" s="71"/>
      <c r="AV702" s="71"/>
      <c r="AW702" s="71"/>
      <c r="AX702" s="71"/>
      <c r="AY702" s="72"/>
      <c r="AZ702" s="71"/>
      <c r="BA702" s="71"/>
      <c r="BB702" s="71"/>
      <c r="BC702" s="71"/>
      <c r="BD702" s="71"/>
      <c r="BE702" s="71"/>
      <c r="BF702" s="71"/>
      <c r="BG702" s="72"/>
      <c r="BH702" s="71"/>
      <c r="BI702" s="71"/>
      <c r="BJ702" s="71"/>
      <c r="BK702" s="71"/>
      <c r="BL702" s="71"/>
      <c r="BM702" s="71"/>
      <c r="BN702" s="72"/>
      <c r="BO702" s="71"/>
      <c r="BP702" s="71"/>
      <c r="BQ702" s="71"/>
      <c r="BR702" s="71"/>
      <c r="BS702" s="71"/>
      <c r="BT702" s="71"/>
      <c r="BU702"/>
      <c r="BV702" s="70"/>
      <c r="BW702" s="70"/>
      <c r="BX702" s="70"/>
      <c r="BY702" s="70"/>
      <c r="BZ702" s="70"/>
      <c r="CA702" s="70"/>
      <c r="CB702" s="70"/>
      <c r="CC702" s="70"/>
      <c r="CD702" s="70"/>
    </row>
    <row r="703" spans="1:82">
      <c r="A703" s="70"/>
      <c r="B703" s="70"/>
      <c r="C703" s="70"/>
      <c r="D703" s="70"/>
      <c r="E703" s="70"/>
      <c r="F703" s="70"/>
      <c r="G703" s="70"/>
      <c r="H703" s="70"/>
      <c r="I703" s="148"/>
      <c r="J703" s="71"/>
      <c r="K703" s="71"/>
      <c r="L703" s="71"/>
      <c r="M703" s="71"/>
      <c r="N703" s="71"/>
      <c r="O703" s="71"/>
      <c r="P703" s="71"/>
      <c r="Q703" s="71"/>
      <c r="R703" s="71"/>
      <c r="S703" s="71"/>
      <c r="T703" s="72"/>
      <c r="U703" s="71"/>
      <c r="V703" s="71"/>
      <c r="W703" s="71"/>
      <c r="X703" s="71"/>
      <c r="Y703" s="71"/>
      <c r="Z703" s="71"/>
      <c r="AA703" s="71"/>
      <c r="AB703" s="71"/>
      <c r="AC703" s="71"/>
      <c r="AD703" s="71"/>
      <c r="AE703" s="72"/>
      <c r="AF703" s="71"/>
      <c r="AG703" s="71"/>
      <c r="AH703" s="71"/>
      <c r="AI703" s="71"/>
      <c r="AJ703" s="71"/>
      <c r="AK703" s="71"/>
      <c r="AL703" s="71"/>
      <c r="AM703" s="71"/>
      <c r="AN703" s="71"/>
      <c r="AO703" s="71"/>
      <c r="AP703" s="71"/>
      <c r="AQ703" s="72"/>
      <c r="AR703" s="71"/>
      <c r="AS703" s="71"/>
      <c r="AT703" s="71"/>
      <c r="AU703" s="71"/>
      <c r="AV703" s="71"/>
      <c r="AW703" s="71"/>
      <c r="AX703" s="71"/>
      <c r="AY703" s="72"/>
      <c r="AZ703" s="71"/>
      <c r="BA703" s="71"/>
      <c r="BB703" s="71"/>
      <c r="BC703" s="71"/>
      <c r="BD703" s="71"/>
      <c r="BE703" s="71"/>
      <c r="BF703" s="71"/>
      <c r="BG703" s="72"/>
      <c r="BH703" s="71"/>
      <c r="BI703" s="71"/>
      <c r="BJ703" s="71"/>
      <c r="BK703" s="71"/>
      <c r="BL703" s="71"/>
      <c r="BM703" s="71"/>
      <c r="BN703" s="72"/>
      <c r="BO703" s="71"/>
      <c r="BP703" s="71"/>
      <c r="BQ703" s="71"/>
      <c r="BR703" s="71"/>
      <c r="BS703" s="71"/>
      <c r="BT703" s="71"/>
      <c r="BU703"/>
      <c r="BV703" s="70"/>
      <c r="BW703" s="70"/>
      <c r="BX703" s="70"/>
      <c r="BY703" s="70"/>
      <c r="BZ703" s="70"/>
      <c r="CA703" s="70"/>
      <c r="CB703" s="70"/>
      <c r="CC703" s="70"/>
      <c r="CD703" s="70"/>
    </row>
    <row r="704" spans="1:82">
      <c r="A704" s="70"/>
      <c r="B704" s="70"/>
      <c r="C704" s="70"/>
      <c r="D704" s="70"/>
      <c r="E704" s="70"/>
      <c r="F704" s="70"/>
      <c r="G704" s="70"/>
      <c r="H704" s="70"/>
      <c r="I704" s="148"/>
      <c r="J704" s="71"/>
      <c r="K704" s="71"/>
      <c r="L704" s="71"/>
      <c r="M704" s="71"/>
      <c r="N704" s="71"/>
      <c r="O704" s="71"/>
      <c r="P704" s="71"/>
      <c r="Q704" s="71"/>
      <c r="R704" s="71"/>
      <c r="S704" s="71"/>
      <c r="T704" s="72"/>
      <c r="U704" s="71"/>
      <c r="V704" s="71"/>
      <c r="W704" s="71"/>
      <c r="X704" s="71"/>
      <c r="Y704" s="71"/>
      <c r="Z704" s="71"/>
      <c r="AA704" s="71"/>
      <c r="AB704" s="71"/>
      <c r="AC704" s="71"/>
      <c r="AD704" s="71"/>
      <c r="AE704" s="72"/>
      <c r="AF704" s="71"/>
      <c r="AG704" s="71"/>
      <c r="AH704" s="71"/>
      <c r="AI704" s="71"/>
      <c r="AJ704" s="71"/>
      <c r="AK704" s="71"/>
      <c r="AL704" s="71"/>
      <c r="AM704" s="71"/>
      <c r="AN704" s="71"/>
      <c r="AO704" s="71"/>
      <c r="AP704" s="71"/>
      <c r="AQ704" s="72"/>
      <c r="AR704" s="71"/>
      <c r="AS704" s="71"/>
      <c r="AT704" s="71"/>
      <c r="AU704" s="71"/>
      <c r="AV704" s="71"/>
      <c r="AW704" s="71"/>
      <c r="AX704" s="71"/>
      <c r="AY704" s="72"/>
      <c r="AZ704" s="71"/>
      <c r="BA704" s="71"/>
      <c r="BB704" s="71"/>
      <c r="BC704" s="71"/>
      <c r="BD704" s="71"/>
      <c r="BE704" s="71"/>
      <c r="BF704" s="71"/>
      <c r="BG704" s="72"/>
      <c r="BH704" s="71"/>
      <c r="BI704" s="71"/>
      <c r="BJ704" s="71"/>
      <c r="BK704" s="71"/>
      <c r="BL704" s="71"/>
      <c r="BM704" s="71"/>
      <c r="BN704" s="72"/>
      <c r="BO704" s="71"/>
      <c r="BP704" s="71"/>
      <c r="BQ704" s="71"/>
      <c r="BR704" s="71"/>
      <c r="BS704" s="71"/>
      <c r="BT704" s="71"/>
      <c r="BU704"/>
      <c r="BV704" s="70"/>
      <c r="BW704" s="70"/>
      <c r="BX704" s="70"/>
      <c r="BY704" s="70"/>
      <c r="BZ704" s="70"/>
      <c r="CA704" s="70"/>
      <c r="CB704" s="70"/>
      <c r="CC704" s="70"/>
      <c r="CD704" s="70"/>
    </row>
    <row r="705" spans="1:82">
      <c r="A705" s="70"/>
      <c r="B705" s="70"/>
      <c r="C705" s="70"/>
      <c r="D705" s="70"/>
      <c r="E705" s="70"/>
      <c r="F705" s="70"/>
      <c r="G705" s="70"/>
      <c r="H705" s="70"/>
      <c r="I705" s="148"/>
      <c r="J705" s="71"/>
      <c r="K705" s="71"/>
      <c r="L705" s="71"/>
      <c r="M705" s="71"/>
      <c r="N705" s="71"/>
      <c r="O705" s="71"/>
      <c r="P705" s="71"/>
      <c r="Q705" s="71"/>
      <c r="R705" s="71"/>
      <c r="S705" s="71"/>
      <c r="T705" s="72"/>
      <c r="U705" s="71"/>
      <c r="V705" s="71"/>
      <c r="W705" s="71"/>
      <c r="X705" s="71"/>
      <c r="Y705" s="71"/>
      <c r="Z705" s="71"/>
      <c r="AA705" s="71"/>
      <c r="AB705" s="71"/>
      <c r="AC705" s="71"/>
      <c r="AD705" s="71"/>
      <c r="AE705" s="72"/>
      <c r="AF705" s="71"/>
      <c r="AG705" s="71"/>
      <c r="AH705" s="71"/>
      <c r="AI705" s="71"/>
      <c r="AJ705" s="71"/>
      <c r="AK705" s="71"/>
      <c r="AL705" s="71"/>
      <c r="AM705" s="71"/>
      <c r="AN705" s="71"/>
      <c r="AO705" s="71"/>
      <c r="AP705" s="71"/>
      <c r="AQ705" s="72"/>
      <c r="AR705" s="71"/>
      <c r="AS705" s="71"/>
      <c r="AT705" s="71"/>
      <c r="AU705" s="71"/>
      <c r="AV705" s="71"/>
      <c r="AW705" s="71"/>
      <c r="AX705" s="71"/>
      <c r="AY705" s="72"/>
      <c r="AZ705" s="71"/>
      <c r="BA705" s="71"/>
      <c r="BB705" s="71"/>
      <c r="BC705" s="71"/>
      <c r="BD705" s="71"/>
      <c r="BE705" s="71"/>
      <c r="BF705" s="71"/>
      <c r="BG705" s="72"/>
      <c r="BH705" s="71"/>
      <c r="BI705" s="71"/>
      <c r="BJ705" s="71"/>
      <c r="BK705" s="71"/>
      <c r="BL705" s="71"/>
      <c r="BM705" s="71"/>
      <c r="BN705" s="72"/>
      <c r="BO705" s="71"/>
      <c r="BP705" s="71"/>
      <c r="BQ705" s="71"/>
      <c r="BR705" s="71"/>
      <c r="BS705" s="71"/>
      <c r="BT705" s="71"/>
      <c r="BU705"/>
      <c r="BV705" s="70"/>
      <c r="BW705" s="70"/>
      <c r="BX705" s="70"/>
      <c r="BY705" s="70"/>
      <c r="BZ705" s="70"/>
      <c r="CA705" s="70"/>
      <c r="CB705" s="70"/>
      <c r="CC705" s="70"/>
      <c r="CD705" s="70"/>
    </row>
    <row r="706" spans="1:82">
      <c r="A706" s="70"/>
      <c r="B706" s="70"/>
      <c r="C706" s="70"/>
      <c r="D706" s="70"/>
      <c r="E706" s="70"/>
      <c r="F706" s="70"/>
      <c r="G706" s="70"/>
      <c r="H706" s="70"/>
      <c r="I706" s="148"/>
      <c r="J706" s="71"/>
      <c r="K706" s="71"/>
      <c r="L706" s="71"/>
      <c r="M706" s="71"/>
      <c r="N706" s="71"/>
      <c r="O706" s="71"/>
      <c r="P706" s="71"/>
      <c r="Q706" s="71"/>
      <c r="R706" s="71"/>
      <c r="S706" s="71"/>
      <c r="T706" s="72"/>
      <c r="U706" s="71"/>
      <c r="V706" s="71"/>
      <c r="W706" s="71"/>
      <c r="X706" s="71"/>
      <c r="Y706" s="71"/>
      <c r="Z706" s="71"/>
      <c r="AA706" s="71"/>
      <c r="AB706" s="71"/>
      <c r="AC706" s="71"/>
      <c r="AD706" s="71"/>
      <c r="AE706" s="72"/>
      <c r="AF706" s="71"/>
      <c r="AG706" s="71"/>
      <c r="AH706" s="71"/>
      <c r="AI706" s="71"/>
      <c r="AJ706" s="71"/>
      <c r="AK706" s="71"/>
      <c r="AL706" s="71"/>
      <c r="AM706" s="71"/>
      <c r="AN706" s="71"/>
      <c r="AO706" s="71"/>
      <c r="AP706" s="71"/>
      <c r="AQ706" s="72"/>
      <c r="AR706" s="71"/>
      <c r="AS706" s="71"/>
      <c r="AT706" s="71"/>
      <c r="AU706" s="71"/>
      <c r="AV706" s="71"/>
      <c r="AW706" s="71"/>
      <c r="AX706" s="71"/>
      <c r="AY706" s="72"/>
      <c r="AZ706" s="71"/>
      <c r="BA706" s="71"/>
      <c r="BB706" s="71"/>
      <c r="BC706" s="71"/>
      <c r="BD706" s="71"/>
      <c r="BE706" s="71"/>
      <c r="BF706" s="71"/>
      <c r="BG706" s="72"/>
      <c r="BH706" s="71"/>
      <c r="BI706" s="71"/>
      <c r="BJ706" s="71"/>
      <c r="BK706" s="71"/>
      <c r="BL706" s="71"/>
      <c r="BM706" s="71"/>
      <c r="BN706" s="72"/>
      <c r="BO706" s="71"/>
      <c r="BP706" s="71"/>
      <c r="BQ706" s="71"/>
      <c r="BR706" s="71"/>
      <c r="BS706" s="71"/>
      <c r="BT706" s="71"/>
      <c r="BU706"/>
      <c r="BV706" s="70"/>
      <c r="BW706" s="70"/>
      <c r="BX706" s="70"/>
      <c r="BY706" s="70"/>
      <c r="BZ706" s="70"/>
      <c r="CA706" s="70"/>
      <c r="CB706" s="70"/>
      <c r="CC706" s="70"/>
      <c r="CD706" s="70"/>
    </row>
    <row r="707" spans="1:82">
      <c r="A707" s="70"/>
      <c r="B707" s="70"/>
      <c r="C707" s="70"/>
      <c r="D707" s="70"/>
      <c r="E707" s="70"/>
      <c r="F707" s="70"/>
      <c r="G707" s="70"/>
      <c r="H707" s="70"/>
      <c r="I707" s="148"/>
      <c r="J707" s="71"/>
      <c r="K707" s="71"/>
      <c r="L707" s="71"/>
      <c r="M707" s="71"/>
      <c r="N707" s="71"/>
      <c r="O707" s="71"/>
      <c r="P707" s="71"/>
      <c r="Q707" s="71"/>
      <c r="R707" s="71"/>
      <c r="S707" s="71"/>
      <c r="T707" s="72"/>
      <c r="U707" s="71"/>
      <c r="V707" s="71"/>
      <c r="W707" s="71"/>
      <c r="X707" s="71"/>
      <c r="Y707" s="71"/>
      <c r="Z707" s="71"/>
      <c r="AA707" s="71"/>
      <c r="AB707" s="71"/>
      <c r="AC707" s="71"/>
      <c r="AD707" s="71"/>
      <c r="AE707" s="72"/>
      <c r="AF707" s="71"/>
      <c r="AG707" s="71"/>
      <c r="AH707" s="71"/>
      <c r="AI707" s="71"/>
      <c r="AJ707" s="71"/>
      <c r="AK707" s="71"/>
      <c r="AL707" s="71"/>
      <c r="AM707" s="71"/>
      <c r="AN707" s="71"/>
      <c r="AO707" s="71"/>
      <c r="AP707" s="71"/>
      <c r="AQ707" s="72"/>
      <c r="AR707" s="71"/>
      <c r="AS707" s="71"/>
      <c r="AT707" s="71"/>
      <c r="AU707" s="71"/>
      <c r="AV707" s="71"/>
      <c r="AW707" s="71"/>
      <c r="AX707" s="71"/>
      <c r="AY707" s="72"/>
      <c r="AZ707" s="71"/>
      <c r="BA707" s="71"/>
      <c r="BB707" s="71"/>
      <c r="BC707" s="71"/>
      <c r="BD707" s="71"/>
      <c r="BE707" s="71"/>
      <c r="BF707" s="71"/>
      <c r="BG707" s="72"/>
      <c r="BH707" s="71"/>
      <c r="BI707" s="71"/>
      <c r="BJ707" s="71"/>
      <c r="BK707" s="71"/>
      <c r="BL707" s="71"/>
      <c r="BM707" s="71"/>
      <c r="BN707" s="72"/>
      <c r="BO707" s="71"/>
      <c r="BP707" s="71"/>
      <c r="BQ707" s="71"/>
      <c r="BR707" s="71"/>
      <c r="BS707" s="71"/>
      <c r="BT707" s="71"/>
      <c r="BU707"/>
      <c r="BV707" s="70"/>
      <c r="BW707" s="70"/>
      <c r="BX707" s="70"/>
      <c r="BY707" s="70"/>
      <c r="BZ707" s="70"/>
      <c r="CA707" s="70"/>
      <c r="CB707" s="70"/>
      <c r="CC707" s="70"/>
      <c r="CD707" s="70"/>
    </row>
    <row r="708" spans="1:82">
      <c r="A708" s="70"/>
      <c r="B708" s="70"/>
      <c r="C708" s="70"/>
      <c r="D708" s="70"/>
      <c r="E708" s="70"/>
      <c r="F708" s="70"/>
      <c r="G708" s="70"/>
      <c r="H708" s="70"/>
      <c r="I708" s="148"/>
      <c r="J708" s="71"/>
      <c r="K708" s="71"/>
      <c r="L708" s="71"/>
      <c r="M708" s="71"/>
      <c r="N708" s="71"/>
      <c r="O708" s="71"/>
      <c r="P708" s="71"/>
      <c r="Q708" s="71"/>
      <c r="R708" s="71"/>
      <c r="S708" s="71"/>
      <c r="T708" s="72"/>
      <c r="U708" s="71"/>
      <c r="V708" s="71"/>
      <c r="W708" s="71"/>
      <c r="X708" s="71"/>
      <c r="Y708" s="71"/>
      <c r="Z708" s="71"/>
      <c r="AA708" s="71"/>
      <c r="AB708" s="71"/>
      <c r="AC708" s="71"/>
      <c r="AD708" s="71"/>
      <c r="AE708" s="72"/>
      <c r="AF708" s="71"/>
      <c r="AG708" s="71"/>
      <c r="AH708" s="71"/>
      <c r="AI708" s="71"/>
      <c r="AJ708" s="71"/>
      <c r="AK708" s="71"/>
      <c r="AL708" s="71"/>
      <c r="AM708" s="71"/>
      <c r="AN708" s="71"/>
      <c r="AO708" s="71"/>
      <c r="AP708" s="71"/>
      <c r="AQ708" s="72"/>
      <c r="AR708" s="71"/>
      <c r="AS708" s="71"/>
      <c r="AT708" s="71"/>
      <c r="AU708" s="71"/>
      <c r="AV708" s="71"/>
      <c r="AW708" s="71"/>
      <c r="AX708" s="71"/>
      <c r="AY708" s="72"/>
      <c r="AZ708" s="71"/>
      <c r="BA708" s="71"/>
      <c r="BB708" s="71"/>
      <c r="BC708" s="71"/>
      <c r="BD708" s="71"/>
      <c r="BE708" s="71"/>
      <c r="BF708" s="71"/>
      <c r="BG708" s="72"/>
      <c r="BH708" s="71"/>
      <c r="BI708" s="71"/>
      <c r="BJ708" s="71"/>
      <c r="BK708" s="71"/>
      <c r="BL708" s="71"/>
      <c r="BM708" s="71"/>
      <c r="BN708" s="72"/>
      <c r="BO708" s="71"/>
      <c r="BP708" s="71"/>
      <c r="BQ708" s="71"/>
      <c r="BR708" s="71"/>
      <c r="BS708" s="71"/>
      <c r="BT708" s="71"/>
      <c r="BU708"/>
      <c r="BV708" s="70"/>
      <c r="BW708" s="70"/>
      <c r="BX708" s="70"/>
      <c r="BY708" s="70"/>
      <c r="BZ708" s="70"/>
      <c r="CA708" s="70"/>
      <c r="CB708" s="70"/>
      <c r="CC708" s="70"/>
      <c r="CD708" s="70"/>
    </row>
    <row r="709" spans="1:82">
      <c r="A709" s="70"/>
      <c r="B709" s="70"/>
      <c r="C709" s="70"/>
      <c r="D709" s="70"/>
      <c r="E709" s="70"/>
      <c r="F709" s="70"/>
      <c r="G709" s="70"/>
      <c r="H709" s="70"/>
      <c r="I709" s="148"/>
      <c r="J709" s="71"/>
      <c r="K709" s="71"/>
      <c r="L709" s="71"/>
      <c r="M709" s="71"/>
      <c r="N709" s="71"/>
      <c r="O709" s="71"/>
      <c r="P709" s="71"/>
      <c r="Q709" s="71"/>
      <c r="R709" s="71"/>
      <c r="S709" s="71"/>
      <c r="T709" s="72"/>
      <c r="U709" s="71"/>
      <c r="V709" s="71"/>
      <c r="W709" s="71"/>
      <c r="X709" s="71"/>
      <c r="Y709" s="71"/>
      <c r="Z709" s="71"/>
      <c r="AA709" s="71"/>
      <c r="AB709" s="71"/>
      <c r="AC709" s="71"/>
      <c r="AD709" s="71"/>
      <c r="AE709" s="72"/>
      <c r="AF709" s="71"/>
      <c r="AG709" s="71"/>
      <c r="AH709" s="71"/>
      <c r="AI709" s="71"/>
      <c r="AJ709" s="71"/>
      <c r="AK709" s="71"/>
      <c r="AL709" s="71"/>
      <c r="AM709" s="71"/>
      <c r="AN709" s="71"/>
      <c r="AO709" s="71"/>
      <c r="AP709" s="71"/>
      <c r="AQ709" s="72"/>
      <c r="AR709" s="71"/>
      <c r="AS709" s="71"/>
      <c r="AT709" s="71"/>
      <c r="AU709" s="71"/>
      <c r="AV709" s="71"/>
      <c r="AW709" s="71"/>
      <c r="AX709" s="71"/>
      <c r="AY709" s="72"/>
      <c r="AZ709" s="71"/>
      <c r="BA709" s="71"/>
      <c r="BB709" s="71"/>
      <c r="BC709" s="71"/>
      <c r="BD709" s="71"/>
      <c r="BE709" s="71"/>
      <c r="BF709" s="71"/>
      <c r="BG709" s="72"/>
      <c r="BH709" s="71"/>
      <c r="BI709" s="71"/>
      <c r="BJ709" s="71"/>
      <c r="BK709" s="71"/>
      <c r="BL709" s="71"/>
      <c r="BM709" s="71"/>
      <c r="BN709" s="72"/>
      <c r="BO709" s="71"/>
      <c r="BP709" s="71"/>
      <c r="BQ709" s="71"/>
      <c r="BR709" s="71"/>
      <c r="BS709" s="71"/>
      <c r="BT709" s="71"/>
      <c r="BU709"/>
      <c r="BV709" s="70"/>
      <c r="BW709" s="70"/>
      <c r="BX709" s="70"/>
      <c r="BY709" s="70"/>
      <c r="BZ709" s="70"/>
      <c r="CA709" s="70"/>
      <c r="CB709" s="70"/>
      <c r="CC709" s="70"/>
      <c r="CD709" s="70"/>
    </row>
    <row r="710" spans="1:82">
      <c r="A710" s="70"/>
      <c r="B710" s="70"/>
      <c r="C710" s="70"/>
      <c r="D710" s="70"/>
      <c r="E710" s="70"/>
      <c r="F710" s="70"/>
      <c r="G710" s="1064"/>
      <c r="H710" s="70"/>
      <c r="I710" s="148"/>
      <c r="J710" s="71"/>
      <c r="K710" s="71"/>
      <c r="L710" s="71"/>
      <c r="M710" s="71"/>
      <c r="N710" s="71"/>
      <c r="O710" s="71"/>
      <c r="P710" s="71"/>
      <c r="Q710" s="71"/>
      <c r="R710" s="71"/>
      <c r="S710" s="71"/>
      <c r="T710" s="72"/>
      <c r="U710" s="71"/>
      <c r="V710" s="71"/>
      <c r="W710" s="71"/>
      <c r="X710" s="71"/>
      <c r="Y710" s="71"/>
      <c r="Z710" s="71"/>
      <c r="AA710" s="71"/>
      <c r="AB710" s="71"/>
      <c r="AC710" s="71"/>
      <c r="AD710" s="71"/>
      <c r="AE710" s="72"/>
      <c r="AF710" s="71"/>
      <c r="AG710" s="71"/>
      <c r="AH710" s="71"/>
      <c r="AI710" s="71"/>
      <c r="AJ710" s="71"/>
      <c r="AK710" s="71"/>
      <c r="AL710" s="71"/>
      <c r="AM710" s="71"/>
      <c r="AN710" s="71"/>
      <c r="AO710" s="71"/>
      <c r="AP710" s="71"/>
      <c r="AQ710" s="72"/>
      <c r="AR710" s="71"/>
      <c r="AS710" s="71"/>
      <c r="AT710" s="71"/>
      <c r="AU710" s="71"/>
      <c r="AV710" s="71"/>
      <c r="AW710" s="71"/>
      <c r="AX710" s="71"/>
      <c r="AY710" s="72"/>
      <c r="AZ710" s="71"/>
      <c r="BA710" s="71"/>
      <c r="BB710" s="71"/>
      <c r="BC710" s="71"/>
      <c r="BD710" s="71"/>
      <c r="BE710" s="71"/>
      <c r="BF710" s="71"/>
      <c r="BG710" s="72"/>
      <c r="BH710" s="71"/>
      <c r="BI710" s="71"/>
      <c r="BJ710" s="71"/>
      <c r="BK710" s="71"/>
      <c r="BL710" s="71"/>
      <c r="BM710" s="71"/>
      <c r="BN710" s="72"/>
      <c r="BO710" s="71"/>
      <c r="BP710" s="71"/>
      <c r="BQ710" s="71"/>
      <c r="BR710" s="71"/>
      <c r="BS710" s="71"/>
      <c r="BT710" s="71"/>
      <c r="BU710"/>
      <c r="BV710" s="70"/>
      <c r="BW710" s="70"/>
      <c r="BX710" s="70"/>
      <c r="BY710" s="70"/>
      <c r="BZ710" s="70"/>
      <c r="CA710" s="70"/>
      <c r="CB710" s="70"/>
      <c r="CC710" s="70"/>
      <c r="CD710" s="70"/>
    </row>
    <row r="711" spans="1:82">
      <c r="A711" s="70"/>
      <c r="B711" s="70"/>
      <c r="C711" s="70"/>
      <c r="D711" s="70"/>
      <c r="E711" s="70"/>
      <c r="F711" s="70"/>
      <c r="G711" s="1064"/>
      <c r="H711" s="70"/>
      <c r="I711" s="148"/>
      <c r="J711" s="71"/>
      <c r="K711" s="71"/>
      <c r="L711" s="71"/>
      <c r="M711" s="71"/>
      <c r="N711" s="71"/>
      <c r="O711" s="71"/>
      <c r="P711" s="71"/>
      <c r="Q711" s="71"/>
      <c r="R711" s="71"/>
      <c r="S711" s="71"/>
      <c r="T711" s="72"/>
      <c r="U711" s="71"/>
      <c r="V711" s="71"/>
      <c r="W711" s="71"/>
      <c r="X711" s="71"/>
      <c r="Y711" s="71"/>
      <c r="Z711" s="71"/>
      <c r="AA711" s="71"/>
      <c r="AB711" s="71"/>
      <c r="AC711" s="71"/>
      <c r="AD711" s="71"/>
      <c r="AE711" s="72"/>
      <c r="AF711" s="71"/>
      <c r="AG711" s="71"/>
      <c r="AH711" s="71"/>
      <c r="AI711" s="71"/>
      <c r="AJ711" s="71"/>
      <c r="AK711" s="71"/>
      <c r="AL711" s="71"/>
      <c r="AM711" s="71"/>
      <c r="AN711" s="71"/>
      <c r="AO711" s="71"/>
      <c r="AP711" s="71"/>
      <c r="AQ711" s="72"/>
      <c r="AR711" s="71"/>
      <c r="AS711" s="71"/>
      <c r="AT711" s="71"/>
      <c r="AU711" s="71"/>
      <c r="AV711" s="71"/>
      <c r="AW711" s="71"/>
      <c r="AX711" s="71"/>
      <c r="AY711" s="72"/>
      <c r="AZ711" s="71"/>
      <c r="BA711" s="71"/>
      <c r="BB711" s="71"/>
      <c r="BC711" s="71"/>
      <c r="BD711" s="71"/>
      <c r="BE711" s="71"/>
      <c r="BF711" s="71"/>
      <c r="BG711" s="72"/>
      <c r="BH711" s="71"/>
      <c r="BI711" s="71"/>
      <c r="BJ711" s="71"/>
      <c r="BK711" s="71"/>
      <c r="BL711" s="71"/>
      <c r="BM711" s="71"/>
      <c r="BN711" s="72"/>
      <c r="BO711" s="71"/>
      <c r="BP711" s="71"/>
      <c r="BQ711" s="71"/>
      <c r="BR711" s="71"/>
      <c r="BS711" s="71"/>
      <c r="BT711" s="71"/>
      <c r="BU711"/>
      <c r="BV711" s="70"/>
      <c r="BW711" s="70"/>
      <c r="BX711" s="70"/>
      <c r="BY711" s="70"/>
      <c r="BZ711" s="70"/>
      <c r="CA711" s="70"/>
      <c r="CB711" s="70"/>
      <c r="CC711" s="70"/>
      <c r="CD711" s="70"/>
    </row>
    <row r="712" spans="1:82">
      <c r="A712" s="70"/>
      <c r="B712" s="70"/>
      <c r="C712" s="70"/>
      <c r="D712" s="70"/>
      <c r="E712" s="70"/>
      <c r="F712" s="70"/>
      <c r="G712" s="70"/>
      <c r="H712" s="70"/>
      <c r="I712" s="148"/>
      <c r="J712" s="71"/>
      <c r="K712" s="71"/>
      <c r="L712" s="71"/>
      <c r="M712" s="71"/>
      <c r="N712" s="71"/>
      <c r="O712" s="71"/>
      <c r="P712" s="71"/>
      <c r="Q712" s="71"/>
      <c r="R712" s="71"/>
      <c r="S712" s="71"/>
      <c r="T712" s="72"/>
      <c r="U712" s="71"/>
      <c r="V712" s="71"/>
      <c r="W712" s="71"/>
      <c r="X712" s="71"/>
      <c r="Y712" s="71"/>
      <c r="Z712" s="71"/>
      <c r="AA712" s="71"/>
      <c r="AB712" s="71"/>
      <c r="AC712" s="71"/>
      <c r="AD712" s="71"/>
      <c r="AE712" s="72"/>
      <c r="AF712" s="71"/>
      <c r="AG712" s="71"/>
      <c r="AH712" s="71"/>
      <c r="AI712" s="71"/>
      <c r="AJ712" s="71"/>
      <c r="AK712" s="71"/>
      <c r="AL712" s="71"/>
      <c r="AM712" s="71"/>
      <c r="AN712" s="71"/>
      <c r="AO712" s="71"/>
      <c r="AP712" s="71"/>
      <c r="AQ712" s="72"/>
      <c r="AR712" s="71"/>
      <c r="AS712" s="71"/>
      <c r="AT712" s="71"/>
      <c r="AU712" s="71"/>
      <c r="AV712" s="71"/>
      <c r="AW712" s="71"/>
      <c r="AX712" s="71"/>
      <c r="AY712" s="72"/>
      <c r="AZ712" s="71"/>
      <c r="BA712" s="71"/>
      <c r="BB712" s="71"/>
      <c r="BC712" s="71"/>
      <c r="BD712" s="71"/>
      <c r="BE712" s="71"/>
      <c r="BF712" s="71"/>
      <c r="BG712" s="72"/>
      <c r="BH712" s="71"/>
      <c r="BI712" s="71"/>
      <c r="BJ712" s="71"/>
      <c r="BK712" s="71"/>
      <c r="BL712" s="71"/>
      <c r="BM712" s="71"/>
      <c r="BN712" s="72"/>
      <c r="BO712" s="71"/>
      <c r="BP712" s="71"/>
      <c r="BQ712" s="71"/>
      <c r="BR712" s="71"/>
      <c r="BS712" s="71"/>
      <c r="BT712" s="71"/>
      <c r="BU712"/>
      <c r="BV712" s="70"/>
      <c r="BW712" s="70"/>
      <c r="BX712" s="70"/>
      <c r="BY712" s="70"/>
      <c r="BZ712" s="70"/>
      <c r="CA712" s="70"/>
      <c r="CB712" s="70"/>
      <c r="CC712" s="70"/>
      <c r="CD712" s="70"/>
    </row>
    <row r="713" spans="1:82">
      <c r="A713" s="70"/>
      <c r="B713" s="70"/>
      <c r="C713" s="70"/>
      <c r="D713" s="70"/>
      <c r="E713" s="70"/>
      <c r="F713" s="70"/>
      <c r="G713" s="70"/>
      <c r="H713" s="70"/>
      <c r="I713" s="148"/>
      <c r="J713" s="71"/>
      <c r="K713" s="71"/>
      <c r="L713" s="71"/>
      <c r="M713" s="71"/>
      <c r="N713" s="71"/>
      <c r="O713" s="71"/>
      <c r="P713" s="71"/>
      <c r="Q713" s="71"/>
      <c r="R713" s="71"/>
      <c r="S713" s="71"/>
      <c r="T713" s="72"/>
      <c r="U713" s="71"/>
      <c r="V713" s="71"/>
      <c r="W713" s="71"/>
      <c r="X713" s="71"/>
      <c r="Y713" s="71"/>
      <c r="Z713" s="71"/>
      <c r="AA713" s="71"/>
      <c r="AB713" s="71"/>
      <c r="AC713" s="71"/>
      <c r="AD713" s="71"/>
      <c r="AE713" s="72"/>
      <c r="AF713" s="71"/>
      <c r="AG713" s="71"/>
      <c r="AH713" s="71"/>
      <c r="AI713" s="71"/>
      <c r="AJ713" s="71"/>
      <c r="AK713" s="71"/>
      <c r="AL713" s="71"/>
      <c r="AM713" s="71"/>
      <c r="AN713" s="71"/>
      <c r="AO713" s="71"/>
      <c r="AP713" s="71"/>
      <c r="AQ713" s="72"/>
      <c r="AR713" s="71"/>
      <c r="AS713" s="71"/>
      <c r="AT713" s="71"/>
      <c r="AU713" s="71"/>
      <c r="AV713" s="71"/>
      <c r="AW713" s="71"/>
      <c r="AX713" s="71"/>
      <c r="AY713" s="72"/>
      <c r="AZ713" s="71"/>
      <c r="BA713" s="71"/>
      <c r="BB713" s="71"/>
      <c r="BC713" s="71"/>
      <c r="BD713" s="71"/>
      <c r="BE713" s="71"/>
      <c r="BF713" s="71"/>
      <c r="BG713" s="72"/>
      <c r="BH713" s="71"/>
      <c r="BI713" s="71"/>
      <c r="BJ713" s="71"/>
      <c r="BK713" s="71"/>
      <c r="BL713" s="71"/>
      <c r="BM713" s="71"/>
      <c r="BN713" s="72"/>
      <c r="BO713" s="71"/>
      <c r="BP713" s="71"/>
      <c r="BQ713" s="71"/>
      <c r="BR713" s="71"/>
      <c r="BS713" s="71"/>
      <c r="BT713" s="71"/>
      <c r="BU713"/>
      <c r="BV713" s="70"/>
      <c r="BW713" s="70"/>
      <c r="BX713" s="70"/>
      <c r="BY713" s="70"/>
      <c r="BZ713" s="70"/>
      <c r="CA713" s="70"/>
      <c r="CB713" s="70"/>
      <c r="CC713" s="70"/>
      <c r="CD713" s="70"/>
    </row>
    <row r="714" spans="1:82">
      <c r="A714" s="70"/>
      <c r="B714" s="70"/>
      <c r="C714" s="70"/>
      <c r="D714" s="70"/>
      <c r="E714" s="70"/>
      <c r="F714" s="70"/>
      <c r="G714" s="70"/>
      <c r="H714" s="70"/>
      <c r="I714" s="148"/>
      <c r="J714" s="71"/>
      <c r="K714" s="71"/>
      <c r="L714" s="71"/>
      <c r="M714" s="71"/>
      <c r="N714" s="71"/>
      <c r="O714" s="71"/>
      <c r="P714" s="71"/>
      <c r="Q714" s="71"/>
      <c r="R714" s="71"/>
      <c r="S714" s="71"/>
      <c r="T714" s="72"/>
      <c r="U714" s="71"/>
      <c r="V714" s="71"/>
      <c r="W714" s="71"/>
      <c r="X714" s="71"/>
      <c r="Y714" s="71"/>
      <c r="Z714" s="71"/>
      <c r="AA714" s="71"/>
      <c r="AB714" s="71"/>
      <c r="AC714" s="71"/>
      <c r="AD714" s="71"/>
      <c r="AE714" s="72"/>
      <c r="AF714" s="71"/>
      <c r="AG714" s="71"/>
      <c r="AH714" s="71"/>
      <c r="AI714" s="71"/>
      <c r="AJ714" s="71"/>
      <c r="AK714" s="71"/>
      <c r="AL714" s="71"/>
      <c r="AM714" s="71"/>
      <c r="AN714" s="71"/>
      <c r="AO714" s="71"/>
      <c r="AP714" s="71"/>
      <c r="AQ714" s="72"/>
      <c r="AR714" s="71"/>
      <c r="AS714" s="71"/>
      <c r="AT714" s="71"/>
      <c r="AU714" s="71"/>
      <c r="AV714" s="71"/>
      <c r="AW714" s="71"/>
      <c r="AX714" s="71"/>
      <c r="AY714" s="72"/>
      <c r="AZ714" s="71"/>
      <c r="BA714" s="71"/>
      <c r="BB714" s="71"/>
      <c r="BC714" s="71"/>
      <c r="BD714" s="71"/>
      <c r="BE714" s="71"/>
      <c r="BF714" s="71"/>
      <c r="BG714" s="72"/>
      <c r="BH714" s="71"/>
      <c r="BI714" s="71"/>
      <c r="BJ714" s="71"/>
      <c r="BK714" s="71"/>
      <c r="BL714" s="71"/>
      <c r="BM714" s="71"/>
      <c r="BN714" s="72"/>
      <c r="BO714" s="71"/>
      <c r="BP714" s="71"/>
      <c r="BQ714" s="71"/>
      <c r="BR714" s="71"/>
      <c r="BS714" s="71"/>
      <c r="BT714" s="71"/>
      <c r="BU714"/>
      <c r="BV714" s="70"/>
      <c r="BW714" s="70"/>
      <c r="BX714" s="70"/>
      <c r="BY714" s="70"/>
      <c r="BZ714" s="70"/>
      <c r="CA714" s="70"/>
      <c r="CB714" s="70"/>
      <c r="CC714" s="70"/>
      <c r="CD714" s="70"/>
    </row>
    <row r="715" spans="1:82">
      <c r="A715" s="70"/>
      <c r="B715" s="70"/>
      <c r="C715" s="70"/>
      <c r="D715" s="70"/>
      <c r="E715" s="70"/>
      <c r="F715" s="70"/>
      <c r="G715" s="70"/>
      <c r="H715" s="70"/>
      <c r="I715" s="148"/>
      <c r="J715" s="71"/>
      <c r="K715" s="71"/>
      <c r="L715" s="71"/>
      <c r="M715" s="71"/>
      <c r="N715" s="71"/>
      <c r="O715" s="71"/>
      <c r="P715" s="71"/>
      <c r="Q715" s="71"/>
      <c r="R715" s="71"/>
      <c r="S715" s="71"/>
      <c r="T715" s="72"/>
      <c r="U715" s="71"/>
      <c r="V715" s="71"/>
      <c r="W715" s="71"/>
      <c r="X715" s="71"/>
      <c r="Y715" s="71"/>
      <c r="Z715" s="71"/>
      <c r="AA715" s="71"/>
      <c r="AB715" s="71"/>
      <c r="AC715" s="71"/>
      <c r="AD715" s="71"/>
      <c r="AE715" s="72"/>
      <c r="AF715" s="71"/>
      <c r="AG715" s="71"/>
      <c r="AH715" s="71"/>
      <c r="AI715" s="71"/>
      <c r="AJ715" s="71"/>
      <c r="AK715" s="71"/>
      <c r="AL715" s="71"/>
      <c r="AM715" s="71"/>
      <c r="AN715" s="71"/>
      <c r="AO715" s="71"/>
      <c r="AP715" s="71"/>
      <c r="AQ715" s="72"/>
      <c r="AR715" s="71"/>
      <c r="AS715" s="71"/>
      <c r="AT715" s="71"/>
      <c r="AU715" s="71"/>
      <c r="AV715" s="71"/>
      <c r="AW715" s="71"/>
      <c r="AX715" s="71"/>
      <c r="AY715" s="72"/>
      <c r="AZ715" s="71"/>
      <c r="BA715" s="71"/>
      <c r="BB715" s="71"/>
      <c r="BC715" s="71"/>
      <c r="BD715" s="71"/>
      <c r="BE715" s="71"/>
      <c r="BF715" s="71"/>
      <c r="BG715" s="72"/>
      <c r="BH715" s="71"/>
      <c r="BI715" s="71"/>
      <c r="BJ715" s="71"/>
      <c r="BK715" s="71"/>
      <c r="BL715" s="71"/>
      <c r="BM715" s="71"/>
      <c r="BN715" s="72"/>
      <c r="BO715" s="71"/>
      <c r="BP715" s="71"/>
      <c r="BQ715" s="71"/>
      <c r="BR715" s="71"/>
      <c r="BS715" s="71"/>
      <c r="BT715" s="71"/>
      <c r="BU715"/>
      <c r="BV715" s="70"/>
      <c r="BW715" s="70"/>
      <c r="BX715" s="70"/>
      <c r="BY715" s="70"/>
      <c r="BZ715" s="70"/>
      <c r="CA715" s="70"/>
      <c r="CB715" s="70"/>
      <c r="CC715" s="70"/>
      <c r="CD715" s="70"/>
    </row>
    <row r="716" spans="1:82">
      <c r="A716" s="70"/>
      <c r="B716" s="70"/>
      <c r="C716" s="70"/>
      <c r="D716" s="70"/>
      <c r="E716" s="70"/>
      <c r="F716" s="70"/>
      <c r="G716" s="70"/>
      <c r="H716" s="70"/>
      <c r="I716" s="148"/>
      <c r="J716" s="71"/>
      <c r="K716" s="71"/>
      <c r="L716" s="71"/>
      <c r="M716" s="71"/>
      <c r="N716" s="71"/>
      <c r="O716" s="71"/>
      <c r="P716" s="71"/>
      <c r="Q716" s="71"/>
      <c r="R716" s="71"/>
      <c r="S716" s="71"/>
      <c r="T716" s="72"/>
      <c r="U716" s="71"/>
      <c r="V716" s="71"/>
      <c r="W716" s="71"/>
      <c r="X716" s="71"/>
      <c r="Y716" s="71"/>
      <c r="Z716" s="71"/>
      <c r="AA716" s="71"/>
      <c r="AB716" s="71"/>
      <c r="AC716" s="71"/>
      <c r="AD716" s="71"/>
      <c r="AE716" s="72"/>
      <c r="AF716" s="71"/>
      <c r="AG716" s="71"/>
      <c r="AH716" s="71"/>
      <c r="AI716" s="71"/>
      <c r="AJ716" s="71"/>
      <c r="AK716" s="71"/>
      <c r="AL716" s="71"/>
      <c r="AM716" s="71"/>
      <c r="AN716" s="71"/>
      <c r="AO716" s="71"/>
      <c r="AP716" s="71"/>
      <c r="AQ716" s="72"/>
      <c r="AR716" s="71"/>
      <c r="AS716" s="71"/>
      <c r="AT716" s="71"/>
      <c r="AU716" s="71"/>
      <c r="AV716" s="71"/>
      <c r="AW716" s="71"/>
      <c r="AX716" s="71"/>
      <c r="AY716" s="72"/>
      <c r="AZ716" s="71"/>
      <c r="BA716" s="71"/>
      <c r="BB716" s="71"/>
      <c r="BC716" s="71"/>
      <c r="BD716" s="71"/>
      <c r="BE716" s="71"/>
      <c r="BF716" s="71"/>
      <c r="BG716" s="72"/>
      <c r="BH716" s="71"/>
      <c r="BI716" s="71"/>
      <c r="BJ716" s="71"/>
      <c r="BK716" s="71"/>
      <c r="BL716" s="71"/>
      <c r="BM716" s="71"/>
      <c r="BN716" s="72"/>
      <c r="BO716" s="71"/>
      <c r="BP716" s="71"/>
      <c r="BQ716" s="71"/>
      <c r="BR716" s="71"/>
      <c r="BS716" s="71"/>
      <c r="BT716" s="71"/>
      <c r="BU716"/>
      <c r="BV716" s="70"/>
      <c r="BW716" s="70"/>
      <c r="BX716" s="70"/>
      <c r="BY716" s="70"/>
      <c r="BZ716" s="70"/>
      <c r="CA716" s="70"/>
      <c r="CB716" s="70"/>
      <c r="CC716" s="70"/>
      <c r="CD716" s="70"/>
    </row>
    <row r="717" spans="1:82">
      <c r="A717" s="70"/>
      <c r="B717" s="70"/>
      <c r="C717" s="70"/>
      <c r="D717" s="70"/>
      <c r="E717" s="70"/>
      <c r="F717" s="70"/>
      <c r="G717" s="70"/>
      <c r="H717" s="70"/>
      <c r="I717" s="148"/>
      <c r="J717" s="71"/>
      <c r="K717" s="71"/>
      <c r="L717" s="71"/>
      <c r="M717" s="71"/>
      <c r="N717" s="71"/>
      <c r="O717" s="71"/>
      <c r="P717" s="71"/>
      <c r="Q717" s="71"/>
      <c r="R717" s="71"/>
      <c r="S717" s="71"/>
      <c r="T717" s="72"/>
      <c r="U717" s="71"/>
      <c r="V717" s="71"/>
      <c r="W717" s="71"/>
      <c r="X717" s="71"/>
      <c r="Y717" s="71"/>
      <c r="Z717" s="71"/>
      <c r="AA717" s="71"/>
      <c r="AB717" s="71"/>
      <c r="AC717" s="71"/>
      <c r="AD717" s="71"/>
      <c r="AE717" s="72"/>
      <c r="AF717" s="71"/>
      <c r="AG717" s="71"/>
      <c r="AH717" s="71"/>
      <c r="AI717" s="71"/>
      <c r="AJ717" s="71"/>
      <c r="AK717" s="71"/>
      <c r="AL717" s="71"/>
      <c r="AM717" s="71"/>
      <c r="AN717" s="71"/>
      <c r="AO717" s="71"/>
      <c r="AP717" s="71"/>
      <c r="AQ717" s="72"/>
      <c r="AR717" s="71"/>
      <c r="AS717" s="71"/>
      <c r="AT717" s="71"/>
      <c r="AU717" s="71"/>
      <c r="AV717" s="71"/>
      <c r="AW717" s="71"/>
      <c r="AX717" s="71"/>
      <c r="AY717" s="72"/>
      <c r="AZ717" s="71"/>
      <c r="BA717" s="71"/>
      <c r="BB717" s="71"/>
      <c r="BC717" s="71"/>
      <c r="BD717" s="71"/>
      <c r="BE717" s="71"/>
      <c r="BF717" s="71"/>
      <c r="BG717" s="72"/>
      <c r="BH717" s="71"/>
      <c r="BI717" s="71"/>
      <c r="BJ717" s="71"/>
      <c r="BK717" s="71"/>
      <c r="BL717" s="71"/>
      <c r="BM717" s="71"/>
      <c r="BN717" s="72"/>
      <c r="BO717" s="71"/>
      <c r="BP717" s="71"/>
      <c r="BQ717" s="71"/>
      <c r="BR717" s="71"/>
      <c r="BS717" s="71"/>
      <c r="BT717" s="71"/>
      <c r="BU717"/>
      <c r="BV717" s="70"/>
      <c r="BW717" s="70"/>
      <c r="BX717" s="70"/>
      <c r="BY717" s="70"/>
      <c r="BZ717" s="70"/>
      <c r="CA717" s="70"/>
      <c r="CB717" s="70"/>
      <c r="CC717" s="70"/>
      <c r="CD717" s="70"/>
    </row>
    <row r="718" spans="1:82">
      <c r="A718" s="70"/>
      <c r="B718" s="70"/>
      <c r="C718" s="70"/>
      <c r="D718" s="70"/>
      <c r="E718" s="70"/>
      <c r="F718" s="70"/>
      <c r="G718" s="70"/>
      <c r="H718" s="70"/>
      <c r="I718" s="148"/>
      <c r="J718" s="71"/>
      <c r="K718" s="71"/>
      <c r="L718" s="71"/>
      <c r="M718" s="71"/>
      <c r="N718" s="71"/>
      <c r="O718" s="71"/>
      <c r="P718" s="71"/>
      <c r="Q718" s="71"/>
      <c r="R718" s="71"/>
      <c r="S718" s="71"/>
      <c r="T718" s="72"/>
      <c r="U718" s="71"/>
      <c r="V718" s="71"/>
      <c r="W718" s="71"/>
      <c r="X718" s="71"/>
      <c r="Y718" s="71"/>
      <c r="Z718" s="71"/>
      <c r="AA718" s="71"/>
      <c r="AB718" s="71"/>
      <c r="AC718" s="71"/>
      <c r="AD718" s="71"/>
      <c r="AE718" s="72"/>
      <c r="AF718" s="71"/>
      <c r="AG718" s="71"/>
      <c r="AH718" s="71"/>
      <c r="AI718" s="71"/>
      <c r="AJ718" s="71"/>
      <c r="AK718" s="71"/>
      <c r="AL718" s="71"/>
      <c r="AM718" s="71"/>
      <c r="AN718" s="71"/>
      <c r="AO718" s="71"/>
      <c r="AP718" s="71"/>
      <c r="AQ718" s="72"/>
      <c r="AR718" s="71"/>
      <c r="AS718" s="71"/>
      <c r="AT718" s="71"/>
      <c r="AU718" s="71"/>
      <c r="AV718" s="71"/>
      <c r="AW718" s="71"/>
      <c r="AX718" s="71"/>
      <c r="AY718" s="72"/>
      <c r="AZ718" s="71"/>
      <c r="BA718" s="71"/>
      <c r="BB718" s="71"/>
      <c r="BC718" s="71"/>
      <c r="BD718" s="71"/>
      <c r="BE718" s="71"/>
      <c r="BF718" s="71"/>
      <c r="BG718" s="72"/>
      <c r="BH718" s="71"/>
      <c r="BI718" s="71"/>
      <c r="BJ718" s="71"/>
      <c r="BK718" s="71"/>
      <c r="BL718" s="71"/>
      <c r="BM718" s="71"/>
      <c r="BN718" s="72"/>
      <c r="BO718" s="71"/>
      <c r="BP718" s="71"/>
      <c r="BQ718" s="71"/>
      <c r="BR718" s="71"/>
      <c r="BS718" s="71"/>
      <c r="BT718" s="71"/>
      <c r="BU718"/>
      <c r="BV718" s="70"/>
      <c r="BW718" s="70"/>
      <c r="BX718" s="70"/>
      <c r="BY718" s="70"/>
      <c r="BZ718" s="70"/>
      <c r="CA718" s="70"/>
      <c r="CB718" s="70"/>
      <c r="CC718" s="70"/>
      <c r="CD718" s="70"/>
    </row>
    <row r="719" spans="1:82">
      <c r="A719" s="70"/>
      <c r="B719" s="70"/>
      <c r="C719" s="70"/>
      <c r="D719" s="70"/>
      <c r="E719" s="70"/>
      <c r="F719" s="70"/>
      <c r="G719" s="70"/>
      <c r="H719" s="70"/>
      <c r="I719" s="148"/>
      <c r="J719" s="71"/>
      <c r="K719" s="71"/>
      <c r="L719" s="71"/>
      <c r="M719" s="71"/>
      <c r="N719" s="71"/>
      <c r="O719" s="71"/>
      <c r="P719" s="71"/>
      <c r="Q719" s="71"/>
      <c r="R719" s="71"/>
      <c r="S719" s="71"/>
      <c r="T719" s="72"/>
      <c r="U719" s="71"/>
      <c r="V719" s="71"/>
      <c r="W719" s="71"/>
      <c r="X719" s="71"/>
      <c r="Y719" s="71"/>
      <c r="Z719" s="71"/>
      <c r="AA719" s="71"/>
      <c r="AB719" s="71"/>
      <c r="AC719" s="71"/>
      <c r="AD719" s="71"/>
      <c r="AE719" s="72"/>
      <c r="AF719" s="71"/>
      <c r="AG719" s="71"/>
      <c r="AH719" s="71"/>
      <c r="AI719" s="71"/>
      <c r="AJ719" s="71"/>
      <c r="AK719" s="71"/>
      <c r="AL719" s="71"/>
      <c r="AM719" s="71"/>
      <c r="AN719" s="71"/>
      <c r="AO719" s="71"/>
      <c r="AP719" s="71"/>
      <c r="AQ719" s="72"/>
      <c r="AR719" s="71"/>
      <c r="AS719" s="71"/>
      <c r="AT719" s="71"/>
      <c r="AU719" s="71"/>
      <c r="AV719" s="71"/>
      <c r="AW719" s="71"/>
      <c r="AX719" s="71"/>
      <c r="AY719" s="72"/>
      <c r="AZ719" s="71"/>
      <c r="BA719" s="71"/>
      <c r="BB719" s="71"/>
      <c r="BC719" s="71"/>
      <c r="BD719" s="71"/>
      <c r="BE719" s="71"/>
      <c r="BF719" s="71"/>
      <c r="BG719" s="72"/>
      <c r="BH719" s="71"/>
      <c r="BI719" s="71"/>
      <c r="BJ719" s="71"/>
      <c r="BK719" s="71"/>
      <c r="BL719" s="71"/>
      <c r="BM719" s="71"/>
      <c r="BN719" s="72"/>
      <c r="BO719" s="71"/>
      <c r="BP719" s="71"/>
      <c r="BQ719" s="71"/>
      <c r="BR719" s="71"/>
      <c r="BS719" s="71"/>
      <c r="BT719" s="71"/>
      <c r="BU719"/>
      <c r="BV719" s="70"/>
      <c r="BW719" s="70"/>
      <c r="BX719" s="70"/>
      <c r="BY719" s="70"/>
      <c r="BZ719" s="70"/>
      <c r="CA719" s="70"/>
      <c r="CB719" s="70"/>
      <c r="CC719" s="70"/>
      <c r="CD719" s="70"/>
    </row>
    <row r="720" spans="1:82">
      <c r="A720" s="70"/>
      <c r="B720" s="70"/>
      <c r="C720" s="70"/>
      <c r="D720" s="70"/>
      <c r="E720" s="70"/>
      <c r="F720" s="70"/>
      <c r="G720" s="70"/>
      <c r="H720" s="70"/>
      <c r="I720" s="148"/>
      <c r="J720" s="71"/>
      <c r="K720" s="71"/>
      <c r="L720" s="71"/>
      <c r="M720" s="71"/>
      <c r="N720" s="71"/>
      <c r="O720" s="71"/>
      <c r="P720" s="71"/>
      <c r="Q720" s="71"/>
      <c r="R720" s="71"/>
      <c r="S720" s="71"/>
      <c r="T720" s="72"/>
      <c r="U720" s="71"/>
      <c r="V720" s="71"/>
      <c r="W720" s="71"/>
      <c r="X720" s="71"/>
      <c r="Y720" s="71"/>
      <c r="Z720" s="71"/>
      <c r="AA720" s="71"/>
      <c r="AB720" s="71"/>
      <c r="AC720" s="71"/>
      <c r="AD720" s="71"/>
      <c r="AE720" s="72"/>
      <c r="AF720" s="71"/>
      <c r="AG720" s="71"/>
      <c r="AH720" s="71"/>
      <c r="AI720" s="71"/>
      <c r="AJ720" s="71"/>
      <c r="AK720" s="71"/>
      <c r="AL720" s="71"/>
      <c r="AM720" s="71"/>
      <c r="AN720" s="71"/>
      <c r="AO720" s="71"/>
      <c r="AP720" s="71"/>
      <c r="AQ720" s="72"/>
      <c r="AR720" s="71"/>
      <c r="AS720" s="71"/>
      <c r="AT720" s="71"/>
      <c r="AU720" s="71"/>
      <c r="AV720" s="71"/>
      <c r="AW720" s="71"/>
      <c r="AX720" s="71"/>
      <c r="AY720" s="72"/>
      <c r="AZ720" s="71"/>
      <c r="BA720" s="71"/>
      <c r="BB720" s="71"/>
      <c r="BC720" s="71"/>
      <c r="BD720" s="71"/>
      <c r="BE720" s="71"/>
      <c r="BF720" s="71"/>
      <c r="BG720" s="72"/>
      <c r="BH720" s="71"/>
      <c r="BI720" s="71"/>
      <c r="BJ720" s="71"/>
      <c r="BK720" s="71"/>
      <c r="BL720" s="71"/>
      <c r="BM720" s="71"/>
      <c r="BN720" s="72"/>
      <c r="BO720" s="71"/>
      <c r="BP720" s="71"/>
      <c r="BQ720" s="71"/>
      <c r="BR720" s="71"/>
      <c r="BS720" s="71"/>
      <c r="BT720" s="71"/>
      <c r="BU720"/>
      <c r="BV720" s="70"/>
      <c r="BW720" s="70"/>
      <c r="BX720" s="70"/>
      <c r="BY720" s="70"/>
      <c r="BZ720" s="70"/>
      <c r="CA720" s="70"/>
      <c r="CB720" s="70"/>
      <c r="CC720" s="70"/>
      <c r="CD720" s="70"/>
    </row>
    <row r="721" spans="1:82">
      <c r="A721" s="70"/>
      <c r="B721" s="70"/>
      <c r="C721" s="70"/>
      <c r="D721" s="70"/>
      <c r="E721" s="70"/>
      <c r="F721" s="70"/>
      <c r="G721" s="70"/>
      <c r="H721" s="70"/>
      <c r="I721" s="148"/>
      <c r="J721" s="71"/>
      <c r="K721" s="71"/>
      <c r="L721" s="71"/>
      <c r="M721" s="71"/>
      <c r="N721" s="71"/>
      <c r="O721" s="71"/>
      <c r="P721" s="71"/>
      <c r="Q721" s="71"/>
      <c r="R721" s="71"/>
      <c r="S721" s="71"/>
      <c r="T721" s="72"/>
      <c r="U721" s="71"/>
      <c r="V721" s="71"/>
      <c r="W721" s="71"/>
      <c r="X721" s="71"/>
      <c r="Y721" s="71"/>
      <c r="Z721" s="71"/>
      <c r="AA721" s="71"/>
      <c r="AB721" s="71"/>
      <c r="AC721" s="71"/>
      <c r="AD721" s="71"/>
      <c r="AE721" s="72"/>
      <c r="AF721" s="71"/>
      <c r="AG721" s="71"/>
      <c r="AH721" s="71"/>
      <c r="AI721" s="71"/>
      <c r="AJ721" s="71"/>
      <c r="AK721" s="71"/>
      <c r="AL721" s="71"/>
      <c r="AM721" s="71"/>
      <c r="AN721" s="71"/>
      <c r="AO721" s="71"/>
      <c r="AP721" s="71"/>
      <c r="AQ721" s="72"/>
      <c r="AR721" s="71"/>
      <c r="AS721" s="71"/>
      <c r="AT721" s="71"/>
      <c r="AU721" s="71"/>
      <c r="AV721" s="71"/>
      <c r="AW721" s="71"/>
      <c r="AX721" s="71"/>
      <c r="AY721" s="72"/>
      <c r="AZ721" s="71"/>
      <c r="BA721" s="71"/>
      <c r="BB721" s="71"/>
      <c r="BC721" s="71"/>
      <c r="BD721" s="71"/>
      <c r="BE721" s="71"/>
      <c r="BF721" s="71"/>
      <c r="BG721" s="72"/>
      <c r="BH721" s="71"/>
      <c r="BI721" s="71"/>
      <c r="BJ721" s="71"/>
      <c r="BK721" s="71"/>
      <c r="BL721" s="71"/>
      <c r="BM721" s="71"/>
      <c r="BN721" s="72"/>
      <c r="BO721" s="71"/>
      <c r="BP721" s="71"/>
      <c r="BQ721" s="71"/>
      <c r="BR721" s="71"/>
      <c r="BS721" s="71"/>
      <c r="BT721" s="71"/>
      <c r="BU721"/>
      <c r="BV721" s="70"/>
      <c r="BW721" s="70"/>
      <c r="BX721" s="70"/>
      <c r="BY721" s="70"/>
      <c r="BZ721" s="70"/>
      <c r="CA721" s="70"/>
      <c r="CB721" s="70"/>
      <c r="CC721" s="70"/>
      <c r="CD721" s="70"/>
    </row>
    <row r="722" spans="1:82">
      <c r="A722" s="70"/>
      <c r="B722" s="70"/>
      <c r="C722" s="70"/>
      <c r="D722" s="70"/>
      <c r="E722" s="70"/>
      <c r="F722" s="70"/>
      <c r="G722" s="70"/>
      <c r="H722" s="70"/>
      <c r="I722" s="148"/>
      <c r="J722" s="71"/>
      <c r="K722" s="71"/>
      <c r="L722" s="71"/>
      <c r="M722" s="71"/>
      <c r="N722" s="71"/>
      <c r="O722" s="71"/>
      <c r="P722" s="71"/>
      <c r="Q722" s="71"/>
      <c r="R722" s="71"/>
      <c r="S722" s="71"/>
      <c r="T722" s="72"/>
      <c r="U722" s="71"/>
      <c r="V722" s="71"/>
      <c r="W722" s="71"/>
      <c r="X722" s="71"/>
      <c r="Y722" s="71"/>
      <c r="Z722" s="71"/>
      <c r="AA722" s="71"/>
      <c r="AB722" s="71"/>
      <c r="AC722" s="71"/>
      <c r="AD722" s="71"/>
      <c r="AE722" s="72"/>
      <c r="AF722" s="71"/>
      <c r="AG722" s="71"/>
      <c r="AH722" s="71"/>
      <c r="AI722" s="71"/>
      <c r="AJ722" s="71"/>
      <c r="AK722" s="71"/>
      <c r="AL722" s="71"/>
      <c r="AM722" s="71"/>
      <c r="AN722" s="71"/>
      <c r="AO722" s="71"/>
      <c r="AP722" s="71"/>
      <c r="AQ722" s="72"/>
      <c r="AR722" s="71"/>
      <c r="AS722" s="71"/>
      <c r="AT722" s="71"/>
      <c r="AU722" s="71"/>
      <c r="AV722" s="71"/>
      <c r="AW722" s="71"/>
      <c r="AX722" s="71"/>
      <c r="AY722" s="72"/>
      <c r="AZ722" s="71"/>
      <c r="BA722" s="71"/>
      <c r="BB722" s="71"/>
      <c r="BC722" s="71"/>
      <c r="BD722" s="71"/>
      <c r="BE722" s="71"/>
      <c r="BF722" s="71"/>
      <c r="BG722" s="72"/>
      <c r="BH722" s="71"/>
      <c r="BI722" s="71"/>
      <c r="BJ722" s="71"/>
      <c r="BK722" s="71"/>
      <c r="BL722" s="71"/>
      <c r="BM722" s="71"/>
      <c r="BN722" s="72"/>
      <c r="BO722" s="71"/>
      <c r="BP722" s="71"/>
      <c r="BQ722" s="71"/>
      <c r="BR722" s="71"/>
      <c r="BS722" s="71"/>
      <c r="BT722" s="71"/>
      <c r="BU722"/>
      <c r="BV722" s="70"/>
      <c r="BW722" s="70"/>
      <c r="BX722" s="70"/>
      <c r="BY722" s="70"/>
      <c r="BZ722" s="70"/>
      <c r="CA722" s="70"/>
      <c r="CB722" s="70"/>
      <c r="CC722" s="70"/>
      <c r="CD722" s="70"/>
    </row>
    <row r="723" spans="1:82">
      <c r="A723" s="70"/>
      <c r="B723" s="70"/>
      <c r="C723" s="70"/>
      <c r="D723" s="70"/>
      <c r="E723" s="70"/>
      <c r="F723" s="70"/>
      <c r="G723" s="70"/>
      <c r="H723" s="70"/>
      <c r="I723" s="148"/>
      <c r="J723" s="71"/>
      <c r="K723" s="71"/>
      <c r="L723" s="71"/>
      <c r="M723" s="71"/>
      <c r="N723" s="71"/>
      <c r="O723" s="71"/>
      <c r="P723" s="71"/>
      <c r="Q723" s="71"/>
      <c r="R723" s="71"/>
      <c r="S723" s="71"/>
      <c r="T723" s="72"/>
      <c r="U723" s="71"/>
      <c r="V723" s="71"/>
      <c r="W723" s="71"/>
      <c r="X723" s="71"/>
      <c r="Y723" s="71"/>
      <c r="Z723" s="71"/>
      <c r="AA723" s="71"/>
      <c r="AB723" s="71"/>
      <c r="AC723" s="71"/>
      <c r="AD723" s="71"/>
      <c r="AE723" s="72"/>
      <c r="AF723" s="71"/>
      <c r="AG723" s="71"/>
      <c r="AH723" s="71"/>
      <c r="AI723" s="71"/>
      <c r="AJ723" s="71"/>
      <c r="AK723" s="71"/>
      <c r="AL723" s="71"/>
      <c r="AM723" s="71"/>
      <c r="AN723" s="71"/>
      <c r="AO723" s="71"/>
      <c r="AP723" s="71"/>
      <c r="AQ723" s="72"/>
      <c r="AR723" s="71"/>
      <c r="AS723" s="71"/>
      <c r="AT723" s="71"/>
      <c r="AU723" s="71"/>
      <c r="AV723" s="71"/>
      <c r="AW723" s="71"/>
      <c r="AX723" s="71"/>
      <c r="AY723" s="72"/>
      <c r="AZ723" s="71"/>
      <c r="BA723" s="71"/>
      <c r="BB723" s="71"/>
      <c r="BC723" s="71"/>
      <c r="BD723" s="71"/>
      <c r="BE723" s="71"/>
      <c r="BF723" s="71"/>
      <c r="BG723" s="72"/>
      <c r="BH723" s="71"/>
      <c r="BI723" s="71"/>
      <c r="BJ723" s="71"/>
      <c r="BK723" s="71"/>
      <c r="BL723" s="71"/>
      <c r="BM723" s="71"/>
      <c r="BN723" s="72"/>
      <c r="BO723" s="71"/>
      <c r="BP723" s="71"/>
      <c r="BQ723" s="71"/>
      <c r="BR723" s="71"/>
      <c r="BS723" s="71"/>
      <c r="BT723" s="71"/>
      <c r="BU723"/>
      <c r="BV723" s="70"/>
      <c r="BW723" s="70"/>
      <c r="BX723" s="70"/>
      <c r="BY723" s="70"/>
      <c r="BZ723" s="70"/>
      <c r="CA723" s="70"/>
      <c r="CB723" s="70"/>
      <c r="CC723" s="70"/>
      <c r="CD723" s="70"/>
    </row>
    <row r="724" spans="1:82">
      <c r="A724" s="70"/>
      <c r="B724" s="70"/>
      <c r="C724" s="70"/>
      <c r="D724" s="70"/>
      <c r="E724" s="70"/>
      <c r="F724" s="70"/>
      <c r="G724" s="70"/>
      <c r="H724" s="70"/>
      <c r="I724" s="148"/>
      <c r="J724" s="71"/>
      <c r="K724" s="71"/>
      <c r="L724" s="71"/>
      <c r="M724" s="71"/>
      <c r="N724" s="71"/>
      <c r="O724" s="71"/>
      <c r="P724" s="71"/>
      <c r="Q724" s="71"/>
      <c r="R724" s="71"/>
      <c r="S724" s="71"/>
      <c r="T724" s="72"/>
      <c r="U724" s="71"/>
      <c r="V724" s="71"/>
      <c r="W724" s="71"/>
      <c r="X724" s="71"/>
      <c r="Y724" s="71"/>
      <c r="Z724" s="71"/>
      <c r="AA724" s="71"/>
      <c r="AB724" s="71"/>
      <c r="AC724" s="71"/>
      <c r="AD724" s="71"/>
      <c r="AE724" s="72"/>
      <c r="AF724" s="71"/>
      <c r="AG724" s="71"/>
      <c r="AH724" s="71"/>
      <c r="AI724" s="71"/>
      <c r="AJ724" s="71"/>
      <c r="AK724" s="71"/>
      <c r="AL724" s="71"/>
      <c r="AM724" s="71"/>
      <c r="AN724" s="71"/>
      <c r="AO724" s="71"/>
      <c r="AP724" s="71"/>
      <c r="AQ724" s="72"/>
      <c r="AR724" s="71"/>
      <c r="AS724" s="71"/>
      <c r="AT724" s="71"/>
      <c r="AU724" s="71"/>
      <c r="AV724" s="71"/>
      <c r="AW724" s="71"/>
      <c r="AX724" s="71"/>
      <c r="AY724" s="72"/>
      <c r="AZ724" s="71"/>
      <c r="BA724" s="71"/>
      <c r="BB724" s="71"/>
      <c r="BC724" s="71"/>
      <c r="BD724" s="71"/>
      <c r="BE724" s="71"/>
      <c r="BF724" s="71"/>
      <c r="BG724" s="72"/>
      <c r="BH724" s="71"/>
      <c r="BI724" s="71"/>
      <c r="BJ724" s="71"/>
      <c r="BK724" s="71"/>
      <c r="BL724" s="71"/>
      <c r="BM724" s="71"/>
      <c r="BN724" s="72"/>
      <c r="BO724" s="71"/>
      <c r="BP724" s="71"/>
      <c r="BQ724" s="71"/>
      <c r="BR724" s="71"/>
      <c r="BS724" s="71"/>
      <c r="BT724" s="71"/>
      <c r="BU724"/>
      <c r="BV724" s="70"/>
      <c r="BW724" s="70"/>
      <c r="BX724" s="70"/>
      <c r="BY724" s="70"/>
      <c r="BZ724" s="70"/>
      <c r="CA724" s="70"/>
      <c r="CB724" s="70"/>
      <c r="CC724" s="70"/>
      <c r="CD724" s="70"/>
    </row>
    <row r="725" spans="1:82">
      <c r="A725" s="70"/>
      <c r="B725" s="70"/>
      <c r="C725" s="70"/>
      <c r="D725" s="70"/>
      <c r="E725" s="70"/>
      <c r="F725" s="70"/>
      <c r="G725" s="70"/>
      <c r="H725" s="70"/>
      <c r="I725" s="148"/>
      <c r="J725" s="71"/>
      <c r="K725" s="71"/>
      <c r="L725" s="71"/>
      <c r="M725" s="71"/>
      <c r="N725" s="71"/>
      <c r="O725" s="71"/>
      <c r="P725" s="71"/>
      <c r="Q725" s="71"/>
      <c r="R725" s="71"/>
      <c r="S725" s="71"/>
      <c r="T725" s="72"/>
      <c r="U725" s="71"/>
      <c r="V725" s="71"/>
      <c r="W725" s="71"/>
      <c r="X725" s="71"/>
      <c r="Y725" s="71"/>
      <c r="Z725" s="71"/>
      <c r="AA725" s="71"/>
      <c r="AB725" s="71"/>
      <c r="AC725" s="71"/>
      <c r="AD725" s="71"/>
      <c r="AE725" s="72"/>
      <c r="AF725" s="71"/>
      <c r="AG725" s="71"/>
      <c r="AH725" s="71"/>
      <c r="AI725" s="71"/>
      <c r="AJ725" s="71"/>
      <c r="AK725" s="71"/>
      <c r="AL725" s="71"/>
      <c r="AM725" s="71"/>
      <c r="AN725" s="71"/>
      <c r="AO725" s="71"/>
      <c r="AP725" s="71"/>
      <c r="AQ725" s="72"/>
      <c r="AR725" s="71"/>
      <c r="AS725" s="71"/>
      <c r="AT725" s="71"/>
      <c r="AU725" s="71"/>
      <c r="AV725" s="71"/>
      <c r="AW725" s="71"/>
      <c r="AX725" s="71"/>
      <c r="AY725" s="72"/>
      <c r="AZ725" s="71"/>
      <c r="BA725" s="71"/>
      <c r="BB725" s="71"/>
      <c r="BC725" s="71"/>
      <c r="BD725" s="71"/>
      <c r="BE725" s="71"/>
      <c r="BF725" s="71"/>
      <c r="BG725" s="72"/>
      <c r="BH725" s="71"/>
      <c r="BI725" s="71"/>
      <c r="BJ725" s="71"/>
      <c r="BK725" s="71"/>
      <c r="BL725" s="71"/>
      <c r="BM725" s="71"/>
      <c r="BN725" s="72"/>
      <c r="BO725" s="71"/>
      <c r="BP725" s="71"/>
      <c r="BQ725" s="71"/>
      <c r="BR725" s="71"/>
      <c r="BS725" s="71"/>
      <c r="BT725" s="71"/>
      <c r="BU725"/>
      <c r="BV725" s="70"/>
      <c r="BW725" s="70"/>
      <c r="BX725" s="70"/>
      <c r="BY725" s="70"/>
      <c r="BZ725" s="70"/>
      <c r="CA725" s="70"/>
      <c r="CB725" s="70"/>
      <c r="CC725" s="70"/>
      <c r="CD725" s="70"/>
    </row>
    <row r="726" spans="1:82">
      <c r="A726" s="70"/>
      <c r="B726" s="70"/>
      <c r="C726" s="70"/>
      <c r="D726" s="70"/>
      <c r="E726" s="70"/>
      <c r="F726" s="70"/>
      <c r="G726" s="70"/>
      <c r="H726" s="70"/>
      <c r="I726" s="148"/>
      <c r="J726" s="71"/>
      <c r="K726" s="71"/>
      <c r="L726" s="71"/>
      <c r="M726" s="71"/>
      <c r="N726" s="71"/>
      <c r="O726" s="71"/>
      <c r="P726" s="71"/>
      <c r="Q726" s="71"/>
      <c r="R726" s="71"/>
      <c r="S726" s="71"/>
      <c r="T726" s="72"/>
      <c r="U726" s="71"/>
      <c r="V726" s="71"/>
      <c r="W726" s="71"/>
      <c r="X726" s="71"/>
      <c r="Y726" s="71"/>
      <c r="Z726" s="71"/>
      <c r="AA726" s="71"/>
      <c r="AB726" s="71"/>
      <c r="AC726" s="71"/>
      <c r="AD726" s="71"/>
      <c r="AE726" s="72"/>
      <c r="AF726" s="71"/>
      <c r="AG726" s="71"/>
      <c r="AH726" s="71"/>
      <c r="AI726" s="71"/>
      <c r="AJ726" s="71"/>
      <c r="AK726" s="71"/>
      <c r="AL726" s="71"/>
      <c r="AM726" s="71"/>
      <c r="AN726" s="71"/>
      <c r="AO726" s="71"/>
      <c r="AP726" s="71"/>
      <c r="AQ726" s="72"/>
      <c r="AR726" s="71"/>
      <c r="AS726" s="71"/>
      <c r="AT726" s="71"/>
      <c r="AU726" s="71"/>
      <c r="AV726" s="71"/>
      <c r="AW726" s="71"/>
      <c r="AX726" s="71"/>
      <c r="AY726" s="72"/>
      <c r="AZ726" s="71"/>
      <c r="BA726" s="71"/>
      <c r="BB726" s="71"/>
      <c r="BC726" s="71"/>
      <c r="BD726" s="71"/>
      <c r="BE726" s="71"/>
      <c r="BF726" s="71"/>
      <c r="BG726" s="72"/>
      <c r="BH726" s="71"/>
      <c r="BI726" s="71"/>
      <c r="BJ726" s="71"/>
      <c r="BK726" s="71"/>
      <c r="BL726" s="71"/>
      <c r="BM726" s="71"/>
      <c r="BN726" s="72"/>
      <c r="BO726" s="71"/>
      <c r="BP726" s="71"/>
      <c r="BQ726" s="71"/>
      <c r="BR726" s="71"/>
      <c r="BS726" s="71"/>
      <c r="BT726" s="71"/>
      <c r="BU726"/>
      <c r="BV726" s="70"/>
      <c r="BW726" s="70"/>
      <c r="BX726" s="70"/>
      <c r="BY726" s="70"/>
      <c r="BZ726" s="70"/>
      <c r="CA726" s="70"/>
      <c r="CB726" s="70"/>
      <c r="CC726" s="70"/>
      <c r="CD726" s="70"/>
    </row>
    <row r="727" spans="1:82">
      <c r="A727" s="70"/>
      <c r="B727" s="70"/>
      <c r="C727" s="70"/>
      <c r="D727" s="70"/>
      <c r="E727" s="70"/>
      <c r="F727" s="70"/>
      <c r="G727" s="70"/>
      <c r="H727" s="70"/>
      <c r="I727" s="148"/>
      <c r="J727" s="71"/>
      <c r="K727" s="71"/>
      <c r="L727" s="71"/>
      <c r="M727" s="71"/>
      <c r="N727" s="71"/>
      <c r="O727" s="71"/>
      <c r="P727" s="71"/>
      <c r="Q727" s="71"/>
      <c r="R727" s="71"/>
      <c r="S727" s="71"/>
      <c r="T727" s="72"/>
      <c r="U727" s="71"/>
      <c r="V727" s="71"/>
      <c r="W727" s="71"/>
      <c r="X727" s="71"/>
      <c r="Y727" s="71"/>
      <c r="Z727" s="71"/>
      <c r="AA727" s="71"/>
      <c r="AB727" s="71"/>
      <c r="AC727" s="71"/>
      <c r="AD727" s="71"/>
      <c r="AE727" s="72"/>
      <c r="AF727" s="71"/>
      <c r="AG727" s="71"/>
      <c r="AH727" s="71"/>
      <c r="AI727" s="71"/>
      <c r="AJ727" s="71"/>
      <c r="AK727" s="71"/>
      <c r="AL727" s="71"/>
      <c r="AM727" s="71"/>
      <c r="AN727" s="71"/>
      <c r="AO727" s="71"/>
      <c r="AP727" s="71"/>
      <c r="AQ727" s="72"/>
      <c r="AR727" s="71"/>
      <c r="AS727" s="71"/>
      <c r="AT727" s="71"/>
      <c r="AU727" s="71"/>
      <c r="AV727" s="71"/>
      <c r="AW727" s="71"/>
      <c r="AX727" s="71"/>
      <c r="AY727" s="72"/>
      <c r="AZ727" s="71"/>
      <c r="BA727" s="71"/>
      <c r="BB727" s="71"/>
      <c r="BC727" s="71"/>
      <c r="BD727" s="71"/>
      <c r="BE727" s="71"/>
      <c r="BF727" s="71"/>
      <c r="BG727" s="72"/>
      <c r="BH727" s="71"/>
      <c r="BI727" s="71"/>
      <c r="BJ727" s="71"/>
      <c r="BK727" s="71"/>
      <c r="BL727" s="71"/>
      <c r="BM727" s="71"/>
      <c r="BN727" s="72"/>
      <c r="BO727" s="71"/>
      <c r="BP727" s="71"/>
      <c r="BQ727" s="71"/>
      <c r="BR727" s="71"/>
      <c r="BS727" s="71"/>
      <c r="BT727" s="71"/>
      <c r="BU727"/>
      <c r="BV727" s="70"/>
      <c r="BW727" s="70"/>
      <c r="BX727" s="70"/>
      <c r="BY727" s="70"/>
      <c r="BZ727" s="70"/>
      <c r="CA727" s="70"/>
      <c r="CB727" s="70"/>
      <c r="CC727" s="70"/>
      <c r="CD727" s="70"/>
    </row>
    <row r="728" spans="1:82">
      <c r="A728" s="70"/>
      <c r="B728" s="70"/>
      <c r="C728" s="70"/>
      <c r="D728" s="70"/>
      <c r="E728" s="70"/>
      <c r="F728" s="70"/>
      <c r="G728" s="70"/>
      <c r="H728" s="70"/>
      <c r="I728" s="148"/>
      <c r="J728" s="71"/>
      <c r="K728" s="71"/>
      <c r="L728" s="71"/>
      <c r="M728" s="71"/>
      <c r="N728" s="71"/>
      <c r="O728" s="71"/>
      <c r="P728" s="71"/>
      <c r="Q728" s="71"/>
      <c r="R728" s="71"/>
      <c r="S728" s="71"/>
      <c r="T728" s="72"/>
      <c r="U728" s="71"/>
      <c r="V728" s="71"/>
      <c r="W728" s="71"/>
      <c r="X728" s="71"/>
      <c r="Y728" s="71"/>
      <c r="Z728" s="71"/>
      <c r="AA728" s="71"/>
      <c r="AB728" s="71"/>
      <c r="AC728" s="71"/>
      <c r="AD728" s="71"/>
      <c r="AE728" s="72"/>
      <c r="AF728" s="71"/>
      <c r="AG728" s="71"/>
      <c r="AH728" s="71"/>
      <c r="AI728" s="71"/>
      <c r="AJ728" s="71"/>
      <c r="AK728" s="71"/>
      <c r="AL728" s="71"/>
      <c r="AM728" s="71"/>
      <c r="AN728" s="71"/>
      <c r="AO728" s="71"/>
      <c r="AP728" s="71"/>
      <c r="AQ728" s="72"/>
      <c r="AR728" s="71"/>
      <c r="AS728" s="71"/>
      <c r="AT728" s="71"/>
      <c r="AU728" s="71"/>
      <c r="AV728" s="71"/>
      <c r="AW728" s="71"/>
      <c r="AX728" s="71"/>
      <c r="AY728" s="72"/>
      <c r="AZ728" s="71"/>
      <c r="BA728" s="71"/>
      <c r="BB728" s="71"/>
      <c r="BC728" s="71"/>
      <c r="BD728" s="71"/>
      <c r="BE728" s="71"/>
      <c r="BF728" s="71"/>
      <c r="BG728" s="72"/>
      <c r="BH728" s="71"/>
      <c r="BI728" s="71"/>
      <c r="BJ728" s="71"/>
      <c r="BK728" s="71"/>
      <c r="BL728" s="71"/>
      <c r="BM728" s="71"/>
      <c r="BN728" s="72"/>
      <c r="BO728" s="71"/>
      <c r="BP728" s="71"/>
      <c r="BQ728" s="71"/>
      <c r="BR728" s="71"/>
      <c r="BS728" s="71"/>
      <c r="BT728" s="71"/>
      <c r="BU728"/>
      <c r="BV728" s="70"/>
      <c r="BW728" s="70"/>
      <c r="BX728" s="70"/>
      <c r="BY728" s="70"/>
      <c r="BZ728" s="70"/>
      <c r="CA728" s="70"/>
      <c r="CB728" s="70"/>
      <c r="CC728" s="70"/>
      <c r="CD728" s="70"/>
    </row>
    <row r="729" spans="1:82">
      <c r="A729" s="70"/>
      <c r="B729" s="70"/>
      <c r="C729" s="70"/>
      <c r="D729" s="70"/>
      <c r="E729" s="70"/>
      <c r="F729" s="70"/>
      <c r="G729" s="1064"/>
      <c r="H729" s="70"/>
      <c r="I729" s="148"/>
      <c r="J729" s="71"/>
      <c r="K729" s="71"/>
      <c r="L729" s="71"/>
      <c r="M729" s="71"/>
      <c r="N729" s="71"/>
      <c r="O729" s="71"/>
      <c r="P729" s="71"/>
      <c r="Q729" s="71"/>
      <c r="R729" s="71"/>
      <c r="S729" s="71"/>
      <c r="T729" s="72"/>
      <c r="U729" s="71"/>
      <c r="V729" s="71"/>
      <c r="W729" s="71"/>
      <c r="X729" s="71"/>
      <c r="Y729" s="71"/>
      <c r="Z729" s="71"/>
      <c r="AA729" s="71"/>
      <c r="AB729" s="71"/>
      <c r="AC729" s="71"/>
      <c r="AD729" s="71"/>
      <c r="AE729" s="72"/>
      <c r="AF729" s="71"/>
      <c r="AG729" s="71"/>
      <c r="AH729" s="71"/>
      <c r="AI729" s="71"/>
      <c r="AJ729" s="71"/>
      <c r="AK729" s="71"/>
      <c r="AL729" s="71"/>
      <c r="AM729" s="71"/>
      <c r="AN729" s="71"/>
      <c r="AO729" s="71"/>
      <c r="AP729" s="71"/>
      <c r="AQ729" s="72"/>
      <c r="AR729" s="71"/>
      <c r="AS729" s="71"/>
      <c r="AT729" s="71"/>
      <c r="AU729" s="71"/>
      <c r="AV729" s="71"/>
      <c r="AW729" s="71"/>
      <c r="AX729" s="71"/>
      <c r="AY729" s="72"/>
      <c r="AZ729" s="71"/>
      <c r="BA729" s="71"/>
      <c r="BB729" s="71"/>
      <c r="BC729" s="71"/>
      <c r="BD729" s="71"/>
      <c r="BE729" s="71"/>
      <c r="BF729" s="71"/>
      <c r="BG729" s="72"/>
      <c r="BH729" s="71"/>
      <c r="BI729" s="71"/>
      <c r="BJ729" s="71"/>
      <c r="BK729" s="71"/>
      <c r="BL729" s="71"/>
      <c r="BM729" s="71"/>
      <c r="BN729" s="72"/>
      <c r="BO729" s="71"/>
      <c r="BP729" s="71"/>
      <c r="BQ729" s="71"/>
      <c r="BR729" s="71"/>
      <c r="BS729" s="71"/>
      <c r="BT729" s="71"/>
      <c r="BU729"/>
      <c r="BV729" s="70"/>
      <c r="BW729" s="70"/>
      <c r="BX729" s="70"/>
      <c r="BY729" s="70"/>
      <c r="BZ729" s="70"/>
      <c r="CA729" s="70"/>
      <c r="CB729" s="70"/>
      <c r="CC729" s="70"/>
      <c r="CD729" s="70"/>
    </row>
    <row r="730" spans="1:82">
      <c r="A730" s="70"/>
      <c r="B730" s="70"/>
      <c r="C730" s="70"/>
      <c r="D730" s="70"/>
      <c r="E730" s="70"/>
      <c r="F730" s="70"/>
      <c r="G730" s="1064"/>
      <c r="H730" s="70"/>
      <c r="I730" s="148"/>
      <c r="J730" s="71"/>
      <c r="K730" s="71"/>
      <c r="L730" s="71"/>
      <c r="M730" s="71"/>
      <c r="N730" s="71"/>
      <c r="O730" s="71"/>
      <c r="P730" s="71"/>
      <c r="Q730" s="71"/>
      <c r="R730" s="71"/>
      <c r="S730" s="71"/>
      <c r="T730" s="72"/>
      <c r="U730" s="71"/>
      <c r="V730" s="71"/>
      <c r="W730" s="71"/>
      <c r="X730" s="71"/>
      <c r="Y730" s="71"/>
      <c r="Z730" s="71"/>
      <c r="AA730" s="71"/>
      <c r="AB730" s="71"/>
      <c r="AC730" s="71"/>
      <c r="AD730" s="71"/>
      <c r="AE730" s="72"/>
      <c r="AF730" s="71"/>
      <c r="AG730" s="71"/>
      <c r="AH730" s="71"/>
      <c r="AI730" s="71"/>
      <c r="AJ730" s="71"/>
      <c r="AK730" s="71"/>
      <c r="AL730" s="71"/>
      <c r="AM730" s="71"/>
      <c r="AN730" s="71"/>
      <c r="AO730" s="71"/>
      <c r="AP730" s="71"/>
      <c r="AQ730" s="72"/>
      <c r="AR730" s="71"/>
      <c r="AS730" s="71"/>
      <c r="AT730" s="71"/>
      <c r="AU730" s="71"/>
      <c r="AV730" s="71"/>
      <c r="AW730" s="71"/>
      <c r="AX730" s="71"/>
      <c r="AY730" s="72"/>
      <c r="AZ730" s="71"/>
      <c r="BA730" s="71"/>
      <c r="BB730" s="71"/>
      <c r="BC730" s="71"/>
      <c r="BD730" s="71"/>
      <c r="BE730" s="71"/>
      <c r="BF730" s="71"/>
      <c r="BG730" s="72"/>
      <c r="BH730" s="71"/>
      <c r="BI730" s="71"/>
      <c r="BJ730" s="71"/>
      <c r="BK730" s="71"/>
      <c r="BL730" s="71"/>
      <c r="BM730" s="71"/>
      <c r="BN730" s="72"/>
      <c r="BO730" s="71"/>
      <c r="BP730" s="71"/>
      <c r="BQ730" s="71"/>
      <c r="BR730" s="71"/>
      <c r="BS730" s="71"/>
      <c r="BT730" s="71"/>
      <c r="BU730"/>
      <c r="BV730" s="70"/>
      <c r="BW730" s="70"/>
      <c r="BX730" s="70"/>
      <c r="BY730" s="70"/>
      <c r="BZ730" s="70"/>
      <c r="CA730" s="70"/>
      <c r="CB730" s="70"/>
      <c r="CC730" s="70"/>
      <c r="CD730" s="70"/>
    </row>
    <row r="731" spans="1:82">
      <c r="A731" s="70"/>
      <c r="B731" s="70"/>
      <c r="C731" s="70"/>
      <c r="D731" s="70"/>
      <c r="E731" s="70"/>
      <c r="F731" s="70"/>
      <c r="G731" s="70"/>
      <c r="H731" s="70"/>
      <c r="I731" s="148"/>
      <c r="J731" s="71"/>
      <c r="K731" s="71"/>
      <c r="L731" s="71"/>
      <c r="M731" s="71"/>
      <c r="N731" s="71"/>
      <c r="O731" s="71"/>
      <c r="P731" s="71"/>
      <c r="Q731" s="71"/>
      <c r="R731" s="71"/>
      <c r="S731" s="71"/>
      <c r="T731" s="72"/>
      <c r="U731" s="71"/>
      <c r="V731" s="71"/>
      <c r="W731" s="71"/>
      <c r="X731" s="71"/>
      <c r="Y731" s="71"/>
      <c r="Z731" s="71"/>
      <c r="AA731" s="71"/>
      <c r="AB731" s="71"/>
      <c r="AC731" s="71"/>
      <c r="AD731" s="71"/>
      <c r="AE731" s="72"/>
      <c r="AF731" s="71"/>
      <c r="AG731" s="71"/>
      <c r="AH731" s="71"/>
      <c r="AI731" s="71"/>
      <c r="AJ731" s="71"/>
      <c r="AK731" s="71"/>
      <c r="AL731" s="71"/>
      <c r="AM731" s="71"/>
      <c r="AN731" s="71"/>
      <c r="AO731" s="71"/>
      <c r="AP731" s="71"/>
      <c r="AQ731" s="72"/>
      <c r="AR731" s="71"/>
      <c r="AS731" s="71"/>
      <c r="AT731" s="71"/>
      <c r="AU731" s="71"/>
      <c r="AV731" s="71"/>
      <c r="AW731" s="71"/>
      <c r="AX731" s="71"/>
      <c r="AY731" s="72"/>
      <c r="AZ731" s="71"/>
      <c r="BA731" s="71"/>
      <c r="BB731" s="71"/>
      <c r="BC731" s="71"/>
      <c r="BD731" s="71"/>
      <c r="BE731" s="71"/>
      <c r="BF731" s="71"/>
      <c r="BG731" s="72"/>
      <c r="BH731" s="71"/>
      <c r="BI731" s="71"/>
      <c r="BJ731" s="71"/>
      <c r="BK731" s="71"/>
      <c r="BL731" s="71"/>
      <c r="BM731" s="71"/>
      <c r="BN731" s="72"/>
      <c r="BO731" s="71"/>
      <c r="BP731" s="71"/>
      <c r="BQ731" s="71"/>
      <c r="BR731" s="71"/>
      <c r="BS731" s="71"/>
      <c r="BT731" s="71"/>
      <c r="BU731"/>
      <c r="BV731" s="70"/>
      <c r="BW731" s="70"/>
      <c r="BX731" s="70"/>
      <c r="BY731" s="70"/>
      <c r="BZ731" s="70"/>
      <c r="CA731" s="70"/>
      <c r="CB731" s="70"/>
      <c r="CC731" s="70"/>
      <c r="CD731" s="70"/>
    </row>
    <row r="732" spans="1:82">
      <c r="A732" s="70"/>
      <c r="B732" s="70"/>
      <c r="C732" s="70"/>
      <c r="D732" s="70"/>
      <c r="E732" s="70"/>
      <c r="F732" s="70"/>
      <c r="G732" s="70"/>
      <c r="H732" s="70"/>
      <c r="I732" s="148"/>
      <c r="J732" s="71"/>
      <c r="K732" s="71"/>
      <c r="L732" s="71"/>
      <c r="M732" s="71"/>
      <c r="N732" s="71"/>
      <c r="O732" s="71"/>
      <c r="P732" s="71"/>
      <c r="Q732" s="71"/>
      <c r="R732" s="71"/>
      <c r="S732" s="71"/>
      <c r="T732" s="72"/>
      <c r="U732" s="71"/>
      <c r="V732" s="71"/>
      <c r="W732" s="71"/>
      <c r="X732" s="71"/>
      <c r="Y732" s="71"/>
      <c r="Z732" s="71"/>
      <c r="AA732" s="71"/>
      <c r="AB732" s="71"/>
      <c r="AC732" s="71"/>
      <c r="AD732" s="71"/>
      <c r="AE732" s="72"/>
      <c r="AF732" s="71"/>
      <c r="AG732" s="71"/>
      <c r="AH732" s="71"/>
      <c r="AI732" s="71"/>
      <c r="AJ732" s="71"/>
      <c r="AK732" s="71"/>
      <c r="AL732" s="71"/>
      <c r="AM732" s="71"/>
      <c r="AN732" s="71"/>
      <c r="AO732" s="71"/>
      <c r="AP732" s="71"/>
      <c r="AQ732" s="72"/>
      <c r="AR732" s="71"/>
      <c r="AS732" s="71"/>
      <c r="AT732" s="71"/>
      <c r="AU732" s="71"/>
      <c r="AV732" s="71"/>
      <c r="AW732" s="71"/>
      <c r="AX732" s="71"/>
      <c r="AY732" s="72"/>
      <c r="AZ732" s="71"/>
      <c r="BA732" s="71"/>
      <c r="BB732" s="71"/>
      <c r="BC732" s="71"/>
      <c r="BD732" s="71"/>
      <c r="BE732" s="71"/>
      <c r="BF732" s="71"/>
      <c r="BG732" s="72"/>
      <c r="BH732" s="71"/>
      <c r="BI732" s="71"/>
      <c r="BJ732" s="71"/>
      <c r="BK732" s="71"/>
      <c r="BL732" s="71"/>
      <c r="BM732" s="71"/>
      <c r="BN732" s="72"/>
      <c r="BO732" s="71"/>
      <c r="BP732" s="71"/>
      <c r="BQ732" s="71"/>
      <c r="BR732" s="71"/>
      <c r="BS732" s="71"/>
      <c r="BT732" s="71"/>
      <c r="BU732"/>
      <c r="BV732" s="70"/>
      <c r="BW732" s="70"/>
      <c r="BX732" s="70"/>
      <c r="BY732" s="70"/>
      <c r="BZ732" s="70"/>
      <c r="CA732" s="70"/>
      <c r="CB732" s="70"/>
      <c r="CC732" s="70"/>
      <c r="CD732" s="70"/>
    </row>
    <row r="733" spans="1:82">
      <c r="A733" s="70"/>
      <c r="B733" s="70"/>
      <c r="C733" s="70"/>
      <c r="D733" s="70"/>
      <c r="E733" s="70"/>
      <c r="F733" s="70"/>
      <c r="G733" s="70"/>
      <c r="H733" s="70"/>
      <c r="I733" s="148"/>
      <c r="J733" s="71"/>
      <c r="K733" s="71"/>
      <c r="L733" s="71"/>
      <c r="M733" s="71"/>
      <c r="N733" s="71"/>
      <c r="O733" s="71"/>
      <c r="P733" s="71"/>
      <c r="Q733" s="71"/>
      <c r="R733" s="71"/>
      <c r="S733" s="71"/>
      <c r="T733" s="72"/>
      <c r="U733" s="71"/>
      <c r="V733" s="71"/>
      <c r="W733" s="71"/>
      <c r="X733" s="71"/>
      <c r="Y733" s="71"/>
      <c r="Z733" s="71"/>
      <c r="AA733" s="71"/>
      <c r="AB733" s="71"/>
      <c r="AC733" s="71"/>
      <c r="AD733" s="71"/>
      <c r="AE733" s="72"/>
      <c r="AF733" s="71"/>
      <c r="AG733" s="71"/>
      <c r="AH733" s="71"/>
      <c r="AI733" s="71"/>
      <c r="AJ733" s="71"/>
      <c r="AK733" s="71"/>
      <c r="AL733" s="71"/>
      <c r="AM733" s="71"/>
      <c r="AN733" s="71"/>
      <c r="AO733" s="71"/>
      <c r="AP733" s="71"/>
      <c r="AQ733" s="72"/>
      <c r="AR733" s="71"/>
      <c r="AS733" s="71"/>
      <c r="AT733" s="71"/>
      <c r="AU733" s="71"/>
      <c r="AV733" s="71"/>
      <c r="AW733" s="71"/>
      <c r="AX733" s="71"/>
      <c r="AY733" s="72"/>
      <c r="AZ733" s="71"/>
      <c r="BA733" s="71"/>
      <c r="BB733" s="71"/>
      <c r="BC733" s="71"/>
      <c r="BD733" s="71"/>
      <c r="BE733" s="71"/>
      <c r="BF733" s="71"/>
      <c r="BG733" s="72"/>
      <c r="BH733" s="71"/>
      <c r="BI733" s="71"/>
      <c r="BJ733" s="71"/>
      <c r="BK733" s="71"/>
      <c r="BL733" s="71"/>
      <c r="BM733" s="71"/>
      <c r="BN733" s="72"/>
      <c r="BO733" s="71"/>
      <c r="BP733" s="71"/>
      <c r="BQ733" s="71"/>
      <c r="BR733" s="71"/>
      <c r="BS733" s="71"/>
      <c r="BT733" s="71"/>
      <c r="BU733"/>
      <c r="BV733" s="70"/>
      <c r="BW733" s="70"/>
      <c r="BX733" s="70"/>
      <c r="BY733" s="70"/>
      <c r="BZ733" s="70"/>
      <c r="CA733" s="70"/>
      <c r="CB733" s="70"/>
      <c r="CC733" s="70"/>
      <c r="CD733" s="70"/>
    </row>
    <row r="734" spans="1:82">
      <c r="A734" s="70"/>
      <c r="B734" s="70"/>
      <c r="C734" s="70"/>
      <c r="D734" s="70"/>
      <c r="E734" s="70"/>
      <c r="F734" s="70"/>
      <c r="G734" s="70"/>
      <c r="H734" s="70"/>
      <c r="I734" s="148"/>
      <c r="J734" s="71"/>
      <c r="K734" s="71"/>
      <c r="L734" s="71"/>
      <c r="M734" s="71"/>
      <c r="N734" s="71"/>
      <c r="O734" s="71"/>
      <c r="P734" s="71"/>
      <c r="Q734" s="71"/>
      <c r="R734" s="71"/>
      <c r="S734" s="71"/>
      <c r="T734" s="72"/>
      <c r="U734" s="71"/>
      <c r="V734" s="71"/>
      <c r="W734" s="71"/>
      <c r="X734" s="71"/>
      <c r="Y734" s="71"/>
      <c r="Z734" s="71"/>
      <c r="AA734" s="71"/>
      <c r="AB734" s="71"/>
      <c r="AC734" s="71"/>
      <c r="AD734" s="71"/>
      <c r="AE734" s="72"/>
      <c r="AF734" s="71"/>
      <c r="AG734" s="71"/>
      <c r="AH734" s="71"/>
      <c r="AI734" s="71"/>
      <c r="AJ734" s="71"/>
      <c r="AK734" s="71"/>
      <c r="AL734" s="71"/>
      <c r="AM734" s="71"/>
      <c r="AN734" s="71"/>
      <c r="AO734" s="71"/>
      <c r="AP734" s="71"/>
      <c r="AQ734" s="72"/>
      <c r="AR734" s="71"/>
      <c r="AS734" s="71"/>
      <c r="AT734" s="71"/>
      <c r="AU734" s="71"/>
      <c r="AV734" s="71"/>
      <c r="AW734" s="71"/>
      <c r="AX734" s="71"/>
      <c r="AY734" s="72"/>
      <c r="AZ734" s="71"/>
      <c r="BA734" s="71"/>
      <c r="BB734" s="71"/>
      <c r="BC734" s="71"/>
      <c r="BD734" s="71"/>
      <c r="BE734" s="71"/>
      <c r="BF734" s="71"/>
      <c r="BG734" s="72"/>
      <c r="BH734" s="71"/>
      <c r="BI734" s="71"/>
      <c r="BJ734" s="71"/>
      <c r="BK734" s="71"/>
      <c r="BL734" s="71"/>
      <c r="BM734" s="71"/>
      <c r="BN734" s="72"/>
      <c r="BO734" s="71"/>
      <c r="BP734" s="71"/>
      <c r="BQ734" s="71"/>
      <c r="BR734" s="71"/>
      <c r="BS734" s="71"/>
      <c r="BT734" s="71"/>
      <c r="BU734"/>
      <c r="BV734" s="70"/>
      <c r="BW734" s="70"/>
      <c r="BX734" s="70"/>
      <c r="BY734" s="70"/>
      <c r="BZ734" s="70"/>
      <c r="CA734" s="70"/>
      <c r="CB734" s="70"/>
      <c r="CC734" s="70"/>
      <c r="CD734" s="70"/>
    </row>
    <row r="735" spans="1:82">
      <c r="A735" s="70"/>
      <c r="B735" s="70"/>
      <c r="C735" s="70"/>
      <c r="D735" s="70"/>
      <c r="E735" s="70"/>
      <c r="F735" s="70"/>
      <c r="G735" s="70"/>
      <c r="H735" s="70"/>
      <c r="I735" s="148"/>
      <c r="J735" s="71"/>
      <c r="K735" s="71"/>
      <c r="L735" s="71"/>
      <c r="M735" s="71"/>
      <c r="N735" s="71"/>
      <c r="O735" s="71"/>
      <c r="P735" s="71"/>
      <c r="Q735" s="71"/>
      <c r="R735" s="71"/>
      <c r="S735" s="71"/>
      <c r="T735" s="72"/>
      <c r="U735" s="71"/>
      <c r="V735" s="71"/>
      <c r="W735" s="71"/>
      <c r="X735" s="71"/>
      <c r="Y735" s="71"/>
      <c r="Z735" s="71"/>
      <c r="AA735" s="71"/>
      <c r="AB735" s="71"/>
      <c r="AC735" s="71"/>
      <c r="AD735" s="71"/>
      <c r="AE735" s="72"/>
      <c r="AF735" s="71"/>
      <c r="AG735" s="71"/>
      <c r="AH735" s="71"/>
      <c r="AI735" s="71"/>
      <c r="AJ735" s="71"/>
      <c r="AK735" s="71"/>
      <c r="AL735" s="71"/>
      <c r="AM735" s="71"/>
      <c r="AN735" s="71"/>
      <c r="AO735" s="71"/>
      <c r="AP735" s="71"/>
      <c r="AQ735" s="72"/>
      <c r="AR735" s="71"/>
      <c r="AS735" s="71"/>
      <c r="AT735" s="71"/>
      <c r="AU735" s="71"/>
      <c r="AV735" s="71"/>
      <c r="AW735" s="71"/>
      <c r="AX735" s="71"/>
      <c r="AY735" s="72"/>
      <c r="AZ735" s="71"/>
      <c r="BA735" s="71"/>
      <c r="BB735" s="71"/>
      <c r="BC735" s="71"/>
      <c r="BD735" s="71"/>
      <c r="BE735" s="71"/>
      <c r="BF735" s="71"/>
      <c r="BG735" s="72"/>
      <c r="BH735" s="71"/>
      <c r="BI735" s="71"/>
      <c r="BJ735" s="71"/>
      <c r="BK735" s="71"/>
      <c r="BL735" s="71"/>
      <c r="BM735" s="71"/>
      <c r="BN735" s="72"/>
      <c r="BO735" s="71"/>
      <c r="BP735" s="71"/>
      <c r="BQ735" s="71"/>
      <c r="BR735" s="71"/>
      <c r="BS735" s="71"/>
      <c r="BT735" s="71"/>
      <c r="BU735"/>
      <c r="BV735" s="70"/>
      <c r="BW735" s="70"/>
      <c r="BX735" s="70"/>
      <c r="BY735" s="70"/>
      <c r="BZ735" s="70"/>
      <c r="CA735" s="70"/>
      <c r="CB735" s="70"/>
      <c r="CC735" s="70"/>
      <c r="CD735" s="70"/>
    </row>
    <row r="736" spans="1:82">
      <c r="A736" s="70"/>
      <c r="B736" s="70"/>
      <c r="C736" s="70"/>
      <c r="D736" s="70"/>
      <c r="E736" s="70"/>
      <c r="F736" s="70"/>
      <c r="G736" s="70"/>
      <c r="H736" s="70"/>
      <c r="I736" s="148"/>
      <c r="J736" s="71"/>
      <c r="K736" s="71"/>
      <c r="L736" s="71"/>
      <c r="M736" s="71"/>
      <c r="N736" s="71"/>
      <c r="O736" s="71"/>
      <c r="P736" s="71"/>
      <c r="Q736" s="71"/>
      <c r="R736" s="71"/>
      <c r="S736" s="71"/>
      <c r="T736" s="72"/>
      <c r="U736" s="71"/>
      <c r="V736" s="71"/>
      <c r="W736" s="71"/>
      <c r="X736" s="71"/>
      <c r="Y736" s="71"/>
      <c r="Z736" s="71"/>
      <c r="AA736" s="71"/>
      <c r="AB736" s="71"/>
      <c r="AC736" s="71"/>
      <c r="AD736" s="71"/>
      <c r="AE736" s="72"/>
      <c r="AF736" s="71"/>
      <c r="AG736" s="71"/>
      <c r="AH736" s="71"/>
      <c r="AI736" s="71"/>
      <c r="AJ736" s="71"/>
      <c r="AK736" s="71"/>
      <c r="AL736" s="71"/>
      <c r="AM736" s="71"/>
      <c r="AN736" s="71"/>
      <c r="AO736" s="71"/>
      <c r="AP736" s="71"/>
      <c r="AQ736" s="72"/>
      <c r="AR736" s="71"/>
      <c r="AS736" s="71"/>
      <c r="AT736" s="71"/>
      <c r="AU736" s="71"/>
      <c r="AV736" s="71"/>
      <c r="AW736" s="71"/>
      <c r="AX736" s="71"/>
      <c r="AY736" s="72"/>
      <c r="AZ736" s="71"/>
      <c r="BA736" s="71"/>
      <c r="BB736" s="71"/>
      <c r="BC736" s="71"/>
      <c r="BD736" s="71"/>
      <c r="BE736" s="71"/>
      <c r="BF736" s="71"/>
      <c r="BG736" s="72"/>
      <c r="BH736" s="71"/>
      <c r="BI736" s="71"/>
      <c r="BJ736" s="71"/>
      <c r="BK736" s="71"/>
      <c r="BL736" s="71"/>
      <c r="BM736" s="71"/>
      <c r="BN736" s="72"/>
      <c r="BO736" s="71"/>
      <c r="BP736" s="71"/>
      <c r="BQ736" s="71"/>
      <c r="BR736" s="71"/>
      <c r="BS736" s="71"/>
      <c r="BT736" s="71"/>
      <c r="BU736"/>
      <c r="BV736" s="70"/>
      <c r="BW736" s="70"/>
      <c r="BX736" s="70"/>
      <c r="BY736" s="70"/>
      <c r="BZ736" s="70"/>
      <c r="CA736" s="70"/>
      <c r="CB736" s="70"/>
      <c r="CC736" s="70"/>
      <c r="CD736" s="70"/>
    </row>
    <row r="737" spans="1:82">
      <c r="A737" s="70"/>
      <c r="B737" s="70"/>
      <c r="C737" s="70"/>
      <c r="D737" s="70"/>
      <c r="E737" s="70"/>
      <c r="F737" s="70"/>
      <c r="G737" s="70"/>
      <c r="H737" s="70"/>
      <c r="I737" s="148"/>
      <c r="J737" s="71"/>
      <c r="K737" s="71"/>
      <c r="L737" s="71"/>
      <c r="M737" s="71"/>
      <c r="N737" s="71"/>
      <c r="O737" s="71"/>
      <c r="P737" s="71"/>
      <c r="Q737" s="71"/>
      <c r="R737" s="71"/>
      <c r="S737" s="71"/>
      <c r="T737" s="72"/>
      <c r="U737" s="71"/>
      <c r="V737" s="71"/>
      <c r="W737" s="71"/>
      <c r="X737" s="71"/>
      <c r="Y737" s="71"/>
      <c r="Z737" s="71"/>
      <c r="AA737" s="71"/>
      <c r="AB737" s="71"/>
      <c r="AC737" s="71"/>
      <c r="AD737" s="71"/>
      <c r="AE737" s="72"/>
      <c r="AF737" s="71"/>
      <c r="AG737" s="71"/>
      <c r="AH737" s="71"/>
      <c r="AI737" s="71"/>
      <c r="AJ737" s="71"/>
      <c r="AK737" s="71"/>
      <c r="AL737" s="71"/>
      <c r="AM737" s="71"/>
      <c r="AN737" s="71"/>
      <c r="AO737" s="71"/>
      <c r="AP737" s="71"/>
      <c r="AQ737" s="72"/>
      <c r="AR737" s="71"/>
      <c r="AS737" s="71"/>
      <c r="AT737" s="71"/>
      <c r="AU737" s="71"/>
      <c r="AV737" s="71"/>
      <c r="AW737" s="71"/>
      <c r="AX737" s="71"/>
      <c r="AY737" s="72"/>
      <c r="AZ737" s="71"/>
      <c r="BA737" s="71"/>
      <c r="BB737" s="71"/>
      <c r="BC737" s="71"/>
      <c r="BD737" s="71"/>
      <c r="BE737" s="71"/>
      <c r="BF737" s="71"/>
      <c r="BG737" s="72"/>
      <c r="BH737" s="71"/>
      <c r="BI737" s="71"/>
      <c r="BJ737" s="71"/>
      <c r="BK737" s="71"/>
      <c r="BL737" s="71"/>
      <c r="BM737" s="71"/>
      <c r="BN737" s="72"/>
      <c r="BO737" s="71"/>
      <c r="BP737" s="71"/>
      <c r="BQ737" s="71"/>
      <c r="BR737" s="71"/>
      <c r="BS737" s="71"/>
      <c r="BT737" s="71"/>
      <c r="BU737"/>
      <c r="BV737" s="70"/>
      <c r="BW737" s="70"/>
      <c r="BX737" s="70"/>
      <c r="BY737" s="70"/>
      <c r="BZ737" s="70"/>
      <c r="CA737" s="70"/>
      <c r="CB737" s="70"/>
      <c r="CC737" s="70"/>
      <c r="CD737" s="70"/>
    </row>
    <row r="738" spans="1:82">
      <c r="A738" s="70"/>
      <c r="B738" s="70"/>
      <c r="C738" s="70"/>
      <c r="D738" s="70"/>
      <c r="E738" s="70"/>
      <c r="F738" s="70"/>
      <c r="G738" s="70"/>
      <c r="H738" s="70"/>
      <c r="I738" s="148"/>
      <c r="J738" s="71"/>
      <c r="K738" s="71"/>
      <c r="L738" s="71"/>
      <c r="M738" s="71"/>
      <c r="N738" s="71"/>
      <c r="O738" s="71"/>
      <c r="P738" s="71"/>
      <c r="Q738" s="71"/>
      <c r="R738" s="71"/>
      <c r="S738" s="71"/>
      <c r="T738" s="72"/>
      <c r="U738" s="71"/>
      <c r="V738" s="71"/>
      <c r="W738" s="71"/>
      <c r="X738" s="71"/>
      <c r="Y738" s="71"/>
      <c r="Z738" s="71"/>
      <c r="AA738" s="71"/>
      <c r="AB738" s="71"/>
      <c r="AC738" s="71"/>
      <c r="AD738" s="71"/>
      <c r="AE738" s="72"/>
      <c r="AF738" s="71"/>
      <c r="AG738" s="71"/>
      <c r="AH738" s="71"/>
      <c r="AI738" s="71"/>
      <c r="AJ738" s="71"/>
      <c r="AK738" s="71"/>
      <c r="AL738" s="71"/>
      <c r="AM738" s="71"/>
      <c r="AN738" s="71"/>
      <c r="AO738" s="71"/>
      <c r="AP738" s="71"/>
      <c r="AQ738" s="72"/>
      <c r="AR738" s="71"/>
      <c r="AS738" s="71"/>
      <c r="AT738" s="71"/>
      <c r="AU738" s="71"/>
      <c r="AV738" s="71"/>
      <c r="AW738" s="71"/>
      <c r="AX738" s="71"/>
      <c r="AY738" s="72"/>
      <c r="AZ738" s="71"/>
      <c r="BA738" s="71"/>
      <c r="BB738" s="71"/>
      <c r="BC738" s="71"/>
      <c r="BD738" s="71"/>
      <c r="BE738" s="71"/>
      <c r="BF738" s="71"/>
      <c r="BG738" s="72"/>
      <c r="BH738" s="71"/>
      <c r="BI738" s="71"/>
      <c r="BJ738" s="71"/>
      <c r="BK738" s="71"/>
      <c r="BL738" s="71"/>
      <c r="BM738" s="71"/>
      <c r="BN738" s="72"/>
      <c r="BO738" s="71"/>
      <c r="BP738" s="71"/>
      <c r="BQ738" s="71"/>
      <c r="BR738" s="71"/>
      <c r="BS738" s="71"/>
      <c r="BT738" s="71"/>
      <c r="BU738"/>
      <c r="BV738" s="70"/>
      <c r="BW738" s="70"/>
      <c r="BX738" s="70"/>
      <c r="BY738" s="70"/>
      <c r="BZ738" s="70"/>
      <c r="CA738" s="70"/>
      <c r="CB738" s="70"/>
      <c r="CC738" s="70"/>
      <c r="CD738" s="70"/>
    </row>
    <row r="739" spans="1:82">
      <c r="A739" s="70"/>
      <c r="B739" s="70"/>
      <c r="C739" s="70"/>
      <c r="D739" s="70"/>
      <c r="E739" s="70"/>
      <c r="F739" s="70"/>
      <c r="G739" s="70"/>
      <c r="H739" s="70"/>
      <c r="I739" s="148"/>
      <c r="J739" s="71"/>
      <c r="K739" s="71"/>
      <c r="L739" s="71"/>
      <c r="M739" s="71"/>
      <c r="N739" s="71"/>
      <c r="O739" s="71"/>
      <c r="P739" s="71"/>
      <c r="Q739" s="71"/>
      <c r="R739" s="71"/>
      <c r="S739" s="71"/>
      <c r="T739" s="72"/>
      <c r="U739" s="71"/>
      <c r="V739" s="71"/>
      <c r="W739" s="71"/>
      <c r="X739" s="71"/>
      <c r="Y739" s="71"/>
      <c r="Z739" s="71"/>
      <c r="AA739" s="71"/>
      <c r="AB739" s="71"/>
      <c r="AC739" s="71"/>
      <c r="AD739" s="71"/>
      <c r="AE739" s="72"/>
      <c r="AF739" s="71"/>
      <c r="AG739" s="71"/>
      <c r="AH739" s="71"/>
      <c r="AI739" s="71"/>
      <c r="AJ739" s="71"/>
      <c r="AK739" s="71"/>
      <c r="AL739" s="71"/>
      <c r="AM739" s="71"/>
      <c r="AN739" s="71"/>
      <c r="AO739" s="71"/>
      <c r="AP739" s="71"/>
      <c r="AQ739" s="72"/>
      <c r="AR739" s="71"/>
      <c r="AS739" s="71"/>
      <c r="AT739" s="71"/>
      <c r="AU739" s="71"/>
      <c r="AV739" s="71"/>
      <c r="AW739" s="71"/>
      <c r="AX739" s="71"/>
      <c r="AY739" s="72"/>
      <c r="AZ739" s="71"/>
      <c r="BA739" s="71"/>
      <c r="BB739" s="71"/>
      <c r="BC739" s="71"/>
      <c r="BD739" s="71"/>
      <c r="BE739" s="71"/>
      <c r="BF739" s="71"/>
      <c r="BG739" s="72"/>
      <c r="BH739" s="71"/>
      <c r="BI739" s="71"/>
      <c r="BJ739" s="71"/>
      <c r="BK739" s="71"/>
      <c r="BL739" s="71"/>
      <c r="BM739" s="71"/>
      <c r="BN739" s="72"/>
      <c r="BO739" s="71"/>
      <c r="BP739" s="71"/>
      <c r="BQ739" s="71"/>
      <c r="BR739" s="71"/>
      <c r="BS739" s="71"/>
      <c r="BT739" s="71"/>
      <c r="BU739"/>
      <c r="BV739" s="70"/>
      <c r="BW739" s="70"/>
      <c r="BX739" s="70"/>
      <c r="BY739" s="70"/>
      <c r="BZ739" s="70"/>
      <c r="CA739" s="70"/>
      <c r="CB739" s="70"/>
      <c r="CC739" s="70"/>
      <c r="CD739" s="70"/>
    </row>
    <row r="740" spans="1:82">
      <c r="A740" s="70"/>
      <c r="B740" s="70"/>
      <c r="C740" s="70"/>
      <c r="D740" s="70"/>
      <c r="E740" s="70"/>
      <c r="F740" s="70"/>
      <c r="G740" s="70"/>
      <c r="H740" s="70"/>
      <c r="I740" s="148"/>
      <c r="J740" s="71"/>
      <c r="K740" s="71"/>
      <c r="L740" s="71"/>
      <c r="M740" s="71"/>
      <c r="N740" s="71"/>
      <c r="O740" s="71"/>
      <c r="P740" s="71"/>
      <c r="Q740" s="71"/>
      <c r="R740" s="71"/>
      <c r="S740" s="71"/>
      <c r="T740" s="72"/>
      <c r="U740" s="71"/>
      <c r="V740" s="71"/>
      <c r="W740" s="71"/>
      <c r="X740" s="71"/>
      <c r="Y740" s="71"/>
      <c r="Z740" s="71"/>
      <c r="AA740" s="71"/>
      <c r="AB740" s="71"/>
      <c r="AC740" s="71"/>
      <c r="AD740" s="71"/>
      <c r="AE740" s="72"/>
      <c r="AF740" s="71"/>
      <c r="AG740" s="71"/>
      <c r="AH740" s="71"/>
      <c r="AI740" s="71"/>
      <c r="AJ740" s="71"/>
      <c r="AK740" s="71"/>
      <c r="AL740" s="71"/>
      <c r="AM740" s="71"/>
      <c r="AN740" s="71"/>
      <c r="AO740" s="71"/>
      <c r="AP740" s="71"/>
      <c r="AQ740" s="72"/>
      <c r="AR740" s="71"/>
      <c r="AS740" s="71"/>
      <c r="AT740" s="71"/>
      <c r="AU740" s="71"/>
      <c r="AV740" s="71"/>
      <c r="AW740" s="71"/>
      <c r="AX740" s="71"/>
      <c r="AY740" s="72"/>
      <c r="AZ740" s="71"/>
      <c r="BA740" s="71"/>
      <c r="BB740" s="71"/>
      <c r="BC740" s="71"/>
      <c r="BD740" s="71"/>
      <c r="BE740" s="71"/>
      <c r="BF740" s="71"/>
      <c r="BG740" s="72"/>
      <c r="BH740" s="71"/>
      <c r="BI740" s="71"/>
      <c r="BJ740" s="71"/>
      <c r="BK740" s="71"/>
      <c r="BL740" s="71"/>
      <c r="BM740" s="71"/>
      <c r="BN740" s="72"/>
      <c r="BO740" s="71"/>
      <c r="BP740" s="71"/>
      <c r="BQ740" s="71"/>
      <c r="BR740" s="71"/>
      <c r="BS740" s="71"/>
      <c r="BT740" s="71"/>
      <c r="BU740"/>
      <c r="BV740" s="70"/>
      <c r="BW740" s="70"/>
      <c r="BX740" s="70"/>
      <c r="BY740" s="70"/>
      <c r="BZ740" s="70"/>
      <c r="CA740" s="70"/>
      <c r="CB740" s="70"/>
      <c r="CC740" s="70"/>
      <c r="CD740" s="70"/>
    </row>
    <row r="741" spans="1:82">
      <c r="A741" s="70"/>
      <c r="B741" s="70"/>
      <c r="C741" s="70"/>
      <c r="D741" s="70"/>
      <c r="E741" s="70"/>
      <c r="F741" s="70"/>
      <c r="G741" s="70"/>
      <c r="H741" s="70"/>
      <c r="I741" s="148"/>
      <c r="J741" s="71"/>
      <c r="K741" s="71"/>
      <c r="L741" s="71"/>
      <c r="M741" s="71"/>
      <c r="N741" s="71"/>
      <c r="O741" s="71"/>
      <c r="P741" s="71"/>
      <c r="Q741" s="71"/>
      <c r="R741" s="71"/>
      <c r="S741" s="71"/>
      <c r="T741" s="72"/>
      <c r="U741" s="71"/>
      <c r="V741" s="71"/>
      <c r="W741" s="71"/>
      <c r="X741" s="71"/>
      <c r="Y741" s="71"/>
      <c r="Z741" s="71"/>
      <c r="AA741" s="71"/>
      <c r="AB741" s="71"/>
      <c r="AC741" s="71"/>
      <c r="AD741" s="71"/>
      <c r="AE741" s="72"/>
      <c r="AF741" s="71"/>
      <c r="AG741" s="71"/>
      <c r="AH741" s="71"/>
      <c r="AI741" s="71"/>
      <c r="AJ741" s="71"/>
      <c r="AK741" s="71"/>
      <c r="AL741" s="71"/>
      <c r="AM741" s="71"/>
      <c r="AN741" s="71"/>
      <c r="AO741" s="71"/>
      <c r="AP741" s="71"/>
      <c r="AQ741" s="72"/>
      <c r="AR741" s="71"/>
      <c r="AS741" s="71"/>
      <c r="AT741" s="71"/>
      <c r="AU741" s="71"/>
      <c r="AV741" s="71"/>
      <c r="AW741" s="71"/>
      <c r="AX741" s="71"/>
      <c r="AY741" s="72"/>
      <c r="AZ741" s="71"/>
      <c r="BA741" s="71"/>
      <c r="BB741" s="71"/>
      <c r="BC741" s="71"/>
      <c r="BD741" s="71"/>
      <c r="BE741" s="71"/>
      <c r="BF741" s="71"/>
      <c r="BG741" s="72"/>
      <c r="BH741" s="71"/>
      <c r="BI741" s="71"/>
      <c r="BJ741" s="71"/>
      <c r="BK741" s="71"/>
      <c r="BL741" s="71"/>
      <c r="BM741" s="71"/>
      <c r="BN741" s="72"/>
      <c r="BO741" s="71"/>
      <c r="BP741" s="71"/>
      <c r="BQ741" s="71"/>
      <c r="BR741" s="71"/>
      <c r="BS741" s="71"/>
      <c r="BT741" s="71"/>
      <c r="BU741"/>
      <c r="BV741" s="70"/>
      <c r="BW741" s="70"/>
      <c r="BX741" s="70"/>
      <c r="BY741" s="70"/>
      <c r="BZ741" s="70"/>
      <c r="CA741" s="70"/>
      <c r="CB741" s="70"/>
      <c r="CC741" s="70"/>
      <c r="CD741" s="70"/>
    </row>
    <row r="742" spans="1:82">
      <c r="A742" s="70"/>
      <c r="B742" s="70"/>
      <c r="C742" s="70"/>
      <c r="D742" s="70"/>
      <c r="E742" s="70"/>
      <c r="F742" s="70"/>
      <c r="G742" s="70"/>
      <c r="H742" s="70"/>
      <c r="I742" s="148"/>
      <c r="J742" s="71"/>
      <c r="K742" s="71"/>
      <c r="L742" s="71"/>
      <c r="M742" s="71"/>
      <c r="N742" s="71"/>
      <c r="O742" s="71"/>
      <c r="P742" s="71"/>
      <c r="Q742" s="71"/>
      <c r="R742" s="71"/>
      <c r="S742" s="71"/>
      <c r="T742" s="72"/>
      <c r="U742" s="71"/>
      <c r="V742" s="71"/>
      <c r="W742" s="71"/>
      <c r="X742" s="71"/>
      <c r="Y742" s="71"/>
      <c r="Z742" s="71"/>
      <c r="AA742" s="71"/>
      <c r="AB742" s="71"/>
      <c r="AC742" s="71"/>
      <c r="AD742" s="71"/>
      <c r="AE742" s="72"/>
      <c r="AF742" s="71"/>
      <c r="AG742" s="71"/>
      <c r="AH742" s="71"/>
      <c r="AI742" s="71"/>
      <c r="AJ742" s="71"/>
      <c r="AK742" s="71"/>
      <c r="AL742" s="71"/>
      <c r="AM742" s="71"/>
      <c r="AN742" s="71"/>
      <c r="AO742" s="71"/>
      <c r="AP742" s="71"/>
      <c r="AQ742" s="72"/>
      <c r="AR742" s="71"/>
      <c r="AS742" s="71"/>
      <c r="AT742" s="71"/>
      <c r="AU742" s="71"/>
      <c r="AV742" s="71"/>
      <c r="AW742" s="71"/>
      <c r="AX742" s="71"/>
      <c r="AY742" s="72"/>
      <c r="AZ742" s="71"/>
      <c r="BA742" s="71"/>
      <c r="BB742" s="71"/>
      <c r="BC742" s="71"/>
      <c r="BD742" s="71"/>
      <c r="BE742" s="71"/>
      <c r="BF742" s="71"/>
      <c r="BG742" s="72"/>
      <c r="BH742" s="71"/>
      <c r="BI742" s="71"/>
      <c r="BJ742" s="71"/>
      <c r="BK742" s="71"/>
      <c r="BL742" s="71"/>
      <c r="BM742" s="71"/>
      <c r="BN742" s="72"/>
      <c r="BO742" s="71"/>
      <c r="BP742" s="71"/>
      <c r="BQ742" s="71"/>
      <c r="BR742" s="71"/>
      <c r="BS742" s="71"/>
      <c r="BT742" s="71"/>
      <c r="BU742"/>
      <c r="BV742" s="70"/>
      <c r="BW742" s="70"/>
      <c r="BX742" s="70"/>
      <c r="BY742" s="70"/>
      <c r="BZ742" s="70"/>
      <c r="CA742" s="70"/>
      <c r="CB742" s="70"/>
      <c r="CC742" s="70"/>
      <c r="CD742" s="70"/>
    </row>
    <row r="743" spans="1:82">
      <c r="A743" s="70"/>
      <c r="B743" s="70"/>
      <c r="C743" s="70"/>
      <c r="D743" s="70"/>
      <c r="E743" s="70"/>
      <c r="F743" s="70"/>
      <c r="G743" s="70"/>
      <c r="H743" s="70"/>
      <c r="I743" s="148"/>
      <c r="J743" s="71"/>
      <c r="K743" s="71"/>
      <c r="L743" s="71"/>
      <c r="M743" s="71"/>
      <c r="N743" s="71"/>
      <c r="O743" s="71"/>
      <c r="P743" s="71"/>
      <c r="Q743" s="71"/>
      <c r="R743" s="71"/>
      <c r="S743" s="71"/>
      <c r="T743" s="72"/>
      <c r="U743" s="71"/>
      <c r="V743" s="71"/>
      <c r="W743" s="71"/>
      <c r="X743" s="71"/>
      <c r="Y743" s="71"/>
      <c r="Z743" s="71"/>
      <c r="AA743" s="71"/>
      <c r="AB743" s="71"/>
      <c r="AC743" s="71"/>
      <c r="AD743" s="71"/>
      <c r="AE743" s="72"/>
      <c r="AF743" s="71"/>
      <c r="AG743" s="71"/>
      <c r="AH743" s="71"/>
      <c r="AI743" s="71"/>
      <c r="AJ743" s="71"/>
      <c r="AK743" s="71"/>
      <c r="AL743" s="71"/>
      <c r="AM743" s="71"/>
      <c r="AN743" s="71"/>
      <c r="AO743" s="71"/>
      <c r="AP743" s="71"/>
      <c r="AQ743" s="72"/>
      <c r="AR743" s="71"/>
      <c r="AS743" s="71"/>
      <c r="AT743" s="71"/>
      <c r="AU743" s="71"/>
      <c r="AV743" s="71"/>
      <c r="AW743" s="71"/>
      <c r="AX743" s="71"/>
      <c r="AY743" s="72"/>
      <c r="AZ743" s="71"/>
      <c r="BA743" s="71"/>
      <c r="BB743" s="71"/>
      <c r="BC743" s="71"/>
      <c r="BD743" s="71"/>
      <c r="BE743" s="71"/>
      <c r="BF743" s="71"/>
      <c r="BG743" s="72"/>
      <c r="BH743" s="71"/>
      <c r="BI743" s="71"/>
      <c r="BJ743" s="71"/>
      <c r="BK743" s="71"/>
      <c r="BL743" s="71"/>
      <c r="BM743" s="71"/>
      <c r="BN743" s="72"/>
      <c r="BO743" s="71"/>
      <c r="BP743" s="71"/>
      <c r="BQ743" s="71"/>
      <c r="BR743" s="71"/>
      <c r="BS743" s="71"/>
      <c r="BT743" s="71"/>
      <c r="BU743"/>
      <c r="BV743" s="70"/>
      <c r="BW743" s="70"/>
      <c r="BX743" s="70"/>
      <c r="BY743" s="70"/>
      <c r="BZ743" s="70"/>
      <c r="CA743" s="70"/>
      <c r="CB743" s="70"/>
      <c r="CC743" s="70"/>
      <c r="CD743" s="70"/>
    </row>
    <row r="744" spans="1:82">
      <c r="A744" s="70"/>
      <c r="B744" s="70"/>
      <c r="C744" s="70"/>
      <c r="D744" s="70"/>
      <c r="E744" s="70"/>
      <c r="F744" s="70"/>
      <c r="G744" s="70"/>
      <c r="H744" s="70"/>
      <c r="I744" s="148"/>
      <c r="J744" s="71"/>
      <c r="K744" s="71"/>
      <c r="L744" s="71"/>
      <c r="M744" s="71"/>
      <c r="N744" s="71"/>
      <c r="O744" s="71"/>
      <c r="P744" s="71"/>
      <c r="Q744" s="71"/>
      <c r="R744" s="71"/>
      <c r="S744" s="71"/>
      <c r="T744" s="72"/>
      <c r="U744" s="71"/>
      <c r="V744" s="71"/>
      <c r="W744" s="71"/>
      <c r="X744" s="71"/>
      <c r="Y744" s="71"/>
      <c r="Z744" s="71"/>
      <c r="AA744" s="71"/>
      <c r="AB744" s="71"/>
      <c r="AC744" s="71"/>
      <c r="AD744" s="71"/>
      <c r="AE744" s="72"/>
      <c r="AF744" s="71"/>
      <c r="AG744" s="71"/>
      <c r="AH744" s="71"/>
      <c r="AI744" s="71"/>
      <c r="AJ744" s="71"/>
      <c r="AK744" s="71"/>
      <c r="AL744" s="71"/>
      <c r="AM744" s="71"/>
      <c r="AN744" s="71"/>
      <c r="AO744" s="71"/>
      <c r="AP744" s="71"/>
      <c r="AQ744" s="72"/>
      <c r="AR744" s="71"/>
      <c r="AS744" s="71"/>
      <c r="AT744" s="71"/>
      <c r="AU744" s="71"/>
      <c r="AV744" s="71"/>
      <c r="AW744" s="71"/>
      <c r="AX744" s="71"/>
      <c r="AY744" s="72"/>
      <c r="AZ744" s="71"/>
      <c r="BA744" s="71"/>
      <c r="BB744" s="71"/>
      <c r="BC744" s="71"/>
      <c r="BD744" s="71"/>
      <c r="BE744" s="71"/>
      <c r="BF744" s="71"/>
      <c r="BG744" s="72"/>
      <c r="BH744" s="71"/>
      <c r="BI744" s="71"/>
      <c r="BJ744" s="71"/>
      <c r="BK744" s="71"/>
      <c r="BL744" s="71"/>
      <c r="BM744" s="71"/>
      <c r="BN744" s="72"/>
      <c r="BO744" s="71"/>
      <c r="BP744" s="71"/>
      <c r="BQ744" s="71"/>
      <c r="BR744" s="71"/>
      <c r="BS744" s="71"/>
      <c r="BT744" s="71"/>
      <c r="BU744"/>
      <c r="BV744" s="70"/>
      <c r="BW744" s="70"/>
      <c r="BX744" s="70"/>
      <c r="BY744" s="70"/>
      <c r="BZ744" s="70"/>
      <c r="CA744" s="70"/>
      <c r="CB744" s="70"/>
      <c r="CC744" s="70"/>
      <c r="CD744" s="70"/>
    </row>
    <row r="745" spans="1:82">
      <c r="A745" s="70"/>
      <c r="B745" s="70"/>
      <c r="C745" s="70"/>
      <c r="D745" s="70"/>
      <c r="E745" s="70"/>
      <c r="F745" s="70"/>
      <c r="G745" s="70"/>
      <c r="H745" s="70"/>
      <c r="I745" s="148"/>
      <c r="J745" s="71"/>
      <c r="K745" s="71"/>
      <c r="L745" s="71"/>
      <c r="M745" s="71"/>
      <c r="N745" s="71"/>
      <c r="O745" s="71"/>
      <c r="P745" s="71"/>
      <c r="Q745" s="71"/>
      <c r="R745" s="71"/>
      <c r="S745" s="71"/>
      <c r="T745" s="72"/>
      <c r="U745" s="71"/>
      <c r="V745" s="71"/>
      <c r="W745" s="71"/>
      <c r="X745" s="71"/>
      <c r="Y745" s="71"/>
      <c r="Z745" s="71"/>
      <c r="AA745" s="71"/>
      <c r="AB745" s="71"/>
      <c r="AC745" s="71"/>
      <c r="AD745" s="71"/>
      <c r="AE745" s="72"/>
      <c r="AF745" s="71"/>
      <c r="AG745" s="71"/>
      <c r="AH745" s="71"/>
      <c r="AI745" s="71"/>
      <c r="AJ745" s="71"/>
      <c r="AK745" s="71"/>
      <c r="AL745" s="71"/>
      <c r="AM745" s="71"/>
      <c r="AN745" s="71"/>
      <c r="AO745" s="71"/>
      <c r="AP745" s="71"/>
      <c r="AQ745" s="72"/>
      <c r="AR745" s="71"/>
      <c r="AS745" s="71"/>
      <c r="AT745" s="71"/>
      <c r="AU745" s="71"/>
      <c r="AV745" s="71"/>
      <c r="AW745" s="71"/>
      <c r="AX745" s="71"/>
      <c r="AY745" s="72"/>
      <c r="AZ745" s="71"/>
      <c r="BA745" s="71"/>
      <c r="BB745" s="71"/>
      <c r="BC745" s="71"/>
      <c r="BD745" s="71"/>
      <c r="BE745" s="71"/>
      <c r="BF745" s="71"/>
      <c r="BG745" s="72"/>
      <c r="BH745" s="71"/>
      <c r="BI745" s="71"/>
      <c r="BJ745" s="71"/>
      <c r="BK745" s="71"/>
      <c r="BL745" s="71"/>
      <c r="BM745" s="71"/>
      <c r="BN745" s="72"/>
      <c r="BO745" s="71"/>
      <c r="BP745" s="71"/>
      <c r="BQ745" s="71"/>
      <c r="BR745" s="71"/>
      <c r="BS745" s="71"/>
      <c r="BT745" s="71"/>
      <c r="BU745"/>
      <c r="BV745" s="70"/>
      <c r="BW745" s="70"/>
      <c r="BX745" s="70"/>
      <c r="BY745" s="70"/>
      <c r="BZ745" s="70"/>
      <c r="CA745" s="70"/>
      <c r="CB745" s="70"/>
      <c r="CC745" s="70"/>
      <c r="CD745" s="70"/>
    </row>
    <row r="746" spans="1:82">
      <c r="A746" s="70"/>
      <c r="B746" s="70"/>
      <c r="C746" s="70"/>
      <c r="D746" s="70"/>
      <c r="E746" s="70"/>
      <c r="F746" s="70"/>
      <c r="G746" s="70"/>
      <c r="H746" s="70"/>
      <c r="I746" s="148"/>
      <c r="J746" s="71"/>
      <c r="K746" s="71"/>
      <c r="L746" s="71"/>
      <c r="M746" s="71"/>
      <c r="N746" s="71"/>
      <c r="O746" s="71"/>
      <c r="P746" s="71"/>
      <c r="Q746" s="71"/>
      <c r="R746" s="71"/>
      <c r="S746" s="71"/>
      <c r="T746" s="72"/>
      <c r="U746" s="71"/>
      <c r="V746" s="71"/>
      <c r="W746" s="71"/>
      <c r="X746" s="71"/>
      <c r="Y746" s="71"/>
      <c r="Z746" s="71"/>
      <c r="AA746" s="71"/>
      <c r="AB746" s="71"/>
      <c r="AC746" s="71"/>
      <c r="AD746" s="71"/>
      <c r="AE746" s="72"/>
      <c r="AF746" s="71"/>
      <c r="AG746" s="71"/>
      <c r="AH746" s="71"/>
      <c r="AI746" s="71"/>
      <c r="AJ746" s="71"/>
      <c r="AK746" s="71"/>
      <c r="AL746" s="71"/>
      <c r="AM746" s="71"/>
      <c r="AN746" s="71"/>
      <c r="AO746" s="71"/>
      <c r="AP746" s="71"/>
      <c r="AQ746" s="72"/>
      <c r="AR746" s="71"/>
      <c r="AS746" s="71"/>
      <c r="AT746" s="71"/>
      <c r="AU746" s="71"/>
      <c r="AV746" s="71"/>
      <c r="AW746" s="71"/>
      <c r="AX746" s="71"/>
      <c r="AY746" s="72"/>
      <c r="AZ746" s="71"/>
      <c r="BA746" s="71"/>
      <c r="BB746" s="71"/>
      <c r="BC746" s="71"/>
      <c r="BD746" s="71"/>
      <c r="BE746" s="71"/>
      <c r="BF746" s="71"/>
      <c r="BG746" s="72"/>
      <c r="BH746" s="71"/>
      <c r="BI746" s="71"/>
      <c r="BJ746" s="71"/>
      <c r="BK746" s="71"/>
      <c r="BL746" s="71"/>
      <c r="BM746" s="71"/>
      <c r="BN746" s="72"/>
      <c r="BO746" s="71"/>
      <c r="BP746" s="71"/>
      <c r="BQ746" s="71"/>
      <c r="BR746" s="71"/>
      <c r="BS746" s="71"/>
      <c r="BT746" s="71"/>
      <c r="BU746"/>
      <c r="BV746" s="70"/>
      <c r="BW746" s="70"/>
      <c r="BX746" s="70"/>
      <c r="BY746" s="70"/>
      <c r="BZ746" s="70"/>
      <c r="CA746" s="70"/>
      <c r="CB746" s="70"/>
      <c r="CC746" s="70"/>
      <c r="CD746" s="70"/>
    </row>
    <row r="747" spans="1:82">
      <c r="A747" s="70"/>
      <c r="B747" s="70"/>
      <c r="C747" s="70"/>
      <c r="D747" s="70"/>
      <c r="E747" s="70"/>
      <c r="F747" s="70"/>
      <c r="G747" s="70"/>
      <c r="H747" s="70"/>
      <c r="I747" s="148"/>
      <c r="J747" s="71"/>
      <c r="K747" s="71"/>
      <c r="L747" s="71"/>
      <c r="M747" s="71"/>
      <c r="N747" s="71"/>
      <c r="O747" s="71"/>
      <c r="P747" s="71"/>
      <c r="Q747" s="71"/>
      <c r="R747" s="71"/>
      <c r="S747" s="71"/>
      <c r="T747" s="72"/>
      <c r="U747" s="71"/>
      <c r="V747" s="71"/>
      <c r="W747" s="71"/>
      <c r="X747" s="71"/>
      <c r="Y747" s="71"/>
      <c r="Z747" s="71"/>
      <c r="AA747" s="71"/>
      <c r="AB747" s="71"/>
      <c r="AC747" s="71"/>
      <c r="AD747" s="71"/>
      <c r="AE747" s="72"/>
      <c r="AF747" s="71"/>
      <c r="AG747" s="71"/>
      <c r="AH747" s="71"/>
      <c r="AI747" s="71"/>
      <c r="AJ747" s="71"/>
      <c r="AK747" s="71"/>
      <c r="AL747" s="71"/>
      <c r="AM747" s="71"/>
      <c r="AN747" s="71"/>
      <c r="AO747" s="71"/>
      <c r="AP747" s="71"/>
      <c r="AQ747" s="72"/>
      <c r="AR747" s="71"/>
      <c r="AS747" s="71"/>
      <c r="AT747" s="71"/>
      <c r="AU747" s="71"/>
      <c r="AV747" s="71"/>
      <c r="AW747" s="71"/>
      <c r="AX747" s="71"/>
      <c r="AY747" s="72"/>
      <c r="AZ747" s="71"/>
      <c r="BA747" s="71"/>
      <c r="BB747" s="71"/>
      <c r="BC747" s="71"/>
      <c r="BD747" s="71"/>
      <c r="BE747" s="71"/>
      <c r="BF747" s="71"/>
      <c r="BG747" s="72"/>
      <c r="BH747" s="71"/>
      <c r="BI747" s="71"/>
      <c r="BJ747" s="71"/>
      <c r="BK747" s="71"/>
      <c r="BL747" s="71"/>
      <c r="BM747" s="71"/>
      <c r="BN747" s="72"/>
      <c r="BO747" s="71"/>
      <c r="BP747" s="71"/>
      <c r="BQ747" s="71"/>
      <c r="BR747" s="71"/>
      <c r="BS747" s="71"/>
      <c r="BT747" s="71"/>
      <c r="BU747"/>
      <c r="BV747" s="70"/>
      <c r="BW747" s="70"/>
      <c r="BX747" s="70"/>
      <c r="BY747" s="70"/>
      <c r="BZ747" s="70"/>
      <c r="CA747" s="70"/>
      <c r="CB747" s="70"/>
      <c r="CC747" s="70"/>
      <c r="CD747" s="70"/>
    </row>
    <row r="748" spans="1:82">
      <c r="A748" s="70"/>
      <c r="B748" s="70"/>
      <c r="C748" s="70"/>
      <c r="D748" s="70"/>
      <c r="E748" s="70"/>
      <c r="F748" s="70"/>
      <c r="G748" s="1064"/>
      <c r="H748" s="70"/>
      <c r="I748" s="148"/>
      <c r="J748" s="71"/>
      <c r="K748" s="71"/>
      <c r="L748" s="71"/>
      <c r="M748" s="71"/>
      <c r="N748" s="71"/>
      <c r="O748" s="71"/>
      <c r="P748" s="71"/>
      <c r="Q748" s="71"/>
      <c r="R748" s="71"/>
      <c r="S748" s="71"/>
      <c r="T748" s="72"/>
      <c r="U748" s="71"/>
      <c r="V748" s="71"/>
      <c r="W748" s="71"/>
      <c r="X748" s="71"/>
      <c r="Y748" s="71"/>
      <c r="Z748" s="71"/>
      <c r="AA748" s="71"/>
      <c r="AB748" s="71"/>
      <c r="AC748" s="71"/>
      <c r="AD748" s="71"/>
      <c r="AE748" s="72"/>
      <c r="AF748" s="71"/>
      <c r="AG748" s="71"/>
      <c r="AH748" s="71"/>
      <c r="AI748" s="71"/>
      <c r="AJ748" s="71"/>
      <c r="AK748" s="71"/>
      <c r="AL748" s="71"/>
      <c r="AM748" s="71"/>
      <c r="AN748" s="71"/>
      <c r="AO748" s="71"/>
      <c r="AP748" s="71"/>
      <c r="AQ748" s="72"/>
      <c r="AR748" s="71"/>
      <c r="AS748" s="71"/>
      <c r="AT748" s="71"/>
      <c r="AU748" s="71"/>
      <c r="AV748" s="71"/>
      <c r="AW748" s="71"/>
      <c r="AX748" s="71"/>
      <c r="AY748" s="72"/>
      <c r="AZ748" s="71"/>
      <c r="BA748" s="71"/>
      <c r="BB748" s="71"/>
      <c r="BC748" s="71"/>
      <c r="BD748" s="71"/>
      <c r="BE748" s="71"/>
      <c r="BF748" s="71"/>
      <c r="BG748" s="72"/>
      <c r="BH748" s="71"/>
      <c r="BI748" s="71"/>
      <c r="BJ748" s="71"/>
      <c r="BK748" s="71"/>
      <c r="BL748" s="71"/>
      <c r="BM748" s="71"/>
      <c r="BN748" s="72"/>
      <c r="BO748" s="71"/>
      <c r="BP748" s="71"/>
      <c r="BQ748" s="71"/>
      <c r="BR748" s="71"/>
      <c r="BS748" s="71"/>
      <c r="BT748" s="71"/>
      <c r="BU748"/>
      <c r="BV748" s="70"/>
      <c r="BW748" s="70"/>
      <c r="BX748" s="70"/>
      <c r="BY748" s="70"/>
      <c r="BZ748" s="70"/>
      <c r="CA748" s="70"/>
      <c r="CB748" s="70"/>
      <c r="CC748" s="70"/>
      <c r="CD748" s="70"/>
    </row>
    <row r="749" spans="1:82">
      <c r="A749" s="70"/>
      <c r="B749" s="70"/>
      <c r="C749" s="70"/>
      <c r="D749" s="70"/>
      <c r="E749" s="70"/>
      <c r="F749" s="70"/>
      <c r="G749" s="1064"/>
      <c r="H749" s="70"/>
      <c r="I749" s="148"/>
      <c r="J749" s="71"/>
      <c r="K749" s="71"/>
      <c r="L749" s="71"/>
      <c r="M749" s="71"/>
      <c r="N749" s="71"/>
      <c r="O749" s="71"/>
      <c r="P749" s="71"/>
      <c r="Q749" s="71"/>
      <c r="R749" s="71"/>
      <c r="S749" s="71"/>
      <c r="T749" s="72"/>
      <c r="U749" s="71"/>
      <c r="V749" s="71"/>
      <c r="W749" s="71"/>
      <c r="X749" s="71"/>
      <c r="Y749" s="71"/>
      <c r="Z749" s="71"/>
      <c r="AA749" s="71"/>
      <c r="AB749" s="71"/>
      <c r="AC749" s="71"/>
      <c r="AD749" s="71"/>
      <c r="AE749" s="72"/>
      <c r="AF749" s="71"/>
      <c r="AG749" s="71"/>
      <c r="AH749" s="71"/>
      <c r="AI749" s="71"/>
      <c r="AJ749" s="71"/>
      <c r="AK749" s="71"/>
      <c r="AL749" s="71"/>
      <c r="AM749" s="71"/>
      <c r="AN749" s="71"/>
      <c r="AO749" s="71"/>
      <c r="AP749" s="71"/>
      <c r="AQ749" s="72"/>
      <c r="AR749" s="71"/>
      <c r="AS749" s="71"/>
      <c r="AT749" s="71"/>
      <c r="AU749" s="71"/>
      <c r="AV749" s="71"/>
      <c r="AW749" s="71"/>
      <c r="AX749" s="71"/>
      <c r="AY749" s="72"/>
      <c r="AZ749" s="71"/>
      <c r="BA749" s="71"/>
      <c r="BB749" s="71"/>
      <c r="BC749" s="71"/>
      <c r="BD749" s="71"/>
      <c r="BE749" s="71"/>
      <c r="BF749" s="71"/>
      <c r="BG749" s="72"/>
      <c r="BH749" s="71"/>
      <c r="BI749" s="71"/>
      <c r="BJ749" s="71"/>
      <c r="BK749" s="71"/>
      <c r="BL749" s="71"/>
      <c r="BM749" s="71"/>
      <c r="BN749" s="72"/>
      <c r="BO749" s="71"/>
      <c r="BP749" s="71"/>
      <c r="BQ749" s="71"/>
      <c r="BR749" s="71"/>
      <c r="BS749" s="71"/>
      <c r="BT749" s="71"/>
      <c r="BU749"/>
      <c r="BV749" s="70"/>
      <c r="BW749" s="70"/>
      <c r="BX749" s="70"/>
      <c r="BY749" s="70"/>
      <c r="BZ749" s="70"/>
      <c r="CA749" s="70"/>
      <c r="CB749" s="70"/>
      <c r="CC749" s="70"/>
      <c r="CD749" s="70"/>
    </row>
    <row r="750" spans="1:82">
      <c r="A750" s="70"/>
      <c r="B750" s="70"/>
      <c r="C750" s="70"/>
      <c r="D750" s="70"/>
      <c r="E750" s="70"/>
      <c r="F750" s="70"/>
      <c r="G750" s="70"/>
      <c r="H750" s="70"/>
      <c r="I750" s="148"/>
      <c r="J750" s="71"/>
      <c r="K750" s="71"/>
      <c r="L750" s="71"/>
      <c r="M750" s="71"/>
      <c r="N750" s="71"/>
      <c r="O750" s="71"/>
      <c r="P750" s="71"/>
      <c r="Q750" s="71"/>
      <c r="R750" s="71"/>
      <c r="S750" s="71"/>
      <c r="T750" s="72"/>
      <c r="U750" s="71"/>
      <c r="V750" s="71"/>
      <c r="W750" s="71"/>
      <c r="X750" s="71"/>
      <c r="Y750" s="71"/>
      <c r="Z750" s="71"/>
      <c r="AA750" s="71"/>
      <c r="AB750" s="71"/>
      <c r="AC750" s="71"/>
      <c r="AD750" s="71"/>
      <c r="AE750" s="72"/>
      <c r="AF750" s="71"/>
      <c r="AG750" s="71"/>
      <c r="AH750" s="71"/>
      <c r="AI750" s="71"/>
      <c r="AJ750" s="71"/>
      <c r="AK750" s="71"/>
      <c r="AL750" s="71"/>
      <c r="AM750" s="71"/>
      <c r="AN750" s="71"/>
      <c r="AO750" s="71"/>
      <c r="AP750" s="71"/>
      <c r="AQ750" s="72"/>
      <c r="AR750" s="71"/>
      <c r="AS750" s="71"/>
      <c r="AT750" s="71"/>
      <c r="AU750" s="71"/>
      <c r="AV750" s="71"/>
      <c r="AW750" s="71"/>
      <c r="AX750" s="71"/>
      <c r="AY750" s="72"/>
      <c r="AZ750" s="71"/>
      <c r="BA750" s="71"/>
      <c r="BB750" s="71"/>
      <c r="BC750" s="71"/>
      <c r="BD750" s="71"/>
      <c r="BE750" s="71"/>
      <c r="BF750" s="71"/>
      <c r="BG750" s="72"/>
      <c r="BH750" s="71"/>
      <c r="BI750" s="71"/>
      <c r="BJ750" s="71"/>
      <c r="BK750" s="71"/>
      <c r="BL750" s="71"/>
      <c r="BM750" s="71"/>
      <c r="BN750" s="72"/>
      <c r="BO750" s="71"/>
      <c r="BP750" s="71"/>
      <c r="BQ750" s="71"/>
      <c r="BR750" s="71"/>
      <c r="BS750" s="71"/>
      <c r="BT750" s="71"/>
      <c r="BU750"/>
      <c r="BV750" s="70"/>
      <c r="BW750" s="70"/>
      <c r="BX750" s="70"/>
      <c r="BY750" s="70"/>
      <c r="BZ750" s="70"/>
      <c r="CA750" s="70"/>
      <c r="CB750" s="70"/>
      <c r="CC750" s="70"/>
      <c r="CD750" s="70"/>
    </row>
    <row r="751" spans="1:82">
      <c r="A751" s="70"/>
      <c r="B751" s="70"/>
      <c r="C751" s="70"/>
      <c r="D751" s="70"/>
      <c r="E751" s="70"/>
      <c r="F751" s="70"/>
      <c r="G751" s="70"/>
      <c r="H751" s="70"/>
      <c r="I751" s="148"/>
      <c r="J751" s="71"/>
      <c r="K751" s="71"/>
      <c r="L751" s="71"/>
      <c r="M751" s="71"/>
      <c r="N751" s="71"/>
      <c r="O751" s="71"/>
      <c r="P751" s="71"/>
      <c r="Q751" s="71"/>
      <c r="R751" s="71"/>
      <c r="S751" s="71"/>
      <c r="T751" s="72"/>
      <c r="U751" s="71"/>
      <c r="V751" s="71"/>
      <c r="W751" s="71"/>
      <c r="X751" s="71"/>
      <c r="Y751" s="71"/>
      <c r="Z751" s="71"/>
      <c r="AA751" s="71"/>
      <c r="AB751" s="71"/>
      <c r="AC751" s="71"/>
      <c r="AD751" s="71"/>
      <c r="AE751" s="72"/>
      <c r="AF751" s="71"/>
      <c r="AG751" s="71"/>
      <c r="AH751" s="71"/>
      <c r="AI751" s="71"/>
      <c r="AJ751" s="71"/>
      <c r="AK751" s="71"/>
      <c r="AL751" s="71"/>
      <c r="AM751" s="71"/>
      <c r="AN751" s="71"/>
      <c r="AO751" s="71"/>
      <c r="AP751" s="71"/>
      <c r="AQ751" s="72"/>
      <c r="AR751" s="71"/>
      <c r="AS751" s="71"/>
      <c r="AT751" s="71"/>
      <c r="AU751" s="71"/>
      <c r="AV751" s="71"/>
      <c r="AW751" s="71"/>
      <c r="AX751" s="71"/>
      <c r="AY751" s="72"/>
      <c r="AZ751" s="71"/>
      <c r="BA751" s="71"/>
      <c r="BB751" s="71"/>
      <c r="BC751" s="71"/>
      <c r="BD751" s="71"/>
      <c r="BE751" s="71"/>
      <c r="BF751" s="71"/>
      <c r="BG751" s="72"/>
      <c r="BH751" s="71"/>
      <c r="BI751" s="71"/>
      <c r="BJ751" s="71"/>
      <c r="BK751" s="71"/>
      <c r="BL751" s="71"/>
      <c r="BM751" s="71"/>
      <c r="BN751" s="72"/>
      <c r="BO751" s="71"/>
      <c r="BP751" s="71"/>
      <c r="BQ751" s="71"/>
      <c r="BR751" s="71"/>
      <c r="BS751" s="71"/>
      <c r="BT751" s="71"/>
      <c r="BU751"/>
      <c r="BV751" s="70"/>
      <c r="BW751" s="70"/>
      <c r="BX751" s="70"/>
      <c r="BY751" s="70"/>
      <c r="BZ751" s="70"/>
      <c r="CA751" s="70"/>
      <c r="CB751" s="70"/>
      <c r="CC751" s="70"/>
      <c r="CD751" s="70"/>
    </row>
    <row r="752" spans="1:82">
      <c r="A752" s="70"/>
      <c r="B752" s="70"/>
      <c r="C752" s="70"/>
      <c r="D752" s="70"/>
      <c r="E752" s="70"/>
      <c r="F752" s="70"/>
      <c r="G752" s="70"/>
      <c r="H752" s="70"/>
      <c r="I752" s="148"/>
      <c r="J752" s="71"/>
      <c r="K752" s="71"/>
      <c r="L752" s="71"/>
      <c r="M752" s="71"/>
      <c r="N752" s="71"/>
      <c r="O752" s="71"/>
      <c r="P752" s="71"/>
      <c r="Q752" s="71"/>
      <c r="R752" s="71"/>
      <c r="S752" s="71"/>
      <c r="T752" s="72"/>
      <c r="U752" s="71"/>
      <c r="V752" s="71"/>
      <c r="W752" s="71"/>
      <c r="X752" s="71"/>
      <c r="Y752" s="71"/>
      <c r="Z752" s="71"/>
      <c r="AA752" s="71"/>
      <c r="AB752" s="71"/>
      <c r="AC752" s="71"/>
      <c r="AD752" s="71"/>
      <c r="AE752" s="72"/>
      <c r="AF752" s="71"/>
      <c r="AG752" s="71"/>
      <c r="AH752" s="71"/>
      <c r="AI752" s="71"/>
      <c r="AJ752" s="71"/>
      <c r="AK752" s="71"/>
      <c r="AL752" s="71"/>
      <c r="AM752" s="71"/>
      <c r="AN752" s="71"/>
      <c r="AO752" s="71"/>
      <c r="AP752" s="71"/>
      <c r="AQ752" s="72"/>
      <c r="AR752" s="71"/>
      <c r="AS752" s="71"/>
      <c r="AT752" s="71"/>
      <c r="AU752" s="71"/>
      <c r="AV752" s="71"/>
      <c r="AW752" s="71"/>
      <c r="AX752" s="71"/>
      <c r="AY752" s="72"/>
      <c r="AZ752" s="71"/>
      <c r="BA752" s="71"/>
      <c r="BB752" s="71"/>
      <c r="BC752" s="71"/>
      <c r="BD752" s="71"/>
      <c r="BE752" s="71"/>
      <c r="BF752" s="71"/>
      <c r="BG752" s="72"/>
      <c r="BH752" s="71"/>
      <c r="BI752" s="71"/>
      <c r="BJ752" s="71"/>
      <c r="BK752" s="71"/>
      <c r="BL752" s="71"/>
      <c r="BM752" s="71"/>
      <c r="BN752" s="72"/>
      <c r="BO752" s="71"/>
      <c r="BP752" s="71"/>
      <c r="BQ752" s="71"/>
      <c r="BR752" s="71"/>
      <c r="BS752" s="71"/>
      <c r="BT752" s="71"/>
      <c r="BU752"/>
      <c r="BV752" s="70"/>
      <c r="BW752" s="70"/>
      <c r="BX752" s="70"/>
      <c r="BY752" s="70"/>
      <c r="BZ752" s="70"/>
      <c r="CA752" s="70"/>
      <c r="CB752" s="70"/>
      <c r="CC752" s="70"/>
      <c r="CD752" s="70"/>
    </row>
    <row r="753" spans="1:82">
      <c r="A753" s="70"/>
      <c r="B753" s="70"/>
      <c r="C753" s="70"/>
      <c r="D753" s="70"/>
      <c r="E753" s="70"/>
      <c r="F753" s="70"/>
      <c r="G753" s="70"/>
      <c r="H753" s="70"/>
      <c r="I753" s="148"/>
      <c r="J753" s="71"/>
      <c r="K753" s="71"/>
      <c r="L753" s="71"/>
      <c r="M753" s="71"/>
      <c r="N753" s="71"/>
      <c r="O753" s="71"/>
      <c r="P753" s="71"/>
      <c r="Q753" s="71"/>
      <c r="R753" s="71"/>
      <c r="S753" s="71"/>
      <c r="T753" s="72"/>
      <c r="U753" s="71"/>
      <c r="V753" s="71"/>
      <c r="W753" s="71"/>
      <c r="X753" s="71"/>
      <c r="Y753" s="71"/>
      <c r="Z753" s="71"/>
      <c r="AA753" s="71"/>
      <c r="AB753" s="71"/>
      <c r="AC753" s="71"/>
      <c r="AD753" s="71"/>
      <c r="AE753" s="72"/>
      <c r="AF753" s="71"/>
      <c r="AG753" s="71"/>
      <c r="AH753" s="71"/>
      <c r="AI753" s="71"/>
      <c r="AJ753" s="71"/>
      <c r="AK753" s="71"/>
      <c r="AL753" s="71"/>
      <c r="AM753" s="71"/>
      <c r="AN753" s="71"/>
      <c r="AO753" s="71"/>
      <c r="AP753" s="71"/>
      <c r="AQ753" s="72"/>
      <c r="AR753" s="71"/>
      <c r="AS753" s="71"/>
      <c r="AT753" s="71"/>
      <c r="AU753" s="71"/>
      <c r="AV753" s="71"/>
      <c r="AW753" s="71"/>
      <c r="AX753" s="71"/>
      <c r="AY753" s="72"/>
      <c r="AZ753" s="71"/>
      <c r="BA753" s="71"/>
      <c r="BB753" s="71"/>
      <c r="BC753" s="71"/>
      <c r="BD753" s="71"/>
      <c r="BE753" s="71"/>
      <c r="BF753" s="71"/>
      <c r="BG753" s="72"/>
      <c r="BH753" s="71"/>
      <c r="BI753" s="71"/>
      <c r="BJ753" s="71"/>
      <c r="BK753" s="71"/>
      <c r="BL753" s="71"/>
      <c r="BM753" s="71"/>
      <c r="BN753" s="72"/>
      <c r="BO753" s="71"/>
      <c r="BP753" s="71"/>
      <c r="BQ753" s="71"/>
      <c r="BR753" s="71"/>
      <c r="BS753" s="71"/>
      <c r="BT753" s="71"/>
      <c r="BU753"/>
      <c r="BV753" s="70"/>
      <c r="BW753" s="70"/>
      <c r="BX753" s="70"/>
      <c r="BY753" s="70"/>
      <c r="BZ753" s="70"/>
      <c r="CA753" s="70"/>
      <c r="CB753" s="70"/>
      <c r="CC753" s="70"/>
      <c r="CD753" s="70"/>
    </row>
    <row r="754" spans="1:82">
      <c r="A754" s="70"/>
      <c r="B754" s="70"/>
      <c r="C754" s="70"/>
      <c r="D754" s="70"/>
      <c r="E754" s="70"/>
      <c r="F754" s="70"/>
      <c r="G754" s="70"/>
      <c r="H754" s="70"/>
      <c r="I754" s="148"/>
      <c r="J754" s="71"/>
      <c r="K754" s="71"/>
      <c r="L754" s="71"/>
      <c r="M754" s="71"/>
      <c r="N754" s="71"/>
      <c r="O754" s="71"/>
      <c r="P754" s="71"/>
      <c r="Q754" s="71"/>
      <c r="R754" s="71"/>
      <c r="S754" s="71"/>
      <c r="T754" s="72"/>
      <c r="U754" s="71"/>
      <c r="V754" s="71"/>
      <c r="W754" s="71"/>
      <c r="X754" s="71"/>
      <c r="Y754" s="71"/>
      <c r="Z754" s="71"/>
      <c r="AA754" s="71"/>
      <c r="AB754" s="71"/>
      <c r="AC754" s="71"/>
      <c r="AD754" s="71"/>
      <c r="AE754" s="72"/>
      <c r="AF754" s="71"/>
      <c r="AG754" s="71"/>
      <c r="AH754" s="71"/>
      <c r="AI754" s="71"/>
      <c r="AJ754" s="71"/>
      <c r="AK754" s="71"/>
      <c r="AL754" s="71"/>
      <c r="AM754" s="71"/>
      <c r="AN754" s="71"/>
      <c r="AO754" s="71"/>
      <c r="AP754" s="71"/>
      <c r="AQ754" s="72"/>
      <c r="AR754" s="71"/>
      <c r="AS754" s="71"/>
      <c r="AT754" s="71"/>
      <c r="AU754" s="71"/>
      <c r="AV754" s="71"/>
      <c r="AW754" s="71"/>
      <c r="AX754" s="71"/>
      <c r="AY754" s="72"/>
      <c r="AZ754" s="71"/>
      <c r="BA754" s="71"/>
      <c r="BB754" s="71"/>
      <c r="BC754" s="71"/>
      <c r="BD754" s="71"/>
      <c r="BE754" s="71"/>
      <c r="BF754" s="71"/>
      <c r="BG754" s="72"/>
      <c r="BH754" s="71"/>
      <c r="BI754" s="71"/>
      <c r="BJ754" s="71"/>
      <c r="BK754" s="71"/>
      <c r="BL754" s="71"/>
      <c r="BM754" s="71"/>
      <c r="BN754" s="72"/>
      <c r="BO754" s="71"/>
      <c r="BP754" s="71"/>
      <c r="BQ754" s="71"/>
      <c r="BR754" s="71"/>
      <c r="BS754" s="71"/>
      <c r="BT754" s="71"/>
      <c r="BU754"/>
      <c r="BV754" s="70"/>
      <c r="BW754" s="70"/>
      <c r="BX754" s="70"/>
      <c r="BY754" s="70"/>
      <c r="BZ754" s="70"/>
      <c r="CA754" s="70"/>
      <c r="CB754" s="70"/>
      <c r="CC754" s="70"/>
      <c r="CD754" s="70"/>
    </row>
    <row r="755" spans="1:82">
      <c r="A755" s="70"/>
      <c r="B755" s="70"/>
      <c r="C755" s="70"/>
      <c r="D755" s="70"/>
      <c r="E755" s="70"/>
      <c r="F755" s="70"/>
      <c r="G755" s="70"/>
      <c r="H755" s="70"/>
      <c r="I755" s="148"/>
      <c r="J755" s="71"/>
      <c r="K755" s="71"/>
      <c r="L755" s="71"/>
      <c r="M755" s="71"/>
      <c r="N755" s="71"/>
      <c r="O755" s="71"/>
      <c r="P755" s="71"/>
      <c r="Q755" s="71"/>
      <c r="R755" s="71"/>
      <c r="S755" s="71"/>
      <c r="T755" s="72"/>
      <c r="U755" s="71"/>
      <c r="V755" s="71"/>
      <c r="W755" s="71"/>
      <c r="X755" s="71"/>
      <c r="Y755" s="71"/>
      <c r="Z755" s="71"/>
      <c r="AA755" s="71"/>
      <c r="AB755" s="71"/>
      <c r="AC755" s="71"/>
      <c r="AD755" s="71"/>
      <c r="AE755" s="72"/>
      <c r="AF755" s="71"/>
      <c r="AG755" s="71"/>
      <c r="AH755" s="71"/>
      <c r="AI755" s="71"/>
      <c r="AJ755" s="71"/>
      <c r="AK755" s="71"/>
      <c r="AL755" s="71"/>
      <c r="AM755" s="71"/>
      <c r="AN755" s="71"/>
      <c r="AO755" s="71"/>
      <c r="AP755" s="71"/>
      <c r="AQ755" s="72"/>
      <c r="AR755" s="71"/>
      <c r="AS755" s="71"/>
      <c r="AT755" s="71"/>
      <c r="AU755" s="71"/>
      <c r="AV755" s="71"/>
      <c r="AW755" s="71"/>
      <c r="AX755" s="71"/>
      <c r="AY755" s="72"/>
      <c r="AZ755" s="71"/>
      <c r="BA755" s="71"/>
      <c r="BB755" s="71"/>
      <c r="BC755" s="71"/>
      <c r="BD755" s="71"/>
      <c r="BE755" s="71"/>
      <c r="BF755" s="71"/>
      <c r="BG755" s="72"/>
      <c r="BH755" s="71"/>
      <c r="BI755" s="71"/>
      <c r="BJ755" s="71"/>
      <c r="BK755" s="71"/>
      <c r="BL755" s="71"/>
      <c r="BM755" s="71"/>
      <c r="BN755" s="72"/>
      <c r="BO755" s="71"/>
      <c r="BP755" s="71"/>
      <c r="BQ755" s="71"/>
      <c r="BR755" s="71"/>
      <c r="BS755" s="71"/>
      <c r="BT755" s="71"/>
      <c r="BU755"/>
      <c r="BV755" s="70"/>
      <c r="BW755" s="70"/>
      <c r="BX755" s="70"/>
      <c r="BY755" s="70"/>
      <c r="BZ755" s="70"/>
      <c r="CA755" s="70"/>
      <c r="CB755" s="70"/>
      <c r="CC755" s="70"/>
      <c r="CD755" s="70"/>
    </row>
    <row r="756" spans="1:82">
      <c r="A756" s="70"/>
      <c r="B756" s="70"/>
      <c r="C756" s="70"/>
      <c r="D756" s="70"/>
      <c r="E756" s="70"/>
      <c r="F756" s="70"/>
      <c r="G756" s="70"/>
      <c r="H756" s="70"/>
      <c r="I756" s="148"/>
      <c r="J756" s="71"/>
      <c r="K756" s="71"/>
      <c r="L756" s="71"/>
      <c r="M756" s="71"/>
      <c r="N756" s="71"/>
      <c r="O756" s="71"/>
      <c r="P756" s="71"/>
      <c r="Q756" s="71"/>
      <c r="R756" s="71"/>
      <c r="S756" s="71"/>
      <c r="T756" s="72"/>
      <c r="U756" s="71"/>
      <c r="V756" s="71"/>
      <c r="W756" s="71"/>
      <c r="X756" s="71"/>
      <c r="Y756" s="71"/>
      <c r="Z756" s="71"/>
      <c r="AA756" s="71"/>
      <c r="AB756" s="71"/>
      <c r="AC756" s="71"/>
      <c r="AD756" s="71"/>
      <c r="AE756" s="72"/>
      <c r="AF756" s="71"/>
      <c r="AG756" s="71"/>
      <c r="AH756" s="71"/>
      <c r="AI756" s="71"/>
      <c r="AJ756" s="71"/>
      <c r="AK756" s="71"/>
      <c r="AL756" s="71"/>
      <c r="AM756" s="71"/>
      <c r="AN756" s="71"/>
      <c r="AO756" s="71"/>
      <c r="AP756" s="71"/>
      <c r="AQ756" s="72"/>
      <c r="AR756" s="71"/>
      <c r="AS756" s="71"/>
      <c r="AT756" s="71"/>
      <c r="AU756" s="71"/>
      <c r="AV756" s="71"/>
      <c r="AW756" s="71"/>
      <c r="AX756" s="71"/>
      <c r="AY756" s="72"/>
      <c r="AZ756" s="71"/>
      <c r="BA756" s="71"/>
      <c r="BB756" s="71"/>
      <c r="BC756" s="71"/>
      <c r="BD756" s="71"/>
      <c r="BE756" s="71"/>
      <c r="BF756" s="71"/>
      <c r="BG756" s="72"/>
      <c r="BH756" s="71"/>
      <c r="BI756" s="71"/>
      <c r="BJ756" s="71"/>
      <c r="BK756" s="71"/>
      <c r="BL756" s="71"/>
      <c r="BM756" s="71"/>
      <c r="BN756" s="72"/>
      <c r="BO756" s="71"/>
      <c r="BP756" s="71"/>
      <c r="BQ756" s="71"/>
      <c r="BR756" s="71"/>
      <c r="BS756" s="71"/>
      <c r="BT756" s="71"/>
      <c r="BU756"/>
      <c r="BV756" s="70"/>
      <c r="BW756" s="70"/>
      <c r="BX756" s="70"/>
      <c r="BY756" s="70"/>
      <c r="BZ756" s="70"/>
      <c r="CA756" s="70"/>
      <c r="CB756" s="70"/>
      <c r="CC756" s="70"/>
      <c r="CD756" s="70"/>
    </row>
    <row r="757" spans="1:82">
      <c r="A757" s="70"/>
      <c r="B757" s="70"/>
      <c r="C757" s="70"/>
      <c r="D757" s="70"/>
      <c r="E757" s="70"/>
      <c r="F757" s="70"/>
      <c r="G757" s="70"/>
      <c r="H757" s="70"/>
      <c r="I757" s="148"/>
      <c r="J757" s="71"/>
      <c r="K757" s="71"/>
      <c r="L757" s="71"/>
      <c r="M757" s="71"/>
      <c r="N757" s="71"/>
      <c r="O757" s="71"/>
      <c r="P757" s="71"/>
      <c r="Q757" s="71"/>
      <c r="R757" s="71"/>
      <c r="S757" s="71"/>
      <c r="T757" s="72"/>
      <c r="U757" s="71"/>
      <c r="V757" s="71"/>
      <c r="W757" s="71"/>
      <c r="X757" s="71"/>
      <c r="Y757" s="71"/>
      <c r="Z757" s="71"/>
      <c r="AA757" s="71"/>
      <c r="AB757" s="71"/>
      <c r="AC757" s="71"/>
      <c r="AD757" s="71"/>
      <c r="AE757" s="72"/>
      <c r="AF757" s="71"/>
      <c r="AG757" s="71"/>
      <c r="AH757" s="71"/>
      <c r="AI757" s="71"/>
      <c r="AJ757" s="71"/>
      <c r="AK757" s="71"/>
      <c r="AL757" s="71"/>
      <c r="AM757" s="71"/>
      <c r="AN757" s="71"/>
      <c r="AO757" s="71"/>
      <c r="AP757" s="71"/>
      <c r="AQ757" s="72"/>
      <c r="AR757" s="71"/>
      <c r="AS757" s="71"/>
      <c r="AT757" s="71"/>
      <c r="AU757" s="71"/>
      <c r="AV757" s="71"/>
      <c r="AW757" s="71"/>
      <c r="AX757" s="71"/>
      <c r="AY757" s="72"/>
      <c r="AZ757" s="71"/>
      <c r="BA757" s="71"/>
      <c r="BB757" s="71"/>
      <c r="BC757" s="71"/>
      <c r="BD757" s="71"/>
      <c r="BE757" s="71"/>
      <c r="BF757" s="71"/>
      <c r="BG757" s="72"/>
      <c r="BH757" s="71"/>
      <c r="BI757" s="71"/>
      <c r="BJ757" s="71"/>
      <c r="BK757" s="71"/>
      <c r="BL757" s="71"/>
      <c r="BM757" s="71"/>
      <c r="BN757" s="72"/>
      <c r="BO757" s="71"/>
      <c r="BP757" s="71"/>
      <c r="BQ757" s="71"/>
      <c r="BR757" s="71"/>
      <c r="BS757" s="71"/>
      <c r="BT757" s="71"/>
      <c r="BU757"/>
      <c r="BV757" s="70"/>
      <c r="BW757" s="70"/>
      <c r="BX757" s="70"/>
      <c r="BY757" s="70"/>
      <c r="BZ757" s="70"/>
      <c r="CA757" s="70"/>
      <c r="CB757" s="70"/>
      <c r="CC757" s="70"/>
      <c r="CD757" s="70"/>
    </row>
    <row r="758" spans="1:82">
      <c r="A758" s="70"/>
      <c r="B758" s="70"/>
      <c r="C758" s="70"/>
      <c r="D758" s="70"/>
      <c r="E758" s="70"/>
      <c r="F758" s="70"/>
      <c r="G758" s="70"/>
      <c r="H758" s="70"/>
      <c r="I758" s="148"/>
      <c r="J758" s="71"/>
      <c r="K758" s="71"/>
      <c r="L758" s="71"/>
      <c r="M758" s="71"/>
      <c r="N758" s="71"/>
      <c r="O758" s="71"/>
      <c r="P758" s="71"/>
      <c r="Q758" s="71"/>
      <c r="R758" s="71"/>
      <c r="S758" s="71"/>
      <c r="T758" s="72"/>
      <c r="U758" s="71"/>
      <c r="V758" s="71"/>
      <c r="W758" s="71"/>
      <c r="X758" s="71"/>
      <c r="Y758" s="71"/>
      <c r="Z758" s="71"/>
      <c r="AA758" s="71"/>
      <c r="AB758" s="71"/>
      <c r="AC758" s="71"/>
      <c r="AD758" s="71"/>
      <c r="AE758" s="72"/>
      <c r="AF758" s="71"/>
      <c r="AG758" s="71"/>
      <c r="AH758" s="71"/>
      <c r="AI758" s="71"/>
      <c r="AJ758" s="71"/>
      <c r="AK758" s="71"/>
      <c r="AL758" s="71"/>
      <c r="AM758" s="71"/>
      <c r="AN758" s="71"/>
      <c r="AO758" s="71"/>
      <c r="AP758" s="71"/>
      <c r="AQ758" s="72"/>
      <c r="AR758" s="71"/>
      <c r="AS758" s="71"/>
      <c r="AT758" s="71"/>
      <c r="AU758" s="71"/>
      <c r="AV758" s="71"/>
      <c r="AW758" s="71"/>
      <c r="AX758" s="71"/>
      <c r="AY758" s="72"/>
      <c r="AZ758" s="71"/>
      <c r="BA758" s="71"/>
      <c r="BB758" s="71"/>
      <c r="BC758" s="71"/>
      <c r="BD758" s="71"/>
      <c r="BE758" s="71"/>
      <c r="BF758" s="71"/>
      <c r="BG758" s="72"/>
      <c r="BH758" s="71"/>
      <c r="BI758" s="71"/>
      <c r="BJ758" s="71"/>
      <c r="BK758" s="71"/>
      <c r="BL758" s="71"/>
      <c r="BM758" s="71"/>
      <c r="BN758" s="72"/>
      <c r="BO758" s="71"/>
      <c r="BP758" s="71"/>
      <c r="BQ758" s="71"/>
      <c r="BR758" s="71"/>
      <c r="BS758" s="71"/>
      <c r="BT758" s="71"/>
      <c r="BU758"/>
      <c r="BV758" s="70"/>
      <c r="BW758" s="70"/>
      <c r="BX758" s="70"/>
      <c r="BY758" s="70"/>
      <c r="BZ758" s="70"/>
      <c r="CA758" s="70"/>
      <c r="CB758" s="70"/>
      <c r="CC758" s="70"/>
      <c r="CD758" s="70"/>
    </row>
    <row r="759" spans="1:82">
      <c r="A759" s="70"/>
      <c r="B759" s="70"/>
      <c r="C759" s="70"/>
      <c r="D759" s="70"/>
      <c r="E759" s="70"/>
      <c r="F759" s="70"/>
      <c r="G759" s="70"/>
      <c r="H759" s="70"/>
      <c r="I759" s="148"/>
      <c r="J759" s="71"/>
      <c r="K759" s="71"/>
      <c r="L759" s="71"/>
      <c r="M759" s="71"/>
      <c r="N759" s="71"/>
      <c r="O759" s="71"/>
      <c r="P759" s="71"/>
      <c r="Q759" s="71"/>
      <c r="R759" s="71"/>
      <c r="S759" s="71"/>
      <c r="T759" s="72"/>
      <c r="U759" s="71"/>
      <c r="V759" s="71"/>
      <c r="W759" s="71"/>
      <c r="X759" s="71"/>
      <c r="Y759" s="71"/>
      <c r="Z759" s="71"/>
      <c r="AA759" s="71"/>
      <c r="AB759" s="71"/>
      <c r="AC759" s="71"/>
      <c r="AD759" s="71"/>
      <c r="AE759" s="72"/>
      <c r="AF759" s="71"/>
      <c r="AG759" s="71"/>
      <c r="AH759" s="71"/>
      <c r="AI759" s="71"/>
      <c r="AJ759" s="71"/>
      <c r="AK759" s="71"/>
      <c r="AL759" s="71"/>
      <c r="AM759" s="71"/>
      <c r="AN759" s="71"/>
      <c r="AO759" s="71"/>
      <c r="AP759" s="71"/>
      <c r="AQ759" s="72"/>
      <c r="AR759" s="71"/>
      <c r="AS759" s="71"/>
      <c r="AT759" s="71"/>
      <c r="AU759" s="71"/>
      <c r="AV759" s="71"/>
      <c r="AW759" s="71"/>
      <c r="AX759" s="71"/>
      <c r="AY759" s="72"/>
      <c r="AZ759" s="71"/>
      <c r="BA759" s="71"/>
      <c r="BB759" s="71"/>
      <c r="BC759" s="71"/>
      <c r="BD759" s="71"/>
      <c r="BE759" s="71"/>
      <c r="BF759" s="71"/>
      <c r="BG759" s="72"/>
      <c r="BH759" s="71"/>
      <c r="BI759" s="71"/>
      <c r="BJ759" s="71"/>
      <c r="BK759" s="71"/>
      <c r="BL759" s="71"/>
      <c r="BM759" s="71"/>
      <c r="BN759" s="72"/>
      <c r="BO759" s="71"/>
      <c r="BP759" s="71"/>
      <c r="BQ759" s="71"/>
      <c r="BR759" s="71"/>
      <c r="BS759" s="71"/>
      <c r="BT759" s="71"/>
      <c r="BU759"/>
      <c r="BV759" s="70"/>
      <c r="BW759" s="70"/>
      <c r="BX759" s="70"/>
      <c r="BY759" s="70"/>
      <c r="BZ759" s="70"/>
      <c r="CA759" s="70"/>
      <c r="CB759" s="70"/>
      <c r="CC759" s="70"/>
      <c r="CD759" s="70"/>
    </row>
    <row r="760" spans="1:82">
      <c r="A760" s="70"/>
      <c r="B760" s="70"/>
      <c r="C760" s="70"/>
      <c r="D760" s="70"/>
      <c r="E760" s="70"/>
      <c r="F760" s="70"/>
      <c r="G760" s="70"/>
      <c r="H760" s="70"/>
      <c r="I760" s="148"/>
      <c r="J760" s="71"/>
      <c r="K760" s="71"/>
      <c r="L760" s="71"/>
      <c r="M760" s="71"/>
      <c r="N760" s="71"/>
      <c r="O760" s="71"/>
      <c r="P760" s="71"/>
      <c r="Q760" s="71"/>
      <c r="R760" s="71"/>
      <c r="S760" s="71"/>
      <c r="T760" s="72"/>
      <c r="U760" s="71"/>
      <c r="V760" s="71"/>
      <c r="W760" s="71"/>
      <c r="X760" s="71"/>
      <c r="Y760" s="71"/>
      <c r="Z760" s="71"/>
      <c r="AA760" s="71"/>
      <c r="AB760" s="71"/>
      <c r="AC760" s="71"/>
      <c r="AD760" s="71"/>
      <c r="AE760" s="72"/>
      <c r="AF760" s="71"/>
      <c r="AG760" s="71"/>
      <c r="AH760" s="71"/>
      <c r="AI760" s="71"/>
      <c r="AJ760" s="71"/>
      <c r="AK760" s="71"/>
      <c r="AL760" s="71"/>
      <c r="AM760" s="71"/>
      <c r="AN760" s="71"/>
      <c r="AO760" s="71"/>
      <c r="AP760" s="71"/>
      <c r="AQ760" s="72"/>
      <c r="AR760" s="71"/>
      <c r="AS760" s="71"/>
      <c r="AT760" s="71"/>
      <c r="AU760" s="71"/>
      <c r="AV760" s="71"/>
      <c r="AW760" s="71"/>
      <c r="AX760" s="71"/>
      <c r="AY760" s="72"/>
      <c r="AZ760" s="71"/>
      <c r="BA760" s="71"/>
      <c r="BB760" s="71"/>
      <c r="BC760" s="71"/>
      <c r="BD760" s="71"/>
      <c r="BE760" s="71"/>
      <c r="BF760" s="71"/>
      <c r="BG760" s="72"/>
      <c r="BH760" s="71"/>
      <c r="BI760" s="71"/>
      <c r="BJ760" s="71"/>
      <c r="BK760" s="71"/>
      <c r="BL760" s="71"/>
      <c r="BM760" s="71"/>
      <c r="BN760" s="72"/>
      <c r="BO760" s="71"/>
      <c r="BP760" s="71"/>
      <c r="BQ760" s="71"/>
      <c r="BR760" s="71"/>
      <c r="BS760" s="71"/>
      <c r="BT760" s="71"/>
      <c r="BU760"/>
      <c r="BV760" s="70"/>
      <c r="BW760" s="70"/>
      <c r="BX760" s="70"/>
      <c r="BY760" s="70"/>
      <c r="BZ760" s="70"/>
      <c r="CA760" s="70"/>
      <c r="CB760" s="70"/>
      <c r="CC760" s="70"/>
      <c r="CD760" s="70"/>
    </row>
    <row r="761" spans="1:82">
      <c r="A761" s="70"/>
      <c r="B761" s="70"/>
      <c r="C761" s="70"/>
      <c r="D761" s="70"/>
      <c r="E761" s="70"/>
      <c r="F761" s="70"/>
      <c r="G761" s="70"/>
      <c r="H761" s="70"/>
      <c r="I761" s="148"/>
      <c r="J761" s="71"/>
      <c r="K761" s="71"/>
      <c r="L761" s="71"/>
      <c r="M761" s="71"/>
      <c r="N761" s="71"/>
      <c r="O761" s="71"/>
      <c r="P761" s="71"/>
      <c r="Q761" s="71"/>
      <c r="R761" s="71"/>
      <c r="S761" s="71"/>
      <c r="T761" s="72"/>
      <c r="U761" s="71"/>
      <c r="V761" s="71"/>
      <c r="W761" s="71"/>
      <c r="X761" s="71"/>
      <c r="Y761" s="71"/>
      <c r="Z761" s="71"/>
      <c r="AA761" s="71"/>
      <c r="AB761" s="71"/>
      <c r="AC761" s="71"/>
      <c r="AD761" s="71"/>
      <c r="AE761" s="72"/>
      <c r="AF761" s="71"/>
      <c r="AG761" s="71"/>
      <c r="AH761" s="71"/>
      <c r="AI761" s="71"/>
      <c r="AJ761" s="71"/>
      <c r="AK761" s="71"/>
      <c r="AL761" s="71"/>
      <c r="AM761" s="71"/>
      <c r="AN761" s="71"/>
      <c r="AO761" s="71"/>
      <c r="AP761" s="71"/>
      <c r="AQ761" s="72"/>
      <c r="AR761" s="71"/>
      <c r="AS761" s="71"/>
      <c r="AT761" s="71"/>
      <c r="AU761" s="71"/>
      <c r="AV761" s="71"/>
      <c r="AW761" s="71"/>
      <c r="AX761" s="71"/>
      <c r="AY761" s="72"/>
      <c r="AZ761" s="71"/>
      <c r="BA761" s="71"/>
      <c r="BB761" s="71"/>
      <c r="BC761" s="71"/>
      <c r="BD761" s="71"/>
      <c r="BE761" s="71"/>
      <c r="BF761" s="71"/>
      <c r="BG761" s="72"/>
      <c r="BH761" s="71"/>
      <c r="BI761" s="71"/>
      <c r="BJ761" s="71"/>
      <c r="BK761" s="71"/>
      <c r="BL761" s="71"/>
      <c r="BM761" s="71"/>
      <c r="BN761" s="72"/>
      <c r="BO761" s="71"/>
      <c r="BP761" s="71"/>
      <c r="BQ761" s="71"/>
      <c r="BR761" s="71"/>
      <c r="BS761" s="71"/>
      <c r="BT761" s="71"/>
      <c r="BU761"/>
      <c r="BV761" s="70"/>
      <c r="BW761" s="70"/>
      <c r="BX761" s="70"/>
      <c r="BY761" s="70"/>
      <c r="BZ761" s="70"/>
      <c r="CA761" s="70"/>
      <c r="CB761" s="70"/>
      <c r="CC761" s="70"/>
      <c r="CD761" s="70"/>
    </row>
    <row r="762" spans="1:82">
      <c r="A762" s="70"/>
      <c r="B762" s="70"/>
      <c r="C762" s="70"/>
      <c r="D762" s="70"/>
      <c r="E762" s="70"/>
      <c r="F762" s="70"/>
      <c r="G762" s="70"/>
      <c r="H762" s="70"/>
      <c r="I762" s="148"/>
      <c r="J762" s="71"/>
      <c r="K762" s="71"/>
      <c r="L762" s="71"/>
      <c r="M762" s="71"/>
      <c r="N762" s="71"/>
      <c r="O762" s="71"/>
      <c r="P762" s="71"/>
      <c r="Q762" s="71"/>
      <c r="R762" s="71"/>
      <c r="S762" s="71"/>
      <c r="T762" s="72"/>
      <c r="U762" s="71"/>
      <c r="V762" s="71"/>
      <c r="W762" s="71"/>
      <c r="X762" s="71"/>
      <c r="Y762" s="71"/>
      <c r="Z762" s="71"/>
      <c r="AA762" s="71"/>
      <c r="AB762" s="71"/>
      <c r="AC762" s="71"/>
      <c r="AD762" s="71"/>
      <c r="AE762" s="72"/>
      <c r="AF762" s="71"/>
      <c r="AG762" s="71"/>
      <c r="AH762" s="71"/>
      <c r="AI762" s="71"/>
      <c r="AJ762" s="71"/>
      <c r="AK762" s="71"/>
      <c r="AL762" s="71"/>
      <c r="AM762" s="71"/>
      <c r="AN762" s="71"/>
      <c r="AO762" s="71"/>
      <c r="AP762" s="71"/>
      <c r="AQ762" s="72"/>
      <c r="AR762" s="71"/>
      <c r="AS762" s="71"/>
      <c r="AT762" s="71"/>
      <c r="AU762" s="71"/>
      <c r="AV762" s="71"/>
      <c r="AW762" s="71"/>
      <c r="AX762" s="71"/>
      <c r="AY762" s="72"/>
      <c r="AZ762" s="71"/>
      <c r="BA762" s="71"/>
      <c r="BB762" s="71"/>
      <c r="BC762" s="71"/>
      <c r="BD762" s="71"/>
      <c r="BE762" s="71"/>
      <c r="BF762" s="71"/>
      <c r="BG762" s="72"/>
      <c r="BH762" s="71"/>
      <c r="BI762" s="71"/>
      <c r="BJ762" s="71"/>
      <c r="BK762" s="71"/>
      <c r="BL762" s="71"/>
      <c r="BM762" s="71"/>
      <c r="BN762" s="72"/>
      <c r="BO762" s="71"/>
      <c r="BP762" s="71"/>
      <c r="BQ762" s="71"/>
      <c r="BR762" s="71"/>
      <c r="BS762" s="71"/>
      <c r="BT762" s="71"/>
      <c r="BU762"/>
      <c r="BV762" s="70"/>
      <c r="BW762" s="70"/>
      <c r="BX762" s="70"/>
      <c r="BY762" s="70"/>
      <c r="BZ762" s="70"/>
      <c r="CA762" s="70"/>
      <c r="CB762" s="70"/>
      <c r="CC762" s="70"/>
      <c r="CD762" s="70"/>
    </row>
    <row r="763" spans="1:82">
      <c r="A763" s="70"/>
      <c r="B763" s="70"/>
      <c r="C763" s="70"/>
      <c r="D763" s="70"/>
      <c r="E763" s="70"/>
      <c r="F763" s="70"/>
      <c r="G763" s="70"/>
      <c r="H763" s="70"/>
      <c r="I763" s="148"/>
      <c r="J763" s="71"/>
      <c r="K763" s="71"/>
      <c r="L763" s="71"/>
      <c r="M763" s="71"/>
      <c r="N763" s="71"/>
      <c r="O763" s="71"/>
      <c r="P763" s="71"/>
      <c r="Q763" s="71"/>
      <c r="R763" s="71"/>
      <c r="S763" s="71"/>
      <c r="T763" s="72"/>
      <c r="U763" s="71"/>
      <c r="V763" s="71"/>
      <c r="W763" s="71"/>
      <c r="X763" s="71"/>
      <c r="Y763" s="71"/>
      <c r="Z763" s="71"/>
      <c r="AA763" s="71"/>
      <c r="AB763" s="71"/>
      <c r="AC763" s="71"/>
      <c r="AD763" s="71"/>
      <c r="AE763" s="72"/>
      <c r="AF763" s="71"/>
      <c r="AG763" s="71"/>
      <c r="AH763" s="71"/>
      <c r="AI763" s="71"/>
      <c r="AJ763" s="71"/>
      <c r="AK763" s="71"/>
      <c r="AL763" s="71"/>
      <c r="AM763" s="71"/>
      <c r="AN763" s="71"/>
      <c r="AO763" s="71"/>
      <c r="AP763" s="71"/>
      <c r="AQ763" s="72"/>
      <c r="AR763" s="71"/>
      <c r="AS763" s="71"/>
      <c r="AT763" s="71"/>
      <c r="AU763" s="71"/>
      <c r="AV763" s="71"/>
      <c r="AW763" s="71"/>
      <c r="AX763" s="71"/>
      <c r="AY763" s="72"/>
      <c r="AZ763" s="71"/>
      <c r="BA763" s="71"/>
      <c r="BB763" s="71"/>
      <c r="BC763" s="71"/>
      <c r="BD763" s="71"/>
      <c r="BE763" s="71"/>
      <c r="BF763" s="71"/>
      <c r="BG763" s="72"/>
      <c r="BH763" s="71"/>
      <c r="BI763" s="71"/>
      <c r="BJ763" s="71"/>
      <c r="BK763" s="71"/>
      <c r="BL763" s="71"/>
      <c r="BM763" s="71"/>
      <c r="BN763" s="72"/>
      <c r="BO763" s="71"/>
      <c r="BP763" s="71"/>
      <c r="BQ763" s="71"/>
      <c r="BR763" s="71"/>
      <c r="BS763" s="71"/>
      <c r="BT763" s="71"/>
      <c r="BU763"/>
      <c r="BV763" s="70"/>
      <c r="BW763" s="70"/>
      <c r="BX763" s="70"/>
      <c r="BY763" s="70"/>
      <c r="BZ763" s="70"/>
      <c r="CA763" s="70"/>
      <c r="CB763" s="70"/>
      <c r="CC763" s="70"/>
      <c r="CD763" s="70"/>
    </row>
    <row r="764" spans="1:82">
      <c r="A764" s="70"/>
      <c r="B764" s="70"/>
      <c r="C764" s="70"/>
      <c r="D764" s="70"/>
      <c r="E764" s="70"/>
      <c r="F764" s="70"/>
      <c r="G764" s="70"/>
      <c r="H764" s="70"/>
      <c r="I764" s="148"/>
      <c r="J764" s="71"/>
      <c r="K764" s="71"/>
      <c r="L764" s="71"/>
      <c r="M764" s="71"/>
      <c r="N764" s="71"/>
      <c r="O764" s="71"/>
      <c r="P764" s="71"/>
      <c r="Q764" s="71"/>
      <c r="R764" s="71"/>
      <c r="S764" s="71"/>
      <c r="T764" s="72"/>
      <c r="U764" s="71"/>
      <c r="V764" s="71"/>
      <c r="W764" s="71"/>
      <c r="X764" s="71"/>
      <c r="Y764" s="71"/>
      <c r="Z764" s="71"/>
      <c r="AA764" s="71"/>
      <c r="AB764" s="71"/>
      <c r="AC764" s="71"/>
      <c r="AD764" s="71"/>
      <c r="AE764" s="72"/>
      <c r="AF764" s="71"/>
      <c r="AG764" s="71"/>
      <c r="AH764" s="71"/>
      <c r="AI764" s="71"/>
      <c r="AJ764" s="71"/>
      <c r="AK764" s="71"/>
      <c r="AL764" s="71"/>
      <c r="AM764" s="71"/>
      <c r="AN764" s="71"/>
      <c r="AO764" s="71"/>
      <c r="AP764" s="71"/>
      <c r="AQ764" s="72"/>
      <c r="AR764" s="71"/>
      <c r="AS764" s="71"/>
      <c r="AT764" s="71"/>
      <c r="AU764" s="71"/>
      <c r="AV764" s="71"/>
      <c r="AW764" s="71"/>
      <c r="AX764" s="71"/>
      <c r="AY764" s="72"/>
      <c r="AZ764" s="71"/>
      <c r="BA764" s="71"/>
      <c r="BB764" s="71"/>
      <c r="BC764" s="71"/>
      <c r="BD764" s="71"/>
      <c r="BE764" s="71"/>
      <c r="BF764" s="71"/>
      <c r="BG764" s="72"/>
      <c r="BH764" s="71"/>
      <c r="BI764" s="71"/>
      <c r="BJ764" s="71"/>
      <c r="BK764" s="71"/>
      <c r="BL764" s="71"/>
      <c r="BM764" s="71"/>
      <c r="BN764" s="72"/>
      <c r="BO764" s="71"/>
      <c r="BP764" s="71"/>
      <c r="BQ764" s="71"/>
      <c r="BR764" s="71"/>
      <c r="BS764" s="71"/>
      <c r="BT764" s="71"/>
      <c r="BU764"/>
      <c r="BV764" s="70"/>
      <c r="BW764" s="70"/>
      <c r="BX764" s="70"/>
      <c r="BY764" s="70"/>
      <c r="BZ764" s="70"/>
      <c r="CA764" s="70"/>
      <c r="CB764" s="70"/>
      <c r="CC764" s="70"/>
      <c r="CD764" s="70"/>
    </row>
    <row r="765" spans="1:82">
      <c r="A765" s="70"/>
      <c r="B765" s="70"/>
      <c r="C765" s="70"/>
      <c r="D765" s="70"/>
      <c r="E765" s="70"/>
      <c r="F765" s="70"/>
      <c r="G765" s="70"/>
      <c r="H765" s="70"/>
      <c r="I765" s="148"/>
      <c r="J765" s="71"/>
      <c r="K765" s="71"/>
      <c r="L765" s="71"/>
      <c r="M765" s="71"/>
      <c r="N765" s="71"/>
      <c r="O765" s="71"/>
      <c r="P765" s="71"/>
      <c r="Q765" s="71"/>
      <c r="R765" s="71"/>
      <c r="S765" s="71"/>
      <c r="T765" s="72"/>
      <c r="U765" s="71"/>
      <c r="V765" s="71"/>
      <c r="W765" s="71"/>
      <c r="X765" s="71"/>
      <c r="Y765" s="71"/>
      <c r="Z765" s="71"/>
      <c r="AA765" s="71"/>
      <c r="AB765" s="71"/>
      <c r="AC765" s="71"/>
      <c r="AD765" s="71"/>
      <c r="AE765" s="72"/>
      <c r="AF765" s="71"/>
      <c r="AG765" s="71"/>
      <c r="AH765" s="71"/>
      <c r="AI765" s="71"/>
      <c r="AJ765" s="71"/>
      <c r="AK765" s="71"/>
      <c r="AL765" s="71"/>
      <c r="AM765" s="71"/>
      <c r="AN765" s="71"/>
      <c r="AO765" s="71"/>
      <c r="AP765" s="71"/>
      <c r="AQ765" s="72"/>
      <c r="AR765" s="71"/>
      <c r="AS765" s="71"/>
      <c r="AT765" s="71"/>
      <c r="AU765" s="71"/>
      <c r="AV765" s="71"/>
      <c r="AW765" s="71"/>
      <c r="AX765" s="71"/>
      <c r="AY765" s="72"/>
      <c r="AZ765" s="71"/>
      <c r="BA765" s="71"/>
      <c r="BB765" s="71"/>
      <c r="BC765" s="71"/>
      <c r="BD765" s="71"/>
      <c r="BE765" s="71"/>
      <c r="BF765" s="71"/>
      <c r="BG765" s="72"/>
      <c r="BH765" s="71"/>
      <c r="BI765" s="71"/>
      <c r="BJ765" s="71"/>
      <c r="BK765" s="71"/>
      <c r="BL765" s="71"/>
      <c r="BM765" s="71"/>
      <c r="BN765" s="72"/>
      <c r="BO765" s="71"/>
      <c r="BP765" s="71"/>
      <c r="BQ765" s="71"/>
      <c r="BR765" s="71"/>
      <c r="BS765" s="71"/>
      <c r="BT765" s="71"/>
      <c r="BU765"/>
      <c r="BV765" s="70"/>
      <c r="BW765" s="70"/>
      <c r="BX765" s="70"/>
      <c r="BY765" s="70"/>
      <c r="BZ765" s="70"/>
      <c r="CA765" s="70"/>
      <c r="CB765" s="70"/>
      <c r="CC765" s="70"/>
      <c r="CD765" s="70"/>
    </row>
    <row r="766" spans="1:82">
      <c r="A766" s="70"/>
      <c r="B766" s="70"/>
      <c r="C766" s="70"/>
      <c r="D766" s="70"/>
      <c r="E766" s="70"/>
      <c r="F766" s="70"/>
      <c r="G766" s="70"/>
      <c r="H766" s="70"/>
      <c r="I766" s="148"/>
      <c r="J766" s="71"/>
      <c r="K766" s="71"/>
      <c r="L766" s="71"/>
      <c r="M766" s="71"/>
      <c r="N766" s="71"/>
      <c r="O766" s="71"/>
      <c r="P766" s="71"/>
      <c r="Q766" s="71"/>
      <c r="R766" s="71"/>
      <c r="S766" s="71"/>
      <c r="T766" s="72"/>
      <c r="U766" s="71"/>
      <c r="V766" s="71"/>
      <c r="W766" s="71"/>
      <c r="X766" s="71"/>
      <c r="Y766" s="71"/>
      <c r="Z766" s="71"/>
      <c r="AA766" s="71"/>
      <c r="AB766" s="71"/>
      <c r="AC766" s="71"/>
      <c r="AD766" s="71"/>
      <c r="AE766" s="72"/>
      <c r="AF766" s="71"/>
      <c r="AG766" s="71"/>
      <c r="AH766" s="71"/>
      <c r="AI766" s="71"/>
      <c r="AJ766" s="71"/>
      <c r="AK766" s="71"/>
      <c r="AL766" s="71"/>
      <c r="AM766" s="71"/>
      <c r="AN766" s="71"/>
      <c r="AO766" s="71"/>
      <c r="AP766" s="71"/>
      <c r="AQ766" s="72"/>
      <c r="AR766" s="71"/>
      <c r="AS766" s="71"/>
      <c r="AT766" s="71"/>
      <c r="AU766" s="71"/>
      <c r="AV766" s="71"/>
      <c r="AW766" s="71"/>
      <c r="AX766" s="71"/>
      <c r="AY766" s="72"/>
      <c r="AZ766" s="71"/>
      <c r="BA766" s="71"/>
      <c r="BB766" s="71"/>
      <c r="BC766" s="71"/>
      <c r="BD766" s="71"/>
      <c r="BE766" s="71"/>
      <c r="BF766" s="71"/>
      <c r="BG766" s="72"/>
      <c r="BH766" s="71"/>
      <c r="BI766" s="71"/>
      <c r="BJ766" s="71"/>
      <c r="BK766" s="71"/>
      <c r="BL766" s="71"/>
      <c r="BM766" s="71"/>
      <c r="BN766" s="72"/>
      <c r="BO766" s="71"/>
      <c r="BP766" s="71"/>
      <c r="BQ766" s="71"/>
      <c r="BR766" s="71"/>
      <c r="BS766" s="71"/>
      <c r="BT766" s="71"/>
      <c r="BU766"/>
      <c r="BV766" s="70"/>
      <c r="BW766" s="70"/>
      <c r="BX766" s="70"/>
      <c r="BY766" s="70"/>
      <c r="BZ766" s="70"/>
      <c r="CA766" s="70"/>
      <c r="CB766" s="70"/>
      <c r="CC766" s="70"/>
      <c r="CD766" s="70"/>
    </row>
    <row r="767" spans="1:82">
      <c r="A767" s="70"/>
      <c r="B767" s="70"/>
      <c r="C767" s="70"/>
      <c r="D767" s="70"/>
      <c r="E767" s="70"/>
      <c r="F767" s="70"/>
      <c r="G767" s="1064"/>
      <c r="H767" s="70"/>
      <c r="I767" s="148"/>
      <c r="J767" s="71"/>
      <c r="K767" s="71"/>
      <c r="L767" s="71"/>
      <c r="M767" s="71"/>
      <c r="N767" s="71"/>
      <c r="O767" s="71"/>
      <c r="P767" s="71"/>
      <c r="Q767" s="71"/>
      <c r="R767" s="71"/>
      <c r="S767" s="71"/>
      <c r="T767" s="72"/>
      <c r="U767" s="71"/>
      <c r="V767" s="71"/>
      <c r="W767" s="71"/>
      <c r="X767" s="71"/>
      <c r="Y767" s="71"/>
      <c r="Z767" s="71"/>
      <c r="AA767" s="71"/>
      <c r="AB767" s="71"/>
      <c r="AC767" s="71"/>
      <c r="AD767" s="71"/>
      <c r="AE767" s="72"/>
      <c r="AF767" s="71"/>
      <c r="AG767" s="71"/>
      <c r="AH767" s="71"/>
      <c r="AI767" s="71"/>
      <c r="AJ767" s="71"/>
      <c r="AK767" s="71"/>
      <c r="AL767" s="71"/>
      <c r="AM767" s="71"/>
      <c r="AN767" s="71"/>
      <c r="AO767" s="71"/>
      <c r="AP767" s="71"/>
      <c r="AQ767" s="72"/>
      <c r="AR767" s="71"/>
      <c r="AS767" s="71"/>
      <c r="AT767" s="71"/>
      <c r="AU767" s="71"/>
      <c r="AV767" s="71"/>
      <c r="AW767" s="71"/>
      <c r="AX767" s="71"/>
      <c r="AY767" s="72"/>
      <c r="AZ767" s="71"/>
      <c r="BA767" s="71"/>
      <c r="BB767" s="71"/>
      <c r="BC767" s="71"/>
      <c r="BD767" s="71"/>
      <c r="BE767" s="71"/>
      <c r="BF767" s="71"/>
      <c r="BG767" s="72"/>
      <c r="BH767" s="71"/>
      <c r="BI767" s="71"/>
      <c r="BJ767" s="71"/>
      <c r="BK767" s="71"/>
      <c r="BL767" s="71"/>
      <c r="BM767" s="71"/>
      <c r="BN767" s="72"/>
      <c r="BO767" s="71"/>
      <c r="BP767" s="71"/>
      <c r="BQ767" s="71"/>
      <c r="BR767" s="71"/>
      <c r="BS767" s="71"/>
      <c r="BT767" s="71"/>
      <c r="BU767"/>
      <c r="BV767" s="70"/>
      <c r="BW767" s="70"/>
      <c r="BX767" s="70"/>
      <c r="BY767" s="70"/>
      <c r="BZ767" s="70"/>
      <c r="CA767" s="70"/>
      <c r="CB767" s="70"/>
      <c r="CC767" s="70"/>
      <c r="CD767" s="70"/>
    </row>
    <row r="768" spans="1:82">
      <c r="A768" s="70"/>
      <c r="B768" s="70"/>
      <c r="C768" s="70"/>
      <c r="D768" s="70"/>
      <c r="E768" s="70"/>
      <c r="F768" s="70"/>
      <c r="G768" s="1064"/>
      <c r="H768" s="70"/>
      <c r="I768" s="148"/>
      <c r="J768" s="71"/>
      <c r="K768" s="71"/>
      <c r="L768" s="71"/>
      <c r="M768" s="71"/>
      <c r="N768" s="71"/>
      <c r="O768" s="71"/>
      <c r="P768" s="71"/>
      <c r="Q768" s="71"/>
      <c r="R768" s="71"/>
      <c r="S768" s="71"/>
      <c r="T768" s="72"/>
      <c r="U768" s="71"/>
      <c r="V768" s="71"/>
      <c r="W768" s="71"/>
      <c r="X768" s="71"/>
      <c r="Y768" s="71"/>
      <c r="Z768" s="71"/>
      <c r="AA768" s="71"/>
      <c r="AB768" s="71"/>
      <c r="AC768" s="71"/>
      <c r="AD768" s="71"/>
      <c r="AE768" s="72"/>
      <c r="AF768" s="71"/>
      <c r="AG768" s="71"/>
      <c r="AH768" s="71"/>
      <c r="AI768" s="71"/>
      <c r="AJ768" s="71"/>
      <c r="AK768" s="71"/>
      <c r="AL768" s="71"/>
      <c r="AM768" s="71"/>
      <c r="AN768" s="71"/>
      <c r="AO768" s="71"/>
      <c r="AP768" s="71"/>
      <c r="AQ768" s="72"/>
      <c r="AR768" s="71"/>
      <c r="AS768" s="71"/>
      <c r="AT768" s="71"/>
      <c r="AU768" s="71"/>
      <c r="AV768" s="71"/>
      <c r="AW768" s="71"/>
      <c r="AX768" s="71"/>
      <c r="AY768" s="72"/>
      <c r="AZ768" s="71"/>
      <c r="BA768" s="71"/>
      <c r="BB768" s="71"/>
      <c r="BC768" s="71"/>
      <c r="BD768" s="71"/>
      <c r="BE768" s="71"/>
      <c r="BF768" s="71"/>
      <c r="BG768" s="72"/>
      <c r="BH768" s="71"/>
      <c r="BI768" s="71"/>
      <c r="BJ768" s="71"/>
      <c r="BK768" s="71"/>
      <c r="BL768" s="71"/>
      <c r="BM768" s="71"/>
      <c r="BN768" s="72"/>
      <c r="BO768" s="71"/>
      <c r="BP768" s="71"/>
      <c r="BQ768" s="71"/>
      <c r="BR768" s="71"/>
      <c r="BS768" s="71"/>
      <c r="BT768" s="71"/>
      <c r="BU768"/>
      <c r="BV768" s="70"/>
      <c r="BW768" s="70"/>
      <c r="BX768" s="70"/>
      <c r="BY768" s="70"/>
      <c r="BZ768" s="70"/>
      <c r="CA768" s="70"/>
      <c r="CB768" s="70"/>
      <c r="CC768" s="70"/>
      <c r="CD768" s="70"/>
    </row>
    <row r="769" spans="1:82">
      <c r="A769" s="70"/>
      <c r="B769" s="70"/>
      <c r="C769" s="70"/>
      <c r="D769" s="70"/>
      <c r="E769" s="70"/>
      <c r="F769" s="70"/>
      <c r="G769" s="70"/>
      <c r="H769" s="70"/>
      <c r="I769" s="148"/>
      <c r="J769" s="71"/>
      <c r="K769" s="71"/>
      <c r="L769" s="71"/>
      <c r="M769" s="71"/>
      <c r="N769" s="71"/>
      <c r="O769" s="71"/>
      <c r="P769" s="71"/>
      <c r="Q769" s="71"/>
      <c r="R769" s="71"/>
      <c r="S769" s="71"/>
      <c r="T769" s="72"/>
      <c r="U769" s="71"/>
      <c r="V769" s="71"/>
      <c r="W769" s="71"/>
      <c r="X769" s="71"/>
      <c r="Y769" s="71"/>
      <c r="Z769" s="71"/>
      <c r="AA769" s="71"/>
      <c r="AB769" s="71"/>
      <c r="AC769" s="71"/>
      <c r="AD769" s="71"/>
      <c r="AE769" s="72"/>
      <c r="AF769" s="71"/>
      <c r="AG769" s="71"/>
      <c r="AH769" s="71"/>
      <c r="AI769" s="71"/>
      <c r="AJ769" s="71"/>
      <c r="AK769" s="71"/>
      <c r="AL769" s="71"/>
      <c r="AM769" s="71"/>
      <c r="AN769" s="71"/>
      <c r="AO769" s="71"/>
      <c r="AP769" s="71"/>
      <c r="AQ769" s="72"/>
      <c r="AR769" s="71"/>
      <c r="AS769" s="71"/>
      <c r="AT769" s="71"/>
      <c r="AU769" s="71"/>
      <c r="AV769" s="71"/>
      <c r="AW769" s="71"/>
      <c r="AX769" s="71"/>
      <c r="AY769" s="72"/>
      <c r="AZ769" s="71"/>
      <c r="BA769" s="71"/>
      <c r="BB769" s="71"/>
      <c r="BC769" s="71"/>
      <c r="BD769" s="71"/>
      <c r="BE769" s="71"/>
      <c r="BF769" s="71"/>
      <c r="BG769" s="72"/>
      <c r="BH769" s="71"/>
      <c r="BI769" s="71"/>
      <c r="BJ769" s="71"/>
      <c r="BK769" s="71"/>
      <c r="BL769" s="71"/>
      <c r="BM769" s="71"/>
      <c r="BN769" s="72"/>
      <c r="BO769" s="71"/>
      <c r="BP769" s="71"/>
      <c r="BQ769" s="71"/>
      <c r="BR769" s="71"/>
      <c r="BS769" s="71"/>
      <c r="BT769" s="71"/>
      <c r="BU769"/>
      <c r="BV769" s="70"/>
      <c r="BW769" s="70"/>
      <c r="BX769" s="70"/>
      <c r="BY769" s="70"/>
      <c r="BZ769" s="70"/>
      <c r="CA769" s="70"/>
      <c r="CB769" s="70"/>
      <c r="CC769" s="70"/>
      <c r="CD769" s="70"/>
    </row>
    <row r="770" spans="1:82">
      <c r="A770" s="70"/>
      <c r="B770" s="70"/>
      <c r="C770" s="70"/>
      <c r="D770" s="70"/>
      <c r="E770" s="70"/>
      <c r="F770" s="70"/>
      <c r="G770" s="70"/>
      <c r="H770" s="70"/>
      <c r="I770" s="148"/>
      <c r="J770" s="71"/>
      <c r="K770" s="71"/>
      <c r="L770" s="71"/>
      <c r="M770" s="71"/>
      <c r="N770" s="71"/>
      <c r="O770" s="71"/>
      <c r="P770" s="71"/>
      <c r="Q770" s="71"/>
      <c r="R770" s="71"/>
      <c r="S770" s="71"/>
      <c r="T770" s="72"/>
      <c r="U770" s="71"/>
      <c r="V770" s="71"/>
      <c r="W770" s="71"/>
      <c r="X770" s="71"/>
      <c r="Y770" s="71"/>
      <c r="Z770" s="71"/>
      <c r="AA770" s="71"/>
      <c r="AB770" s="71"/>
      <c r="AC770" s="71"/>
      <c r="AD770" s="71"/>
      <c r="AE770" s="72"/>
      <c r="AF770" s="71"/>
      <c r="AG770" s="71"/>
      <c r="AH770" s="71"/>
      <c r="AI770" s="71"/>
      <c r="AJ770" s="71"/>
      <c r="AK770" s="71"/>
      <c r="AL770" s="71"/>
      <c r="AM770" s="71"/>
      <c r="AN770" s="71"/>
      <c r="AO770" s="71"/>
      <c r="AP770" s="71"/>
      <c r="AQ770" s="72"/>
      <c r="AR770" s="71"/>
      <c r="AS770" s="71"/>
      <c r="AT770" s="71"/>
      <c r="AU770" s="71"/>
      <c r="AV770" s="71"/>
      <c r="AW770" s="71"/>
      <c r="AX770" s="71"/>
      <c r="AY770" s="72"/>
      <c r="AZ770" s="71"/>
      <c r="BA770" s="71"/>
      <c r="BB770" s="71"/>
      <c r="BC770" s="71"/>
      <c r="BD770" s="71"/>
      <c r="BE770" s="71"/>
      <c r="BF770" s="71"/>
      <c r="BG770" s="72"/>
      <c r="BH770" s="71"/>
      <c r="BI770" s="71"/>
      <c r="BJ770" s="71"/>
      <c r="BK770" s="71"/>
      <c r="BL770" s="71"/>
      <c r="BM770" s="71"/>
      <c r="BN770" s="72"/>
      <c r="BO770" s="71"/>
      <c r="BP770" s="71"/>
      <c r="BQ770" s="71"/>
      <c r="BR770" s="71"/>
      <c r="BS770" s="71"/>
      <c r="BT770" s="71"/>
      <c r="BU770"/>
      <c r="BV770" s="70"/>
      <c r="BW770" s="70"/>
      <c r="BX770" s="70"/>
      <c r="BY770" s="70"/>
      <c r="BZ770" s="70"/>
      <c r="CA770" s="70"/>
      <c r="CB770" s="70"/>
      <c r="CC770" s="70"/>
      <c r="CD770" s="70"/>
    </row>
    <row r="771" spans="1:82">
      <c r="A771" s="70"/>
      <c r="B771" s="70"/>
      <c r="C771" s="70"/>
      <c r="D771" s="70"/>
      <c r="E771" s="70"/>
      <c r="F771" s="70"/>
      <c r="G771" s="70"/>
      <c r="H771" s="70"/>
      <c r="I771" s="148"/>
      <c r="J771" s="71"/>
      <c r="K771" s="71"/>
      <c r="L771" s="71"/>
      <c r="M771" s="71"/>
      <c r="N771" s="71"/>
      <c r="O771" s="71"/>
      <c r="P771" s="71"/>
      <c r="Q771" s="71"/>
      <c r="R771" s="71"/>
      <c r="S771" s="71"/>
      <c r="T771" s="72"/>
      <c r="U771" s="71"/>
      <c r="V771" s="71"/>
      <c r="W771" s="71"/>
      <c r="X771" s="71"/>
      <c r="Y771" s="71"/>
      <c r="Z771" s="71"/>
      <c r="AA771" s="71"/>
      <c r="AB771" s="71"/>
      <c r="AC771" s="71"/>
      <c r="AD771" s="71"/>
      <c r="AE771" s="72"/>
      <c r="AF771" s="71"/>
      <c r="AG771" s="71"/>
      <c r="AH771" s="71"/>
      <c r="AI771" s="71"/>
      <c r="AJ771" s="71"/>
      <c r="AK771" s="71"/>
      <c r="AL771" s="71"/>
      <c r="AM771" s="71"/>
      <c r="AN771" s="71"/>
      <c r="AO771" s="71"/>
      <c r="AP771" s="71"/>
      <c r="AQ771" s="72"/>
      <c r="AR771" s="71"/>
      <c r="AS771" s="71"/>
      <c r="AT771" s="71"/>
      <c r="AU771" s="71"/>
      <c r="AV771" s="71"/>
      <c r="AW771" s="71"/>
      <c r="AX771" s="71"/>
      <c r="AY771" s="72"/>
      <c r="AZ771" s="71"/>
      <c r="BA771" s="71"/>
      <c r="BB771" s="71"/>
      <c r="BC771" s="71"/>
      <c r="BD771" s="71"/>
      <c r="BE771" s="71"/>
      <c r="BF771" s="71"/>
      <c r="BG771" s="72"/>
      <c r="BH771" s="71"/>
      <c r="BI771" s="71"/>
      <c r="BJ771" s="71"/>
      <c r="BK771" s="71"/>
      <c r="BL771" s="71"/>
      <c r="BM771" s="71"/>
      <c r="BN771" s="72"/>
      <c r="BO771" s="71"/>
      <c r="BP771" s="71"/>
      <c r="BQ771" s="71"/>
      <c r="BR771" s="71"/>
      <c r="BS771" s="71"/>
      <c r="BT771" s="71"/>
      <c r="BU771"/>
      <c r="BV771" s="70"/>
      <c r="BW771" s="70"/>
      <c r="BX771" s="70"/>
      <c r="BY771" s="70"/>
      <c r="BZ771" s="70"/>
      <c r="CA771" s="70"/>
      <c r="CB771" s="70"/>
      <c r="CC771" s="70"/>
      <c r="CD771" s="70"/>
    </row>
    <row r="772" spans="1:82">
      <c r="A772" s="70"/>
      <c r="B772" s="70"/>
      <c r="C772" s="70"/>
      <c r="D772" s="70"/>
      <c r="E772" s="70"/>
      <c r="F772" s="70"/>
      <c r="G772" s="70"/>
      <c r="H772" s="70"/>
      <c r="I772" s="148"/>
      <c r="J772" s="71"/>
      <c r="K772" s="71"/>
      <c r="L772" s="71"/>
      <c r="M772" s="71"/>
      <c r="N772" s="71"/>
      <c r="O772" s="71"/>
      <c r="P772" s="71"/>
      <c r="Q772" s="71"/>
      <c r="R772" s="71"/>
      <c r="S772" s="71"/>
      <c r="T772" s="72"/>
      <c r="U772" s="71"/>
      <c r="V772" s="71"/>
      <c r="W772" s="71"/>
      <c r="X772" s="71"/>
      <c r="Y772" s="71"/>
      <c r="Z772" s="71"/>
      <c r="AA772" s="71"/>
      <c r="AB772" s="71"/>
      <c r="AC772" s="71"/>
      <c r="AD772" s="71"/>
      <c r="AE772" s="72"/>
      <c r="AF772" s="71"/>
      <c r="AG772" s="71"/>
      <c r="AH772" s="71"/>
      <c r="AI772" s="71"/>
      <c r="AJ772" s="71"/>
      <c r="AK772" s="71"/>
      <c r="AL772" s="71"/>
      <c r="AM772" s="71"/>
      <c r="AN772" s="71"/>
      <c r="AO772" s="71"/>
      <c r="AP772" s="71"/>
      <c r="AQ772" s="72"/>
      <c r="AR772" s="71"/>
      <c r="AS772" s="71"/>
      <c r="AT772" s="71"/>
      <c r="AU772" s="71"/>
      <c r="AV772" s="71"/>
      <c r="AW772" s="71"/>
      <c r="AX772" s="71"/>
      <c r="AY772" s="72"/>
      <c r="AZ772" s="71"/>
      <c r="BA772" s="71"/>
      <c r="BB772" s="71"/>
      <c r="BC772" s="71"/>
      <c r="BD772" s="71"/>
      <c r="BE772" s="71"/>
      <c r="BF772" s="71"/>
      <c r="BG772" s="72"/>
      <c r="BH772" s="71"/>
      <c r="BI772" s="71"/>
      <c r="BJ772" s="71"/>
      <c r="BK772" s="71"/>
      <c r="BL772" s="71"/>
      <c r="BM772" s="71"/>
      <c r="BN772" s="72"/>
      <c r="BO772" s="71"/>
      <c r="BP772" s="71"/>
      <c r="BQ772" s="71"/>
      <c r="BR772" s="71"/>
      <c r="BS772" s="71"/>
      <c r="BT772" s="71"/>
      <c r="BU772"/>
      <c r="BV772" s="70"/>
      <c r="BW772" s="70"/>
      <c r="BX772" s="70"/>
      <c r="BY772" s="70"/>
      <c r="BZ772" s="70"/>
      <c r="CA772" s="70"/>
      <c r="CB772" s="70"/>
      <c r="CC772" s="70"/>
      <c r="CD772" s="70"/>
    </row>
    <row r="773" spans="1:82">
      <c r="A773" s="70"/>
      <c r="B773" s="70"/>
      <c r="C773" s="70"/>
      <c r="D773" s="70"/>
      <c r="E773" s="70"/>
      <c r="F773" s="70"/>
      <c r="G773" s="70"/>
      <c r="H773" s="70"/>
      <c r="I773" s="148"/>
      <c r="J773" s="71"/>
      <c r="K773" s="71"/>
      <c r="L773" s="71"/>
      <c r="M773" s="71"/>
      <c r="N773" s="71"/>
      <c r="O773" s="71"/>
      <c r="P773" s="71"/>
      <c r="Q773" s="71"/>
      <c r="R773" s="71"/>
      <c r="S773" s="71"/>
      <c r="T773" s="72"/>
      <c r="U773" s="71"/>
      <c r="V773" s="71"/>
      <c r="W773" s="71"/>
      <c r="X773" s="71"/>
      <c r="Y773" s="71"/>
      <c r="Z773" s="71"/>
      <c r="AA773" s="71"/>
      <c r="AB773" s="71"/>
      <c r="AC773" s="71"/>
      <c r="AD773" s="71"/>
      <c r="AE773" s="72"/>
      <c r="AF773" s="71"/>
      <c r="AG773" s="71"/>
      <c r="AH773" s="71"/>
      <c r="AI773" s="71"/>
      <c r="AJ773" s="71"/>
      <c r="AK773" s="71"/>
      <c r="AL773" s="71"/>
      <c r="AM773" s="71"/>
      <c r="AN773" s="71"/>
      <c r="AO773" s="71"/>
      <c r="AP773" s="71"/>
      <c r="AQ773" s="72"/>
      <c r="AR773" s="71"/>
      <c r="AS773" s="71"/>
      <c r="AT773" s="71"/>
      <c r="AU773" s="71"/>
      <c r="AV773" s="71"/>
      <c r="AW773" s="71"/>
      <c r="AX773" s="71"/>
      <c r="AY773" s="72"/>
      <c r="AZ773" s="71"/>
      <c r="BA773" s="71"/>
      <c r="BB773" s="71"/>
      <c r="BC773" s="71"/>
      <c r="BD773" s="71"/>
      <c r="BE773" s="71"/>
      <c r="BF773" s="71"/>
      <c r="BG773" s="72"/>
      <c r="BH773" s="71"/>
      <c r="BI773" s="71"/>
      <c r="BJ773" s="71"/>
      <c r="BK773" s="71"/>
      <c r="BL773" s="71"/>
      <c r="BM773" s="71"/>
      <c r="BN773" s="72"/>
      <c r="BO773" s="71"/>
      <c r="BP773" s="71"/>
      <c r="BQ773" s="71"/>
      <c r="BR773" s="71"/>
      <c r="BS773" s="71"/>
      <c r="BT773" s="71"/>
      <c r="BU773"/>
      <c r="BV773" s="70"/>
      <c r="BW773" s="70"/>
      <c r="BX773" s="70"/>
      <c r="BY773" s="70"/>
      <c r="BZ773" s="70"/>
      <c r="CA773" s="70"/>
      <c r="CB773" s="70"/>
      <c r="CC773" s="70"/>
      <c r="CD773" s="70"/>
    </row>
    <row r="774" spans="1:82">
      <c r="A774" s="70"/>
      <c r="B774" s="70"/>
      <c r="C774" s="70"/>
      <c r="D774" s="70"/>
      <c r="E774" s="70"/>
      <c r="F774" s="70"/>
      <c r="G774" s="70"/>
      <c r="H774" s="70"/>
      <c r="I774" s="148"/>
      <c r="J774" s="71"/>
      <c r="K774" s="71"/>
      <c r="L774" s="71"/>
      <c r="M774" s="71"/>
      <c r="N774" s="71"/>
      <c r="O774" s="71"/>
      <c r="P774" s="71"/>
      <c r="Q774" s="71"/>
      <c r="R774" s="71"/>
      <c r="S774" s="71"/>
      <c r="T774" s="72"/>
      <c r="U774" s="71"/>
      <c r="V774" s="71"/>
      <c r="W774" s="71"/>
      <c r="X774" s="71"/>
      <c r="Y774" s="71"/>
      <c r="Z774" s="71"/>
      <c r="AA774" s="71"/>
      <c r="AB774" s="71"/>
      <c r="AC774" s="71"/>
      <c r="AD774" s="71"/>
      <c r="AE774" s="72"/>
      <c r="AF774" s="71"/>
      <c r="AG774" s="71"/>
      <c r="AH774" s="71"/>
      <c r="AI774" s="71"/>
      <c r="AJ774" s="71"/>
      <c r="AK774" s="71"/>
      <c r="AL774" s="71"/>
      <c r="AM774" s="71"/>
      <c r="AN774" s="71"/>
      <c r="AO774" s="71"/>
      <c r="AP774" s="71"/>
      <c r="AQ774" s="72"/>
      <c r="AR774" s="71"/>
      <c r="AS774" s="71"/>
      <c r="AT774" s="71"/>
      <c r="AU774" s="71"/>
      <c r="AV774" s="71"/>
      <c r="AW774" s="71"/>
      <c r="AX774" s="71"/>
      <c r="AY774" s="72"/>
      <c r="AZ774" s="71"/>
      <c r="BA774" s="71"/>
      <c r="BB774" s="71"/>
      <c r="BC774" s="71"/>
      <c r="BD774" s="71"/>
      <c r="BE774" s="71"/>
      <c r="BF774" s="71"/>
      <c r="BG774" s="72"/>
      <c r="BH774" s="71"/>
      <c r="BI774" s="71"/>
      <c r="BJ774" s="71"/>
      <c r="BK774" s="71"/>
      <c r="BL774" s="71"/>
      <c r="BM774" s="71"/>
      <c r="BN774" s="72"/>
      <c r="BO774" s="71"/>
      <c r="BP774" s="71"/>
      <c r="BQ774" s="71"/>
      <c r="BR774" s="71"/>
      <c r="BS774" s="71"/>
      <c r="BT774" s="71"/>
      <c r="BU774"/>
      <c r="BV774" s="70"/>
      <c r="BW774" s="70"/>
      <c r="BX774" s="70"/>
      <c r="BY774" s="70"/>
      <c r="BZ774" s="70"/>
      <c r="CA774" s="70"/>
      <c r="CB774" s="70"/>
      <c r="CC774" s="70"/>
      <c r="CD774" s="70"/>
    </row>
    <row r="775" spans="1:82">
      <c r="A775" s="70"/>
      <c r="B775" s="70"/>
      <c r="C775" s="70"/>
      <c r="D775" s="70"/>
      <c r="E775" s="70"/>
      <c r="F775" s="70"/>
      <c r="G775" s="70"/>
      <c r="H775" s="70"/>
      <c r="I775" s="148"/>
      <c r="J775" s="71"/>
      <c r="K775" s="71"/>
      <c r="L775" s="71"/>
      <c r="M775" s="71"/>
      <c r="N775" s="71"/>
      <c r="O775" s="71"/>
      <c r="P775" s="71"/>
      <c r="Q775" s="71"/>
      <c r="R775" s="71"/>
      <c r="S775" s="71"/>
      <c r="T775" s="72"/>
      <c r="U775" s="71"/>
      <c r="V775" s="71"/>
      <c r="W775" s="71"/>
      <c r="X775" s="71"/>
      <c r="Y775" s="71"/>
      <c r="Z775" s="71"/>
      <c r="AA775" s="71"/>
      <c r="AB775" s="71"/>
      <c r="AC775" s="71"/>
      <c r="AD775" s="71"/>
      <c r="AE775" s="72"/>
      <c r="AF775" s="71"/>
      <c r="AG775" s="71"/>
      <c r="AH775" s="71"/>
      <c r="AI775" s="71"/>
      <c r="AJ775" s="71"/>
      <c r="AK775" s="71"/>
      <c r="AL775" s="71"/>
      <c r="AM775" s="71"/>
      <c r="AN775" s="71"/>
      <c r="AO775" s="71"/>
      <c r="AP775" s="71"/>
      <c r="AQ775" s="72"/>
      <c r="AR775" s="71"/>
      <c r="AS775" s="71"/>
      <c r="AT775" s="71"/>
      <c r="AU775" s="71"/>
      <c r="AV775" s="71"/>
      <c r="AW775" s="71"/>
      <c r="AX775" s="71"/>
      <c r="AY775" s="72"/>
      <c r="AZ775" s="71"/>
      <c r="BA775" s="71"/>
      <c r="BB775" s="71"/>
      <c r="BC775" s="71"/>
      <c r="BD775" s="71"/>
      <c r="BE775" s="71"/>
      <c r="BF775" s="71"/>
      <c r="BG775" s="72"/>
      <c r="BH775" s="71"/>
      <c r="BI775" s="71"/>
      <c r="BJ775" s="71"/>
      <c r="BK775" s="71"/>
      <c r="BL775" s="71"/>
      <c r="BM775" s="71"/>
      <c r="BN775" s="72"/>
      <c r="BO775" s="71"/>
      <c r="BP775" s="71"/>
      <c r="BQ775" s="71"/>
      <c r="BR775" s="71"/>
      <c r="BS775" s="71"/>
      <c r="BT775" s="71"/>
      <c r="BU775"/>
      <c r="BV775" s="70"/>
      <c r="BW775" s="70"/>
      <c r="BX775" s="70"/>
      <c r="BY775" s="70"/>
      <c r="BZ775" s="70"/>
      <c r="CA775" s="70"/>
      <c r="CB775" s="70"/>
      <c r="CC775" s="70"/>
      <c r="CD775" s="70"/>
    </row>
    <row r="776" spans="1:82">
      <c r="A776" s="70"/>
      <c r="B776" s="70"/>
      <c r="C776" s="70"/>
      <c r="D776" s="70"/>
      <c r="E776" s="70"/>
      <c r="F776" s="70"/>
      <c r="G776" s="70"/>
      <c r="H776" s="70"/>
      <c r="I776" s="148"/>
      <c r="J776" s="71"/>
      <c r="K776" s="71"/>
      <c r="L776" s="71"/>
      <c r="M776" s="71"/>
      <c r="N776" s="71"/>
      <c r="O776" s="71"/>
      <c r="P776" s="71"/>
      <c r="Q776" s="71"/>
      <c r="R776" s="71"/>
      <c r="S776" s="71"/>
      <c r="T776" s="72"/>
      <c r="U776" s="71"/>
      <c r="V776" s="71"/>
      <c r="W776" s="71"/>
      <c r="X776" s="71"/>
      <c r="Y776" s="71"/>
      <c r="Z776" s="71"/>
      <c r="AA776" s="71"/>
      <c r="AB776" s="71"/>
      <c r="AC776" s="71"/>
      <c r="AD776" s="71"/>
      <c r="AE776" s="72"/>
      <c r="AF776" s="71"/>
      <c r="AG776" s="71"/>
      <c r="AH776" s="71"/>
      <c r="AI776" s="71"/>
      <c r="AJ776" s="71"/>
      <c r="AK776" s="71"/>
      <c r="AL776" s="71"/>
      <c r="AM776" s="71"/>
      <c r="AN776" s="71"/>
      <c r="AO776" s="71"/>
      <c r="AP776" s="71"/>
      <c r="AQ776" s="72"/>
      <c r="AR776" s="71"/>
      <c r="AS776" s="71"/>
      <c r="AT776" s="71"/>
      <c r="AU776" s="71"/>
      <c r="AV776" s="71"/>
      <c r="AW776" s="71"/>
      <c r="AX776" s="71"/>
      <c r="AY776" s="72"/>
      <c r="AZ776" s="71"/>
      <c r="BA776" s="71"/>
      <c r="BB776" s="71"/>
      <c r="BC776" s="71"/>
      <c r="BD776" s="71"/>
      <c r="BE776" s="71"/>
      <c r="BF776" s="71"/>
      <c r="BG776" s="72"/>
      <c r="BH776" s="71"/>
      <c r="BI776" s="71"/>
      <c r="BJ776" s="71"/>
      <c r="BK776" s="71"/>
      <c r="BL776" s="71"/>
      <c r="BM776" s="71"/>
      <c r="BN776" s="72"/>
      <c r="BO776" s="71"/>
      <c r="BP776" s="71"/>
      <c r="BQ776" s="71"/>
      <c r="BR776" s="71"/>
      <c r="BS776" s="71"/>
      <c r="BT776" s="71"/>
      <c r="BU776"/>
      <c r="BV776" s="70"/>
      <c r="BW776" s="70"/>
      <c r="BX776" s="70"/>
      <c r="BY776" s="70"/>
      <c r="BZ776" s="70"/>
      <c r="CA776" s="70"/>
      <c r="CB776" s="70"/>
      <c r="CC776" s="70"/>
      <c r="CD776" s="70"/>
    </row>
    <row r="777" spans="1:82">
      <c r="A777" s="70"/>
      <c r="B777" s="70"/>
      <c r="C777" s="70"/>
      <c r="D777" s="70"/>
      <c r="E777" s="70"/>
      <c r="F777" s="70"/>
      <c r="G777" s="70"/>
      <c r="H777" s="70"/>
      <c r="I777" s="148"/>
      <c r="J777" s="71"/>
      <c r="K777" s="71"/>
      <c r="L777" s="71"/>
      <c r="M777" s="71"/>
      <c r="N777" s="71"/>
      <c r="O777" s="71"/>
      <c r="P777" s="71"/>
      <c r="Q777" s="71"/>
      <c r="R777" s="71"/>
      <c r="S777" s="71"/>
      <c r="T777" s="72"/>
      <c r="U777" s="71"/>
      <c r="V777" s="71"/>
      <c r="W777" s="71"/>
      <c r="X777" s="71"/>
      <c r="Y777" s="71"/>
      <c r="Z777" s="71"/>
      <c r="AA777" s="71"/>
      <c r="AB777" s="71"/>
      <c r="AC777" s="71"/>
      <c r="AD777" s="71"/>
      <c r="AE777" s="72"/>
      <c r="AF777" s="71"/>
      <c r="AG777" s="71"/>
      <c r="AH777" s="71"/>
      <c r="AI777" s="71"/>
      <c r="AJ777" s="71"/>
      <c r="AK777" s="71"/>
      <c r="AL777" s="71"/>
      <c r="AM777" s="71"/>
      <c r="AN777" s="71"/>
      <c r="AO777" s="71"/>
      <c r="AP777" s="71"/>
      <c r="AQ777" s="72"/>
      <c r="AR777" s="71"/>
      <c r="AS777" s="71"/>
      <c r="AT777" s="71"/>
      <c r="AU777" s="71"/>
      <c r="AV777" s="71"/>
      <c r="AW777" s="71"/>
      <c r="AX777" s="71"/>
      <c r="AY777" s="72"/>
      <c r="AZ777" s="71"/>
      <c r="BA777" s="71"/>
      <c r="BB777" s="71"/>
      <c r="BC777" s="71"/>
      <c r="BD777" s="71"/>
      <c r="BE777" s="71"/>
      <c r="BF777" s="71"/>
      <c r="BG777" s="72"/>
      <c r="BH777" s="71"/>
      <c r="BI777" s="71"/>
      <c r="BJ777" s="71"/>
      <c r="BK777" s="71"/>
      <c r="BL777" s="71"/>
      <c r="BM777" s="71"/>
      <c r="BN777" s="72"/>
      <c r="BO777" s="71"/>
      <c r="BP777" s="71"/>
      <c r="BQ777" s="71"/>
      <c r="BR777" s="71"/>
      <c r="BS777" s="71"/>
      <c r="BT777" s="71"/>
      <c r="BU777"/>
      <c r="BV777" s="70"/>
      <c r="BW777" s="70"/>
      <c r="BX777" s="70"/>
      <c r="BY777" s="70"/>
      <c r="BZ777" s="70"/>
      <c r="CA777" s="70"/>
      <c r="CB777" s="70"/>
      <c r="CC777" s="70"/>
      <c r="CD777" s="70"/>
    </row>
    <row r="778" spans="1:82">
      <c r="A778" s="70"/>
      <c r="B778" s="70"/>
      <c r="C778" s="70"/>
      <c r="D778" s="70"/>
      <c r="E778" s="70"/>
      <c r="F778" s="70"/>
      <c r="G778" s="70"/>
      <c r="H778" s="70"/>
      <c r="I778" s="148"/>
      <c r="J778" s="71"/>
      <c r="K778" s="71"/>
      <c r="L778" s="71"/>
      <c r="M778" s="71"/>
      <c r="N778" s="71"/>
      <c r="O778" s="71"/>
      <c r="P778" s="71"/>
      <c r="Q778" s="71"/>
      <c r="R778" s="71"/>
      <c r="S778" s="71"/>
      <c r="T778" s="72"/>
      <c r="U778" s="71"/>
      <c r="V778" s="71"/>
      <c r="W778" s="71"/>
      <c r="X778" s="71"/>
      <c r="Y778" s="71"/>
      <c r="Z778" s="71"/>
      <c r="AA778" s="71"/>
      <c r="AB778" s="71"/>
      <c r="AC778" s="71"/>
      <c r="AD778" s="71"/>
      <c r="AE778" s="72"/>
      <c r="AF778" s="71"/>
      <c r="AG778" s="71"/>
      <c r="AH778" s="71"/>
      <c r="AI778" s="71"/>
      <c r="AJ778" s="71"/>
      <c r="AK778" s="71"/>
      <c r="AL778" s="71"/>
      <c r="AM778" s="71"/>
      <c r="AN778" s="71"/>
      <c r="AO778" s="71"/>
      <c r="AP778" s="71"/>
      <c r="AQ778" s="72"/>
      <c r="AR778" s="71"/>
      <c r="AS778" s="71"/>
      <c r="AT778" s="71"/>
      <c r="AU778" s="71"/>
      <c r="AV778" s="71"/>
      <c r="AW778" s="71"/>
      <c r="AX778" s="71"/>
      <c r="AY778" s="72"/>
      <c r="AZ778" s="71"/>
      <c r="BA778" s="71"/>
      <c r="BB778" s="71"/>
      <c r="BC778" s="71"/>
      <c r="BD778" s="71"/>
      <c r="BE778" s="71"/>
      <c r="BF778" s="71"/>
      <c r="BG778" s="72"/>
      <c r="BH778" s="71"/>
      <c r="BI778" s="71"/>
      <c r="BJ778" s="71"/>
      <c r="BK778" s="71"/>
      <c r="BL778" s="71"/>
      <c r="BM778" s="71"/>
      <c r="BN778" s="72"/>
      <c r="BO778" s="71"/>
      <c r="BP778" s="71"/>
      <c r="BQ778" s="71"/>
      <c r="BR778" s="71"/>
      <c r="BS778" s="71"/>
      <c r="BT778" s="71"/>
      <c r="BU778"/>
      <c r="BV778" s="70"/>
      <c r="BW778" s="70"/>
      <c r="BX778" s="70"/>
      <c r="BY778" s="70"/>
      <c r="BZ778" s="70"/>
      <c r="CA778" s="70"/>
      <c r="CB778" s="70"/>
      <c r="CC778" s="70"/>
      <c r="CD778" s="70"/>
    </row>
    <row r="779" spans="1:82">
      <c r="A779" s="70"/>
      <c r="B779" s="70"/>
      <c r="C779" s="70"/>
      <c r="D779" s="70"/>
      <c r="E779" s="70"/>
      <c r="F779" s="70"/>
      <c r="G779" s="70"/>
      <c r="H779" s="70"/>
      <c r="I779" s="148"/>
      <c r="J779" s="71"/>
      <c r="K779" s="71"/>
      <c r="L779" s="71"/>
      <c r="M779" s="71"/>
      <c r="N779" s="71"/>
      <c r="O779" s="71"/>
      <c r="P779" s="71"/>
      <c r="Q779" s="71"/>
      <c r="R779" s="71"/>
      <c r="S779" s="71"/>
      <c r="T779" s="72"/>
      <c r="U779" s="71"/>
      <c r="V779" s="71"/>
      <c r="W779" s="71"/>
      <c r="X779" s="71"/>
      <c r="Y779" s="71"/>
      <c r="Z779" s="71"/>
      <c r="AA779" s="71"/>
      <c r="AB779" s="71"/>
      <c r="AC779" s="71"/>
      <c r="AD779" s="71"/>
      <c r="AE779" s="72"/>
      <c r="AF779" s="71"/>
      <c r="AG779" s="71"/>
      <c r="AH779" s="71"/>
      <c r="AI779" s="71"/>
      <c r="AJ779" s="71"/>
      <c r="AK779" s="71"/>
      <c r="AL779" s="71"/>
      <c r="AM779" s="71"/>
      <c r="AN779" s="71"/>
      <c r="AO779" s="71"/>
      <c r="AP779" s="71"/>
      <c r="AQ779" s="72"/>
      <c r="AR779" s="71"/>
      <c r="AS779" s="71"/>
      <c r="AT779" s="71"/>
      <c r="AU779" s="71"/>
      <c r="AV779" s="71"/>
      <c r="AW779" s="71"/>
      <c r="AX779" s="71"/>
      <c r="AY779" s="72"/>
      <c r="AZ779" s="71"/>
      <c r="BA779" s="71"/>
      <c r="BB779" s="71"/>
      <c r="BC779" s="71"/>
      <c r="BD779" s="71"/>
      <c r="BE779" s="71"/>
      <c r="BF779" s="71"/>
      <c r="BG779" s="72"/>
      <c r="BH779" s="71"/>
      <c r="BI779" s="71"/>
      <c r="BJ779" s="71"/>
      <c r="BK779" s="71"/>
      <c r="BL779" s="71"/>
      <c r="BM779" s="71"/>
      <c r="BN779" s="72"/>
      <c r="BO779" s="71"/>
      <c r="BP779" s="71"/>
      <c r="BQ779" s="71"/>
      <c r="BR779" s="71"/>
      <c r="BS779" s="71"/>
      <c r="BT779" s="71"/>
      <c r="BU779"/>
      <c r="BV779" s="70"/>
      <c r="BW779" s="70"/>
      <c r="BX779" s="70"/>
      <c r="BY779" s="70"/>
      <c r="BZ779" s="70"/>
      <c r="CA779" s="70"/>
      <c r="CB779" s="70"/>
      <c r="CC779" s="70"/>
      <c r="CD779" s="70"/>
    </row>
    <row r="780" spans="1:82">
      <c r="A780" s="70"/>
      <c r="B780" s="70"/>
      <c r="C780" s="70"/>
      <c r="D780" s="70"/>
      <c r="E780" s="70"/>
      <c r="F780" s="70"/>
      <c r="G780" s="70"/>
      <c r="H780" s="70"/>
      <c r="I780" s="148"/>
      <c r="J780" s="71"/>
      <c r="K780" s="71"/>
      <c r="L780" s="71"/>
      <c r="M780" s="71"/>
      <c r="N780" s="71"/>
      <c r="O780" s="71"/>
      <c r="P780" s="71"/>
      <c r="Q780" s="71"/>
      <c r="R780" s="71"/>
      <c r="S780" s="71"/>
      <c r="T780" s="72"/>
      <c r="U780" s="71"/>
      <c r="V780" s="71"/>
      <c r="W780" s="71"/>
      <c r="X780" s="71"/>
      <c r="Y780" s="71"/>
      <c r="Z780" s="71"/>
      <c r="AA780" s="71"/>
      <c r="AB780" s="71"/>
      <c r="AC780" s="71"/>
      <c r="AD780" s="71"/>
      <c r="AE780" s="72"/>
      <c r="AF780" s="71"/>
      <c r="AG780" s="71"/>
      <c r="AH780" s="71"/>
      <c r="AI780" s="71"/>
      <c r="AJ780" s="71"/>
      <c r="AK780" s="71"/>
      <c r="AL780" s="71"/>
      <c r="AM780" s="71"/>
      <c r="AN780" s="71"/>
      <c r="AO780" s="71"/>
      <c r="AP780" s="71"/>
      <c r="AQ780" s="72"/>
      <c r="AR780" s="71"/>
      <c r="AS780" s="71"/>
      <c r="AT780" s="71"/>
      <c r="AU780" s="71"/>
      <c r="AV780" s="71"/>
      <c r="AW780" s="71"/>
      <c r="AX780" s="71"/>
      <c r="AY780" s="72"/>
      <c r="AZ780" s="71"/>
      <c r="BA780" s="71"/>
      <c r="BB780" s="71"/>
      <c r="BC780" s="71"/>
      <c r="BD780" s="71"/>
      <c r="BE780" s="71"/>
      <c r="BF780" s="71"/>
      <c r="BG780" s="72"/>
      <c r="BH780" s="71"/>
      <c r="BI780" s="71"/>
      <c r="BJ780" s="71"/>
      <c r="BK780" s="71"/>
      <c r="BL780" s="71"/>
      <c r="BM780" s="71"/>
      <c r="BN780" s="72"/>
      <c r="BO780" s="71"/>
      <c r="BP780" s="71"/>
      <c r="BQ780" s="71"/>
      <c r="BR780" s="71"/>
      <c r="BS780" s="71"/>
      <c r="BT780" s="71"/>
      <c r="BU780"/>
      <c r="BV780" s="70"/>
      <c r="BW780" s="70"/>
      <c r="BX780" s="70"/>
      <c r="BY780" s="70"/>
      <c r="BZ780" s="70"/>
      <c r="CA780" s="70"/>
      <c r="CB780" s="70"/>
      <c r="CC780" s="70"/>
      <c r="CD780" s="70"/>
    </row>
    <row r="781" spans="1:82">
      <c r="A781" s="70"/>
      <c r="B781" s="70"/>
      <c r="C781" s="70"/>
      <c r="D781" s="70"/>
      <c r="E781" s="70"/>
      <c r="F781" s="70"/>
      <c r="G781" s="70"/>
      <c r="H781" s="70"/>
      <c r="I781" s="148"/>
      <c r="J781" s="71"/>
      <c r="K781" s="71"/>
      <c r="L781" s="71"/>
      <c r="M781" s="71"/>
      <c r="N781" s="71"/>
      <c r="O781" s="71"/>
      <c r="P781" s="71"/>
      <c r="Q781" s="71"/>
      <c r="R781" s="71"/>
      <c r="S781" s="71"/>
      <c r="T781" s="72"/>
      <c r="U781" s="71"/>
      <c r="V781" s="71"/>
      <c r="W781" s="71"/>
      <c r="X781" s="71"/>
      <c r="Y781" s="71"/>
      <c r="Z781" s="71"/>
      <c r="AA781" s="71"/>
      <c r="AB781" s="71"/>
      <c r="AC781" s="71"/>
      <c r="AD781" s="71"/>
      <c r="AE781" s="72"/>
      <c r="AF781" s="71"/>
      <c r="AG781" s="71"/>
      <c r="AH781" s="71"/>
      <c r="AI781" s="71"/>
      <c r="AJ781" s="71"/>
      <c r="AK781" s="71"/>
      <c r="AL781" s="71"/>
      <c r="AM781" s="71"/>
      <c r="AN781" s="71"/>
      <c r="AO781" s="71"/>
      <c r="AP781" s="71"/>
      <c r="AQ781" s="72"/>
      <c r="AR781" s="71"/>
      <c r="AS781" s="71"/>
      <c r="AT781" s="71"/>
      <c r="AU781" s="71"/>
      <c r="AV781" s="71"/>
      <c r="AW781" s="71"/>
      <c r="AX781" s="71"/>
      <c r="AY781" s="72"/>
      <c r="AZ781" s="71"/>
      <c r="BA781" s="71"/>
      <c r="BB781" s="71"/>
      <c r="BC781" s="71"/>
      <c r="BD781" s="71"/>
      <c r="BE781" s="71"/>
      <c r="BF781" s="71"/>
      <c r="BG781" s="72"/>
      <c r="BH781" s="71"/>
      <c r="BI781" s="71"/>
      <c r="BJ781" s="71"/>
      <c r="BK781" s="71"/>
      <c r="BL781" s="71"/>
      <c r="BM781" s="71"/>
      <c r="BN781" s="72"/>
      <c r="BO781" s="71"/>
      <c r="BP781" s="71"/>
      <c r="BQ781" s="71"/>
      <c r="BR781" s="71"/>
      <c r="BS781" s="71"/>
      <c r="BT781" s="71"/>
      <c r="BU781"/>
      <c r="BV781" s="70"/>
      <c r="BW781" s="70"/>
      <c r="BX781" s="70"/>
      <c r="BY781" s="70"/>
      <c r="BZ781" s="70"/>
      <c r="CA781" s="70"/>
      <c r="CB781" s="70"/>
      <c r="CC781" s="70"/>
      <c r="CD781" s="70"/>
    </row>
    <row r="782" spans="1:82">
      <c r="A782" s="70"/>
      <c r="B782" s="70"/>
      <c r="C782" s="70"/>
      <c r="D782" s="70"/>
      <c r="E782" s="70"/>
      <c r="F782" s="70"/>
      <c r="G782" s="70"/>
      <c r="H782" s="70"/>
      <c r="I782" s="148"/>
      <c r="J782" s="71"/>
      <c r="K782" s="71"/>
      <c r="L782" s="71"/>
      <c r="M782" s="71"/>
      <c r="N782" s="71"/>
      <c r="O782" s="71"/>
      <c r="P782" s="71"/>
      <c r="Q782" s="71"/>
      <c r="R782" s="71"/>
      <c r="S782" s="71"/>
      <c r="T782" s="72"/>
      <c r="U782" s="71"/>
      <c r="V782" s="71"/>
      <c r="W782" s="71"/>
      <c r="X782" s="71"/>
      <c r="Y782" s="71"/>
      <c r="Z782" s="71"/>
      <c r="AA782" s="71"/>
      <c r="AB782" s="71"/>
      <c r="AC782" s="71"/>
      <c r="AD782" s="71"/>
      <c r="AE782" s="72"/>
      <c r="AF782" s="71"/>
      <c r="AG782" s="71"/>
      <c r="AH782" s="71"/>
      <c r="AI782" s="71"/>
      <c r="AJ782" s="71"/>
      <c r="AK782" s="71"/>
      <c r="AL782" s="71"/>
      <c r="AM782" s="71"/>
      <c r="AN782" s="71"/>
      <c r="AO782" s="71"/>
      <c r="AP782" s="71"/>
      <c r="AQ782" s="72"/>
      <c r="AR782" s="71"/>
      <c r="AS782" s="71"/>
      <c r="AT782" s="71"/>
      <c r="AU782" s="71"/>
      <c r="AV782" s="71"/>
      <c r="AW782" s="71"/>
      <c r="AX782" s="71"/>
      <c r="AY782" s="72"/>
      <c r="AZ782" s="71"/>
      <c r="BA782" s="71"/>
      <c r="BB782" s="71"/>
      <c r="BC782" s="71"/>
      <c r="BD782" s="71"/>
      <c r="BE782" s="71"/>
      <c r="BF782" s="71"/>
      <c r="BG782" s="72"/>
      <c r="BH782" s="71"/>
      <c r="BI782" s="71"/>
      <c r="BJ782" s="71"/>
      <c r="BK782" s="71"/>
      <c r="BL782" s="71"/>
      <c r="BM782" s="71"/>
      <c r="BN782" s="72"/>
      <c r="BO782" s="71"/>
      <c r="BP782" s="71"/>
      <c r="BQ782" s="71"/>
      <c r="BR782" s="71"/>
      <c r="BS782" s="71"/>
      <c r="BT782" s="71"/>
      <c r="BU782"/>
      <c r="BV782" s="70"/>
      <c r="BW782" s="70"/>
      <c r="BX782" s="70"/>
      <c r="BY782" s="70"/>
      <c r="BZ782" s="70"/>
      <c r="CA782" s="70"/>
      <c r="CB782" s="70"/>
      <c r="CC782" s="70"/>
      <c r="CD782" s="70"/>
    </row>
    <row r="783" spans="1:82">
      <c r="A783" s="70"/>
      <c r="B783" s="70"/>
      <c r="C783" s="70"/>
      <c r="D783" s="70"/>
      <c r="E783" s="70"/>
      <c r="F783" s="70"/>
      <c r="G783" s="70"/>
      <c r="H783" s="70"/>
      <c r="I783" s="148"/>
      <c r="J783" s="71"/>
      <c r="K783" s="71"/>
      <c r="L783" s="71"/>
      <c r="M783" s="71"/>
      <c r="N783" s="71"/>
      <c r="O783" s="71"/>
      <c r="P783" s="71"/>
      <c r="Q783" s="71"/>
      <c r="R783" s="71"/>
      <c r="S783" s="71"/>
      <c r="T783" s="72"/>
      <c r="U783" s="71"/>
      <c r="V783" s="71"/>
      <c r="W783" s="71"/>
      <c r="X783" s="71"/>
      <c r="Y783" s="71"/>
      <c r="Z783" s="71"/>
      <c r="AA783" s="71"/>
      <c r="AB783" s="71"/>
      <c r="AC783" s="71"/>
      <c r="AD783" s="71"/>
      <c r="AE783" s="72"/>
      <c r="AF783" s="71"/>
      <c r="AG783" s="71"/>
      <c r="AH783" s="71"/>
      <c r="AI783" s="71"/>
      <c r="AJ783" s="71"/>
      <c r="AK783" s="71"/>
      <c r="AL783" s="71"/>
      <c r="AM783" s="71"/>
      <c r="AN783" s="71"/>
      <c r="AO783" s="71"/>
      <c r="AP783" s="71"/>
      <c r="AQ783" s="72"/>
      <c r="AR783" s="71"/>
      <c r="AS783" s="71"/>
      <c r="AT783" s="71"/>
      <c r="AU783" s="71"/>
      <c r="AV783" s="71"/>
      <c r="AW783" s="71"/>
      <c r="AX783" s="71"/>
      <c r="AY783" s="72"/>
      <c r="AZ783" s="71"/>
      <c r="BA783" s="71"/>
      <c r="BB783" s="71"/>
      <c r="BC783" s="71"/>
      <c r="BD783" s="71"/>
      <c r="BE783" s="71"/>
      <c r="BF783" s="71"/>
      <c r="BG783" s="72"/>
      <c r="BH783" s="71"/>
      <c r="BI783" s="71"/>
      <c r="BJ783" s="71"/>
      <c r="BK783" s="71"/>
      <c r="BL783" s="71"/>
      <c r="BM783" s="71"/>
      <c r="BN783" s="72"/>
      <c r="BO783" s="71"/>
      <c r="BP783" s="71"/>
      <c r="BQ783" s="71"/>
      <c r="BR783" s="71"/>
      <c r="BS783" s="71"/>
      <c r="BT783" s="71"/>
      <c r="BU783"/>
      <c r="BV783" s="70"/>
      <c r="BW783" s="70"/>
      <c r="BX783" s="70"/>
      <c r="BY783" s="70"/>
      <c r="BZ783" s="70"/>
      <c r="CA783" s="70"/>
      <c r="CB783" s="70"/>
      <c r="CC783" s="70"/>
      <c r="CD783" s="70"/>
    </row>
    <row r="784" spans="1:82">
      <c r="A784" s="70"/>
      <c r="B784" s="70"/>
      <c r="C784" s="70"/>
      <c r="D784" s="70"/>
      <c r="E784" s="70"/>
      <c r="F784" s="70"/>
      <c r="G784" s="70"/>
      <c r="H784" s="70"/>
      <c r="I784" s="148"/>
      <c r="J784" s="71"/>
      <c r="K784" s="71"/>
      <c r="L784" s="71"/>
      <c r="M784" s="71"/>
      <c r="N784" s="71"/>
      <c r="O784" s="71"/>
      <c r="P784" s="71"/>
      <c r="Q784" s="71"/>
      <c r="R784" s="71"/>
      <c r="S784" s="71"/>
      <c r="T784" s="72"/>
      <c r="U784" s="71"/>
      <c r="V784" s="71"/>
      <c r="W784" s="71"/>
      <c r="X784" s="71"/>
      <c r="Y784" s="71"/>
      <c r="Z784" s="71"/>
      <c r="AA784" s="71"/>
      <c r="AB784" s="71"/>
      <c r="AC784" s="71"/>
      <c r="AD784" s="71"/>
      <c r="AE784" s="72"/>
      <c r="AF784" s="71"/>
      <c r="AG784" s="71"/>
      <c r="AH784" s="71"/>
      <c r="AI784" s="71"/>
      <c r="AJ784" s="71"/>
      <c r="AK784" s="71"/>
      <c r="AL784" s="71"/>
      <c r="AM784" s="71"/>
      <c r="AN784" s="71"/>
      <c r="AO784" s="71"/>
      <c r="AP784" s="71"/>
      <c r="AQ784" s="72"/>
      <c r="AR784" s="71"/>
      <c r="AS784" s="71"/>
      <c r="AT784" s="71"/>
      <c r="AU784" s="71"/>
      <c r="AV784" s="71"/>
      <c r="AW784" s="71"/>
      <c r="AX784" s="71"/>
      <c r="AY784" s="72"/>
      <c r="AZ784" s="71"/>
      <c r="BA784" s="71"/>
      <c r="BB784" s="71"/>
      <c r="BC784" s="71"/>
      <c r="BD784" s="71"/>
      <c r="BE784" s="71"/>
      <c r="BF784" s="71"/>
      <c r="BG784" s="72"/>
      <c r="BH784" s="71"/>
      <c r="BI784" s="71"/>
      <c r="BJ784" s="71"/>
      <c r="BK784" s="71"/>
      <c r="BL784" s="71"/>
      <c r="BM784" s="71"/>
      <c r="BN784" s="72"/>
      <c r="BO784" s="71"/>
      <c r="BP784" s="71"/>
      <c r="BQ784" s="71"/>
      <c r="BR784" s="71"/>
      <c r="BS784" s="71"/>
      <c r="BT784" s="71"/>
      <c r="BU784"/>
      <c r="BV784" s="70"/>
      <c r="BW784" s="70"/>
      <c r="BX784" s="70"/>
      <c r="BY784" s="70"/>
      <c r="BZ784" s="70"/>
      <c r="CA784" s="70"/>
      <c r="CB784" s="70"/>
      <c r="CC784" s="70"/>
      <c r="CD784" s="70"/>
    </row>
    <row r="785" spans="1:82">
      <c r="A785" s="70"/>
      <c r="B785" s="70"/>
      <c r="C785" s="70"/>
      <c r="D785" s="70"/>
      <c r="E785" s="70"/>
      <c r="F785" s="70"/>
      <c r="G785" s="70"/>
      <c r="H785" s="70"/>
      <c r="I785" s="148"/>
      <c r="J785" s="71"/>
      <c r="K785" s="71"/>
      <c r="L785" s="71"/>
      <c r="M785" s="71"/>
      <c r="N785" s="71"/>
      <c r="O785" s="71"/>
      <c r="P785" s="71"/>
      <c r="Q785" s="71"/>
      <c r="R785" s="71"/>
      <c r="S785" s="71"/>
      <c r="T785" s="72"/>
      <c r="U785" s="71"/>
      <c r="V785" s="71"/>
      <c r="W785" s="71"/>
      <c r="X785" s="71"/>
      <c r="Y785" s="71"/>
      <c r="Z785" s="71"/>
      <c r="AA785" s="71"/>
      <c r="AB785" s="71"/>
      <c r="AC785" s="71"/>
      <c r="AD785" s="71"/>
      <c r="AE785" s="72"/>
      <c r="AF785" s="71"/>
      <c r="AG785" s="71"/>
      <c r="AH785" s="71"/>
      <c r="AI785" s="71"/>
      <c r="AJ785" s="71"/>
      <c r="AK785" s="71"/>
      <c r="AL785" s="71"/>
      <c r="AM785" s="71"/>
      <c r="AN785" s="71"/>
      <c r="AO785" s="71"/>
      <c r="AP785" s="71"/>
      <c r="AQ785" s="72"/>
      <c r="AR785" s="71"/>
      <c r="AS785" s="71"/>
      <c r="AT785" s="71"/>
      <c r="AU785" s="71"/>
      <c r="AV785" s="71"/>
      <c r="AW785" s="71"/>
      <c r="AX785" s="71"/>
      <c r="AY785" s="72"/>
      <c r="AZ785" s="71"/>
      <c r="BA785" s="71"/>
      <c r="BB785" s="71"/>
      <c r="BC785" s="71"/>
      <c r="BD785" s="71"/>
      <c r="BE785" s="71"/>
      <c r="BF785" s="71"/>
      <c r="BG785" s="72"/>
      <c r="BH785" s="71"/>
      <c r="BI785" s="71"/>
      <c r="BJ785" s="71"/>
      <c r="BK785" s="71"/>
      <c r="BL785" s="71"/>
      <c r="BM785" s="71"/>
      <c r="BN785" s="72"/>
      <c r="BO785" s="71"/>
      <c r="BP785" s="71"/>
      <c r="BQ785" s="71"/>
      <c r="BR785" s="71"/>
      <c r="BS785" s="71"/>
      <c r="BT785" s="71"/>
      <c r="BU785"/>
      <c r="BV785" s="70"/>
      <c r="BW785" s="70"/>
      <c r="BX785" s="70"/>
      <c r="BY785" s="70"/>
      <c r="BZ785" s="70"/>
      <c r="CA785" s="70"/>
      <c r="CB785" s="70"/>
      <c r="CC785" s="70"/>
      <c r="CD785" s="70"/>
    </row>
    <row r="786" spans="1:82">
      <c r="A786" s="70"/>
      <c r="B786" s="70"/>
      <c r="C786" s="70"/>
      <c r="D786" s="70"/>
      <c r="E786" s="70"/>
      <c r="F786" s="70"/>
      <c r="G786" s="1064"/>
      <c r="H786" s="70"/>
      <c r="I786" s="148"/>
      <c r="J786" s="71"/>
      <c r="K786" s="71"/>
      <c r="L786" s="71"/>
      <c r="M786" s="71"/>
      <c r="N786" s="71"/>
      <c r="O786" s="71"/>
      <c r="P786" s="71"/>
      <c r="Q786" s="71"/>
      <c r="R786" s="71"/>
      <c r="S786" s="71"/>
      <c r="T786" s="72"/>
      <c r="U786" s="71"/>
      <c r="V786" s="71"/>
      <c r="W786" s="71"/>
      <c r="X786" s="71"/>
      <c r="Y786" s="71"/>
      <c r="Z786" s="71"/>
      <c r="AA786" s="71"/>
      <c r="AB786" s="71"/>
      <c r="AC786" s="71"/>
      <c r="AD786" s="71"/>
      <c r="AE786" s="72"/>
      <c r="AF786" s="71"/>
      <c r="AG786" s="71"/>
      <c r="AH786" s="71"/>
      <c r="AI786" s="71"/>
      <c r="AJ786" s="71"/>
      <c r="AK786" s="71"/>
      <c r="AL786" s="71"/>
      <c r="AM786" s="71"/>
      <c r="AN786" s="71"/>
      <c r="AO786" s="71"/>
      <c r="AP786" s="71"/>
      <c r="AQ786" s="72"/>
      <c r="AR786" s="71"/>
      <c r="AS786" s="71"/>
      <c r="AT786" s="71"/>
      <c r="AU786" s="71"/>
      <c r="AV786" s="71"/>
      <c r="AW786" s="71"/>
      <c r="AX786" s="71"/>
      <c r="AY786" s="72"/>
      <c r="AZ786" s="71"/>
      <c r="BA786" s="71"/>
      <c r="BB786" s="71"/>
      <c r="BC786" s="71"/>
      <c r="BD786" s="71"/>
      <c r="BE786" s="71"/>
      <c r="BF786" s="71"/>
      <c r="BG786" s="72"/>
      <c r="BH786" s="71"/>
      <c r="BI786" s="71"/>
      <c r="BJ786" s="71"/>
      <c r="BK786" s="71"/>
      <c r="BL786" s="71"/>
      <c r="BM786" s="71"/>
      <c r="BN786" s="72"/>
      <c r="BO786" s="71"/>
      <c r="BP786" s="71"/>
      <c r="BQ786" s="71"/>
      <c r="BR786" s="71"/>
      <c r="BS786" s="71"/>
      <c r="BT786" s="71"/>
      <c r="BU786"/>
      <c r="BV786" s="70"/>
      <c r="BW786" s="70"/>
      <c r="BX786" s="70"/>
      <c r="BY786" s="70"/>
      <c r="BZ786" s="70"/>
      <c r="CA786" s="70"/>
      <c r="CB786" s="70"/>
      <c r="CC786" s="70"/>
      <c r="CD786" s="70"/>
    </row>
    <row r="787" spans="1:82">
      <c r="A787" s="70"/>
      <c r="B787" s="70"/>
      <c r="C787" s="70"/>
      <c r="D787" s="70"/>
      <c r="E787" s="70"/>
      <c r="F787" s="70"/>
      <c r="G787" s="1064"/>
      <c r="H787" s="70"/>
      <c r="I787" s="148"/>
      <c r="J787" s="71"/>
      <c r="K787" s="71"/>
      <c r="L787" s="71"/>
      <c r="M787" s="71"/>
      <c r="N787" s="71"/>
      <c r="O787" s="71"/>
      <c r="P787" s="71"/>
      <c r="Q787" s="71"/>
      <c r="R787" s="71"/>
      <c r="S787" s="71"/>
      <c r="T787" s="72"/>
      <c r="U787" s="71"/>
      <c r="V787" s="71"/>
      <c r="W787" s="71"/>
      <c r="X787" s="71"/>
      <c r="Y787" s="71"/>
      <c r="Z787" s="71"/>
      <c r="AA787" s="71"/>
      <c r="AB787" s="71"/>
      <c r="AC787" s="71"/>
      <c r="AD787" s="71"/>
      <c r="AE787" s="72"/>
      <c r="AF787" s="71"/>
      <c r="AG787" s="71"/>
      <c r="AH787" s="71"/>
      <c r="AI787" s="71"/>
      <c r="AJ787" s="71"/>
      <c r="AK787" s="71"/>
      <c r="AL787" s="71"/>
      <c r="AM787" s="71"/>
      <c r="AN787" s="71"/>
      <c r="AO787" s="71"/>
      <c r="AP787" s="71"/>
      <c r="AQ787" s="72"/>
      <c r="AR787" s="71"/>
      <c r="AS787" s="71"/>
      <c r="AT787" s="71"/>
      <c r="AU787" s="71"/>
      <c r="AV787" s="71"/>
      <c r="AW787" s="71"/>
      <c r="AX787" s="71"/>
      <c r="AY787" s="72"/>
      <c r="AZ787" s="71"/>
      <c r="BA787" s="71"/>
      <c r="BB787" s="71"/>
      <c r="BC787" s="71"/>
      <c r="BD787" s="71"/>
      <c r="BE787" s="71"/>
      <c r="BF787" s="71"/>
      <c r="BG787" s="72"/>
      <c r="BH787" s="71"/>
      <c r="BI787" s="71"/>
      <c r="BJ787" s="71"/>
      <c r="BK787" s="71"/>
      <c r="BL787" s="71"/>
      <c r="BM787" s="71"/>
      <c r="BN787" s="72"/>
      <c r="BO787" s="71"/>
      <c r="BP787" s="71"/>
      <c r="BQ787" s="71"/>
      <c r="BR787" s="71"/>
      <c r="BS787" s="71"/>
      <c r="BT787" s="71"/>
      <c r="BU787"/>
      <c r="BV787" s="70"/>
      <c r="BW787" s="70"/>
      <c r="BX787" s="70"/>
      <c r="BY787" s="70"/>
      <c r="BZ787" s="70"/>
      <c r="CA787" s="70"/>
      <c r="CB787" s="70"/>
      <c r="CC787" s="70"/>
      <c r="CD787" s="70"/>
    </row>
    <row r="788" spans="1:82">
      <c r="A788" s="70"/>
      <c r="B788" s="70"/>
      <c r="C788" s="70"/>
      <c r="D788" s="70"/>
      <c r="E788" s="70"/>
      <c r="F788" s="70"/>
      <c r="G788" s="70"/>
      <c r="H788" s="70"/>
      <c r="I788" s="148"/>
      <c r="J788" s="71"/>
      <c r="K788" s="71"/>
      <c r="L788" s="71"/>
      <c r="M788" s="71"/>
      <c r="N788" s="71"/>
      <c r="O788" s="71"/>
      <c r="P788" s="71"/>
      <c r="Q788" s="71"/>
      <c r="R788" s="71"/>
      <c r="S788" s="71"/>
      <c r="T788" s="72"/>
      <c r="U788" s="71"/>
      <c r="V788" s="71"/>
      <c r="W788" s="71"/>
      <c r="X788" s="71"/>
      <c r="Y788" s="71"/>
      <c r="Z788" s="71"/>
      <c r="AA788" s="71"/>
      <c r="AB788" s="71"/>
      <c r="AC788" s="71"/>
      <c r="AD788" s="71"/>
      <c r="AE788" s="72"/>
      <c r="AF788" s="71"/>
      <c r="AG788" s="71"/>
      <c r="AH788" s="71"/>
      <c r="AI788" s="71"/>
      <c r="AJ788" s="71"/>
      <c r="AK788" s="71"/>
      <c r="AL788" s="71"/>
      <c r="AM788" s="71"/>
      <c r="AN788" s="71"/>
      <c r="AO788" s="71"/>
      <c r="AP788" s="71"/>
      <c r="AQ788" s="72"/>
      <c r="AR788" s="71"/>
      <c r="AS788" s="71"/>
      <c r="AT788" s="71"/>
      <c r="AU788" s="71"/>
      <c r="AV788" s="71"/>
      <c r="AW788" s="71"/>
      <c r="AX788" s="71"/>
      <c r="AY788" s="72"/>
      <c r="AZ788" s="71"/>
      <c r="BA788" s="71"/>
      <c r="BB788" s="71"/>
      <c r="BC788" s="71"/>
      <c r="BD788" s="71"/>
      <c r="BE788" s="71"/>
      <c r="BF788" s="71"/>
      <c r="BG788" s="72"/>
      <c r="BH788" s="71"/>
      <c r="BI788" s="71"/>
      <c r="BJ788" s="71"/>
      <c r="BK788" s="71"/>
      <c r="BL788" s="71"/>
      <c r="BM788" s="71"/>
      <c r="BN788" s="72"/>
      <c r="BO788" s="71"/>
      <c r="BP788" s="71"/>
      <c r="BQ788" s="71"/>
      <c r="BR788" s="71"/>
      <c r="BS788" s="71"/>
      <c r="BT788" s="71"/>
      <c r="BU788"/>
      <c r="BV788" s="70"/>
      <c r="BW788" s="70"/>
      <c r="BX788" s="70"/>
      <c r="BY788" s="70"/>
      <c r="BZ788" s="70"/>
      <c r="CA788" s="70"/>
      <c r="CB788" s="70"/>
      <c r="CC788" s="70"/>
      <c r="CD788" s="70"/>
    </row>
    <row r="789" spans="1:82">
      <c r="A789" s="70"/>
      <c r="B789" s="70"/>
      <c r="C789" s="70"/>
      <c r="D789" s="70"/>
      <c r="E789" s="70"/>
      <c r="F789" s="70"/>
      <c r="G789" s="70"/>
      <c r="H789" s="70"/>
      <c r="I789" s="148"/>
      <c r="J789" s="71"/>
      <c r="K789" s="71"/>
      <c r="L789" s="71"/>
      <c r="M789" s="71"/>
      <c r="N789" s="71"/>
      <c r="O789" s="71"/>
      <c r="P789" s="71"/>
      <c r="Q789" s="71"/>
      <c r="R789" s="71"/>
      <c r="S789" s="71"/>
      <c r="T789" s="72"/>
      <c r="U789" s="71"/>
      <c r="V789" s="71"/>
      <c r="W789" s="71"/>
      <c r="X789" s="71"/>
      <c r="Y789" s="71"/>
      <c r="Z789" s="71"/>
      <c r="AA789" s="71"/>
      <c r="AB789" s="71"/>
      <c r="AC789" s="71"/>
      <c r="AD789" s="71"/>
      <c r="AE789" s="72"/>
      <c r="AF789" s="71"/>
      <c r="AG789" s="71"/>
      <c r="AH789" s="71"/>
      <c r="AI789" s="71"/>
      <c r="AJ789" s="71"/>
      <c r="AK789" s="71"/>
      <c r="AL789" s="71"/>
      <c r="AM789" s="71"/>
      <c r="AN789" s="71"/>
      <c r="AO789" s="71"/>
      <c r="AP789" s="71"/>
      <c r="AQ789" s="72"/>
      <c r="AR789" s="71"/>
      <c r="AS789" s="71"/>
      <c r="AT789" s="71"/>
      <c r="AU789" s="71"/>
      <c r="AV789" s="71"/>
      <c r="AW789" s="71"/>
      <c r="AX789" s="71"/>
      <c r="AY789" s="72"/>
      <c r="AZ789" s="71"/>
      <c r="BA789" s="71"/>
      <c r="BB789" s="71"/>
      <c r="BC789" s="71"/>
      <c r="BD789" s="71"/>
      <c r="BE789" s="71"/>
      <c r="BF789" s="71"/>
      <c r="BG789" s="72"/>
      <c r="BH789" s="71"/>
      <c r="BI789" s="71"/>
      <c r="BJ789" s="71"/>
      <c r="BK789" s="71"/>
      <c r="BL789" s="71"/>
      <c r="BM789" s="71"/>
      <c r="BN789" s="72"/>
      <c r="BO789" s="71"/>
      <c r="BP789" s="71"/>
      <c r="BQ789" s="71"/>
      <c r="BR789" s="71"/>
      <c r="BS789" s="71"/>
      <c r="BT789" s="71"/>
      <c r="BU789"/>
      <c r="BV789" s="70"/>
      <c r="BW789" s="70"/>
      <c r="BX789" s="70"/>
      <c r="BY789" s="70"/>
      <c r="BZ789" s="70"/>
      <c r="CA789" s="70"/>
      <c r="CB789" s="70"/>
      <c r="CC789" s="70"/>
      <c r="CD789" s="70"/>
    </row>
    <row r="790" spans="1:82">
      <c r="A790" s="70"/>
      <c r="B790" s="70"/>
      <c r="C790" s="70"/>
      <c r="D790" s="70"/>
      <c r="E790" s="70"/>
      <c r="F790" s="70"/>
      <c r="G790" s="70"/>
      <c r="H790" s="70"/>
      <c r="I790" s="148"/>
      <c r="J790" s="71"/>
      <c r="K790" s="71"/>
      <c r="L790" s="71"/>
      <c r="M790" s="71"/>
      <c r="N790" s="71"/>
      <c r="O790" s="71"/>
      <c r="P790" s="71"/>
      <c r="Q790" s="71"/>
      <c r="R790" s="71"/>
      <c r="S790" s="71"/>
      <c r="T790" s="72"/>
      <c r="U790" s="71"/>
      <c r="V790" s="71"/>
      <c r="W790" s="71"/>
      <c r="X790" s="71"/>
      <c r="Y790" s="71"/>
      <c r="Z790" s="71"/>
      <c r="AA790" s="71"/>
      <c r="AB790" s="71"/>
      <c r="AC790" s="71"/>
      <c r="AD790" s="71"/>
      <c r="AE790" s="72"/>
      <c r="AF790" s="71"/>
      <c r="AG790" s="71"/>
      <c r="AH790" s="71"/>
      <c r="AI790" s="71"/>
      <c r="AJ790" s="71"/>
      <c r="AK790" s="71"/>
      <c r="AL790" s="71"/>
      <c r="AM790" s="71"/>
      <c r="AN790" s="71"/>
      <c r="AO790" s="71"/>
      <c r="AP790" s="71"/>
      <c r="AQ790" s="72"/>
      <c r="AR790" s="71"/>
      <c r="AS790" s="71"/>
      <c r="AT790" s="71"/>
      <c r="AU790" s="71"/>
      <c r="AV790" s="71"/>
      <c r="AW790" s="71"/>
      <c r="AX790" s="71"/>
      <c r="AY790" s="72"/>
      <c r="AZ790" s="71"/>
      <c r="BA790" s="71"/>
      <c r="BB790" s="71"/>
      <c r="BC790" s="71"/>
      <c r="BD790" s="71"/>
      <c r="BE790" s="71"/>
      <c r="BF790" s="71"/>
      <c r="BG790" s="72"/>
      <c r="BH790" s="71"/>
      <c r="BI790" s="71"/>
      <c r="BJ790" s="71"/>
      <c r="BK790" s="71"/>
      <c r="BL790" s="71"/>
      <c r="BM790" s="71"/>
      <c r="BN790" s="72"/>
      <c r="BO790" s="71"/>
      <c r="BP790" s="71"/>
      <c r="BQ790" s="71"/>
      <c r="BR790" s="71"/>
      <c r="BS790" s="71"/>
      <c r="BT790" s="71"/>
      <c r="BU790"/>
      <c r="BV790" s="70"/>
      <c r="BW790" s="70"/>
      <c r="BX790" s="70"/>
      <c r="BY790" s="70"/>
      <c r="BZ790" s="70"/>
      <c r="CA790" s="70"/>
      <c r="CB790" s="70"/>
      <c r="CC790" s="70"/>
      <c r="CD790" s="70"/>
    </row>
    <row r="791" spans="1:82">
      <c r="A791" s="70"/>
      <c r="B791" s="70"/>
      <c r="C791" s="70"/>
      <c r="D791" s="70"/>
      <c r="E791" s="70"/>
      <c r="F791" s="70"/>
      <c r="G791" s="70"/>
      <c r="H791" s="70"/>
      <c r="I791" s="148"/>
      <c r="J791" s="71"/>
      <c r="K791" s="71"/>
      <c r="L791" s="71"/>
      <c r="M791" s="71"/>
      <c r="N791" s="71"/>
      <c r="O791" s="71"/>
      <c r="P791" s="71"/>
      <c r="Q791" s="71"/>
      <c r="R791" s="71"/>
      <c r="S791" s="71"/>
      <c r="T791" s="72"/>
      <c r="U791" s="71"/>
      <c r="V791" s="71"/>
      <c r="W791" s="71"/>
      <c r="X791" s="71"/>
      <c r="Y791" s="71"/>
      <c r="Z791" s="71"/>
      <c r="AA791" s="71"/>
      <c r="AB791" s="71"/>
      <c r="AC791" s="71"/>
      <c r="AD791" s="71"/>
      <c r="AE791" s="72"/>
      <c r="AF791" s="71"/>
      <c r="AG791" s="71"/>
      <c r="AH791" s="71"/>
      <c r="AI791" s="71"/>
      <c r="AJ791" s="71"/>
      <c r="AK791" s="71"/>
      <c r="AL791" s="71"/>
      <c r="AM791" s="71"/>
      <c r="AN791" s="71"/>
      <c r="AO791" s="71"/>
      <c r="AP791" s="71"/>
      <c r="AQ791" s="72"/>
      <c r="AR791" s="71"/>
      <c r="AS791" s="71"/>
      <c r="AT791" s="71"/>
      <c r="AU791" s="71"/>
      <c r="AV791" s="71"/>
      <c r="AW791" s="71"/>
      <c r="AX791" s="71"/>
      <c r="AY791" s="72"/>
      <c r="AZ791" s="71"/>
      <c r="BA791" s="71"/>
      <c r="BB791" s="71"/>
      <c r="BC791" s="71"/>
      <c r="BD791" s="71"/>
      <c r="BE791" s="71"/>
      <c r="BF791" s="71"/>
      <c r="BG791" s="72"/>
      <c r="BH791" s="71"/>
      <c r="BI791" s="71"/>
      <c r="BJ791" s="71"/>
      <c r="BK791" s="71"/>
      <c r="BL791" s="71"/>
      <c r="BM791" s="71"/>
      <c r="BN791" s="72"/>
      <c r="BO791" s="71"/>
      <c r="BP791" s="71"/>
      <c r="BQ791" s="71"/>
      <c r="BR791" s="71"/>
      <c r="BS791" s="71"/>
      <c r="BT791" s="71"/>
      <c r="BU791"/>
      <c r="BV791" s="70"/>
      <c r="BW791" s="70"/>
      <c r="BX791" s="70"/>
      <c r="BY791" s="70"/>
      <c r="BZ791" s="70"/>
      <c r="CA791" s="70"/>
      <c r="CB791" s="70"/>
      <c r="CC791" s="70"/>
      <c r="CD791" s="70"/>
    </row>
    <row r="792" spans="1:82">
      <c r="A792" s="70"/>
      <c r="B792" s="70"/>
      <c r="C792" s="70"/>
      <c r="D792" s="70"/>
      <c r="E792" s="70"/>
      <c r="F792" s="70"/>
      <c r="G792" s="70"/>
      <c r="H792" s="70"/>
      <c r="I792" s="148"/>
      <c r="J792" s="71"/>
      <c r="K792" s="71"/>
      <c r="L792" s="71"/>
      <c r="M792" s="71"/>
      <c r="N792" s="71"/>
      <c r="O792" s="71"/>
      <c r="P792" s="71"/>
      <c r="Q792" s="71"/>
      <c r="R792" s="71"/>
      <c r="S792" s="71"/>
      <c r="T792" s="72"/>
      <c r="U792" s="71"/>
      <c r="V792" s="71"/>
      <c r="W792" s="71"/>
      <c r="X792" s="71"/>
      <c r="Y792" s="71"/>
      <c r="Z792" s="71"/>
      <c r="AA792" s="71"/>
      <c r="AB792" s="71"/>
      <c r="AC792" s="71"/>
      <c r="AD792" s="71"/>
      <c r="AE792" s="72"/>
      <c r="AF792" s="71"/>
      <c r="AG792" s="71"/>
      <c r="AH792" s="71"/>
      <c r="AI792" s="71"/>
      <c r="AJ792" s="71"/>
      <c r="AK792" s="71"/>
      <c r="AL792" s="71"/>
      <c r="AM792" s="71"/>
      <c r="AN792" s="71"/>
      <c r="AO792" s="71"/>
      <c r="AP792" s="71"/>
      <c r="AQ792" s="72"/>
      <c r="AR792" s="71"/>
      <c r="AS792" s="71"/>
      <c r="AT792" s="71"/>
      <c r="AU792" s="71"/>
      <c r="AV792" s="71"/>
      <c r="AW792" s="71"/>
      <c r="AX792" s="71"/>
      <c r="AY792" s="72"/>
      <c r="AZ792" s="71"/>
      <c r="BA792" s="71"/>
      <c r="BB792" s="71"/>
      <c r="BC792" s="71"/>
      <c r="BD792" s="71"/>
      <c r="BE792" s="71"/>
      <c r="BF792" s="71"/>
      <c r="BG792" s="72"/>
      <c r="BH792" s="71"/>
      <c r="BI792" s="71"/>
      <c r="BJ792" s="71"/>
      <c r="BK792" s="71"/>
      <c r="BL792" s="71"/>
      <c r="BM792" s="71"/>
      <c r="BN792" s="72"/>
      <c r="BO792" s="71"/>
      <c r="BP792" s="71"/>
      <c r="BQ792" s="71"/>
      <c r="BR792" s="71"/>
      <c r="BS792" s="71"/>
      <c r="BT792" s="71"/>
      <c r="BU792"/>
      <c r="BV792" s="70"/>
      <c r="BW792" s="70"/>
      <c r="BX792" s="70"/>
      <c r="BY792" s="70"/>
      <c r="BZ792" s="70"/>
      <c r="CA792" s="70"/>
      <c r="CB792" s="70"/>
      <c r="CC792" s="70"/>
      <c r="CD792" s="70"/>
    </row>
    <row r="793" spans="1:82">
      <c r="A793" s="70"/>
      <c r="B793" s="70"/>
      <c r="C793" s="70"/>
      <c r="D793" s="70"/>
      <c r="E793" s="70"/>
      <c r="F793" s="70"/>
      <c r="G793" s="70"/>
      <c r="H793" s="70"/>
      <c r="I793" s="148"/>
      <c r="J793" s="71"/>
      <c r="K793" s="71"/>
      <c r="L793" s="71"/>
      <c r="M793" s="71"/>
      <c r="N793" s="71"/>
      <c r="O793" s="71"/>
      <c r="P793" s="71"/>
      <c r="Q793" s="71"/>
      <c r="R793" s="71"/>
      <c r="S793" s="71"/>
      <c r="T793" s="72"/>
      <c r="U793" s="71"/>
      <c r="V793" s="71"/>
      <c r="W793" s="71"/>
      <c r="X793" s="71"/>
      <c r="Y793" s="71"/>
      <c r="Z793" s="71"/>
      <c r="AA793" s="71"/>
      <c r="AB793" s="71"/>
      <c r="AC793" s="71"/>
      <c r="AD793" s="71"/>
      <c r="AE793" s="72"/>
      <c r="AF793" s="71"/>
      <c r="AG793" s="71"/>
      <c r="AH793" s="71"/>
      <c r="AI793" s="71"/>
      <c r="AJ793" s="71"/>
      <c r="AK793" s="71"/>
      <c r="AL793" s="71"/>
      <c r="AM793" s="71"/>
      <c r="AN793" s="71"/>
      <c r="AO793" s="71"/>
      <c r="AP793" s="71"/>
      <c r="AQ793" s="72"/>
      <c r="AR793" s="71"/>
      <c r="AS793" s="71"/>
      <c r="AT793" s="71"/>
      <c r="AU793" s="71"/>
      <c r="AV793" s="71"/>
      <c r="AW793" s="71"/>
      <c r="AX793" s="71"/>
      <c r="AY793" s="72"/>
      <c r="AZ793" s="71"/>
      <c r="BA793" s="71"/>
      <c r="BB793" s="71"/>
      <c r="BC793" s="71"/>
      <c r="BD793" s="71"/>
      <c r="BE793" s="71"/>
      <c r="BF793" s="71"/>
      <c r="BG793" s="72"/>
      <c r="BH793" s="71"/>
      <c r="BI793" s="71"/>
      <c r="BJ793" s="71"/>
      <c r="BK793" s="71"/>
      <c r="BL793" s="71"/>
      <c r="BM793" s="71"/>
      <c r="BN793" s="72"/>
      <c r="BO793" s="71"/>
      <c r="BP793" s="71"/>
      <c r="BQ793" s="71"/>
      <c r="BR793" s="71"/>
      <c r="BS793" s="71"/>
      <c r="BT793" s="71"/>
      <c r="BU793"/>
      <c r="BV793" s="70"/>
      <c r="BW793" s="70"/>
      <c r="BX793" s="70"/>
      <c r="BY793" s="70"/>
      <c r="BZ793" s="70"/>
      <c r="CA793" s="70"/>
      <c r="CB793" s="70"/>
      <c r="CC793" s="70"/>
      <c r="CD793" s="70"/>
    </row>
    <row r="794" spans="1:82">
      <c r="A794" s="70"/>
      <c r="B794" s="70"/>
      <c r="C794" s="70"/>
      <c r="D794" s="70"/>
      <c r="E794" s="70"/>
      <c r="F794" s="70"/>
      <c r="G794" s="70"/>
      <c r="H794" s="70"/>
      <c r="I794" s="148"/>
      <c r="J794" s="71"/>
      <c r="K794" s="71"/>
      <c r="L794" s="71"/>
      <c r="M794" s="71"/>
      <c r="N794" s="71"/>
      <c r="O794" s="71"/>
      <c r="P794" s="71"/>
      <c r="Q794" s="71"/>
      <c r="R794" s="71"/>
      <c r="S794" s="71"/>
      <c r="T794" s="72"/>
      <c r="U794" s="71"/>
      <c r="V794" s="71"/>
      <c r="W794" s="71"/>
      <c r="X794" s="71"/>
      <c r="Y794" s="71"/>
      <c r="Z794" s="71"/>
      <c r="AA794" s="71"/>
      <c r="AB794" s="71"/>
      <c r="AC794" s="71"/>
      <c r="AD794" s="71"/>
      <c r="AE794" s="72"/>
      <c r="AF794" s="71"/>
      <c r="AG794" s="71"/>
      <c r="AH794" s="71"/>
      <c r="AI794" s="71"/>
      <c r="AJ794" s="71"/>
      <c r="AK794" s="71"/>
      <c r="AL794" s="71"/>
      <c r="AM794" s="71"/>
      <c r="AN794" s="71"/>
      <c r="AO794" s="71"/>
      <c r="AP794" s="71"/>
      <c r="AQ794" s="72"/>
      <c r="AR794" s="71"/>
      <c r="AS794" s="71"/>
      <c r="AT794" s="71"/>
      <c r="AU794" s="71"/>
      <c r="AV794" s="71"/>
      <c r="AW794" s="71"/>
      <c r="AX794" s="71"/>
      <c r="AY794" s="72"/>
      <c r="AZ794" s="71"/>
      <c r="BA794" s="71"/>
      <c r="BB794" s="71"/>
      <c r="BC794" s="71"/>
      <c r="BD794" s="71"/>
      <c r="BE794" s="71"/>
      <c r="BF794" s="71"/>
      <c r="BG794" s="72"/>
      <c r="BH794" s="71"/>
      <c r="BI794" s="71"/>
      <c r="BJ794" s="71"/>
      <c r="BK794" s="71"/>
      <c r="BL794" s="71"/>
      <c r="BM794" s="71"/>
      <c r="BN794" s="72"/>
      <c r="BO794" s="71"/>
      <c r="BP794" s="71"/>
      <c r="BQ794" s="71"/>
      <c r="BR794" s="71"/>
      <c r="BS794" s="71"/>
      <c r="BT794" s="71"/>
      <c r="BU794"/>
      <c r="BV794" s="70"/>
      <c r="BW794" s="70"/>
      <c r="BX794" s="70"/>
      <c r="BY794" s="70"/>
      <c r="BZ794" s="70"/>
      <c r="CA794" s="70"/>
      <c r="CB794" s="70"/>
      <c r="CC794" s="70"/>
      <c r="CD794" s="70"/>
    </row>
    <row r="795" spans="1:82">
      <c r="A795" s="70"/>
      <c r="B795" s="70"/>
      <c r="C795" s="70"/>
      <c r="D795" s="70"/>
      <c r="E795" s="70"/>
      <c r="F795" s="70"/>
      <c r="G795" s="70"/>
      <c r="H795" s="70"/>
      <c r="I795" s="148"/>
      <c r="J795" s="71"/>
      <c r="K795" s="71"/>
      <c r="L795" s="71"/>
      <c r="M795" s="71"/>
      <c r="N795" s="71"/>
      <c r="O795" s="71"/>
      <c r="P795" s="71"/>
      <c r="Q795" s="71"/>
      <c r="R795" s="71"/>
      <c r="S795" s="71"/>
      <c r="T795" s="72"/>
      <c r="U795" s="71"/>
      <c r="V795" s="71"/>
      <c r="W795" s="71"/>
      <c r="X795" s="71"/>
      <c r="Y795" s="71"/>
      <c r="Z795" s="71"/>
      <c r="AA795" s="71"/>
      <c r="AB795" s="71"/>
      <c r="AC795" s="71"/>
      <c r="AD795" s="71"/>
      <c r="AE795" s="72"/>
      <c r="AF795" s="71"/>
      <c r="AG795" s="71"/>
      <c r="AH795" s="71"/>
      <c r="AI795" s="71"/>
      <c r="AJ795" s="71"/>
      <c r="AK795" s="71"/>
      <c r="AL795" s="71"/>
      <c r="AM795" s="71"/>
      <c r="AN795" s="71"/>
      <c r="AO795" s="71"/>
      <c r="AP795" s="71"/>
      <c r="AQ795" s="72"/>
      <c r="AR795" s="71"/>
      <c r="AS795" s="71"/>
      <c r="AT795" s="71"/>
      <c r="AU795" s="71"/>
      <c r="AV795" s="71"/>
      <c r="AW795" s="71"/>
      <c r="AX795" s="71"/>
      <c r="AY795" s="72"/>
      <c r="AZ795" s="71"/>
      <c r="BA795" s="71"/>
      <c r="BB795" s="71"/>
      <c r="BC795" s="71"/>
      <c r="BD795" s="71"/>
      <c r="BE795" s="71"/>
      <c r="BF795" s="71"/>
      <c r="BG795" s="72"/>
      <c r="BH795" s="71"/>
      <c r="BI795" s="71"/>
      <c r="BJ795" s="71"/>
      <c r="BK795" s="71"/>
      <c r="BL795" s="71"/>
      <c r="BM795" s="71"/>
      <c r="BN795" s="72"/>
      <c r="BO795" s="71"/>
      <c r="BP795" s="71"/>
      <c r="BQ795" s="71"/>
      <c r="BR795" s="71"/>
      <c r="BS795" s="71"/>
      <c r="BT795" s="71"/>
      <c r="BU795"/>
      <c r="BV795" s="70"/>
      <c r="BW795" s="70"/>
      <c r="BX795" s="70"/>
      <c r="BY795" s="70"/>
      <c r="BZ795" s="70"/>
      <c r="CA795" s="70"/>
      <c r="CB795" s="70"/>
      <c r="CC795" s="70"/>
      <c r="CD795" s="70"/>
    </row>
    <row r="796" spans="1:82">
      <c r="A796" s="70"/>
      <c r="B796" s="70"/>
      <c r="C796" s="70"/>
      <c r="D796" s="70"/>
      <c r="E796" s="70"/>
      <c r="F796" s="70"/>
      <c r="G796" s="70"/>
      <c r="H796" s="70"/>
      <c r="I796" s="148"/>
      <c r="J796" s="71"/>
      <c r="K796" s="71"/>
      <c r="L796" s="71"/>
      <c r="M796" s="71"/>
      <c r="N796" s="71"/>
      <c r="O796" s="71"/>
      <c r="P796" s="71"/>
      <c r="Q796" s="71"/>
      <c r="R796" s="71"/>
      <c r="S796" s="71"/>
      <c r="T796" s="72"/>
      <c r="U796" s="71"/>
      <c r="V796" s="71"/>
      <c r="W796" s="71"/>
      <c r="X796" s="71"/>
      <c r="Y796" s="71"/>
      <c r="Z796" s="71"/>
      <c r="AA796" s="71"/>
      <c r="AB796" s="71"/>
      <c r="AC796" s="71"/>
      <c r="AD796" s="71"/>
      <c r="AE796" s="72"/>
      <c r="AF796" s="71"/>
      <c r="AG796" s="71"/>
      <c r="AH796" s="71"/>
      <c r="AI796" s="71"/>
      <c r="AJ796" s="71"/>
      <c r="AK796" s="71"/>
      <c r="AL796" s="71"/>
      <c r="AM796" s="71"/>
      <c r="AN796" s="71"/>
      <c r="AO796" s="71"/>
      <c r="AP796" s="71"/>
      <c r="AQ796" s="72"/>
      <c r="AR796" s="71"/>
      <c r="AS796" s="71"/>
      <c r="AT796" s="71"/>
      <c r="AU796" s="71"/>
      <c r="AV796" s="71"/>
      <c r="AW796" s="71"/>
      <c r="AX796" s="71"/>
      <c r="AY796" s="72"/>
      <c r="AZ796" s="71"/>
      <c r="BA796" s="71"/>
      <c r="BB796" s="71"/>
      <c r="BC796" s="71"/>
      <c r="BD796" s="71"/>
      <c r="BE796" s="71"/>
      <c r="BF796" s="71"/>
      <c r="BG796" s="72"/>
      <c r="BH796" s="71"/>
      <c r="BI796" s="71"/>
      <c r="BJ796" s="71"/>
      <c r="BK796" s="71"/>
      <c r="BL796" s="71"/>
      <c r="BM796" s="71"/>
      <c r="BN796" s="72"/>
      <c r="BO796" s="71"/>
      <c r="BP796" s="71"/>
      <c r="BQ796" s="71"/>
      <c r="BR796" s="71"/>
      <c r="BS796" s="71"/>
      <c r="BT796" s="71"/>
      <c r="BU796"/>
      <c r="BV796" s="70"/>
      <c r="BW796" s="70"/>
      <c r="BX796" s="70"/>
      <c r="BY796" s="70"/>
      <c r="BZ796" s="70"/>
      <c r="CA796" s="70"/>
      <c r="CB796" s="70"/>
      <c r="CC796" s="70"/>
      <c r="CD796" s="70"/>
    </row>
    <row r="797" spans="1:82">
      <c r="A797" s="70"/>
      <c r="B797" s="70"/>
      <c r="C797" s="70"/>
      <c r="D797" s="70"/>
      <c r="E797" s="70"/>
      <c r="F797" s="70"/>
      <c r="G797" s="70"/>
      <c r="H797" s="70"/>
      <c r="I797" s="148"/>
      <c r="J797" s="71"/>
      <c r="K797" s="71"/>
      <c r="L797" s="71"/>
      <c r="M797" s="71"/>
      <c r="N797" s="71"/>
      <c r="O797" s="71"/>
      <c r="P797" s="71"/>
      <c r="Q797" s="71"/>
      <c r="R797" s="71"/>
      <c r="S797" s="71"/>
      <c r="T797" s="72"/>
      <c r="U797" s="71"/>
      <c r="V797" s="71"/>
      <c r="W797" s="71"/>
      <c r="X797" s="71"/>
      <c r="Y797" s="71"/>
      <c r="Z797" s="71"/>
      <c r="AA797" s="71"/>
      <c r="AB797" s="71"/>
      <c r="AC797" s="71"/>
      <c r="AD797" s="71"/>
      <c r="AE797" s="72"/>
      <c r="AF797" s="71"/>
      <c r="AG797" s="71"/>
      <c r="AH797" s="71"/>
      <c r="AI797" s="71"/>
      <c r="AJ797" s="71"/>
      <c r="AK797" s="71"/>
      <c r="AL797" s="71"/>
      <c r="AM797" s="71"/>
      <c r="AN797" s="71"/>
      <c r="AO797" s="71"/>
      <c r="AP797" s="71"/>
      <c r="AQ797" s="72"/>
      <c r="AR797" s="71"/>
      <c r="AS797" s="71"/>
      <c r="AT797" s="71"/>
      <c r="AU797" s="71"/>
      <c r="AV797" s="71"/>
      <c r="AW797" s="71"/>
      <c r="AX797" s="71"/>
      <c r="AY797" s="72"/>
      <c r="AZ797" s="71"/>
      <c r="BA797" s="71"/>
      <c r="BB797" s="71"/>
      <c r="BC797" s="71"/>
      <c r="BD797" s="71"/>
      <c r="BE797" s="71"/>
      <c r="BF797" s="71"/>
      <c r="BG797" s="72"/>
      <c r="BH797" s="71"/>
      <c r="BI797" s="71"/>
      <c r="BJ797" s="71"/>
      <c r="BK797" s="71"/>
      <c r="BL797" s="71"/>
      <c r="BM797" s="71"/>
      <c r="BN797" s="72"/>
      <c r="BO797" s="71"/>
      <c r="BP797" s="71"/>
      <c r="BQ797" s="71"/>
      <c r="BR797" s="71"/>
      <c r="BS797" s="71"/>
      <c r="BT797" s="71"/>
      <c r="BU797"/>
      <c r="BV797" s="70"/>
      <c r="BW797" s="70"/>
      <c r="BX797" s="70"/>
      <c r="BY797" s="70"/>
      <c r="BZ797" s="70"/>
      <c r="CA797" s="70"/>
      <c r="CB797" s="70"/>
      <c r="CC797" s="70"/>
      <c r="CD797" s="70"/>
    </row>
    <row r="798" spans="1:82">
      <c r="A798" s="70"/>
      <c r="B798" s="70"/>
      <c r="C798" s="70"/>
      <c r="D798" s="70"/>
      <c r="E798" s="70"/>
      <c r="F798" s="70"/>
      <c r="G798" s="70"/>
      <c r="H798" s="70"/>
      <c r="I798" s="148"/>
      <c r="J798" s="71"/>
      <c r="K798" s="71"/>
      <c r="L798" s="71"/>
      <c r="M798" s="71"/>
      <c r="N798" s="71"/>
      <c r="O798" s="71"/>
      <c r="P798" s="71"/>
      <c r="Q798" s="71"/>
      <c r="R798" s="71"/>
      <c r="S798" s="71"/>
      <c r="T798" s="72"/>
      <c r="U798" s="71"/>
      <c r="V798" s="71"/>
      <c r="W798" s="71"/>
      <c r="X798" s="71"/>
      <c r="Y798" s="71"/>
      <c r="Z798" s="71"/>
      <c r="AA798" s="71"/>
      <c r="AB798" s="71"/>
      <c r="AC798" s="71"/>
      <c r="AD798" s="71"/>
      <c r="AE798" s="72"/>
      <c r="AF798" s="71"/>
      <c r="AG798" s="71"/>
      <c r="AH798" s="71"/>
      <c r="AI798" s="71"/>
      <c r="AJ798" s="71"/>
      <c r="AK798" s="71"/>
      <c r="AL798" s="71"/>
      <c r="AM798" s="71"/>
      <c r="AN798" s="71"/>
      <c r="AO798" s="71"/>
      <c r="AP798" s="71"/>
      <c r="AQ798" s="72"/>
      <c r="AR798" s="71"/>
      <c r="AS798" s="71"/>
      <c r="AT798" s="71"/>
      <c r="AU798" s="71"/>
      <c r="AV798" s="71"/>
      <c r="AW798" s="71"/>
      <c r="AX798" s="71"/>
      <c r="AY798" s="72"/>
      <c r="AZ798" s="71"/>
      <c r="BA798" s="71"/>
      <c r="BB798" s="71"/>
      <c r="BC798" s="71"/>
      <c r="BD798" s="71"/>
      <c r="BE798" s="71"/>
      <c r="BF798" s="71"/>
      <c r="BG798" s="72"/>
      <c r="BH798" s="71"/>
      <c r="BI798" s="71"/>
      <c r="BJ798" s="71"/>
      <c r="BK798" s="71"/>
      <c r="BL798" s="71"/>
      <c r="BM798" s="71"/>
      <c r="BN798" s="72"/>
      <c r="BO798" s="71"/>
      <c r="BP798" s="71"/>
      <c r="BQ798" s="71"/>
      <c r="BR798" s="71"/>
      <c r="BS798" s="71"/>
      <c r="BT798" s="71"/>
      <c r="BU798"/>
      <c r="BV798" s="70"/>
      <c r="BW798" s="70"/>
      <c r="BX798" s="70"/>
      <c r="BY798" s="70"/>
      <c r="BZ798" s="70"/>
      <c r="CA798" s="70"/>
      <c r="CB798" s="70"/>
      <c r="CC798" s="70"/>
      <c r="CD798" s="70"/>
    </row>
    <row r="799" spans="1:82">
      <c r="A799" s="70"/>
      <c r="B799" s="70"/>
      <c r="C799" s="70"/>
      <c r="D799" s="70"/>
      <c r="E799" s="70"/>
      <c r="F799" s="70"/>
      <c r="G799" s="70"/>
      <c r="H799" s="70"/>
      <c r="I799" s="148"/>
      <c r="J799" s="71"/>
      <c r="K799" s="71"/>
      <c r="L799" s="71"/>
      <c r="M799" s="71"/>
      <c r="N799" s="71"/>
      <c r="O799" s="71"/>
      <c r="P799" s="71"/>
      <c r="Q799" s="71"/>
      <c r="R799" s="71"/>
      <c r="S799" s="71"/>
      <c r="T799" s="72"/>
      <c r="U799" s="71"/>
      <c r="V799" s="71"/>
      <c r="W799" s="71"/>
      <c r="X799" s="71"/>
      <c r="Y799" s="71"/>
      <c r="Z799" s="71"/>
      <c r="AA799" s="71"/>
      <c r="AB799" s="71"/>
      <c r="AC799" s="71"/>
      <c r="AD799" s="71"/>
      <c r="AE799" s="72"/>
      <c r="AF799" s="71"/>
      <c r="AG799" s="71"/>
      <c r="AH799" s="71"/>
      <c r="AI799" s="71"/>
      <c r="AJ799" s="71"/>
      <c r="AK799" s="71"/>
      <c r="AL799" s="71"/>
      <c r="AM799" s="71"/>
      <c r="AN799" s="71"/>
      <c r="AO799" s="71"/>
      <c r="AP799" s="71"/>
      <c r="AQ799" s="72"/>
      <c r="AR799" s="71"/>
      <c r="AS799" s="71"/>
      <c r="AT799" s="71"/>
      <c r="AU799" s="71"/>
      <c r="AV799" s="71"/>
      <c r="AW799" s="71"/>
      <c r="AX799" s="71"/>
      <c r="AY799" s="72"/>
      <c r="AZ799" s="71"/>
      <c r="BA799" s="71"/>
      <c r="BB799" s="71"/>
      <c r="BC799" s="71"/>
      <c r="BD799" s="71"/>
      <c r="BE799" s="71"/>
      <c r="BF799" s="71"/>
      <c r="BG799" s="72"/>
      <c r="BH799" s="71"/>
      <c r="BI799" s="71"/>
      <c r="BJ799" s="71"/>
      <c r="BK799" s="71"/>
      <c r="BL799" s="71"/>
      <c r="BM799" s="71"/>
      <c r="BN799" s="72"/>
      <c r="BO799" s="71"/>
      <c r="BP799" s="71"/>
      <c r="BQ799" s="71"/>
      <c r="BR799" s="71"/>
      <c r="BS799" s="71"/>
      <c r="BT799" s="71"/>
      <c r="BU799"/>
      <c r="BV799" s="70"/>
      <c r="BW799" s="70"/>
      <c r="BX799" s="70"/>
      <c r="BY799" s="70"/>
      <c r="BZ799" s="70"/>
      <c r="CA799" s="70"/>
      <c r="CB799" s="70"/>
      <c r="CC799" s="70"/>
      <c r="CD799" s="70"/>
    </row>
    <row r="800" spans="1:82">
      <c r="A800" s="70"/>
      <c r="B800" s="70"/>
      <c r="C800" s="70"/>
      <c r="D800" s="70"/>
      <c r="E800" s="70"/>
      <c r="F800" s="70"/>
      <c r="G800" s="70"/>
      <c r="H800" s="70"/>
      <c r="I800" s="148"/>
      <c r="J800" s="71"/>
      <c r="K800" s="71"/>
      <c r="L800" s="71"/>
      <c r="M800" s="71"/>
      <c r="N800" s="71"/>
      <c r="O800" s="71"/>
      <c r="P800" s="71"/>
      <c r="Q800" s="71"/>
      <c r="R800" s="71"/>
      <c r="S800" s="71"/>
      <c r="T800" s="72"/>
      <c r="U800" s="71"/>
      <c r="V800" s="71"/>
      <c r="W800" s="71"/>
      <c r="X800" s="71"/>
      <c r="Y800" s="71"/>
      <c r="Z800" s="71"/>
      <c r="AA800" s="71"/>
      <c r="AB800" s="71"/>
      <c r="AC800" s="71"/>
      <c r="AD800" s="71"/>
      <c r="AE800" s="72"/>
      <c r="AF800" s="71"/>
      <c r="AG800" s="71"/>
      <c r="AH800" s="71"/>
      <c r="AI800" s="71"/>
      <c r="AJ800" s="71"/>
      <c r="AK800" s="71"/>
      <c r="AL800" s="71"/>
      <c r="AM800" s="71"/>
      <c r="AN800" s="71"/>
      <c r="AO800" s="71"/>
      <c r="AP800" s="71"/>
      <c r="AQ800" s="72"/>
      <c r="AR800" s="71"/>
      <c r="AS800" s="71"/>
      <c r="AT800" s="71"/>
      <c r="AU800" s="71"/>
      <c r="AV800" s="71"/>
      <c r="AW800" s="71"/>
      <c r="AX800" s="71"/>
      <c r="AY800" s="72"/>
      <c r="AZ800" s="71"/>
      <c r="BA800" s="71"/>
      <c r="BB800" s="71"/>
      <c r="BC800" s="71"/>
      <c r="BD800" s="71"/>
      <c r="BE800" s="71"/>
      <c r="BF800" s="71"/>
      <c r="BG800" s="72"/>
      <c r="BH800" s="71"/>
      <c r="BI800" s="71"/>
      <c r="BJ800" s="71"/>
      <c r="BK800" s="71"/>
      <c r="BL800" s="71"/>
      <c r="BM800" s="71"/>
      <c r="BN800" s="72"/>
      <c r="BO800" s="71"/>
      <c r="BP800" s="71"/>
      <c r="BQ800" s="71"/>
      <c r="BR800" s="71"/>
      <c r="BS800" s="71"/>
      <c r="BT800" s="71"/>
      <c r="BU800"/>
      <c r="BV800" s="70"/>
      <c r="BW800" s="70"/>
      <c r="BX800" s="70"/>
      <c r="BY800" s="70"/>
      <c r="BZ800" s="70"/>
      <c r="CA800" s="70"/>
      <c r="CB800" s="70"/>
      <c r="CC800" s="70"/>
      <c r="CD800" s="70"/>
    </row>
    <row r="801" spans="1:82">
      <c r="A801" s="70"/>
      <c r="B801" s="70"/>
      <c r="C801" s="70"/>
      <c r="D801" s="70"/>
      <c r="E801" s="70"/>
      <c r="F801" s="70"/>
      <c r="G801" s="70"/>
      <c r="H801" s="70"/>
      <c r="I801" s="148"/>
      <c r="J801" s="71"/>
      <c r="K801" s="71"/>
      <c r="L801" s="71"/>
      <c r="M801" s="71"/>
      <c r="N801" s="71"/>
      <c r="O801" s="71"/>
      <c r="P801" s="71"/>
      <c r="Q801" s="71"/>
      <c r="R801" s="71"/>
      <c r="S801" s="71"/>
      <c r="T801" s="72"/>
      <c r="U801" s="71"/>
      <c r="V801" s="71"/>
      <c r="W801" s="71"/>
      <c r="X801" s="71"/>
      <c r="Y801" s="71"/>
      <c r="Z801" s="71"/>
      <c r="AA801" s="71"/>
      <c r="AB801" s="71"/>
      <c r="AC801" s="71"/>
      <c r="AD801" s="71"/>
      <c r="AE801" s="72"/>
      <c r="AF801" s="71"/>
      <c r="AG801" s="71"/>
      <c r="AH801" s="71"/>
      <c r="AI801" s="71"/>
      <c r="AJ801" s="71"/>
      <c r="AK801" s="71"/>
      <c r="AL801" s="71"/>
      <c r="AM801" s="71"/>
      <c r="AN801" s="71"/>
      <c r="AO801" s="71"/>
      <c r="AP801" s="71"/>
      <c r="AQ801" s="72"/>
      <c r="AR801" s="71"/>
      <c r="AS801" s="71"/>
      <c r="AT801" s="71"/>
      <c r="AU801" s="71"/>
      <c r="AV801" s="71"/>
      <c r="AW801" s="71"/>
      <c r="AX801" s="71"/>
      <c r="AY801" s="72"/>
      <c r="AZ801" s="71"/>
      <c r="BA801" s="71"/>
      <c r="BB801" s="71"/>
      <c r="BC801" s="71"/>
      <c r="BD801" s="71"/>
      <c r="BE801" s="71"/>
      <c r="BF801" s="71"/>
      <c r="BG801" s="72"/>
      <c r="BH801" s="71"/>
      <c r="BI801" s="71"/>
      <c r="BJ801" s="71"/>
      <c r="BK801" s="71"/>
      <c r="BL801" s="71"/>
      <c r="BM801" s="71"/>
      <c r="BN801" s="72"/>
      <c r="BO801" s="71"/>
      <c r="BP801" s="71"/>
      <c r="BQ801" s="71"/>
      <c r="BR801" s="71"/>
      <c r="BS801" s="71"/>
      <c r="BT801" s="71"/>
      <c r="BU801"/>
      <c r="BV801" s="70"/>
      <c r="BW801" s="70"/>
      <c r="BX801" s="70"/>
      <c r="BY801" s="70"/>
      <c r="BZ801" s="70"/>
      <c r="CA801" s="70"/>
      <c r="CB801" s="70"/>
      <c r="CC801" s="70"/>
      <c r="CD801" s="70"/>
    </row>
    <row r="802" spans="1:82">
      <c r="A802" s="70"/>
      <c r="B802" s="70"/>
      <c r="C802" s="70"/>
      <c r="D802" s="70"/>
      <c r="E802" s="70"/>
      <c r="F802" s="70"/>
      <c r="G802" s="70"/>
      <c r="H802" s="70"/>
      <c r="I802" s="148"/>
      <c r="J802" s="71"/>
      <c r="K802" s="71"/>
      <c r="L802" s="71"/>
      <c r="M802" s="71"/>
      <c r="N802" s="71"/>
      <c r="O802" s="71"/>
      <c r="P802" s="71"/>
      <c r="Q802" s="71"/>
      <c r="R802" s="71"/>
      <c r="S802" s="71"/>
      <c r="T802" s="72"/>
      <c r="U802" s="71"/>
      <c r="V802" s="71"/>
      <c r="W802" s="71"/>
      <c r="X802" s="71"/>
      <c r="Y802" s="71"/>
      <c r="Z802" s="71"/>
      <c r="AA802" s="71"/>
      <c r="AB802" s="71"/>
      <c r="AC802" s="71"/>
      <c r="AD802" s="71"/>
      <c r="AE802" s="72"/>
      <c r="AF802" s="71"/>
      <c r="AG802" s="71"/>
      <c r="AH802" s="71"/>
      <c r="AI802" s="71"/>
      <c r="AJ802" s="71"/>
      <c r="AK802" s="71"/>
      <c r="AL802" s="71"/>
      <c r="AM802" s="71"/>
      <c r="AN802" s="71"/>
      <c r="AO802" s="71"/>
      <c r="AP802" s="71"/>
      <c r="AQ802" s="72"/>
      <c r="AR802" s="71"/>
      <c r="AS802" s="71"/>
      <c r="AT802" s="71"/>
      <c r="AU802" s="71"/>
      <c r="AV802" s="71"/>
      <c r="AW802" s="71"/>
      <c r="AX802" s="71"/>
      <c r="AY802" s="72"/>
      <c r="AZ802" s="71"/>
      <c r="BA802" s="71"/>
      <c r="BB802" s="71"/>
      <c r="BC802" s="71"/>
      <c r="BD802" s="71"/>
      <c r="BE802" s="71"/>
      <c r="BF802" s="71"/>
      <c r="BG802" s="72"/>
      <c r="BH802" s="71"/>
      <c r="BI802" s="71"/>
      <c r="BJ802" s="71"/>
      <c r="BK802" s="71"/>
      <c r="BL802" s="71"/>
      <c r="BM802" s="71"/>
      <c r="BN802" s="72"/>
      <c r="BO802" s="71"/>
      <c r="BP802" s="71"/>
      <c r="BQ802" s="71"/>
      <c r="BR802" s="71"/>
      <c r="BS802" s="71"/>
      <c r="BT802" s="71"/>
      <c r="BU802"/>
      <c r="BV802" s="70"/>
      <c r="BW802" s="70"/>
      <c r="BX802" s="70"/>
      <c r="BY802" s="70"/>
      <c r="BZ802" s="70"/>
      <c r="CA802" s="70"/>
      <c r="CB802" s="70"/>
      <c r="CC802" s="70"/>
      <c r="CD802" s="70"/>
    </row>
    <row r="803" spans="1:82">
      <c r="A803" s="70"/>
      <c r="B803" s="70"/>
      <c r="C803" s="70"/>
      <c r="D803" s="70"/>
      <c r="E803" s="70"/>
      <c r="F803" s="70"/>
      <c r="G803" s="70"/>
      <c r="H803" s="70"/>
      <c r="I803" s="148"/>
      <c r="J803" s="71"/>
      <c r="K803" s="71"/>
      <c r="L803" s="71"/>
      <c r="M803" s="71"/>
      <c r="N803" s="71"/>
      <c r="O803" s="71"/>
      <c r="P803" s="71"/>
      <c r="Q803" s="71"/>
      <c r="R803" s="71"/>
      <c r="S803" s="71"/>
      <c r="T803" s="72"/>
      <c r="U803" s="71"/>
      <c r="V803" s="71"/>
      <c r="W803" s="71"/>
      <c r="X803" s="71"/>
      <c r="Y803" s="71"/>
      <c r="Z803" s="71"/>
      <c r="AA803" s="71"/>
      <c r="AB803" s="71"/>
      <c r="AC803" s="71"/>
      <c r="AD803" s="71"/>
      <c r="AE803" s="72"/>
      <c r="AF803" s="71"/>
      <c r="AG803" s="71"/>
      <c r="AH803" s="71"/>
      <c r="AI803" s="71"/>
      <c r="AJ803" s="71"/>
      <c r="AK803" s="71"/>
      <c r="AL803" s="71"/>
      <c r="AM803" s="71"/>
      <c r="AN803" s="71"/>
      <c r="AO803" s="71"/>
      <c r="AP803" s="71"/>
      <c r="AQ803" s="72"/>
      <c r="AR803" s="71"/>
      <c r="AS803" s="71"/>
      <c r="AT803" s="71"/>
      <c r="AU803" s="71"/>
      <c r="AV803" s="71"/>
      <c r="AW803" s="71"/>
      <c r="AX803" s="71"/>
      <c r="AY803" s="72"/>
      <c r="AZ803" s="71"/>
      <c r="BA803" s="71"/>
      <c r="BB803" s="71"/>
      <c r="BC803" s="71"/>
      <c r="BD803" s="71"/>
      <c r="BE803" s="71"/>
      <c r="BF803" s="71"/>
      <c r="BG803" s="72"/>
      <c r="BH803" s="71"/>
      <c r="BI803" s="71"/>
      <c r="BJ803" s="71"/>
      <c r="BK803" s="71"/>
      <c r="BL803" s="71"/>
      <c r="BM803" s="71"/>
      <c r="BN803" s="72"/>
      <c r="BO803" s="71"/>
      <c r="BP803" s="71"/>
      <c r="BQ803" s="71"/>
      <c r="BR803" s="71"/>
      <c r="BS803" s="71"/>
      <c r="BT803" s="71"/>
      <c r="BU803"/>
      <c r="BV803" s="70"/>
      <c r="BW803" s="70"/>
      <c r="BX803" s="70"/>
      <c r="BY803" s="70"/>
      <c r="BZ803" s="70"/>
      <c r="CA803" s="70"/>
      <c r="CB803" s="70"/>
      <c r="CC803" s="70"/>
      <c r="CD803" s="70"/>
    </row>
    <row r="804" spans="1:82">
      <c r="A804" s="70"/>
      <c r="B804" s="70"/>
      <c r="C804" s="70"/>
      <c r="D804" s="70"/>
      <c r="E804" s="70"/>
      <c r="F804" s="70"/>
      <c r="G804" s="70"/>
      <c r="H804" s="70"/>
      <c r="I804" s="148"/>
      <c r="J804" s="71"/>
      <c r="K804" s="71"/>
      <c r="L804" s="71"/>
      <c r="M804" s="71"/>
      <c r="N804" s="71"/>
      <c r="O804" s="71"/>
      <c r="P804" s="71"/>
      <c r="Q804" s="71"/>
      <c r="R804" s="71"/>
      <c r="S804" s="71"/>
      <c r="T804" s="72"/>
      <c r="U804" s="71"/>
      <c r="V804" s="71"/>
      <c r="W804" s="71"/>
      <c r="X804" s="71"/>
      <c r="Y804" s="71"/>
      <c r="Z804" s="71"/>
      <c r="AA804" s="71"/>
      <c r="AB804" s="71"/>
      <c r="AC804" s="71"/>
      <c r="AD804" s="71"/>
      <c r="AE804" s="72"/>
      <c r="AF804" s="71"/>
      <c r="AG804" s="71"/>
      <c r="AH804" s="71"/>
      <c r="AI804" s="71"/>
      <c r="AJ804" s="71"/>
      <c r="AK804" s="71"/>
      <c r="AL804" s="71"/>
      <c r="AM804" s="71"/>
      <c r="AN804" s="71"/>
      <c r="AO804" s="71"/>
      <c r="AP804" s="71"/>
      <c r="AQ804" s="72"/>
      <c r="AR804" s="71"/>
      <c r="AS804" s="71"/>
      <c r="AT804" s="71"/>
      <c r="AU804" s="71"/>
      <c r="AV804" s="71"/>
      <c r="AW804" s="71"/>
      <c r="AX804" s="71"/>
      <c r="AY804" s="72"/>
      <c r="AZ804" s="71"/>
      <c r="BA804" s="71"/>
      <c r="BB804" s="71"/>
      <c r="BC804" s="71"/>
      <c r="BD804" s="71"/>
      <c r="BE804" s="71"/>
      <c r="BF804" s="71"/>
      <c r="BG804" s="72"/>
      <c r="BH804" s="71"/>
      <c r="BI804" s="71"/>
      <c r="BJ804" s="71"/>
      <c r="BK804" s="71"/>
      <c r="BL804" s="71"/>
      <c r="BM804" s="71"/>
      <c r="BN804" s="72"/>
      <c r="BO804" s="71"/>
      <c r="BP804" s="71"/>
      <c r="BQ804" s="71"/>
      <c r="BR804" s="71"/>
      <c r="BS804" s="71"/>
      <c r="BT804" s="71"/>
      <c r="BU804"/>
      <c r="BV804" s="70"/>
      <c r="BW804" s="70"/>
      <c r="BX804" s="70"/>
      <c r="BY804" s="70"/>
      <c r="BZ804" s="70"/>
      <c r="CA804" s="70"/>
      <c r="CB804" s="70"/>
      <c r="CC804" s="70"/>
      <c r="CD804" s="70"/>
    </row>
    <row r="805" spans="1:82">
      <c r="A805" s="70"/>
      <c r="B805" s="70"/>
      <c r="C805" s="70"/>
      <c r="D805" s="70"/>
      <c r="E805" s="70"/>
      <c r="F805" s="70"/>
      <c r="G805" s="1064"/>
      <c r="H805" s="70"/>
      <c r="I805" s="148"/>
      <c r="J805" s="71"/>
      <c r="K805" s="71"/>
      <c r="L805" s="71"/>
      <c r="M805" s="71"/>
      <c r="N805" s="71"/>
      <c r="O805" s="71"/>
      <c r="P805" s="71"/>
      <c r="Q805" s="71"/>
      <c r="R805" s="71"/>
      <c r="S805" s="71"/>
      <c r="T805" s="72"/>
      <c r="U805" s="71"/>
      <c r="V805" s="71"/>
      <c r="W805" s="71"/>
      <c r="X805" s="71"/>
      <c r="Y805" s="71"/>
      <c r="Z805" s="71"/>
      <c r="AA805" s="71"/>
      <c r="AB805" s="71"/>
      <c r="AC805" s="71"/>
      <c r="AD805" s="71"/>
      <c r="AE805" s="72"/>
      <c r="AF805" s="71"/>
      <c r="AG805" s="71"/>
      <c r="AH805" s="71"/>
      <c r="AI805" s="71"/>
      <c r="AJ805" s="71"/>
      <c r="AK805" s="71"/>
      <c r="AL805" s="71"/>
      <c r="AM805" s="71"/>
      <c r="AN805" s="71"/>
      <c r="AO805" s="71"/>
      <c r="AP805" s="71"/>
      <c r="AQ805" s="72"/>
      <c r="AR805" s="71"/>
      <c r="AS805" s="71"/>
      <c r="AT805" s="71"/>
      <c r="AU805" s="71"/>
      <c r="AV805" s="71"/>
      <c r="AW805" s="71"/>
      <c r="AX805" s="71"/>
      <c r="AY805" s="72"/>
      <c r="AZ805" s="71"/>
      <c r="BA805" s="71"/>
      <c r="BB805" s="71"/>
      <c r="BC805" s="71"/>
      <c r="BD805" s="71"/>
      <c r="BE805" s="71"/>
      <c r="BF805" s="71"/>
      <c r="BG805" s="72"/>
      <c r="BH805" s="71"/>
      <c r="BI805" s="71"/>
      <c r="BJ805" s="71"/>
      <c r="BK805" s="71"/>
      <c r="BL805" s="71"/>
      <c r="BM805" s="71"/>
      <c r="BN805" s="72"/>
      <c r="BO805" s="71"/>
      <c r="BP805" s="71"/>
      <c r="BQ805" s="71"/>
      <c r="BR805" s="71"/>
      <c r="BS805" s="71"/>
      <c r="BT805" s="71"/>
      <c r="BU805"/>
      <c r="BV805" s="70"/>
      <c r="BW805" s="70"/>
      <c r="BX805" s="70"/>
      <c r="BY805" s="70"/>
      <c r="BZ805" s="70"/>
      <c r="CA805" s="70"/>
      <c r="CB805" s="70"/>
      <c r="CC805" s="70"/>
      <c r="CD805" s="70"/>
    </row>
    <row r="806" spans="1:82">
      <c r="A806" s="70"/>
      <c r="B806" s="70"/>
      <c r="C806" s="70"/>
      <c r="D806" s="70"/>
      <c r="E806" s="70"/>
      <c r="F806" s="70"/>
      <c r="G806" s="1064"/>
      <c r="H806" s="70"/>
      <c r="I806" s="148"/>
      <c r="J806" s="71"/>
      <c r="K806" s="71"/>
      <c r="L806" s="71"/>
      <c r="M806" s="71"/>
      <c r="N806" s="71"/>
      <c r="O806" s="71"/>
      <c r="P806" s="71"/>
      <c r="Q806" s="71"/>
      <c r="R806" s="71"/>
      <c r="S806" s="71"/>
      <c r="T806" s="72"/>
      <c r="U806" s="71"/>
      <c r="V806" s="71"/>
      <c r="W806" s="71"/>
      <c r="X806" s="71"/>
      <c r="Y806" s="71"/>
      <c r="Z806" s="71"/>
      <c r="AA806" s="71"/>
      <c r="AB806" s="71"/>
      <c r="AC806" s="71"/>
      <c r="AD806" s="71"/>
      <c r="AE806" s="72"/>
      <c r="AF806" s="71"/>
      <c r="AG806" s="71"/>
      <c r="AH806" s="71"/>
      <c r="AI806" s="71"/>
      <c r="AJ806" s="71"/>
      <c r="AK806" s="71"/>
      <c r="AL806" s="71"/>
      <c r="AM806" s="71"/>
      <c r="AN806" s="71"/>
      <c r="AO806" s="71"/>
      <c r="AP806" s="71"/>
      <c r="AQ806" s="72"/>
      <c r="AR806" s="71"/>
      <c r="AS806" s="71"/>
      <c r="AT806" s="71"/>
      <c r="AU806" s="71"/>
      <c r="AV806" s="71"/>
      <c r="AW806" s="71"/>
      <c r="AX806" s="71"/>
      <c r="AY806" s="72"/>
      <c r="AZ806" s="71"/>
      <c r="BA806" s="71"/>
      <c r="BB806" s="71"/>
      <c r="BC806" s="71"/>
      <c r="BD806" s="71"/>
      <c r="BE806" s="71"/>
      <c r="BF806" s="71"/>
      <c r="BG806" s="72"/>
      <c r="BH806" s="71"/>
      <c r="BI806" s="71"/>
      <c r="BJ806" s="71"/>
      <c r="BK806" s="71"/>
      <c r="BL806" s="71"/>
      <c r="BM806" s="71"/>
      <c r="BN806" s="72"/>
      <c r="BO806" s="71"/>
      <c r="BP806" s="71"/>
      <c r="BQ806" s="71"/>
      <c r="BR806" s="71"/>
      <c r="BS806" s="71"/>
      <c r="BT806" s="71"/>
      <c r="BU806"/>
      <c r="BV806" s="70"/>
      <c r="BW806" s="70"/>
      <c r="BX806" s="70"/>
      <c r="BY806" s="70"/>
      <c r="BZ806" s="70"/>
      <c r="CA806" s="70"/>
      <c r="CB806" s="70"/>
      <c r="CC806" s="70"/>
      <c r="CD806" s="70"/>
    </row>
    <row r="807" spans="1:82">
      <c r="A807" s="70"/>
      <c r="B807" s="70"/>
      <c r="C807" s="70"/>
      <c r="D807" s="70"/>
      <c r="E807" s="70"/>
      <c r="F807" s="70"/>
      <c r="G807" s="70"/>
      <c r="H807" s="70"/>
      <c r="I807" s="148"/>
      <c r="J807" s="71"/>
      <c r="K807" s="71"/>
      <c r="L807" s="71"/>
      <c r="M807" s="71"/>
      <c r="N807" s="71"/>
      <c r="O807" s="71"/>
      <c r="P807" s="71"/>
      <c r="Q807" s="71"/>
      <c r="R807" s="71"/>
      <c r="S807" s="71"/>
      <c r="T807" s="72"/>
      <c r="U807" s="71"/>
      <c r="V807" s="71"/>
      <c r="W807" s="71"/>
      <c r="X807" s="71"/>
      <c r="Y807" s="71"/>
      <c r="Z807" s="71"/>
      <c r="AA807" s="71"/>
      <c r="AB807" s="71"/>
      <c r="AC807" s="71"/>
      <c r="AD807" s="71"/>
      <c r="AE807" s="72"/>
      <c r="AF807" s="71"/>
      <c r="AG807" s="71"/>
      <c r="AH807" s="71"/>
      <c r="AI807" s="71"/>
      <c r="AJ807" s="71"/>
      <c r="AK807" s="71"/>
      <c r="AL807" s="71"/>
      <c r="AM807" s="71"/>
      <c r="AN807" s="71"/>
      <c r="AO807" s="71"/>
      <c r="AP807" s="71"/>
      <c r="AQ807" s="72"/>
      <c r="AR807" s="71"/>
      <c r="AS807" s="71"/>
      <c r="AT807" s="71"/>
      <c r="AU807" s="71"/>
      <c r="AV807" s="71"/>
      <c r="AW807" s="71"/>
      <c r="AX807" s="71"/>
      <c r="AY807" s="72"/>
      <c r="AZ807" s="71"/>
      <c r="BA807" s="71"/>
      <c r="BB807" s="71"/>
      <c r="BC807" s="71"/>
      <c r="BD807" s="71"/>
      <c r="BE807" s="71"/>
      <c r="BF807" s="71"/>
      <c r="BG807" s="72"/>
      <c r="BH807" s="71"/>
      <c r="BI807" s="71"/>
      <c r="BJ807" s="71"/>
      <c r="BK807" s="71"/>
      <c r="BL807" s="71"/>
      <c r="BM807" s="71"/>
      <c r="BN807" s="72"/>
      <c r="BO807" s="71"/>
      <c r="BP807" s="71"/>
      <c r="BQ807" s="71"/>
      <c r="BR807" s="71"/>
      <c r="BS807" s="71"/>
      <c r="BT807" s="71"/>
      <c r="BU807"/>
      <c r="BV807" s="70"/>
      <c r="BW807" s="70"/>
      <c r="BX807" s="70"/>
      <c r="BY807" s="70"/>
      <c r="BZ807" s="70"/>
      <c r="CA807" s="70"/>
      <c r="CB807" s="70"/>
      <c r="CC807" s="70"/>
      <c r="CD807" s="70"/>
    </row>
    <row r="808" spans="1:82">
      <c r="A808" s="70"/>
      <c r="B808" s="70"/>
      <c r="C808" s="70"/>
      <c r="D808" s="70"/>
      <c r="E808" s="70"/>
      <c r="F808" s="70"/>
      <c r="G808" s="70"/>
      <c r="H808" s="70"/>
      <c r="I808" s="148"/>
      <c r="J808" s="71"/>
      <c r="K808" s="71"/>
      <c r="L808" s="71"/>
      <c r="M808" s="71"/>
      <c r="N808" s="71"/>
      <c r="O808" s="71"/>
      <c r="P808" s="71"/>
      <c r="Q808" s="71"/>
      <c r="R808" s="71"/>
      <c r="S808" s="71"/>
      <c r="T808" s="72"/>
      <c r="U808" s="71"/>
      <c r="V808" s="71"/>
      <c r="W808" s="71"/>
      <c r="X808" s="71"/>
      <c r="Y808" s="71"/>
      <c r="Z808" s="71"/>
      <c r="AA808" s="71"/>
      <c r="AB808" s="71"/>
      <c r="AC808" s="71"/>
      <c r="AD808" s="71"/>
      <c r="AE808" s="72"/>
      <c r="AF808" s="71"/>
      <c r="AG808" s="71"/>
      <c r="AH808" s="71"/>
      <c r="AI808" s="71"/>
      <c r="AJ808" s="71"/>
      <c r="AK808" s="71"/>
      <c r="AL808" s="71"/>
      <c r="AM808" s="71"/>
      <c r="AN808" s="71"/>
      <c r="AO808" s="71"/>
      <c r="AP808" s="71"/>
      <c r="AQ808" s="72"/>
      <c r="AR808" s="71"/>
      <c r="AS808" s="71"/>
      <c r="AT808" s="71"/>
      <c r="AU808" s="71"/>
      <c r="AV808" s="71"/>
      <c r="AW808" s="71"/>
      <c r="AX808" s="71"/>
      <c r="AY808" s="72"/>
      <c r="AZ808" s="71"/>
      <c r="BA808" s="71"/>
      <c r="BB808" s="71"/>
      <c r="BC808" s="71"/>
      <c r="BD808" s="71"/>
      <c r="BE808" s="71"/>
      <c r="BF808" s="71"/>
      <c r="BG808" s="72"/>
      <c r="BH808" s="71"/>
      <c r="BI808" s="71"/>
      <c r="BJ808" s="71"/>
      <c r="BK808" s="71"/>
      <c r="BL808" s="71"/>
      <c r="BM808" s="71"/>
      <c r="BN808" s="72"/>
      <c r="BO808" s="71"/>
      <c r="BP808" s="71"/>
      <c r="BQ808" s="71"/>
      <c r="BR808" s="71"/>
      <c r="BS808" s="71"/>
      <c r="BT808" s="71"/>
      <c r="BU808"/>
      <c r="BV808" s="70"/>
      <c r="BW808" s="70"/>
      <c r="BX808" s="70"/>
      <c r="BY808" s="70"/>
      <c r="BZ808" s="70"/>
      <c r="CA808" s="70"/>
      <c r="CB808" s="70"/>
      <c r="CC808" s="70"/>
      <c r="CD808" s="70"/>
    </row>
    <row r="809" spans="1:82">
      <c r="A809" s="70"/>
      <c r="B809" s="70"/>
      <c r="C809" s="70"/>
      <c r="D809" s="70"/>
      <c r="E809" s="70"/>
      <c r="F809" s="70"/>
      <c r="G809" s="70"/>
      <c r="H809" s="70"/>
      <c r="I809" s="148"/>
      <c r="J809" s="71"/>
      <c r="K809" s="71"/>
      <c r="L809" s="71"/>
      <c r="M809" s="71"/>
      <c r="N809" s="71"/>
      <c r="O809" s="71"/>
      <c r="P809" s="71"/>
      <c r="Q809" s="71"/>
      <c r="R809" s="71"/>
      <c r="S809" s="71"/>
      <c r="T809" s="72"/>
      <c r="U809" s="71"/>
      <c r="V809" s="71"/>
      <c r="W809" s="71"/>
      <c r="X809" s="71"/>
      <c r="Y809" s="71"/>
      <c r="Z809" s="71"/>
      <c r="AA809" s="71"/>
      <c r="AB809" s="71"/>
      <c r="AC809" s="71"/>
      <c r="AD809" s="71"/>
      <c r="AE809" s="72"/>
      <c r="AF809" s="71"/>
      <c r="AG809" s="71"/>
      <c r="AH809" s="71"/>
      <c r="AI809" s="71"/>
      <c r="AJ809" s="71"/>
      <c r="AK809" s="71"/>
      <c r="AL809" s="71"/>
      <c r="AM809" s="71"/>
      <c r="AN809" s="71"/>
      <c r="AO809" s="71"/>
      <c r="AP809" s="71"/>
      <c r="AQ809" s="72"/>
      <c r="AR809" s="71"/>
      <c r="AS809" s="71"/>
      <c r="AT809" s="71"/>
      <c r="AU809" s="71"/>
      <c r="AV809" s="71"/>
      <c r="AW809" s="71"/>
      <c r="AX809" s="71"/>
      <c r="AY809" s="72"/>
      <c r="AZ809" s="71"/>
      <c r="BA809" s="71"/>
      <c r="BB809" s="71"/>
      <c r="BC809" s="71"/>
      <c r="BD809" s="71"/>
      <c r="BE809" s="71"/>
      <c r="BF809" s="71"/>
      <c r="BG809" s="72"/>
      <c r="BH809" s="71"/>
      <c r="BI809" s="71"/>
      <c r="BJ809" s="71"/>
      <c r="BK809" s="71"/>
      <c r="BL809" s="71"/>
      <c r="BM809" s="71"/>
      <c r="BN809" s="72"/>
      <c r="BO809" s="71"/>
      <c r="BP809" s="71"/>
      <c r="BQ809" s="71"/>
      <c r="BR809" s="71"/>
      <c r="BS809" s="71"/>
      <c r="BT809" s="71"/>
      <c r="BU809"/>
      <c r="BV809" s="70"/>
      <c r="BW809" s="70"/>
      <c r="BX809" s="70"/>
      <c r="BY809" s="70"/>
      <c r="BZ809" s="70"/>
      <c r="CA809" s="70"/>
      <c r="CB809" s="70"/>
      <c r="CC809" s="70"/>
      <c r="CD809" s="70"/>
    </row>
    <row r="810" spans="1:82">
      <c r="A810" s="70"/>
      <c r="B810" s="70"/>
      <c r="C810" s="70"/>
      <c r="D810" s="70"/>
      <c r="E810" s="70"/>
      <c r="F810" s="70"/>
      <c r="G810" s="70"/>
      <c r="H810" s="70"/>
      <c r="I810" s="148"/>
      <c r="J810" s="71"/>
      <c r="K810" s="71"/>
      <c r="L810" s="71"/>
      <c r="M810" s="71"/>
      <c r="N810" s="71"/>
      <c r="O810" s="71"/>
      <c r="P810" s="71"/>
      <c r="Q810" s="71"/>
      <c r="R810" s="71"/>
      <c r="S810" s="71"/>
      <c r="T810" s="72"/>
      <c r="U810" s="71"/>
      <c r="V810" s="71"/>
      <c r="W810" s="71"/>
      <c r="X810" s="71"/>
      <c r="Y810" s="71"/>
      <c r="Z810" s="71"/>
      <c r="AA810" s="71"/>
      <c r="AB810" s="71"/>
      <c r="AC810" s="71"/>
      <c r="AD810" s="71"/>
      <c r="AE810" s="72"/>
      <c r="AF810" s="71"/>
      <c r="AG810" s="71"/>
      <c r="AH810" s="71"/>
      <c r="AI810" s="71"/>
      <c r="AJ810" s="71"/>
      <c r="AK810" s="71"/>
      <c r="AL810" s="71"/>
      <c r="AM810" s="71"/>
      <c r="AN810" s="71"/>
      <c r="AO810" s="71"/>
      <c r="AP810" s="71"/>
      <c r="AQ810" s="72"/>
      <c r="AR810" s="71"/>
      <c r="AS810" s="71"/>
      <c r="AT810" s="71"/>
      <c r="AU810" s="71"/>
      <c r="AV810" s="71"/>
      <c r="AW810" s="71"/>
      <c r="AX810" s="71"/>
      <c r="AY810" s="72"/>
      <c r="AZ810" s="71"/>
      <c r="BA810" s="71"/>
      <c r="BB810" s="71"/>
      <c r="BC810" s="71"/>
      <c r="BD810" s="71"/>
      <c r="BE810" s="71"/>
      <c r="BF810" s="71"/>
      <c r="BG810" s="72"/>
      <c r="BH810" s="71"/>
      <c r="BI810" s="71"/>
      <c r="BJ810" s="71"/>
      <c r="BK810" s="71"/>
      <c r="BL810" s="71"/>
      <c r="BM810" s="71"/>
      <c r="BN810" s="72"/>
      <c r="BO810" s="71"/>
      <c r="BP810" s="71"/>
      <c r="BQ810" s="71"/>
      <c r="BR810" s="71"/>
      <c r="BS810" s="71"/>
      <c r="BT810" s="71"/>
      <c r="BU810"/>
      <c r="BV810" s="70"/>
      <c r="BW810" s="70"/>
      <c r="BX810" s="70"/>
      <c r="BY810" s="70"/>
      <c r="BZ810" s="70"/>
      <c r="CA810" s="70"/>
      <c r="CB810" s="70"/>
      <c r="CC810" s="70"/>
      <c r="CD810" s="70"/>
    </row>
    <row r="811" spans="1:82">
      <c r="A811" s="70"/>
      <c r="B811" s="70"/>
      <c r="C811" s="70"/>
      <c r="D811" s="70"/>
      <c r="E811" s="70"/>
      <c r="F811" s="70"/>
      <c r="G811" s="70"/>
      <c r="H811" s="70"/>
      <c r="I811" s="148"/>
      <c r="J811" s="71"/>
      <c r="K811" s="71"/>
      <c r="L811" s="71"/>
      <c r="M811" s="71"/>
      <c r="N811" s="71"/>
      <c r="O811" s="71"/>
      <c r="P811" s="71"/>
      <c r="Q811" s="71"/>
      <c r="R811" s="71"/>
      <c r="S811" s="71"/>
      <c r="T811" s="72"/>
      <c r="U811" s="71"/>
      <c r="V811" s="71"/>
      <c r="W811" s="71"/>
      <c r="X811" s="71"/>
      <c r="Y811" s="71"/>
      <c r="Z811" s="71"/>
      <c r="AA811" s="71"/>
      <c r="AB811" s="71"/>
      <c r="AC811" s="71"/>
      <c r="AD811" s="71"/>
      <c r="AE811" s="72"/>
      <c r="AF811" s="71"/>
      <c r="AG811" s="71"/>
      <c r="AH811" s="71"/>
      <c r="AI811" s="71"/>
      <c r="AJ811" s="71"/>
      <c r="AK811" s="71"/>
      <c r="AL811" s="71"/>
      <c r="AM811" s="71"/>
      <c r="AN811" s="71"/>
      <c r="AO811" s="71"/>
      <c r="AP811" s="71"/>
      <c r="AQ811" s="72"/>
      <c r="AR811" s="71"/>
      <c r="AS811" s="71"/>
      <c r="AT811" s="71"/>
      <c r="AU811" s="71"/>
      <c r="AV811" s="71"/>
      <c r="AW811" s="71"/>
      <c r="AX811" s="71"/>
      <c r="AY811" s="72"/>
      <c r="AZ811" s="71"/>
      <c r="BA811" s="71"/>
      <c r="BB811" s="71"/>
      <c r="BC811" s="71"/>
      <c r="BD811" s="71"/>
      <c r="BE811" s="71"/>
      <c r="BF811" s="71"/>
      <c r="BG811" s="72"/>
      <c r="BH811" s="71"/>
      <c r="BI811" s="71"/>
      <c r="BJ811" s="71"/>
      <c r="BK811" s="71"/>
      <c r="BL811" s="71"/>
      <c r="BM811" s="71"/>
      <c r="BN811" s="72"/>
      <c r="BO811" s="71"/>
      <c r="BP811" s="71"/>
      <c r="BQ811" s="71"/>
      <c r="BR811" s="71"/>
      <c r="BS811" s="71"/>
      <c r="BT811" s="71"/>
      <c r="BU811"/>
      <c r="BV811" s="70"/>
      <c r="BW811" s="70"/>
      <c r="BX811" s="70"/>
      <c r="BY811" s="70"/>
      <c r="BZ811" s="70"/>
      <c r="CA811" s="70"/>
      <c r="CB811" s="70"/>
      <c r="CC811" s="70"/>
      <c r="CD811" s="70"/>
    </row>
    <row r="812" spans="1:82">
      <c r="A812" s="70"/>
      <c r="B812" s="70"/>
      <c r="C812" s="70"/>
      <c r="D812" s="70"/>
      <c r="E812" s="70"/>
      <c r="F812" s="70"/>
      <c r="G812" s="70"/>
      <c r="H812" s="70"/>
      <c r="I812" s="148"/>
      <c r="J812" s="71"/>
      <c r="K812" s="71"/>
      <c r="L812" s="71"/>
      <c r="M812" s="71"/>
      <c r="N812" s="71"/>
      <c r="O812" s="71"/>
      <c r="P812" s="71"/>
      <c r="Q812" s="71"/>
      <c r="R812" s="71"/>
      <c r="S812" s="71"/>
      <c r="T812" s="72"/>
      <c r="U812" s="71"/>
      <c r="V812" s="71"/>
      <c r="W812" s="71"/>
      <c r="X812" s="71"/>
      <c r="Y812" s="71"/>
      <c r="Z812" s="71"/>
      <c r="AA812" s="71"/>
      <c r="AB812" s="71"/>
      <c r="AC812" s="71"/>
      <c r="AD812" s="71"/>
      <c r="AE812" s="72"/>
      <c r="AF812" s="71"/>
      <c r="AG812" s="71"/>
      <c r="AH812" s="71"/>
      <c r="AI812" s="71"/>
      <c r="AJ812" s="71"/>
      <c r="AK812" s="71"/>
      <c r="AL812" s="71"/>
      <c r="AM812" s="71"/>
      <c r="AN812" s="71"/>
      <c r="AO812" s="71"/>
      <c r="AP812" s="71"/>
      <c r="AQ812" s="72"/>
      <c r="AR812" s="71"/>
      <c r="AS812" s="71"/>
      <c r="AT812" s="71"/>
      <c r="AU812" s="71"/>
      <c r="AV812" s="71"/>
      <c r="AW812" s="71"/>
      <c r="AX812" s="71"/>
      <c r="AY812" s="72"/>
      <c r="AZ812" s="71"/>
      <c r="BA812" s="71"/>
      <c r="BB812" s="71"/>
      <c r="BC812" s="71"/>
      <c r="BD812" s="71"/>
      <c r="BE812" s="71"/>
      <c r="BF812" s="71"/>
      <c r="BG812" s="72"/>
      <c r="BH812" s="71"/>
      <c r="BI812" s="71"/>
      <c r="BJ812" s="71"/>
      <c r="BK812" s="71"/>
      <c r="BL812" s="71"/>
      <c r="BM812" s="71"/>
      <c r="BN812" s="72"/>
      <c r="BO812" s="71"/>
      <c r="BP812" s="71"/>
      <c r="BQ812" s="71"/>
      <c r="BR812" s="71"/>
      <c r="BS812" s="71"/>
      <c r="BT812" s="71"/>
      <c r="BU812"/>
      <c r="BV812" s="70"/>
      <c r="BW812" s="70"/>
      <c r="BX812" s="70"/>
      <c r="BY812" s="70"/>
      <c r="BZ812" s="70"/>
      <c r="CA812" s="70"/>
      <c r="CB812" s="70"/>
      <c r="CC812" s="70"/>
      <c r="CD812" s="70"/>
    </row>
    <row r="813" spans="1:82">
      <c r="A813" s="70"/>
      <c r="B813" s="70"/>
      <c r="C813" s="70"/>
      <c r="D813" s="70"/>
      <c r="E813" s="70"/>
      <c r="F813" s="70"/>
      <c r="G813" s="70"/>
      <c r="H813" s="70"/>
      <c r="I813" s="148"/>
      <c r="J813" s="71"/>
      <c r="K813" s="71"/>
      <c r="L813" s="71"/>
      <c r="M813" s="71"/>
      <c r="N813" s="71"/>
      <c r="O813" s="71"/>
      <c r="P813" s="71"/>
      <c r="Q813" s="71"/>
      <c r="R813" s="71"/>
      <c r="S813" s="71"/>
      <c r="T813" s="72"/>
      <c r="U813" s="71"/>
      <c r="V813" s="71"/>
      <c r="W813" s="71"/>
      <c r="X813" s="71"/>
      <c r="Y813" s="71"/>
      <c r="Z813" s="71"/>
      <c r="AA813" s="71"/>
      <c r="AB813" s="71"/>
      <c r="AC813" s="71"/>
      <c r="AD813" s="71"/>
      <c r="AE813" s="72"/>
      <c r="AF813" s="71"/>
      <c r="AG813" s="71"/>
      <c r="AH813" s="71"/>
      <c r="AI813" s="71"/>
      <c r="AJ813" s="71"/>
      <c r="AK813" s="71"/>
      <c r="AL813" s="71"/>
      <c r="AM813" s="71"/>
      <c r="AN813" s="71"/>
      <c r="AO813" s="71"/>
      <c r="AP813" s="71"/>
      <c r="AQ813" s="72"/>
      <c r="AR813" s="71"/>
      <c r="AS813" s="71"/>
      <c r="AT813" s="71"/>
      <c r="AU813" s="71"/>
      <c r="AV813" s="71"/>
      <c r="AW813" s="71"/>
      <c r="AX813" s="71"/>
      <c r="AY813" s="72"/>
      <c r="AZ813" s="71"/>
      <c r="BA813" s="71"/>
      <c r="BB813" s="71"/>
      <c r="BC813" s="71"/>
      <c r="BD813" s="71"/>
      <c r="BE813" s="71"/>
      <c r="BF813" s="71"/>
      <c r="BG813" s="72"/>
      <c r="BH813" s="71"/>
      <c r="BI813" s="71"/>
      <c r="BJ813" s="71"/>
      <c r="BK813" s="71"/>
      <c r="BL813" s="71"/>
      <c r="BM813" s="71"/>
      <c r="BN813" s="72"/>
      <c r="BO813" s="71"/>
      <c r="BP813" s="71"/>
      <c r="BQ813" s="71"/>
      <c r="BR813" s="71"/>
      <c r="BS813" s="71"/>
      <c r="BT813" s="71"/>
      <c r="BU813"/>
      <c r="BV813" s="70"/>
      <c r="BW813" s="70"/>
      <c r="BX813" s="70"/>
      <c r="BY813" s="70"/>
      <c r="BZ813" s="70"/>
      <c r="CA813" s="70"/>
      <c r="CB813" s="70"/>
      <c r="CC813" s="70"/>
      <c r="CD813" s="70"/>
    </row>
    <row r="814" spans="1:82">
      <c r="A814" s="70"/>
      <c r="B814" s="70"/>
      <c r="C814" s="70"/>
      <c r="D814" s="70"/>
      <c r="E814" s="70"/>
      <c r="F814" s="70"/>
      <c r="G814" s="70"/>
      <c r="H814" s="70"/>
      <c r="I814" s="148"/>
      <c r="J814" s="71"/>
      <c r="K814" s="71"/>
      <c r="L814" s="71"/>
      <c r="M814" s="71"/>
      <c r="N814" s="71"/>
      <c r="O814" s="71"/>
      <c r="P814" s="71"/>
      <c r="Q814" s="71"/>
      <c r="R814" s="71"/>
      <c r="S814" s="71"/>
      <c r="T814" s="72"/>
      <c r="U814" s="71"/>
      <c r="V814" s="71"/>
      <c r="W814" s="71"/>
      <c r="X814" s="71"/>
      <c r="Y814" s="71"/>
      <c r="Z814" s="71"/>
      <c r="AA814" s="71"/>
      <c r="AB814" s="71"/>
      <c r="AC814" s="71"/>
      <c r="AD814" s="71"/>
      <c r="AE814" s="72"/>
      <c r="AF814" s="71"/>
      <c r="AG814" s="71"/>
      <c r="AH814" s="71"/>
      <c r="AI814" s="71"/>
      <c r="AJ814" s="71"/>
      <c r="AK814" s="71"/>
      <c r="AL814" s="71"/>
      <c r="AM814" s="71"/>
      <c r="AN814" s="71"/>
      <c r="AO814" s="71"/>
      <c r="AP814" s="71"/>
      <c r="AQ814" s="72"/>
      <c r="AR814" s="71"/>
      <c r="AS814" s="71"/>
      <c r="AT814" s="71"/>
      <c r="AU814" s="71"/>
      <c r="AV814" s="71"/>
      <c r="AW814" s="71"/>
      <c r="AX814" s="71"/>
      <c r="AY814" s="72"/>
      <c r="AZ814" s="71"/>
      <c r="BA814" s="71"/>
      <c r="BB814" s="71"/>
      <c r="BC814" s="71"/>
      <c r="BD814" s="71"/>
      <c r="BE814" s="71"/>
      <c r="BF814" s="71"/>
      <c r="BG814" s="72"/>
      <c r="BH814" s="71"/>
      <c r="BI814" s="71"/>
      <c r="BJ814" s="71"/>
      <c r="BK814" s="71"/>
      <c r="BL814" s="71"/>
      <c r="BM814" s="71"/>
      <c r="BN814" s="72"/>
      <c r="BO814" s="71"/>
      <c r="BP814" s="71"/>
      <c r="BQ814" s="71"/>
      <c r="BR814" s="71"/>
      <c r="BS814" s="71"/>
      <c r="BT814" s="71"/>
      <c r="BU814"/>
      <c r="BV814" s="70"/>
      <c r="BW814" s="70"/>
      <c r="BX814" s="70"/>
      <c r="BY814" s="70"/>
      <c r="BZ814" s="70"/>
      <c r="CA814" s="70"/>
      <c r="CB814" s="70"/>
      <c r="CC814" s="70"/>
      <c r="CD814" s="70"/>
    </row>
    <row r="815" spans="1:82">
      <c r="A815" s="70"/>
      <c r="B815" s="70"/>
      <c r="C815" s="70"/>
      <c r="D815" s="70"/>
      <c r="E815" s="70"/>
      <c r="F815" s="70"/>
      <c r="G815" s="70"/>
      <c r="H815" s="70"/>
      <c r="I815" s="148"/>
      <c r="J815" s="71"/>
      <c r="K815" s="71"/>
      <c r="L815" s="71"/>
      <c r="M815" s="71"/>
      <c r="N815" s="71"/>
      <c r="O815" s="71"/>
      <c r="P815" s="71"/>
      <c r="Q815" s="71"/>
      <c r="R815" s="71"/>
      <c r="S815" s="71"/>
      <c r="T815" s="72"/>
      <c r="U815" s="71"/>
      <c r="V815" s="71"/>
      <c r="W815" s="71"/>
      <c r="X815" s="71"/>
      <c r="Y815" s="71"/>
      <c r="Z815" s="71"/>
      <c r="AA815" s="71"/>
      <c r="AB815" s="71"/>
      <c r="AC815" s="71"/>
      <c r="AD815" s="71"/>
      <c r="AE815" s="72"/>
      <c r="AF815" s="71"/>
      <c r="AG815" s="71"/>
      <c r="AH815" s="71"/>
      <c r="AI815" s="71"/>
      <c r="AJ815" s="71"/>
      <c r="AK815" s="71"/>
      <c r="AL815" s="71"/>
      <c r="AM815" s="71"/>
      <c r="AN815" s="71"/>
      <c r="AO815" s="71"/>
      <c r="AP815" s="71"/>
      <c r="AQ815" s="72"/>
      <c r="AR815" s="71"/>
      <c r="AS815" s="71"/>
      <c r="AT815" s="71"/>
      <c r="AU815" s="71"/>
      <c r="AV815" s="71"/>
      <c r="AW815" s="71"/>
      <c r="AX815" s="71"/>
      <c r="AY815" s="72"/>
      <c r="AZ815" s="71"/>
      <c r="BA815" s="71"/>
      <c r="BB815" s="71"/>
      <c r="BC815" s="71"/>
      <c r="BD815" s="71"/>
      <c r="BE815" s="71"/>
      <c r="BF815" s="71"/>
      <c r="BG815" s="72"/>
      <c r="BH815" s="71"/>
      <c r="BI815" s="71"/>
      <c r="BJ815" s="71"/>
      <c r="BK815" s="71"/>
      <c r="BL815" s="71"/>
      <c r="BM815" s="71"/>
      <c r="BN815" s="72"/>
      <c r="BO815" s="71"/>
      <c r="BP815" s="71"/>
      <c r="BQ815" s="71"/>
      <c r="BR815" s="71"/>
      <c r="BS815" s="71"/>
      <c r="BT815" s="71"/>
      <c r="BU815"/>
      <c r="BV815" s="70"/>
      <c r="BW815" s="70"/>
      <c r="BX815" s="70"/>
      <c r="BY815" s="70"/>
      <c r="BZ815" s="70"/>
      <c r="CA815" s="70"/>
      <c r="CB815" s="70"/>
      <c r="CC815" s="70"/>
      <c r="CD815" s="70"/>
    </row>
    <row r="816" spans="1:82">
      <c r="A816" s="70"/>
      <c r="B816" s="70"/>
      <c r="C816" s="70"/>
      <c r="D816" s="70"/>
      <c r="E816" s="70"/>
      <c r="F816" s="70"/>
      <c r="G816" s="70"/>
      <c r="H816" s="70"/>
      <c r="I816" s="148"/>
      <c r="J816" s="71"/>
      <c r="K816" s="71"/>
      <c r="L816" s="71"/>
      <c r="M816" s="71"/>
      <c r="N816" s="71"/>
      <c r="O816" s="71"/>
      <c r="P816" s="71"/>
      <c r="Q816" s="71"/>
      <c r="R816" s="71"/>
      <c r="S816" s="71"/>
      <c r="T816" s="72"/>
      <c r="U816" s="71"/>
      <c r="V816" s="71"/>
      <c r="W816" s="71"/>
      <c r="X816" s="71"/>
      <c r="Y816" s="71"/>
      <c r="Z816" s="71"/>
      <c r="AA816" s="71"/>
      <c r="AB816" s="71"/>
      <c r="AC816" s="71"/>
      <c r="AD816" s="71"/>
      <c r="AE816" s="72"/>
      <c r="AF816" s="71"/>
      <c r="AG816" s="71"/>
      <c r="AH816" s="71"/>
      <c r="AI816" s="71"/>
      <c r="AJ816" s="71"/>
      <c r="AK816" s="71"/>
      <c r="AL816" s="71"/>
      <c r="AM816" s="71"/>
      <c r="AN816" s="71"/>
      <c r="AO816" s="71"/>
      <c r="AP816" s="71"/>
      <c r="AQ816" s="72"/>
      <c r="AR816" s="71"/>
      <c r="AS816" s="71"/>
      <c r="AT816" s="71"/>
      <c r="AU816" s="71"/>
      <c r="AV816" s="71"/>
      <c r="AW816" s="71"/>
      <c r="AX816" s="71"/>
      <c r="AY816" s="72"/>
      <c r="AZ816" s="71"/>
      <c r="BA816" s="71"/>
      <c r="BB816" s="71"/>
      <c r="BC816" s="71"/>
      <c r="BD816" s="71"/>
      <c r="BE816" s="71"/>
      <c r="BF816" s="71"/>
      <c r="BG816" s="72"/>
      <c r="BH816" s="71"/>
      <c r="BI816" s="71"/>
      <c r="BJ816" s="71"/>
      <c r="BK816" s="71"/>
      <c r="BL816" s="71"/>
      <c r="BM816" s="71"/>
      <c r="BN816" s="72"/>
      <c r="BO816" s="71"/>
      <c r="BP816" s="71"/>
      <c r="BQ816" s="71"/>
      <c r="BR816" s="71"/>
      <c r="BS816" s="71"/>
      <c r="BT816" s="71"/>
      <c r="BU816"/>
      <c r="BV816" s="70"/>
      <c r="BW816" s="70"/>
      <c r="BX816" s="70"/>
      <c r="BY816" s="70"/>
      <c r="BZ816" s="70"/>
      <c r="CA816" s="70"/>
      <c r="CB816" s="70"/>
      <c r="CC816" s="70"/>
      <c r="CD816" s="70"/>
    </row>
    <row r="817" spans="1:82">
      <c r="A817" s="70"/>
      <c r="B817" s="70"/>
      <c r="C817" s="70"/>
      <c r="D817" s="70"/>
      <c r="E817" s="70"/>
      <c r="F817" s="70"/>
      <c r="G817" s="70"/>
      <c r="H817" s="70"/>
      <c r="I817" s="148"/>
      <c r="J817" s="71"/>
      <c r="K817" s="71"/>
      <c r="L817" s="71"/>
      <c r="M817" s="71"/>
      <c r="N817" s="71"/>
      <c r="O817" s="71"/>
      <c r="P817" s="71"/>
      <c r="Q817" s="71"/>
      <c r="R817" s="71"/>
      <c r="S817" s="71"/>
      <c r="T817" s="72"/>
      <c r="U817" s="71"/>
      <c r="V817" s="71"/>
      <c r="W817" s="71"/>
      <c r="X817" s="71"/>
      <c r="Y817" s="71"/>
      <c r="Z817" s="71"/>
      <c r="AA817" s="71"/>
      <c r="AB817" s="71"/>
      <c r="AC817" s="71"/>
      <c r="AD817" s="71"/>
      <c r="AE817" s="72"/>
      <c r="AF817" s="71"/>
      <c r="AG817" s="71"/>
      <c r="AH817" s="71"/>
      <c r="AI817" s="71"/>
      <c r="AJ817" s="71"/>
      <c r="AK817" s="71"/>
      <c r="AL817" s="71"/>
      <c r="AM817" s="71"/>
      <c r="AN817" s="71"/>
      <c r="AO817" s="71"/>
      <c r="AP817" s="71"/>
      <c r="AQ817" s="72"/>
      <c r="AR817" s="71"/>
      <c r="AS817" s="71"/>
      <c r="AT817" s="71"/>
      <c r="AU817" s="71"/>
      <c r="AV817" s="71"/>
      <c r="AW817" s="71"/>
      <c r="AX817" s="71"/>
      <c r="AY817" s="72"/>
      <c r="AZ817" s="71"/>
      <c r="BA817" s="71"/>
      <c r="BB817" s="71"/>
      <c r="BC817" s="71"/>
      <c r="BD817" s="71"/>
      <c r="BE817" s="71"/>
      <c r="BF817" s="71"/>
      <c r="BG817" s="72"/>
      <c r="BH817" s="71"/>
      <c r="BI817" s="71"/>
      <c r="BJ817" s="71"/>
      <c r="BK817" s="71"/>
      <c r="BL817" s="71"/>
      <c r="BM817" s="71"/>
      <c r="BN817" s="72"/>
      <c r="BO817" s="71"/>
      <c r="BP817" s="71"/>
      <c r="BQ817" s="71"/>
      <c r="BR817" s="71"/>
      <c r="BS817" s="71"/>
      <c r="BT817" s="71"/>
      <c r="BU817"/>
      <c r="BV817" s="70"/>
      <c r="BW817" s="70"/>
      <c r="BX817" s="70"/>
      <c r="BY817" s="70"/>
      <c r="BZ817" s="70"/>
      <c r="CA817" s="70"/>
      <c r="CB817" s="70"/>
      <c r="CC817" s="70"/>
      <c r="CD817" s="70"/>
    </row>
    <row r="818" spans="1:82">
      <c r="A818" s="70"/>
      <c r="B818" s="70"/>
      <c r="C818" s="70"/>
      <c r="D818" s="70"/>
      <c r="E818" s="70"/>
      <c r="F818" s="70"/>
      <c r="G818" s="70"/>
      <c r="H818" s="70"/>
      <c r="I818" s="148"/>
      <c r="J818" s="71"/>
      <c r="K818" s="71"/>
      <c r="L818" s="71"/>
      <c r="M818" s="71"/>
      <c r="N818" s="71"/>
      <c r="O818" s="71"/>
      <c r="P818" s="71"/>
      <c r="Q818" s="71"/>
      <c r="R818" s="71"/>
      <c r="S818" s="71"/>
      <c r="T818" s="72"/>
      <c r="U818" s="71"/>
      <c r="V818" s="71"/>
      <c r="W818" s="71"/>
      <c r="X818" s="71"/>
      <c r="Y818" s="71"/>
      <c r="Z818" s="71"/>
      <c r="AA818" s="71"/>
      <c r="AB818" s="71"/>
      <c r="AC818" s="71"/>
      <c r="AD818" s="71"/>
      <c r="AE818" s="72"/>
      <c r="AF818" s="71"/>
      <c r="AG818" s="71"/>
      <c r="AH818" s="71"/>
      <c r="AI818" s="71"/>
      <c r="AJ818" s="71"/>
      <c r="AK818" s="71"/>
      <c r="AL818" s="71"/>
      <c r="AM818" s="71"/>
      <c r="AN818" s="71"/>
      <c r="AO818" s="71"/>
      <c r="AP818" s="71"/>
      <c r="AQ818" s="72"/>
      <c r="AR818" s="71"/>
      <c r="AS818" s="71"/>
      <c r="AT818" s="71"/>
      <c r="AU818" s="71"/>
      <c r="AV818" s="71"/>
      <c r="AW818" s="71"/>
      <c r="AX818" s="71"/>
      <c r="AY818" s="72"/>
      <c r="AZ818" s="71"/>
      <c r="BA818" s="71"/>
      <c r="BB818" s="71"/>
      <c r="BC818" s="71"/>
      <c r="BD818" s="71"/>
      <c r="BE818" s="71"/>
      <c r="BF818" s="71"/>
      <c r="BG818" s="72"/>
      <c r="BH818" s="71"/>
      <c r="BI818" s="71"/>
      <c r="BJ818" s="71"/>
      <c r="BK818" s="71"/>
      <c r="BL818" s="71"/>
      <c r="BM818" s="71"/>
      <c r="BN818" s="72"/>
      <c r="BO818" s="71"/>
      <c r="BP818" s="71"/>
      <c r="BQ818" s="71"/>
      <c r="BR818" s="71"/>
      <c r="BS818" s="71"/>
      <c r="BT818" s="71"/>
      <c r="BU818"/>
      <c r="BV818" s="70"/>
      <c r="BW818" s="70"/>
      <c r="BX818" s="70"/>
      <c r="BY818" s="70"/>
      <c r="BZ818" s="70"/>
      <c r="CA818" s="70"/>
      <c r="CB818" s="70"/>
      <c r="CC818" s="70"/>
      <c r="CD818" s="70"/>
    </row>
    <row r="819" spans="1:82">
      <c r="A819" s="70"/>
      <c r="B819" s="70"/>
      <c r="C819" s="70"/>
      <c r="D819" s="70"/>
      <c r="E819" s="70"/>
      <c r="F819" s="70"/>
      <c r="G819" s="70"/>
      <c r="H819" s="70"/>
      <c r="I819" s="148"/>
      <c r="J819" s="71"/>
      <c r="K819" s="71"/>
      <c r="L819" s="71"/>
      <c r="M819" s="71"/>
      <c r="N819" s="71"/>
      <c r="O819" s="71"/>
      <c r="P819" s="71"/>
      <c r="Q819" s="71"/>
      <c r="R819" s="71"/>
      <c r="S819" s="71"/>
      <c r="T819" s="72"/>
      <c r="U819" s="71"/>
      <c r="V819" s="71"/>
      <c r="W819" s="71"/>
      <c r="X819" s="71"/>
      <c r="Y819" s="71"/>
      <c r="Z819" s="71"/>
      <c r="AA819" s="71"/>
      <c r="AB819" s="71"/>
      <c r="AC819" s="71"/>
      <c r="AD819" s="71"/>
      <c r="AE819" s="72"/>
      <c r="AF819" s="71"/>
      <c r="AG819" s="71"/>
      <c r="AH819" s="71"/>
      <c r="AI819" s="71"/>
      <c r="AJ819" s="71"/>
      <c r="AK819" s="71"/>
      <c r="AL819" s="71"/>
      <c r="AM819" s="71"/>
      <c r="AN819" s="71"/>
      <c r="AO819" s="71"/>
      <c r="AP819" s="71"/>
      <c r="AQ819" s="72"/>
      <c r="AR819" s="71"/>
      <c r="AS819" s="71"/>
      <c r="AT819" s="71"/>
      <c r="AU819" s="71"/>
      <c r="AV819" s="71"/>
      <c r="AW819" s="71"/>
      <c r="AX819" s="71"/>
      <c r="AY819" s="72"/>
      <c r="AZ819" s="71"/>
      <c r="BA819" s="71"/>
      <c r="BB819" s="71"/>
      <c r="BC819" s="71"/>
      <c r="BD819" s="71"/>
      <c r="BE819" s="71"/>
      <c r="BF819" s="71"/>
      <c r="BG819" s="72"/>
      <c r="BH819" s="71"/>
      <c r="BI819" s="71"/>
      <c r="BJ819" s="71"/>
      <c r="BK819" s="71"/>
      <c r="BL819" s="71"/>
      <c r="BM819" s="71"/>
      <c r="BN819" s="72"/>
      <c r="BO819" s="71"/>
      <c r="BP819" s="71"/>
      <c r="BQ819" s="71"/>
      <c r="BR819" s="71"/>
      <c r="BS819" s="71"/>
      <c r="BT819" s="71"/>
      <c r="BU819"/>
      <c r="BV819" s="70"/>
      <c r="BW819" s="70"/>
      <c r="BX819" s="70"/>
      <c r="BY819" s="70"/>
      <c r="BZ819" s="70"/>
      <c r="CA819" s="70"/>
      <c r="CB819" s="70"/>
      <c r="CC819" s="70"/>
      <c r="CD819" s="70"/>
    </row>
    <row r="820" spans="1:82">
      <c r="A820" s="70"/>
      <c r="B820" s="70"/>
      <c r="C820" s="70"/>
      <c r="D820" s="70"/>
      <c r="E820" s="70"/>
      <c r="F820" s="70"/>
      <c r="G820" s="70"/>
      <c r="H820" s="70"/>
      <c r="I820" s="148"/>
      <c r="J820" s="71"/>
      <c r="K820" s="71"/>
      <c r="L820" s="71"/>
      <c r="M820" s="71"/>
      <c r="N820" s="71"/>
      <c r="O820" s="71"/>
      <c r="P820" s="71"/>
      <c r="Q820" s="71"/>
      <c r="R820" s="71"/>
      <c r="S820" s="71"/>
      <c r="T820" s="72"/>
      <c r="U820" s="71"/>
      <c r="V820" s="71"/>
      <c r="W820" s="71"/>
      <c r="X820" s="71"/>
      <c r="Y820" s="71"/>
      <c r="Z820" s="71"/>
      <c r="AA820" s="71"/>
      <c r="AB820" s="71"/>
      <c r="AC820" s="71"/>
      <c r="AD820" s="71"/>
      <c r="AE820" s="72"/>
      <c r="AF820" s="71"/>
      <c r="AG820" s="71"/>
      <c r="AH820" s="71"/>
      <c r="AI820" s="71"/>
      <c r="AJ820" s="71"/>
      <c r="AK820" s="71"/>
      <c r="AL820" s="71"/>
      <c r="AM820" s="71"/>
      <c r="AN820" s="71"/>
      <c r="AO820" s="71"/>
      <c r="AP820" s="71"/>
      <c r="AQ820" s="72"/>
      <c r="AR820" s="71"/>
      <c r="AS820" s="71"/>
      <c r="AT820" s="71"/>
      <c r="AU820" s="71"/>
      <c r="AV820" s="71"/>
      <c r="AW820" s="71"/>
      <c r="AX820" s="71"/>
      <c r="AY820" s="72"/>
      <c r="AZ820" s="71"/>
      <c r="BA820" s="71"/>
      <c r="BB820" s="71"/>
      <c r="BC820" s="71"/>
      <c r="BD820" s="71"/>
      <c r="BE820" s="71"/>
      <c r="BF820" s="71"/>
      <c r="BG820" s="72"/>
      <c r="BH820" s="71"/>
      <c r="BI820" s="71"/>
      <c r="BJ820" s="71"/>
      <c r="BK820" s="71"/>
      <c r="BL820" s="71"/>
      <c r="BM820" s="71"/>
      <c r="BN820" s="72"/>
      <c r="BO820" s="71"/>
      <c r="BP820" s="71"/>
      <c r="BQ820" s="71"/>
      <c r="BR820" s="71"/>
      <c r="BS820" s="71"/>
      <c r="BT820" s="71"/>
      <c r="BU820"/>
      <c r="BV820" s="70"/>
      <c r="BW820" s="70"/>
      <c r="BX820" s="70"/>
      <c r="BY820" s="70"/>
      <c r="BZ820" s="70"/>
      <c r="CA820" s="70"/>
      <c r="CB820" s="70"/>
      <c r="CC820" s="70"/>
      <c r="CD820" s="70"/>
    </row>
    <row r="821" spans="1:82">
      <c r="A821" s="70"/>
      <c r="B821" s="70"/>
      <c r="C821" s="70"/>
      <c r="D821" s="70"/>
      <c r="E821" s="70"/>
      <c r="F821" s="70"/>
      <c r="G821" s="70"/>
      <c r="H821" s="70"/>
      <c r="I821" s="148"/>
      <c r="J821" s="71"/>
      <c r="K821" s="71"/>
      <c r="L821" s="71"/>
      <c r="M821" s="71"/>
      <c r="N821" s="71"/>
      <c r="O821" s="71"/>
      <c r="P821" s="71"/>
      <c r="Q821" s="71"/>
      <c r="R821" s="71"/>
      <c r="S821" s="71"/>
      <c r="T821" s="72"/>
      <c r="U821" s="71"/>
      <c r="V821" s="71"/>
      <c r="W821" s="71"/>
      <c r="X821" s="71"/>
      <c r="Y821" s="71"/>
      <c r="Z821" s="71"/>
      <c r="AA821" s="71"/>
      <c r="AB821" s="71"/>
      <c r="AC821" s="71"/>
      <c r="AD821" s="71"/>
      <c r="AE821" s="72"/>
      <c r="AF821" s="71"/>
      <c r="AG821" s="71"/>
      <c r="AH821" s="71"/>
      <c r="AI821" s="71"/>
      <c r="AJ821" s="71"/>
      <c r="AK821" s="71"/>
      <c r="AL821" s="71"/>
      <c r="AM821" s="71"/>
      <c r="AN821" s="71"/>
      <c r="AO821" s="71"/>
      <c r="AP821" s="71"/>
      <c r="AQ821" s="72"/>
      <c r="AR821" s="71"/>
      <c r="AS821" s="71"/>
      <c r="AT821" s="71"/>
      <c r="AU821" s="71"/>
      <c r="AV821" s="71"/>
      <c r="AW821" s="71"/>
      <c r="AX821" s="71"/>
      <c r="AY821" s="72"/>
      <c r="AZ821" s="71"/>
      <c r="BA821" s="71"/>
      <c r="BB821" s="71"/>
      <c r="BC821" s="71"/>
      <c r="BD821" s="71"/>
      <c r="BE821" s="71"/>
      <c r="BF821" s="71"/>
      <c r="BG821" s="72"/>
      <c r="BH821" s="71"/>
      <c r="BI821" s="71"/>
      <c r="BJ821" s="71"/>
      <c r="BK821" s="71"/>
      <c r="BL821" s="71"/>
      <c r="BM821" s="71"/>
      <c r="BN821" s="72"/>
      <c r="BO821" s="71"/>
      <c r="BP821" s="71"/>
      <c r="BQ821" s="71"/>
      <c r="BR821" s="71"/>
      <c r="BS821" s="71"/>
      <c r="BT821" s="71"/>
      <c r="BU821"/>
      <c r="BV821" s="70"/>
      <c r="BW821" s="70"/>
      <c r="BX821" s="70"/>
      <c r="BY821" s="70"/>
      <c r="BZ821" s="70"/>
      <c r="CA821" s="70"/>
      <c r="CB821" s="70"/>
      <c r="CC821" s="70"/>
      <c r="CD821" s="70"/>
    </row>
    <row r="822" spans="1:82">
      <c r="A822" s="70"/>
      <c r="B822" s="70"/>
      <c r="C822" s="70"/>
      <c r="D822" s="70"/>
      <c r="E822" s="70"/>
      <c r="F822" s="70"/>
      <c r="G822" s="70"/>
      <c r="H822" s="70"/>
      <c r="I822" s="148"/>
      <c r="J822" s="71"/>
      <c r="K822" s="71"/>
      <c r="L822" s="71"/>
      <c r="M822" s="71"/>
      <c r="N822" s="71"/>
      <c r="O822" s="71"/>
      <c r="P822" s="71"/>
      <c r="Q822" s="71"/>
      <c r="R822" s="71"/>
      <c r="S822" s="71"/>
      <c r="T822" s="72"/>
      <c r="U822" s="71"/>
      <c r="V822" s="71"/>
      <c r="W822" s="71"/>
      <c r="X822" s="71"/>
      <c r="Y822" s="71"/>
      <c r="Z822" s="71"/>
      <c r="AA822" s="71"/>
      <c r="AB822" s="71"/>
      <c r="AC822" s="71"/>
      <c r="AD822" s="71"/>
      <c r="AE822" s="72"/>
      <c r="AF822" s="71"/>
      <c r="AG822" s="71"/>
      <c r="AH822" s="71"/>
      <c r="AI822" s="71"/>
      <c r="AJ822" s="71"/>
      <c r="AK822" s="71"/>
      <c r="AL822" s="71"/>
      <c r="AM822" s="71"/>
      <c r="AN822" s="71"/>
      <c r="AO822" s="71"/>
      <c r="AP822" s="71"/>
      <c r="AQ822" s="72"/>
      <c r="AR822" s="71"/>
      <c r="AS822" s="71"/>
      <c r="AT822" s="71"/>
      <c r="AU822" s="71"/>
      <c r="AV822" s="71"/>
      <c r="AW822" s="71"/>
      <c r="AX822" s="71"/>
      <c r="AY822" s="72"/>
      <c r="AZ822" s="71"/>
      <c r="BA822" s="71"/>
      <c r="BB822" s="71"/>
      <c r="BC822" s="71"/>
      <c r="BD822" s="71"/>
      <c r="BE822" s="71"/>
      <c r="BF822" s="71"/>
      <c r="BG822" s="72"/>
      <c r="BH822" s="71"/>
      <c r="BI822" s="71"/>
      <c r="BJ822" s="71"/>
      <c r="BK822" s="71"/>
      <c r="BL822" s="71"/>
      <c r="BM822" s="71"/>
      <c r="BN822" s="72"/>
      <c r="BO822" s="71"/>
      <c r="BP822" s="71"/>
      <c r="BQ822" s="71"/>
      <c r="BR822" s="71"/>
      <c r="BS822" s="71"/>
      <c r="BT822" s="71"/>
      <c r="BU822"/>
      <c r="BV822" s="70"/>
      <c r="BW822" s="70"/>
      <c r="BX822" s="70"/>
      <c r="BY822" s="70"/>
      <c r="BZ822" s="70"/>
      <c r="CA822" s="70"/>
      <c r="CB822" s="70"/>
      <c r="CC822" s="70"/>
      <c r="CD822" s="70"/>
    </row>
    <row r="823" spans="1:82">
      <c r="A823" s="70"/>
      <c r="B823" s="70"/>
      <c r="C823" s="70"/>
      <c r="D823" s="70"/>
      <c r="E823" s="70"/>
      <c r="F823" s="70"/>
      <c r="G823" s="70"/>
      <c r="H823" s="70"/>
      <c r="I823" s="148"/>
      <c r="J823" s="71"/>
      <c r="K823" s="71"/>
      <c r="L823" s="71"/>
      <c r="M823" s="71"/>
      <c r="N823" s="71"/>
      <c r="O823" s="71"/>
      <c r="P823" s="71"/>
      <c r="Q823" s="71"/>
      <c r="R823" s="71"/>
      <c r="S823" s="71"/>
      <c r="T823" s="72"/>
      <c r="U823" s="71"/>
      <c r="V823" s="71"/>
      <c r="W823" s="71"/>
      <c r="X823" s="71"/>
      <c r="Y823" s="71"/>
      <c r="Z823" s="71"/>
      <c r="AA823" s="71"/>
      <c r="AB823" s="71"/>
      <c r="AC823" s="71"/>
      <c r="AD823" s="71"/>
      <c r="AE823" s="72"/>
      <c r="AF823" s="71"/>
      <c r="AG823" s="71"/>
      <c r="AH823" s="71"/>
      <c r="AI823" s="71"/>
      <c r="AJ823" s="71"/>
      <c r="AK823" s="71"/>
      <c r="AL823" s="71"/>
      <c r="AM823" s="71"/>
      <c r="AN823" s="71"/>
      <c r="AO823" s="71"/>
      <c r="AP823" s="71"/>
      <c r="AQ823" s="72"/>
      <c r="AR823" s="71"/>
      <c r="AS823" s="71"/>
      <c r="AT823" s="71"/>
      <c r="AU823" s="71"/>
      <c r="AV823" s="71"/>
      <c r="AW823" s="71"/>
      <c r="AX823" s="71"/>
      <c r="AY823" s="72"/>
      <c r="AZ823" s="71"/>
      <c r="BA823" s="71"/>
      <c r="BB823" s="71"/>
      <c r="BC823" s="71"/>
      <c r="BD823" s="71"/>
      <c r="BE823" s="71"/>
      <c r="BF823" s="71"/>
      <c r="BG823" s="72"/>
      <c r="BH823" s="71"/>
      <c r="BI823" s="71"/>
      <c r="BJ823" s="71"/>
      <c r="BK823" s="71"/>
      <c r="BL823" s="71"/>
      <c r="BM823" s="71"/>
      <c r="BN823" s="72"/>
      <c r="BO823" s="71"/>
      <c r="BP823" s="71"/>
      <c r="BQ823" s="71"/>
      <c r="BR823" s="71"/>
      <c r="BS823" s="71"/>
      <c r="BT823" s="71"/>
      <c r="BU823"/>
      <c r="BV823" s="70"/>
      <c r="BW823" s="70"/>
      <c r="BX823" s="70"/>
      <c r="BY823" s="70"/>
      <c r="BZ823" s="70"/>
      <c r="CA823" s="70"/>
      <c r="CB823" s="70"/>
      <c r="CC823" s="70"/>
      <c r="CD823" s="70"/>
    </row>
    <row r="824" spans="1:82">
      <c r="A824" s="70"/>
      <c r="B824" s="70"/>
      <c r="C824" s="70"/>
      <c r="D824" s="70"/>
      <c r="E824" s="70"/>
      <c r="F824" s="70"/>
      <c r="G824" s="1064"/>
      <c r="H824" s="70"/>
      <c r="I824" s="148"/>
      <c r="J824" s="71"/>
      <c r="K824" s="71"/>
      <c r="L824" s="71"/>
      <c r="M824" s="71"/>
      <c r="N824" s="71"/>
      <c r="O824" s="71"/>
      <c r="P824" s="71"/>
      <c r="Q824" s="71"/>
      <c r="R824" s="71"/>
      <c r="S824" s="71"/>
      <c r="T824" s="72"/>
      <c r="U824" s="71"/>
      <c r="V824" s="71"/>
      <c r="W824" s="71"/>
      <c r="X824" s="71"/>
      <c r="Y824" s="71"/>
      <c r="Z824" s="71"/>
      <c r="AA824" s="71"/>
      <c r="AB824" s="71"/>
      <c r="AC824" s="71"/>
      <c r="AD824" s="71"/>
      <c r="AE824" s="72"/>
      <c r="AF824" s="71"/>
      <c r="AG824" s="71"/>
      <c r="AH824" s="71"/>
      <c r="AI824" s="71"/>
      <c r="AJ824" s="71"/>
      <c r="AK824" s="71"/>
      <c r="AL824" s="71"/>
      <c r="AM824" s="71"/>
      <c r="AN824" s="71"/>
      <c r="AO824" s="71"/>
      <c r="AP824" s="71"/>
      <c r="AQ824" s="72"/>
      <c r="AR824" s="71"/>
      <c r="AS824" s="71"/>
      <c r="AT824" s="71"/>
      <c r="AU824" s="71"/>
      <c r="AV824" s="71"/>
      <c r="AW824" s="71"/>
      <c r="AX824" s="71"/>
      <c r="AY824" s="72"/>
      <c r="AZ824" s="71"/>
      <c r="BA824" s="71"/>
      <c r="BB824" s="71"/>
      <c r="BC824" s="71"/>
      <c r="BD824" s="71"/>
      <c r="BE824" s="71"/>
      <c r="BF824" s="71"/>
      <c r="BG824" s="72"/>
      <c r="BH824" s="71"/>
      <c r="BI824" s="71"/>
      <c r="BJ824" s="71"/>
      <c r="BK824" s="71"/>
      <c r="BL824" s="71"/>
      <c r="BM824" s="71"/>
      <c r="BN824" s="72"/>
      <c r="BO824" s="71"/>
      <c r="BP824" s="71"/>
      <c r="BQ824" s="71"/>
      <c r="BR824" s="71"/>
      <c r="BS824" s="71"/>
      <c r="BT824" s="71"/>
      <c r="BU824"/>
      <c r="BV824" s="70"/>
      <c r="BW824" s="70"/>
      <c r="BX824" s="70"/>
      <c r="BY824" s="70"/>
      <c r="BZ824" s="70"/>
      <c r="CA824" s="70"/>
      <c r="CB824" s="70"/>
      <c r="CC824" s="70"/>
      <c r="CD824" s="70"/>
    </row>
    <row r="825" spans="1:82">
      <c r="A825" s="70"/>
      <c r="B825" s="70"/>
      <c r="C825" s="70"/>
      <c r="D825" s="70"/>
      <c r="E825" s="70"/>
      <c r="F825" s="70"/>
      <c r="G825" s="1064"/>
      <c r="H825" s="70"/>
      <c r="I825" s="148"/>
      <c r="J825" s="71"/>
      <c r="K825" s="71"/>
      <c r="L825" s="71"/>
      <c r="M825" s="71"/>
      <c r="N825" s="71"/>
      <c r="O825" s="71"/>
      <c r="P825" s="71"/>
      <c r="Q825" s="71"/>
      <c r="R825" s="71"/>
      <c r="S825" s="71"/>
      <c r="T825" s="72"/>
      <c r="U825" s="71"/>
      <c r="V825" s="71"/>
      <c r="W825" s="71"/>
      <c r="X825" s="71"/>
      <c r="Y825" s="71"/>
      <c r="Z825" s="71"/>
      <c r="AA825" s="71"/>
      <c r="AB825" s="71"/>
      <c r="AC825" s="71"/>
      <c r="AD825" s="71"/>
      <c r="AE825" s="72"/>
      <c r="AF825" s="71"/>
      <c r="AG825" s="71"/>
      <c r="AH825" s="71"/>
      <c r="AI825" s="71"/>
      <c r="AJ825" s="71"/>
      <c r="AK825" s="71"/>
      <c r="AL825" s="71"/>
      <c r="AM825" s="71"/>
      <c r="AN825" s="71"/>
      <c r="AO825" s="71"/>
      <c r="AP825" s="71"/>
      <c r="AQ825" s="72"/>
      <c r="AR825" s="71"/>
      <c r="AS825" s="71"/>
      <c r="AT825" s="71"/>
      <c r="AU825" s="71"/>
      <c r="AV825" s="71"/>
      <c r="AW825" s="71"/>
      <c r="AX825" s="71"/>
      <c r="AY825" s="72"/>
      <c r="AZ825" s="71"/>
      <c r="BA825" s="71"/>
      <c r="BB825" s="71"/>
      <c r="BC825" s="71"/>
      <c r="BD825" s="71"/>
      <c r="BE825" s="71"/>
      <c r="BF825" s="71"/>
      <c r="BG825" s="72"/>
      <c r="BH825" s="71"/>
      <c r="BI825" s="71"/>
      <c r="BJ825" s="71"/>
      <c r="BK825" s="71"/>
      <c r="BL825" s="71"/>
      <c r="BM825" s="71"/>
      <c r="BN825" s="72"/>
      <c r="BO825" s="71"/>
      <c r="BP825" s="71"/>
      <c r="BQ825" s="71"/>
      <c r="BR825" s="71"/>
      <c r="BS825" s="71"/>
      <c r="BT825" s="71"/>
      <c r="BU825"/>
      <c r="BV825" s="70"/>
      <c r="BW825" s="70"/>
      <c r="BX825" s="70"/>
      <c r="BY825" s="70"/>
      <c r="BZ825" s="70"/>
      <c r="CA825" s="70"/>
      <c r="CB825" s="70"/>
      <c r="CC825" s="70"/>
      <c r="CD825" s="70"/>
    </row>
    <row r="826" spans="1:82">
      <c r="A826" s="70"/>
      <c r="B826" s="70"/>
      <c r="C826" s="70"/>
      <c r="D826" s="70"/>
      <c r="E826" s="70"/>
      <c r="F826" s="70"/>
      <c r="G826" s="70"/>
      <c r="H826" s="70"/>
      <c r="I826" s="148"/>
      <c r="J826" s="71"/>
      <c r="K826" s="71"/>
      <c r="L826" s="71"/>
      <c r="M826" s="71"/>
      <c r="N826" s="71"/>
      <c r="O826" s="71"/>
      <c r="P826" s="71"/>
      <c r="Q826" s="71"/>
      <c r="R826" s="71"/>
      <c r="S826" s="71"/>
      <c r="T826" s="72"/>
      <c r="U826" s="71"/>
      <c r="V826" s="71"/>
      <c r="W826" s="71"/>
      <c r="X826" s="71"/>
      <c r="Y826" s="71"/>
      <c r="Z826" s="71"/>
      <c r="AA826" s="71"/>
      <c r="AB826" s="71"/>
      <c r="AC826" s="71"/>
      <c r="AD826" s="71"/>
      <c r="AE826" s="72"/>
      <c r="AF826" s="71"/>
      <c r="AG826" s="71"/>
      <c r="AH826" s="71"/>
      <c r="AI826" s="71"/>
      <c r="AJ826" s="71"/>
      <c r="AK826" s="71"/>
      <c r="AL826" s="71"/>
      <c r="AM826" s="71"/>
      <c r="AN826" s="71"/>
      <c r="AO826" s="71"/>
      <c r="AP826" s="71"/>
      <c r="AQ826" s="72"/>
      <c r="AR826" s="71"/>
      <c r="AS826" s="71"/>
      <c r="AT826" s="71"/>
      <c r="AU826" s="71"/>
      <c r="AV826" s="71"/>
      <c r="AW826" s="71"/>
      <c r="AX826" s="71"/>
      <c r="AY826" s="72"/>
      <c r="AZ826" s="71"/>
      <c r="BA826" s="71"/>
      <c r="BB826" s="71"/>
      <c r="BC826" s="71"/>
      <c r="BD826" s="71"/>
      <c r="BE826" s="71"/>
      <c r="BF826" s="71"/>
      <c r="BG826" s="72"/>
      <c r="BH826" s="71"/>
      <c r="BI826" s="71"/>
      <c r="BJ826" s="71"/>
      <c r="BK826" s="71"/>
      <c r="BL826" s="71"/>
      <c r="BM826" s="71"/>
      <c r="BN826" s="72"/>
      <c r="BO826" s="71"/>
      <c r="BP826" s="71"/>
      <c r="BQ826" s="71"/>
      <c r="BR826" s="71"/>
      <c r="BS826" s="71"/>
      <c r="BT826" s="71"/>
      <c r="BU826"/>
      <c r="BV826" s="70"/>
      <c r="BW826" s="70"/>
      <c r="BX826" s="70"/>
      <c r="BY826" s="70"/>
      <c r="BZ826" s="70"/>
      <c r="CA826" s="70"/>
      <c r="CB826" s="70"/>
      <c r="CC826" s="70"/>
      <c r="CD826" s="70"/>
    </row>
    <row r="827" spans="1:82">
      <c r="A827" s="70"/>
      <c r="B827" s="70"/>
      <c r="C827" s="70"/>
      <c r="D827" s="70"/>
      <c r="E827" s="70"/>
      <c r="F827" s="70"/>
      <c r="G827" s="70"/>
      <c r="H827" s="70"/>
      <c r="I827" s="148"/>
      <c r="J827" s="71"/>
      <c r="K827" s="71"/>
      <c r="L827" s="71"/>
      <c r="M827" s="71"/>
      <c r="N827" s="71"/>
      <c r="O827" s="71"/>
      <c r="P827" s="71"/>
      <c r="Q827" s="71"/>
      <c r="R827" s="71"/>
      <c r="S827" s="71"/>
      <c r="T827" s="72"/>
      <c r="U827" s="71"/>
      <c r="V827" s="71"/>
      <c r="W827" s="71"/>
      <c r="X827" s="71"/>
      <c r="Y827" s="71"/>
      <c r="Z827" s="71"/>
      <c r="AA827" s="71"/>
      <c r="AB827" s="71"/>
      <c r="AC827" s="71"/>
      <c r="AD827" s="71"/>
      <c r="AE827" s="72"/>
      <c r="AF827" s="71"/>
      <c r="AG827" s="71"/>
      <c r="AH827" s="71"/>
      <c r="AI827" s="71"/>
      <c r="AJ827" s="71"/>
      <c r="AK827" s="71"/>
      <c r="AL827" s="71"/>
      <c r="AM827" s="71"/>
      <c r="AN827" s="71"/>
      <c r="AO827" s="71"/>
      <c r="AP827" s="71"/>
      <c r="AQ827" s="72"/>
      <c r="AR827" s="71"/>
      <c r="AS827" s="71"/>
      <c r="AT827" s="71"/>
      <c r="AU827" s="71"/>
      <c r="AV827" s="71"/>
      <c r="AW827" s="71"/>
      <c r="AX827" s="71"/>
      <c r="AY827" s="72"/>
      <c r="AZ827" s="71"/>
      <c r="BA827" s="71"/>
      <c r="BB827" s="71"/>
      <c r="BC827" s="71"/>
      <c r="BD827" s="71"/>
      <c r="BE827" s="71"/>
      <c r="BF827" s="71"/>
      <c r="BG827" s="72"/>
      <c r="BH827" s="71"/>
      <c r="BI827" s="71"/>
      <c r="BJ827" s="71"/>
      <c r="BK827" s="71"/>
      <c r="BL827" s="71"/>
      <c r="BM827" s="71"/>
      <c r="BN827" s="72"/>
      <c r="BO827" s="71"/>
      <c r="BP827" s="71"/>
      <c r="BQ827" s="71"/>
      <c r="BR827" s="71"/>
      <c r="BS827" s="71"/>
      <c r="BT827" s="71"/>
      <c r="BU827"/>
      <c r="BV827" s="70"/>
      <c r="BW827" s="70"/>
      <c r="BX827" s="70"/>
      <c r="BY827" s="70"/>
      <c r="BZ827" s="70"/>
      <c r="CA827" s="70"/>
      <c r="CB827" s="70"/>
      <c r="CC827" s="70"/>
      <c r="CD827" s="70"/>
    </row>
    <row r="828" spans="1:82">
      <c r="A828" s="70"/>
      <c r="B828" s="70"/>
      <c r="C828" s="70"/>
      <c r="D828" s="70"/>
      <c r="E828" s="70"/>
      <c r="F828" s="70"/>
      <c r="G828" s="70"/>
      <c r="H828" s="70"/>
      <c r="I828" s="148"/>
      <c r="J828" s="71"/>
      <c r="K828" s="71"/>
      <c r="L828" s="71"/>
      <c r="M828" s="71"/>
      <c r="N828" s="71"/>
      <c r="O828" s="71"/>
      <c r="P828" s="71"/>
      <c r="Q828" s="71"/>
      <c r="R828" s="71"/>
      <c r="S828" s="71"/>
      <c r="T828" s="72"/>
      <c r="U828" s="71"/>
      <c r="V828" s="71"/>
      <c r="W828" s="71"/>
      <c r="X828" s="71"/>
      <c r="Y828" s="71"/>
      <c r="Z828" s="71"/>
      <c r="AA828" s="71"/>
      <c r="AB828" s="71"/>
      <c r="AC828" s="71"/>
      <c r="AD828" s="71"/>
      <c r="AE828" s="72"/>
      <c r="AF828" s="71"/>
      <c r="AG828" s="71"/>
      <c r="AH828" s="71"/>
      <c r="AI828" s="71"/>
      <c r="AJ828" s="71"/>
      <c r="AK828" s="71"/>
      <c r="AL828" s="71"/>
      <c r="AM828" s="71"/>
      <c r="AN828" s="71"/>
      <c r="AO828" s="71"/>
      <c r="AP828" s="71"/>
      <c r="AQ828" s="72"/>
      <c r="AR828" s="71"/>
      <c r="AS828" s="71"/>
      <c r="AT828" s="71"/>
      <c r="AU828" s="71"/>
      <c r="AV828" s="71"/>
      <c r="AW828" s="71"/>
      <c r="AX828" s="71"/>
      <c r="AY828" s="72"/>
      <c r="AZ828" s="71"/>
      <c r="BA828" s="71"/>
      <c r="BB828" s="71"/>
      <c r="BC828" s="71"/>
      <c r="BD828" s="71"/>
      <c r="BE828" s="71"/>
      <c r="BF828" s="71"/>
      <c r="BG828" s="72"/>
      <c r="BH828" s="71"/>
      <c r="BI828" s="71"/>
      <c r="BJ828" s="71"/>
      <c r="BK828" s="71"/>
      <c r="BL828" s="71"/>
      <c r="BM828" s="71"/>
      <c r="BN828" s="72"/>
      <c r="BO828" s="71"/>
      <c r="BP828" s="71"/>
      <c r="BQ828" s="71"/>
      <c r="BR828" s="71"/>
      <c r="BS828" s="71"/>
      <c r="BT828" s="71"/>
      <c r="BU828"/>
      <c r="BV828" s="70"/>
      <c r="BW828" s="70"/>
      <c r="BX828" s="70"/>
      <c r="BY828" s="70"/>
      <c r="BZ828" s="70"/>
      <c r="CA828" s="70"/>
      <c r="CB828" s="70"/>
      <c r="CC828" s="70"/>
      <c r="CD828" s="70"/>
    </row>
    <row r="829" spans="1:82">
      <c r="A829" s="70"/>
      <c r="B829" s="70"/>
      <c r="C829" s="70"/>
      <c r="D829" s="70"/>
      <c r="E829" s="70"/>
      <c r="F829" s="70"/>
      <c r="G829" s="70"/>
      <c r="H829" s="70"/>
      <c r="I829" s="148"/>
      <c r="J829" s="71"/>
      <c r="K829" s="71"/>
      <c r="L829" s="71"/>
      <c r="M829" s="71"/>
      <c r="N829" s="71"/>
      <c r="O829" s="71"/>
      <c r="P829" s="71"/>
      <c r="Q829" s="71"/>
      <c r="R829" s="71"/>
      <c r="S829" s="71"/>
      <c r="T829" s="72"/>
      <c r="U829" s="71"/>
      <c r="V829" s="71"/>
      <c r="W829" s="71"/>
      <c r="X829" s="71"/>
      <c r="Y829" s="71"/>
      <c r="Z829" s="71"/>
      <c r="AA829" s="71"/>
      <c r="AB829" s="71"/>
      <c r="AC829" s="71"/>
      <c r="AD829" s="71"/>
      <c r="AE829" s="72"/>
      <c r="AF829" s="71"/>
      <c r="AG829" s="71"/>
      <c r="AH829" s="71"/>
      <c r="AI829" s="71"/>
      <c r="AJ829" s="71"/>
      <c r="AK829" s="71"/>
      <c r="AL829" s="71"/>
      <c r="AM829" s="71"/>
      <c r="AN829" s="71"/>
      <c r="AO829" s="71"/>
      <c r="AP829" s="71"/>
      <c r="AQ829" s="72"/>
      <c r="AR829" s="71"/>
      <c r="AS829" s="71"/>
      <c r="AT829" s="71"/>
      <c r="AU829" s="71"/>
      <c r="AV829" s="71"/>
      <c r="AW829" s="71"/>
      <c r="AX829" s="71"/>
      <c r="AY829" s="72"/>
      <c r="AZ829" s="71"/>
      <c r="BA829" s="71"/>
      <c r="BB829" s="71"/>
      <c r="BC829" s="71"/>
      <c r="BD829" s="71"/>
      <c r="BE829" s="71"/>
      <c r="BF829" s="71"/>
      <c r="BG829" s="72"/>
      <c r="BH829" s="71"/>
      <c r="BI829" s="71"/>
      <c r="BJ829" s="71"/>
      <c r="BK829" s="71"/>
      <c r="BL829" s="71"/>
      <c r="BM829" s="71"/>
      <c r="BN829" s="72"/>
      <c r="BO829" s="71"/>
      <c r="BP829" s="71"/>
      <c r="BQ829" s="71"/>
      <c r="BR829" s="71"/>
      <c r="BS829" s="71"/>
      <c r="BT829" s="71"/>
      <c r="BU829"/>
      <c r="BV829" s="70"/>
      <c r="BW829" s="70"/>
      <c r="BX829" s="70"/>
      <c r="BY829" s="70"/>
      <c r="BZ829" s="70"/>
      <c r="CA829" s="70"/>
      <c r="CB829" s="70"/>
      <c r="CC829" s="70"/>
      <c r="CD829" s="70"/>
    </row>
    <row r="830" spans="1:82">
      <c r="A830" s="70"/>
      <c r="B830" s="70"/>
      <c r="C830" s="70"/>
      <c r="D830" s="70"/>
      <c r="E830" s="70"/>
      <c r="F830" s="70"/>
      <c r="G830" s="70"/>
      <c r="H830" s="70"/>
      <c r="I830" s="148"/>
      <c r="J830" s="71"/>
      <c r="K830" s="71"/>
      <c r="L830" s="71"/>
      <c r="M830" s="71"/>
      <c r="N830" s="71"/>
      <c r="O830" s="71"/>
      <c r="P830" s="71"/>
      <c r="Q830" s="71"/>
      <c r="R830" s="71"/>
      <c r="S830" s="71"/>
      <c r="T830" s="72"/>
      <c r="U830" s="71"/>
      <c r="V830" s="71"/>
      <c r="W830" s="71"/>
      <c r="X830" s="71"/>
      <c r="Y830" s="71"/>
      <c r="Z830" s="71"/>
      <c r="AA830" s="71"/>
      <c r="AB830" s="71"/>
      <c r="AC830" s="71"/>
      <c r="AD830" s="71"/>
      <c r="AE830" s="72"/>
      <c r="AF830" s="71"/>
      <c r="AG830" s="71"/>
      <c r="AH830" s="71"/>
      <c r="AI830" s="71"/>
      <c r="AJ830" s="71"/>
      <c r="AK830" s="71"/>
      <c r="AL830" s="71"/>
      <c r="AM830" s="71"/>
      <c r="AN830" s="71"/>
      <c r="AO830" s="71"/>
      <c r="AP830" s="71"/>
      <c r="AQ830" s="72"/>
      <c r="AR830" s="71"/>
      <c r="AS830" s="71"/>
      <c r="AT830" s="71"/>
      <c r="AU830" s="71"/>
      <c r="AV830" s="71"/>
      <c r="AW830" s="71"/>
      <c r="AX830" s="71"/>
      <c r="AY830" s="72"/>
      <c r="AZ830" s="71"/>
      <c r="BA830" s="71"/>
      <c r="BB830" s="71"/>
      <c r="BC830" s="71"/>
      <c r="BD830" s="71"/>
      <c r="BE830" s="71"/>
      <c r="BF830" s="71"/>
      <c r="BG830" s="72"/>
      <c r="BH830" s="71"/>
      <c r="BI830" s="71"/>
      <c r="BJ830" s="71"/>
      <c r="BK830" s="71"/>
      <c r="BL830" s="71"/>
      <c r="BM830" s="71"/>
      <c r="BN830" s="72"/>
      <c r="BO830" s="71"/>
      <c r="BP830" s="71"/>
      <c r="BQ830" s="71"/>
      <c r="BR830" s="71"/>
      <c r="BS830" s="71"/>
      <c r="BT830" s="71"/>
      <c r="BU830"/>
      <c r="BV830" s="70"/>
      <c r="BW830" s="70"/>
      <c r="BX830" s="70"/>
      <c r="BY830" s="70"/>
      <c r="BZ830" s="70"/>
      <c r="CA830" s="70"/>
      <c r="CB830" s="70"/>
      <c r="CC830" s="70"/>
      <c r="CD830" s="70"/>
    </row>
    <row r="831" spans="1:82">
      <c r="A831" s="70"/>
      <c r="B831" s="70"/>
      <c r="C831" s="70"/>
      <c r="D831" s="70"/>
      <c r="E831" s="70"/>
      <c r="F831" s="70"/>
      <c r="G831" s="70"/>
      <c r="H831" s="70"/>
      <c r="I831" s="148"/>
      <c r="J831" s="71"/>
      <c r="K831" s="71"/>
      <c r="L831" s="71"/>
      <c r="M831" s="71"/>
      <c r="N831" s="71"/>
      <c r="O831" s="71"/>
      <c r="P831" s="71"/>
      <c r="Q831" s="71"/>
      <c r="R831" s="71"/>
      <c r="S831" s="71"/>
      <c r="T831" s="72"/>
      <c r="U831" s="71"/>
      <c r="V831" s="71"/>
      <c r="W831" s="71"/>
      <c r="X831" s="71"/>
      <c r="Y831" s="71"/>
      <c r="Z831" s="71"/>
      <c r="AA831" s="71"/>
      <c r="AB831" s="71"/>
      <c r="AC831" s="71"/>
      <c r="AD831" s="71"/>
      <c r="AE831" s="72"/>
      <c r="AF831" s="71"/>
      <c r="AG831" s="71"/>
      <c r="AH831" s="71"/>
      <c r="AI831" s="71"/>
      <c r="AJ831" s="71"/>
      <c r="AK831" s="71"/>
      <c r="AL831" s="71"/>
      <c r="AM831" s="71"/>
      <c r="AN831" s="71"/>
      <c r="AO831" s="71"/>
      <c r="AP831" s="71"/>
      <c r="AQ831" s="72"/>
      <c r="AR831" s="71"/>
      <c r="AS831" s="71"/>
      <c r="AT831" s="71"/>
      <c r="AU831" s="71"/>
      <c r="AV831" s="71"/>
      <c r="AW831" s="71"/>
      <c r="AX831" s="71"/>
      <c r="AY831" s="72"/>
      <c r="AZ831" s="71"/>
      <c r="BA831" s="71"/>
      <c r="BB831" s="71"/>
      <c r="BC831" s="71"/>
      <c r="BD831" s="71"/>
      <c r="BE831" s="71"/>
      <c r="BF831" s="71"/>
      <c r="BG831" s="72"/>
      <c r="BH831" s="71"/>
      <c r="BI831" s="71"/>
      <c r="BJ831" s="71"/>
      <c r="BK831" s="71"/>
      <c r="BL831" s="71"/>
      <c r="BM831" s="71"/>
      <c r="BN831" s="72"/>
      <c r="BO831" s="71"/>
      <c r="BP831" s="71"/>
      <c r="BQ831" s="71"/>
      <c r="BR831" s="71"/>
      <c r="BS831" s="71"/>
      <c r="BT831" s="71"/>
      <c r="BU831"/>
      <c r="BV831" s="70"/>
      <c r="BW831" s="70"/>
      <c r="BX831" s="70"/>
      <c r="BY831" s="70"/>
      <c r="BZ831" s="70"/>
      <c r="CA831" s="70"/>
      <c r="CB831" s="70"/>
      <c r="CC831" s="70"/>
      <c r="CD831" s="70"/>
    </row>
    <row r="832" spans="1:82">
      <c r="A832" s="70"/>
      <c r="B832" s="70"/>
      <c r="C832" s="70"/>
      <c r="D832" s="70"/>
      <c r="E832" s="70"/>
      <c r="F832" s="70"/>
      <c r="G832" s="70"/>
      <c r="H832" s="70"/>
      <c r="I832" s="148"/>
      <c r="J832" s="71"/>
      <c r="K832" s="71"/>
      <c r="L832" s="71"/>
      <c r="M832" s="71"/>
      <c r="N832" s="71"/>
      <c r="O832" s="71"/>
      <c r="P832" s="71"/>
      <c r="Q832" s="71"/>
      <c r="R832" s="71"/>
      <c r="S832" s="71"/>
      <c r="T832" s="72"/>
      <c r="U832" s="71"/>
      <c r="V832" s="71"/>
      <c r="W832" s="71"/>
      <c r="X832" s="71"/>
      <c r="Y832" s="71"/>
      <c r="Z832" s="71"/>
      <c r="AA832" s="71"/>
      <c r="AB832" s="71"/>
      <c r="AC832" s="71"/>
      <c r="AD832" s="71"/>
      <c r="AE832" s="72"/>
      <c r="AF832" s="71"/>
      <c r="AG832" s="71"/>
      <c r="AH832" s="71"/>
      <c r="AI832" s="71"/>
      <c r="AJ832" s="71"/>
      <c r="AK832" s="71"/>
      <c r="AL832" s="71"/>
      <c r="AM832" s="71"/>
      <c r="AN832" s="71"/>
      <c r="AO832" s="71"/>
      <c r="AP832" s="71"/>
      <c r="AQ832" s="72"/>
      <c r="AR832" s="71"/>
      <c r="AS832" s="71"/>
      <c r="AT832" s="71"/>
      <c r="AU832" s="71"/>
      <c r="AV832" s="71"/>
      <c r="AW832" s="71"/>
      <c r="AX832" s="71"/>
      <c r="AY832" s="72"/>
      <c r="AZ832" s="71"/>
      <c r="BA832" s="71"/>
      <c r="BB832" s="71"/>
      <c r="BC832" s="71"/>
      <c r="BD832" s="71"/>
      <c r="BE832" s="71"/>
      <c r="BF832" s="71"/>
      <c r="BG832" s="72"/>
      <c r="BH832" s="71"/>
      <c r="BI832" s="71"/>
      <c r="BJ832" s="71"/>
      <c r="BK832" s="71"/>
      <c r="BL832" s="71"/>
      <c r="BM832" s="71"/>
      <c r="BN832" s="72"/>
      <c r="BO832" s="71"/>
      <c r="BP832" s="71"/>
      <c r="BQ832" s="71"/>
      <c r="BR832" s="71"/>
      <c r="BS832" s="71"/>
      <c r="BT832" s="71"/>
      <c r="BU832"/>
      <c r="BV832" s="70"/>
      <c r="BW832" s="70"/>
      <c r="BX832" s="70"/>
      <c r="BY832" s="70"/>
      <c r="BZ832" s="70"/>
      <c r="CA832" s="70"/>
      <c r="CB832" s="70"/>
      <c r="CC832" s="70"/>
      <c r="CD832" s="70"/>
    </row>
    <row r="833" spans="1:82">
      <c r="A833" s="70"/>
      <c r="B833" s="70"/>
      <c r="C833" s="70"/>
      <c r="D833" s="70"/>
      <c r="E833" s="70"/>
      <c r="F833" s="70"/>
      <c r="G833" s="70"/>
      <c r="H833" s="70"/>
      <c r="I833" s="148"/>
      <c r="J833" s="71"/>
      <c r="K833" s="71"/>
      <c r="L833" s="71"/>
      <c r="M833" s="71"/>
      <c r="N833" s="71"/>
      <c r="O833" s="71"/>
      <c r="P833" s="71"/>
      <c r="Q833" s="71"/>
      <c r="R833" s="71"/>
      <c r="S833" s="71"/>
      <c r="T833" s="72"/>
      <c r="U833" s="71"/>
      <c r="V833" s="71"/>
      <c r="W833" s="71"/>
      <c r="X833" s="71"/>
      <c r="Y833" s="71"/>
      <c r="Z833" s="71"/>
      <c r="AA833" s="71"/>
      <c r="AB833" s="71"/>
      <c r="AC833" s="71"/>
      <c r="AD833" s="71"/>
      <c r="AE833" s="72"/>
      <c r="AF833" s="71"/>
      <c r="AG833" s="71"/>
      <c r="AH833" s="71"/>
      <c r="AI833" s="71"/>
      <c r="AJ833" s="71"/>
      <c r="AK833" s="71"/>
      <c r="AL833" s="71"/>
      <c r="AM833" s="71"/>
      <c r="AN833" s="71"/>
      <c r="AO833" s="71"/>
      <c r="AP833" s="71"/>
      <c r="AQ833" s="72"/>
      <c r="AR833" s="71"/>
      <c r="AS833" s="71"/>
      <c r="AT833" s="71"/>
      <c r="AU833" s="71"/>
      <c r="AV833" s="71"/>
      <c r="AW833" s="71"/>
      <c r="AX833" s="71"/>
      <c r="AY833" s="72"/>
      <c r="AZ833" s="71"/>
      <c r="BA833" s="71"/>
      <c r="BB833" s="71"/>
      <c r="BC833" s="71"/>
      <c r="BD833" s="71"/>
      <c r="BE833" s="71"/>
      <c r="BF833" s="71"/>
      <c r="BG833" s="72"/>
      <c r="BH833" s="71"/>
      <c r="BI833" s="71"/>
      <c r="BJ833" s="71"/>
      <c r="BK833" s="71"/>
      <c r="BL833" s="71"/>
      <c r="BM833" s="71"/>
      <c r="BN833" s="72"/>
      <c r="BO833" s="71"/>
      <c r="BP833" s="71"/>
      <c r="BQ833" s="71"/>
      <c r="BR833" s="71"/>
      <c r="BS833" s="71"/>
      <c r="BT833" s="71"/>
      <c r="BU833"/>
      <c r="BV833" s="70"/>
      <c r="BW833" s="70"/>
      <c r="BX833" s="70"/>
      <c r="BY833" s="70"/>
      <c r="BZ833" s="70"/>
      <c r="CA833" s="70"/>
      <c r="CB833" s="70"/>
      <c r="CC833" s="70"/>
      <c r="CD833" s="70"/>
    </row>
    <row r="834" spans="1:82">
      <c r="A834" s="70"/>
      <c r="B834" s="70"/>
      <c r="C834" s="70"/>
      <c r="D834" s="70"/>
      <c r="E834" s="70"/>
      <c r="F834" s="70"/>
      <c r="G834" s="70"/>
      <c r="H834" s="70"/>
      <c r="I834" s="148"/>
      <c r="J834" s="71"/>
      <c r="K834" s="71"/>
      <c r="L834" s="71"/>
      <c r="M834" s="71"/>
      <c r="N834" s="71"/>
      <c r="O834" s="71"/>
      <c r="P834" s="71"/>
      <c r="Q834" s="71"/>
      <c r="R834" s="71"/>
      <c r="S834" s="71"/>
      <c r="T834" s="72"/>
      <c r="U834" s="71"/>
      <c r="V834" s="71"/>
      <c r="W834" s="71"/>
      <c r="X834" s="71"/>
      <c r="Y834" s="71"/>
      <c r="Z834" s="71"/>
      <c r="AA834" s="71"/>
      <c r="AB834" s="71"/>
      <c r="AC834" s="71"/>
      <c r="AD834" s="71"/>
      <c r="AE834" s="72"/>
      <c r="AF834" s="71"/>
      <c r="AG834" s="71"/>
      <c r="AH834" s="71"/>
      <c r="AI834" s="71"/>
      <c r="AJ834" s="71"/>
      <c r="AK834" s="71"/>
      <c r="AL834" s="71"/>
      <c r="AM834" s="71"/>
      <c r="AN834" s="71"/>
      <c r="AO834" s="71"/>
      <c r="AP834" s="71"/>
      <c r="AQ834" s="72"/>
      <c r="AR834" s="71"/>
      <c r="AS834" s="71"/>
      <c r="AT834" s="71"/>
      <c r="AU834" s="71"/>
      <c r="AV834" s="71"/>
      <c r="AW834" s="71"/>
      <c r="AX834" s="71"/>
      <c r="AY834" s="72"/>
      <c r="AZ834" s="71"/>
      <c r="BA834" s="71"/>
      <c r="BB834" s="71"/>
      <c r="BC834" s="71"/>
      <c r="BD834" s="71"/>
      <c r="BE834" s="71"/>
      <c r="BF834" s="71"/>
      <c r="BG834" s="72"/>
      <c r="BH834" s="71"/>
      <c r="BI834" s="71"/>
      <c r="BJ834" s="71"/>
      <c r="BK834" s="71"/>
      <c r="BL834" s="71"/>
      <c r="BM834" s="71"/>
      <c r="BN834" s="72"/>
      <c r="BO834" s="71"/>
      <c r="BP834" s="71"/>
      <c r="BQ834" s="71"/>
      <c r="BR834" s="71"/>
      <c r="BS834" s="71"/>
      <c r="BT834" s="71"/>
      <c r="BU834"/>
      <c r="BV834" s="70"/>
      <c r="BW834" s="70"/>
      <c r="BX834" s="70"/>
      <c r="BY834" s="70"/>
      <c r="BZ834" s="70"/>
      <c r="CA834" s="70"/>
      <c r="CB834" s="70"/>
      <c r="CC834" s="70"/>
      <c r="CD834" s="70"/>
    </row>
    <row r="835" spans="1:82">
      <c r="A835" s="70"/>
      <c r="B835" s="70"/>
      <c r="C835" s="70"/>
      <c r="D835" s="70"/>
      <c r="E835" s="70"/>
      <c r="F835" s="70"/>
      <c r="G835" s="70"/>
      <c r="H835" s="70"/>
      <c r="I835" s="148"/>
      <c r="J835" s="71"/>
      <c r="K835" s="71"/>
      <c r="L835" s="71"/>
      <c r="M835" s="71"/>
      <c r="N835" s="71"/>
      <c r="O835" s="71"/>
      <c r="P835" s="71"/>
      <c r="Q835" s="71"/>
      <c r="R835" s="71"/>
      <c r="S835" s="71"/>
      <c r="T835" s="72"/>
      <c r="U835" s="71"/>
      <c r="V835" s="71"/>
      <c r="W835" s="71"/>
      <c r="X835" s="71"/>
      <c r="Y835" s="71"/>
      <c r="Z835" s="71"/>
      <c r="AA835" s="71"/>
      <c r="AB835" s="71"/>
      <c r="AC835" s="71"/>
      <c r="AD835" s="71"/>
      <c r="AE835" s="72"/>
      <c r="AF835" s="71"/>
      <c r="AG835" s="71"/>
      <c r="AH835" s="71"/>
      <c r="AI835" s="71"/>
      <c r="AJ835" s="71"/>
      <c r="AK835" s="71"/>
      <c r="AL835" s="71"/>
      <c r="AM835" s="71"/>
      <c r="AN835" s="71"/>
      <c r="AO835" s="71"/>
      <c r="AP835" s="71"/>
      <c r="AQ835" s="72"/>
      <c r="AR835" s="71"/>
      <c r="AS835" s="71"/>
      <c r="AT835" s="71"/>
      <c r="AU835" s="71"/>
      <c r="AV835" s="71"/>
      <c r="AW835" s="71"/>
      <c r="AX835" s="71"/>
      <c r="AY835" s="72"/>
      <c r="AZ835" s="71"/>
      <c r="BA835" s="71"/>
      <c r="BB835" s="71"/>
      <c r="BC835" s="71"/>
      <c r="BD835" s="71"/>
      <c r="BE835" s="71"/>
      <c r="BF835" s="71"/>
      <c r="BG835" s="72"/>
      <c r="BH835" s="71"/>
      <c r="BI835" s="71"/>
      <c r="BJ835" s="71"/>
      <c r="BK835" s="71"/>
      <c r="BL835" s="71"/>
      <c r="BM835" s="71"/>
      <c r="BN835" s="72"/>
      <c r="BO835" s="71"/>
      <c r="BP835" s="71"/>
      <c r="BQ835" s="71"/>
      <c r="BR835" s="71"/>
      <c r="BS835" s="71"/>
      <c r="BT835" s="71"/>
      <c r="BU835"/>
      <c r="BV835" s="70"/>
      <c r="BW835" s="70"/>
      <c r="BX835" s="70"/>
      <c r="BY835" s="70"/>
      <c r="BZ835" s="70"/>
      <c r="CA835" s="70"/>
      <c r="CB835" s="70"/>
      <c r="CC835" s="70"/>
      <c r="CD835" s="70"/>
    </row>
    <row r="836" spans="1:82">
      <c r="A836" s="70"/>
      <c r="B836" s="70"/>
      <c r="C836" s="70"/>
      <c r="D836" s="70"/>
      <c r="E836" s="70"/>
      <c r="F836" s="70"/>
      <c r="G836" s="70"/>
      <c r="H836" s="70"/>
      <c r="I836" s="148"/>
      <c r="J836" s="71"/>
      <c r="K836" s="71"/>
      <c r="L836" s="71"/>
      <c r="M836" s="71"/>
      <c r="N836" s="71"/>
      <c r="O836" s="71"/>
      <c r="P836" s="71"/>
      <c r="Q836" s="71"/>
      <c r="R836" s="71"/>
      <c r="S836" s="71"/>
      <c r="T836" s="72"/>
      <c r="U836" s="71"/>
      <c r="V836" s="71"/>
      <c r="W836" s="71"/>
      <c r="X836" s="71"/>
      <c r="Y836" s="71"/>
      <c r="Z836" s="71"/>
      <c r="AA836" s="71"/>
      <c r="AB836" s="71"/>
      <c r="AC836" s="71"/>
      <c r="AD836" s="71"/>
      <c r="AE836" s="72"/>
      <c r="AF836" s="71"/>
      <c r="AG836" s="71"/>
      <c r="AH836" s="71"/>
      <c r="AI836" s="71"/>
      <c r="AJ836" s="71"/>
      <c r="AK836" s="71"/>
      <c r="AL836" s="71"/>
      <c r="AM836" s="71"/>
      <c r="AN836" s="71"/>
      <c r="AO836" s="71"/>
      <c r="AP836" s="71"/>
      <c r="AQ836" s="72"/>
      <c r="AR836" s="71"/>
      <c r="AS836" s="71"/>
      <c r="AT836" s="71"/>
      <c r="AU836" s="71"/>
      <c r="AV836" s="71"/>
      <c r="AW836" s="71"/>
      <c r="AX836" s="71"/>
      <c r="AY836" s="72"/>
      <c r="AZ836" s="71"/>
      <c r="BA836" s="71"/>
      <c r="BB836" s="71"/>
      <c r="BC836" s="71"/>
      <c r="BD836" s="71"/>
      <c r="BE836" s="71"/>
      <c r="BF836" s="71"/>
      <c r="BG836" s="72"/>
      <c r="BH836" s="71"/>
      <c r="BI836" s="71"/>
      <c r="BJ836" s="71"/>
      <c r="BK836" s="71"/>
      <c r="BL836" s="71"/>
      <c r="BM836" s="71"/>
      <c r="BN836" s="72"/>
      <c r="BO836" s="71"/>
      <c r="BP836" s="71"/>
      <c r="BQ836" s="71"/>
      <c r="BR836" s="71"/>
      <c r="BS836" s="71"/>
      <c r="BT836" s="71"/>
      <c r="BU836"/>
      <c r="BV836" s="70"/>
      <c r="BW836" s="70"/>
      <c r="BX836" s="70"/>
      <c r="BY836" s="70"/>
      <c r="BZ836" s="70"/>
      <c r="CA836" s="70"/>
      <c r="CB836" s="70"/>
      <c r="CC836" s="70"/>
      <c r="CD836" s="70"/>
    </row>
    <row r="837" spans="1:82">
      <c r="A837" s="70"/>
      <c r="B837" s="70"/>
      <c r="C837" s="70"/>
      <c r="D837" s="70"/>
      <c r="E837" s="70"/>
      <c r="F837" s="70"/>
      <c r="G837" s="70"/>
      <c r="H837" s="70"/>
      <c r="I837" s="148"/>
      <c r="J837" s="71"/>
      <c r="K837" s="71"/>
      <c r="L837" s="71"/>
      <c r="M837" s="71"/>
      <c r="N837" s="71"/>
      <c r="O837" s="71"/>
      <c r="P837" s="71"/>
      <c r="Q837" s="71"/>
      <c r="R837" s="71"/>
      <c r="S837" s="71"/>
      <c r="T837" s="72"/>
      <c r="U837" s="71"/>
      <c r="V837" s="71"/>
      <c r="W837" s="71"/>
      <c r="X837" s="71"/>
      <c r="Y837" s="71"/>
      <c r="Z837" s="71"/>
      <c r="AA837" s="71"/>
      <c r="AB837" s="71"/>
      <c r="AC837" s="71"/>
      <c r="AD837" s="71"/>
      <c r="AE837" s="72"/>
      <c r="AF837" s="71"/>
      <c r="AG837" s="71"/>
      <c r="AH837" s="71"/>
      <c r="AI837" s="71"/>
      <c r="AJ837" s="71"/>
      <c r="AK837" s="71"/>
      <c r="AL837" s="71"/>
      <c r="AM837" s="71"/>
      <c r="AN837" s="71"/>
      <c r="AO837" s="71"/>
      <c r="AP837" s="71"/>
      <c r="AQ837" s="72"/>
      <c r="AR837" s="71"/>
      <c r="AS837" s="71"/>
      <c r="AT837" s="71"/>
      <c r="AU837" s="71"/>
      <c r="AV837" s="71"/>
      <c r="AW837" s="71"/>
      <c r="AX837" s="71"/>
      <c r="AY837" s="72"/>
      <c r="AZ837" s="71"/>
      <c r="BA837" s="71"/>
      <c r="BB837" s="71"/>
      <c r="BC837" s="71"/>
      <c r="BD837" s="71"/>
      <c r="BE837" s="71"/>
      <c r="BF837" s="71"/>
      <c r="BG837" s="72"/>
      <c r="BH837" s="71"/>
      <c r="BI837" s="71"/>
      <c r="BJ837" s="71"/>
      <c r="BK837" s="71"/>
      <c r="BL837" s="71"/>
      <c r="BM837" s="71"/>
      <c r="BN837" s="72"/>
      <c r="BO837" s="71"/>
      <c r="BP837" s="71"/>
      <c r="BQ837" s="71"/>
      <c r="BR837" s="71"/>
      <c r="BS837" s="71"/>
      <c r="BT837" s="71"/>
      <c r="BU837"/>
      <c r="BV837" s="70"/>
      <c r="BW837" s="70"/>
      <c r="BX837" s="70"/>
      <c r="BY837" s="70"/>
      <c r="BZ837" s="70"/>
      <c r="CA837" s="70"/>
      <c r="CB837" s="70"/>
      <c r="CC837" s="70"/>
      <c r="CD837" s="70"/>
    </row>
    <row r="838" spans="1:82">
      <c r="A838" s="70"/>
      <c r="B838" s="70"/>
      <c r="C838" s="70"/>
      <c r="D838" s="70"/>
      <c r="E838" s="70"/>
      <c r="F838" s="70"/>
      <c r="G838" s="70"/>
      <c r="H838" s="70"/>
      <c r="I838" s="148"/>
      <c r="J838" s="71"/>
      <c r="K838" s="71"/>
      <c r="L838" s="71"/>
      <c r="M838" s="71"/>
      <c r="N838" s="71"/>
      <c r="O838" s="71"/>
      <c r="P838" s="71"/>
      <c r="Q838" s="71"/>
      <c r="R838" s="71"/>
      <c r="S838" s="71"/>
      <c r="T838" s="72"/>
      <c r="U838" s="71"/>
      <c r="V838" s="71"/>
      <c r="W838" s="71"/>
      <c r="X838" s="71"/>
      <c r="Y838" s="71"/>
      <c r="Z838" s="71"/>
      <c r="AA838" s="71"/>
      <c r="AB838" s="71"/>
      <c r="AC838" s="71"/>
      <c r="AD838" s="71"/>
      <c r="AE838" s="72"/>
      <c r="AF838" s="71"/>
      <c r="AG838" s="71"/>
      <c r="AH838" s="71"/>
      <c r="AI838" s="71"/>
      <c r="AJ838" s="71"/>
      <c r="AK838" s="71"/>
      <c r="AL838" s="71"/>
      <c r="AM838" s="71"/>
      <c r="AN838" s="71"/>
      <c r="AO838" s="71"/>
      <c r="AP838" s="71"/>
      <c r="AQ838" s="72"/>
      <c r="AR838" s="71"/>
      <c r="AS838" s="71"/>
      <c r="AT838" s="71"/>
      <c r="AU838" s="71"/>
      <c r="AV838" s="71"/>
      <c r="AW838" s="71"/>
      <c r="AX838" s="71"/>
      <c r="AY838" s="72"/>
      <c r="AZ838" s="71"/>
      <c r="BA838" s="71"/>
      <c r="BB838" s="71"/>
      <c r="BC838" s="71"/>
      <c r="BD838" s="71"/>
      <c r="BE838" s="71"/>
      <c r="BF838" s="71"/>
      <c r="BG838" s="72"/>
      <c r="BH838" s="71"/>
      <c r="BI838" s="71"/>
      <c r="BJ838" s="71"/>
      <c r="BK838" s="71"/>
      <c r="BL838" s="71"/>
      <c r="BM838" s="71"/>
      <c r="BN838" s="72"/>
      <c r="BO838" s="71"/>
      <c r="BP838" s="71"/>
      <c r="BQ838" s="71"/>
      <c r="BR838" s="71"/>
      <c r="BS838" s="71"/>
      <c r="BT838" s="71"/>
      <c r="BU838"/>
      <c r="BV838" s="70"/>
      <c r="BW838" s="70"/>
      <c r="BX838" s="70"/>
      <c r="BY838" s="70"/>
      <c r="BZ838" s="70"/>
      <c r="CA838" s="70"/>
      <c r="CB838" s="70"/>
      <c r="CC838" s="70"/>
      <c r="CD838" s="70"/>
    </row>
    <row r="839" spans="1:82">
      <c r="A839" s="70"/>
      <c r="B839" s="70"/>
      <c r="C839" s="70"/>
      <c r="D839" s="70"/>
      <c r="E839" s="70"/>
      <c r="F839" s="70"/>
      <c r="G839" s="70"/>
      <c r="H839" s="70"/>
      <c r="I839" s="148"/>
      <c r="J839" s="71"/>
      <c r="K839" s="71"/>
      <c r="L839" s="71"/>
      <c r="M839" s="71"/>
      <c r="N839" s="71"/>
      <c r="O839" s="71"/>
      <c r="P839" s="71"/>
      <c r="Q839" s="71"/>
      <c r="R839" s="71"/>
      <c r="S839" s="71"/>
      <c r="T839" s="72"/>
      <c r="U839" s="71"/>
      <c r="V839" s="71"/>
      <c r="W839" s="71"/>
      <c r="X839" s="71"/>
      <c r="Y839" s="71"/>
      <c r="Z839" s="71"/>
      <c r="AA839" s="71"/>
      <c r="AB839" s="71"/>
      <c r="AC839" s="71"/>
      <c r="AD839" s="71"/>
      <c r="AE839" s="72"/>
      <c r="AF839" s="71"/>
      <c r="AG839" s="71"/>
      <c r="AH839" s="71"/>
      <c r="AI839" s="71"/>
      <c r="AJ839" s="71"/>
      <c r="AK839" s="71"/>
      <c r="AL839" s="71"/>
      <c r="AM839" s="71"/>
      <c r="AN839" s="71"/>
      <c r="AO839" s="71"/>
      <c r="AP839" s="71"/>
      <c r="AQ839" s="72"/>
      <c r="AR839" s="71"/>
      <c r="AS839" s="71"/>
      <c r="AT839" s="71"/>
      <c r="AU839" s="71"/>
      <c r="AV839" s="71"/>
      <c r="AW839" s="71"/>
      <c r="AX839" s="71"/>
      <c r="AY839" s="72"/>
      <c r="AZ839" s="71"/>
      <c r="BA839" s="71"/>
      <c r="BB839" s="71"/>
      <c r="BC839" s="71"/>
      <c r="BD839" s="71"/>
      <c r="BE839" s="71"/>
      <c r="BF839" s="71"/>
      <c r="BG839" s="72"/>
      <c r="BH839" s="71"/>
      <c r="BI839" s="71"/>
      <c r="BJ839" s="71"/>
      <c r="BK839" s="71"/>
      <c r="BL839" s="71"/>
      <c r="BM839" s="71"/>
      <c r="BN839" s="72"/>
      <c r="BO839" s="71"/>
      <c r="BP839" s="71"/>
      <c r="BQ839" s="71"/>
      <c r="BR839" s="71"/>
      <c r="BS839" s="71"/>
      <c r="BT839" s="71"/>
      <c r="BU839"/>
      <c r="BV839" s="70"/>
      <c r="BW839" s="70"/>
      <c r="BX839" s="70"/>
      <c r="BY839" s="70"/>
      <c r="BZ839" s="70"/>
      <c r="CA839" s="70"/>
      <c r="CB839" s="70"/>
      <c r="CC839" s="70"/>
      <c r="CD839" s="70"/>
    </row>
    <row r="840" spans="1:82">
      <c r="A840" s="70"/>
      <c r="B840" s="70"/>
      <c r="C840" s="70"/>
      <c r="D840" s="70"/>
      <c r="E840" s="70"/>
      <c r="F840" s="70"/>
      <c r="G840" s="70"/>
      <c r="H840" s="70"/>
      <c r="I840" s="148"/>
      <c r="J840" s="71"/>
      <c r="K840" s="71"/>
      <c r="L840" s="71"/>
      <c r="M840" s="71"/>
      <c r="N840" s="71"/>
      <c r="O840" s="71"/>
      <c r="P840" s="71"/>
      <c r="Q840" s="71"/>
      <c r="R840" s="71"/>
      <c r="S840" s="71"/>
      <c r="T840" s="72"/>
      <c r="U840" s="71"/>
      <c r="V840" s="71"/>
      <c r="W840" s="71"/>
      <c r="X840" s="71"/>
      <c r="Y840" s="71"/>
      <c r="Z840" s="71"/>
      <c r="AA840" s="71"/>
      <c r="AB840" s="71"/>
      <c r="AC840" s="71"/>
      <c r="AD840" s="71"/>
      <c r="AE840" s="72"/>
      <c r="AF840" s="71"/>
      <c r="AG840" s="71"/>
      <c r="AH840" s="71"/>
      <c r="AI840" s="71"/>
      <c r="AJ840" s="71"/>
      <c r="AK840" s="71"/>
      <c r="AL840" s="71"/>
      <c r="AM840" s="71"/>
      <c r="AN840" s="71"/>
      <c r="AO840" s="71"/>
      <c r="AP840" s="71"/>
      <c r="AQ840" s="72"/>
      <c r="AR840" s="71"/>
      <c r="AS840" s="71"/>
      <c r="AT840" s="71"/>
      <c r="AU840" s="71"/>
      <c r="AV840" s="71"/>
      <c r="AW840" s="71"/>
      <c r="AX840" s="71"/>
      <c r="AY840" s="72"/>
      <c r="AZ840" s="71"/>
      <c r="BA840" s="71"/>
      <c r="BB840" s="71"/>
      <c r="BC840" s="71"/>
      <c r="BD840" s="71"/>
      <c r="BE840" s="71"/>
      <c r="BF840" s="71"/>
      <c r="BG840" s="72"/>
      <c r="BH840" s="71"/>
      <c r="BI840" s="71"/>
      <c r="BJ840" s="71"/>
      <c r="BK840" s="71"/>
      <c r="BL840" s="71"/>
      <c r="BM840" s="71"/>
      <c r="BN840" s="72"/>
      <c r="BO840" s="71"/>
      <c r="BP840" s="71"/>
      <c r="BQ840" s="71"/>
      <c r="BR840" s="71"/>
      <c r="BS840" s="71"/>
      <c r="BT840" s="71"/>
      <c r="BU840"/>
      <c r="BV840" s="70"/>
      <c r="BW840" s="70"/>
      <c r="BX840" s="70"/>
      <c r="BY840" s="70"/>
      <c r="BZ840" s="70"/>
      <c r="CA840" s="70"/>
      <c r="CB840" s="70"/>
      <c r="CC840" s="70"/>
      <c r="CD840" s="70"/>
    </row>
    <row r="841" spans="1:82">
      <c r="A841" s="70"/>
      <c r="B841" s="70"/>
      <c r="C841" s="70"/>
      <c r="D841" s="70"/>
      <c r="E841" s="70"/>
      <c r="F841" s="70"/>
      <c r="G841" s="70"/>
      <c r="H841" s="70"/>
      <c r="I841" s="148"/>
      <c r="J841" s="71"/>
      <c r="K841" s="71"/>
      <c r="L841" s="71"/>
      <c r="M841" s="71"/>
      <c r="N841" s="71"/>
      <c r="O841" s="71"/>
      <c r="P841" s="71"/>
      <c r="Q841" s="71"/>
      <c r="R841" s="71"/>
      <c r="S841" s="71"/>
      <c r="T841" s="72"/>
      <c r="U841" s="71"/>
      <c r="V841" s="71"/>
      <c r="W841" s="71"/>
      <c r="X841" s="71"/>
      <c r="Y841" s="71"/>
      <c r="Z841" s="71"/>
      <c r="AA841" s="71"/>
      <c r="AB841" s="71"/>
      <c r="AC841" s="71"/>
      <c r="AD841" s="71"/>
      <c r="AE841" s="72"/>
      <c r="AF841" s="71"/>
      <c r="AG841" s="71"/>
      <c r="AH841" s="71"/>
      <c r="AI841" s="71"/>
      <c r="AJ841" s="71"/>
      <c r="AK841" s="71"/>
      <c r="AL841" s="71"/>
      <c r="AM841" s="71"/>
      <c r="AN841" s="71"/>
      <c r="AO841" s="71"/>
      <c r="AP841" s="71"/>
      <c r="AQ841" s="72"/>
      <c r="AR841" s="71"/>
      <c r="AS841" s="71"/>
      <c r="AT841" s="71"/>
      <c r="AU841" s="71"/>
      <c r="AV841" s="71"/>
      <c r="AW841" s="71"/>
      <c r="AX841" s="71"/>
      <c r="AY841" s="72"/>
      <c r="AZ841" s="71"/>
      <c r="BA841" s="71"/>
      <c r="BB841" s="71"/>
      <c r="BC841" s="71"/>
      <c r="BD841" s="71"/>
      <c r="BE841" s="71"/>
      <c r="BF841" s="71"/>
      <c r="BG841" s="72"/>
      <c r="BH841" s="71"/>
      <c r="BI841" s="71"/>
      <c r="BJ841" s="71"/>
      <c r="BK841" s="71"/>
      <c r="BL841" s="71"/>
      <c r="BM841" s="71"/>
      <c r="BN841" s="72"/>
      <c r="BO841" s="71"/>
      <c r="BP841" s="71"/>
      <c r="BQ841" s="71"/>
      <c r="BR841" s="71"/>
      <c r="BS841" s="71"/>
      <c r="BT841" s="71"/>
      <c r="BU841"/>
      <c r="BV841" s="70"/>
      <c r="BW841" s="70"/>
      <c r="BX841" s="70"/>
      <c r="BY841" s="70"/>
      <c r="BZ841" s="70"/>
      <c r="CA841" s="70"/>
      <c r="CB841" s="70"/>
      <c r="CC841" s="70"/>
      <c r="CD841" s="70"/>
    </row>
    <row r="842" spans="1:82">
      <c r="A842" s="70"/>
      <c r="B842" s="70"/>
      <c r="C842" s="70"/>
      <c r="D842" s="70"/>
      <c r="E842" s="70"/>
      <c r="F842" s="70"/>
      <c r="G842" s="70"/>
      <c r="H842" s="70"/>
      <c r="I842" s="148"/>
      <c r="J842" s="71"/>
      <c r="K842" s="71"/>
      <c r="L842" s="71"/>
      <c r="M842" s="71"/>
      <c r="N842" s="71"/>
      <c r="O842" s="71"/>
      <c r="P842" s="71"/>
      <c r="Q842" s="71"/>
      <c r="R842" s="71"/>
      <c r="S842" s="71"/>
      <c r="T842" s="72"/>
      <c r="U842" s="71"/>
      <c r="V842" s="71"/>
      <c r="W842" s="71"/>
      <c r="X842" s="71"/>
      <c r="Y842" s="71"/>
      <c r="Z842" s="71"/>
      <c r="AA842" s="71"/>
      <c r="AB842" s="71"/>
      <c r="AC842" s="71"/>
      <c r="AD842" s="71"/>
      <c r="AE842" s="72"/>
      <c r="AF842" s="71"/>
      <c r="AG842" s="71"/>
      <c r="AH842" s="71"/>
      <c r="AI842" s="71"/>
      <c r="AJ842" s="71"/>
      <c r="AK842" s="71"/>
      <c r="AL842" s="71"/>
      <c r="AM842" s="71"/>
      <c r="AN842" s="71"/>
      <c r="AO842" s="71"/>
      <c r="AP842" s="71"/>
      <c r="AQ842" s="72"/>
      <c r="AR842" s="71"/>
      <c r="AS842" s="71"/>
      <c r="AT842" s="71"/>
      <c r="AU842" s="71"/>
      <c r="AV842" s="71"/>
      <c r="AW842" s="71"/>
      <c r="AX842" s="71"/>
      <c r="AY842" s="72"/>
      <c r="AZ842" s="71"/>
      <c r="BA842" s="71"/>
      <c r="BB842" s="71"/>
      <c r="BC842" s="71"/>
      <c r="BD842" s="71"/>
      <c r="BE842" s="71"/>
      <c r="BF842" s="71"/>
      <c r="BG842" s="72"/>
      <c r="BH842" s="71"/>
      <c r="BI842" s="71"/>
      <c r="BJ842" s="71"/>
      <c r="BK842" s="71"/>
      <c r="BL842" s="71"/>
      <c r="BM842" s="71"/>
      <c r="BN842" s="72"/>
      <c r="BO842" s="71"/>
      <c r="BP842" s="71"/>
      <c r="BQ842" s="71"/>
      <c r="BR842" s="71"/>
      <c r="BS842" s="71"/>
      <c r="BT842" s="71"/>
      <c r="BU842"/>
      <c r="BV842" s="70"/>
      <c r="BW842" s="70"/>
      <c r="BX842" s="70"/>
      <c r="BY842" s="70"/>
      <c r="BZ842" s="70"/>
      <c r="CA842" s="70"/>
      <c r="CB842" s="70"/>
      <c r="CC842" s="70"/>
      <c r="CD842" s="70"/>
    </row>
    <row r="843" spans="1:82">
      <c r="A843" s="70"/>
      <c r="B843" s="70"/>
      <c r="C843" s="70"/>
      <c r="D843" s="70"/>
      <c r="E843" s="70"/>
      <c r="F843" s="70"/>
      <c r="G843" s="1064"/>
      <c r="H843" s="70"/>
      <c r="I843" s="148"/>
      <c r="J843" s="71"/>
      <c r="K843" s="71"/>
      <c r="L843" s="71"/>
      <c r="M843" s="71"/>
      <c r="N843" s="71"/>
      <c r="O843" s="71"/>
      <c r="P843" s="71"/>
      <c r="Q843" s="71"/>
      <c r="R843" s="71"/>
      <c r="S843" s="71"/>
      <c r="T843" s="72"/>
      <c r="U843" s="71"/>
      <c r="V843" s="71"/>
      <c r="W843" s="71"/>
      <c r="X843" s="71"/>
      <c r="Y843" s="71"/>
      <c r="Z843" s="71"/>
      <c r="AA843" s="71"/>
      <c r="AB843" s="71"/>
      <c r="AC843" s="71"/>
      <c r="AD843" s="71"/>
      <c r="AE843" s="72"/>
      <c r="AF843" s="71"/>
      <c r="AG843" s="71"/>
      <c r="AH843" s="71"/>
      <c r="AI843" s="71"/>
      <c r="AJ843" s="71"/>
      <c r="AK843" s="71"/>
      <c r="AL843" s="71"/>
      <c r="AM843" s="71"/>
      <c r="AN843" s="71"/>
      <c r="AO843" s="71"/>
      <c r="AP843" s="71"/>
      <c r="AQ843" s="72"/>
      <c r="AR843" s="71"/>
      <c r="AS843" s="71"/>
      <c r="AT843" s="71"/>
      <c r="AU843" s="71"/>
      <c r="AV843" s="71"/>
      <c r="AW843" s="71"/>
      <c r="AX843" s="71"/>
      <c r="AY843" s="72"/>
      <c r="AZ843" s="71"/>
      <c r="BA843" s="71"/>
      <c r="BB843" s="71"/>
      <c r="BC843" s="71"/>
      <c r="BD843" s="71"/>
      <c r="BE843" s="71"/>
      <c r="BF843" s="71"/>
      <c r="BG843" s="72"/>
      <c r="BH843" s="71"/>
      <c r="BI843" s="71"/>
      <c r="BJ843" s="71"/>
      <c r="BK843" s="71"/>
      <c r="BL843" s="71"/>
      <c r="BM843" s="71"/>
      <c r="BN843" s="72"/>
      <c r="BO843" s="71"/>
      <c r="BP843" s="71"/>
      <c r="BQ843" s="71"/>
      <c r="BR843" s="71"/>
      <c r="BS843" s="71"/>
      <c r="BT843" s="71"/>
      <c r="BU843"/>
      <c r="BV843" s="70"/>
      <c r="BW843" s="70"/>
      <c r="BX843" s="70"/>
      <c r="BY843" s="70"/>
      <c r="BZ843" s="70"/>
      <c r="CA843" s="70"/>
      <c r="CB843" s="70"/>
      <c r="CC843" s="70"/>
      <c r="CD843" s="70"/>
    </row>
    <row r="844" spans="1:82">
      <c r="A844" s="70"/>
      <c r="B844" s="70"/>
      <c r="C844" s="70"/>
      <c r="D844" s="70"/>
      <c r="E844" s="70"/>
      <c r="F844" s="70"/>
      <c r="G844" s="1064"/>
      <c r="H844" s="70"/>
      <c r="I844" s="148"/>
      <c r="J844" s="71"/>
      <c r="K844" s="71"/>
      <c r="L844" s="71"/>
      <c r="M844" s="71"/>
      <c r="N844" s="71"/>
      <c r="O844" s="71"/>
      <c r="P844" s="71"/>
      <c r="Q844" s="71"/>
      <c r="R844" s="71"/>
      <c r="S844" s="71"/>
      <c r="T844" s="72"/>
      <c r="U844" s="71"/>
      <c r="V844" s="71"/>
      <c r="W844" s="71"/>
      <c r="X844" s="71"/>
      <c r="Y844" s="71"/>
      <c r="Z844" s="71"/>
      <c r="AA844" s="71"/>
      <c r="AB844" s="71"/>
      <c r="AC844" s="71"/>
      <c r="AD844" s="71"/>
      <c r="AE844" s="72"/>
      <c r="AF844" s="71"/>
      <c r="AG844" s="71"/>
      <c r="AH844" s="71"/>
      <c r="AI844" s="71"/>
      <c r="AJ844" s="71"/>
      <c r="AK844" s="71"/>
      <c r="AL844" s="71"/>
      <c r="AM844" s="71"/>
      <c r="AN844" s="71"/>
      <c r="AO844" s="71"/>
      <c r="AP844" s="71"/>
      <c r="AQ844" s="72"/>
      <c r="AR844" s="71"/>
      <c r="AS844" s="71"/>
      <c r="AT844" s="71"/>
      <c r="AU844" s="71"/>
      <c r="AV844" s="71"/>
      <c r="AW844" s="71"/>
      <c r="AX844" s="71"/>
      <c r="AY844" s="72"/>
      <c r="AZ844" s="71"/>
      <c r="BA844" s="71"/>
      <c r="BB844" s="71"/>
      <c r="BC844" s="71"/>
      <c r="BD844" s="71"/>
      <c r="BE844" s="71"/>
      <c r="BF844" s="71"/>
      <c r="BG844" s="72"/>
      <c r="BH844" s="71"/>
      <c r="BI844" s="71"/>
      <c r="BJ844" s="71"/>
      <c r="BK844" s="71"/>
      <c r="BL844" s="71"/>
      <c r="BM844" s="71"/>
      <c r="BN844" s="72"/>
      <c r="BO844" s="71"/>
      <c r="BP844" s="71"/>
      <c r="BQ844" s="71"/>
      <c r="BR844" s="71"/>
      <c r="BS844" s="71"/>
      <c r="BT844" s="71"/>
      <c r="BU844"/>
      <c r="BV844" s="70"/>
      <c r="BW844" s="70"/>
      <c r="BX844" s="70"/>
      <c r="BY844" s="70"/>
      <c r="BZ844" s="70"/>
      <c r="CA844" s="70"/>
      <c r="CB844" s="70"/>
      <c r="CC844" s="70"/>
      <c r="CD844" s="70"/>
    </row>
    <row r="845" spans="1:82">
      <c r="A845" s="70"/>
      <c r="B845" s="70"/>
      <c r="C845" s="70"/>
      <c r="D845" s="70"/>
      <c r="E845" s="70"/>
      <c r="F845" s="70"/>
      <c r="G845" s="70"/>
      <c r="H845" s="70"/>
      <c r="I845" s="148"/>
      <c r="J845" s="71"/>
      <c r="K845" s="71"/>
      <c r="L845" s="71"/>
      <c r="M845" s="71"/>
      <c r="N845" s="71"/>
      <c r="O845" s="71"/>
      <c r="P845" s="71"/>
      <c r="Q845" s="71"/>
      <c r="R845" s="71"/>
      <c r="S845" s="71"/>
      <c r="T845" s="72"/>
      <c r="U845" s="71"/>
      <c r="V845" s="71"/>
      <c r="W845" s="71"/>
      <c r="X845" s="71"/>
      <c r="Y845" s="71"/>
      <c r="Z845" s="71"/>
      <c r="AA845" s="71"/>
      <c r="AB845" s="71"/>
      <c r="AC845" s="71"/>
      <c r="AD845" s="71"/>
      <c r="AE845" s="72"/>
      <c r="AF845" s="71"/>
      <c r="AG845" s="71"/>
      <c r="AH845" s="71"/>
      <c r="AI845" s="71"/>
      <c r="AJ845" s="71"/>
      <c r="AK845" s="71"/>
      <c r="AL845" s="71"/>
      <c r="AM845" s="71"/>
      <c r="AN845" s="71"/>
      <c r="AO845" s="71"/>
      <c r="AP845" s="71"/>
      <c r="AQ845" s="72"/>
      <c r="AR845" s="71"/>
      <c r="AS845" s="71"/>
      <c r="AT845" s="71"/>
      <c r="AU845" s="71"/>
      <c r="AV845" s="71"/>
      <c r="AW845" s="71"/>
      <c r="AX845" s="71"/>
      <c r="AY845" s="72"/>
      <c r="AZ845" s="71"/>
      <c r="BA845" s="71"/>
      <c r="BB845" s="71"/>
      <c r="BC845" s="71"/>
      <c r="BD845" s="71"/>
      <c r="BE845" s="71"/>
      <c r="BF845" s="71"/>
      <c r="BG845" s="72"/>
      <c r="BH845" s="71"/>
      <c r="BI845" s="71"/>
      <c r="BJ845" s="71"/>
      <c r="BK845" s="71"/>
      <c r="BL845" s="71"/>
      <c r="BM845" s="71"/>
      <c r="BN845" s="72"/>
      <c r="BO845" s="71"/>
      <c r="BP845" s="71"/>
      <c r="BQ845" s="71"/>
      <c r="BR845" s="71"/>
      <c r="BS845" s="71"/>
      <c r="BT845" s="71"/>
      <c r="BU845"/>
      <c r="BV845" s="70"/>
      <c r="BW845" s="70"/>
      <c r="BX845" s="70"/>
      <c r="BY845" s="70"/>
      <c r="BZ845" s="70"/>
      <c r="CA845" s="70"/>
      <c r="CB845" s="70"/>
      <c r="CC845" s="70"/>
      <c r="CD845" s="70"/>
    </row>
    <row r="846" spans="1:82">
      <c r="A846" s="70"/>
      <c r="B846" s="70"/>
      <c r="C846" s="70"/>
      <c r="D846" s="70"/>
      <c r="E846" s="70"/>
      <c r="F846" s="70"/>
      <c r="G846" s="70"/>
      <c r="H846" s="70"/>
      <c r="I846" s="148"/>
      <c r="J846" s="71"/>
      <c r="K846" s="71"/>
      <c r="L846" s="71"/>
      <c r="M846" s="71"/>
      <c r="N846" s="71"/>
      <c r="O846" s="71"/>
      <c r="P846" s="71"/>
      <c r="Q846" s="71"/>
      <c r="R846" s="71"/>
      <c r="S846" s="71"/>
      <c r="T846" s="72"/>
      <c r="U846" s="71"/>
      <c r="V846" s="71"/>
      <c r="W846" s="71"/>
      <c r="X846" s="71"/>
      <c r="Y846" s="71"/>
      <c r="Z846" s="71"/>
      <c r="AA846" s="71"/>
      <c r="AB846" s="71"/>
      <c r="AC846" s="71"/>
      <c r="AD846" s="71"/>
      <c r="AE846" s="72"/>
      <c r="AF846" s="71"/>
      <c r="AG846" s="71"/>
      <c r="AH846" s="71"/>
      <c r="AI846" s="71"/>
      <c r="AJ846" s="71"/>
      <c r="AK846" s="71"/>
      <c r="AL846" s="71"/>
      <c r="AM846" s="71"/>
      <c r="AN846" s="71"/>
      <c r="AO846" s="71"/>
      <c r="AP846" s="71"/>
      <c r="AQ846" s="72"/>
      <c r="AR846" s="71"/>
      <c r="AS846" s="71"/>
      <c r="AT846" s="71"/>
      <c r="AU846" s="71"/>
      <c r="AV846" s="71"/>
      <c r="AW846" s="71"/>
      <c r="AX846" s="71"/>
      <c r="AY846" s="72"/>
      <c r="AZ846" s="71"/>
      <c r="BA846" s="71"/>
      <c r="BB846" s="71"/>
      <c r="BC846" s="71"/>
      <c r="BD846" s="71"/>
      <c r="BE846" s="71"/>
      <c r="BF846" s="71"/>
      <c r="BG846" s="72"/>
      <c r="BH846" s="71"/>
      <c r="BI846" s="71"/>
      <c r="BJ846" s="71"/>
      <c r="BK846" s="71"/>
      <c r="BL846" s="71"/>
      <c r="BM846" s="71"/>
      <c r="BN846" s="72"/>
      <c r="BO846" s="71"/>
      <c r="BP846" s="71"/>
      <c r="BQ846" s="71"/>
      <c r="BR846" s="71"/>
      <c r="BS846" s="71"/>
      <c r="BT846" s="71"/>
      <c r="BU846"/>
      <c r="BV846" s="70"/>
      <c r="BW846" s="70"/>
      <c r="BX846" s="70"/>
      <c r="BY846" s="70"/>
      <c r="BZ846" s="70"/>
      <c r="CA846" s="70"/>
      <c r="CB846" s="70"/>
      <c r="CC846" s="70"/>
      <c r="CD846" s="70"/>
    </row>
    <row r="847" spans="1:82">
      <c r="A847" s="70"/>
      <c r="B847" s="70"/>
      <c r="C847" s="70"/>
      <c r="D847" s="70"/>
      <c r="E847" s="70"/>
      <c r="F847" s="70"/>
      <c r="G847" s="70"/>
      <c r="H847" s="70"/>
      <c r="I847" s="148"/>
      <c r="J847" s="71"/>
      <c r="K847" s="71"/>
      <c r="L847" s="71"/>
      <c r="M847" s="71"/>
      <c r="N847" s="71"/>
      <c r="O847" s="71"/>
      <c r="P847" s="71"/>
      <c r="Q847" s="71"/>
      <c r="R847" s="71"/>
      <c r="S847" s="71"/>
      <c r="T847" s="72"/>
      <c r="U847" s="71"/>
      <c r="V847" s="71"/>
      <c r="W847" s="71"/>
      <c r="X847" s="71"/>
      <c r="Y847" s="71"/>
      <c r="Z847" s="71"/>
      <c r="AA847" s="71"/>
      <c r="AB847" s="71"/>
      <c r="AC847" s="71"/>
      <c r="AD847" s="71"/>
      <c r="AE847" s="72"/>
      <c r="AF847" s="71"/>
      <c r="AG847" s="71"/>
      <c r="AH847" s="71"/>
      <c r="AI847" s="71"/>
      <c r="AJ847" s="71"/>
      <c r="AK847" s="71"/>
      <c r="AL847" s="71"/>
      <c r="AM847" s="71"/>
      <c r="AN847" s="71"/>
      <c r="AO847" s="71"/>
      <c r="AP847" s="71"/>
      <c r="AQ847" s="72"/>
      <c r="AR847" s="71"/>
      <c r="AS847" s="71"/>
      <c r="AT847" s="71"/>
      <c r="AU847" s="71"/>
      <c r="AV847" s="71"/>
      <c r="AW847" s="71"/>
      <c r="AX847" s="71"/>
      <c r="AY847" s="72"/>
      <c r="AZ847" s="71"/>
      <c r="BA847" s="71"/>
      <c r="BB847" s="71"/>
      <c r="BC847" s="71"/>
      <c r="BD847" s="71"/>
      <c r="BE847" s="71"/>
      <c r="BF847" s="71"/>
      <c r="BG847" s="72"/>
      <c r="BH847" s="71"/>
      <c r="BI847" s="71"/>
      <c r="BJ847" s="71"/>
      <c r="BK847" s="71"/>
      <c r="BL847" s="71"/>
      <c r="BM847" s="71"/>
      <c r="BN847" s="72"/>
      <c r="BO847" s="71"/>
      <c r="BP847" s="71"/>
      <c r="BQ847" s="71"/>
      <c r="BR847" s="71"/>
      <c r="BS847" s="71"/>
      <c r="BT847" s="71"/>
      <c r="BU847"/>
      <c r="BV847" s="70"/>
      <c r="BW847" s="70"/>
      <c r="BX847" s="70"/>
      <c r="BY847" s="70"/>
      <c r="BZ847" s="70"/>
      <c r="CA847" s="70"/>
      <c r="CB847" s="70"/>
      <c r="CC847" s="70"/>
      <c r="CD847" s="70"/>
    </row>
    <row r="848" spans="1:82">
      <c r="A848" s="70"/>
      <c r="B848" s="70"/>
      <c r="C848" s="70"/>
      <c r="D848" s="70"/>
      <c r="E848" s="70"/>
      <c r="F848" s="70"/>
      <c r="G848" s="70"/>
      <c r="H848" s="70"/>
      <c r="I848" s="148"/>
      <c r="J848" s="71"/>
      <c r="K848" s="71"/>
      <c r="L848" s="71"/>
      <c r="M848" s="71"/>
      <c r="N848" s="71"/>
      <c r="O848" s="71"/>
      <c r="P848" s="71"/>
      <c r="Q848" s="71"/>
      <c r="R848" s="71"/>
      <c r="S848" s="71"/>
      <c r="T848" s="72"/>
      <c r="U848" s="71"/>
      <c r="V848" s="71"/>
      <c r="W848" s="71"/>
      <c r="X848" s="71"/>
      <c r="Y848" s="71"/>
      <c r="Z848" s="71"/>
      <c r="AA848" s="71"/>
      <c r="AB848" s="71"/>
      <c r="AC848" s="71"/>
      <c r="AD848" s="71"/>
      <c r="AE848" s="72"/>
      <c r="AF848" s="71"/>
      <c r="AG848" s="71"/>
      <c r="AH848" s="71"/>
      <c r="AI848" s="71"/>
      <c r="AJ848" s="71"/>
      <c r="AK848" s="71"/>
      <c r="AL848" s="71"/>
      <c r="AM848" s="71"/>
      <c r="AN848" s="71"/>
      <c r="AO848" s="71"/>
      <c r="AP848" s="71"/>
      <c r="AQ848" s="72"/>
      <c r="AR848" s="71"/>
      <c r="AS848" s="71"/>
      <c r="AT848" s="71"/>
      <c r="AU848" s="71"/>
      <c r="AV848" s="71"/>
      <c r="AW848" s="71"/>
      <c r="AX848" s="71"/>
      <c r="AY848" s="72"/>
      <c r="AZ848" s="71"/>
      <c r="BA848" s="71"/>
      <c r="BB848" s="71"/>
      <c r="BC848" s="71"/>
      <c r="BD848" s="71"/>
      <c r="BE848" s="71"/>
      <c r="BF848" s="71"/>
      <c r="BG848" s="72"/>
      <c r="BH848" s="71"/>
      <c r="BI848" s="71"/>
      <c r="BJ848" s="71"/>
      <c r="BK848" s="71"/>
      <c r="BL848" s="71"/>
      <c r="BM848" s="71"/>
      <c r="BN848" s="72"/>
      <c r="BO848" s="71"/>
      <c r="BP848" s="71"/>
      <c r="BQ848" s="71"/>
      <c r="BR848" s="71"/>
      <c r="BS848" s="71"/>
      <c r="BT848" s="71"/>
      <c r="BU848"/>
      <c r="BV848" s="70"/>
      <c r="BW848" s="70"/>
      <c r="BX848" s="70"/>
      <c r="BY848" s="70"/>
      <c r="BZ848" s="70"/>
      <c r="CA848" s="70"/>
      <c r="CB848" s="70"/>
      <c r="CC848" s="70"/>
      <c r="CD848" s="70"/>
    </row>
    <row r="849" spans="1:82">
      <c r="A849" s="70"/>
      <c r="B849" s="70"/>
      <c r="C849" s="70"/>
      <c r="D849" s="70"/>
      <c r="E849" s="70"/>
      <c r="F849" s="70"/>
      <c r="G849" s="70"/>
      <c r="H849" s="70"/>
      <c r="I849" s="148"/>
      <c r="J849" s="71"/>
      <c r="K849" s="71"/>
      <c r="L849" s="71"/>
      <c r="M849" s="71"/>
      <c r="N849" s="71"/>
      <c r="O849" s="71"/>
      <c r="P849" s="71"/>
      <c r="Q849" s="71"/>
      <c r="R849" s="71"/>
      <c r="S849" s="71"/>
      <c r="T849" s="72"/>
      <c r="U849" s="71"/>
      <c r="V849" s="71"/>
      <c r="W849" s="71"/>
      <c r="X849" s="71"/>
      <c r="Y849" s="71"/>
      <c r="Z849" s="71"/>
      <c r="AA849" s="71"/>
      <c r="AB849" s="71"/>
      <c r="AC849" s="71"/>
      <c r="AD849" s="71"/>
      <c r="AE849" s="72"/>
      <c r="AF849" s="71"/>
      <c r="AG849" s="71"/>
      <c r="AH849" s="71"/>
      <c r="AI849" s="71"/>
      <c r="AJ849" s="71"/>
      <c r="AK849" s="71"/>
      <c r="AL849" s="71"/>
      <c r="AM849" s="71"/>
      <c r="AN849" s="71"/>
      <c r="AO849" s="71"/>
      <c r="AP849" s="71"/>
      <c r="AQ849" s="72"/>
      <c r="AR849" s="71"/>
      <c r="AS849" s="71"/>
      <c r="AT849" s="71"/>
      <c r="AU849" s="71"/>
      <c r="AV849" s="71"/>
      <c r="AW849" s="71"/>
      <c r="AX849" s="71"/>
      <c r="AY849" s="72"/>
      <c r="AZ849" s="71"/>
      <c r="BA849" s="71"/>
      <c r="BB849" s="71"/>
      <c r="BC849" s="71"/>
      <c r="BD849" s="71"/>
      <c r="BE849" s="71"/>
      <c r="BF849" s="71"/>
      <c r="BG849" s="72"/>
      <c r="BH849" s="71"/>
      <c r="BI849" s="71"/>
      <c r="BJ849" s="71"/>
      <c r="BK849" s="71"/>
      <c r="BL849" s="71"/>
      <c r="BM849" s="71"/>
      <c r="BN849" s="72"/>
      <c r="BO849" s="71"/>
      <c r="BP849" s="71"/>
      <c r="BQ849" s="71"/>
      <c r="BR849" s="71"/>
      <c r="BS849" s="71"/>
      <c r="BT849" s="71"/>
      <c r="BU849"/>
      <c r="BV849" s="70"/>
      <c r="BW849" s="70"/>
      <c r="BX849" s="70"/>
      <c r="BY849" s="70"/>
      <c r="BZ849" s="70"/>
      <c r="CA849" s="70"/>
      <c r="CB849" s="70"/>
      <c r="CC849" s="70"/>
      <c r="CD849" s="70"/>
    </row>
    <row r="850" spans="1:82">
      <c r="A850" s="70"/>
      <c r="B850" s="70"/>
      <c r="C850" s="70"/>
      <c r="D850" s="70"/>
      <c r="E850" s="70"/>
      <c r="F850" s="70"/>
      <c r="G850" s="70"/>
      <c r="H850" s="70"/>
      <c r="I850" s="148"/>
      <c r="J850" s="71"/>
      <c r="K850" s="71"/>
      <c r="L850" s="71"/>
      <c r="M850" s="71"/>
      <c r="N850" s="71"/>
      <c r="O850" s="71"/>
      <c r="P850" s="71"/>
      <c r="Q850" s="71"/>
      <c r="R850" s="71"/>
      <c r="S850" s="71"/>
      <c r="T850" s="72"/>
      <c r="U850" s="71"/>
      <c r="V850" s="71"/>
      <c r="W850" s="71"/>
      <c r="X850" s="71"/>
      <c r="Y850" s="71"/>
      <c r="Z850" s="71"/>
      <c r="AA850" s="71"/>
      <c r="AB850" s="71"/>
      <c r="AC850" s="71"/>
      <c r="AD850" s="71"/>
      <c r="AE850" s="72"/>
      <c r="AF850" s="71"/>
      <c r="AG850" s="71"/>
      <c r="AH850" s="71"/>
      <c r="AI850" s="71"/>
      <c r="AJ850" s="71"/>
      <c r="AK850" s="71"/>
      <c r="AL850" s="71"/>
      <c r="AM850" s="71"/>
      <c r="AN850" s="71"/>
      <c r="AO850" s="71"/>
      <c r="AP850" s="71"/>
      <c r="AQ850" s="72"/>
      <c r="AR850" s="71"/>
      <c r="AS850" s="71"/>
      <c r="AT850" s="71"/>
      <c r="AU850" s="71"/>
      <c r="AV850" s="71"/>
      <c r="AW850" s="71"/>
      <c r="AX850" s="71"/>
      <c r="AY850" s="72"/>
      <c r="AZ850" s="71"/>
      <c r="BA850" s="71"/>
      <c r="BB850" s="71"/>
      <c r="BC850" s="71"/>
      <c r="BD850" s="71"/>
      <c r="BE850" s="71"/>
      <c r="BF850" s="71"/>
      <c r="BG850" s="72"/>
      <c r="BH850" s="71"/>
      <c r="BI850" s="71"/>
      <c r="BJ850" s="71"/>
      <c r="BK850" s="71"/>
      <c r="BL850" s="71"/>
      <c r="BM850" s="71"/>
      <c r="BN850" s="72"/>
      <c r="BO850" s="71"/>
      <c r="BP850" s="71"/>
      <c r="BQ850" s="71"/>
      <c r="BR850" s="71"/>
      <c r="BS850" s="71"/>
      <c r="BT850" s="71"/>
      <c r="BU850"/>
      <c r="BV850" s="70"/>
      <c r="BW850" s="70"/>
      <c r="BX850" s="70"/>
      <c r="BY850" s="70"/>
      <c r="BZ850" s="70"/>
      <c r="CA850" s="70"/>
      <c r="CB850" s="70"/>
      <c r="CC850" s="70"/>
      <c r="CD850" s="70"/>
    </row>
    <row r="851" spans="1:82">
      <c r="A851" s="70"/>
      <c r="B851" s="70"/>
      <c r="C851" s="70"/>
      <c r="D851" s="70"/>
      <c r="E851" s="70"/>
      <c r="F851" s="70"/>
      <c r="G851" s="70"/>
      <c r="H851" s="70"/>
      <c r="I851" s="148"/>
      <c r="J851" s="71"/>
      <c r="K851" s="71"/>
      <c r="L851" s="71"/>
      <c r="M851" s="71"/>
      <c r="N851" s="71"/>
      <c r="O851" s="71"/>
      <c r="P851" s="71"/>
      <c r="Q851" s="71"/>
      <c r="R851" s="71"/>
      <c r="S851" s="71"/>
      <c r="T851" s="72"/>
      <c r="U851" s="71"/>
      <c r="V851" s="71"/>
      <c r="W851" s="71"/>
      <c r="X851" s="71"/>
      <c r="Y851" s="71"/>
      <c r="Z851" s="71"/>
      <c r="AA851" s="71"/>
      <c r="AB851" s="71"/>
      <c r="AC851" s="71"/>
      <c r="AD851" s="71"/>
      <c r="AE851" s="72"/>
      <c r="AF851" s="71"/>
      <c r="AG851" s="71"/>
      <c r="AH851" s="71"/>
      <c r="AI851" s="71"/>
      <c r="AJ851" s="71"/>
      <c r="AK851" s="71"/>
      <c r="AL851" s="71"/>
      <c r="AM851" s="71"/>
      <c r="AN851" s="71"/>
      <c r="AO851" s="71"/>
      <c r="AP851" s="71"/>
      <c r="AQ851" s="72"/>
      <c r="AR851" s="71"/>
      <c r="AS851" s="71"/>
      <c r="AT851" s="71"/>
      <c r="AU851" s="71"/>
      <c r="AV851" s="71"/>
      <c r="AW851" s="71"/>
      <c r="AX851" s="71"/>
      <c r="AY851" s="72"/>
      <c r="AZ851" s="71"/>
      <c r="BA851" s="71"/>
      <c r="BB851" s="71"/>
      <c r="BC851" s="71"/>
      <c r="BD851" s="71"/>
      <c r="BE851" s="71"/>
      <c r="BF851" s="71"/>
      <c r="BG851" s="72"/>
      <c r="BH851" s="71"/>
      <c r="BI851" s="71"/>
      <c r="BJ851" s="71"/>
      <c r="BK851" s="71"/>
      <c r="BL851" s="71"/>
      <c r="BM851" s="71"/>
      <c r="BN851" s="72"/>
      <c r="BO851" s="71"/>
      <c r="BP851" s="71"/>
      <c r="BQ851" s="71"/>
      <c r="BR851" s="71"/>
      <c r="BS851" s="71"/>
      <c r="BT851" s="71"/>
      <c r="BU851"/>
      <c r="BV851" s="70"/>
      <c r="BW851" s="70"/>
      <c r="BX851" s="70"/>
      <c r="BY851" s="70"/>
      <c r="BZ851" s="70"/>
      <c r="CA851" s="70"/>
      <c r="CB851" s="70"/>
      <c r="CC851" s="70"/>
      <c r="CD851" s="70"/>
    </row>
    <row r="852" spans="1:82">
      <c r="A852" s="70"/>
      <c r="B852" s="70"/>
      <c r="C852" s="70"/>
      <c r="D852" s="70"/>
      <c r="E852" s="70"/>
      <c r="F852" s="70"/>
      <c r="G852" s="70"/>
      <c r="H852" s="70"/>
      <c r="I852" s="148"/>
      <c r="J852" s="71"/>
      <c r="K852" s="71"/>
      <c r="L852" s="71"/>
      <c r="M852" s="71"/>
      <c r="N852" s="71"/>
      <c r="O852" s="71"/>
      <c r="P852" s="71"/>
      <c r="Q852" s="71"/>
      <c r="R852" s="71"/>
      <c r="S852" s="71"/>
      <c r="T852" s="72"/>
      <c r="U852" s="71"/>
      <c r="V852" s="71"/>
      <c r="W852" s="71"/>
      <c r="X852" s="71"/>
      <c r="Y852" s="71"/>
      <c r="Z852" s="71"/>
      <c r="AA852" s="71"/>
      <c r="AB852" s="71"/>
      <c r="AC852" s="71"/>
      <c r="AD852" s="71"/>
      <c r="AE852" s="72"/>
      <c r="AF852" s="71"/>
      <c r="AG852" s="71"/>
      <c r="AH852" s="71"/>
      <c r="AI852" s="71"/>
      <c r="AJ852" s="71"/>
      <c r="AK852" s="71"/>
      <c r="AL852" s="71"/>
      <c r="AM852" s="71"/>
      <c r="AN852" s="71"/>
      <c r="AO852" s="71"/>
      <c r="AP852" s="71"/>
      <c r="AQ852" s="72"/>
      <c r="AR852" s="71"/>
      <c r="AS852" s="71"/>
      <c r="AT852" s="71"/>
      <c r="AU852" s="71"/>
      <c r="AV852" s="71"/>
      <c r="AW852" s="71"/>
      <c r="AX852" s="71"/>
      <c r="AY852" s="72"/>
      <c r="AZ852" s="71"/>
      <c r="BA852" s="71"/>
      <c r="BB852" s="71"/>
      <c r="BC852" s="71"/>
      <c r="BD852" s="71"/>
      <c r="BE852" s="71"/>
      <c r="BF852" s="71"/>
      <c r="BG852" s="72"/>
      <c r="BH852" s="71"/>
      <c r="BI852" s="71"/>
      <c r="BJ852" s="71"/>
      <c r="BK852" s="71"/>
      <c r="BL852" s="71"/>
      <c r="BM852" s="71"/>
      <c r="BN852" s="72"/>
      <c r="BO852" s="71"/>
      <c r="BP852" s="71"/>
      <c r="BQ852" s="71"/>
      <c r="BR852" s="71"/>
      <c r="BS852" s="71"/>
      <c r="BT852" s="71"/>
      <c r="BU852"/>
      <c r="BV852" s="70"/>
      <c r="BW852" s="70"/>
      <c r="BX852" s="70"/>
      <c r="BY852" s="70"/>
      <c r="BZ852" s="70"/>
      <c r="CA852" s="70"/>
      <c r="CB852" s="70"/>
      <c r="CC852" s="70"/>
      <c r="CD852" s="70"/>
    </row>
    <row r="853" spans="1:82">
      <c r="A853" s="70"/>
      <c r="B853" s="70"/>
      <c r="C853" s="70"/>
      <c r="D853" s="70"/>
      <c r="E853" s="70"/>
      <c r="F853" s="70"/>
      <c r="G853" s="70"/>
      <c r="H853" s="70"/>
      <c r="I853" s="148"/>
      <c r="J853" s="71"/>
      <c r="K853" s="71"/>
      <c r="L853" s="71"/>
      <c r="M853" s="71"/>
      <c r="N853" s="71"/>
      <c r="O853" s="71"/>
      <c r="P853" s="71"/>
      <c r="Q853" s="71"/>
      <c r="R853" s="71"/>
      <c r="S853" s="71"/>
      <c r="T853" s="72"/>
      <c r="U853" s="71"/>
      <c r="V853" s="71"/>
      <c r="W853" s="71"/>
      <c r="X853" s="71"/>
      <c r="Y853" s="71"/>
      <c r="Z853" s="71"/>
      <c r="AA853" s="71"/>
      <c r="AB853" s="71"/>
      <c r="AC853" s="71"/>
      <c r="AD853" s="71"/>
      <c r="AE853" s="72"/>
      <c r="AF853" s="71"/>
      <c r="AG853" s="71"/>
      <c r="AH853" s="71"/>
      <c r="AI853" s="71"/>
      <c r="AJ853" s="71"/>
      <c r="AK853" s="71"/>
      <c r="AL853" s="71"/>
      <c r="AM853" s="71"/>
      <c r="AN853" s="71"/>
      <c r="AO853" s="71"/>
      <c r="AP853" s="71"/>
      <c r="AQ853" s="72"/>
      <c r="AR853" s="71"/>
      <c r="AS853" s="71"/>
      <c r="AT853" s="71"/>
      <c r="AU853" s="71"/>
      <c r="AV853" s="71"/>
      <c r="AW853" s="71"/>
      <c r="AX853" s="71"/>
      <c r="AY853" s="72"/>
      <c r="AZ853" s="71"/>
      <c r="BA853" s="71"/>
      <c r="BB853" s="71"/>
      <c r="BC853" s="71"/>
      <c r="BD853" s="71"/>
      <c r="BE853" s="71"/>
      <c r="BF853" s="71"/>
      <c r="BG853" s="72"/>
      <c r="BH853" s="71"/>
      <c r="BI853" s="71"/>
      <c r="BJ853" s="71"/>
      <c r="BK853" s="71"/>
      <c r="BL853" s="71"/>
      <c r="BM853" s="71"/>
      <c r="BN853" s="72"/>
      <c r="BO853" s="71"/>
      <c r="BP853" s="71"/>
      <c r="BQ853" s="71"/>
      <c r="BR853" s="71"/>
      <c r="BS853" s="71"/>
      <c r="BT853" s="71"/>
      <c r="BU853"/>
      <c r="BV853" s="70"/>
      <c r="BW853" s="70"/>
      <c r="BX853" s="70"/>
      <c r="BY853" s="70"/>
      <c r="BZ853" s="70"/>
      <c r="CA853" s="70"/>
      <c r="CB853" s="70"/>
      <c r="CC853" s="70"/>
      <c r="CD853" s="70"/>
    </row>
    <row r="854" spans="1:82">
      <c r="A854" s="70"/>
      <c r="B854" s="70"/>
      <c r="C854" s="70"/>
      <c r="D854" s="70"/>
      <c r="E854" s="70"/>
      <c r="F854" s="70"/>
      <c r="G854" s="70"/>
      <c r="H854" s="70"/>
      <c r="I854" s="148"/>
      <c r="J854" s="71"/>
      <c r="K854" s="71"/>
      <c r="L854" s="71"/>
      <c r="M854" s="71"/>
      <c r="N854" s="71"/>
      <c r="O854" s="71"/>
      <c r="P854" s="71"/>
      <c r="Q854" s="71"/>
      <c r="R854" s="71"/>
      <c r="S854" s="71"/>
      <c r="T854" s="72"/>
      <c r="U854" s="71"/>
      <c r="V854" s="71"/>
      <c r="W854" s="71"/>
      <c r="X854" s="71"/>
      <c r="Y854" s="71"/>
      <c r="Z854" s="71"/>
      <c r="AA854" s="71"/>
      <c r="AB854" s="71"/>
      <c r="AC854" s="71"/>
      <c r="AD854" s="71"/>
      <c r="AE854" s="72"/>
      <c r="AF854" s="71"/>
      <c r="AG854" s="71"/>
      <c r="AH854" s="71"/>
      <c r="AI854" s="71"/>
      <c r="AJ854" s="71"/>
      <c r="AK854" s="71"/>
      <c r="AL854" s="71"/>
      <c r="AM854" s="71"/>
      <c r="AN854" s="71"/>
      <c r="AO854" s="71"/>
      <c r="AP854" s="71"/>
      <c r="AQ854" s="72"/>
      <c r="AR854" s="71"/>
      <c r="AS854" s="71"/>
      <c r="AT854" s="71"/>
      <c r="AU854" s="71"/>
      <c r="AV854" s="71"/>
      <c r="AW854" s="71"/>
      <c r="AX854" s="71"/>
      <c r="AY854" s="72"/>
      <c r="AZ854" s="71"/>
      <c r="BA854" s="71"/>
      <c r="BB854" s="71"/>
      <c r="BC854" s="71"/>
      <c r="BD854" s="71"/>
      <c r="BE854" s="71"/>
      <c r="BF854" s="71"/>
      <c r="BG854" s="72"/>
      <c r="BH854" s="71"/>
      <c r="BI854" s="71"/>
      <c r="BJ854" s="71"/>
      <c r="BK854" s="71"/>
      <c r="BL854" s="71"/>
      <c r="BM854" s="71"/>
      <c r="BN854" s="72"/>
      <c r="BO854" s="71"/>
      <c r="BP854" s="71"/>
      <c r="BQ854" s="71"/>
      <c r="BR854" s="71"/>
      <c r="BS854" s="71"/>
      <c r="BT854" s="71"/>
      <c r="BU854"/>
      <c r="BV854" s="70"/>
      <c r="BW854" s="70"/>
      <c r="BX854" s="70"/>
      <c r="BY854" s="70"/>
      <c r="BZ854" s="70"/>
      <c r="CA854" s="70"/>
      <c r="CB854" s="70"/>
      <c r="CC854" s="70"/>
      <c r="CD854" s="70"/>
    </row>
    <row r="855" spans="1:82">
      <c r="A855" s="70"/>
      <c r="B855" s="70"/>
      <c r="C855" s="70"/>
      <c r="D855" s="70"/>
      <c r="E855" s="70"/>
      <c r="F855" s="70"/>
      <c r="G855" s="70"/>
      <c r="H855" s="70"/>
      <c r="I855" s="148"/>
      <c r="J855" s="71"/>
      <c r="K855" s="71"/>
      <c r="L855" s="71"/>
      <c r="M855" s="71"/>
      <c r="N855" s="71"/>
      <c r="O855" s="71"/>
      <c r="P855" s="71"/>
      <c r="Q855" s="71"/>
      <c r="R855" s="71"/>
      <c r="S855" s="71"/>
      <c r="T855" s="72"/>
      <c r="U855" s="71"/>
      <c r="V855" s="71"/>
      <c r="W855" s="71"/>
      <c r="X855" s="71"/>
      <c r="Y855" s="71"/>
      <c r="Z855" s="71"/>
      <c r="AA855" s="71"/>
      <c r="AB855" s="71"/>
      <c r="AC855" s="71"/>
      <c r="AD855" s="71"/>
      <c r="AE855" s="72"/>
      <c r="AF855" s="71"/>
      <c r="AG855" s="71"/>
      <c r="AH855" s="71"/>
      <c r="AI855" s="71"/>
      <c r="AJ855" s="71"/>
      <c r="AK855" s="71"/>
      <c r="AL855" s="71"/>
      <c r="AM855" s="71"/>
      <c r="AN855" s="71"/>
      <c r="AO855" s="71"/>
      <c r="AP855" s="71"/>
      <c r="AQ855" s="72"/>
      <c r="AR855" s="71"/>
      <c r="AS855" s="71"/>
      <c r="AT855" s="71"/>
      <c r="AU855" s="71"/>
      <c r="AV855" s="71"/>
      <c r="AW855" s="71"/>
      <c r="AX855" s="71"/>
      <c r="AY855" s="72"/>
      <c r="AZ855" s="71"/>
      <c r="BA855" s="71"/>
      <c r="BB855" s="71"/>
      <c r="BC855" s="71"/>
      <c r="BD855" s="71"/>
      <c r="BE855" s="71"/>
      <c r="BF855" s="71"/>
      <c r="BG855" s="72"/>
      <c r="BH855" s="71"/>
      <c r="BI855" s="71"/>
      <c r="BJ855" s="71"/>
      <c r="BK855" s="71"/>
      <c r="BL855" s="71"/>
      <c r="BM855" s="71"/>
      <c r="BN855" s="72"/>
      <c r="BO855" s="71"/>
      <c r="BP855" s="71"/>
      <c r="BQ855" s="71"/>
      <c r="BR855" s="71"/>
      <c r="BS855" s="71"/>
      <c r="BT855" s="71"/>
      <c r="BU855"/>
      <c r="BV855" s="70"/>
      <c r="BW855" s="70"/>
      <c r="BX855" s="70"/>
      <c r="BY855" s="70"/>
      <c r="BZ855" s="70"/>
      <c r="CA855" s="70"/>
      <c r="CB855" s="70"/>
      <c r="CC855" s="70"/>
      <c r="CD855" s="70"/>
    </row>
    <row r="856" spans="1:82">
      <c r="A856" s="70"/>
      <c r="B856" s="70"/>
      <c r="C856" s="70"/>
      <c r="D856" s="70"/>
      <c r="E856" s="70"/>
      <c r="F856" s="70"/>
      <c r="G856" s="70"/>
      <c r="H856" s="70"/>
      <c r="I856" s="148"/>
      <c r="J856" s="71"/>
      <c r="K856" s="71"/>
      <c r="L856" s="71"/>
      <c r="M856" s="71"/>
      <c r="N856" s="71"/>
      <c r="O856" s="71"/>
      <c r="P856" s="71"/>
      <c r="Q856" s="71"/>
      <c r="R856" s="71"/>
      <c r="S856" s="71"/>
      <c r="T856" s="72"/>
      <c r="U856" s="71"/>
      <c r="V856" s="71"/>
      <c r="W856" s="71"/>
      <c r="X856" s="71"/>
      <c r="Y856" s="71"/>
      <c r="Z856" s="71"/>
      <c r="AA856" s="71"/>
      <c r="AB856" s="71"/>
      <c r="AC856" s="71"/>
      <c r="AD856" s="71"/>
      <c r="AE856" s="72"/>
      <c r="AF856" s="71"/>
      <c r="AG856" s="71"/>
      <c r="AH856" s="71"/>
      <c r="AI856" s="71"/>
      <c r="AJ856" s="71"/>
      <c r="AK856" s="71"/>
      <c r="AL856" s="71"/>
      <c r="AM856" s="71"/>
      <c r="AN856" s="71"/>
      <c r="AO856" s="71"/>
      <c r="AP856" s="71"/>
      <c r="AQ856" s="72"/>
      <c r="AR856" s="71"/>
      <c r="AS856" s="71"/>
      <c r="AT856" s="71"/>
      <c r="AU856" s="71"/>
      <c r="AV856" s="71"/>
      <c r="AW856" s="71"/>
      <c r="AX856" s="71"/>
      <c r="AY856" s="72"/>
      <c r="AZ856" s="71"/>
      <c r="BA856" s="71"/>
      <c r="BB856" s="71"/>
      <c r="BC856" s="71"/>
      <c r="BD856" s="71"/>
      <c r="BE856" s="71"/>
      <c r="BF856" s="71"/>
      <c r="BG856" s="72"/>
      <c r="BH856" s="71"/>
      <c r="BI856" s="71"/>
      <c r="BJ856" s="71"/>
      <c r="BK856" s="71"/>
      <c r="BL856" s="71"/>
      <c r="BM856" s="71"/>
      <c r="BN856" s="72"/>
      <c r="BO856" s="71"/>
      <c r="BP856" s="71"/>
      <c r="BQ856" s="71"/>
      <c r="BR856" s="71"/>
      <c r="BS856" s="71"/>
      <c r="BT856" s="71"/>
      <c r="BU856"/>
      <c r="BV856" s="70"/>
      <c r="BW856" s="70"/>
      <c r="BX856" s="70"/>
      <c r="BY856" s="70"/>
      <c r="BZ856" s="70"/>
      <c r="CA856" s="70"/>
      <c r="CB856" s="70"/>
      <c r="CC856" s="70"/>
      <c r="CD856" s="70"/>
    </row>
    <row r="857" spans="1:82">
      <c r="A857" s="70"/>
      <c r="B857" s="70"/>
      <c r="C857" s="70"/>
      <c r="D857" s="70"/>
      <c r="E857" s="70"/>
      <c r="F857" s="70"/>
      <c r="G857" s="70"/>
      <c r="H857" s="70"/>
      <c r="I857" s="148"/>
      <c r="J857" s="71"/>
      <c r="K857" s="71"/>
      <c r="L857" s="71"/>
      <c r="M857" s="71"/>
      <c r="N857" s="71"/>
      <c r="O857" s="71"/>
      <c r="P857" s="71"/>
      <c r="Q857" s="71"/>
      <c r="R857" s="71"/>
      <c r="S857" s="71"/>
      <c r="T857" s="72"/>
      <c r="U857" s="71"/>
      <c r="V857" s="71"/>
      <c r="W857" s="71"/>
      <c r="X857" s="71"/>
      <c r="Y857" s="71"/>
      <c r="Z857" s="71"/>
      <c r="AA857" s="71"/>
      <c r="AB857" s="71"/>
      <c r="AC857" s="71"/>
      <c r="AD857" s="71"/>
      <c r="AE857" s="72"/>
      <c r="AF857" s="71"/>
      <c r="AG857" s="71"/>
      <c r="AH857" s="71"/>
      <c r="AI857" s="71"/>
      <c r="AJ857" s="71"/>
      <c r="AK857" s="71"/>
      <c r="AL857" s="71"/>
      <c r="AM857" s="71"/>
      <c r="AN857" s="71"/>
      <c r="AO857" s="71"/>
      <c r="AP857" s="71"/>
      <c r="AQ857" s="72"/>
      <c r="AR857" s="71"/>
      <c r="AS857" s="71"/>
      <c r="AT857" s="71"/>
      <c r="AU857" s="71"/>
      <c r="AV857" s="71"/>
      <c r="AW857" s="71"/>
      <c r="AX857" s="71"/>
      <c r="AY857" s="72"/>
      <c r="AZ857" s="71"/>
      <c r="BA857" s="71"/>
      <c r="BB857" s="71"/>
      <c r="BC857" s="71"/>
      <c r="BD857" s="71"/>
      <c r="BE857" s="71"/>
      <c r="BF857" s="71"/>
      <c r="BG857" s="72"/>
      <c r="BH857" s="71"/>
      <c r="BI857" s="71"/>
      <c r="BJ857" s="71"/>
      <c r="BK857" s="71"/>
      <c r="BL857" s="71"/>
      <c r="BM857" s="71"/>
      <c r="BN857" s="72"/>
      <c r="BO857" s="71"/>
      <c r="BP857" s="71"/>
      <c r="BQ857" s="71"/>
      <c r="BR857" s="71"/>
      <c r="BS857" s="71"/>
      <c r="BT857" s="71"/>
      <c r="BU857"/>
      <c r="BV857" s="70"/>
      <c r="BW857" s="70"/>
      <c r="BX857" s="70"/>
      <c r="BY857" s="70"/>
      <c r="BZ857" s="70"/>
      <c r="CA857" s="70"/>
      <c r="CB857" s="70"/>
      <c r="CC857" s="70"/>
      <c r="CD857" s="70"/>
    </row>
    <row r="858" spans="1:82">
      <c r="A858" s="70"/>
      <c r="B858" s="70"/>
      <c r="C858" s="70"/>
      <c r="D858" s="70"/>
      <c r="E858" s="70"/>
      <c r="F858" s="70"/>
      <c r="G858" s="70"/>
      <c r="H858" s="70"/>
      <c r="I858" s="148"/>
      <c r="J858" s="71"/>
      <c r="K858" s="71"/>
      <c r="L858" s="71"/>
      <c r="M858" s="71"/>
      <c r="N858" s="71"/>
      <c r="O858" s="71"/>
      <c r="P858" s="71"/>
      <c r="Q858" s="71"/>
      <c r="R858" s="71"/>
      <c r="S858" s="71"/>
      <c r="T858" s="72"/>
      <c r="U858" s="71"/>
      <c r="V858" s="71"/>
      <c r="W858" s="71"/>
      <c r="X858" s="71"/>
      <c r="Y858" s="71"/>
      <c r="Z858" s="71"/>
      <c r="AA858" s="71"/>
      <c r="AB858" s="71"/>
      <c r="AC858" s="71"/>
      <c r="AD858" s="71"/>
      <c r="AE858" s="72"/>
      <c r="AF858" s="71"/>
      <c r="AG858" s="71"/>
      <c r="AH858" s="71"/>
      <c r="AI858" s="71"/>
      <c r="AJ858" s="71"/>
      <c r="AK858" s="71"/>
      <c r="AL858" s="71"/>
      <c r="AM858" s="71"/>
      <c r="AN858" s="71"/>
      <c r="AO858" s="71"/>
      <c r="AP858" s="71"/>
      <c r="AQ858" s="72"/>
      <c r="AR858" s="71"/>
      <c r="AS858" s="71"/>
      <c r="AT858" s="71"/>
      <c r="AU858" s="71"/>
      <c r="AV858" s="71"/>
      <c r="AW858" s="71"/>
      <c r="AX858" s="71"/>
      <c r="AY858" s="72"/>
      <c r="AZ858" s="71"/>
      <c r="BA858" s="71"/>
      <c r="BB858" s="71"/>
      <c r="BC858" s="71"/>
      <c r="BD858" s="71"/>
      <c r="BE858" s="71"/>
      <c r="BF858" s="71"/>
      <c r="BG858" s="72"/>
      <c r="BH858" s="71"/>
      <c r="BI858" s="71"/>
      <c r="BJ858" s="71"/>
      <c r="BK858" s="71"/>
      <c r="BL858" s="71"/>
      <c r="BM858" s="71"/>
      <c r="BN858" s="72"/>
      <c r="BO858" s="71"/>
      <c r="BP858" s="71"/>
      <c r="BQ858" s="71"/>
      <c r="BR858" s="71"/>
      <c r="BS858" s="71"/>
      <c r="BT858" s="71"/>
      <c r="BU858"/>
      <c r="BV858" s="70"/>
      <c r="BW858" s="70"/>
      <c r="BX858" s="70"/>
      <c r="BY858" s="70"/>
      <c r="BZ858" s="70"/>
      <c r="CA858" s="70"/>
      <c r="CB858" s="70"/>
      <c r="CC858" s="70"/>
      <c r="CD858" s="70"/>
    </row>
    <row r="859" spans="1:82">
      <c r="A859" s="70"/>
      <c r="B859" s="70"/>
      <c r="C859" s="70"/>
      <c r="D859" s="70"/>
      <c r="E859" s="70"/>
      <c r="F859" s="70"/>
      <c r="G859" s="70"/>
      <c r="H859" s="70"/>
      <c r="I859" s="148"/>
      <c r="J859" s="71"/>
      <c r="K859" s="71"/>
      <c r="L859" s="71"/>
      <c r="M859" s="71"/>
      <c r="N859" s="71"/>
      <c r="O859" s="71"/>
      <c r="P859" s="71"/>
      <c r="Q859" s="71"/>
      <c r="R859" s="71"/>
      <c r="S859" s="71"/>
      <c r="T859" s="72"/>
      <c r="U859" s="71"/>
      <c r="V859" s="71"/>
      <c r="W859" s="71"/>
      <c r="X859" s="71"/>
      <c r="Y859" s="71"/>
      <c r="Z859" s="71"/>
      <c r="AA859" s="71"/>
      <c r="AB859" s="71"/>
      <c r="AC859" s="71"/>
      <c r="AD859" s="71"/>
      <c r="AE859" s="72"/>
      <c r="AF859" s="71"/>
      <c r="AG859" s="71"/>
      <c r="AH859" s="71"/>
      <c r="AI859" s="71"/>
      <c r="AJ859" s="71"/>
      <c r="AK859" s="71"/>
      <c r="AL859" s="71"/>
      <c r="AM859" s="71"/>
      <c r="AN859" s="71"/>
      <c r="AO859" s="71"/>
      <c r="AP859" s="71"/>
      <c r="AQ859" s="72"/>
      <c r="AR859" s="71"/>
      <c r="AS859" s="71"/>
      <c r="AT859" s="71"/>
      <c r="AU859" s="71"/>
      <c r="AV859" s="71"/>
      <c r="AW859" s="71"/>
      <c r="AX859" s="71"/>
      <c r="AY859" s="72"/>
      <c r="AZ859" s="71"/>
      <c r="BA859" s="71"/>
      <c r="BB859" s="71"/>
      <c r="BC859" s="71"/>
      <c r="BD859" s="71"/>
      <c r="BE859" s="71"/>
      <c r="BF859" s="71"/>
      <c r="BG859" s="72"/>
      <c r="BH859" s="71"/>
      <c r="BI859" s="71"/>
      <c r="BJ859" s="71"/>
      <c r="BK859" s="71"/>
      <c r="BL859" s="71"/>
      <c r="BM859" s="71"/>
      <c r="BN859" s="72"/>
      <c r="BO859" s="71"/>
      <c r="BP859" s="71"/>
      <c r="BQ859" s="71"/>
      <c r="BR859" s="71"/>
      <c r="BS859" s="71"/>
      <c r="BT859" s="71"/>
      <c r="BU859"/>
      <c r="BV859" s="70"/>
      <c r="BW859" s="70"/>
      <c r="BX859" s="70"/>
      <c r="BY859" s="70"/>
      <c r="BZ859" s="70"/>
      <c r="CA859" s="70"/>
      <c r="CB859" s="70"/>
      <c r="CC859" s="70"/>
      <c r="CD859" s="70"/>
    </row>
    <row r="860" spans="1:82">
      <c r="A860" s="70"/>
      <c r="B860" s="70"/>
      <c r="C860" s="70"/>
      <c r="D860" s="70"/>
      <c r="E860" s="70"/>
      <c r="F860" s="70"/>
      <c r="G860" s="70"/>
      <c r="H860" s="70"/>
      <c r="I860" s="148"/>
      <c r="J860" s="71"/>
      <c r="K860" s="71"/>
      <c r="L860" s="71"/>
      <c r="M860" s="71"/>
      <c r="N860" s="71"/>
      <c r="O860" s="71"/>
      <c r="P860" s="71"/>
      <c r="Q860" s="71"/>
      <c r="R860" s="71"/>
      <c r="S860" s="71"/>
      <c r="T860" s="72"/>
      <c r="U860" s="71"/>
      <c r="V860" s="71"/>
      <c r="W860" s="71"/>
      <c r="X860" s="71"/>
      <c r="Y860" s="71"/>
      <c r="Z860" s="71"/>
      <c r="AA860" s="71"/>
      <c r="AB860" s="71"/>
      <c r="AC860" s="71"/>
      <c r="AD860" s="71"/>
      <c r="AE860" s="72"/>
      <c r="AF860" s="71"/>
      <c r="AG860" s="71"/>
      <c r="AH860" s="71"/>
      <c r="AI860" s="71"/>
      <c r="AJ860" s="71"/>
      <c r="AK860" s="71"/>
      <c r="AL860" s="71"/>
      <c r="AM860" s="71"/>
      <c r="AN860" s="71"/>
      <c r="AO860" s="71"/>
      <c r="AP860" s="71"/>
      <c r="AQ860" s="72"/>
      <c r="AR860" s="71"/>
      <c r="AS860" s="71"/>
      <c r="AT860" s="71"/>
      <c r="AU860" s="71"/>
      <c r="AV860" s="71"/>
      <c r="AW860" s="71"/>
      <c r="AX860" s="71"/>
      <c r="AY860" s="72"/>
      <c r="AZ860" s="71"/>
      <c r="BA860" s="71"/>
      <c r="BB860" s="71"/>
      <c r="BC860" s="71"/>
      <c r="BD860" s="71"/>
      <c r="BE860" s="71"/>
      <c r="BF860" s="71"/>
      <c r="BG860" s="72"/>
      <c r="BH860" s="71"/>
      <c r="BI860" s="71"/>
      <c r="BJ860" s="71"/>
      <c r="BK860" s="71"/>
      <c r="BL860" s="71"/>
      <c r="BM860" s="71"/>
      <c r="BN860" s="72"/>
      <c r="BO860" s="71"/>
      <c r="BP860" s="71"/>
      <c r="BQ860" s="71"/>
      <c r="BR860" s="71"/>
      <c r="BS860" s="71"/>
      <c r="BT860" s="71"/>
      <c r="BU860"/>
      <c r="BV860" s="70"/>
      <c r="BW860" s="70"/>
      <c r="BX860" s="70"/>
      <c r="BY860" s="70"/>
      <c r="BZ860" s="70"/>
      <c r="CA860" s="70"/>
      <c r="CB860" s="70"/>
      <c r="CC860" s="70"/>
      <c r="CD860" s="70"/>
    </row>
    <row r="861" spans="1:82">
      <c r="A861" s="70"/>
      <c r="B861" s="70"/>
      <c r="C861" s="70"/>
      <c r="D861" s="70"/>
      <c r="E861" s="70"/>
      <c r="F861" s="70"/>
      <c r="G861" s="70"/>
      <c r="H861" s="70"/>
      <c r="I861" s="148"/>
      <c r="J861" s="71"/>
      <c r="K861" s="71"/>
      <c r="L861" s="71"/>
      <c r="M861" s="71"/>
      <c r="N861" s="71"/>
      <c r="O861" s="71"/>
      <c r="P861" s="71"/>
      <c r="Q861" s="71"/>
      <c r="R861" s="71"/>
      <c r="S861" s="71"/>
      <c r="T861" s="72"/>
      <c r="U861" s="71"/>
      <c r="V861" s="71"/>
      <c r="W861" s="71"/>
      <c r="X861" s="71"/>
      <c r="Y861" s="71"/>
      <c r="Z861" s="71"/>
      <c r="AA861" s="71"/>
      <c r="AB861" s="71"/>
      <c r="AC861" s="71"/>
      <c r="AD861" s="71"/>
      <c r="AE861" s="72"/>
      <c r="AF861" s="71"/>
      <c r="AG861" s="71"/>
      <c r="AH861" s="71"/>
      <c r="AI861" s="71"/>
      <c r="AJ861" s="71"/>
      <c r="AK861" s="71"/>
      <c r="AL861" s="71"/>
      <c r="AM861" s="71"/>
      <c r="AN861" s="71"/>
      <c r="AO861" s="71"/>
      <c r="AP861" s="71"/>
      <c r="AQ861" s="72"/>
      <c r="AR861" s="71"/>
      <c r="AS861" s="71"/>
      <c r="AT861" s="71"/>
      <c r="AU861" s="71"/>
      <c r="AV861" s="71"/>
      <c r="AW861" s="71"/>
      <c r="AX861" s="71"/>
      <c r="AY861" s="72"/>
      <c r="AZ861" s="71"/>
      <c r="BA861" s="71"/>
      <c r="BB861" s="71"/>
      <c r="BC861" s="71"/>
      <c r="BD861" s="71"/>
      <c r="BE861" s="71"/>
      <c r="BF861" s="71"/>
      <c r="BG861" s="72"/>
      <c r="BH861" s="71"/>
      <c r="BI861" s="71"/>
      <c r="BJ861" s="71"/>
      <c r="BK861" s="71"/>
      <c r="BL861" s="71"/>
      <c r="BM861" s="71"/>
      <c r="BN861" s="72"/>
      <c r="BO861" s="71"/>
      <c r="BP861" s="71"/>
      <c r="BQ861" s="71"/>
      <c r="BR861" s="71"/>
      <c r="BS861" s="71"/>
      <c r="BT861" s="71"/>
      <c r="BU861"/>
      <c r="BV861" s="70"/>
      <c r="BW861" s="70"/>
      <c r="BX861" s="70"/>
      <c r="BY861" s="70"/>
      <c r="BZ861" s="70"/>
      <c r="CA861" s="70"/>
      <c r="CB861" s="70"/>
      <c r="CC861" s="70"/>
      <c r="CD861" s="70"/>
    </row>
    <row r="862" spans="1:82">
      <c r="A862" s="70"/>
      <c r="B862" s="70"/>
      <c r="C862" s="70"/>
      <c r="D862" s="70"/>
      <c r="E862" s="70"/>
      <c r="F862" s="70"/>
      <c r="G862" s="1064"/>
      <c r="H862" s="70"/>
      <c r="I862" s="148"/>
      <c r="J862" s="71"/>
      <c r="K862" s="71"/>
      <c r="L862" s="71"/>
      <c r="M862" s="71"/>
      <c r="N862" s="71"/>
      <c r="O862" s="71"/>
      <c r="P862" s="71"/>
      <c r="Q862" s="71"/>
      <c r="R862" s="71"/>
      <c r="S862" s="71"/>
      <c r="T862" s="72"/>
      <c r="U862" s="71"/>
      <c r="V862" s="71"/>
      <c r="W862" s="71"/>
      <c r="X862" s="71"/>
      <c r="Y862" s="71"/>
      <c r="Z862" s="71"/>
      <c r="AA862" s="71"/>
      <c r="AB862" s="71"/>
      <c r="AC862" s="71"/>
      <c r="AD862" s="71"/>
      <c r="AE862" s="72"/>
      <c r="AF862" s="71"/>
      <c r="AG862" s="71"/>
      <c r="AH862" s="71"/>
      <c r="AI862" s="71"/>
      <c r="AJ862" s="71"/>
      <c r="AK862" s="71"/>
      <c r="AL862" s="71"/>
      <c r="AM862" s="71"/>
      <c r="AN862" s="71"/>
      <c r="AO862" s="71"/>
      <c r="AP862" s="71"/>
      <c r="AQ862" s="72"/>
      <c r="AR862" s="71"/>
      <c r="AS862" s="71"/>
      <c r="AT862" s="71"/>
      <c r="AU862" s="71"/>
      <c r="AV862" s="71"/>
      <c r="AW862" s="71"/>
      <c r="AX862" s="71"/>
      <c r="AY862" s="72"/>
      <c r="AZ862" s="71"/>
      <c r="BA862" s="71"/>
      <c r="BB862" s="71"/>
      <c r="BC862" s="71"/>
      <c r="BD862" s="71"/>
      <c r="BE862" s="71"/>
      <c r="BF862" s="71"/>
      <c r="BG862" s="72"/>
      <c r="BH862" s="71"/>
      <c r="BI862" s="71"/>
      <c r="BJ862" s="71"/>
      <c r="BK862" s="71"/>
      <c r="BL862" s="71"/>
      <c r="BM862" s="71"/>
      <c r="BN862" s="72"/>
      <c r="BO862" s="71"/>
      <c r="BP862" s="71"/>
      <c r="BQ862" s="71"/>
      <c r="BR862" s="71"/>
      <c r="BS862" s="71"/>
      <c r="BT862" s="71"/>
      <c r="BU862"/>
      <c r="BV862" s="70"/>
      <c r="BW862" s="70"/>
      <c r="BX862" s="70"/>
      <c r="BY862" s="70"/>
      <c r="BZ862" s="70"/>
      <c r="CA862" s="70"/>
      <c r="CB862" s="70"/>
      <c r="CC862" s="70"/>
      <c r="CD862" s="70"/>
    </row>
    <row r="863" spans="1:82">
      <c r="A863" s="70"/>
      <c r="B863" s="70"/>
      <c r="C863" s="70"/>
      <c r="D863" s="70"/>
      <c r="E863" s="70"/>
      <c r="F863" s="70"/>
      <c r="G863" s="1064"/>
      <c r="H863" s="70"/>
      <c r="I863" s="148"/>
      <c r="J863" s="71"/>
      <c r="K863" s="71"/>
      <c r="L863" s="71"/>
      <c r="M863" s="71"/>
      <c r="N863" s="71"/>
      <c r="O863" s="71"/>
      <c r="P863" s="71"/>
      <c r="Q863" s="71"/>
      <c r="R863" s="71"/>
      <c r="S863" s="71"/>
      <c r="T863" s="72"/>
      <c r="U863" s="71"/>
      <c r="V863" s="71"/>
      <c r="W863" s="71"/>
      <c r="X863" s="71"/>
      <c r="Y863" s="71"/>
      <c r="Z863" s="71"/>
      <c r="AA863" s="71"/>
      <c r="AB863" s="71"/>
      <c r="AC863" s="71"/>
      <c r="AD863" s="71"/>
      <c r="AE863" s="72"/>
      <c r="AF863" s="71"/>
      <c r="AG863" s="71"/>
      <c r="AH863" s="71"/>
      <c r="AI863" s="71"/>
      <c r="AJ863" s="71"/>
      <c r="AK863" s="71"/>
      <c r="AL863" s="71"/>
      <c r="AM863" s="71"/>
      <c r="AN863" s="71"/>
      <c r="AO863" s="71"/>
      <c r="AP863" s="71"/>
      <c r="AQ863" s="72"/>
      <c r="AR863" s="71"/>
      <c r="AS863" s="71"/>
      <c r="AT863" s="71"/>
      <c r="AU863" s="71"/>
      <c r="AV863" s="71"/>
      <c r="AW863" s="71"/>
      <c r="AX863" s="71"/>
      <c r="AY863" s="72"/>
      <c r="AZ863" s="71"/>
      <c r="BA863" s="71"/>
      <c r="BB863" s="71"/>
      <c r="BC863" s="71"/>
      <c r="BD863" s="71"/>
      <c r="BE863" s="71"/>
      <c r="BF863" s="71"/>
      <c r="BG863" s="72"/>
      <c r="BH863" s="71"/>
      <c r="BI863" s="71"/>
      <c r="BJ863" s="71"/>
      <c r="BK863" s="71"/>
      <c r="BL863" s="71"/>
      <c r="BM863" s="71"/>
      <c r="BN863" s="72"/>
      <c r="BO863" s="71"/>
      <c r="BP863" s="71"/>
      <c r="BQ863" s="71"/>
      <c r="BR863" s="71"/>
      <c r="BS863" s="71"/>
      <c r="BT863" s="71"/>
      <c r="BU863"/>
      <c r="BV863" s="70"/>
      <c r="BW863" s="70"/>
      <c r="BX863" s="70"/>
      <c r="BY863" s="70"/>
      <c r="BZ863" s="70"/>
      <c r="CA863" s="70"/>
      <c r="CB863" s="70"/>
      <c r="CC863" s="70"/>
      <c r="CD863" s="70"/>
    </row>
    <row r="864" spans="1:82">
      <c r="A864" s="70"/>
      <c r="B864" s="70"/>
      <c r="C864" s="70"/>
      <c r="D864" s="70"/>
      <c r="E864" s="70"/>
      <c r="F864" s="70"/>
      <c r="G864" s="70"/>
      <c r="H864" s="70"/>
      <c r="I864" s="148"/>
      <c r="J864" s="71"/>
      <c r="K864" s="71"/>
      <c r="L864" s="71"/>
      <c r="M864" s="71"/>
      <c r="N864" s="71"/>
      <c r="O864" s="71"/>
      <c r="P864" s="71"/>
      <c r="Q864" s="71"/>
      <c r="R864" s="71"/>
      <c r="S864" s="71"/>
      <c r="T864" s="72"/>
      <c r="U864" s="71"/>
      <c r="V864" s="71"/>
      <c r="W864" s="71"/>
      <c r="X864" s="71"/>
      <c r="Y864" s="71"/>
      <c r="Z864" s="71"/>
      <c r="AA864" s="71"/>
      <c r="AB864" s="71"/>
      <c r="AC864" s="71"/>
      <c r="AD864" s="71"/>
      <c r="AE864" s="72"/>
      <c r="AF864" s="71"/>
      <c r="AG864" s="71"/>
      <c r="AH864" s="71"/>
      <c r="AI864" s="71"/>
      <c r="AJ864" s="71"/>
      <c r="AK864" s="71"/>
      <c r="AL864" s="71"/>
      <c r="AM864" s="71"/>
      <c r="AN864" s="71"/>
      <c r="AO864" s="71"/>
      <c r="AP864" s="71"/>
      <c r="AQ864" s="72"/>
      <c r="AR864" s="71"/>
      <c r="AS864" s="71"/>
      <c r="AT864" s="71"/>
      <c r="AU864" s="71"/>
      <c r="AV864" s="71"/>
      <c r="AW864" s="71"/>
      <c r="AX864" s="71"/>
      <c r="AY864" s="72"/>
      <c r="AZ864" s="71"/>
      <c r="BA864" s="71"/>
      <c r="BB864" s="71"/>
      <c r="BC864" s="71"/>
      <c r="BD864" s="71"/>
      <c r="BE864" s="71"/>
      <c r="BF864" s="71"/>
      <c r="BG864" s="72"/>
      <c r="BH864" s="71"/>
      <c r="BI864" s="71"/>
      <c r="BJ864" s="71"/>
      <c r="BK864" s="71"/>
      <c r="BL864" s="71"/>
      <c r="BM864" s="71"/>
      <c r="BN864" s="72"/>
      <c r="BO864" s="71"/>
      <c r="BP864" s="71"/>
      <c r="BQ864" s="71"/>
      <c r="BR864" s="71"/>
      <c r="BS864" s="71"/>
      <c r="BT864" s="71"/>
      <c r="BU864"/>
      <c r="BV864" s="70"/>
      <c r="BW864" s="70"/>
      <c r="BX864" s="70"/>
      <c r="BY864" s="70"/>
      <c r="BZ864" s="70"/>
      <c r="CA864" s="70"/>
      <c r="CB864" s="70"/>
      <c r="CC864" s="70"/>
      <c r="CD864" s="70"/>
    </row>
    <row r="865" spans="1:82">
      <c r="A865" s="70"/>
      <c r="B865" s="70"/>
      <c r="C865" s="70"/>
      <c r="D865" s="70"/>
      <c r="E865" s="70"/>
      <c r="F865" s="70"/>
      <c r="G865" s="70"/>
      <c r="H865" s="70"/>
      <c r="I865" s="148"/>
      <c r="J865" s="71"/>
      <c r="K865" s="71"/>
      <c r="L865" s="71"/>
      <c r="M865" s="71"/>
      <c r="N865" s="71"/>
      <c r="O865" s="71"/>
      <c r="P865" s="71"/>
      <c r="Q865" s="71"/>
      <c r="R865" s="71"/>
      <c r="S865" s="71"/>
      <c r="T865" s="72"/>
      <c r="U865" s="71"/>
      <c r="V865" s="71"/>
      <c r="W865" s="71"/>
      <c r="X865" s="71"/>
      <c r="Y865" s="71"/>
      <c r="Z865" s="71"/>
      <c r="AA865" s="71"/>
      <c r="AB865" s="71"/>
      <c r="AC865" s="71"/>
      <c r="AD865" s="71"/>
      <c r="AE865" s="72"/>
      <c r="AF865" s="71"/>
      <c r="AG865" s="71"/>
      <c r="AH865" s="71"/>
      <c r="AI865" s="71"/>
      <c r="AJ865" s="71"/>
      <c r="AK865" s="71"/>
      <c r="AL865" s="71"/>
      <c r="AM865" s="71"/>
      <c r="AN865" s="71"/>
      <c r="AO865" s="71"/>
      <c r="AP865" s="71"/>
      <c r="AQ865" s="72"/>
      <c r="AR865" s="71"/>
      <c r="AS865" s="71"/>
      <c r="AT865" s="71"/>
      <c r="AU865" s="71"/>
      <c r="AV865" s="71"/>
      <c r="AW865" s="71"/>
      <c r="AX865" s="71"/>
      <c r="AY865" s="72"/>
      <c r="AZ865" s="71"/>
      <c r="BA865" s="71"/>
      <c r="BB865" s="71"/>
      <c r="BC865" s="71"/>
      <c r="BD865" s="71"/>
      <c r="BE865" s="71"/>
      <c r="BF865" s="71"/>
      <c r="BG865" s="72"/>
      <c r="BH865" s="71"/>
      <c r="BI865" s="71"/>
      <c r="BJ865" s="71"/>
      <c r="BK865" s="71"/>
      <c r="BL865" s="71"/>
      <c r="BM865" s="71"/>
      <c r="BN865" s="72"/>
      <c r="BO865" s="71"/>
      <c r="BP865" s="71"/>
      <c r="BQ865" s="71"/>
      <c r="BR865" s="71"/>
      <c r="BS865" s="71"/>
      <c r="BT865" s="71"/>
      <c r="BU865"/>
      <c r="BV865" s="70"/>
      <c r="BW865" s="70"/>
      <c r="BX865" s="70"/>
      <c r="BY865" s="70"/>
      <c r="BZ865" s="70"/>
      <c r="CA865" s="70"/>
      <c r="CB865" s="70"/>
      <c r="CC865" s="70"/>
      <c r="CD865" s="70"/>
    </row>
    <row r="866" spans="1:82">
      <c r="A866" s="70"/>
      <c r="B866" s="70"/>
      <c r="C866" s="70"/>
      <c r="D866" s="70"/>
      <c r="E866" s="70"/>
      <c r="F866" s="70"/>
      <c r="G866" s="70"/>
      <c r="H866" s="70"/>
      <c r="I866" s="148"/>
      <c r="J866" s="71"/>
      <c r="K866" s="71"/>
      <c r="L866" s="71"/>
      <c r="M866" s="71"/>
      <c r="N866" s="71"/>
      <c r="O866" s="71"/>
      <c r="P866" s="71"/>
      <c r="Q866" s="71"/>
      <c r="R866" s="71"/>
      <c r="S866" s="71"/>
      <c r="T866" s="72"/>
      <c r="U866" s="71"/>
      <c r="V866" s="71"/>
      <c r="W866" s="71"/>
      <c r="X866" s="71"/>
      <c r="Y866" s="71"/>
      <c r="Z866" s="71"/>
      <c r="AA866" s="71"/>
      <c r="AB866" s="71"/>
      <c r="AC866" s="71"/>
      <c r="AD866" s="71"/>
      <c r="AE866" s="72"/>
      <c r="AF866" s="71"/>
      <c r="AG866" s="71"/>
      <c r="AH866" s="71"/>
      <c r="AI866" s="71"/>
      <c r="AJ866" s="71"/>
      <c r="AK866" s="71"/>
      <c r="AL866" s="71"/>
      <c r="AM866" s="71"/>
      <c r="AN866" s="71"/>
      <c r="AO866" s="71"/>
      <c r="AP866" s="71"/>
      <c r="AQ866" s="72"/>
      <c r="AR866" s="71"/>
      <c r="AS866" s="71"/>
      <c r="AT866" s="71"/>
      <c r="AU866" s="71"/>
      <c r="AV866" s="71"/>
      <c r="AW866" s="71"/>
      <c r="AX866" s="71"/>
      <c r="AY866" s="72"/>
      <c r="AZ866" s="71"/>
      <c r="BA866" s="71"/>
      <c r="BB866" s="71"/>
      <c r="BC866" s="71"/>
      <c r="BD866" s="71"/>
      <c r="BE866" s="71"/>
      <c r="BF866" s="71"/>
      <c r="BG866" s="72"/>
      <c r="BH866" s="71"/>
      <c r="BI866" s="71"/>
      <c r="BJ866" s="71"/>
      <c r="BK866" s="71"/>
      <c r="BL866" s="71"/>
      <c r="BM866" s="71"/>
      <c r="BN866" s="72"/>
      <c r="BO866" s="71"/>
      <c r="BP866" s="71"/>
      <c r="BQ866" s="71"/>
      <c r="BR866" s="71"/>
      <c r="BS866" s="71"/>
      <c r="BT866" s="71"/>
      <c r="BU866"/>
      <c r="BV866" s="70"/>
      <c r="BW866" s="70"/>
      <c r="BX866" s="70"/>
      <c r="BY866" s="70"/>
      <c r="BZ866" s="70"/>
      <c r="CA866" s="70"/>
      <c r="CB866" s="70"/>
      <c r="CC866" s="70"/>
      <c r="CD866" s="70"/>
    </row>
    <row r="867" spans="1:82">
      <c r="A867" s="70"/>
      <c r="B867" s="70"/>
      <c r="C867" s="70"/>
      <c r="D867" s="70"/>
      <c r="E867" s="70"/>
      <c r="F867" s="70"/>
      <c r="G867" s="70"/>
      <c r="H867" s="70"/>
      <c r="I867" s="148"/>
      <c r="J867" s="71"/>
      <c r="K867" s="71"/>
      <c r="L867" s="71"/>
      <c r="M867" s="71"/>
      <c r="N867" s="71"/>
      <c r="O867" s="71"/>
      <c r="P867" s="71"/>
      <c r="Q867" s="71"/>
      <c r="R867" s="71"/>
      <c r="S867" s="71"/>
      <c r="T867" s="72"/>
      <c r="U867" s="71"/>
      <c r="V867" s="71"/>
      <c r="W867" s="71"/>
      <c r="X867" s="71"/>
      <c r="Y867" s="71"/>
      <c r="Z867" s="71"/>
      <c r="AA867" s="71"/>
      <c r="AB867" s="71"/>
      <c r="AC867" s="71"/>
      <c r="AD867" s="71"/>
      <c r="AE867" s="72"/>
      <c r="AF867" s="71"/>
      <c r="AG867" s="71"/>
      <c r="AH867" s="71"/>
      <c r="AI867" s="71"/>
      <c r="AJ867" s="71"/>
      <c r="AK867" s="71"/>
      <c r="AL867" s="71"/>
      <c r="AM867" s="71"/>
      <c r="AN867" s="71"/>
      <c r="AO867" s="71"/>
      <c r="AP867" s="71"/>
      <c r="AQ867" s="72"/>
      <c r="AR867" s="71"/>
      <c r="AS867" s="71"/>
      <c r="AT867" s="71"/>
      <c r="AU867" s="71"/>
      <c r="AV867" s="71"/>
      <c r="AW867" s="71"/>
      <c r="AX867" s="71"/>
      <c r="AY867" s="72"/>
      <c r="AZ867" s="71"/>
      <c r="BA867" s="71"/>
      <c r="BB867" s="71"/>
      <c r="BC867" s="71"/>
      <c r="BD867" s="71"/>
      <c r="BE867" s="71"/>
      <c r="BF867" s="71"/>
      <c r="BG867" s="72"/>
      <c r="BH867" s="71"/>
      <c r="BI867" s="71"/>
      <c r="BJ867" s="71"/>
      <c r="BK867" s="71"/>
      <c r="BL867" s="71"/>
      <c r="BM867" s="71"/>
      <c r="BN867" s="72"/>
      <c r="BO867" s="71"/>
      <c r="BP867" s="71"/>
      <c r="BQ867" s="71"/>
      <c r="BR867" s="71"/>
      <c r="BS867" s="71"/>
      <c r="BT867" s="71"/>
      <c r="BU867"/>
      <c r="BV867" s="70"/>
      <c r="BW867" s="70"/>
      <c r="BX867" s="70"/>
      <c r="BY867" s="70"/>
      <c r="BZ867" s="70"/>
      <c r="CA867" s="70"/>
      <c r="CB867" s="70"/>
      <c r="CC867" s="70"/>
      <c r="CD867" s="70"/>
    </row>
    <row r="868" spans="1:82">
      <c r="A868" s="70"/>
      <c r="B868" s="70"/>
      <c r="C868" s="70"/>
      <c r="D868" s="70"/>
      <c r="E868" s="70"/>
      <c r="F868" s="70"/>
      <c r="G868" s="70"/>
      <c r="H868" s="70"/>
      <c r="I868" s="148"/>
      <c r="J868" s="71"/>
      <c r="K868" s="71"/>
      <c r="L868" s="71"/>
      <c r="M868" s="71"/>
      <c r="N868" s="71"/>
      <c r="O868" s="71"/>
      <c r="P868" s="71"/>
      <c r="Q868" s="71"/>
      <c r="R868" s="71"/>
      <c r="S868" s="71"/>
      <c r="T868" s="72"/>
      <c r="U868" s="71"/>
      <c r="V868" s="71"/>
      <c r="W868" s="71"/>
      <c r="X868" s="71"/>
      <c r="Y868" s="71"/>
      <c r="Z868" s="71"/>
      <c r="AA868" s="71"/>
      <c r="AB868" s="71"/>
      <c r="AC868" s="71"/>
      <c r="AD868" s="71"/>
      <c r="AE868" s="72"/>
      <c r="AF868" s="71"/>
      <c r="AG868" s="71"/>
      <c r="AH868" s="71"/>
      <c r="AI868" s="71"/>
      <c r="AJ868" s="71"/>
      <c r="AK868" s="71"/>
      <c r="AL868" s="71"/>
      <c r="AM868" s="71"/>
      <c r="AN868" s="71"/>
      <c r="AO868" s="71"/>
      <c r="AP868" s="71"/>
      <c r="AQ868" s="72"/>
      <c r="AR868" s="71"/>
      <c r="AS868" s="71"/>
      <c r="AT868" s="71"/>
      <c r="AU868" s="71"/>
      <c r="AV868" s="71"/>
      <c r="AW868" s="71"/>
      <c r="AX868" s="71"/>
      <c r="AY868" s="72"/>
      <c r="AZ868" s="71"/>
      <c r="BA868" s="71"/>
      <c r="BB868" s="71"/>
      <c r="BC868" s="71"/>
      <c r="BD868" s="71"/>
      <c r="BE868" s="71"/>
      <c r="BF868" s="71"/>
      <c r="BG868" s="72"/>
      <c r="BH868" s="71"/>
      <c r="BI868" s="71"/>
      <c r="BJ868" s="71"/>
      <c r="BK868" s="71"/>
      <c r="BL868" s="71"/>
      <c r="BM868" s="71"/>
      <c r="BN868" s="72"/>
      <c r="BO868" s="71"/>
      <c r="BP868" s="71"/>
      <c r="BQ868" s="71"/>
      <c r="BR868" s="71"/>
      <c r="BS868" s="71"/>
      <c r="BT868" s="71"/>
      <c r="BU868"/>
      <c r="BV868" s="70"/>
      <c r="BW868" s="70"/>
      <c r="BX868" s="70"/>
      <c r="BY868" s="70"/>
      <c r="BZ868" s="70"/>
      <c r="CA868" s="70"/>
      <c r="CB868" s="70"/>
      <c r="CC868" s="70"/>
      <c r="CD868" s="70"/>
    </row>
    <row r="869" spans="1:82">
      <c r="A869" s="70"/>
      <c r="B869" s="70"/>
      <c r="C869" s="70"/>
      <c r="D869" s="70"/>
      <c r="E869" s="70"/>
      <c r="F869" s="70"/>
      <c r="G869" s="70"/>
      <c r="H869" s="70"/>
      <c r="I869" s="148"/>
      <c r="J869" s="71"/>
      <c r="K869" s="71"/>
      <c r="L869" s="71"/>
      <c r="M869" s="71"/>
      <c r="N869" s="71"/>
      <c r="O869" s="71"/>
      <c r="P869" s="71"/>
      <c r="Q869" s="71"/>
      <c r="R869" s="71"/>
      <c r="S869" s="71"/>
      <c r="T869" s="72"/>
      <c r="U869" s="71"/>
      <c r="V869" s="71"/>
      <c r="W869" s="71"/>
      <c r="X869" s="71"/>
      <c r="Y869" s="71"/>
      <c r="Z869" s="71"/>
      <c r="AA869" s="71"/>
      <c r="AB869" s="71"/>
      <c r="AC869" s="71"/>
      <c r="AD869" s="71"/>
      <c r="AE869" s="72"/>
      <c r="AF869" s="71"/>
      <c r="AG869" s="71"/>
      <c r="AH869" s="71"/>
      <c r="AI869" s="71"/>
      <c r="AJ869" s="71"/>
      <c r="AK869" s="71"/>
      <c r="AL869" s="71"/>
      <c r="AM869" s="71"/>
      <c r="AN869" s="71"/>
      <c r="AO869" s="71"/>
      <c r="AP869" s="71"/>
      <c r="AQ869" s="72"/>
      <c r="AR869" s="71"/>
      <c r="AS869" s="71"/>
      <c r="AT869" s="71"/>
      <c r="AU869" s="71"/>
      <c r="AV869" s="71"/>
      <c r="AW869" s="71"/>
      <c r="AX869" s="71"/>
      <c r="AY869" s="72"/>
      <c r="AZ869" s="71"/>
      <c r="BA869" s="71"/>
      <c r="BB869" s="71"/>
      <c r="BC869" s="71"/>
      <c r="BD869" s="71"/>
      <c r="BE869" s="71"/>
      <c r="BF869" s="71"/>
      <c r="BG869" s="72"/>
      <c r="BH869" s="71"/>
      <c r="BI869" s="71"/>
      <c r="BJ869" s="71"/>
      <c r="BK869" s="71"/>
      <c r="BL869" s="71"/>
      <c r="BM869" s="71"/>
      <c r="BN869" s="72"/>
      <c r="BO869" s="71"/>
      <c r="BP869" s="71"/>
      <c r="BQ869" s="71"/>
      <c r="BR869" s="71"/>
      <c r="BS869" s="71"/>
      <c r="BT869" s="71"/>
      <c r="BU869"/>
      <c r="BV869" s="70"/>
      <c r="BW869" s="70"/>
      <c r="BX869" s="70"/>
      <c r="BY869" s="70"/>
      <c r="BZ869" s="70"/>
      <c r="CA869" s="70"/>
      <c r="CB869" s="70"/>
      <c r="CC869" s="70"/>
      <c r="CD869" s="70"/>
    </row>
    <row r="870" spans="1:82">
      <c r="A870" s="70"/>
      <c r="B870" s="70"/>
      <c r="C870" s="70"/>
      <c r="D870" s="70"/>
      <c r="E870" s="70"/>
      <c r="F870" s="70"/>
      <c r="G870" s="70"/>
      <c r="H870" s="70"/>
      <c r="I870" s="148"/>
      <c r="J870" s="71"/>
      <c r="K870" s="71"/>
      <c r="L870" s="71"/>
      <c r="M870" s="71"/>
      <c r="N870" s="71"/>
      <c r="O870" s="71"/>
      <c r="P870" s="71"/>
      <c r="Q870" s="71"/>
      <c r="R870" s="71"/>
      <c r="S870" s="71"/>
      <c r="T870" s="72"/>
      <c r="U870" s="71"/>
      <c r="V870" s="71"/>
      <c r="W870" s="71"/>
      <c r="X870" s="71"/>
      <c r="Y870" s="71"/>
      <c r="Z870" s="71"/>
      <c r="AA870" s="71"/>
      <c r="AB870" s="71"/>
      <c r="AC870" s="71"/>
      <c r="AD870" s="71"/>
      <c r="AE870" s="72"/>
      <c r="AF870" s="71"/>
      <c r="AG870" s="71"/>
      <c r="AH870" s="71"/>
      <c r="AI870" s="71"/>
      <c r="AJ870" s="71"/>
      <c r="AK870" s="71"/>
      <c r="AL870" s="71"/>
      <c r="AM870" s="71"/>
      <c r="AN870" s="71"/>
      <c r="AO870" s="71"/>
      <c r="AP870" s="71"/>
      <c r="AQ870" s="72"/>
      <c r="AR870" s="71"/>
      <c r="AS870" s="71"/>
      <c r="AT870" s="71"/>
      <c r="AU870" s="71"/>
      <c r="AV870" s="71"/>
      <c r="AW870" s="71"/>
      <c r="AX870" s="71"/>
      <c r="AY870" s="72"/>
      <c r="AZ870" s="71"/>
      <c r="BA870" s="71"/>
      <c r="BB870" s="71"/>
      <c r="BC870" s="71"/>
      <c r="BD870" s="71"/>
      <c r="BE870" s="71"/>
      <c r="BF870" s="71"/>
      <c r="BG870" s="72"/>
      <c r="BH870" s="71"/>
      <c r="BI870" s="71"/>
      <c r="BJ870" s="71"/>
      <c r="BK870" s="71"/>
      <c r="BL870" s="71"/>
      <c r="BM870" s="71"/>
      <c r="BN870" s="72"/>
      <c r="BO870" s="71"/>
      <c r="BP870" s="71"/>
      <c r="BQ870" s="71"/>
      <c r="BR870" s="71"/>
      <c r="BS870" s="71"/>
      <c r="BT870" s="71"/>
      <c r="BU870"/>
      <c r="BV870" s="70"/>
      <c r="BW870" s="70"/>
      <c r="BX870" s="70"/>
      <c r="BY870" s="70"/>
      <c r="BZ870" s="70"/>
      <c r="CA870" s="70"/>
      <c r="CB870" s="70"/>
      <c r="CC870" s="70"/>
      <c r="CD870" s="70"/>
    </row>
    <row r="871" spans="1:82">
      <c r="A871" s="70"/>
      <c r="B871" s="70"/>
      <c r="C871" s="70"/>
      <c r="D871" s="70"/>
      <c r="E871" s="70"/>
      <c r="F871" s="70"/>
      <c r="G871" s="70"/>
      <c r="H871" s="70"/>
      <c r="I871" s="148"/>
      <c r="J871" s="71"/>
      <c r="K871" s="71"/>
      <c r="L871" s="71"/>
      <c r="M871" s="71"/>
      <c r="N871" s="71"/>
      <c r="O871" s="71"/>
      <c r="P871" s="71"/>
      <c r="Q871" s="71"/>
      <c r="R871" s="71"/>
      <c r="S871" s="71"/>
      <c r="T871" s="72"/>
      <c r="U871" s="71"/>
      <c r="V871" s="71"/>
      <c r="W871" s="71"/>
      <c r="X871" s="71"/>
      <c r="Y871" s="71"/>
      <c r="Z871" s="71"/>
      <c r="AA871" s="71"/>
      <c r="AB871" s="71"/>
      <c r="AC871" s="71"/>
      <c r="AD871" s="71"/>
      <c r="AE871" s="72"/>
      <c r="AF871" s="71"/>
      <c r="AG871" s="71"/>
      <c r="AH871" s="71"/>
      <c r="AI871" s="71"/>
      <c r="AJ871" s="71"/>
      <c r="AK871" s="71"/>
      <c r="AL871" s="71"/>
      <c r="AM871" s="71"/>
      <c r="AN871" s="71"/>
      <c r="AO871" s="71"/>
      <c r="AP871" s="71"/>
      <c r="AQ871" s="72"/>
      <c r="AR871" s="71"/>
      <c r="AS871" s="71"/>
      <c r="AT871" s="71"/>
      <c r="AU871" s="71"/>
      <c r="AV871" s="71"/>
      <c r="AW871" s="71"/>
      <c r="AX871" s="71"/>
      <c r="AY871" s="72"/>
      <c r="AZ871" s="71"/>
      <c r="BA871" s="71"/>
      <c r="BB871" s="71"/>
      <c r="BC871" s="71"/>
      <c r="BD871" s="71"/>
      <c r="BE871" s="71"/>
      <c r="BF871" s="71"/>
      <c r="BG871" s="72"/>
      <c r="BH871" s="71"/>
      <c r="BI871" s="71"/>
      <c r="BJ871" s="71"/>
      <c r="BK871" s="71"/>
      <c r="BL871" s="71"/>
      <c r="BM871" s="71"/>
      <c r="BN871" s="72"/>
      <c r="BO871" s="71"/>
      <c r="BP871" s="71"/>
      <c r="BQ871" s="71"/>
      <c r="BR871" s="71"/>
      <c r="BS871" s="71"/>
      <c r="BT871" s="71"/>
      <c r="BU871"/>
      <c r="BV871" s="70"/>
      <c r="BW871" s="70"/>
      <c r="BX871" s="70"/>
      <c r="BY871" s="70"/>
      <c r="BZ871" s="70"/>
      <c r="CA871" s="70"/>
      <c r="CB871" s="70"/>
      <c r="CC871" s="70"/>
      <c r="CD871" s="70"/>
    </row>
    <row r="872" spans="1:82">
      <c r="A872" s="70"/>
      <c r="B872" s="70"/>
      <c r="C872" s="70"/>
      <c r="D872" s="70"/>
      <c r="E872" s="70"/>
      <c r="F872" s="70"/>
      <c r="G872" s="70"/>
      <c r="H872" s="70"/>
      <c r="I872" s="148"/>
      <c r="J872" s="71"/>
      <c r="K872" s="71"/>
      <c r="L872" s="71"/>
      <c r="M872" s="71"/>
      <c r="N872" s="71"/>
      <c r="O872" s="71"/>
      <c r="P872" s="71"/>
      <c r="Q872" s="71"/>
      <c r="R872" s="71"/>
      <c r="S872" s="71"/>
      <c r="T872" s="72"/>
      <c r="U872" s="71"/>
      <c r="V872" s="71"/>
      <c r="W872" s="71"/>
      <c r="X872" s="71"/>
      <c r="Y872" s="71"/>
      <c r="Z872" s="71"/>
      <c r="AA872" s="71"/>
      <c r="AB872" s="71"/>
      <c r="AC872" s="71"/>
      <c r="AD872" s="71"/>
      <c r="AE872" s="72"/>
      <c r="AF872" s="71"/>
      <c r="AG872" s="71"/>
      <c r="AH872" s="71"/>
      <c r="AI872" s="71"/>
      <c r="AJ872" s="71"/>
      <c r="AK872" s="71"/>
      <c r="AL872" s="71"/>
      <c r="AM872" s="71"/>
      <c r="AN872" s="71"/>
      <c r="AO872" s="71"/>
      <c r="AP872" s="71"/>
      <c r="AQ872" s="72"/>
      <c r="AR872" s="71"/>
      <c r="AS872" s="71"/>
      <c r="AT872" s="71"/>
      <c r="AU872" s="71"/>
      <c r="AV872" s="71"/>
      <c r="AW872" s="71"/>
      <c r="AX872" s="71"/>
      <c r="AY872" s="72"/>
      <c r="AZ872" s="71"/>
      <c r="BA872" s="71"/>
      <c r="BB872" s="71"/>
      <c r="BC872" s="71"/>
      <c r="BD872" s="71"/>
      <c r="BE872" s="71"/>
      <c r="BF872" s="71"/>
      <c r="BG872" s="72"/>
      <c r="BH872" s="71"/>
      <c r="BI872" s="71"/>
      <c r="BJ872" s="71"/>
      <c r="BK872" s="71"/>
      <c r="BL872" s="71"/>
      <c r="BM872" s="71"/>
      <c r="BN872" s="72"/>
      <c r="BO872" s="71"/>
      <c r="BP872" s="71"/>
      <c r="BQ872" s="71"/>
      <c r="BR872" s="71"/>
      <c r="BS872" s="71"/>
      <c r="BT872" s="71"/>
      <c r="BU872"/>
      <c r="BV872" s="70"/>
      <c r="BW872" s="70"/>
      <c r="BX872" s="70"/>
      <c r="BY872" s="70"/>
      <c r="BZ872" s="70"/>
      <c r="CA872" s="70"/>
      <c r="CB872" s="70"/>
      <c r="CC872" s="70"/>
      <c r="CD872" s="70"/>
    </row>
    <row r="873" spans="1:82">
      <c r="A873" s="70"/>
      <c r="B873" s="70"/>
      <c r="C873" s="70"/>
      <c r="D873" s="70"/>
      <c r="E873" s="70"/>
      <c r="F873" s="70"/>
      <c r="G873" s="70"/>
      <c r="H873" s="70"/>
      <c r="I873" s="148"/>
      <c r="J873" s="71"/>
      <c r="K873" s="71"/>
      <c r="L873" s="71"/>
      <c r="M873" s="71"/>
      <c r="N873" s="71"/>
      <c r="O873" s="71"/>
      <c r="P873" s="71"/>
      <c r="Q873" s="71"/>
      <c r="R873" s="71"/>
      <c r="S873" s="71"/>
      <c r="T873" s="72"/>
      <c r="U873" s="71"/>
      <c r="V873" s="71"/>
      <c r="W873" s="71"/>
      <c r="X873" s="71"/>
      <c r="Y873" s="71"/>
      <c r="Z873" s="71"/>
      <c r="AA873" s="71"/>
      <c r="AB873" s="71"/>
      <c r="AC873" s="71"/>
      <c r="AD873" s="71"/>
      <c r="AE873" s="72"/>
      <c r="AF873" s="71"/>
      <c r="AG873" s="71"/>
      <c r="AH873" s="71"/>
      <c r="AI873" s="71"/>
      <c r="AJ873" s="71"/>
      <c r="AK873" s="71"/>
      <c r="AL873" s="71"/>
      <c r="AM873" s="71"/>
      <c r="AN873" s="71"/>
      <c r="AO873" s="71"/>
      <c r="AP873" s="71"/>
      <c r="AQ873" s="72"/>
      <c r="AR873" s="71"/>
      <c r="AS873" s="71"/>
      <c r="AT873" s="71"/>
      <c r="AU873" s="71"/>
      <c r="AV873" s="71"/>
      <c r="AW873" s="71"/>
      <c r="AX873" s="71"/>
      <c r="AY873" s="72"/>
      <c r="AZ873" s="71"/>
      <c r="BA873" s="71"/>
      <c r="BB873" s="71"/>
      <c r="BC873" s="71"/>
      <c r="BD873" s="71"/>
      <c r="BE873" s="71"/>
      <c r="BF873" s="71"/>
      <c r="BG873" s="72"/>
      <c r="BH873" s="71"/>
      <c r="BI873" s="71"/>
      <c r="BJ873" s="71"/>
      <c r="BK873" s="71"/>
      <c r="BL873" s="71"/>
      <c r="BM873" s="71"/>
      <c r="BN873" s="72"/>
      <c r="BO873" s="71"/>
      <c r="BP873" s="71"/>
      <c r="BQ873" s="71"/>
      <c r="BR873" s="71"/>
      <c r="BS873" s="71"/>
      <c r="BT873" s="71"/>
      <c r="BU873"/>
      <c r="BV873" s="70"/>
      <c r="BW873" s="70"/>
      <c r="BX873" s="70"/>
      <c r="BY873" s="70"/>
      <c r="BZ873" s="70"/>
      <c r="CA873" s="70"/>
      <c r="CB873" s="70"/>
      <c r="CC873" s="70"/>
      <c r="CD873" s="70"/>
    </row>
    <row r="874" spans="1:82">
      <c r="A874" s="70"/>
      <c r="B874" s="70"/>
      <c r="C874" s="70"/>
      <c r="D874" s="70"/>
      <c r="E874" s="70"/>
      <c r="F874" s="70"/>
      <c r="G874" s="70"/>
      <c r="H874" s="70"/>
      <c r="I874" s="148"/>
      <c r="J874" s="71"/>
      <c r="K874" s="71"/>
      <c r="L874" s="71"/>
      <c r="M874" s="71"/>
      <c r="N874" s="71"/>
      <c r="O874" s="71"/>
      <c r="P874" s="71"/>
      <c r="Q874" s="71"/>
      <c r="R874" s="71"/>
      <c r="S874" s="71"/>
      <c r="T874" s="72"/>
      <c r="U874" s="71"/>
      <c r="V874" s="71"/>
      <c r="W874" s="71"/>
      <c r="X874" s="71"/>
      <c r="Y874" s="71"/>
      <c r="Z874" s="71"/>
      <c r="AA874" s="71"/>
      <c r="AB874" s="71"/>
      <c r="AC874" s="71"/>
      <c r="AD874" s="71"/>
      <c r="AE874" s="72"/>
      <c r="AF874" s="71"/>
      <c r="AG874" s="71"/>
      <c r="AH874" s="71"/>
      <c r="AI874" s="71"/>
      <c r="AJ874" s="71"/>
      <c r="AK874" s="71"/>
      <c r="AL874" s="71"/>
      <c r="AM874" s="71"/>
      <c r="AN874" s="71"/>
      <c r="AO874" s="71"/>
      <c r="AP874" s="71"/>
      <c r="AQ874" s="72"/>
      <c r="AR874" s="71"/>
      <c r="AS874" s="71"/>
      <c r="AT874" s="71"/>
      <c r="AU874" s="71"/>
      <c r="AV874" s="71"/>
      <c r="AW874" s="71"/>
      <c r="AX874" s="71"/>
      <c r="AY874" s="72"/>
      <c r="AZ874" s="71"/>
      <c r="BA874" s="71"/>
      <c r="BB874" s="71"/>
      <c r="BC874" s="71"/>
      <c r="BD874" s="71"/>
      <c r="BE874" s="71"/>
      <c r="BF874" s="71"/>
      <c r="BG874" s="72"/>
      <c r="BH874" s="71"/>
      <c r="BI874" s="71"/>
      <c r="BJ874" s="71"/>
      <c r="BK874" s="71"/>
      <c r="BL874" s="71"/>
      <c r="BM874" s="71"/>
      <c r="BN874" s="72"/>
      <c r="BO874" s="71"/>
      <c r="BP874" s="71"/>
      <c r="BQ874" s="71"/>
      <c r="BR874" s="71"/>
      <c r="BS874" s="71"/>
      <c r="BT874" s="71"/>
      <c r="BU874"/>
      <c r="BV874" s="70"/>
      <c r="BW874" s="70"/>
      <c r="BX874" s="70"/>
      <c r="BY874" s="70"/>
      <c r="BZ874" s="70"/>
      <c r="CA874" s="70"/>
      <c r="CB874" s="70"/>
      <c r="CC874" s="70"/>
      <c r="CD874" s="70"/>
    </row>
    <row r="875" spans="1:82">
      <c r="A875" s="70"/>
      <c r="B875" s="70"/>
      <c r="C875" s="70"/>
      <c r="D875" s="70"/>
      <c r="E875" s="70"/>
      <c r="F875" s="70"/>
      <c r="G875" s="70"/>
      <c r="H875" s="70"/>
      <c r="I875" s="148"/>
      <c r="J875" s="71"/>
      <c r="K875" s="71"/>
      <c r="L875" s="71"/>
      <c r="M875" s="71"/>
      <c r="N875" s="71"/>
      <c r="O875" s="71"/>
      <c r="P875" s="71"/>
      <c r="Q875" s="71"/>
      <c r="R875" s="71"/>
      <c r="S875" s="71"/>
      <c r="T875" s="72"/>
      <c r="U875" s="71"/>
      <c r="V875" s="71"/>
      <c r="W875" s="71"/>
      <c r="X875" s="71"/>
      <c r="Y875" s="71"/>
      <c r="Z875" s="71"/>
      <c r="AA875" s="71"/>
      <c r="AB875" s="71"/>
      <c r="AC875" s="71"/>
      <c r="AD875" s="71"/>
      <c r="AE875" s="72"/>
      <c r="AF875" s="71"/>
      <c r="AG875" s="71"/>
      <c r="AH875" s="71"/>
      <c r="AI875" s="71"/>
      <c r="AJ875" s="71"/>
      <c r="AK875" s="71"/>
      <c r="AL875" s="71"/>
      <c r="AM875" s="71"/>
      <c r="AN875" s="71"/>
      <c r="AO875" s="71"/>
      <c r="AP875" s="71"/>
      <c r="AQ875" s="72"/>
      <c r="AR875" s="71"/>
      <c r="AS875" s="71"/>
      <c r="AT875" s="71"/>
      <c r="AU875" s="71"/>
      <c r="AV875" s="71"/>
      <c r="AW875" s="71"/>
      <c r="AX875" s="71"/>
      <c r="AY875" s="72"/>
      <c r="AZ875" s="71"/>
      <c r="BA875" s="71"/>
      <c r="BB875" s="71"/>
      <c r="BC875" s="71"/>
      <c r="BD875" s="71"/>
      <c r="BE875" s="71"/>
      <c r="BF875" s="71"/>
      <c r="BG875" s="72"/>
      <c r="BH875" s="71"/>
      <c r="BI875" s="71"/>
      <c r="BJ875" s="71"/>
      <c r="BK875" s="71"/>
      <c r="BL875" s="71"/>
      <c r="BM875" s="71"/>
      <c r="BN875" s="72"/>
      <c r="BO875" s="71"/>
      <c r="BP875" s="71"/>
      <c r="BQ875" s="71"/>
      <c r="BR875" s="71"/>
      <c r="BS875" s="71"/>
      <c r="BT875" s="71"/>
      <c r="BU875"/>
      <c r="BV875" s="70"/>
      <c r="BW875" s="70"/>
      <c r="BX875" s="70"/>
      <c r="BY875" s="70"/>
      <c r="BZ875" s="70"/>
      <c r="CA875" s="70"/>
      <c r="CB875" s="70"/>
      <c r="CC875" s="70"/>
      <c r="CD875" s="70"/>
    </row>
    <row r="876" spans="1:82">
      <c r="A876" s="70"/>
      <c r="B876" s="70"/>
      <c r="C876" s="70"/>
      <c r="D876" s="70"/>
      <c r="E876" s="70"/>
      <c r="F876" s="70"/>
      <c r="G876" s="70"/>
      <c r="H876" s="70"/>
      <c r="I876" s="148"/>
      <c r="J876" s="71"/>
      <c r="K876" s="71"/>
      <c r="L876" s="71"/>
      <c r="M876" s="71"/>
      <c r="N876" s="71"/>
      <c r="O876" s="71"/>
      <c r="P876" s="71"/>
      <c r="Q876" s="71"/>
      <c r="R876" s="71"/>
      <c r="S876" s="71"/>
      <c r="T876" s="72"/>
      <c r="U876" s="71"/>
      <c r="V876" s="71"/>
      <c r="W876" s="71"/>
      <c r="X876" s="71"/>
      <c r="Y876" s="71"/>
      <c r="Z876" s="71"/>
      <c r="AA876" s="71"/>
      <c r="AB876" s="71"/>
      <c r="AC876" s="71"/>
      <c r="AD876" s="71"/>
      <c r="AE876" s="72"/>
      <c r="AF876" s="71"/>
      <c r="AG876" s="71"/>
      <c r="AH876" s="71"/>
      <c r="AI876" s="71"/>
      <c r="AJ876" s="71"/>
      <c r="AK876" s="71"/>
      <c r="AL876" s="71"/>
      <c r="AM876" s="71"/>
      <c r="AN876" s="71"/>
      <c r="AO876" s="71"/>
      <c r="AP876" s="71"/>
      <c r="AQ876" s="72"/>
      <c r="AR876" s="71"/>
      <c r="AS876" s="71"/>
      <c r="AT876" s="71"/>
      <c r="AU876" s="71"/>
      <c r="AV876" s="71"/>
      <c r="AW876" s="71"/>
      <c r="AX876" s="71"/>
      <c r="AY876" s="72"/>
      <c r="AZ876" s="71"/>
      <c r="BA876" s="71"/>
      <c r="BB876" s="71"/>
      <c r="BC876" s="71"/>
      <c r="BD876" s="71"/>
      <c r="BE876" s="71"/>
      <c r="BF876" s="71"/>
      <c r="BG876" s="72"/>
      <c r="BH876" s="71"/>
      <c r="BI876" s="71"/>
      <c r="BJ876" s="71"/>
      <c r="BK876" s="71"/>
      <c r="BL876" s="71"/>
      <c r="BM876" s="71"/>
      <c r="BN876" s="72"/>
      <c r="BO876" s="71"/>
      <c r="BP876" s="71"/>
      <c r="BQ876" s="71"/>
      <c r="BR876" s="71"/>
      <c r="BS876" s="71"/>
      <c r="BT876" s="71"/>
      <c r="BU876"/>
      <c r="BV876" s="70"/>
      <c r="BW876" s="70"/>
      <c r="BX876" s="70"/>
      <c r="BY876" s="70"/>
      <c r="BZ876" s="70"/>
      <c r="CA876" s="70"/>
      <c r="CB876" s="70"/>
      <c r="CC876" s="70"/>
      <c r="CD876" s="70"/>
    </row>
    <row r="877" spans="1:82">
      <c r="A877" s="70"/>
      <c r="B877" s="70"/>
      <c r="C877" s="70"/>
      <c r="D877" s="70"/>
      <c r="E877" s="70"/>
      <c r="F877" s="70"/>
      <c r="G877" s="70"/>
      <c r="H877" s="70"/>
      <c r="I877" s="148"/>
      <c r="J877" s="71"/>
      <c r="K877" s="71"/>
      <c r="L877" s="71"/>
      <c r="M877" s="71"/>
      <c r="N877" s="71"/>
      <c r="O877" s="71"/>
      <c r="P877" s="71"/>
      <c r="Q877" s="71"/>
      <c r="R877" s="71"/>
      <c r="S877" s="71"/>
      <c r="T877" s="72"/>
      <c r="U877" s="71"/>
      <c r="V877" s="71"/>
      <c r="W877" s="71"/>
      <c r="X877" s="71"/>
      <c r="Y877" s="71"/>
      <c r="Z877" s="71"/>
      <c r="AA877" s="71"/>
      <c r="AB877" s="71"/>
      <c r="AC877" s="71"/>
      <c r="AD877" s="71"/>
      <c r="AE877" s="72"/>
      <c r="AF877" s="71"/>
      <c r="AG877" s="71"/>
      <c r="AH877" s="71"/>
      <c r="AI877" s="71"/>
      <c r="AJ877" s="71"/>
      <c r="AK877" s="71"/>
      <c r="AL877" s="71"/>
      <c r="AM877" s="71"/>
      <c r="AN877" s="71"/>
      <c r="AO877" s="71"/>
      <c r="AP877" s="71"/>
      <c r="AQ877" s="72"/>
      <c r="AR877" s="71"/>
      <c r="AS877" s="71"/>
      <c r="AT877" s="71"/>
      <c r="AU877" s="71"/>
      <c r="AV877" s="71"/>
      <c r="AW877" s="71"/>
      <c r="AX877" s="71"/>
      <c r="AY877" s="72"/>
      <c r="AZ877" s="71"/>
      <c r="BA877" s="71"/>
      <c r="BB877" s="71"/>
      <c r="BC877" s="71"/>
      <c r="BD877" s="71"/>
      <c r="BE877" s="71"/>
      <c r="BF877" s="71"/>
      <c r="BG877" s="72"/>
      <c r="BH877" s="71"/>
      <c r="BI877" s="71"/>
      <c r="BJ877" s="71"/>
      <c r="BK877" s="71"/>
      <c r="BL877" s="71"/>
      <c r="BM877" s="71"/>
      <c r="BN877" s="72"/>
      <c r="BO877" s="71"/>
      <c r="BP877" s="71"/>
      <c r="BQ877" s="71"/>
      <c r="BR877" s="71"/>
      <c r="BS877" s="71"/>
      <c r="BT877" s="71"/>
      <c r="BU877"/>
      <c r="BV877" s="70"/>
      <c r="BW877" s="70"/>
      <c r="BX877" s="70"/>
      <c r="BY877" s="70"/>
      <c r="BZ877" s="70"/>
      <c r="CA877" s="70"/>
      <c r="CB877" s="70"/>
      <c r="CC877" s="70"/>
      <c r="CD877" s="70"/>
    </row>
    <row r="878" spans="1:82">
      <c r="A878" s="70"/>
      <c r="B878" s="70"/>
      <c r="C878" s="70"/>
      <c r="D878" s="70"/>
      <c r="E878" s="70"/>
      <c r="F878" s="70"/>
      <c r="G878" s="70"/>
      <c r="H878" s="70"/>
      <c r="I878" s="148"/>
      <c r="J878" s="71"/>
      <c r="K878" s="71"/>
      <c r="L878" s="71"/>
      <c r="M878" s="71"/>
      <c r="N878" s="71"/>
      <c r="O878" s="71"/>
      <c r="P878" s="71"/>
      <c r="Q878" s="71"/>
      <c r="R878" s="71"/>
      <c r="S878" s="71"/>
      <c r="T878" s="72"/>
      <c r="U878" s="71"/>
      <c r="V878" s="71"/>
      <c r="W878" s="71"/>
      <c r="X878" s="71"/>
      <c r="Y878" s="71"/>
      <c r="Z878" s="71"/>
      <c r="AA878" s="71"/>
      <c r="AB878" s="71"/>
      <c r="AC878" s="71"/>
      <c r="AD878" s="71"/>
      <c r="AE878" s="72"/>
      <c r="AF878" s="71"/>
      <c r="AG878" s="71"/>
      <c r="AH878" s="71"/>
      <c r="AI878" s="71"/>
      <c r="AJ878" s="71"/>
      <c r="AK878" s="71"/>
      <c r="AL878" s="71"/>
      <c r="AM878" s="71"/>
      <c r="AN878" s="71"/>
      <c r="AO878" s="71"/>
      <c r="AP878" s="71"/>
      <c r="AQ878" s="72"/>
      <c r="AR878" s="71"/>
      <c r="AS878" s="71"/>
      <c r="AT878" s="71"/>
      <c r="AU878" s="71"/>
      <c r="AV878" s="71"/>
      <c r="AW878" s="71"/>
      <c r="AX878" s="71"/>
      <c r="AY878" s="72"/>
      <c r="AZ878" s="71"/>
      <c r="BA878" s="71"/>
      <c r="BB878" s="71"/>
      <c r="BC878" s="71"/>
      <c r="BD878" s="71"/>
      <c r="BE878" s="71"/>
      <c r="BF878" s="71"/>
      <c r="BG878" s="72"/>
      <c r="BH878" s="71"/>
      <c r="BI878" s="71"/>
      <c r="BJ878" s="71"/>
      <c r="BK878" s="71"/>
      <c r="BL878" s="71"/>
      <c r="BM878" s="71"/>
      <c r="BN878" s="72"/>
      <c r="BO878" s="71"/>
      <c r="BP878" s="71"/>
      <c r="BQ878" s="71"/>
      <c r="BR878" s="71"/>
      <c r="BS878" s="71"/>
      <c r="BT878" s="71"/>
      <c r="BU878"/>
      <c r="BV878" s="70"/>
      <c r="BW878" s="70"/>
      <c r="BX878" s="70"/>
      <c r="BY878" s="70"/>
      <c r="BZ878" s="70"/>
      <c r="CA878" s="70"/>
      <c r="CB878" s="70"/>
      <c r="CC878" s="70"/>
      <c r="CD878" s="70"/>
    </row>
    <row r="879" spans="1:82">
      <c r="A879" s="70"/>
      <c r="B879" s="70"/>
      <c r="C879" s="70"/>
      <c r="D879" s="70"/>
      <c r="E879" s="70"/>
      <c r="F879" s="70"/>
      <c r="G879" s="70"/>
      <c r="H879" s="70"/>
      <c r="I879" s="148"/>
      <c r="J879" s="71"/>
      <c r="K879" s="71"/>
      <c r="L879" s="71"/>
      <c r="M879" s="71"/>
      <c r="N879" s="71"/>
      <c r="O879" s="71"/>
      <c r="P879" s="71"/>
      <c r="Q879" s="71"/>
      <c r="R879" s="71"/>
      <c r="S879" s="71"/>
      <c r="T879" s="72"/>
      <c r="U879" s="71"/>
      <c r="V879" s="71"/>
      <c r="W879" s="71"/>
      <c r="X879" s="71"/>
      <c r="Y879" s="71"/>
      <c r="Z879" s="71"/>
      <c r="AA879" s="71"/>
      <c r="AB879" s="71"/>
      <c r="AC879" s="71"/>
      <c r="AD879" s="71"/>
      <c r="AE879" s="72"/>
      <c r="AF879" s="71"/>
      <c r="AG879" s="71"/>
      <c r="AH879" s="71"/>
      <c r="AI879" s="71"/>
      <c r="AJ879" s="71"/>
      <c r="AK879" s="71"/>
      <c r="AL879" s="71"/>
      <c r="AM879" s="71"/>
      <c r="AN879" s="71"/>
      <c r="AO879" s="71"/>
      <c r="AP879" s="71"/>
      <c r="AQ879" s="72"/>
      <c r="AR879" s="71"/>
      <c r="AS879" s="71"/>
      <c r="AT879" s="71"/>
      <c r="AU879" s="71"/>
      <c r="AV879" s="71"/>
      <c r="AW879" s="71"/>
      <c r="AX879" s="71"/>
      <c r="AY879" s="72"/>
      <c r="AZ879" s="71"/>
      <c r="BA879" s="71"/>
      <c r="BB879" s="71"/>
      <c r="BC879" s="71"/>
      <c r="BD879" s="71"/>
      <c r="BE879" s="71"/>
      <c r="BF879" s="71"/>
      <c r="BG879" s="72"/>
      <c r="BH879" s="71"/>
      <c r="BI879" s="71"/>
      <c r="BJ879" s="71"/>
      <c r="BK879" s="71"/>
      <c r="BL879" s="71"/>
      <c r="BM879" s="71"/>
      <c r="BN879" s="72"/>
      <c r="BO879" s="71"/>
      <c r="BP879" s="71"/>
      <c r="BQ879" s="71"/>
      <c r="BR879" s="71"/>
      <c r="BS879" s="71"/>
      <c r="BT879" s="71"/>
      <c r="BU879"/>
      <c r="BV879" s="70"/>
      <c r="BW879" s="70"/>
      <c r="BX879" s="70"/>
      <c r="BY879" s="70"/>
      <c r="BZ879" s="70"/>
      <c r="CA879" s="70"/>
      <c r="CB879" s="70"/>
      <c r="CC879" s="70"/>
      <c r="CD879" s="70"/>
    </row>
    <row r="880" spans="1:82">
      <c r="A880" s="70"/>
      <c r="B880" s="70"/>
      <c r="C880" s="70"/>
      <c r="D880" s="70"/>
      <c r="E880" s="70"/>
      <c r="F880" s="70"/>
      <c r="G880" s="70"/>
      <c r="H880" s="70"/>
      <c r="I880" s="148"/>
      <c r="J880" s="71"/>
      <c r="K880" s="71"/>
      <c r="L880" s="71"/>
      <c r="M880" s="71"/>
      <c r="N880" s="71"/>
      <c r="O880" s="71"/>
      <c r="P880" s="71"/>
      <c r="Q880" s="71"/>
      <c r="R880" s="71"/>
      <c r="S880" s="71"/>
      <c r="T880" s="72"/>
      <c r="U880" s="71"/>
      <c r="V880" s="71"/>
      <c r="W880" s="71"/>
      <c r="X880" s="71"/>
      <c r="Y880" s="71"/>
      <c r="Z880" s="71"/>
      <c r="AA880" s="71"/>
      <c r="AB880" s="71"/>
      <c r="AC880" s="71"/>
      <c r="AD880" s="71"/>
      <c r="AE880" s="72"/>
      <c r="AF880" s="71"/>
      <c r="AG880" s="71"/>
      <c r="AH880" s="71"/>
      <c r="AI880" s="71"/>
      <c r="AJ880" s="71"/>
      <c r="AK880" s="71"/>
      <c r="AL880" s="71"/>
      <c r="AM880" s="71"/>
      <c r="AN880" s="71"/>
      <c r="AO880" s="71"/>
      <c r="AP880" s="71"/>
      <c r="AQ880" s="72"/>
      <c r="AR880" s="71"/>
      <c r="AS880" s="71"/>
      <c r="AT880" s="71"/>
      <c r="AU880" s="71"/>
      <c r="AV880" s="71"/>
      <c r="AW880" s="71"/>
      <c r="AX880" s="71"/>
      <c r="AY880" s="72"/>
      <c r="AZ880" s="71"/>
      <c r="BA880" s="71"/>
      <c r="BB880" s="71"/>
      <c r="BC880" s="71"/>
      <c r="BD880" s="71"/>
      <c r="BE880" s="71"/>
      <c r="BF880" s="71"/>
      <c r="BG880" s="72"/>
      <c r="BH880" s="71"/>
      <c r="BI880" s="71"/>
      <c r="BJ880" s="71"/>
      <c r="BK880" s="71"/>
      <c r="BL880" s="71"/>
      <c r="BM880" s="71"/>
      <c r="BN880" s="72"/>
      <c r="BO880" s="71"/>
      <c r="BP880" s="71"/>
      <c r="BQ880" s="71"/>
      <c r="BR880" s="71"/>
      <c r="BS880" s="71"/>
      <c r="BT880" s="71"/>
      <c r="BU880"/>
      <c r="BV880" s="70"/>
      <c r="BW880" s="70"/>
      <c r="BX880" s="70"/>
      <c r="BY880" s="70"/>
      <c r="BZ880" s="70"/>
      <c r="CA880" s="70"/>
      <c r="CB880" s="70"/>
      <c r="CC880" s="70"/>
      <c r="CD880" s="70"/>
    </row>
    <row r="881" spans="1:82">
      <c r="A881" s="70"/>
      <c r="B881" s="70"/>
      <c r="C881" s="70"/>
      <c r="D881" s="70"/>
      <c r="E881" s="70"/>
      <c r="F881" s="70"/>
      <c r="G881" s="1064"/>
      <c r="H881" s="70"/>
      <c r="I881" s="148"/>
      <c r="J881" s="71"/>
      <c r="K881" s="71"/>
      <c r="L881" s="71"/>
      <c r="M881" s="71"/>
      <c r="N881" s="71"/>
      <c r="O881" s="71"/>
      <c r="P881" s="71"/>
      <c r="Q881" s="71"/>
      <c r="R881" s="71"/>
      <c r="S881" s="71"/>
      <c r="T881" s="72"/>
      <c r="U881" s="71"/>
      <c r="V881" s="71"/>
      <c r="W881" s="71"/>
      <c r="X881" s="71"/>
      <c r="Y881" s="71"/>
      <c r="Z881" s="71"/>
      <c r="AA881" s="71"/>
      <c r="AB881" s="71"/>
      <c r="AC881" s="71"/>
      <c r="AD881" s="71"/>
      <c r="AE881" s="72"/>
      <c r="AF881" s="71"/>
      <c r="AG881" s="71"/>
      <c r="AH881" s="71"/>
      <c r="AI881" s="71"/>
      <c r="AJ881" s="71"/>
      <c r="AK881" s="71"/>
      <c r="AL881" s="71"/>
      <c r="AM881" s="71"/>
      <c r="AN881" s="71"/>
      <c r="AO881" s="71"/>
      <c r="AP881" s="71"/>
      <c r="AQ881" s="72"/>
      <c r="AR881" s="71"/>
      <c r="AS881" s="71"/>
      <c r="AT881" s="71"/>
      <c r="AU881" s="71"/>
      <c r="AV881" s="71"/>
      <c r="AW881" s="71"/>
      <c r="AX881" s="71"/>
      <c r="AY881" s="72"/>
      <c r="AZ881" s="71"/>
      <c r="BA881" s="71"/>
      <c r="BB881" s="71"/>
      <c r="BC881" s="71"/>
      <c r="BD881" s="71"/>
      <c r="BE881" s="71"/>
      <c r="BF881" s="71"/>
      <c r="BG881" s="72"/>
      <c r="BH881" s="71"/>
      <c r="BI881" s="71"/>
      <c r="BJ881" s="71"/>
      <c r="BK881" s="71"/>
      <c r="BL881" s="71"/>
      <c r="BM881" s="71"/>
      <c r="BN881" s="72"/>
      <c r="BO881" s="71"/>
      <c r="BP881" s="71"/>
      <c r="BQ881" s="71"/>
      <c r="BR881" s="71"/>
      <c r="BS881" s="71"/>
      <c r="BT881" s="71"/>
      <c r="BU881"/>
      <c r="BV881" s="70"/>
      <c r="BW881" s="70"/>
      <c r="BX881" s="70"/>
      <c r="BY881" s="70"/>
      <c r="BZ881" s="70"/>
      <c r="CA881" s="70"/>
      <c r="CB881" s="70"/>
      <c r="CC881" s="70"/>
      <c r="CD881" s="70"/>
    </row>
    <row r="882" spans="1:82">
      <c r="A882" s="70"/>
      <c r="B882" s="70"/>
      <c r="C882" s="70"/>
      <c r="D882" s="70"/>
      <c r="E882" s="70"/>
      <c r="F882" s="70"/>
      <c r="G882" s="1064"/>
      <c r="H882" s="70"/>
      <c r="I882" s="148"/>
      <c r="J882" s="71"/>
      <c r="K882" s="71"/>
      <c r="L882" s="71"/>
      <c r="M882" s="71"/>
      <c r="N882" s="71"/>
      <c r="O882" s="71"/>
      <c r="P882" s="71"/>
      <c r="Q882" s="71"/>
      <c r="R882" s="71"/>
      <c r="S882" s="71"/>
      <c r="T882" s="72"/>
      <c r="U882" s="71"/>
      <c r="V882" s="71"/>
      <c r="W882" s="71"/>
      <c r="X882" s="71"/>
      <c r="Y882" s="71"/>
      <c r="Z882" s="71"/>
      <c r="AA882" s="71"/>
      <c r="AB882" s="71"/>
      <c r="AC882" s="71"/>
      <c r="AD882" s="71"/>
      <c r="AE882" s="72"/>
      <c r="AF882" s="71"/>
      <c r="AG882" s="71"/>
      <c r="AH882" s="71"/>
      <c r="AI882" s="71"/>
      <c r="AJ882" s="71"/>
      <c r="AK882" s="71"/>
      <c r="AL882" s="71"/>
      <c r="AM882" s="71"/>
      <c r="AN882" s="71"/>
      <c r="AO882" s="71"/>
      <c r="AP882" s="71"/>
      <c r="AQ882" s="72"/>
      <c r="AR882" s="71"/>
      <c r="AS882" s="71"/>
      <c r="AT882" s="71"/>
      <c r="AU882" s="71"/>
      <c r="AV882" s="71"/>
      <c r="AW882" s="71"/>
      <c r="AX882" s="71"/>
      <c r="AY882" s="72"/>
      <c r="AZ882" s="71"/>
      <c r="BA882" s="71"/>
      <c r="BB882" s="71"/>
      <c r="BC882" s="71"/>
      <c r="BD882" s="71"/>
      <c r="BE882" s="71"/>
      <c r="BF882" s="71"/>
      <c r="BG882" s="72"/>
      <c r="BH882" s="71"/>
      <c r="BI882" s="71"/>
      <c r="BJ882" s="71"/>
      <c r="BK882" s="71"/>
      <c r="BL882" s="71"/>
      <c r="BM882" s="71"/>
      <c r="BN882" s="72"/>
      <c r="BO882" s="71"/>
      <c r="BP882" s="71"/>
      <c r="BQ882" s="71"/>
      <c r="BR882" s="71"/>
      <c r="BS882" s="71"/>
      <c r="BT882" s="71"/>
      <c r="BU882"/>
      <c r="BV882" s="70"/>
      <c r="BW882" s="70"/>
      <c r="BX882" s="70"/>
      <c r="BY882" s="70"/>
      <c r="BZ882" s="70"/>
      <c r="CA882" s="70"/>
      <c r="CB882" s="70"/>
      <c r="CC882" s="70"/>
      <c r="CD882" s="70"/>
    </row>
    <row r="883" spans="1:82">
      <c r="A883" s="70"/>
      <c r="B883" s="70"/>
      <c r="C883" s="70"/>
      <c r="D883" s="70"/>
      <c r="E883" s="70"/>
      <c r="F883" s="70"/>
      <c r="G883" s="70"/>
      <c r="H883" s="70"/>
      <c r="I883" s="148"/>
      <c r="J883" s="71"/>
      <c r="K883" s="71"/>
      <c r="L883" s="71"/>
      <c r="M883" s="71"/>
      <c r="N883" s="71"/>
      <c r="O883" s="71"/>
      <c r="P883" s="71"/>
      <c r="Q883" s="71"/>
      <c r="R883" s="71"/>
      <c r="S883" s="71"/>
      <c r="T883" s="72"/>
      <c r="U883" s="71"/>
      <c r="V883" s="71"/>
      <c r="W883" s="71"/>
      <c r="X883" s="71"/>
      <c r="Y883" s="71"/>
      <c r="Z883" s="71"/>
      <c r="AA883" s="71"/>
      <c r="AB883" s="71"/>
      <c r="AC883" s="71"/>
      <c r="AD883" s="71"/>
      <c r="AE883" s="72"/>
      <c r="AF883" s="71"/>
      <c r="AG883" s="71"/>
      <c r="AH883" s="71"/>
      <c r="AI883" s="71"/>
      <c r="AJ883" s="71"/>
      <c r="AK883" s="71"/>
      <c r="AL883" s="71"/>
      <c r="AM883" s="71"/>
      <c r="AN883" s="71"/>
      <c r="AO883" s="71"/>
      <c r="AP883" s="71"/>
      <c r="AQ883" s="72"/>
      <c r="AR883" s="71"/>
      <c r="AS883" s="71"/>
      <c r="AT883" s="71"/>
      <c r="AU883" s="71"/>
      <c r="AV883" s="71"/>
      <c r="AW883" s="71"/>
      <c r="AX883" s="71"/>
      <c r="AY883" s="72"/>
      <c r="AZ883" s="71"/>
      <c r="BA883" s="71"/>
      <c r="BB883" s="71"/>
      <c r="BC883" s="71"/>
      <c r="BD883" s="71"/>
      <c r="BE883" s="71"/>
      <c r="BF883" s="71"/>
      <c r="BG883" s="72"/>
      <c r="BH883" s="71"/>
      <c r="BI883" s="71"/>
      <c r="BJ883" s="71"/>
      <c r="BK883" s="71"/>
      <c r="BL883" s="71"/>
      <c r="BM883" s="71"/>
      <c r="BN883" s="72"/>
      <c r="BO883" s="71"/>
      <c r="BP883" s="71"/>
      <c r="BQ883" s="71"/>
      <c r="BR883" s="71"/>
      <c r="BS883" s="71"/>
      <c r="BT883" s="71"/>
      <c r="BU883"/>
      <c r="BV883" s="70"/>
      <c r="BW883" s="70"/>
      <c r="BX883" s="70"/>
      <c r="BY883" s="70"/>
      <c r="BZ883" s="70"/>
      <c r="CA883" s="70"/>
      <c r="CB883" s="70"/>
      <c r="CC883" s="70"/>
      <c r="CD883" s="70"/>
    </row>
    <row r="884" spans="1:82">
      <c r="A884" s="70"/>
      <c r="B884" s="70"/>
      <c r="C884" s="70"/>
      <c r="D884" s="70"/>
      <c r="E884" s="70"/>
      <c r="F884" s="70"/>
      <c r="G884" s="70"/>
      <c r="H884" s="70"/>
      <c r="I884" s="148"/>
      <c r="J884" s="71"/>
      <c r="K884" s="71"/>
      <c r="L884" s="71"/>
      <c r="M884" s="71"/>
      <c r="N884" s="71"/>
      <c r="O884" s="71"/>
      <c r="P884" s="71"/>
      <c r="Q884" s="71"/>
      <c r="R884" s="71"/>
      <c r="S884" s="71"/>
      <c r="T884" s="72"/>
      <c r="U884" s="71"/>
      <c r="V884" s="71"/>
      <c r="W884" s="71"/>
      <c r="X884" s="71"/>
      <c r="Y884" s="71"/>
      <c r="Z884" s="71"/>
      <c r="AA884" s="71"/>
      <c r="AB884" s="71"/>
      <c r="AC884" s="71"/>
      <c r="AD884" s="71"/>
      <c r="AE884" s="72"/>
      <c r="AF884" s="71"/>
      <c r="AG884" s="71"/>
      <c r="AH884" s="71"/>
      <c r="AI884" s="71"/>
      <c r="AJ884" s="71"/>
      <c r="AK884" s="71"/>
      <c r="AL884" s="71"/>
      <c r="AM884" s="71"/>
      <c r="AN884" s="71"/>
      <c r="AO884" s="71"/>
      <c r="AP884" s="71"/>
      <c r="AQ884" s="72"/>
      <c r="AR884" s="71"/>
      <c r="AS884" s="71"/>
      <c r="AT884" s="71"/>
      <c r="AU884" s="71"/>
      <c r="AV884" s="71"/>
      <c r="AW884" s="71"/>
      <c r="AX884" s="71"/>
      <c r="AY884" s="72"/>
      <c r="AZ884" s="71"/>
      <c r="BA884" s="71"/>
      <c r="BB884" s="71"/>
      <c r="BC884" s="71"/>
      <c r="BD884" s="71"/>
      <c r="BE884" s="71"/>
      <c r="BF884" s="71"/>
      <c r="BG884" s="72"/>
      <c r="BH884" s="71"/>
      <c r="BI884" s="71"/>
      <c r="BJ884" s="71"/>
      <c r="BK884" s="71"/>
      <c r="BL884" s="71"/>
      <c r="BM884" s="71"/>
      <c r="BN884" s="72"/>
      <c r="BO884" s="71"/>
      <c r="BP884" s="71"/>
      <c r="BQ884" s="71"/>
      <c r="BR884" s="71"/>
      <c r="BS884" s="71"/>
      <c r="BT884" s="71"/>
      <c r="BU884"/>
      <c r="BV884" s="70"/>
      <c r="BW884" s="70"/>
      <c r="BX884" s="70"/>
      <c r="BY884" s="70"/>
      <c r="BZ884" s="70"/>
      <c r="CA884" s="70"/>
      <c r="CB884" s="70"/>
      <c r="CC884" s="70"/>
      <c r="CD884" s="70"/>
    </row>
    <row r="885" spans="1:82">
      <c r="A885" s="70"/>
      <c r="B885" s="70"/>
      <c r="C885" s="70"/>
      <c r="D885" s="70"/>
      <c r="E885" s="70"/>
      <c r="F885" s="70"/>
      <c r="G885" s="70"/>
      <c r="H885" s="70"/>
      <c r="I885" s="148"/>
      <c r="J885" s="71"/>
      <c r="K885" s="71"/>
      <c r="L885" s="71"/>
      <c r="M885" s="71"/>
      <c r="N885" s="71"/>
      <c r="O885" s="71"/>
      <c r="P885" s="71"/>
      <c r="Q885" s="71"/>
      <c r="R885" s="71"/>
      <c r="S885" s="71"/>
      <c r="T885" s="72"/>
      <c r="U885" s="71"/>
      <c r="V885" s="71"/>
      <c r="W885" s="71"/>
      <c r="X885" s="71"/>
      <c r="Y885" s="71"/>
      <c r="Z885" s="71"/>
      <c r="AA885" s="71"/>
      <c r="AB885" s="71"/>
      <c r="AC885" s="71"/>
      <c r="AD885" s="71"/>
      <c r="AE885" s="72"/>
      <c r="AF885" s="71"/>
      <c r="AG885" s="71"/>
      <c r="AH885" s="71"/>
      <c r="AI885" s="71"/>
      <c r="AJ885" s="71"/>
      <c r="AK885" s="71"/>
      <c r="AL885" s="71"/>
      <c r="AM885" s="71"/>
      <c r="AN885" s="71"/>
      <c r="AO885" s="71"/>
      <c r="AP885" s="71"/>
      <c r="AQ885" s="72"/>
      <c r="AR885" s="71"/>
      <c r="AS885" s="71"/>
      <c r="AT885" s="71"/>
      <c r="AU885" s="71"/>
      <c r="AV885" s="71"/>
      <c r="AW885" s="71"/>
      <c r="AX885" s="71"/>
      <c r="AY885" s="72"/>
      <c r="AZ885" s="71"/>
      <c r="BA885" s="71"/>
      <c r="BB885" s="71"/>
      <c r="BC885" s="71"/>
      <c r="BD885" s="71"/>
      <c r="BE885" s="71"/>
      <c r="BF885" s="71"/>
      <c r="BG885" s="72"/>
      <c r="BH885" s="71"/>
      <c r="BI885" s="71"/>
      <c r="BJ885" s="71"/>
      <c r="BK885" s="71"/>
      <c r="BL885" s="71"/>
      <c r="BM885" s="71"/>
      <c r="BN885" s="72"/>
      <c r="BO885" s="71"/>
      <c r="BP885" s="71"/>
      <c r="BQ885" s="71"/>
      <c r="BR885" s="71"/>
      <c r="BS885" s="71"/>
      <c r="BT885" s="71"/>
      <c r="BU885"/>
      <c r="BV885" s="70"/>
      <c r="BW885" s="70"/>
      <c r="BX885" s="70"/>
      <c r="BY885" s="70"/>
      <c r="BZ885" s="70"/>
      <c r="CA885" s="70"/>
      <c r="CB885" s="70"/>
      <c r="CC885" s="70"/>
      <c r="CD885" s="70"/>
    </row>
    <row r="886" spans="1:82">
      <c r="A886" s="70"/>
      <c r="B886" s="70"/>
      <c r="C886" s="70"/>
      <c r="D886" s="70"/>
      <c r="E886" s="70"/>
      <c r="F886" s="70"/>
      <c r="G886" s="70"/>
      <c r="H886" s="70"/>
      <c r="I886" s="148"/>
      <c r="J886" s="71"/>
      <c r="K886" s="71"/>
      <c r="L886" s="71"/>
      <c r="M886" s="71"/>
      <c r="N886" s="71"/>
      <c r="O886" s="71"/>
      <c r="P886" s="71"/>
      <c r="Q886" s="71"/>
      <c r="R886" s="71"/>
      <c r="S886" s="71"/>
      <c r="T886" s="72"/>
      <c r="U886" s="71"/>
      <c r="V886" s="71"/>
      <c r="W886" s="71"/>
      <c r="X886" s="71"/>
      <c r="Y886" s="71"/>
      <c r="Z886" s="71"/>
      <c r="AA886" s="71"/>
      <c r="AB886" s="71"/>
      <c r="AC886" s="71"/>
      <c r="AD886" s="71"/>
      <c r="AE886" s="72"/>
      <c r="AF886" s="71"/>
      <c r="AG886" s="71"/>
      <c r="AH886" s="71"/>
      <c r="AI886" s="71"/>
      <c r="AJ886" s="71"/>
      <c r="AK886" s="71"/>
      <c r="AL886" s="71"/>
      <c r="AM886" s="71"/>
      <c r="AN886" s="71"/>
      <c r="AO886" s="71"/>
      <c r="AP886" s="71"/>
      <c r="AQ886" s="72"/>
      <c r="AR886" s="71"/>
      <c r="AS886" s="71"/>
      <c r="AT886" s="71"/>
      <c r="AU886" s="71"/>
      <c r="AV886" s="71"/>
      <c r="AW886" s="71"/>
      <c r="AX886" s="71"/>
      <c r="AY886" s="72"/>
      <c r="AZ886" s="71"/>
      <c r="BA886" s="71"/>
      <c r="BB886" s="71"/>
      <c r="BC886" s="71"/>
      <c r="BD886" s="71"/>
      <c r="BE886" s="71"/>
      <c r="BF886" s="71"/>
      <c r="BG886" s="72"/>
      <c r="BH886" s="71"/>
      <c r="BI886" s="71"/>
      <c r="BJ886" s="71"/>
      <c r="BK886" s="71"/>
      <c r="BL886" s="71"/>
      <c r="BM886" s="71"/>
      <c r="BN886" s="72"/>
      <c r="BO886" s="71"/>
      <c r="BP886" s="71"/>
      <c r="BQ886" s="71"/>
      <c r="BR886" s="71"/>
      <c r="BS886" s="71"/>
      <c r="BT886" s="71"/>
      <c r="BU886"/>
      <c r="BV886" s="70"/>
      <c r="BW886" s="70"/>
      <c r="BX886" s="70"/>
      <c r="BY886" s="70"/>
      <c r="BZ886" s="70"/>
      <c r="CA886" s="70"/>
      <c r="CB886" s="70"/>
      <c r="CC886" s="70"/>
      <c r="CD886" s="70"/>
    </row>
    <row r="887" spans="1:82">
      <c r="A887" s="70"/>
      <c r="B887" s="70"/>
      <c r="C887" s="70"/>
      <c r="D887" s="70"/>
      <c r="E887" s="70"/>
      <c r="F887" s="70"/>
      <c r="G887" s="70"/>
      <c r="H887" s="70"/>
      <c r="I887" s="148"/>
      <c r="J887" s="71"/>
      <c r="K887" s="71"/>
      <c r="L887" s="71"/>
      <c r="M887" s="71"/>
      <c r="N887" s="71"/>
      <c r="O887" s="71"/>
      <c r="P887" s="71"/>
      <c r="Q887" s="71"/>
      <c r="R887" s="71"/>
      <c r="S887" s="71"/>
      <c r="T887" s="72"/>
      <c r="U887" s="71"/>
      <c r="V887" s="71"/>
      <c r="W887" s="71"/>
      <c r="X887" s="71"/>
      <c r="Y887" s="71"/>
      <c r="Z887" s="71"/>
      <c r="AA887" s="71"/>
      <c r="AB887" s="71"/>
      <c r="AC887" s="71"/>
      <c r="AD887" s="71"/>
      <c r="AE887" s="72"/>
      <c r="AF887" s="71"/>
      <c r="AG887" s="71"/>
      <c r="AH887" s="71"/>
      <c r="AI887" s="71"/>
      <c r="AJ887" s="71"/>
      <c r="AK887" s="71"/>
      <c r="AL887" s="71"/>
      <c r="AM887" s="71"/>
      <c r="AN887" s="71"/>
      <c r="AO887" s="71"/>
      <c r="AP887" s="71"/>
      <c r="AQ887" s="72"/>
      <c r="AR887" s="71"/>
      <c r="AS887" s="71"/>
      <c r="AT887" s="71"/>
      <c r="AU887" s="71"/>
      <c r="AV887" s="71"/>
      <c r="AW887" s="71"/>
      <c r="AX887" s="71"/>
      <c r="AY887" s="72"/>
      <c r="AZ887" s="71"/>
      <c r="BA887" s="71"/>
      <c r="BB887" s="71"/>
      <c r="BC887" s="71"/>
      <c r="BD887" s="71"/>
      <c r="BE887" s="71"/>
      <c r="BF887" s="71"/>
      <c r="BG887" s="72"/>
      <c r="BH887" s="71"/>
      <c r="BI887" s="71"/>
      <c r="BJ887" s="71"/>
      <c r="BK887" s="71"/>
      <c r="BL887" s="71"/>
      <c r="BM887" s="71"/>
      <c r="BN887" s="72"/>
      <c r="BO887" s="71"/>
      <c r="BP887" s="71"/>
      <c r="BQ887" s="71"/>
      <c r="BR887" s="71"/>
      <c r="BS887" s="71"/>
      <c r="BT887" s="71"/>
      <c r="BU887"/>
      <c r="BV887" s="70"/>
      <c r="BW887" s="70"/>
      <c r="BX887" s="70"/>
      <c r="BY887" s="70"/>
      <c r="BZ887" s="70"/>
      <c r="CA887" s="70"/>
      <c r="CB887" s="70"/>
      <c r="CC887" s="70"/>
      <c r="CD887" s="70"/>
    </row>
    <row r="888" spans="1:82">
      <c r="A888" s="70"/>
      <c r="B888" s="70"/>
      <c r="C888" s="70"/>
      <c r="D888" s="70"/>
      <c r="E888" s="70"/>
      <c r="F888" s="70"/>
      <c r="G888" s="70"/>
      <c r="H888" s="70"/>
      <c r="I888" s="148"/>
      <c r="J888" s="71"/>
      <c r="K888" s="71"/>
      <c r="L888" s="71"/>
      <c r="M888" s="71"/>
      <c r="N888" s="71"/>
      <c r="O888" s="71"/>
      <c r="P888" s="71"/>
      <c r="Q888" s="71"/>
      <c r="R888" s="71"/>
      <c r="S888" s="71"/>
      <c r="T888" s="72"/>
      <c r="U888" s="71"/>
      <c r="V888" s="71"/>
      <c r="W888" s="71"/>
      <c r="X888" s="71"/>
      <c r="Y888" s="71"/>
      <c r="Z888" s="71"/>
      <c r="AA888" s="71"/>
      <c r="AB888" s="71"/>
      <c r="AC888" s="71"/>
      <c r="AD888" s="71"/>
      <c r="AE888" s="72"/>
      <c r="AF888" s="71"/>
      <c r="AG888" s="71"/>
      <c r="AH888" s="71"/>
      <c r="AI888" s="71"/>
      <c r="AJ888" s="71"/>
      <c r="AK888" s="71"/>
      <c r="AL888" s="71"/>
      <c r="AM888" s="71"/>
      <c r="AN888" s="71"/>
      <c r="AO888" s="71"/>
      <c r="AP888" s="71"/>
      <c r="AQ888" s="72"/>
      <c r="AR888" s="71"/>
      <c r="AS888" s="71"/>
      <c r="AT888" s="71"/>
      <c r="AU888" s="71"/>
      <c r="AV888" s="71"/>
      <c r="AW888" s="71"/>
      <c r="AX888" s="71"/>
      <c r="AY888" s="72"/>
      <c r="AZ888" s="71"/>
      <c r="BA888" s="71"/>
      <c r="BB888" s="71"/>
      <c r="BC888" s="71"/>
      <c r="BD888" s="71"/>
      <c r="BE888" s="71"/>
      <c r="BF888" s="71"/>
      <c r="BG888" s="72"/>
      <c r="BH888" s="71"/>
      <c r="BI888" s="71"/>
      <c r="BJ888" s="71"/>
      <c r="BK888" s="71"/>
      <c r="BL888" s="71"/>
      <c r="BM888" s="71"/>
      <c r="BN888" s="72"/>
      <c r="BO888" s="71"/>
      <c r="BP888" s="71"/>
      <c r="BQ888" s="71"/>
      <c r="BR888" s="71"/>
      <c r="BS888" s="71"/>
      <c r="BT888" s="71"/>
      <c r="BU888"/>
      <c r="BV888" s="70"/>
      <c r="BW888" s="70"/>
      <c r="BX888" s="70"/>
      <c r="BY888" s="70"/>
      <c r="BZ888" s="70"/>
      <c r="CA888" s="70"/>
      <c r="CB888" s="70"/>
      <c r="CC888" s="70"/>
      <c r="CD888" s="70"/>
    </row>
    <row r="889" spans="1:82">
      <c r="A889" s="70"/>
      <c r="B889" s="70"/>
      <c r="C889" s="70"/>
      <c r="D889" s="70"/>
      <c r="E889" s="70"/>
      <c r="F889" s="70"/>
      <c r="G889" s="70"/>
      <c r="H889" s="70"/>
      <c r="I889" s="148"/>
      <c r="J889" s="71"/>
      <c r="K889" s="71"/>
      <c r="L889" s="71"/>
      <c r="M889" s="71"/>
      <c r="N889" s="71"/>
      <c r="O889" s="71"/>
      <c r="P889" s="71"/>
      <c r="Q889" s="71"/>
      <c r="R889" s="71"/>
      <c r="S889" s="71"/>
      <c r="T889" s="72"/>
      <c r="U889" s="71"/>
      <c r="V889" s="71"/>
      <c r="W889" s="71"/>
      <c r="X889" s="71"/>
      <c r="Y889" s="71"/>
      <c r="Z889" s="71"/>
      <c r="AA889" s="71"/>
      <c r="AB889" s="71"/>
      <c r="AC889" s="71"/>
      <c r="AD889" s="71"/>
      <c r="AE889" s="72"/>
      <c r="AF889" s="71"/>
      <c r="AG889" s="71"/>
      <c r="AH889" s="71"/>
      <c r="AI889" s="71"/>
      <c r="AJ889" s="71"/>
      <c r="AK889" s="71"/>
      <c r="AL889" s="71"/>
      <c r="AM889" s="71"/>
      <c r="AN889" s="71"/>
      <c r="AO889" s="71"/>
      <c r="AP889" s="71"/>
      <c r="AQ889" s="72"/>
      <c r="AR889" s="71"/>
      <c r="AS889" s="71"/>
      <c r="AT889" s="71"/>
      <c r="AU889" s="71"/>
      <c r="AV889" s="71"/>
      <c r="AW889" s="71"/>
      <c r="AX889" s="71"/>
      <c r="AY889" s="72"/>
      <c r="AZ889" s="71"/>
      <c r="BA889" s="71"/>
      <c r="BB889" s="71"/>
      <c r="BC889" s="71"/>
      <c r="BD889" s="71"/>
      <c r="BE889" s="71"/>
      <c r="BF889" s="71"/>
      <c r="BG889" s="72"/>
      <c r="BH889" s="71"/>
      <c r="BI889" s="71"/>
      <c r="BJ889" s="71"/>
      <c r="BK889" s="71"/>
      <c r="BL889" s="71"/>
      <c r="BM889" s="71"/>
      <c r="BN889" s="72"/>
      <c r="BO889" s="71"/>
      <c r="BP889" s="71"/>
      <c r="BQ889" s="71"/>
      <c r="BR889" s="71"/>
      <c r="BS889" s="71"/>
      <c r="BT889" s="71"/>
      <c r="BU889"/>
      <c r="BV889" s="70"/>
      <c r="BW889" s="70"/>
      <c r="BX889" s="70"/>
      <c r="BY889" s="70"/>
      <c r="BZ889" s="70"/>
      <c r="CA889" s="70"/>
      <c r="CB889" s="70"/>
      <c r="CC889" s="70"/>
      <c r="CD889" s="70"/>
    </row>
    <row r="890" spans="1:82">
      <c r="A890" s="70"/>
      <c r="B890" s="70"/>
      <c r="C890" s="70"/>
      <c r="D890" s="70"/>
      <c r="E890" s="70"/>
      <c r="F890" s="70"/>
      <c r="G890" s="70"/>
      <c r="H890" s="70"/>
      <c r="I890" s="148"/>
      <c r="J890" s="71"/>
      <c r="K890" s="71"/>
      <c r="L890" s="71"/>
      <c r="M890" s="71"/>
      <c r="N890" s="71"/>
      <c r="O890" s="71"/>
      <c r="P890" s="71"/>
      <c r="Q890" s="71"/>
      <c r="R890" s="71"/>
      <c r="S890" s="71"/>
      <c r="T890" s="72"/>
      <c r="U890" s="71"/>
      <c r="V890" s="71"/>
      <c r="W890" s="71"/>
      <c r="X890" s="71"/>
      <c r="Y890" s="71"/>
      <c r="Z890" s="71"/>
      <c r="AA890" s="71"/>
      <c r="AB890" s="71"/>
      <c r="AC890" s="71"/>
      <c r="AD890" s="71"/>
      <c r="AE890" s="72"/>
      <c r="AF890" s="71"/>
      <c r="AG890" s="71"/>
      <c r="AH890" s="71"/>
      <c r="AI890" s="71"/>
      <c r="AJ890" s="71"/>
      <c r="AK890" s="71"/>
      <c r="AL890" s="71"/>
      <c r="AM890" s="71"/>
      <c r="AN890" s="71"/>
      <c r="AO890" s="71"/>
      <c r="AP890" s="71"/>
      <c r="AQ890" s="72"/>
      <c r="AR890" s="71"/>
      <c r="AS890" s="71"/>
      <c r="AT890" s="71"/>
      <c r="AU890" s="71"/>
      <c r="AV890" s="71"/>
      <c r="AW890" s="71"/>
      <c r="AX890" s="71"/>
      <c r="AY890" s="72"/>
      <c r="AZ890" s="71"/>
      <c r="BA890" s="71"/>
      <c r="BB890" s="71"/>
      <c r="BC890" s="71"/>
      <c r="BD890" s="71"/>
      <c r="BE890" s="71"/>
      <c r="BF890" s="71"/>
      <c r="BG890" s="72"/>
      <c r="BH890" s="71"/>
      <c r="BI890" s="71"/>
      <c r="BJ890" s="71"/>
      <c r="BK890" s="71"/>
      <c r="BL890" s="71"/>
      <c r="BM890" s="71"/>
      <c r="BN890" s="72"/>
      <c r="BO890" s="71"/>
      <c r="BP890" s="71"/>
      <c r="BQ890" s="71"/>
      <c r="BR890" s="71"/>
      <c r="BS890" s="71"/>
      <c r="BT890" s="71"/>
      <c r="BU890"/>
      <c r="BV890" s="70"/>
      <c r="BW890" s="70"/>
      <c r="BX890" s="70"/>
      <c r="BY890" s="70"/>
      <c r="BZ890" s="70"/>
      <c r="CA890" s="70"/>
      <c r="CB890" s="70"/>
      <c r="CC890" s="70"/>
      <c r="CD890" s="70"/>
    </row>
    <row r="891" spans="1:82">
      <c r="A891" s="70"/>
      <c r="B891" s="70"/>
      <c r="C891" s="70"/>
      <c r="D891" s="70"/>
      <c r="E891" s="70"/>
      <c r="F891" s="70"/>
      <c r="G891" s="70"/>
      <c r="H891" s="70"/>
      <c r="I891" s="148"/>
      <c r="J891" s="71"/>
      <c r="K891" s="71"/>
      <c r="L891" s="71"/>
      <c r="M891" s="71"/>
      <c r="N891" s="71"/>
      <c r="O891" s="71"/>
      <c r="P891" s="71"/>
      <c r="Q891" s="71"/>
      <c r="R891" s="71"/>
      <c r="S891" s="71"/>
      <c r="T891" s="72"/>
      <c r="U891" s="71"/>
      <c r="V891" s="71"/>
      <c r="W891" s="71"/>
      <c r="X891" s="71"/>
      <c r="Y891" s="71"/>
      <c r="Z891" s="71"/>
      <c r="AA891" s="71"/>
      <c r="AB891" s="71"/>
      <c r="AC891" s="71"/>
      <c r="AD891" s="71"/>
      <c r="AE891" s="72"/>
      <c r="AF891" s="71"/>
      <c r="AG891" s="71"/>
      <c r="AH891" s="71"/>
      <c r="AI891" s="71"/>
      <c r="AJ891" s="71"/>
      <c r="AK891" s="71"/>
      <c r="AL891" s="71"/>
      <c r="AM891" s="71"/>
      <c r="AN891" s="71"/>
      <c r="AO891" s="71"/>
      <c r="AP891" s="71"/>
      <c r="AQ891" s="72"/>
      <c r="AR891" s="71"/>
      <c r="AS891" s="71"/>
      <c r="AT891" s="71"/>
      <c r="AU891" s="71"/>
      <c r="AV891" s="71"/>
      <c r="AW891" s="71"/>
      <c r="AX891" s="71"/>
      <c r="AY891" s="72"/>
      <c r="AZ891" s="71"/>
      <c r="BA891" s="71"/>
      <c r="BB891" s="71"/>
      <c r="BC891" s="71"/>
      <c r="BD891" s="71"/>
      <c r="BE891" s="71"/>
      <c r="BF891" s="71"/>
      <c r="BG891" s="72"/>
      <c r="BH891" s="71"/>
      <c r="BI891" s="71"/>
      <c r="BJ891" s="71"/>
      <c r="BK891" s="71"/>
      <c r="BL891" s="71"/>
      <c r="BM891" s="71"/>
      <c r="BN891" s="72"/>
      <c r="BO891" s="71"/>
      <c r="BP891" s="71"/>
      <c r="BQ891" s="71"/>
      <c r="BR891" s="71"/>
      <c r="BS891" s="71"/>
      <c r="BT891" s="71"/>
      <c r="BU891"/>
      <c r="BV891" s="70"/>
      <c r="BW891" s="70"/>
      <c r="BX891" s="70"/>
      <c r="BY891" s="70"/>
      <c r="BZ891" s="70"/>
      <c r="CA891" s="70"/>
      <c r="CB891" s="70"/>
      <c r="CC891" s="70"/>
      <c r="CD891" s="70"/>
    </row>
    <row r="892" spans="1:82">
      <c r="A892" s="70"/>
      <c r="B892" s="70"/>
      <c r="C892" s="70"/>
      <c r="D892" s="70"/>
      <c r="E892" s="70"/>
      <c r="F892" s="70"/>
      <c r="G892" s="70"/>
      <c r="H892" s="70"/>
      <c r="I892" s="148"/>
      <c r="J892" s="71"/>
      <c r="K892" s="71"/>
      <c r="L892" s="71"/>
      <c r="M892" s="71"/>
      <c r="N892" s="71"/>
      <c r="O892" s="71"/>
      <c r="P892" s="71"/>
      <c r="Q892" s="71"/>
      <c r="R892" s="71"/>
      <c r="S892" s="71"/>
      <c r="T892" s="72"/>
      <c r="U892" s="71"/>
      <c r="V892" s="71"/>
      <c r="W892" s="71"/>
      <c r="X892" s="71"/>
      <c r="Y892" s="71"/>
      <c r="Z892" s="71"/>
      <c r="AA892" s="71"/>
      <c r="AB892" s="71"/>
      <c r="AC892" s="71"/>
      <c r="AD892" s="71"/>
      <c r="AE892" s="72"/>
      <c r="AF892" s="71"/>
      <c r="AG892" s="71"/>
      <c r="AH892" s="71"/>
      <c r="AI892" s="71"/>
      <c r="AJ892" s="71"/>
      <c r="AK892" s="71"/>
      <c r="AL892" s="71"/>
      <c r="AM892" s="71"/>
      <c r="AN892" s="71"/>
      <c r="AO892" s="71"/>
      <c r="AP892" s="71"/>
      <c r="AQ892" s="72"/>
      <c r="AR892" s="71"/>
      <c r="AS892" s="71"/>
      <c r="AT892" s="71"/>
      <c r="AU892" s="71"/>
      <c r="AV892" s="71"/>
      <c r="AW892" s="71"/>
      <c r="AX892" s="71"/>
      <c r="AY892" s="72"/>
      <c r="AZ892" s="71"/>
      <c r="BA892" s="71"/>
      <c r="BB892" s="71"/>
      <c r="BC892" s="71"/>
      <c r="BD892" s="71"/>
      <c r="BE892" s="71"/>
      <c r="BF892" s="71"/>
      <c r="BG892" s="72"/>
      <c r="BH892" s="71"/>
      <c r="BI892" s="71"/>
      <c r="BJ892" s="71"/>
      <c r="BK892" s="71"/>
      <c r="BL892" s="71"/>
      <c r="BM892" s="71"/>
      <c r="BN892" s="72"/>
      <c r="BO892" s="71"/>
      <c r="BP892" s="71"/>
      <c r="BQ892" s="71"/>
      <c r="BR892" s="71"/>
      <c r="BS892" s="71"/>
      <c r="BT892" s="71"/>
      <c r="BU892"/>
      <c r="BV892" s="70"/>
      <c r="BW892" s="70"/>
      <c r="BX892" s="70"/>
      <c r="BY892" s="70"/>
      <c r="BZ892" s="70"/>
      <c r="CA892" s="70"/>
      <c r="CB892" s="70"/>
      <c r="CC892" s="70"/>
      <c r="CD892" s="70"/>
    </row>
    <row r="893" spans="1:82">
      <c r="A893" s="70"/>
      <c r="B893" s="70"/>
      <c r="C893" s="70"/>
      <c r="D893" s="70"/>
      <c r="E893" s="70"/>
      <c r="F893" s="70"/>
      <c r="G893" s="70"/>
      <c r="H893" s="70"/>
      <c r="I893" s="148"/>
      <c r="J893" s="71"/>
      <c r="K893" s="71"/>
      <c r="L893" s="71"/>
      <c r="M893" s="71"/>
      <c r="N893" s="71"/>
      <c r="O893" s="71"/>
      <c r="P893" s="71"/>
      <c r="Q893" s="71"/>
      <c r="R893" s="71"/>
      <c r="S893" s="71"/>
      <c r="T893" s="72"/>
      <c r="U893" s="71"/>
      <c r="V893" s="71"/>
      <c r="W893" s="71"/>
      <c r="X893" s="71"/>
      <c r="Y893" s="71"/>
      <c r="Z893" s="71"/>
      <c r="AA893" s="71"/>
      <c r="AB893" s="71"/>
      <c r="AC893" s="71"/>
      <c r="AD893" s="71"/>
      <c r="AE893" s="72"/>
      <c r="AF893" s="71"/>
      <c r="AG893" s="71"/>
      <c r="AH893" s="71"/>
      <c r="AI893" s="71"/>
      <c r="AJ893" s="71"/>
      <c r="AK893" s="71"/>
      <c r="AL893" s="71"/>
      <c r="AM893" s="71"/>
      <c r="AN893" s="71"/>
      <c r="AO893" s="71"/>
      <c r="AP893" s="71"/>
      <c r="AQ893" s="72"/>
      <c r="AR893" s="71"/>
      <c r="AS893" s="71"/>
      <c r="AT893" s="71"/>
      <c r="AU893" s="71"/>
      <c r="AV893" s="71"/>
      <c r="AW893" s="71"/>
      <c r="AX893" s="71"/>
      <c r="AY893" s="72"/>
      <c r="AZ893" s="71"/>
      <c r="BA893" s="71"/>
      <c r="BB893" s="71"/>
      <c r="BC893" s="71"/>
      <c r="BD893" s="71"/>
      <c r="BE893" s="71"/>
      <c r="BF893" s="71"/>
      <c r="BG893" s="72"/>
      <c r="BH893" s="71"/>
      <c r="BI893" s="71"/>
      <c r="BJ893" s="71"/>
      <c r="BK893" s="71"/>
      <c r="BL893" s="71"/>
      <c r="BM893" s="71"/>
      <c r="BN893" s="72"/>
      <c r="BO893" s="71"/>
      <c r="BP893" s="71"/>
      <c r="BQ893" s="71"/>
      <c r="BR893" s="71"/>
      <c r="BS893" s="71"/>
      <c r="BT893" s="71"/>
      <c r="BU893"/>
      <c r="BV893" s="70"/>
      <c r="BW893" s="70"/>
      <c r="BX893" s="70"/>
      <c r="BY893" s="70"/>
      <c r="BZ893" s="70"/>
      <c r="CA893" s="70"/>
      <c r="CB893" s="70"/>
      <c r="CC893" s="70"/>
      <c r="CD893" s="70"/>
    </row>
    <row r="894" spans="1:82">
      <c r="A894" s="70"/>
      <c r="B894" s="70"/>
      <c r="C894" s="70"/>
      <c r="D894" s="70"/>
      <c r="E894" s="70"/>
      <c r="F894" s="70"/>
      <c r="G894" s="70"/>
      <c r="H894" s="70"/>
      <c r="I894" s="148"/>
      <c r="J894" s="71"/>
      <c r="K894" s="71"/>
      <c r="L894" s="71"/>
      <c r="M894" s="71"/>
      <c r="N894" s="71"/>
      <c r="O894" s="71"/>
      <c r="P894" s="71"/>
      <c r="Q894" s="71"/>
      <c r="R894" s="71"/>
      <c r="S894" s="71"/>
      <c r="T894" s="72"/>
      <c r="U894" s="71"/>
      <c r="V894" s="71"/>
      <c r="W894" s="71"/>
      <c r="X894" s="71"/>
      <c r="Y894" s="71"/>
      <c r="Z894" s="71"/>
      <c r="AA894" s="71"/>
      <c r="AB894" s="71"/>
      <c r="AC894" s="71"/>
      <c r="AD894" s="71"/>
      <c r="AE894" s="72"/>
      <c r="AF894" s="71"/>
      <c r="AG894" s="71"/>
      <c r="AH894" s="71"/>
      <c r="AI894" s="71"/>
      <c r="AJ894" s="71"/>
      <c r="AK894" s="71"/>
      <c r="AL894" s="71"/>
      <c r="AM894" s="71"/>
      <c r="AN894" s="71"/>
      <c r="AO894" s="71"/>
      <c r="AP894" s="71"/>
      <c r="AQ894" s="72"/>
      <c r="AR894" s="71"/>
      <c r="AS894" s="71"/>
      <c r="AT894" s="71"/>
      <c r="AU894" s="71"/>
      <c r="AV894" s="71"/>
      <c r="AW894" s="71"/>
      <c r="AX894" s="71"/>
      <c r="AY894" s="72"/>
      <c r="AZ894" s="71"/>
      <c r="BA894" s="71"/>
      <c r="BB894" s="71"/>
      <c r="BC894" s="71"/>
      <c r="BD894" s="71"/>
      <c r="BE894" s="71"/>
      <c r="BF894" s="71"/>
      <c r="BG894" s="72"/>
      <c r="BH894" s="71"/>
      <c r="BI894" s="71"/>
      <c r="BJ894" s="71"/>
      <c r="BK894" s="71"/>
      <c r="BL894" s="71"/>
      <c r="BM894" s="71"/>
      <c r="BN894" s="72"/>
      <c r="BO894" s="71"/>
      <c r="BP894" s="71"/>
      <c r="BQ894" s="71"/>
      <c r="BR894" s="71"/>
      <c r="BS894" s="71"/>
      <c r="BT894" s="71"/>
      <c r="BU894"/>
      <c r="BV894" s="70"/>
      <c r="BW894" s="70"/>
      <c r="BX894" s="70"/>
      <c r="BY894" s="70"/>
      <c r="BZ894" s="70"/>
      <c r="CA894" s="70"/>
      <c r="CB894" s="70"/>
      <c r="CC894" s="70"/>
      <c r="CD894" s="70"/>
    </row>
    <row r="895" spans="1:82">
      <c r="A895" s="70"/>
      <c r="B895" s="70"/>
      <c r="C895" s="70"/>
      <c r="D895" s="70"/>
      <c r="E895" s="70"/>
      <c r="F895" s="70"/>
      <c r="G895" s="70"/>
      <c r="H895" s="70"/>
      <c r="I895" s="148"/>
      <c r="J895" s="71"/>
      <c r="K895" s="71"/>
      <c r="L895" s="71"/>
      <c r="M895" s="71"/>
      <c r="N895" s="71"/>
      <c r="O895" s="71"/>
      <c r="P895" s="71"/>
      <c r="Q895" s="71"/>
      <c r="R895" s="71"/>
      <c r="S895" s="71"/>
      <c r="T895" s="72"/>
      <c r="U895" s="71"/>
      <c r="V895" s="71"/>
      <c r="W895" s="71"/>
      <c r="X895" s="71"/>
      <c r="Y895" s="71"/>
      <c r="Z895" s="71"/>
      <c r="AA895" s="71"/>
      <c r="AB895" s="71"/>
      <c r="AC895" s="71"/>
      <c r="AD895" s="71"/>
      <c r="AE895" s="72"/>
      <c r="AF895" s="71"/>
      <c r="AG895" s="71"/>
      <c r="AH895" s="71"/>
      <c r="AI895" s="71"/>
      <c r="AJ895" s="71"/>
      <c r="AK895" s="71"/>
      <c r="AL895" s="71"/>
      <c r="AM895" s="71"/>
      <c r="AN895" s="71"/>
      <c r="AO895" s="71"/>
      <c r="AP895" s="71"/>
      <c r="AQ895" s="72"/>
      <c r="AR895" s="71"/>
      <c r="AS895" s="71"/>
      <c r="AT895" s="71"/>
      <c r="AU895" s="71"/>
      <c r="AV895" s="71"/>
      <c r="AW895" s="71"/>
      <c r="AX895" s="71"/>
      <c r="AY895" s="72"/>
      <c r="AZ895" s="71"/>
      <c r="BA895" s="71"/>
      <c r="BB895" s="71"/>
      <c r="BC895" s="71"/>
      <c r="BD895" s="71"/>
      <c r="BE895" s="71"/>
      <c r="BF895" s="71"/>
      <c r="BG895" s="72"/>
      <c r="BH895" s="71"/>
      <c r="BI895" s="71"/>
      <c r="BJ895" s="71"/>
      <c r="BK895" s="71"/>
      <c r="BL895" s="71"/>
      <c r="BM895" s="71"/>
      <c r="BN895" s="72"/>
      <c r="BO895" s="71"/>
      <c r="BP895" s="71"/>
      <c r="BQ895" s="71"/>
      <c r="BR895" s="71"/>
      <c r="BS895" s="71"/>
      <c r="BT895" s="71"/>
      <c r="BU895"/>
      <c r="BV895" s="70"/>
      <c r="BW895" s="70"/>
      <c r="BX895" s="70"/>
      <c r="BY895" s="70"/>
      <c r="BZ895" s="70"/>
      <c r="CA895" s="70"/>
      <c r="CB895" s="70"/>
      <c r="CC895" s="70"/>
      <c r="CD895" s="70"/>
    </row>
    <row r="896" spans="1:82">
      <c r="A896" s="70"/>
      <c r="B896" s="70"/>
      <c r="C896" s="70"/>
      <c r="D896" s="70"/>
      <c r="E896" s="70"/>
      <c r="F896" s="70"/>
      <c r="G896" s="70"/>
      <c r="H896" s="70"/>
      <c r="I896" s="148"/>
      <c r="J896" s="71"/>
      <c r="K896" s="71"/>
      <c r="L896" s="71"/>
      <c r="M896" s="71"/>
      <c r="N896" s="71"/>
      <c r="O896" s="71"/>
      <c r="P896" s="71"/>
      <c r="Q896" s="71"/>
      <c r="R896" s="71"/>
      <c r="S896" s="71"/>
      <c r="T896" s="72"/>
      <c r="U896" s="71"/>
      <c r="V896" s="71"/>
      <c r="W896" s="71"/>
      <c r="X896" s="71"/>
      <c r="Y896" s="71"/>
      <c r="Z896" s="71"/>
      <c r="AA896" s="71"/>
      <c r="AB896" s="71"/>
      <c r="AC896" s="71"/>
      <c r="AD896" s="71"/>
      <c r="AE896" s="72"/>
      <c r="AF896" s="71"/>
      <c r="AG896" s="71"/>
      <c r="AH896" s="71"/>
      <c r="AI896" s="71"/>
      <c r="AJ896" s="71"/>
      <c r="AK896" s="71"/>
      <c r="AL896" s="71"/>
      <c r="AM896" s="71"/>
      <c r="AN896" s="71"/>
      <c r="AO896" s="71"/>
      <c r="AP896" s="71"/>
      <c r="AQ896" s="72"/>
      <c r="AR896" s="71"/>
      <c r="AS896" s="71"/>
      <c r="AT896" s="71"/>
      <c r="AU896" s="71"/>
      <c r="AV896" s="71"/>
      <c r="AW896" s="71"/>
      <c r="AX896" s="71"/>
      <c r="AY896" s="72"/>
      <c r="AZ896" s="71"/>
      <c r="BA896" s="71"/>
      <c r="BB896" s="71"/>
      <c r="BC896" s="71"/>
      <c r="BD896" s="71"/>
      <c r="BE896" s="71"/>
      <c r="BF896" s="71"/>
      <c r="BG896" s="72"/>
      <c r="BH896" s="71"/>
      <c r="BI896" s="71"/>
      <c r="BJ896" s="71"/>
      <c r="BK896" s="71"/>
      <c r="BL896" s="71"/>
      <c r="BM896" s="71"/>
      <c r="BN896" s="72"/>
      <c r="BO896" s="71"/>
      <c r="BP896" s="71"/>
      <c r="BQ896" s="71"/>
      <c r="BR896" s="71"/>
      <c r="BS896" s="71"/>
      <c r="BT896" s="71"/>
      <c r="BU896"/>
      <c r="BV896" s="70"/>
      <c r="BW896" s="70"/>
      <c r="BX896" s="70"/>
      <c r="BY896" s="70"/>
      <c r="BZ896" s="70"/>
      <c r="CA896" s="70"/>
      <c r="CB896" s="70"/>
      <c r="CC896" s="70"/>
      <c r="CD896" s="70"/>
    </row>
    <row r="897" spans="1:82">
      <c r="A897" s="70"/>
      <c r="B897" s="70"/>
      <c r="C897" s="70"/>
      <c r="D897" s="70"/>
      <c r="E897" s="70"/>
      <c r="F897" s="70"/>
      <c r="G897" s="70"/>
      <c r="H897" s="70"/>
      <c r="I897" s="148"/>
      <c r="J897" s="71"/>
      <c r="K897" s="71"/>
      <c r="L897" s="71"/>
      <c r="M897" s="71"/>
      <c r="N897" s="71"/>
      <c r="O897" s="71"/>
      <c r="P897" s="71"/>
      <c r="Q897" s="71"/>
      <c r="R897" s="71"/>
      <c r="S897" s="71"/>
      <c r="T897" s="72"/>
      <c r="U897" s="71"/>
      <c r="V897" s="71"/>
      <c r="W897" s="71"/>
      <c r="X897" s="71"/>
      <c r="Y897" s="71"/>
      <c r="Z897" s="71"/>
      <c r="AA897" s="71"/>
      <c r="AB897" s="71"/>
      <c r="AC897" s="71"/>
      <c r="AD897" s="71"/>
      <c r="AE897" s="72"/>
      <c r="AF897" s="71"/>
      <c r="AG897" s="71"/>
      <c r="AH897" s="71"/>
      <c r="AI897" s="71"/>
      <c r="AJ897" s="71"/>
      <c r="AK897" s="71"/>
      <c r="AL897" s="71"/>
      <c r="AM897" s="71"/>
      <c r="AN897" s="71"/>
      <c r="AO897" s="71"/>
      <c r="AP897" s="71"/>
      <c r="AQ897" s="72"/>
      <c r="AR897" s="71"/>
      <c r="AS897" s="71"/>
      <c r="AT897" s="71"/>
      <c r="AU897" s="71"/>
      <c r="AV897" s="71"/>
      <c r="AW897" s="71"/>
      <c r="AX897" s="71"/>
      <c r="AY897" s="72"/>
      <c r="AZ897" s="71"/>
      <c r="BA897" s="71"/>
      <c r="BB897" s="71"/>
      <c r="BC897" s="71"/>
      <c r="BD897" s="71"/>
      <c r="BE897" s="71"/>
      <c r="BF897" s="71"/>
      <c r="BG897" s="72"/>
      <c r="BH897" s="71"/>
      <c r="BI897" s="71"/>
      <c r="BJ897" s="71"/>
      <c r="BK897" s="71"/>
      <c r="BL897" s="71"/>
      <c r="BM897" s="71"/>
      <c r="BN897" s="72"/>
      <c r="BO897" s="71"/>
      <c r="BP897" s="71"/>
      <c r="BQ897" s="71"/>
      <c r="BR897" s="71"/>
      <c r="BS897" s="71"/>
      <c r="BT897" s="71"/>
      <c r="BU897"/>
      <c r="BV897" s="70"/>
      <c r="BW897" s="70"/>
      <c r="BX897" s="70"/>
      <c r="BY897" s="70"/>
      <c r="BZ897" s="70"/>
      <c r="CA897" s="70"/>
      <c r="CB897" s="70"/>
      <c r="CC897" s="70"/>
      <c r="CD897" s="70"/>
    </row>
    <row r="898" spans="1:82">
      <c r="A898" s="70"/>
      <c r="B898" s="70"/>
      <c r="C898" s="70"/>
      <c r="D898" s="70"/>
      <c r="E898" s="70"/>
      <c r="F898" s="70"/>
      <c r="G898" s="70"/>
      <c r="H898" s="70"/>
      <c r="I898" s="148"/>
      <c r="J898" s="71"/>
      <c r="K898" s="71"/>
      <c r="L898" s="71"/>
      <c r="M898" s="71"/>
      <c r="N898" s="71"/>
      <c r="O898" s="71"/>
      <c r="P898" s="71"/>
      <c r="Q898" s="71"/>
      <c r="R898" s="71"/>
      <c r="S898" s="71"/>
      <c r="T898" s="72"/>
      <c r="U898" s="71"/>
      <c r="V898" s="71"/>
      <c r="W898" s="71"/>
      <c r="X898" s="71"/>
      <c r="Y898" s="71"/>
      <c r="Z898" s="71"/>
      <c r="AA898" s="71"/>
      <c r="AB898" s="71"/>
      <c r="AC898" s="71"/>
      <c r="AD898" s="71"/>
      <c r="AE898" s="72"/>
      <c r="AF898" s="71"/>
      <c r="AG898" s="71"/>
      <c r="AH898" s="71"/>
      <c r="AI898" s="71"/>
      <c r="AJ898" s="71"/>
      <c r="AK898" s="71"/>
      <c r="AL898" s="71"/>
      <c r="AM898" s="71"/>
      <c r="AN898" s="71"/>
      <c r="AO898" s="71"/>
      <c r="AP898" s="71"/>
      <c r="AQ898" s="72"/>
      <c r="AR898" s="71"/>
      <c r="AS898" s="71"/>
      <c r="AT898" s="71"/>
      <c r="AU898" s="71"/>
      <c r="AV898" s="71"/>
      <c r="AW898" s="71"/>
      <c r="AX898" s="71"/>
      <c r="AY898" s="72"/>
      <c r="AZ898" s="71"/>
      <c r="BA898" s="71"/>
      <c r="BB898" s="71"/>
      <c r="BC898" s="71"/>
      <c r="BD898" s="71"/>
      <c r="BE898" s="71"/>
      <c r="BF898" s="71"/>
      <c r="BG898" s="72"/>
      <c r="BH898" s="71"/>
      <c r="BI898" s="71"/>
      <c r="BJ898" s="71"/>
      <c r="BK898" s="71"/>
      <c r="BL898" s="71"/>
      <c r="BM898" s="71"/>
      <c r="BN898" s="72"/>
      <c r="BO898" s="71"/>
      <c r="BP898" s="71"/>
      <c r="BQ898" s="71"/>
      <c r="BR898" s="71"/>
      <c r="BS898" s="71"/>
      <c r="BT898" s="71"/>
      <c r="BU898"/>
      <c r="BV898" s="70"/>
      <c r="BW898" s="70"/>
      <c r="BX898" s="70"/>
      <c r="BY898" s="70"/>
      <c r="BZ898" s="70"/>
      <c r="CA898" s="70"/>
      <c r="CB898" s="70"/>
      <c r="CC898" s="70"/>
      <c r="CD898" s="70"/>
    </row>
    <row r="899" spans="1:82">
      <c r="A899" s="70"/>
      <c r="B899" s="70"/>
      <c r="C899" s="70"/>
      <c r="D899" s="70"/>
      <c r="E899" s="70"/>
      <c r="F899" s="70"/>
      <c r="G899" s="70"/>
      <c r="H899" s="70"/>
      <c r="I899" s="148"/>
      <c r="J899" s="71"/>
      <c r="K899" s="71"/>
      <c r="L899" s="71"/>
      <c r="M899" s="71"/>
      <c r="N899" s="71"/>
      <c r="O899" s="71"/>
      <c r="P899" s="71"/>
      <c r="Q899" s="71"/>
      <c r="R899" s="71"/>
      <c r="S899" s="71"/>
      <c r="T899" s="72"/>
      <c r="U899" s="71"/>
      <c r="V899" s="71"/>
      <c r="W899" s="71"/>
      <c r="X899" s="71"/>
      <c r="Y899" s="71"/>
      <c r="Z899" s="71"/>
      <c r="AA899" s="71"/>
      <c r="AB899" s="71"/>
      <c r="AC899" s="71"/>
      <c r="AD899" s="71"/>
      <c r="AE899" s="72"/>
      <c r="AF899" s="71"/>
      <c r="AG899" s="71"/>
      <c r="AH899" s="71"/>
      <c r="AI899" s="71"/>
      <c r="AJ899" s="71"/>
      <c r="AK899" s="71"/>
      <c r="AL899" s="71"/>
      <c r="AM899" s="71"/>
      <c r="AN899" s="71"/>
      <c r="AO899" s="71"/>
      <c r="AP899" s="71"/>
      <c r="AQ899" s="72"/>
      <c r="AR899" s="71"/>
      <c r="AS899" s="71"/>
      <c r="AT899" s="71"/>
      <c r="AU899" s="71"/>
      <c r="AV899" s="71"/>
      <c r="AW899" s="71"/>
      <c r="AX899" s="71"/>
      <c r="AY899" s="72"/>
      <c r="AZ899" s="71"/>
      <c r="BA899" s="71"/>
      <c r="BB899" s="71"/>
      <c r="BC899" s="71"/>
      <c r="BD899" s="71"/>
      <c r="BE899" s="71"/>
      <c r="BF899" s="71"/>
      <c r="BG899" s="72"/>
      <c r="BH899" s="71"/>
      <c r="BI899" s="71"/>
      <c r="BJ899" s="71"/>
      <c r="BK899" s="71"/>
      <c r="BL899" s="71"/>
      <c r="BM899" s="71"/>
      <c r="BN899" s="72"/>
      <c r="BO899" s="71"/>
      <c r="BP899" s="71"/>
      <c r="BQ899" s="71"/>
      <c r="BR899" s="71"/>
      <c r="BS899" s="71"/>
      <c r="BT899" s="71"/>
      <c r="BU899"/>
      <c r="BV899" s="70"/>
      <c r="BW899" s="70"/>
      <c r="BX899" s="70"/>
      <c r="BY899" s="70"/>
      <c r="BZ899" s="70"/>
      <c r="CA899" s="70"/>
      <c r="CB899" s="70"/>
      <c r="CC899" s="70"/>
      <c r="CD899" s="70"/>
    </row>
    <row r="900" spans="1:82">
      <c r="A900" s="70"/>
      <c r="B900" s="70"/>
      <c r="C900" s="70"/>
      <c r="D900" s="70"/>
      <c r="E900" s="70"/>
      <c r="F900" s="70"/>
      <c r="G900" s="1064"/>
      <c r="H900" s="70"/>
      <c r="I900" s="148"/>
      <c r="J900" s="71"/>
      <c r="K900" s="71"/>
      <c r="L900" s="71"/>
      <c r="M900" s="71"/>
      <c r="N900" s="71"/>
      <c r="O900" s="71"/>
      <c r="P900" s="71"/>
      <c r="Q900" s="71"/>
      <c r="R900" s="71"/>
      <c r="S900" s="71"/>
      <c r="T900" s="72"/>
      <c r="U900" s="71"/>
      <c r="V900" s="71"/>
      <c r="W900" s="71"/>
      <c r="X900" s="71"/>
      <c r="Y900" s="71"/>
      <c r="Z900" s="71"/>
      <c r="AA900" s="71"/>
      <c r="AB900" s="71"/>
      <c r="AC900" s="71"/>
      <c r="AD900" s="71"/>
      <c r="AE900" s="72"/>
      <c r="AF900" s="71"/>
      <c r="AG900" s="71"/>
      <c r="AH900" s="71"/>
      <c r="AI900" s="71"/>
      <c r="AJ900" s="71"/>
      <c r="AK900" s="71"/>
      <c r="AL900" s="71"/>
      <c r="AM900" s="71"/>
      <c r="AN900" s="71"/>
      <c r="AO900" s="71"/>
      <c r="AP900" s="71"/>
      <c r="AQ900" s="72"/>
      <c r="AR900" s="71"/>
      <c r="AS900" s="71"/>
      <c r="AT900" s="71"/>
      <c r="AU900" s="71"/>
      <c r="AV900" s="71"/>
      <c r="AW900" s="71"/>
      <c r="AX900" s="71"/>
      <c r="AY900" s="72"/>
      <c r="AZ900" s="71"/>
      <c r="BA900" s="71"/>
      <c r="BB900" s="71"/>
      <c r="BC900" s="71"/>
      <c r="BD900" s="71"/>
      <c r="BE900" s="71"/>
      <c r="BF900" s="71"/>
      <c r="BG900" s="72"/>
      <c r="BH900" s="71"/>
      <c r="BI900" s="71"/>
      <c r="BJ900" s="71"/>
      <c r="BK900" s="71"/>
      <c r="BL900" s="71"/>
      <c r="BM900" s="71"/>
      <c r="BN900" s="72"/>
      <c r="BO900" s="71"/>
      <c r="BP900" s="71"/>
      <c r="BQ900" s="71"/>
      <c r="BR900" s="71"/>
      <c r="BS900" s="71"/>
      <c r="BT900" s="71"/>
      <c r="BU900"/>
      <c r="BV900" s="70"/>
      <c r="BW900" s="70"/>
      <c r="BX900" s="70"/>
      <c r="BY900" s="70"/>
      <c r="BZ900" s="70"/>
      <c r="CA900" s="70"/>
      <c r="CB900" s="70"/>
      <c r="CC900" s="70"/>
      <c r="CD900" s="70"/>
    </row>
    <row r="901" spans="1:82">
      <c r="A901" s="70"/>
      <c r="B901" s="70"/>
      <c r="C901" s="70"/>
      <c r="D901" s="70"/>
      <c r="E901" s="70"/>
      <c r="F901" s="70"/>
      <c r="G901" s="1064"/>
      <c r="H901" s="70"/>
      <c r="I901" s="148"/>
      <c r="J901" s="71"/>
      <c r="K901" s="71"/>
      <c r="L901" s="71"/>
      <c r="M901" s="71"/>
      <c r="N901" s="71"/>
      <c r="O901" s="71"/>
      <c r="P901" s="71"/>
      <c r="Q901" s="71"/>
      <c r="R901" s="71"/>
      <c r="S901" s="71"/>
      <c r="T901" s="72"/>
      <c r="U901" s="71"/>
      <c r="V901" s="71"/>
      <c r="W901" s="71"/>
      <c r="X901" s="71"/>
      <c r="Y901" s="71"/>
      <c r="Z901" s="71"/>
      <c r="AA901" s="71"/>
      <c r="AB901" s="71"/>
      <c r="AC901" s="71"/>
      <c r="AD901" s="71"/>
      <c r="AE901" s="72"/>
      <c r="AF901" s="71"/>
      <c r="AG901" s="71"/>
      <c r="AH901" s="71"/>
      <c r="AI901" s="71"/>
      <c r="AJ901" s="71"/>
      <c r="AK901" s="71"/>
      <c r="AL901" s="71"/>
      <c r="AM901" s="71"/>
      <c r="AN901" s="71"/>
      <c r="AO901" s="71"/>
      <c r="AP901" s="71"/>
      <c r="AQ901" s="72"/>
      <c r="AR901" s="71"/>
      <c r="AS901" s="71"/>
      <c r="AT901" s="71"/>
      <c r="AU901" s="71"/>
      <c r="AV901" s="71"/>
      <c r="AW901" s="71"/>
      <c r="AX901" s="71"/>
      <c r="AY901" s="72"/>
      <c r="AZ901" s="71"/>
      <c r="BA901" s="71"/>
      <c r="BB901" s="71"/>
      <c r="BC901" s="71"/>
      <c r="BD901" s="71"/>
      <c r="BE901" s="71"/>
      <c r="BF901" s="71"/>
      <c r="BG901" s="72"/>
      <c r="BH901" s="71"/>
      <c r="BI901" s="71"/>
      <c r="BJ901" s="71"/>
      <c r="BK901" s="71"/>
      <c r="BL901" s="71"/>
      <c r="BM901" s="71"/>
      <c r="BN901" s="72"/>
      <c r="BO901" s="71"/>
      <c r="BP901" s="71"/>
      <c r="BQ901" s="71"/>
      <c r="BR901" s="71"/>
      <c r="BS901" s="71"/>
      <c r="BT901" s="71"/>
      <c r="BU901"/>
      <c r="BV901" s="70"/>
      <c r="BW901" s="70"/>
      <c r="BX901" s="70"/>
      <c r="BY901" s="70"/>
      <c r="BZ901" s="70"/>
      <c r="CA901" s="70"/>
      <c r="CB901" s="70"/>
      <c r="CC901" s="70"/>
      <c r="CD901" s="70"/>
    </row>
    <row r="902" spans="1:82">
      <c r="A902" s="70"/>
      <c r="B902" s="70"/>
      <c r="C902" s="70"/>
      <c r="D902" s="70"/>
      <c r="E902" s="70"/>
      <c r="F902" s="70"/>
      <c r="G902" s="70"/>
      <c r="H902" s="70"/>
      <c r="I902" s="148"/>
      <c r="J902" s="71"/>
      <c r="K902" s="71"/>
      <c r="L902" s="71"/>
      <c r="M902" s="71"/>
      <c r="N902" s="71"/>
      <c r="O902" s="71"/>
      <c r="P902" s="71"/>
      <c r="Q902" s="71"/>
      <c r="R902" s="71"/>
      <c r="S902" s="71"/>
      <c r="T902" s="72"/>
      <c r="U902" s="71"/>
      <c r="V902" s="71"/>
      <c r="W902" s="71"/>
      <c r="X902" s="71"/>
      <c r="Y902" s="71"/>
      <c r="Z902" s="71"/>
      <c r="AA902" s="71"/>
      <c r="AB902" s="71"/>
      <c r="AC902" s="71"/>
      <c r="AD902" s="71"/>
      <c r="AE902" s="72"/>
      <c r="AF902" s="71"/>
      <c r="AG902" s="71"/>
      <c r="AH902" s="71"/>
      <c r="AI902" s="71"/>
      <c r="AJ902" s="71"/>
      <c r="AK902" s="71"/>
      <c r="AL902" s="71"/>
      <c r="AM902" s="71"/>
      <c r="AN902" s="71"/>
      <c r="AO902" s="71"/>
      <c r="AP902" s="71"/>
      <c r="AQ902" s="72"/>
      <c r="AR902" s="71"/>
      <c r="AS902" s="71"/>
      <c r="AT902" s="71"/>
      <c r="AU902" s="71"/>
      <c r="AV902" s="71"/>
      <c r="AW902" s="71"/>
      <c r="AX902" s="71"/>
      <c r="AY902" s="72"/>
      <c r="AZ902" s="71"/>
      <c r="BA902" s="71"/>
      <c r="BB902" s="71"/>
      <c r="BC902" s="71"/>
      <c r="BD902" s="71"/>
      <c r="BE902" s="71"/>
      <c r="BF902" s="71"/>
      <c r="BG902" s="72"/>
      <c r="BH902" s="71"/>
      <c r="BI902" s="71"/>
      <c r="BJ902" s="71"/>
      <c r="BK902" s="71"/>
      <c r="BL902" s="71"/>
      <c r="BM902" s="71"/>
      <c r="BN902" s="72"/>
      <c r="BO902" s="71"/>
      <c r="BP902" s="71"/>
      <c r="BQ902" s="71"/>
      <c r="BR902" s="71"/>
      <c r="BS902" s="71"/>
      <c r="BT902" s="71"/>
      <c r="BU902"/>
      <c r="BV902" s="70"/>
      <c r="BW902" s="70"/>
      <c r="BX902" s="70"/>
      <c r="BY902" s="70"/>
      <c r="BZ902" s="70"/>
      <c r="CA902" s="70"/>
      <c r="CB902" s="70"/>
      <c r="CC902" s="70"/>
      <c r="CD902" s="70"/>
    </row>
    <row r="903" spans="1:82">
      <c r="A903" s="1065"/>
      <c r="B903" s="1065"/>
      <c r="C903" s="1065"/>
      <c r="D903" s="1065"/>
      <c r="E903" s="1065"/>
      <c r="F903" s="1065"/>
      <c r="G903" s="1065"/>
      <c r="H903" s="1065"/>
      <c r="I903" s="1066"/>
      <c r="J903" s="836"/>
      <c r="K903" s="836"/>
      <c r="L903" s="836"/>
      <c r="M903" s="836"/>
      <c r="N903" s="836"/>
      <c r="O903" s="836"/>
      <c r="P903" s="836"/>
      <c r="Q903" s="836"/>
      <c r="R903" s="836"/>
      <c r="S903" s="836"/>
      <c r="T903" s="72"/>
      <c r="U903" s="836"/>
      <c r="V903" s="836"/>
      <c r="W903" s="836"/>
      <c r="X903" s="836"/>
      <c r="Y903" s="836"/>
      <c r="Z903" s="836"/>
      <c r="AA903" s="836"/>
      <c r="AB903" s="836"/>
      <c r="AC903" s="836"/>
      <c r="AD903" s="836"/>
      <c r="AE903" s="72"/>
      <c r="AF903" s="836"/>
      <c r="AG903" s="836"/>
      <c r="AH903" s="836"/>
      <c r="AI903" s="836"/>
      <c r="AJ903" s="836"/>
      <c r="AK903" s="836"/>
      <c r="AL903" s="836"/>
      <c r="AM903" s="836"/>
      <c r="AN903" s="836"/>
      <c r="AO903" s="836"/>
      <c r="AP903" s="71"/>
      <c r="AQ903" s="72"/>
      <c r="AR903" s="836"/>
      <c r="AS903" s="836"/>
      <c r="AT903" s="836"/>
      <c r="AU903" s="836"/>
      <c r="AV903" s="836"/>
      <c r="AW903" s="836"/>
      <c r="AX903" s="836"/>
      <c r="AY903" s="72"/>
      <c r="AZ903" s="836"/>
      <c r="BA903" s="836"/>
      <c r="BB903" s="836"/>
      <c r="BC903" s="836"/>
      <c r="BD903" s="836"/>
      <c r="BE903" s="836"/>
      <c r="BF903" s="836"/>
      <c r="BG903" s="72"/>
      <c r="BH903" s="836"/>
      <c r="BI903" s="836"/>
      <c r="BJ903" s="836"/>
      <c r="BK903" s="836"/>
      <c r="BL903" s="836"/>
      <c r="BM903" s="836"/>
      <c r="BN903" s="72"/>
      <c r="BO903" s="836"/>
      <c r="BP903" s="836"/>
      <c r="BQ903" s="836"/>
      <c r="BR903" s="836"/>
      <c r="BS903" s="836"/>
      <c r="BT903" s="836"/>
      <c r="BU903"/>
      <c r="BV903" s="1065"/>
      <c r="BW903" s="1065"/>
      <c r="BX903" s="1065"/>
      <c r="BY903" s="1065"/>
      <c r="BZ903" s="1065"/>
      <c r="CA903" s="1065"/>
      <c r="CB903" s="1065"/>
      <c r="CC903" s="1065"/>
      <c r="CD903" s="1065"/>
    </row>
    <row r="904" spans="1:82">
      <c r="A904" s="70"/>
      <c r="B904" s="70"/>
      <c r="C904" s="70"/>
      <c r="D904" s="70"/>
      <c r="E904" s="70"/>
      <c r="F904" s="70"/>
      <c r="G904" s="70"/>
      <c r="H904" s="70"/>
      <c r="I904" s="1066"/>
      <c r="J904" s="71"/>
      <c r="K904" s="71"/>
      <c r="L904" s="71"/>
      <c r="M904" s="71"/>
      <c r="N904" s="71"/>
      <c r="O904" s="71"/>
      <c r="P904" s="71"/>
      <c r="Q904" s="71"/>
      <c r="R904" s="71"/>
      <c r="S904" s="71"/>
      <c r="T904" s="72"/>
      <c r="U904" s="71"/>
      <c r="V904" s="71"/>
      <c r="W904" s="71"/>
      <c r="X904" s="71"/>
      <c r="Y904" s="71"/>
      <c r="Z904" s="71"/>
      <c r="AA904" s="71"/>
      <c r="AB904" s="71"/>
      <c r="AC904" s="71"/>
      <c r="AD904" s="71"/>
      <c r="AE904" s="72"/>
      <c r="AF904" s="71"/>
      <c r="AG904" s="71"/>
      <c r="AH904" s="71"/>
      <c r="AI904" s="71"/>
      <c r="AJ904" s="71"/>
      <c r="AK904" s="71"/>
      <c r="AL904" s="71"/>
      <c r="AM904" s="71"/>
      <c r="AN904" s="71"/>
      <c r="AO904" s="71"/>
      <c r="AP904" s="71"/>
      <c r="AQ904" s="72"/>
      <c r="AR904" s="71"/>
      <c r="AS904" s="71"/>
      <c r="AT904" s="71"/>
      <c r="AU904" s="71"/>
      <c r="AV904" s="71"/>
      <c r="AW904" s="71"/>
      <c r="AX904" s="71"/>
      <c r="AY904" s="72"/>
      <c r="AZ904" s="71"/>
      <c r="BA904" s="71"/>
      <c r="BB904" s="71"/>
      <c r="BC904" s="71"/>
      <c r="BD904" s="71"/>
      <c r="BE904" s="71"/>
      <c r="BF904" s="71"/>
      <c r="BG904" s="72"/>
      <c r="BH904" s="71"/>
      <c r="BI904" s="71"/>
      <c r="BJ904" s="71"/>
      <c r="BK904" s="71"/>
      <c r="BL904" s="71"/>
      <c r="BM904" s="71"/>
      <c r="BN904" s="72"/>
      <c r="BO904" s="71"/>
      <c r="BP904" s="71"/>
      <c r="BQ904" s="71"/>
      <c r="BR904" s="71"/>
      <c r="BS904" s="71"/>
      <c r="BT904" s="71"/>
      <c r="BU904"/>
      <c r="BV904" s="70"/>
      <c r="BW904" s="70"/>
      <c r="BX904" s="70"/>
      <c r="BY904" s="70"/>
      <c r="BZ904" s="70"/>
      <c r="CA904" s="70"/>
      <c r="CB904" s="70"/>
      <c r="CC904" s="70"/>
      <c r="CD904" s="70"/>
    </row>
    <row r="905" spans="1:82">
      <c r="A905" s="70"/>
      <c r="B905" s="70"/>
      <c r="C905" s="70"/>
      <c r="D905" s="70"/>
      <c r="E905" s="70"/>
      <c r="F905" s="70"/>
      <c r="G905" s="70"/>
      <c r="H905" s="70"/>
      <c r="I905" s="1066"/>
      <c r="J905" s="71"/>
      <c r="K905" s="71"/>
      <c r="L905" s="71"/>
      <c r="M905" s="71"/>
      <c r="N905" s="71"/>
      <c r="O905" s="71"/>
      <c r="P905" s="71"/>
      <c r="Q905" s="71"/>
      <c r="R905" s="71"/>
      <c r="S905" s="71"/>
      <c r="T905" s="72"/>
      <c r="U905" s="71"/>
      <c r="V905" s="71"/>
      <c r="W905" s="71"/>
      <c r="X905" s="71"/>
      <c r="Y905" s="71"/>
      <c r="Z905" s="71"/>
      <c r="AA905" s="71"/>
      <c r="AB905" s="71"/>
      <c r="AC905" s="71"/>
      <c r="AD905" s="71"/>
      <c r="AE905" s="72"/>
      <c r="AF905" s="71"/>
      <c r="AG905" s="71"/>
      <c r="AH905" s="71"/>
      <c r="AI905" s="71"/>
      <c r="AJ905" s="71"/>
      <c r="AK905" s="71"/>
      <c r="AL905" s="71"/>
      <c r="AM905" s="71"/>
      <c r="AN905" s="71"/>
      <c r="AO905" s="71"/>
      <c r="AP905" s="71"/>
      <c r="AQ905" s="72"/>
      <c r="AR905" s="71"/>
      <c r="AS905" s="71"/>
      <c r="AT905" s="71"/>
      <c r="AU905" s="71"/>
      <c r="AV905" s="71"/>
      <c r="AW905" s="71"/>
      <c r="AX905" s="71"/>
      <c r="AY905" s="72"/>
      <c r="AZ905" s="71"/>
      <c r="BA905" s="71"/>
      <c r="BB905" s="71"/>
      <c r="BC905" s="71"/>
      <c r="BD905" s="71"/>
      <c r="BE905" s="71"/>
      <c r="BF905" s="71"/>
      <c r="BG905" s="72"/>
      <c r="BH905" s="71"/>
      <c r="BI905" s="71"/>
      <c r="BJ905" s="71"/>
      <c r="BK905" s="71"/>
      <c r="BL905" s="71"/>
      <c r="BM905" s="71"/>
      <c r="BN905" s="72"/>
      <c r="BO905" s="71"/>
      <c r="BP905" s="71"/>
      <c r="BQ905" s="71"/>
      <c r="BR905" s="71"/>
      <c r="BS905" s="71"/>
      <c r="BT905" s="71"/>
      <c r="BU905"/>
      <c r="BV905" s="70"/>
      <c r="BW905" s="70"/>
      <c r="BX905" s="70"/>
      <c r="BY905" s="70"/>
      <c r="BZ905" s="70"/>
      <c r="CA905" s="70"/>
      <c r="CB905" s="70"/>
      <c r="CC905" s="70"/>
      <c r="CD905" s="70"/>
    </row>
    <row r="906" spans="1:82">
      <c r="A906" s="70"/>
      <c r="B906" s="70"/>
      <c r="C906" s="70"/>
      <c r="D906" s="70"/>
      <c r="E906" s="70"/>
      <c r="F906" s="70"/>
      <c r="G906" s="70"/>
      <c r="H906" s="70"/>
      <c r="I906" s="1066"/>
      <c r="J906" s="71"/>
      <c r="K906" s="71"/>
      <c r="L906" s="71"/>
      <c r="M906" s="71"/>
      <c r="N906" s="71"/>
      <c r="O906" s="71"/>
      <c r="P906" s="71"/>
      <c r="Q906" s="71"/>
      <c r="R906" s="71"/>
      <c r="S906" s="71"/>
      <c r="T906" s="72"/>
      <c r="U906" s="71"/>
      <c r="V906" s="71"/>
      <c r="W906" s="71"/>
      <c r="X906" s="71"/>
      <c r="Y906" s="71"/>
      <c r="Z906" s="71"/>
      <c r="AA906" s="71"/>
      <c r="AB906" s="71"/>
      <c r="AC906" s="71"/>
      <c r="AD906" s="71"/>
      <c r="AE906" s="72"/>
      <c r="AF906" s="71"/>
      <c r="AG906" s="71"/>
      <c r="AH906" s="71"/>
      <c r="AI906" s="71"/>
      <c r="AJ906" s="71"/>
      <c r="AK906" s="71"/>
      <c r="AL906" s="71"/>
      <c r="AM906" s="71"/>
      <c r="AN906" s="71"/>
      <c r="AO906" s="71"/>
      <c r="AP906" s="71"/>
      <c r="AQ906" s="72"/>
      <c r="AR906" s="71"/>
      <c r="AS906" s="71"/>
      <c r="AT906" s="71"/>
      <c r="AU906" s="71"/>
      <c r="AV906" s="71"/>
      <c r="AW906" s="71"/>
      <c r="AX906" s="71"/>
      <c r="AY906" s="72"/>
      <c r="AZ906" s="71"/>
      <c r="BA906" s="71"/>
      <c r="BB906" s="71"/>
      <c r="BC906" s="71"/>
      <c r="BD906" s="71"/>
      <c r="BE906" s="71"/>
      <c r="BF906" s="71"/>
      <c r="BG906" s="72"/>
      <c r="BH906" s="71"/>
      <c r="BI906" s="71"/>
      <c r="BJ906" s="71"/>
      <c r="BK906" s="71"/>
      <c r="BL906" s="71"/>
      <c r="BM906" s="71"/>
      <c r="BN906" s="72"/>
      <c r="BO906" s="71"/>
      <c r="BP906" s="71"/>
      <c r="BQ906" s="71"/>
      <c r="BR906" s="71"/>
      <c r="BS906" s="71"/>
      <c r="BT906" s="71"/>
      <c r="BU906"/>
      <c r="BV906" s="70"/>
      <c r="BW906" s="70"/>
      <c r="BX906" s="70"/>
      <c r="BY906" s="70"/>
      <c r="BZ906" s="70"/>
      <c r="CA906" s="70"/>
      <c r="CB906" s="70"/>
      <c r="CC906" s="70"/>
      <c r="CD906" s="70"/>
    </row>
    <row r="907" spans="1:82">
      <c r="A907" s="70"/>
      <c r="B907" s="70"/>
      <c r="C907" s="70"/>
      <c r="D907" s="70"/>
      <c r="E907" s="70"/>
      <c r="F907" s="70"/>
      <c r="G907" s="70"/>
      <c r="H907" s="70"/>
      <c r="I907" s="1066"/>
      <c r="J907" s="71"/>
      <c r="K907" s="71"/>
      <c r="L907" s="71"/>
      <c r="M907" s="71"/>
      <c r="N907" s="71"/>
      <c r="O907" s="71"/>
      <c r="P907" s="71"/>
      <c r="Q907" s="71"/>
      <c r="R907" s="71"/>
      <c r="S907" s="71"/>
      <c r="T907" s="72"/>
      <c r="U907" s="71"/>
      <c r="V907" s="71"/>
      <c r="W907" s="71"/>
      <c r="X907" s="71"/>
      <c r="Y907" s="71"/>
      <c r="Z907" s="71"/>
      <c r="AA907" s="71"/>
      <c r="AB907" s="71"/>
      <c r="AC907" s="71"/>
      <c r="AD907" s="71"/>
      <c r="AE907" s="72"/>
      <c r="AF907" s="71"/>
      <c r="AG907" s="71"/>
      <c r="AH907" s="71"/>
      <c r="AI907" s="71"/>
      <c r="AJ907" s="71"/>
      <c r="AK907" s="71"/>
      <c r="AL907" s="71"/>
      <c r="AM907" s="71"/>
      <c r="AN907" s="71"/>
      <c r="AO907" s="71"/>
      <c r="AP907" s="71"/>
      <c r="AQ907" s="72"/>
      <c r="AR907" s="71"/>
      <c r="AS907" s="71"/>
      <c r="AT907" s="71"/>
      <c r="AU907" s="71"/>
      <c r="AV907" s="71"/>
      <c r="AW907" s="71"/>
      <c r="AX907" s="71"/>
      <c r="AY907" s="72"/>
      <c r="AZ907" s="71"/>
      <c r="BA907" s="71"/>
      <c r="BB907" s="71"/>
      <c r="BC907" s="71"/>
      <c r="BD907" s="71"/>
      <c r="BE907" s="71"/>
      <c r="BF907" s="71"/>
      <c r="BG907" s="72"/>
      <c r="BH907" s="71"/>
      <c r="BI907" s="71"/>
      <c r="BJ907" s="71"/>
      <c r="BK907" s="71"/>
      <c r="BL907" s="71"/>
      <c r="BM907" s="71"/>
      <c r="BN907" s="72"/>
      <c r="BO907" s="71"/>
      <c r="BP907" s="71"/>
      <c r="BQ907" s="71"/>
      <c r="BR907" s="71"/>
      <c r="BS907" s="71"/>
      <c r="BT907" s="71"/>
      <c r="BU907"/>
      <c r="BV907" s="70"/>
      <c r="BW907" s="70"/>
      <c r="BX907" s="70"/>
      <c r="BY907" s="70"/>
      <c r="BZ907" s="70"/>
      <c r="CA907" s="70"/>
      <c r="CB907" s="70"/>
      <c r="CC907" s="70"/>
      <c r="CD907" s="70"/>
    </row>
    <row r="908" spans="1:82">
      <c r="A908" s="70"/>
      <c r="B908" s="70"/>
      <c r="C908" s="70"/>
      <c r="D908" s="70"/>
      <c r="E908" s="70"/>
      <c r="F908" s="70"/>
      <c r="G908" s="70"/>
      <c r="H908" s="70"/>
      <c r="I908" s="1066"/>
      <c r="J908" s="71"/>
      <c r="K908" s="71"/>
      <c r="L908" s="71"/>
      <c r="M908" s="71"/>
      <c r="N908" s="71"/>
      <c r="O908" s="71"/>
      <c r="P908" s="71"/>
      <c r="Q908" s="71"/>
      <c r="R908" s="71"/>
      <c r="S908" s="71"/>
      <c r="T908" s="72"/>
      <c r="U908" s="71"/>
      <c r="V908" s="71"/>
      <c r="W908" s="71"/>
      <c r="X908" s="71"/>
      <c r="Y908" s="71"/>
      <c r="Z908" s="71"/>
      <c r="AA908" s="71"/>
      <c r="AB908" s="71"/>
      <c r="AC908" s="71"/>
      <c r="AD908" s="71"/>
      <c r="AE908" s="72"/>
      <c r="AF908" s="71"/>
      <c r="AG908" s="71"/>
      <c r="AH908" s="71"/>
      <c r="AI908" s="71"/>
      <c r="AJ908" s="71"/>
      <c r="AK908" s="71"/>
      <c r="AL908" s="71"/>
      <c r="AM908" s="71"/>
      <c r="AN908" s="71"/>
      <c r="AO908" s="71"/>
      <c r="AP908" s="71"/>
      <c r="AQ908" s="72"/>
      <c r="AR908" s="71"/>
      <c r="AS908" s="71"/>
      <c r="AT908" s="71"/>
      <c r="AU908" s="71"/>
      <c r="AV908" s="71"/>
      <c r="AW908" s="71"/>
      <c r="AX908" s="71"/>
      <c r="AY908" s="72"/>
      <c r="AZ908" s="71"/>
      <c r="BA908" s="71"/>
      <c r="BB908" s="71"/>
      <c r="BC908" s="71"/>
      <c r="BD908" s="71"/>
      <c r="BE908" s="71"/>
      <c r="BF908" s="71"/>
      <c r="BG908" s="72"/>
      <c r="BH908" s="71"/>
      <c r="BI908" s="71"/>
      <c r="BJ908" s="71"/>
      <c r="BK908" s="71"/>
      <c r="BL908" s="71"/>
      <c r="BM908" s="71"/>
      <c r="BN908" s="72"/>
      <c r="BO908" s="71"/>
      <c r="BP908" s="71"/>
      <c r="BQ908" s="71"/>
      <c r="BR908" s="71"/>
      <c r="BS908" s="71"/>
      <c r="BT908" s="71"/>
      <c r="BU908"/>
      <c r="BV908" s="70"/>
      <c r="BW908" s="70"/>
      <c r="BX908" s="70"/>
      <c r="BY908" s="70"/>
      <c r="BZ908" s="70"/>
      <c r="CA908" s="70"/>
      <c r="CB908" s="70"/>
      <c r="CC908" s="70"/>
      <c r="CD908" s="70"/>
    </row>
    <row r="909" spans="1:82">
      <c r="A909" s="70"/>
      <c r="B909" s="70"/>
      <c r="C909" s="70"/>
      <c r="D909" s="70"/>
      <c r="E909" s="70"/>
      <c r="F909" s="70"/>
      <c r="G909" s="70"/>
      <c r="H909" s="70"/>
      <c r="I909" s="1066"/>
      <c r="J909" s="71"/>
      <c r="K909" s="71"/>
      <c r="L909" s="71"/>
      <c r="M909" s="71"/>
      <c r="N909" s="71"/>
      <c r="O909" s="71"/>
      <c r="P909" s="71"/>
      <c r="Q909" s="71"/>
      <c r="R909" s="71"/>
      <c r="S909" s="71"/>
      <c r="T909" s="72"/>
      <c r="U909" s="71"/>
      <c r="V909" s="71"/>
      <c r="W909" s="71"/>
      <c r="X909" s="71"/>
      <c r="Y909" s="71"/>
      <c r="Z909" s="71"/>
      <c r="AA909" s="71"/>
      <c r="AB909" s="71"/>
      <c r="AC909" s="71"/>
      <c r="AD909" s="71"/>
      <c r="AE909" s="72"/>
      <c r="AF909" s="71"/>
      <c r="AG909" s="71"/>
      <c r="AH909" s="71"/>
      <c r="AI909" s="71"/>
      <c r="AJ909" s="71"/>
      <c r="AK909" s="71"/>
      <c r="AL909" s="71"/>
      <c r="AM909" s="71"/>
      <c r="AN909" s="71"/>
      <c r="AO909" s="71"/>
      <c r="AP909" s="71"/>
      <c r="AQ909" s="72"/>
      <c r="AR909" s="71"/>
      <c r="AS909" s="71"/>
      <c r="AT909" s="71"/>
      <c r="AU909" s="71"/>
      <c r="AV909" s="71"/>
      <c r="AW909" s="71"/>
      <c r="AX909" s="71"/>
      <c r="AY909" s="72"/>
      <c r="AZ909" s="71"/>
      <c r="BA909" s="71"/>
      <c r="BB909" s="71"/>
      <c r="BC909" s="71"/>
      <c r="BD909" s="71"/>
      <c r="BE909" s="71"/>
      <c r="BF909" s="71"/>
      <c r="BG909" s="72"/>
      <c r="BH909" s="71"/>
      <c r="BI909" s="71"/>
      <c r="BJ909" s="71"/>
      <c r="BK909" s="71"/>
      <c r="BL909" s="71"/>
      <c r="BM909" s="71"/>
      <c r="BN909" s="72"/>
      <c r="BO909" s="71"/>
      <c r="BP909" s="71"/>
      <c r="BQ909" s="71"/>
      <c r="BR909" s="71"/>
      <c r="BS909" s="71"/>
      <c r="BT909" s="71"/>
      <c r="BU909"/>
      <c r="BV909" s="70"/>
      <c r="BW909" s="70"/>
      <c r="BX909" s="70"/>
      <c r="BY909" s="70"/>
      <c r="BZ909" s="70"/>
      <c r="CA909" s="70"/>
      <c r="CB909" s="70"/>
      <c r="CC909" s="70"/>
      <c r="CD909" s="70"/>
    </row>
    <row r="910" spans="1:82">
      <c r="A910" s="70"/>
      <c r="B910" s="70"/>
      <c r="C910" s="70"/>
      <c r="D910" s="70"/>
      <c r="E910" s="70"/>
      <c r="F910" s="70"/>
      <c r="G910" s="70"/>
      <c r="H910" s="70"/>
      <c r="I910" s="1066"/>
      <c r="J910" s="71"/>
      <c r="K910" s="71"/>
      <c r="L910" s="71"/>
      <c r="M910" s="71"/>
      <c r="N910" s="71"/>
      <c r="O910" s="71"/>
      <c r="P910" s="71"/>
      <c r="Q910" s="71"/>
      <c r="R910" s="71"/>
      <c r="S910" s="71"/>
      <c r="T910" s="72"/>
      <c r="U910" s="71"/>
      <c r="V910" s="71"/>
      <c r="W910" s="71"/>
      <c r="X910" s="71"/>
      <c r="Y910" s="71"/>
      <c r="Z910" s="71"/>
      <c r="AA910" s="71"/>
      <c r="AB910" s="71"/>
      <c r="AC910" s="71"/>
      <c r="AD910" s="71"/>
      <c r="AE910" s="72"/>
      <c r="AF910" s="71"/>
      <c r="AG910" s="71"/>
      <c r="AH910" s="71"/>
      <c r="AI910" s="71"/>
      <c r="AJ910" s="71"/>
      <c r="AK910" s="71"/>
      <c r="AL910" s="71"/>
      <c r="AM910" s="71"/>
      <c r="AN910" s="71"/>
      <c r="AO910" s="71"/>
      <c r="AP910" s="71"/>
      <c r="AQ910" s="72"/>
      <c r="AR910" s="71"/>
      <c r="AS910" s="71"/>
      <c r="AT910" s="71"/>
      <c r="AU910" s="71"/>
      <c r="AV910" s="71"/>
      <c r="AW910" s="71"/>
      <c r="AX910" s="71"/>
      <c r="AY910" s="72"/>
      <c r="AZ910" s="71"/>
      <c r="BA910" s="71"/>
      <c r="BB910" s="71"/>
      <c r="BC910" s="71"/>
      <c r="BD910" s="71"/>
      <c r="BE910" s="71"/>
      <c r="BF910" s="71"/>
      <c r="BG910" s="72"/>
      <c r="BH910" s="71"/>
      <c r="BI910" s="71"/>
      <c r="BJ910" s="71"/>
      <c r="BK910" s="71"/>
      <c r="BL910" s="71"/>
      <c r="BM910" s="71"/>
      <c r="BN910" s="72"/>
      <c r="BO910" s="71"/>
      <c r="BP910" s="71"/>
      <c r="BQ910" s="71"/>
      <c r="BR910" s="71"/>
      <c r="BS910" s="71"/>
      <c r="BT910" s="71"/>
      <c r="BU910"/>
      <c r="BV910" s="70"/>
      <c r="BW910" s="70"/>
      <c r="BX910" s="70"/>
      <c r="BY910" s="70"/>
      <c r="BZ910" s="70"/>
      <c r="CA910" s="70"/>
      <c r="CB910" s="70"/>
      <c r="CC910" s="70"/>
      <c r="CD910" s="70"/>
    </row>
    <row r="911" spans="1:82">
      <c r="A911" s="70"/>
      <c r="B911" s="70"/>
      <c r="C911" s="70"/>
      <c r="D911" s="70"/>
      <c r="E911" s="70"/>
      <c r="F911" s="70"/>
      <c r="G911" s="70"/>
      <c r="H911" s="70"/>
      <c r="I911" s="1066"/>
      <c r="J911" s="71"/>
      <c r="K911" s="71"/>
      <c r="L911" s="71"/>
      <c r="M911" s="71"/>
      <c r="N911" s="71"/>
      <c r="O911" s="71"/>
      <c r="P911" s="71"/>
      <c r="Q911" s="71"/>
      <c r="R911" s="71"/>
      <c r="S911" s="71"/>
      <c r="T911" s="72"/>
      <c r="U911" s="71"/>
      <c r="V911" s="71"/>
      <c r="W911" s="71"/>
      <c r="X911" s="71"/>
      <c r="Y911" s="71"/>
      <c r="Z911" s="71"/>
      <c r="AA911" s="71"/>
      <c r="AB911" s="71"/>
      <c r="AC911" s="71"/>
      <c r="AD911" s="71"/>
      <c r="AE911" s="72"/>
      <c r="AF911" s="71"/>
      <c r="AG911" s="71"/>
      <c r="AH911" s="71"/>
      <c r="AI911" s="71"/>
      <c r="AJ911" s="71"/>
      <c r="AK911" s="71"/>
      <c r="AL911" s="71"/>
      <c r="AM911" s="71"/>
      <c r="AN911" s="71"/>
      <c r="AO911" s="71"/>
      <c r="AP911" s="71"/>
      <c r="AQ911" s="72"/>
      <c r="AR911" s="71"/>
      <c r="AS911" s="71"/>
      <c r="AT911" s="71"/>
      <c r="AU911" s="71"/>
      <c r="AV911" s="71"/>
      <c r="AW911" s="71"/>
      <c r="AX911" s="71"/>
      <c r="AY911" s="72"/>
      <c r="AZ911" s="71"/>
      <c r="BA911" s="71"/>
      <c r="BB911" s="71"/>
      <c r="BC911" s="71"/>
      <c r="BD911" s="71"/>
      <c r="BE911" s="71"/>
      <c r="BF911" s="71"/>
      <c r="BG911" s="72"/>
      <c r="BH911" s="71"/>
      <c r="BI911" s="71"/>
      <c r="BJ911" s="71"/>
      <c r="BK911" s="71"/>
      <c r="BL911" s="71"/>
      <c r="BM911" s="71"/>
      <c r="BN911" s="72"/>
      <c r="BO911" s="71"/>
      <c r="BP911" s="71"/>
      <c r="BQ911" s="71"/>
      <c r="BR911" s="71"/>
      <c r="BS911" s="71"/>
      <c r="BT911" s="71"/>
      <c r="BU911"/>
      <c r="BV911" s="70"/>
      <c r="BW911" s="70"/>
      <c r="BX911" s="70"/>
      <c r="BY911" s="70"/>
      <c r="BZ911" s="70"/>
      <c r="CA911" s="70"/>
      <c r="CB911" s="70"/>
      <c r="CC911" s="70"/>
      <c r="CD911" s="70"/>
    </row>
    <row r="912" spans="1:82">
      <c r="A912" s="70"/>
      <c r="B912" s="70"/>
      <c r="C912" s="70"/>
      <c r="D912" s="70"/>
      <c r="E912" s="70"/>
      <c r="F912" s="70"/>
      <c r="G912" s="70"/>
      <c r="H912" s="70"/>
      <c r="I912" s="1066"/>
      <c r="J912" s="71"/>
      <c r="K912" s="71"/>
      <c r="L912" s="71"/>
      <c r="M912" s="71"/>
      <c r="N912" s="71"/>
      <c r="O912" s="71"/>
      <c r="P912" s="71"/>
      <c r="Q912" s="71"/>
      <c r="R912" s="71"/>
      <c r="S912" s="71"/>
      <c r="T912" s="72"/>
      <c r="U912" s="71"/>
      <c r="V912" s="71"/>
      <c r="W912" s="71"/>
      <c r="X912" s="71"/>
      <c r="Y912" s="71"/>
      <c r="Z912" s="71"/>
      <c r="AA912" s="71"/>
      <c r="AB912" s="71"/>
      <c r="AC912" s="71"/>
      <c r="AD912" s="71"/>
      <c r="AE912" s="72"/>
      <c r="AF912" s="71"/>
      <c r="AG912" s="71"/>
      <c r="AH912" s="71"/>
      <c r="AI912" s="71"/>
      <c r="AJ912" s="71"/>
      <c r="AK912" s="71"/>
      <c r="AL912" s="71"/>
      <c r="AM912" s="71"/>
      <c r="AN912" s="71"/>
      <c r="AO912" s="71"/>
      <c r="AP912" s="71"/>
      <c r="AQ912" s="72"/>
      <c r="AR912" s="71"/>
      <c r="AS912" s="71"/>
      <c r="AT912" s="71"/>
      <c r="AU912" s="71"/>
      <c r="AV912" s="71"/>
      <c r="AW912" s="71"/>
      <c r="AX912" s="71"/>
      <c r="AY912" s="72"/>
      <c r="AZ912" s="71"/>
      <c r="BA912" s="71"/>
      <c r="BB912" s="71"/>
      <c r="BC912" s="71"/>
      <c r="BD912" s="71"/>
      <c r="BE912" s="71"/>
      <c r="BF912" s="71"/>
      <c r="BG912" s="72"/>
      <c r="BH912" s="71"/>
      <c r="BI912" s="71"/>
      <c r="BJ912" s="71"/>
      <c r="BK912" s="71"/>
      <c r="BL912" s="71"/>
      <c r="BM912" s="71"/>
      <c r="BN912" s="72"/>
      <c r="BO912" s="71"/>
      <c r="BP912" s="71"/>
      <c r="BQ912" s="71"/>
      <c r="BR912" s="71"/>
      <c r="BS912" s="71"/>
      <c r="BT912" s="71"/>
      <c r="BU912"/>
      <c r="BV912" s="70"/>
      <c r="BW912" s="70"/>
      <c r="BX912" s="70"/>
      <c r="BY912" s="70"/>
      <c r="BZ912" s="70"/>
      <c r="CA912" s="70"/>
      <c r="CB912" s="70"/>
      <c r="CC912" s="70"/>
      <c r="CD912" s="70"/>
    </row>
    <row r="913" spans="1:82">
      <c r="A913" s="70"/>
      <c r="B913" s="70"/>
      <c r="C913" s="70"/>
      <c r="D913" s="70"/>
      <c r="E913" s="70"/>
      <c r="F913" s="70"/>
      <c r="G913" s="70"/>
      <c r="H913" s="70"/>
      <c r="I913" s="1066"/>
      <c r="J913" s="71"/>
      <c r="K913" s="71"/>
      <c r="L913" s="71"/>
      <c r="M913" s="71"/>
      <c r="N913" s="71"/>
      <c r="O913" s="71"/>
      <c r="P913" s="71"/>
      <c r="Q913" s="71"/>
      <c r="R913" s="71"/>
      <c r="S913" s="71"/>
      <c r="T913" s="72"/>
      <c r="U913" s="71"/>
      <c r="V913" s="71"/>
      <c r="W913" s="71"/>
      <c r="X913" s="71"/>
      <c r="Y913" s="71"/>
      <c r="Z913" s="71"/>
      <c r="AA913" s="71"/>
      <c r="AB913" s="71"/>
      <c r="AC913" s="71"/>
      <c r="AD913" s="71"/>
      <c r="AE913" s="72"/>
      <c r="AF913" s="71"/>
      <c r="AG913" s="71"/>
      <c r="AH913" s="71"/>
      <c r="AI913" s="71"/>
      <c r="AJ913" s="71"/>
      <c r="AK913" s="71"/>
      <c r="AL913" s="71"/>
      <c r="AM913" s="71"/>
      <c r="AN913" s="71"/>
      <c r="AO913" s="71"/>
      <c r="AP913" s="71"/>
      <c r="AQ913" s="72"/>
      <c r="AR913" s="71"/>
      <c r="AS913" s="71"/>
      <c r="AT913" s="71"/>
      <c r="AU913" s="71"/>
      <c r="AV913" s="71"/>
      <c r="AW913" s="71"/>
      <c r="AX913" s="71"/>
      <c r="AY913" s="72"/>
      <c r="AZ913" s="71"/>
      <c r="BA913" s="71"/>
      <c r="BB913" s="71"/>
      <c r="BC913" s="71"/>
      <c r="BD913" s="71"/>
      <c r="BE913" s="71"/>
      <c r="BF913" s="71"/>
      <c r="BG913" s="72"/>
      <c r="BH913" s="71"/>
      <c r="BI913" s="71"/>
      <c r="BJ913" s="71"/>
      <c r="BK913" s="71"/>
      <c r="BL913" s="71"/>
      <c r="BM913" s="71"/>
      <c r="BN913" s="72"/>
      <c r="BO913" s="71"/>
      <c r="BP913" s="71"/>
      <c r="BQ913" s="71"/>
      <c r="BR913" s="71"/>
      <c r="BS913" s="71"/>
      <c r="BT913" s="71"/>
      <c r="BU913"/>
      <c r="BV913" s="70"/>
      <c r="BW913" s="70"/>
      <c r="BX913" s="70"/>
      <c r="BY913" s="70"/>
      <c r="BZ913" s="70"/>
      <c r="CA913" s="70"/>
      <c r="CB913" s="70"/>
      <c r="CC913" s="70"/>
      <c r="CD913" s="70"/>
    </row>
    <row r="914" spans="1:82">
      <c r="A914" s="70"/>
      <c r="B914" s="70"/>
      <c r="C914" s="70"/>
      <c r="D914" s="70"/>
      <c r="E914" s="70"/>
      <c r="F914" s="70"/>
      <c r="G914" s="70"/>
      <c r="H914" s="70"/>
      <c r="I914" s="1066"/>
      <c r="J914" s="71"/>
      <c r="K914" s="71"/>
      <c r="L914" s="71"/>
      <c r="M914" s="71"/>
      <c r="N914" s="71"/>
      <c r="O914" s="71"/>
      <c r="P914" s="71"/>
      <c r="Q914" s="71"/>
      <c r="R914" s="71"/>
      <c r="S914" s="71"/>
      <c r="T914" s="72"/>
      <c r="U914" s="71"/>
      <c r="V914" s="71"/>
      <c r="W914" s="71"/>
      <c r="X914" s="71"/>
      <c r="Y914" s="71"/>
      <c r="Z914" s="71"/>
      <c r="AA914" s="71"/>
      <c r="AB914" s="71"/>
      <c r="AC914" s="71"/>
      <c r="AD914" s="71"/>
      <c r="AE914" s="72"/>
      <c r="AF914" s="71"/>
      <c r="AG914" s="71"/>
      <c r="AH914" s="71"/>
      <c r="AI914" s="71"/>
      <c r="AJ914" s="71"/>
      <c r="AK914" s="71"/>
      <c r="AL914" s="71"/>
      <c r="AM914" s="71"/>
      <c r="AN914" s="71"/>
      <c r="AO914" s="71"/>
      <c r="AP914" s="71"/>
      <c r="AQ914" s="72"/>
      <c r="AR914" s="71"/>
      <c r="AS914" s="71"/>
      <c r="AT914" s="71"/>
      <c r="AU914" s="71"/>
      <c r="AV914" s="71"/>
      <c r="AW914" s="71"/>
      <c r="AX914" s="71"/>
      <c r="AY914" s="72"/>
      <c r="AZ914" s="71"/>
      <c r="BA914" s="71"/>
      <c r="BB914" s="71"/>
      <c r="BC914" s="71"/>
      <c r="BD914" s="71"/>
      <c r="BE914" s="71"/>
      <c r="BF914" s="71"/>
      <c r="BG914" s="72"/>
      <c r="BH914" s="71"/>
      <c r="BI914" s="71"/>
      <c r="BJ914" s="71"/>
      <c r="BK914" s="71"/>
      <c r="BL914" s="71"/>
      <c r="BM914" s="71"/>
      <c r="BN914" s="72"/>
      <c r="BO914" s="71"/>
      <c r="BP914" s="71"/>
      <c r="BQ914" s="71"/>
      <c r="BR914" s="71"/>
      <c r="BS914" s="71"/>
      <c r="BT914" s="71"/>
      <c r="BU914"/>
      <c r="BV914" s="70"/>
      <c r="BW914" s="70"/>
      <c r="BX914" s="70"/>
      <c r="BY914" s="70"/>
      <c r="BZ914" s="70"/>
      <c r="CA914" s="70"/>
      <c r="CB914" s="70"/>
      <c r="CC914" s="70"/>
      <c r="CD914" s="70"/>
    </row>
    <row r="915" spans="1:82">
      <c r="A915" s="70"/>
      <c r="B915" s="70"/>
      <c r="C915" s="70"/>
      <c r="D915" s="70"/>
      <c r="E915" s="70"/>
      <c r="F915" s="70"/>
      <c r="G915" s="70"/>
      <c r="H915" s="70"/>
      <c r="I915" s="1066"/>
      <c r="J915" s="71"/>
      <c r="K915" s="71"/>
      <c r="L915" s="71"/>
      <c r="M915" s="71"/>
      <c r="N915" s="71"/>
      <c r="O915" s="71"/>
      <c r="P915" s="71"/>
      <c r="Q915" s="71"/>
      <c r="R915" s="71"/>
      <c r="S915" s="71"/>
      <c r="T915" s="72"/>
      <c r="U915" s="71"/>
      <c r="V915" s="71"/>
      <c r="W915" s="71"/>
      <c r="X915" s="71"/>
      <c r="Y915" s="71"/>
      <c r="Z915" s="71"/>
      <c r="AA915" s="71"/>
      <c r="AB915" s="71"/>
      <c r="AC915" s="71"/>
      <c r="AD915" s="71"/>
      <c r="AE915" s="72"/>
      <c r="AF915" s="71"/>
      <c r="AG915" s="71"/>
      <c r="AH915" s="71"/>
      <c r="AI915" s="71"/>
      <c r="AJ915" s="71"/>
      <c r="AK915" s="71"/>
      <c r="AL915" s="71"/>
      <c r="AM915" s="71"/>
      <c r="AN915" s="71"/>
      <c r="AO915" s="71"/>
      <c r="AP915" s="71"/>
      <c r="AQ915" s="72"/>
      <c r="AR915" s="71"/>
      <c r="AS915" s="71"/>
      <c r="AT915" s="71"/>
      <c r="AU915" s="71"/>
      <c r="AV915" s="71"/>
      <c r="AW915" s="71"/>
      <c r="AX915" s="71"/>
      <c r="AY915" s="72"/>
      <c r="AZ915" s="71"/>
      <c r="BA915" s="71"/>
      <c r="BB915" s="71"/>
      <c r="BC915" s="71"/>
      <c r="BD915" s="71"/>
      <c r="BE915" s="71"/>
      <c r="BF915" s="71"/>
      <c r="BG915" s="72"/>
      <c r="BH915" s="71"/>
      <c r="BI915" s="71"/>
      <c r="BJ915" s="71"/>
      <c r="BK915" s="71"/>
      <c r="BL915" s="71"/>
      <c r="BM915" s="71"/>
      <c r="BN915" s="72"/>
      <c r="BO915" s="71"/>
      <c r="BP915" s="71"/>
      <c r="BQ915" s="71"/>
      <c r="BR915" s="71"/>
      <c r="BS915" s="71"/>
      <c r="BT915" s="71"/>
      <c r="BU915"/>
      <c r="BV915" s="70"/>
      <c r="BW915" s="70"/>
      <c r="BX915" s="70"/>
      <c r="BY915" s="70"/>
      <c r="BZ915" s="70"/>
      <c r="CA915" s="70"/>
      <c r="CB915" s="70"/>
      <c r="CC915" s="70"/>
      <c r="CD915" s="70"/>
    </row>
    <row r="916" spans="1:82">
      <c r="A916" s="70"/>
      <c r="B916" s="70"/>
      <c r="C916" s="70"/>
      <c r="D916" s="70"/>
      <c r="E916" s="70"/>
      <c r="F916" s="70"/>
      <c r="G916" s="70"/>
      <c r="H916" s="70"/>
      <c r="I916" s="1066"/>
      <c r="J916" s="71"/>
      <c r="K916" s="71"/>
      <c r="L916" s="71"/>
      <c r="M916" s="71"/>
      <c r="N916" s="71"/>
      <c r="O916" s="71"/>
      <c r="P916" s="71"/>
      <c r="Q916" s="71"/>
      <c r="R916" s="71"/>
      <c r="S916" s="71"/>
      <c r="T916" s="72"/>
      <c r="U916" s="71"/>
      <c r="V916" s="71"/>
      <c r="W916" s="71"/>
      <c r="X916" s="71"/>
      <c r="Y916" s="71"/>
      <c r="Z916" s="71"/>
      <c r="AA916" s="71"/>
      <c r="AB916" s="71"/>
      <c r="AC916" s="71"/>
      <c r="AD916" s="71"/>
      <c r="AE916" s="72"/>
      <c r="AF916" s="71"/>
      <c r="AG916" s="71"/>
      <c r="AH916" s="71"/>
      <c r="AI916" s="71"/>
      <c r="AJ916" s="71"/>
      <c r="AK916" s="71"/>
      <c r="AL916" s="71"/>
      <c r="AM916" s="71"/>
      <c r="AN916" s="71"/>
      <c r="AO916" s="71"/>
      <c r="AP916" s="71"/>
      <c r="AQ916" s="72"/>
      <c r="AR916" s="71"/>
      <c r="AS916" s="71"/>
      <c r="AT916" s="71"/>
      <c r="AU916" s="71"/>
      <c r="AV916" s="71"/>
      <c r="AW916" s="71"/>
      <c r="AX916" s="71"/>
      <c r="AY916" s="72"/>
      <c r="AZ916" s="71"/>
      <c r="BA916" s="71"/>
      <c r="BB916" s="71"/>
      <c r="BC916" s="71"/>
      <c r="BD916" s="71"/>
      <c r="BE916" s="71"/>
      <c r="BF916" s="71"/>
      <c r="BG916" s="72"/>
      <c r="BH916" s="71"/>
      <c r="BI916" s="71"/>
      <c r="BJ916" s="71"/>
      <c r="BK916" s="71"/>
      <c r="BL916" s="71"/>
      <c r="BM916" s="71"/>
      <c r="BN916" s="72"/>
      <c r="BO916" s="71"/>
      <c r="BP916" s="71"/>
      <c r="BQ916" s="71"/>
      <c r="BR916" s="71"/>
      <c r="BS916" s="71"/>
      <c r="BT916" s="71"/>
      <c r="BU916"/>
      <c r="BV916" s="70"/>
      <c r="BW916" s="70"/>
      <c r="BX916" s="70"/>
      <c r="BY916" s="70"/>
      <c r="BZ916" s="70"/>
      <c r="CA916" s="70"/>
      <c r="CB916" s="70"/>
      <c r="CC916" s="70"/>
      <c r="CD916" s="70"/>
    </row>
    <row r="917" spans="1:82">
      <c r="A917" s="70"/>
      <c r="B917" s="70"/>
      <c r="C917" s="70"/>
      <c r="D917" s="70"/>
      <c r="E917" s="70"/>
      <c r="F917" s="70"/>
      <c r="G917" s="70"/>
      <c r="H917" s="70"/>
      <c r="I917" s="1066"/>
      <c r="J917" s="71"/>
      <c r="K917" s="71"/>
      <c r="L917" s="71"/>
      <c r="M917" s="71"/>
      <c r="N917" s="71"/>
      <c r="O917" s="71"/>
      <c r="P917" s="71"/>
      <c r="Q917" s="71"/>
      <c r="R917" s="71"/>
      <c r="S917" s="71"/>
      <c r="T917" s="72"/>
      <c r="U917" s="71"/>
      <c r="V917" s="71"/>
      <c r="W917" s="71"/>
      <c r="X917" s="71"/>
      <c r="Y917" s="71"/>
      <c r="Z917" s="71"/>
      <c r="AA917" s="71"/>
      <c r="AB917" s="71"/>
      <c r="AC917" s="71"/>
      <c r="AD917" s="71"/>
      <c r="AE917" s="72"/>
      <c r="AF917" s="71"/>
      <c r="AG917" s="71"/>
      <c r="AH917" s="71"/>
      <c r="AI917" s="71"/>
      <c r="AJ917" s="71"/>
      <c r="AK917" s="71"/>
      <c r="AL917" s="71"/>
      <c r="AM917" s="71"/>
      <c r="AN917" s="71"/>
      <c r="AO917" s="71"/>
      <c r="AP917" s="71"/>
      <c r="AQ917" s="72"/>
      <c r="AR917" s="71"/>
      <c r="AS917" s="71"/>
      <c r="AT917" s="71"/>
      <c r="AU917" s="71"/>
      <c r="AV917" s="71"/>
      <c r="AW917" s="71"/>
      <c r="AX917" s="71"/>
      <c r="AY917" s="72"/>
      <c r="AZ917" s="71"/>
      <c r="BA917" s="71"/>
      <c r="BB917" s="71"/>
      <c r="BC917" s="71"/>
      <c r="BD917" s="71"/>
      <c r="BE917" s="71"/>
      <c r="BF917" s="71"/>
      <c r="BG917" s="72"/>
      <c r="BH917" s="71"/>
      <c r="BI917" s="71"/>
      <c r="BJ917" s="71"/>
      <c r="BK917" s="71"/>
      <c r="BL917" s="71"/>
      <c r="BM917" s="71"/>
      <c r="BN917" s="72"/>
      <c r="BO917" s="71"/>
      <c r="BP917" s="71"/>
      <c r="BQ917" s="71"/>
      <c r="BR917" s="71"/>
      <c r="BS917" s="71"/>
      <c r="BT917" s="71"/>
      <c r="BU917"/>
      <c r="BV917" s="70"/>
      <c r="BW917" s="70"/>
      <c r="BX917" s="70"/>
      <c r="BY917" s="70"/>
      <c r="BZ917" s="70"/>
      <c r="CA917" s="70"/>
      <c r="CB917" s="70"/>
      <c r="CC917" s="70"/>
      <c r="CD917" s="70"/>
    </row>
    <row r="918" spans="1:82">
      <c r="A918" s="70"/>
      <c r="B918" s="70"/>
      <c r="C918" s="70"/>
      <c r="D918" s="70"/>
      <c r="E918" s="70"/>
      <c r="F918" s="70"/>
      <c r="G918" s="70"/>
      <c r="H918" s="70"/>
      <c r="I918" s="1066"/>
      <c r="J918" s="71"/>
      <c r="K918" s="71"/>
      <c r="L918" s="71"/>
      <c r="M918" s="71"/>
      <c r="N918" s="71"/>
      <c r="O918" s="71"/>
      <c r="P918" s="71"/>
      <c r="Q918" s="71"/>
      <c r="R918" s="71"/>
      <c r="S918" s="71"/>
      <c r="T918" s="72"/>
      <c r="U918" s="71"/>
      <c r="V918" s="71"/>
      <c r="W918" s="71"/>
      <c r="X918" s="71"/>
      <c r="Y918" s="71"/>
      <c r="Z918" s="71"/>
      <c r="AA918" s="71"/>
      <c r="AB918" s="71"/>
      <c r="AC918" s="71"/>
      <c r="AD918" s="71"/>
      <c r="AE918" s="72"/>
      <c r="AF918" s="71"/>
      <c r="AG918" s="71"/>
      <c r="AH918" s="71"/>
      <c r="AI918" s="71"/>
      <c r="AJ918" s="71"/>
      <c r="AK918" s="71"/>
      <c r="AL918" s="71"/>
      <c r="AM918" s="71"/>
      <c r="AN918" s="71"/>
      <c r="AO918" s="71"/>
      <c r="AP918" s="71"/>
      <c r="AQ918" s="72"/>
      <c r="AR918" s="71"/>
      <c r="AS918" s="71"/>
      <c r="AT918" s="71"/>
      <c r="AU918" s="71"/>
      <c r="AV918" s="71"/>
      <c r="AW918" s="71"/>
      <c r="AX918" s="71"/>
      <c r="AY918" s="72"/>
      <c r="AZ918" s="71"/>
      <c r="BA918" s="71"/>
      <c r="BB918" s="71"/>
      <c r="BC918" s="71"/>
      <c r="BD918" s="71"/>
      <c r="BE918" s="71"/>
      <c r="BF918" s="71"/>
      <c r="BG918" s="72"/>
      <c r="BH918" s="71"/>
      <c r="BI918" s="71"/>
      <c r="BJ918" s="71"/>
      <c r="BK918" s="71"/>
      <c r="BL918" s="71"/>
      <c r="BM918" s="71"/>
      <c r="BN918" s="72"/>
      <c r="BO918" s="71"/>
      <c r="BP918" s="71"/>
      <c r="BQ918" s="71"/>
      <c r="BR918" s="71"/>
      <c r="BS918" s="71"/>
      <c r="BT918" s="71"/>
      <c r="BU918"/>
      <c r="BV918" s="70"/>
      <c r="BW918" s="70"/>
      <c r="BX918" s="70"/>
      <c r="BY918" s="70"/>
      <c r="BZ918" s="70"/>
      <c r="CA918" s="70"/>
      <c r="CB918" s="70"/>
      <c r="CC918" s="70"/>
      <c r="CD918" s="70"/>
    </row>
    <row r="919" spans="1:82">
      <c r="A919" s="70"/>
      <c r="B919" s="70"/>
      <c r="C919" s="70"/>
      <c r="D919" s="70"/>
      <c r="E919" s="70"/>
      <c r="F919" s="70"/>
      <c r="G919" s="1064"/>
      <c r="H919" s="70"/>
      <c r="I919" s="1066"/>
      <c r="J919" s="71"/>
      <c r="K919" s="71"/>
      <c r="L919" s="71"/>
      <c r="M919" s="71"/>
      <c r="N919" s="71"/>
      <c r="O919" s="71"/>
      <c r="P919" s="71"/>
      <c r="Q919" s="71"/>
      <c r="R919" s="71"/>
      <c r="S919" s="71"/>
      <c r="T919" s="72"/>
      <c r="U919" s="71"/>
      <c r="V919" s="71"/>
      <c r="W919" s="71"/>
      <c r="X919" s="71"/>
      <c r="Y919" s="71"/>
      <c r="Z919" s="71"/>
      <c r="AA919" s="71"/>
      <c r="AB919" s="71"/>
      <c r="AC919" s="71"/>
      <c r="AD919" s="71"/>
      <c r="AE919" s="72"/>
      <c r="AF919" s="71"/>
      <c r="AG919" s="71"/>
      <c r="AH919" s="71"/>
      <c r="AI919" s="71"/>
      <c r="AJ919" s="71"/>
      <c r="AK919" s="71"/>
      <c r="AL919" s="71"/>
      <c r="AM919" s="71"/>
      <c r="AN919" s="71"/>
      <c r="AO919" s="71"/>
      <c r="AP919" s="71"/>
      <c r="AQ919" s="72"/>
      <c r="AR919" s="71"/>
      <c r="AS919" s="71"/>
      <c r="AT919" s="71"/>
      <c r="AU919" s="71"/>
      <c r="AV919" s="71"/>
      <c r="AW919" s="71"/>
      <c r="AX919" s="71"/>
      <c r="AY919" s="72"/>
      <c r="AZ919" s="71"/>
      <c r="BA919" s="71"/>
      <c r="BB919" s="71"/>
      <c r="BC919" s="71"/>
      <c r="BD919" s="71"/>
      <c r="BE919" s="71"/>
      <c r="BF919" s="71"/>
      <c r="BG919" s="72"/>
      <c r="BH919" s="71"/>
      <c r="BI919" s="71"/>
      <c r="BJ919" s="71"/>
      <c r="BK919" s="71"/>
      <c r="BL919" s="71"/>
      <c r="BM919" s="71"/>
      <c r="BN919" s="72"/>
      <c r="BO919" s="71"/>
      <c r="BP919" s="71"/>
      <c r="BQ919" s="71"/>
      <c r="BR919" s="71"/>
      <c r="BS919" s="71"/>
      <c r="BT919" s="71"/>
      <c r="BU919"/>
      <c r="BV919" s="70"/>
      <c r="BW919" s="70"/>
      <c r="BX919" s="70"/>
      <c r="BY919" s="70"/>
      <c r="BZ919" s="70"/>
      <c r="CA919" s="70"/>
      <c r="CB919" s="70"/>
      <c r="CC919" s="70"/>
      <c r="CD919" s="70"/>
    </row>
    <row r="920" spans="1:82">
      <c r="A920" s="70"/>
      <c r="B920" s="70"/>
      <c r="C920" s="70"/>
      <c r="D920" s="70"/>
      <c r="E920" s="70"/>
      <c r="F920" s="70"/>
      <c r="G920" s="1064"/>
      <c r="H920" s="70"/>
      <c r="I920" s="1066"/>
      <c r="J920" s="71"/>
      <c r="K920" s="71"/>
      <c r="L920" s="71"/>
      <c r="M920" s="71"/>
      <c r="N920" s="71"/>
      <c r="O920" s="71"/>
      <c r="P920" s="71"/>
      <c r="Q920" s="71"/>
      <c r="R920" s="71"/>
      <c r="S920" s="71"/>
      <c r="T920" s="72"/>
      <c r="U920" s="71"/>
      <c r="V920" s="71"/>
      <c r="W920" s="71"/>
      <c r="X920" s="71"/>
      <c r="Y920" s="71"/>
      <c r="Z920" s="71"/>
      <c r="AA920" s="71"/>
      <c r="AB920" s="71"/>
      <c r="AC920" s="71"/>
      <c r="AD920" s="71"/>
      <c r="AE920" s="72"/>
      <c r="AF920" s="71"/>
      <c r="AG920" s="71"/>
      <c r="AH920" s="71"/>
      <c r="AI920" s="71"/>
      <c r="AJ920" s="71"/>
      <c r="AK920" s="71"/>
      <c r="AL920" s="71"/>
      <c r="AM920" s="71"/>
      <c r="AN920" s="71"/>
      <c r="AO920" s="71"/>
      <c r="AP920" s="71"/>
      <c r="AQ920" s="72"/>
      <c r="AR920" s="71"/>
      <c r="AS920" s="71"/>
      <c r="AT920" s="71"/>
      <c r="AU920" s="71"/>
      <c r="AV920" s="71"/>
      <c r="AW920" s="71"/>
      <c r="AX920" s="71"/>
      <c r="AY920" s="72"/>
      <c r="AZ920" s="71"/>
      <c r="BA920" s="71"/>
      <c r="BB920" s="71"/>
      <c r="BC920" s="71"/>
      <c r="BD920" s="71"/>
      <c r="BE920" s="71"/>
      <c r="BF920" s="71"/>
      <c r="BG920" s="72"/>
      <c r="BH920" s="71"/>
      <c r="BI920" s="71"/>
      <c r="BJ920" s="71"/>
      <c r="BK920" s="71"/>
      <c r="BL920" s="71"/>
      <c r="BM920" s="71"/>
      <c r="BN920" s="72"/>
      <c r="BO920" s="71"/>
      <c r="BP920" s="71"/>
      <c r="BQ920" s="71"/>
      <c r="BR920" s="71"/>
      <c r="BS920" s="71"/>
      <c r="BT920" s="71"/>
      <c r="BU920"/>
      <c r="BV920" s="70"/>
      <c r="BW920" s="70"/>
      <c r="BX920" s="70"/>
      <c r="BY920" s="70"/>
      <c r="BZ920" s="70"/>
      <c r="CA920" s="70"/>
      <c r="CB920" s="70"/>
      <c r="CC920" s="70"/>
      <c r="CD920" s="70"/>
    </row>
    <row r="921" spans="1:82">
      <c r="A921" s="70"/>
      <c r="B921" s="70"/>
      <c r="C921" s="70"/>
      <c r="D921" s="70"/>
      <c r="E921" s="70"/>
      <c r="F921" s="70"/>
      <c r="G921" s="70"/>
      <c r="H921" s="70"/>
      <c r="I921" s="1066"/>
      <c r="J921" s="71"/>
      <c r="K921" s="71"/>
      <c r="L921" s="71"/>
      <c r="M921" s="71"/>
      <c r="N921" s="71"/>
      <c r="O921" s="71"/>
      <c r="P921" s="71"/>
      <c r="Q921" s="71"/>
      <c r="R921" s="71"/>
      <c r="S921" s="71"/>
      <c r="T921" s="72"/>
      <c r="U921" s="71"/>
      <c r="V921" s="71"/>
      <c r="W921" s="71"/>
      <c r="X921" s="71"/>
      <c r="Y921" s="71"/>
      <c r="Z921" s="71"/>
      <c r="AA921" s="71"/>
      <c r="AB921" s="71"/>
      <c r="AC921" s="71"/>
      <c r="AD921" s="71"/>
      <c r="AE921" s="72"/>
      <c r="AF921" s="71"/>
      <c r="AG921" s="71"/>
      <c r="AH921" s="71"/>
      <c r="AI921" s="71"/>
      <c r="AJ921" s="71"/>
      <c r="AK921" s="71"/>
      <c r="AL921" s="71"/>
      <c r="AM921" s="71"/>
      <c r="AN921" s="71"/>
      <c r="AO921" s="71"/>
      <c r="AP921" s="71"/>
      <c r="AQ921" s="72"/>
      <c r="AR921" s="71"/>
      <c r="AS921" s="71"/>
      <c r="AT921" s="71"/>
      <c r="AU921" s="71"/>
      <c r="AV921" s="71"/>
      <c r="AW921" s="71"/>
      <c r="AX921" s="71"/>
      <c r="AY921" s="72"/>
      <c r="AZ921" s="71"/>
      <c r="BA921" s="71"/>
      <c r="BB921" s="71"/>
      <c r="BC921" s="71"/>
      <c r="BD921" s="71"/>
      <c r="BE921" s="71"/>
      <c r="BF921" s="71"/>
      <c r="BG921" s="72"/>
      <c r="BH921" s="71"/>
      <c r="BI921" s="71"/>
      <c r="BJ921" s="71"/>
      <c r="BK921" s="71"/>
      <c r="BL921" s="71"/>
      <c r="BM921" s="71"/>
      <c r="BN921" s="72"/>
      <c r="BO921" s="71"/>
      <c r="BP921" s="71"/>
      <c r="BQ921" s="71"/>
      <c r="BR921" s="71"/>
      <c r="BS921" s="71"/>
      <c r="BT921" s="71"/>
      <c r="BU921"/>
      <c r="BV921" s="70"/>
      <c r="BW921" s="70"/>
      <c r="BX921" s="70"/>
      <c r="BY921" s="70"/>
      <c r="BZ921" s="70"/>
      <c r="CA921" s="70"/>
      <c r="CB921" s="70"/>
      <c r="CC921" s="70"/>
      <c r="CD921" s="70"/>
    </row>
    <row r="922" spans="1:82">
      <c r="A922" s="70"/>
      <c r="B922" s="70"/>
      <c r="C922" s="70"/>
      <c r="D922" s="70"/>
      <c r="E922" s="70"/>
      <c r="F922" s="70"/>
      <c r="G922" s="70"/>
      <c r="H922" s="70"/>
      <c r="I922" s="1066"/>
      <c r="J922" s="71"/>
      <c r="K922" s="71"/>
      <c r="L922" s="71"/>
      <c r="M922" s="71"/>
      <c r="N922" s="71"/>
      <c r="O922" s="71"/>
      <c r="P922" s="71"/>
      <c r="Q922" s="71"/>
      <c r="R922" s="71"/>
      <c r="S922" s="71"/>
      <c r="T922" s="72"/>
      <c r="U922" s="71"/>
      <c r="V922" s="71"/>
      <c r="W922" s="71"/>
      <c r="X922" s="71"/>
      <c r="Y922" s="71"/>
      <c r="Z922" s="71"/>
      <c r="AA922" s="71"/>
      <c r="AB922" s="71"/>
      <c r="AC922" s="71"/>
      <c r="AD922" s="71"/>
      <c r="AE922" s="72"/>
      <c r="AF922" s="71"/>
      <c r="AG922" s="71"/>
      <c r="AH922" s="71"/>
      <c r="AI922" s="71"/>
      <c r="AJ922" s="71"/>
      <c r="AK922" s="71"/>
      <c r="AL922" s="71"/>
      <c r="AM922" s="71"/>
      <c r="AN922" s="71"/>
      <c r="AO922" s="71"/>
      <c r="AP922" s="71"/>
      <c r="AQ922" s="72"/>
      <c r="AR922" s="71"/>
      <c r="AS922" s="71"/>
      <c r="AT922" s="71"/>
      <c r="AU922" s="71"/>
      <c r="AV922" s="71"/>
      <c r="AW922" s="71"/>
      <c r="AX922" s="71"/>
      <c r="AY922" s="72"/>
      <c r="AZ922" s="71"/>
      <c r="BA922" s="71"/>
      <c r="BB922" s="71"/>
      <c r="BC922" s="71"/>
      <c r="BD922" s="71"/>
      <c r="BE922" s="71"/>
      <c r="BF922" s="71"/>
      <c r="BG922" s="72"/>
      <c r="BH922" s="71"/>
      <c r="BI922" s="71"/>
      <c r="BJ922" s="71"/>
      <c r="BK922" s="71"/>
      <c r="BL922" s="71"/>
      <c r="BM922" s="71"/>
      <c r="BN922" s="72"/>
      <c r="BO922" s="71"/>
      <c r="BP922" s="71"/>
      <c r="BQ922" s="71"/>
      <c r="BR922" s="71"/>
      <c r="BS922" s="71"/>
      <c r="BT922" s="71"/>
      <c r="BU922"/>
      <c r="BV922" s="70"/>
      <c r="BW922" s="70"/>
      <c r="BX922" s="70"/>
      <c r="BY922" s="70"/>
      <c r="BZ922" s="70"/>
      <c r="CA922" s="70"/>
      <c r="CB922" s="70"/>
      <c r="CC922" s="70"/>
      <c r="CD922" s="70"/>
    </row>
    <row r="923" spans="1:82">
      <c r="A923" s="70"/>
      <c r="B923" s="70"/>
      <c r="C923" s="70"/>
      <c r="D923" s="70"/>
      <c r="E923" s="70"/>
      <c r="F923" s="70"/>
      <c r="G923" s="70"/>
      <c r="H923" s="70"/>
      <c r="I923" s="1066"/>
      <c r="J923" s="71"/>
      <c r="K923" s="71"/>
      <c r="L923" s="71"/>
      <c r="M923" s="71"/>
      <c r="N923" s="71"/>
      <c r="O923" s="71"/>
      <c r="P923" s="71"/>
      <c r="Q923" s="71"/>
      <c r="R923" s="71"/>
      <c r="S923" s="71"/>
      <c r="T923" s="72"/>
      <c r="U923" s="71"/>
      <c r="V923" s="71"/>
      <c r="W923" s="71"/>
      <c r="X923" s="71"/>
      <c r="Y923" s="71"/>
      <c r="Z923" s="71"/>
      <c r="AA923" s="71"/>
      <c r="AB923" s="71"/>
      <c r="AC923" s="71"/>
      <c r="AD923" s="71"/>
      <c r="AE923" s="72"/>
      <c r="AF923" s="71"/>
      <c r="AG923" s="71"/>
      <c r="AH923" s="71"/>
      <c r="AI923" s="71"/>
      <c r="AJ923" s="71"/>
      <c r="AK923" s="71"/>
      <c r="AL923" s="71"/>
      <c r="AM923" s="71"/>
      <c r="AN923" s="71"/>
      <c r="AO923" s="71"/>
      <c r="AP923" s="71"/>
      <c r="AQ923" s="72"/>
      <c r="AR923" s="71"/>
      <c r="AS923" s="71"/>
      <c r="AT923" s="71"/>
      <c r="AU923" s="71"/>
      <c r="AV923" s="71"/>
      <c r="AW923" s="71"/>
      <c r="AX923" s="71"/>
      <c r="AY923" s="72"/>
      <c r="AZ923" s="71"/>
      <c r="BA923" s="71"/>
      <c r="BB923" s="71"/>
      <c r="BC923" s="71"/>
      <c r="BD923" s="71"/>
      <c r="BE923" s="71"/>
      <c r="BF923" s="71"/>
      <c r="BG923" s="72"/>
      <c r="BH923" s="71"/>
      <c r="BI923" s="71"/>
      <c r="BJ923" s="71"/>
      <c r="BK923" s="71"/>
      <c r="BL923" s="71"/>
      <c r="BM923" s="71"/>
      <c r="BN923" s="72"/>
      <c r="BO923" s="71"/>
      <c r="BP923" s="71"/>
      <c r="BQ923" s="71"/>
      <c r="BR923" s="71"/>
      <c r="BS923" s="71"/>
      <c r="BT923" s="71"/>
      <c r="BU923"/>
      <c r="BV923" s="70"/>
      <c r="BW923" s="70"/>
      <c r="BX923" s="70"/>
      <c r="BY923" s="70"/>
      <c r="BZ923" s="70"/>
      <c r="CA923" s="70"/>
      <c r="CB923" s="70"/>
      <c r="CC923" s="70"/>
      <c r="CD923" s="70"/>
    </row>
    <row r="924" spans="1:82">
      <c r="A924" s="70"/>
      <c r="B924" s="70"/>
      <c r="C924" s="70"/>
      <c r="D924" s="70"/>
      <c r="E924" s="70"/>
      <c r="F924" s="70"/>
      <c r="G924" s="70"/>
      <c r="H924" s="70"/>
      <c r="I924" s="1066"/>
      <c r="J924" s="71"/>
      <c r="K924" s="71"/>
      <c r="L924" s="71"/>
      <c r="M924" s="71"/>
      <c r="N924" s="71"/>
      <c r="O924" s="71"/>
      <c r="P924" s="71"/>
      <c r="Q924" s="71"/>
      <c r="R924" s="71"/>
      <c r="S924" s="71"/>
      <c r="T924" s="72"/>
      <c r="U924" s="71"/>
      <c r="V924" s="71"/>
      <c r="W924" s="71"/>
      <c r="X924" s="71"/>
      <c r="Y924" s="71"/>
      <c r="Z924" s="71"/>
      <c r="AA924" s="71"/>
      <c r="AB924" s="71"/>
      <c r="AC924" s="71"/>
      <c r="AD924" s="71"/>
      <c r="AE924" s="72"/>
      <c r="AF924" s="71"/>
      <c r="AG924" s="71"/>
      <c r="AH924" s="71"/>
      <c r="AI924" s="71"/>
      <c r="AJ924" s="71"/>
      <c r="AK924" s="71"/>
      <c r="AL924" s="71"/>
      <c r="AM924" s="71"/>
      <c r="AN924" s="71"/>
      <c r="AO924" s="71"/>
      <c r="AP924" s="71"/>
      <c r="AQ924" s="72"/>
      <c r="AR924" s="71"/>
      <c r="AS924" s="71"/>
      <c r="AT924" s="71"/>
      <c r="AU924" s="71"/>
      <c r="AV924" s="71"/>
      <c r="AW924" s="71"/>
      <c r="AX924" s="71"/>
      <c r="AY924" s="72"/>
      <c r="AZ924" s="71"/>
      <c r="BA924" s="71"/>
      <c r="BB924" s="71"/>
      <c r="BC924" s="71"/>
      <c r="BD924" s="71"/>
      <c r="BE924" s="71"/>
      <c r="BF924" s="71"/>
      <c r="BG924" s="72"/>
      <c r="BH924" s="71"/>
      <c r="BI924" s="71"/>
      <c r="BJ924" s="71"/>
      <c r="BK924" s="71"/>
      <c r="BL924" s="71"/>
      <c r="BM924" s="71"/>
      <c r="BN924" s="72"/>
      <c r="BO924" s="71"/>
      <c r="BP924" s="71"/>
      <c r="BQ924" s="71"/>
      <c r="BR924" s="71"/>
      <c r="BS924" s="71"/>
      <c r="BT924" s="71"/>
      <c r="BU924"/>
      <c r="BV924" s="70"/>
      <c r="BW924" s="70"/>
      <c r="BX924" s="70"/>
      <c r="BY924" s="70"/>
      <c r="BZ924" s="70"/>
      <c r="CA924" s="70"/>
      <c r="CB924" s="70"/>
      <c r="CC924" s="70"/>
      <c r="CD924" s="70"/>
    </row>
    <row r="925" spans="1:82">
      <c r="A925" s="70"/>
      <c r="B925" s="70"/>
      <c r="C925" s="70"/>
      <c r="D925" s="70"/>
      <c r="E925" s="70"/>
      <c r="F925" s="70"/>
      <c r="G925" s="70"/>
      <c r="H925" s="70"/>
      <c r="I925" s="1066"/>
      <c r="J925" s="71"/>
      <c r="K925" s="71"/>
      <c r="L925" s="71"/>
      <c r="M925" s="71"/>
      <c r="N925" s="71"/>
      <c r="O925" s="71"/>
      <c r="P925" s="71"/>
      <c r="Q925" s="71"/>
      <c r="R925" s="71"/>
      <c r="S925" s="71"/>
      <c r="T925" s="72"/>
      <c r="U925" s="71"/>
      <c r="V925" s="71"/>
      <c r="W925" s="71"/>
      <c r="X925" s="71"/>
      <c r="Y925" s="71"/>
      <c r="Z925" s="71"/>
      <c r="AA925" s="71"/>
      <c r="AB925" s="71"/>
      <c r="AC925" s="71"/>
      <c r="AD925" s="71"/>
      <c r="AE925" s="72"/>
      <c r="AF925" s="71"/>
      <c r="AG925" s="71"/>
      <c r="AH925" s="71"/>
      <c r="AI925" s="71"/>
      <c r="AJ925" s="71"/>
      <c r="AK925" s="71"/>
      <c r="AL925" s="71"/>
      <c r="AM925" s="71"/>
      <c r="AN925" s="71"/>
      <c r="AO925" s="71"/>
      <c r="AP925" s="71"/>
      <c r="AQ925" s="72"/>
      <c r="AR925" s="71"/>
      <c r="AS925" s="71"/>
      <c r="AT925" s="71"/>
      <c r="AU925" s="71"/>
      <c r="AV925" s="71"/>
      <c r="AW925" s="71"/>
      <c r="AX925" s="71"/>
      <c r="AY925" s="72"/>
      <c r="AZ925" s="71"/>
      <c r="BA925" s="71"/>
      <c r="BB925" s="71"/>
      <c r="BC925" s="71"/>
      <c r="BD925" s="71"/>
      <c r="BE925" s="71"/>
      <c r="BF925" s="71"/>
      <c r="BG925" s="72"/>
      <c r="BH925" s="71"/>
      <c r="BI925" s="71"/>
      <c r="BJ925" s="71"/>
      <c r="BK925" s="71"/>
      <c r="BL925" s="71"/>
      <c r="BM925" s="71"/>
      <c r="BN925" s="72"/>
      <c r="BO925" s="71"/>
      <c r="BP925" s="71"/>
      <c r="BQ925" s="71"/>
      <c r="BR925" s="71"/>
      <c r="BS925" s="71"/>
      <c r="BT925" s="71"/>
      <c r="BU925"/>
      <c r="BV925" s="70"/>
      <c r="BW925" s="70"/>
      <c r="BX925" s="70"/>
      <c r="BY925" s="70"/>
      <c r="BZ925" s="70"/>
      <c r="CA925" s="70"/>
      <c r="CB925" s="70"/>
      <c r="CC925" s="70"/>
      <c r="CD925" s="70"/>
    </row>
    <row r="926" spans="1:82">
      <c r="A926" s="70"/>
      <c r="B926" s="70"/>
      <c r="C926" s="70"/>
      <c r="D926" s="70"/>
      <c r="E926" s="70"/>
      <c r="F926" s="70"/>
      <c r="G926" s="70"/>
      <c r="H926" s="70"/>
      <c r="I926" s="1066"/>
      <c r="J926" s="71"/>
      <c r="K926" s="71"/>
      <c r="L926" s="71"/>
      <c r="M926" s="71"/>
      <c r="N926" s="71"/>
      <c r="O926" s="71"/>
      <c r="P926" s="71"/>
      <c r="Q926" s="71"/>
      <c r="R926" s="71"/>
      <c r="S926" s="71"/>
      <c r="T926" s="72"/>
      <c r="U926" s="71"/>
      <c r="V926" s="71"/>
      <c r="W926" s="71"/>
      <c r="X926" s="71"/>
      <c r="Y926" s="71"/>
      <c r="Z926" s="71"/>
      <c r="AA926" s="71"/>
      <c r="AB926" s="71"/>
      <c r="AC926" s="71"/>
      <c r="AD926" s="71"/>
      <c r="AE926" s="72"/>
      <c r="AF926" s="71"/>
      <c r="AG926" s="71"/>
      <c r="AH926" s="71"/>
      <c r="AI926" s="71"/>
      <c r="AJ926" s="71"/>
      <c r="AK926" s="71"/>
      <c r="AL926" s="71"/>
      <c r="AM926" s="71"/>
      <c r="AN926" s="71"/>
      <c r="AO926" s="71"/>
      <c r="AP926" s="71"/>
      <c r="AQ926" s="72"/>
      <c r="AR926" s="71"/>
      <c r="AS926" s="71"/>
      <c r="AT926" s="71"/>
      <c r="AU926" s="71"/>
      <c r="AV926" s="71"/>
      <c r="AW926" s="71"/>
      <c r="AX926" s="71"/>
      <c r="AY926" s="72"/>
      <c r="AZ926" s="71"/>
      <c r="BA926" s="71"/>
      <c r="BB926" s="71"/>
      <c r="BC926" s="71"/>
      <c r="BD926" s="71"/>
      <c r="BE926" s="71"/>
      <c r="BF926" s="71"/>
      <c r="BG926" s="72"/>
      <c r="BH926" s="71"/>
      <c r="BI926" s="71"/>
      <c r="BJ926" s="71"/>
      <c r="BK926" s="71"/>
      <c r="BL926" s="71"/>
      <c r="BM926" s="71"/>
      <c r="BN926" s="72"/>
      <c r="BO926" s="71"/>
      <c r="BP926" s="71"/>
      <c r="BQ926" s="71"/>
      <c r="BR926" s="71"/>
      <c r="BS926" s="71"/>
      <c r="BT926" s="71"/>
      <c r="BU926"/>
      <c r="BV926" s="70"/>
      <c r="BW926" s="70"/>
      <c r="BX926" s="70"/>
      <c r="BY926" s="70"/>
      <c r="BZ926" s="70"/>
      <c r="CA926" s="70"/>
      <c r="CB926" s="70"/>
      <c r="CC926" s="70"/>
      <c r="CD926" s="70"/>
    </row>
    <row r="927" spans="1:82">
      <c r="A927" s="70"/>
      <c r="B927" s="70"/>
      <c r="C927" s="70"/>
      <c r="D927" s="70"/>
      <c r="E927" s="70"/>
      <c r="F927" s="70"/>
      <c r="G927" s="70"/>
      <c r="H927" s="70"/>
      <c r="I927" s="1066"/>
      <c r="J927" s="71"/>
      <c r="K927" s="71"/>
      <c r="L927" s="71"/>
      <c r="M927" s="71"/>
      <c r="N927" s="71"/>
      <c r="O927" s="71"/>
      <c r="P927" s="71"/>
      <c r="Q927" s="71"/>
      <c r="R927" s="71"/>
      <c r="S927" s="71"/>
      <c r="T927" s="72"/>
      <c r="U927" s="71"/>
      <c r="V927" s="71"/>
      <c r="W927" s="71"/>
      <c r="X927" s="71"/>
      <c r="Y927" s="71"/>
      <c r="Z927" s="71"/>
      <c r="AA927" s="71"/>
      <c r="AB927" s="71"/>
      <c r="AC927" s="71"/>
      <c r="AD927" s="71"/>
      <c r="AE927" s="72"/>
      <c r="AF927" s="71"/>
      <c r="AG927" s="71"/>
      <c r="AH927" s="71"/>
      <c r="AI927" s="71"/>
      <c r="AJ927" s="71"/>
      <c r="AK927" s="71"/>
      <c r="AL927" s="71"/>
      <c r="AM927" s="71"/>
      <c r="AN927" s="71"/>
      <c r="AO927" s="71"/>
      <c r="AP927" s="71"/>
      <c r="AQ927" s="72"/>
      <c r="AR927" s="71"/>
      <c r="AS927" s="71"/>
      <c r="AT927" s="71"/>
      <c r="AU927" s="71"/>
      <c r="AV927" s="71"/>
      <c r="AW927" s="71"/>
      <c r="AX927" s="71"/>
      <c r="AY927" s="72"/>
      <c r="AZ927" s="71"/>
      <c r="BA927" s="71"/>
      <c r="BB927" s="71"/>
      <c r="BC927" s="71"/>
      <c r="BD927" s="71"/>
      <c r="BE927" s="71"/>
      <c r="BF927" s="71"/>
      <c r="BG927" s="72"/>
      <c r="BH927" s="71"/>
      <c r="BI927" s="71"/>
      <c r="BJ927" s="71"/>
      <c r="BK927" s="71"/>
      <c r="BL927" s="71"/>
      <c r="BM927" s="71"/>
      <c r="BN927" s="72"/>
      <c r="BO927" s="71"/>
      <c r="BP927" s="71"/>
      <c r="BQ927" s="71"/>
      <c r="BR927" s="71"/>
      <c r="BS927" s="71"/>
      <c r="BT927" s="71"/>
      <c r="BU927"/>
      <c r="BV927" s="70"/>
      <c r="BW927" s="70"/>
      <c r="BX927" s="70"/>
      <c r="BY927" s="70"/>
      <c r="BZ927" s="70"/>
      <c r="CA927" s="70"/>
      <c r="CB927" s="70"/>
      <c r="CC927" s="70"/>
      <c r="CD927" s="70"/>
    </row>
    <row r="928" spans="1:82">
      <c r="A928" s="70"/>
      <c r="B928" s="70"/>
      <c r="C928" s="70"/>
      <c r="D928" s="70"/>
      <c r="E928" s="70"/>
      <c r="F928" s="70"/>
      <c r="G928" s="70"/>
      <c r="H928" s="70"/>
      <c r="I928" s="1066"/>
      <c r="J928" s="71"/>
      <c r="K928" s="71"/>
      <c r="L928" s="71"/>
      <c r="M928" s="71"/>
      <c r="N928" s="71"/>
      <c r="O928" s="71"/>
      <c r="P928" s="71"/>
      <c r="Q928" s="71"/>
      <c r="R928" s="71"/>
      <c r="S928" s="71"/>
      <c r="T928" s="72"/>
      <c r="U928" s="71"/>
      <c r="V928" s="71"/>
      <c r="W928" s="71"/>
      <c r="X928" s="71"/>
      <c r="Y928" s="71"/>
      <c r="Z928" s="71"/>
      <c r="AA928" s="71"/>
      <c r="AB928" s="71"/>
      <c r="AC928" s="71"/>
      <c r="AD928" s="71"/>
      <c r="AE928" s="72"/>
      <c r="AF928" s="71"/>
      <c r="AG928" s="71"/>
      <c r="AH928" s="71"/>
      <c r="AI928" s="71"/>
      <c r="AJ928" s="71"/>
      <c r="AK928" s="71"/>
      <c r="AL928" s="71"/>
      <c r="AM928" s="71"/>
      <c r="AN928" s="71"/>
      <c r="AO928" s="71"/>
      <c r="AP928" s="71"/>
      <c r="AQ928" s="72"/>
      <c r="AR928" s="71"/>
      <c r="AS928" s="71"/>
      <c r="AT928" s="71"/>
      <c r="AU928" s="71"/>
      <c r="AV928" s="71"/>
      <c r="AW928" s="71"/>
      <c r="AX928" s="71"/>
      <c r="AY928" s="72"/>
      <c r="AZ928" s="71"/>
      <c r="BA928" s="71"/>
      <c r="BB928" s="71"/>
      <c r="BC928" s="71"/>
      <c r="BD928" s="71"/>
      <c r="BE928" s="71"/>
      <c r="BF928" s="71"/>
      <c r="BG928" s="72"/>
      <c r="BH928" s="71"/>
      <c r="BI928" s="71"/>
      <c r="BJ928" s="71"/>
      <c r="BK928" s="71"/>
      <c r="BL928" s="71"/>
      <c r="BM928" s="71"/>
      <c r="BN928" s="72"/>
      <c r="BO928" s="71"/>
      <c r="BP928" s="71"/>
      <c r="BQ928" s="71"/>
      <c r="BR928" s="71"/>
      <c r="BS928" s="71"/>
      <c r="BT928" s="71"/>
      <c r="BU928"/>
      <c r="BV928" s="70"/>
      <c r="BW928" s="70"/>
      <c r="BX928" s="70"/>
      <c r="BY928" s="70"/>
      <c r="BZ928" s="70"/>
      <c r="CA928" s="70"/>
      <c r="CB928" s="70"/>
      <c r="CC928" s="70"/>
      <c r="CD928" s="70"/>
    </row>
    <row r="929" spans="1:82">
      <c r="A929" s="70"/>
      <c r="B929" s="70"/>
      <c r="C929" s="70"/>
      <c r="D929" s="70"/>
      <c r="E929" s="70"/>
      <c r="F929" s="70"/>
      <c r="G929" s="70"/>
      <c r="H929" s="70"/>
      <c r="I929" s="1066"/>
      <c r="J929" s="71"/>
      <c r="K929" s="71"/>
      <c r="L929" s="71"/>
      <c r="M929" s="71"/>
      <c r="N929" s="71"/>
      <c r="O929" s="71"/>
      <c r="P929" s="71"/>
      <c r="Q929" s="71"/>
      <c r="R929" s="71"/>
      <c r="S929" s="71"/>
      <c r="T929" s="72"/>
      <c r="U929" s="71"/>
      <c r="V929" s="71"/>
      <c r="W929" s="71"/>
      <c r="X929" s="71"/>
      <c r="Y929" s="71"/>
      <c r="Z929" s="71"/>
      <c r="AA929" s="71"/>
      <c r="AB929" s="71"/>
      <c r="AC929" s="71"/>
      <c r="AD929" s="71"/>
      <c r="AE929" s="72"/>
      <c r="AF929" s="71"/>
      <c r="AG929" s="71"/>
      <c r="AH929" s="71"/>
      <c r="AI929" s="71"/>
      <c r="AJ929" s="71"/>
      <c r="AK929" s="71"/>
      <c r="AL929" s="71"/>
      <c r="AM929" s="71"/>
      <c r="AN929" s="71"/>
      <c r="AO929" s="71"/>
      <c r="AP929" s="71"/>
      <c r="AQ929" s="72"/>
      <c r="AR929" s="71"/>
      <c r="AS929" s="71"/>
      <c r="AT929" s="71"/>
      <c r="AU929" s="71"/>
      <c r="AV929" s="71"/>
      <c r="AW929" s="71"/>
      <c r="AX929" s="71"/>
      <c r="AY929" s="72"/>
      <c r="AZ929" s="71"/>
      <c r="BA929" s="71"/>
      <c r="BB929" s="71"/>
      <c r="BC929" s="71"/>
      <c r="BD929" s="71"/>
      <c r="BE929" s="71"/>
      <c r="BF929" s="71"/>
      <c r="BG929" s="72"/>
      <c r="BH929" s="71"/>
      <c r="BI929" s="71"/>
      <c r="BJ929" s="71"/>
      <c r="BK929" s="71"/>
      <c r="BL929" s="71"/>
      <c r="BM929" s="71"/>
      <c r="BN929" s="72"/>
      <c r="BO929" s="71"/>
      <c r="BP929" s="71"/>
      <c r="BQ929" s="71"/>
      <c r="BR929" s="71"/>
      <c r="BS929" s="71"/>
      <c r="BT929" s="71"/>
      <c r="BU929"/>
      <c r="BV929" s="70"/>
      <c r="BW929" s="70"/>
      <c r="BX929" s="70"/>
      <c r="BY929" s="70"/>
      <c r="BZ929" s="70"/>
      <c r="CA929" s="70"/>
      <c r="CB929" s="70"/>
      <c r="CC929" s="70"/>
      <c r="CD929" s="70"/>
    </row>
    <row r="930" spans="1:82">
      <c r="A930" s="70"/>
      <c r="B930" s="70"/>
      <c r="C930" s="70"/>
      <c r="D930" s="70"/>
      <c r="E930" s="70"/>
      <c r="F930" s="70"/>
      <c r="G930" s="70"/>
      <c r="H930" s="70"/>
      <c r="I930" s="1066"/>
      <c r="J930" s="71"/>
      <c r="K930" s="71"/>
      <c r="L930" s="71"/>
      <c r="M930" s="71"/>
      <c r="N930" s="71"/>
      <c r="O930" s="71"/>
      <c r="P930" s="71"/>
      <c r="Q930" s="71"/>
      <c r="R930" s="71"/>
      <c r="S930" s="71"/>
      <c r="T930" s="72"/>
      <c r="U930" s="71"/>
      <c r="V930" s="71"/>
      <c r="W930" s="71"/>
      <c r="X930" s="71"/>
      <c r="Y930" s="71"/>
      <c r="Z930" s="71"/>
      <c r="AA930" s="71"/>
      <c r="AB930" s="71"/>
      <c r="AC930" s="71"/>
      <c r="AD930" s="71"/>
      <c r="AE930" s="72"/>
      <c r="AF930" s="71"/>
      <c r="AG930" s="71"/>
      <c r="AH930" s="71"/>
      <c r="AI930" s="71"/>
      <c r="AJ930" s="71"/>
      <c r="AK930" s="71"/>
      <c r="AL930" s="71"/>
      <c r="AM930" s="71"/>
      <c r="AN930" s="71"/>
      <c r="AO930" s="71"/>
      <c r="AP930" s="71"/>
      <c r="AQ930" s="72"/>
      <c r="AR930" s="71"/>
      <c r="AS930" s="71"/>
      <c r="AT930" s="71"/>
      <c r="AU930" s="71"/>
      <c r="AV930" s="71"/>
      <c r="AW930" s="71"/>
      <c r="AX930" s="71"/>
      <c r="AY930" s="72"/>
      <c r="AZ930" s="71"/>
      <c r="BA930" s="71"/>
      <c r="BB930" s="71"/>
      <c r="BC930" s="71"/>
      <c r="BD930" s="71"/>
      <c r="BE930" s="71"/>
      <c r="BF930" s="71"/>
      <c r="BG930" s="72"/>
      <c r="BH930" s="71"/>
      <c r="BI930" s="71"/>
      <c r="BJ930" s="71"/>
      <c r="BK930" s="71"/>
      <c r="BL930" s="71"/>
      <c r="BM930" s="71"/>
      <c r="BN930" s="72"/>
      <c r="BO930" s="71"/>
      <c r="BP930" s="71"/>
      <c r="BQ930" s="71"/>
      <c r="BR930" s="71"/>
      <c r="BS930" s="71"/>
      <c r="BT930" s="71"/>
      <c r="BU930"/>
      <c r="BV930" s="70"/>
      <c r="BW930" s="70"/>
      <c r="BX930" s="70"/>
      <c r="BY930" s="70"/>
      <c r="BZ930" s="70"/>
      <c r="CA930" s="70"/>
      <c r="CB930" s="70"/>
      <c r="CC930" s="70"/>
      <c r="CD930" s="70"/>
    </row>
    <row r="931" spans="1:82">
      <c r="A931" s="70"/>
      <c r="B931" s="70"/>
      <c r="C931" s="70"/>
      <c r="D931" s="70"/>
      <c r="E931" s="70"/>
      <c r="F931" s="70"/>
      <c r="G931" s="70"/>
      <c r="H931" s="70"/>
      <c r="I931" s="1066"/>
      <c r="J931" s="71"/>
      <c r="K931" s="71"/>
      <c r="L931" s="71"/>
      <c r="M931" s="71"/>
      <c r="N931" s="71"/>
      <c r="O931" s="71"/>
      <c r="P931" s="71"/>
      <c r="Q931" s="71"/>
      <c r="R931" s="71"/>
      <c r="S931" s="71"/>
      <c r="T931" s="72"/>
      <c r="U931" s="71"/>
      <c r="V931" s="71"/>
      <c r="W931" s="71"/>
      <c r="X931" s="71"/>
      <c r="Y931" s="71"/>
      <c r="Z931" s="71"/>
      <c r="AA931" s="71"/>
      <c r="AB931" s="71"/>
      <c r="AC931" s="71"/>
      <c r="AD931" s="71"/>
      <c r="AE931" s="72"/>
      <c r="AF931" s="71"/>
      <c r="AG931" s="71"/>
      <c r="AH931" s="71"/>
      <c r="AI931" s="71"/>
      <c r="AJ931" s="71"/>
      <c r="AK931" s="71"/>
      <c r="AL931" s="71"/>
      <c r="AM931" s="71"/>
      <c r="AN931" s="71"/>
      <c r="AO931" s="71"/>
      <c r="AP931" s="71"/>
      <c r="AQ931" s="72"/>
      <c r="AR931" s="71"/>
      <c r="AS931" s="71"/>
      <c r="AT931" s="71"/>
      <c r="AU931" s="71"/>
      <c r="AV931" s="71"/>
      <c r="AW931" s="71"/>
      <c r="AX931" s="71"/>
      <c r="AY931" s="72"/>
      <c r="AZ931" s="71"/>
      <c r="BA931" s="71"/>
      <c r="BB931" s="71"/>
      <c r="BC931" s="71"/>
      <c r="BD931" s="71"/>
      <c r="BE931" s="71"/>
      <c r="BF931" s="71"/>
      <c r="BG931" s="72"/>
      <c r="BH931" s="71"/>
      <c r="BI931" s="71"/>
      <c r="BJ931" s="71"/>
      <c r="BK931" s="71"/>
      <c r="BL931" s="71"/>
      <c r="BM931" s="71"/>
      <c r="BN931" s="72"/>
      <c r="BO931" s="71"/>
      <c r="BP931" s="71"/>
      <c r="BQ931" s="71"/>
      <c r="BR931" s="71"/>
      <c r="BS931" s="71"/>
      <c r="BT931" s="71"/>
      <c r="BU931"/>
      <c r="BV931" s="70"/>
      <c r="BW931" s="70"/>
      <c r="BX931" s="70"/>
      <c r="BY931" s="70"/>
      <c r="BZ931" s="70"/>
      <c r="CA931" s="70"/>
      <c r="CB931" s="70"/>
      <c r="CC931" s="70"/>
      <c r="CD931" s="70"/>
    </row>
    <row r="932" spans="1:82">
      <c r="A932" s="70"/>
      <c r="B932" s="70"/>
      <c r="C932" s="70"/>
      <c r="D932" s="70"/>
      <c r="E932" s="70"/>
      <c r="F932" s="70"/>
      <c r="G932" s="70"/>
      <c r="H932" s="70"/>
      <c r="I932" s="1066"/>
      <c r="J932" s="71"/>
      <c r="K932" s="71"/>
      <c r="L932" s="71"/>
      <c r="M932" s="71"/>
      <c r="N932" s="71"/>
      <c r="O932" s="71"/>
      <c r="P932" s="71"/>
      <c r="Q932" s="71"/>
      <c r="R932" s="71"/>
      <c r="S932" s="71"/>
      <c r="T932" s="72"/>
      <c r="U932" s="71"/>
      <c r="V932" s="71"/>
      <c r="W932" s="71"/>
      <c r="X932" s="71"/>
      <c r="Y932" s="71"/>
      <c r="Z932" s="71"/>
      <c r="AA932" s="71"/>
      <c r="AB932" s="71"/>
      <c r="AC932" s="71"/>
      <c r="AD932" s="71"/>
      <c r="AE932" s="72"/>
      <c r="AF932" s="71"/>
      <c r="AG932" s="71"/>
      <c r="AH932" s="71"/>
      <c r="AI932" s="71"/>
      <c r="AJ932" s="71"/>
      <c r="AK932" s="71"/>
      <c r="AL932" s="71"/>
      <c r="AM932" s="71"/>
      <c r="AN932" s="71"/>
      <c r="AO932" s="71"/>
      <c r="AP932" s="71"/>
      <c r="AQ932" s="72"/>
      <c r="AR932" s="71"/>
      <c r="AS932" s="71"/>
      <c r="AT932" s="71"/>
      <c r="AU932" s="71"/>
      <c r="AV932" s="71"/>
      <c r="AW932" s="71"/>
      <c r="AX932" s="71"/>
      <c r="AY932" s="72"/>
      <c r="AZ932" s="71"/>
      <c r="BA932" s="71"/>
      <c r="BB932" s="71"/>
      <c r="BC932" s="71"/>
      <c r="BD932" s="71"/>
      <c r="BE932" s="71"/>
      <c r="BF932" s="71"/>
      <c r="BG932" s="72"/>
      <c r="BH932" s="71"/>
      <c r="BI932" s="71"/>
      <c r="BJ932" s="71"/>
      <c r="BK932" s="71"/>
      <c r="BL932" s="71"/>
      <c r="BM932" s="71"/>
      <c r="BN932" s="72"/>
      <c r="BO932" s="71"/>
      <c r="BP932" s="71"/>
      <c r="BQ932" s="71"/>
      <c r="BR932" s="71"/>
      <c r="BS932" s="71"/>
      <c r="BT932" s="71"/>
      <c r="BU932"/>
      <c r="BV932" s="70"/>
      <c r="BW932" s="70"/>
      <c r="BX932" s="70"/>
      <c r="BY932" s="70"/>
      <c r="BZ932" s="70"/>
      <c r="CA932" s="70"/>
      <c r="CB932" s="70"/>
      <c r="CC932" s="70"/>
      <c r="CD932" s="70"/>
    </row>
    <row r="933" spans="1:82">
      <c r="A933" s="70"/>
      <c r="B933" s="70"/>
      <c r="C933" s="70"/>
      <c r="D933" s="70"/>
      <c r="E933" s="70"/>
      <c r="F933" s="70"/>
      <c r="G933" s="70"/>
      <c r="H933" s="70"/>
      <c r="I933" s="1066"/>
      <c r="J933" s="71"/>
      <c r="K933" s="71"/>
      <c r="L933" s="71"/>
      <c r="M933" s="71"/>
      <c r="N933" s="71"/>
      <c r="O933" s="71"/>
      <c r="P933" s="71"/>
      <c r="Q933" s="71"/>
      <c r="R933" s="71"/>
      <c r="S933" s="71"/>
      <c r="T933" s="72"/>
      <c r="U933" s="71"/>
      <c r="V933" s="71"/>
      <c r="W933" s="71"/>
      <c r="X933" s="71"/>
      <c r="Y933" s="71"/>
      <c r="Z933" s="71"/>
      <c r="AA933" s="71"/>
      <c r="AB933" s="71"/>
      <c r="AC933" s="71"/>
      <c r="AD933" s="71"/>
      <c r="AE933" s="72"/>
      <c r="AF933" s="71"/>
      <c r="AG933" s="71"/>
      <c r="AH933" s="71"/>
      <c r="AI933" s="71"/>
      <c r="AJ933" s="71"/>
      <c r="AK933" s="71"/>
      <c r="AL933" s="71"/>
      <c r="AM933" s="71"/>
      <c r="AN933" s="71"/>
      <c r="AO933" s="71"/>
      <c r="AP933" s="71"/>
      <c r="AQ933" s="72"/>
      <c r="AR933" s="71"/>
      <c r="AS933" s="71"/>
      <c r="AT933" s="71"/>
      <c r="AU933" s="71"/>
      <c r="AV933" s="71"/>
      <c r="AW933" s="71"/>
      <c r="AX933" s="71"/>
      <c r="AY933" s="72"/>
      <c r="AZ933" s="71"/>
      <c r="BA933" s="71"/>
      <c r="BB933" s="71"/>
      <c r="BC933" s="71"/>
      <c r="BD933" s="71"/>
      <c r="BE933" s="71"/>
      <c r="BF933" s="71"/>
      <c r="BG933" s="72"/>
      <c r="BH933" s="71"/>
      <c r="BI933" s="71"/>
      <c r="BJ933" s="71"/>
      <c r="BK933" s="71"/>
      <c r="BL933" s="71"/>
      <c r="BM933" s="71"/>
      <c r="BN933" s="72"/>
      <c r="BO933" s="71"/>
      <c r="BP933" s="71"/>
      <c r="BQ933" s="71"/>
      <c r="BR933" s="71"/>
      <c r="BS933" s="71"/>
      <c r="BT933" s="71"/>
      <c r="BU933"/>
      <c r="BV933" s="70"/>
      <c r="BW933" s="70"/>
      <c r="BX933" s="70"/>
      <c r="BY933" s="70"/>
      <c r="BZ933" s="70"/>
      <c r="CA933" s="70"/>
      <c r="CB933" s="70"/>
      <c r="CC933" s="70"/>
      <c r="CD933" s="70"/>
    </row>
    <row r="934" spans="1:82">
      <c r="A934" s="70"/>
      <c r="B934" s="70"/>
      <c r="C934" s="70"/>
      <c r="D934" s="70"/>
      <c r="E934" s="70"/>
      <c r="F934" s="70"/>
      <c r="G934" s="70"/>
      <c r="H934" s="70"/>
      <c r="I934" s="1066"/>
      <c r="J934" s="71"/>
      <c r="K934" s="71"/>
      <c r="L934" s="71"/>
      <c r="M934" s="71"/>
      <c r="N934" s="71"/>
      <c r="O934" s="71"/>
      <c r="P934" s="71"/>
      <c r="Q934" s="71"/>
      <c r="R934" s="71"/>
      <c r="S934" s="71"/>
      <c r="T934" s="72"/>
      <c r="U934" s="71"/>
      <c r="V934" s="71"/>
      <c r="W934" s="71"/>
      <c r="X934" s="71"/>
      <c r="Y934" s="71"/>
      <c r="Z934" s="71"/>
      <c r="AA934" s="71"/>
      <c r="AB934" s="71"/>
      <c r="AC934" s="71"/>
      <c r="AD934" s="71"/>
      <c r="AE934" s="72"/>
      <c r="AF934" s="71"/>
      <c r="AG934" s="71"/>
      <c r="AH934" s="71"/>
      <c r="AI934" s="71"/>
      <c r="AJ934" s="71"/>
      <c r="AK934" s="71"/>
      <c r="AL934" s="71"/>
      <c r="AM934" s="71"/>
      <c r="AN934" s="71"/>
      <c r="AO934" s="71"/>
      <c r="AP934" s="71"/>
      <c r="AQ934" s="72"/>
      <c r="AR934" s="71"/>
      <c r="AS934" s="71"/>
      <c r="AT934" s="71"/>
      <c r="AU934" s="71"/>
      <c r="AV934" s="71"/>
      <c r="AW934" s="71"/>
      <c r="AX934" s="71"/>
      <c r="AY934" s="72"/>
      <c r="AZ934" s="71"/>
      <c r="BA934" s="71"/>
      <c r="BB934" s="71"/>
      <c r="BC934" s="71"/>
      <c r="BD934" s="71"/>
      <c r="BE934" s="71"/>
      <c r="BF934" s="71"/>
      <c r="BG934" s="72"/>
      <c r="BH934" s="71"/>
      <c r="BI934" s="71"/>
      <c r="BJ934" s="71"/>
      <c r="BK934" s="71"/>
      <c r="BL934" s="71"/>
      <c r="BM934" s="71"/>
      <c r="BN934" s="72"/>
      <c r="BO934" s="71"/>
      <c r="BP934" s="71"/>
      <c r="BQ934" s="71"/>
      <c r="BR934" s="71"/>
      <c r="BS934" s="71"/>
      <c r="BT934" s="71"/>
      <c r="BU934"/>
      <c r="BV934" s="70"/>
      <c r="BW934" s="70"/>
      <c r="BX934" s="70"/>
      <c r="BY934" s="70"/>
      <c r="BZ934" s="70"/>
      <c r="CA934" s="70"/>
      <c r="CB934" s="70"/>
      <c r="CC934" s="70"/>
      <c r="CD934" s="70"/>
    </row>
    <row r="935" spans="1:82">
      <c r="A935" s="70"/>
      <c r="B935" s="70"/>
      <c r="C935" s="70"/>
      <c r="D935" s="70"/>
      <c r="E935" s="70"/>
      <c r="F935" s="70"/>
      <c r="G935" s="70"/>
      <c r="H935" s="70"/>
      <c r="I935" s="1066"/>
      <c r="J935" s="71"/>
      <c r="K935" s="71"/>
      <c r="L935" s="71"/>
      <c r="M935" s="71"/>
      <c r="N935" s="71"/>
      <c r="O935" s="71"/>
      <c r="P935" s="71"/>
      <c r="Q935" s="71"/>
      <c r="R935" s="71"/>
      <c r="S935" s="71"/>
      <c r="T935" s="72"/>
      <c r="U935" s="71"/>
      <c r="V935" s="71"/>
      <c r="W935" s="71"/>
      <c r="X935" s="71"/>
      <c r="Y935" s="71"/>
      <c r="Z935" s="71"/>
      <c r="AA935" s="71"/>
      <c r="AB935" s="71"/>
      <c r="AC935" s="71"/>
      <c r="AD935" s="71"/>
      <c r="AE935" s="72"/>
      <c r="AF935" s="71"/>
      <c r="AG935" s="71"/>
      <c r="AH935" s="71"/>
      <c r="AI935" s="71"/>
      <c r="AJ935" s="71"/>
      <c r="AK935" s="71"/>
      <c r="AL935" s="71"/>
      <c r="AM935" s="71"/>
      <c r="AN935" s="71"/>
      <c r="AO935" s="71"/>
      <c r="AP935" s="71"/>
      <c r="AQ935" s="72"/>
      <c r="AR935" s="71"/>
      <c r="AS935" s="71"/>
      <c r="AT935" s="71"/>
      <c r="AU935" s="71"/>
      <c r="AV935" s="71"/>
      <c r="AW935" s="71"/>
      <c r="AX935" s="71"/>
      <c r="AY935" s="72"/>
      <c r="AZ935" s="71"/>
      <c r="BA935" s="71"/>
      <c r="BB935" s="71"/>
      <c r="BC935" s="71"/>
      <c r="BD935" s="71"/>
      <c r="BE935" s="71"/>
      <c r="BF935" s="71"/>
      <c r="BG935" s="72"/>
      <c r="BH935" s="71"/>
      <c r="BI935" s="71"/>
      <c r="BJ935" s="71"/>
      <c r="BK935" s="71"/>
      <c r="BL935" s="71"/>
      <c r="BM935" s="71"/>
      <c r="BN935" s="72"/>
      <c r="BO935" s="71"/>
      <c r="BP935" s="71"/>
      <c r="BQ935" s="71"/>
      <c r="BR935" s="71"/>
      <c r="BS935" s="71"/>
      <c r="BT935" s="71"/>
      <c r="BU935"/>
      <c r="BV935" s="70"/>
      <c r="BW935" s="70"/>
      <c r="BX935" s="70"/>
      <c r="BY935" s="70"/>
      <c r="BZ935" s="70"/>
      <c r="CA935" s="70"/>
      <c r="CB935" s="70"/>
      <c r="CC935" s="70"/>
      <c r="CD935" s="70"/>
    </row>
    <row r="936" spans="1:82">
      <c r="A936" s="70"/>
      <c r="B936" s="70"/>
      <c r="C936" s="70"/>
      <c r="D936" s="70"/>
      <c r="E936" s="70"/>
      <c r="F936" s="70"/>
      <c r="G936" s="70"/>
      <c r="H936" s="70"/>
      <c r="I936" s="1066"/>
      <c r="J936" s="71"/>
      <c r="K936" s="71"/>
      <c r="L936" s="71"/>
      <c r="M936" s="71"/>
      <c r="N936" s="71"/>
      <c r="O936" s="71"/>
      <c r="P936" s="71"/>
      <c r="Q936" s="71"/>
      <c r="R936" s="71"/>
      <c r="S936" s="71"/>
      <c r="T936" s="72"/>
      <c r="U936" s="71"/>
      <c r="V936" s="71"/>
      <c r="W936" s="71"/>
      <c r="X936" s="71"/>
      <c r="Y936" s="71"/>
      <c r="Z936" s="71"/>
      <c r="AA936" s="71"/>
      <c r="AB936" s="71"/>
      <c r="AC936" s="71"/>
      <c r="AD936" s="71"/>
      <c r="AE936" s="72"/>
      <c r="AF936" s="71"/>
      <c r="AG936" s="71"/>
      <c r="AH936" s="71"/>
      <c r="AI936" s="71"/>
      <c r="AJ936" s="71"/>
      <c r="AK936" s="71"/>
      <c r="AL936" s="71"/>
      <c r="AM936" s="71"/>
      <c r="AN936" s="71"/>
      <c r="AO936" s="71"/>
      <c r="AP936" s="71"/>
      <c r="AQ936" s="72"/>
      <c r="AR936" s="71"/>
      <c r="AS936" s="71"/>
      <c r="AT936" s="71"/>
      <c r="AU936" s="71"/>
      <c r="AV936" s="71"/>
      <c r="AW936" s="71"/>
      <c r="AX936" s="71"/>
      <c r="AY936" s="72"/>
      <c r="AZ936" s="71"/>
      <c r="BA936" s="71"/>
      <c r="BB936" s="71"/>
      <c r="BC936" s="71"/>
      <c r="BD936" s="71"/>
      <c r="BE936" s="71"/>
      <c r="BF936" s="71"/>
      <c r="BG936" s="72"/>
      <c r="BH936" s="71"/>
      <c r="BI936" s="71"/>
      <c r="BJ936" s="71"/>
      <c r="BK936" s="71"/>
      <c r="BL936" s="71"/>
      <c r="BM936" s="71"/>
      <c r="BN936" s="72"/>
      <c r="BO936" s="71"/>
      <c r="BP936" s="71"/>
      <c r="BQ936" s="71"/>
      <c r="BR936" s="71"/>
      <c r="BS936" s="71"/>
      <c r="BT936" s="71"/>
      <c r="BU936"/>
      <c r="BV936" s="70"/>
      <c r="BW936" s="70"/>
      <c r="BX936" s="70"/>
      <c r="BY936" s="70"/>
      <c r="BZ936" s="70"/>
      <c r="CA936" s="70"/>
      <c r="CB936" s="70"/>
      <c r="CC936" s="70"/>
      <c r="CD936" s="70"/>
    </row>
    <row r="937" spans="1:82">
      <c r="A937" s="70"/>
      <c r="B937" s="70"/>
      <c r="C937" s="70"/>
      <c r="D937" s="70"/>
      <c r="E937" s="70"/>
      <c r="F937" s="70"/>
      <c r="G937" s="70"/>
      <c r="H937" s="70"/>
      <c r="I937" s="1066"/>
      <c r="J937" s="71"/>
      <c r="K937" s="71"/>
      <c r="L937" s="71"/>
      <c r="M937" s="71"/>
      <c r="N937" s="71"/>
      <c r="O937" s="71"/>
      <c r="P937" s="71"/>
      <c r="Q937" s="71"/>
      <c r="R937" s="71"/>
      <c r="S937" s="71"/>
      <c r="T937" s="72"/>
      <c r="U937" s="71"/>
      <c r="V937" s="71"/>
      <c r="W937" s="71"/>
      <c r="X937" s="71"/>
      <c r="Y937" s="71"/>
      <c r="Z937" s="71"/>
      <c r="AA937" s="71"/>
      <c r="AB937" s="71"/>
      <c r="AC937" s="71"/>
      <c r="AD937" s="71"/>
      <c r="AE937" s="72"/>
      <c r="AF937" s="71"/>
      <c r="AG937" s="71"/>
      <c r="AH937" s="71"/>
      <c r="AI937" s="71"/>
      <c r="AJ937" s="71"/>
      <c r="AK937" s="71"/>
      <c r="AL937" s="71"/>
      <c r="AM937" s="71"/>
      <c r="AN937" s="71"/>
      <c r="AO937" s="71"/>
      <c r="AP937" s="71"/>
      <c r="AQ937" s="72"/>
      <c r="AR937" s="71"/>
      <c r="AS937" s="71"/>
      <c r="AT937" s="71"/>
      <c r="AU937" s="71"/>
      <c r="AV937" s="71"/>
      <c r="AW937" s="71"/>
      <c r="AX937" s="71"/>
      <c r="AY937" s="72"/>
      <c r="AZ937" s="71"/>
      <c r="BA937" s="71"/>
      <c r="BB937" s="71"/>
      <c r="BC937" s="71"/>
      <c r="BD937" s="71"/>
      <c r="BE937" s="71"/>
      <c r="BF937" s="71"/>
      <c r="BG937" s="72"/>
      <c r="BH937" s="71"/>
      <c r="BI937" s="71"/>
      <c r="BJ937" s="71"/>
      <c r="BK937" s="71"/>
      <c r="BL937" s="71"/>
      <c r="BM937" s="71"/>
      <c r="BN937" s="72"/>
      <c r="BO937" s="71"/>
      <c r="BP937" s="71"/>
      <c r="BQ937" s="71"/>
      <c r="BR937" s="71"/>
      <c r="BS937" s="71"/>
      <c r="BT937" s="71"/>
      <c r="BU937"/>
      <c r="BV937" s="70"/>
      <c r="BW937" s="70"/>
      <c r="BX937" s="70"/>
      <c r="BY937" s="70"/>
      <c r="BZ937" s="70"/>
      <c r="CA937" s="70"/>
      <c r="CB937" s="70"/>
      <c r="CC937" s="70"/>
      <c r="CD937" s="70"/>
    </row>
    <row r="938" spans="1:82">
      <c r="A938" s="70"/>
      <c r="B938" s="70"/>
      <c r="C938" s="70"/>
      <c r="D938" s="70"/>
      <c r="E938" s="70"/>
      <c r="F938" s="70"/>
      <c r="G938" s="1064"/>
      <c r="H938" s="70"/>
      <c r="I938" s="1066"/>
      <c r="J938" s="71"/>
      <c r="K938" s="71"/>
      <c r="L938" s="71"/>
      <c r="M938" s="71"/>
      <c r="N938" s="71"/>
      <c r="O938" s="71"/>
      <c r="P938" s="71"/>
      <c r="Q938" s="71"/>
      <c r="R938" s="71"/>
      <c r="S938" s="71"/>
      <c r="T938" s="72"/>
      <c r="U938" s="71"/>
      <c r="V938" s="71"/>
      <c r="W938" s="71"/>
      <c r="X938" s="71"/>
      <c r="Y938" s="71"/>
      <c r="Z938" s="71"/>
      <c r="AA938" s="71"/>
      <c r="AB938" s="71"/>
      <c r="AC938" s="71"/>
      <c r="AD938" s="71"/>
      <c r="AE938" s="72"/>
      <c r="AF938" s="71"/>
      <c r="AG938" s="71"/>
      <c r="AH938" s="71"/>
      <c r="AI938" s="71"/>
      <c r="AJ938" s="71"/>
      <c r="AK938" s="71"/>
      <c r="AL938" s="71"/>
      <c r="AM938" s="71"/>
      <c r="AN938" s="71"/>
      <c r="AO938" s="71"/>
      <c r="AP938" s="71"/>
      <c r="AQ938" s="72"/>
      <c r="AR938" s="71"/>
      <c r="AS938" s="71"/>
      <c r="AT938" s="71"/>
      <c r="AU938" s="71"/>
      <c r="AV938" s="71"/>
      <c r="AW938" s="71"/>
      <c r="AX938" s="71"/>
      <c r="AY938" s="72"/>
      <c r="AZ938" s="71"/>
      <c r="BA938" s="71"/>
      <c r="BB938" s="71"/>
      <c r="BC938" s="71"/>
      <c r="BD938" s="71"/>
      <c r="BE938" s="71"/>
      <c r="BF938" s="71"/>
      <c r="BG938" s="72"/>
      <c r="BH938" s="71"/>
      <c r="BI938" s="71"/>
      <c r="BJ938" s="71"/>
      <c r="BK938" s="71"/>
      <c r="BL938" s="71"/>
      <c r="BM938" s="71"/>
      <c r="BN938" s="72"/>
      <c r="BO938" s="71"/>
      <c r="BP938" s="71"/>
      <c r="BQ938" s="71"/>
      <c r="BR938" s="71"/>
      <c r="BS938" s="71"/>
      <c r="BT938" s="71"/>
      <c r="BU938"/>
      <c r="BV938" s="70"/>
      <c r="BW938" s="70"/>
      <c r="BX938" s="70"/>
      <c r="BY938" s="70"/>
      <c r="BZ938" s="70"/>
      <c r="CA938" s="70"/>
      <c r="CB938" s="70"/>
      <c r="CC938" s="70"/>
      <c r="CD938" s="70"/>
    </row>
    <row r="939" spans="1:82">
      <c r="A939" s="70"/>
      <c r="B939" s="70"/>
      <c r="C939" s="70"/>
      <c r="D939" s="70"/>
      <c r="E939" s="70"/>
      <c r="F939" s="70"/>
      <c r="G939" s="1064"/>
      <c r="H939" s="70"/>
      <c r="I939" s="1066"/>
      <c r="J939" s="71"/>
      <c r="K939" s="71"/>
      <c r="L939" s="71"/>
      <c r="M939" s="71"/>
      <c r="N939" s="71"/>
      <c r="O939" s="71"/>
      <c r="P939" s="71"/>
      <c r="Q939" s="71"/>
      <c r="R939" s="71"/>
      <c r="S939" s="71"/>
      <c r="T939" s="72"/>
      <c r="U939" s="71"/>
      <c r="V939" s="71"/>
      <c r="W939" s="71"/>
      <c r="X939" s="71"/>
      <c r="Y939" s="71"/>
      <c r="Z939" s="71"/>
      <c r="AA939" s="71"/>
      <c r="AB939" s="71"/>
      <c r="AC939" s="71"/>
      <c r="AD939" s="71"/>
      <c r="AE939" s="72"/>
      <c r="AF939" s="71"/>
      <c r="AG939" s="71"/>
      <c r="AH939" s="71"/>
      <c r="AI939" s="71"/>
      <c r="AJ939" s="71"/>
      <c r="AK939" s="71"/>
      <c r="AL939" s="71"/>
      <c r="AM939" s="71"/>
      <c r="AN939" s="71"/>
      <c r="AO939" s="71"/>
      <c r="AP939" s="71"/>
      <c r="AQ939" s="72"/>
      <c r="AR939" s="71"/>
      <c r="AS939" s="71"/>
      <c r="AT939" s="71"/>
      <c r="AU939" s="71"/>
      <c r="AV939" s="71"/>
      <c r="AW939" s="71"/>
      <c r="AX939" s="71"/>
      <c r="AY939" s="72"/>
      <c r="AZ939" s="71"/>
      <c r="BA939" s="71"/>
      <c r="BB939" s="71"/>
      <c r="BC939" s="71"/>
      <c r="BD939" s="71"/>
      <c r="BE939" s="71"/>
      <c r="BF939" s="71"/>
      <c r="BG939" s="72"/>
      <c r="BH939" s="71"/>
      <c r="BI939" s="71"/>
      <c r="BJ939" s="71"/>
      <c r="BK939" s="71"/>
      <c r="BL939" s="71"/>
      <c r="BM939" s="71"/>
      <c r="BN939" s="72"/>
      <c r="BO939" s="71"/>
      <c r="BP939" s="71"/>
      <c r="BQ939" s="71"/>
      <c r="BR939" s="71"/>
      <c r="BS939" s="71"/>
      <c r="BT939" s="71"/>
      <c r="BU939"/>
      <c r="BV939" s="70"/>
      <c r="BW939" s="70"/>
      <c r="BX939" s="70"/>
      <c r="BY939" s="70"/>
      <c r="BZ939" s="70"/>
      <c r="CA939" s="70"/>
      <c r="CB939" s="70"/>
      <c r="CC939" s="70"/>
      <c r="CD939" s="70"/>
    </row>
    <row r="940" spans="1:82">
      <c r="A940" s="70"/>
      <c r="B940" s="70"/>
      <c r="C940" s="70"/>
      <c r="D940" s="70"/>
      <c r="E940" s="70"/>
      <c r="F940" s="70"/>
      <c r="G940" s="70"/>
      <c r="H940" s="70"/>
      <c r="I940" s="1066"/>
      <c r="J940" s="71"/>
      <c r="K940" s="71"/>
      <c r="L940" s="71"/>
      <c r="M940" s="71"/>
      <c r="N940" s="71"/>
      <c r="O940" s="71"/>
      <c r="P940" s="71"/>
      <c r="Q940" s="71"/>
      <c r="R940" s="71"/>
      <c r="S940" s="71"/>
      <c r="T940" s="72"/>
      <c r="U940" s="71"/>
      <c r="V940" s="71"/>
      <c r="W940" s="71"/>
      <c r="X940" s="71"/>
      <c r="Y940" s="71"/>
      <c r="Z940" s="71"/>
      <c r="AA940" s="71"/>
      <c r="AB940" s="71"/>
      <c r="AC940" s="71"/>
      <c r="AD940" s="71"/>
      <c r="AE940" s="72"/>
      <c r="AF940" s="71"/>
      <c r="AG940" s="71"/>
      <c r="AH940" s="71"/>
      <c r="AI940" s="71"/>
      <c r="AJ940" s="71"/>
      <c r="AK940" s="71"/>
      <c r="AL940" s="71"/>
      <c r="AM940" s="71"/>
      <c r="AN940" s="71"/>
      <c r="AO940" s="71"/>
      <c r="AP940" s="71"/>
      <c r="AQ940" s="72"/>
      <c r="AR940" s="71"/>
      <c r="AS940" s="71"/>
      <c r="AT940" s="71"/>
      <c r="AU940" s="71"/>
      <c r="AV940" s="71"/>
      <c r="AW940" s="71"/>
      <c r="AX940" s="71"/>
      <c r="AY940" s="72"/>
      <c r="AZ940" s="71"/>
      <c r="BA940" s="71"/>
      <c r="BB940" s="71"/>
      <c r="BC940" s="71"/>
      <c r="BD940" s="71"/>
      <c r="BE940" s="71"/>
      <c r="BF940" s="71"/>
      <c r="BG940" s="72"/>
      <c r="BH940" s="71"/>
      <c r="BI940" s="71"/>
      <c r="BJ940" s="71"/>
      <c r="BK940" s="71"/>
      <c r="BL940" s="71"/>
      <c r="BM940" s="71"/>
      <c r="BN940" s="72"/>
      <c r="BO940" s="71"/>
      <c r="BP940" s="71"/>
      <c r="BQ940" s="71"/>
      <c r="BR940" s="71"/>
      <c r="BS940" s="71"/>
      <c r="BT940" s="71"/>
      <c r="BU940"/>
      <c r="BV940" s="70"/>
      <c r="BW940" s="70"/>
      <c r="BX940" s="70"/>
      <c r="BY940" s="70"/>
      <c r="BZ940" s="70"/>
      <c r="CA940" s="70"/>
      <c r="CB940" s="70"/>
      <c r="CC940" s="70"/>
      <c r="CD940" s="70"/>
    </row>
    <row r="941" spans="1:82">
      <c r="A941" s="70"/>
      <c r="B941" s="70"/>
      <c r="C941" s="70"/>
      <c r="D941" s="70"/>
      <c r="E941" s="70"/>
      <c r="F941" s="70"/>
      <c r="G941" s="70"/>
      <c r="H941" s="70"/>
      <c r="I941" s="1066"/>
      <c r="J941" s="71"/>
      <c r="K941" s="71"/>
      <c r="L941" s="71"/>
      <c r="M941" s="71"/>
      <c r="N941" s="71"/>
      <c r="O941" s="71"/>
      <c r="P941" s="71"/>
      <c r="Q941" s="71"/>
      <c r="R941" s="71"/>
      <c r="S941" s="71"/>
      <c r="T941" s="72"/>
      <c r="U941" s="71"/>
      <c r="V941" s="71"/>
      <c r="W941" s="71"/>
      <c r="X941" s="71"/>
      <c r="Y941" s="71"/>
      <c r="Z941" s="71"/>
      <c r="AA941" s="71"/>
      <c r="AB941" s="71"/>
      <c r="AC941" s="71"/>
      <c r="AD941" s="71"/>
      <c r="AE941" s="72"/>
      <c r="AF941" s="71"/>
      <c r="AG941" s="71"/>
      <c r="AH941" s="71"/>
      <c r="AI941" s="71"/>
      <c r="AJ941" s="71"/>
      <c r="AK941" s="71"/>
      <c r="AL941" s="71"/>
      <c r="AM941" s="71"/>
      <c r="AN941" s="71"/>
      <c r="AO941" s="71"/>
      <c r="AP941" s="71"/>
      <c r="AQ941" s="72"/>
      <c r="AR941" s="71"/>
      <c r="AS941" s="71"/>
      <c r="AT941" s="71"/>
      <c r="AU941" s="71"/>
      <c r="AV941" s="71"/>
      <c r="AW941" s="71"/>
      <c r="AX941" s="71"/>
      <c r="AY941" s="72"/>
      <c r="AZ941" s="71"/>
      <c r="BA941" s="71"/>
      <c r="BB941" s="71"/>
      <c r="BC941" s="71"/>
      <c r="BD941" s="71"/>
      <c r="BE941" s="71"/>
      <c r="BF941" s="71"/>
      <c r="BG941" s="72"/>
      <c r="BH941" s="71"/>
      <c r="BI941" s="71"/>
      <c r="BJ941" s="71"/>
      <c r="BK941" s="71"/>
      <c r="BL941" s="71"/>
      <c r="BM941" s="71"/>
      <c r="BN941" s="72"/>
      <c r="BO941" s="71"/>
      <c r="BP941" s="71"/>
      <c r="BQ941" s="71"/>
      <c r="BR941" s="71"/>
      <c r="BS941" s="71"/>
      <c r="BT941" s="71"/>
      <c r="BU941"/>
      <c r="BV941" s="70"/>
      <c r="BW941" s="70"/>
      <c r="BX941" s="70"/>
      <c r="BY941" s="70"/>
      <c r="BZ941" s="70"/>
      <c r="CA941" s="70"/>
      <c r="CB941" s="70"/>
      <c r="CC941" s="70"/>
      <c r="CD941" s="70"/>
    </row>
    <row r="942" spans="1:82">
      <c r="A942" s="70"/>
      <c r="B942" s="70"/>
      <c r="C942" s="70"/>
      <c r="D942" s="70"/>
      <c r="E942" s="70"/>
      <c r="F942" s="70"/>
      <c r="G942" s="70"/>
      <c r="H942" s="70"/>
      <c r="I942" s="1066"/>
      <c r="J942" s="71"/>
      <c r="K942" s="71"/>
      <c r="L942" s="71"/>
      <c r="M942" s="71"/>
      <c r="N942" s="71"/>
      <c r="O942" s="71"/>
      <c r="P942" s="71"/>
      <c r="Q942" s="71"/>
      <c r="R942" s="71"/>
      <c r="S942" s="71"/>
      <c r="T942" s="72"/>
      <c r="U942" s="71"/>
      <c r="V942" s="71"/>
      <c r="W942" s="71"/>
      <c r="X942" s="71"/>
      <c r="Y942" s="71"/>
      <c r="Z942" s="71"/>
      <c r="AA942" s="71"/>
      <c r="AB942" s="71"/>
      <c r="AC942" s="71"/>
      <c r="AD942" s="71"/>
      <c r="AE942" s="72"/>
      <c r="AF942" s="71"/>
      <c r="AG942" s="71"/>
      <c r="AH942" s="71"/>
      <c r="AI942" s="71"/>
      <c r="AJ942" s="71"/>
      <c r="AK942" s="71"/>
      <c r="AL942" s="71"/>
      <c r="AM942" s="71"/>
      <c r="AN942" s="71"/>
      <c r="AO942" s="71"/>
      <c r="AP942" s="71"/>
      <c r="AQ942" s="72"/>
      <c r="AR942" s="71"/>
      <c r="AS942" s="71"/>
      <c r="AT942" s="71"/>
      <c r="AU942" s="71"/>
      <c r="AV942" s="71"/>
      <c r="AW942" s="71"/>
      <c r="AX942" s="71"/>
      <c r="AY942" s="72"/>
      <c r="AZ942" s="71"/>
      <c r="BA942" s="71"/>
      <c r="BB942" s="71"/>
      <c r="BC942" s="71"/>
      <c r="BD942" s="71"/>
      <c r="BE942" s="71"/>
      <c r="BF942" s="71"/>
      <c r="BG942" s="72"/>
      <c r="BH942" s="71"/>
      <c r="BI942" s="71"/>
      <c r="BJ942" s="71"/>
      <c r="BK942" s="71"/>
      <c r="BL942" s="71"/>
      <c r="BM942" s="71"/>
      <c r="BN942" s="72"/>
      <c r="BO942" s="71"/>
      <c r="BP942" s="71"/>
      <c r="BQ942" s="71"/>
      <c r="BR942" s="71"/>
      <c r="BS942" s="71"/>
      <c r="BT942" s="71"/>
      <c r="BU942"/>
      <c r="BV942" s="70"/>
      <c r="BW942" s="70"/>
      <c r="BX942" s="70"/>
      <c r="BY942" s="70"/>
      <c r="BZ942" s="70"/>
      <c r="CA942" s="70"/>
      <c r="CB942" s="70"/>
      <c r="CC942" s="70"/>
      <c r="CD942" s="70"/>
    </row>
    <row r="943" spans="1:82">
      <c r="A943" s="70"/>
      <c r="B943" s="70"/>
      <c r="C943" s="70"/>
      <c r="D943" s="70"/>
      <c r="E943" s="70"/>
      <c r="F943" s="70"/>
      <c r="G943" s="70"/>
      <c r="H943" s="70"/>
      <c r="I943" s="1066"/>
      <c r="J943" s="71"/>
      <c r="K943" s="71"/>
      <c r="L943" s="71"/>
      <c r="M943" s="71"/>
      <c r="N943" s="71"/>
      <c r="O943" s="71"/>
      <c r="P943" s="71"/>
      <c r="Q943" s="71"/>
      <c r="R943" s="71"/>
      <c r="S943" s="71"/>
      <c r="T943" s="72"/>
      <c r="U943" s="71"/>
      <c r="V943" s="71"/>
      <c r="W943" s="71"/>
      <c r="X943" s="71"/>
      <c r="Y943" s="71"/>
      <c r="Z943" s="71"/>
      <c r="AA943" s="71"/>
      <c r="AB943" s="71"/>
      <c r="AC943" s="71"/>
      <c r="AD943" s="71"/>
      <c r="AE943" s="72"/>
      <c r="AF943" s="71"/>
      <c r="AG943" s="71"/>
      <c r="AH943" s="71"/>
      <c r="AI943" s="71"/>
      <c r="AJ943" s="71"/>
      <c r="AK943" s="71"/>
      <c r="AL943" s="71"/>
      <c r="AM943" s="71"/>
      <c r="AN943" s="71"/>
      <c r="AO943" s="71"/>
      <c r="AP943" s="71"/>
      <c r="AQ943" s="72"/>
      <c r="AR943" s="71"/>
      <c r="AS943" s="71"/>
      <c r="AT943" s="71"/>
      <c r="AU943" s="71"/>
      <c r="AV943" s="71"/>
      <c r="AW943" s="71"/>
      <c r="AX943" s="71"/>
      <c r="AY943" s="72"/>
      <c r="AZ943" s="71"/>
      <c r="BA943" s="71"/>
      <c r="BB943" s="71"/>
      <c r="BC943" s="71"/>
      <c r="BD943" s="71"/>
      <c r="BE943" s="71"/>
      <c r="BF943" s="71"/>
      <c r="BG943" s="72"/>
      <c r="BH943" s="71"/>
      <c r="BI943" s="71"/>
      <c r="BJ943" s="71"/>
      <c r="BK943" s="71"/>
      <c r="BL943" s="71"/>
      <c r="BM943" s="71"/>
      <c r="BN943" s="72"/>
      <c r="BO943" s="71"/>
      <c r="BP943" s="71"/>
      <c r="BQ943" s="71"/>
      <c r="BR943" s="71"/>
      <c r="BS943" s="71"/>
      <c r="BT943" s="71"/>
      <c r="BU943"/>
      <c r="BV943" s="70"/>
      <c r="BW943" s="70"/>
      <c r="BX943" s="70"/>
      <c r="BY943" s="70"/>
      <c r="BZ943" s="70"/>
      <c r="CA943" s="70"/>
      <c r="CB943" s="70"/>
      <c r="CC943" s="70"/>
      <c r="CD943" s="70"/>
    </row>
    <row r="944" spans="1:82">
      <c r="A944" s="70"/>
      <c r="B944" s="70"/>
      <c r="C944" s="70"/>
      <c r="D944" s="70"/>
      <c r="E944" s="70"/>
      <c r="F944" s="70"/>
      <c r="G944" s="70"/>
      <c r="H944" s="70"/>
      <c r="I944" s="1066"/>
      <c r="J944" s="71"/>
      <c r="K944" s="71"/>
      <c r="L944" s="71"/>
      <c r="M944" s="71"/>
      <c r="N944" s="71"/>
      <c r="O944" s="71"/>
      <c r="P944" s="71"/>
      <c r="Q944" s="71"/>
      <c r="R944" s="71"/>
      <c r="S944" s="71"/>
      <c r="T944" s="72"/>
      <c r="U944" s="71"/>
      <c r="V944" s="71"/>
      <c r="W944" s="71"/>
      <c r="X944" s="71"/>
      <c r="Y944" s="71"/>
      <c r="Z944" s="71"/>
      <c r="AA944" s="71"/>
      <c r="AB944" s="71"/>
      <c r="AC944" s="71"/>
      <c r="AD944" s="71"/>
      <c r="AE944" s="72"/>
      <c r="AF944" s="71"/>
      <c r="AG944" s="71"/>
      <c r="AH944" s="71"/>
      <c r="AI944" s="71"/>
      <c r="AJ944" s="71"/>
      <c r="AK944" s="71"/>
      <c r="AL944" s="71"/>
      <c r="AM944" s="71"/>
      <c r="AN944" s="71"/>
      <c r="AO944" s="71"/>
      <c r="AP944" s="71"/>
      <c r="AQ944" s="72"/>
      <c r="AR944" s="71"/>
      <c r="AS944" s="71"/>
      <c r="AT944" s="71"/>
      <c r="AU944" s="71"/>
      <c r="AV944" s="71"/>
      <c r="AW944" s="71"/>
      <c r="AX944" s="71"/>
      <c r="AY944" s="72"/>
      <c r="AZ944" s="71"/>
      <c r="BA944" s="71"/>
      <c r="BB944" s="71"/>
      <c r="BC944" s="71"/>
      <c r="BD944" s="71"/>
      <c r="BE944" s="71"/>
      <c r="BF944" s="71"/>
      <c r="BG944" s="72"/>
      <c r="BH944" s="71"/>
      <c r="BI944" s="71"/>
      <c r="BJ944" s="71"/>
      <c r="BK944" s="71"/>
      <c r="BL944" s="71"/>
      <c r="BM944" s="71"/>
      <c r="BN944" s="72"/>
      <c r="BO944" s="71"/>
      <c r="BP944" s="71"/>
      <c r="BQ944" s="71"/>
      <c r="BR944" s="71"/>
      <c r="BS944" s="71"/>
      <c r="BT944" s="71"/>
      <c r="BU944"/>
      <c r="BV944" s="70"/>
      <c r="BW944" s="70"/>
      <c r="BX944" s="70"/>
      <c r="BY944" s="70"/>
      <c r="BZ944" s="70"/>
      <c r="CA944" s="70"/>
      <c r="CB944" s="70"/>
      <c r="CC944" s="70"/>
      <c r="CD944" s="70"/>
    </row>
    <row r="945" spans="1:82">
      <c r="A945" s="70"/>
      <c r="B945" s="70"/>
      <c r="C945" s="70"/>
      <c r="D945" s="70"/>
      <c r="E945" s="70"/>
      <c r="F945" s="70"/>
      <c r="G945" s="70"/>
      <c r="H945" s="70"/>
      <c r="I945" s="1066"/>
      <c r="J945" s="71"/>
      <c r="K945" s="71"/>
      <c r="L945" s="71"/>
      <c r="M945" s="71"/>
      <c r="N945" s="71"/>
      <c r="O945" s="71"/>
      <c r="P945" s="71"/>
      <c r="Q945" s="71"/>
      <c r="R945" s="71"/>
      <c r="S945" s="71"/>
      <c r="T945" s="72"/>
      <c r="U945" s="71"/>
      <c r="V945" s="71"/>
      <c r="W945" s="71"/>
      <c r="X945" s="71"/>
      <c r="Y945" s="71"/>
      <c r="Z945" s="71"/>
      <c r="AA945" s="71"/>
      <c r="AB945" s="71"/>
      <c r="AC945" s="71"/>
      <c r="AD945" s="71"/>
      <c r="AE945" s="72"/>
      <c r="AF945" s="71"/>
      <c r="AG945" s="71"/>
      <c r="AH945" s="71"/>
      <c r="AI945" s="71"/>
      <c r="AJ945" s="71"/>
      <c r="AK945" s="71"/>
      <c r="AL945" s="71"/>
      <c r="AM945" s="71"/>
      <c r="AN945" s="71"/>
      <c r="AO945" s="71"/>
      <c r="AP945" s="71"/>
      <c r="AQ945" s="72"/>
      <c r="AR945" s="71"/>
      <c r="AS945" s="71"/>
      <c r="AT945" s="71"/>
      <c r="AU945" s="71"/>
      <c r="AV945" s="71"/>
      <c r="AW945" s="71"/>
      <c r="AX945" s="71"/>
      <c r="AY945" s="72"/>
      <c r="AZ945" s="71"/>
      <c r="BA945" s="71"/>
      <c r="BB945" s="71"/>
      <c r="BC945" s="71"/>
      <c r="BD945" s="71"/>
      <c r="BE945" s="71"/>
      <c r="BF945" s="71"/>
      <c r="BG945" s="72"/>
      <c r="BH945" s="71"/>
      <c r="BI945" s="71"/>
      <c r="BJ945" s="71"/>
      <c r="BK945" s="71"/>
      <c r="BL945" s="71"/>
      <c r="BM945" s="71"/>
      <c r="BN945" s="72"/>
      <c r="BO945" s="71"/>
      <c r="BP945" s="71"/>
      <c r="BQ945" s="71"/>
      <c r="BR945" s="71"/>
      <c r="BS945" s="71"/>
      <c r="BT945" s="71"/>
      <c r="BU945"/>
      <c r="BV945" s="70"/>
      <c r="BW945" s="70"/>
      <c r="BX945" s="70"/>
      <c r="BY945" s="70"/>
      <c r="BZ945" s="70"/>
      <c r="CA945" s="70"/>
      <c r="CB945" s="70"/>
      <c r="CC945" s="70"/>
      <c r="CD945" s="70"/>
    </row>
    <row r="946" spans="1:82">
      <c r="A946" s="70"/>
      <c r="B946" s="70"/>
      <c r="C946" s="70"/>
      <c r="D946" s="70"/>
      <c r="E946" s="70"/>
      <c r="F946" s="70"/>
      <c r="G946" s="70"/>
      <c r="H946" s="70"/>
      <c r="I946" s="1066"/>
      <c r="J946" s="71"/>
      <c r="K946" s="71"/>
      <c r="L946" s="71"/>
      <c r="M946" s="71"/>
      <c r="N946" s="71"/>
      <c r="O946" s="71"/>
      <c r="P946" s="71"/>
      <c r="Q946" s="71"/>
      <c r="R946" s="71"/>
      <c r="S946" s="71"/>
      <c r="T946" s="72"/>
      <c r="U946" s="71"/>
      <c r="V946" s="71"/>
      <c r="W946" s="71"/>
      <c r="X946" s="71"/>
      <c r="Y946" s="71"/>
      <c r="Z946" s="71"/>
      <c r="AA946" s="71"/>
      <c r="AB946" s="71"/>
      <c r="AC946" s="71"/>
      <c r="AD946" s="71"/>
      <c r="AE946" s="72"/>
      <c r="AF946" s="71"/>
      <c r="AG946" s="71"/>
      <c r="AH946" s="71"/>
      <c r="AI946" s="71"/>
      <c r="AJ946" s="71"/>
      <c r="AK946" s="71"/>
      <c r="AL946" s="71"/>
      <c r="AM946" s="71"/>
      <c r="AN946" s="71"/>
      <c r="AO946" s="71"/>
      <c r="AP946" s="71"/>
      <c r="AQ946" s="72"/>
      <c r="AR946" s="71"/>
      <c r="AS946" s="71"/>
      <c r="AT946" s="71"/>
      <c r="AU946" s="71"/>
      <c r="AV946" s="71"/>
      <c r="AW946" s="71"/>
      <c r="AX946" s="71"/>
      <c r="AY946" s="72"/>
      <c r="AZ946" s="71"/>
      <c r="BA946" s="71"/>
      <c r="BB946" s="71"/>
      <c r="BC946" s="71"/>
      <c r="BD946" s="71"/>
      <c r="BE946" s="71"/>
      <c r="BF946" s="71"/>
      <c r="BG946" s="72"/>
      <c r="BH946" s="71"/>
      <c r="BI946" s="71"/>
      <c r="BJ946" s="71"/>
      <c r="BK946" s="71"/>
      <c r="BL946" s="71"/>
      <c r="BM946" s="71"/>
      <c r="BN946" s="72"/>
      <c r="BO946" s="71"/>
      <c r="BP946" s="71"/>
      <c r="BQ946" s="71"/>
      <c r="BR946" s="71"/>
      <c r="BS946" s="71"/>
      <c r="BT946" s="71"/>
      <c r="BU946"/>
      <c r="BV946" s="70"/>
      <c r="BW946" s="70"/>
      <c r="BX946" s="70"/>
      <c r="BY946" s="70"/>
      <c r="BZ946" s="70"/>
      <c r="CA946" s="70"/>
      <c r="CB946" s="70"/>
      <c r="CC946" s="70"/>
      <c r="CD946" s="70"/>
    </row>
    <row r="947" spans="1:82">
      <c r="A947" s="70"/>
      <c r="B947" s="70"/>
      <c r="C947" s="70"/>
      <c r="D947" s="70"/>
      <c r="E947" s="70"/>
      <c r="F947" s="70"/>
      <c r="G947" s="70"/>
      <c r="H947" s="70"/>
      <c r="I947" s="1066"/>
      <c r="J947" s="71"/>
      <c r="K947" s="71"/>
      <c r="L947" s="71"/>
      <c r="M947" s="71"/>
      <c r="N947" s="71"/>
      <c r="O947" s="71"/>
      <c r="P947" s="71"/>
      <c r="Q947" s="71"/>
      <c r="R947" s="71"/>
      <c r="S947" s="71"/>
      <c r="T947" s="72"/>
      <c r="U947" s="71"/>
      <c r="V947" s="71"/>
      <c r="W947" s="71"/>
      <c r="X947" s="71"/>
      <c r="Y947" s="71"/>
      <c r="Z947" s="71"/>
      <c r="AA947" s="71"/>
      <c r="AB947" s="71"/>
      <c r="AC947" s="71"/>
      <c r="AD947" s="71"/>
      <c r="AE947" s="72"/>
      <c r="AF947" s="71"/>
      <c r="AG947" s="71"/>
      <c r="AH947" s="71"/>
      <c r="AI947" s="71"/>
      <c r="AJ947" s="71"/>
      <c r="AK947" s="71"/>
      <c r="AL947" s="71"/>
      <c r="AM947" s="71"/>
      <c r="AN947" s="71"/>
      <c r="AO947" s="71"/>
      <c r="AP947" s="71"/>
      <c r="AQ947" s="72"/>
      <c r="AR947" s="71"/>
      <c r="AS947" s="71"/>
      <c r="AT947" s="71"/>
      <c r="AU947" s="71"/>
      <c r="AV947" s="71"/>
      <c r="AW947" s="71"/>
      <c r="AX947" s="71"/>
      <c r="AY947" s="72"/>
      <c r="AZ947" s="71"/>
      <c r="BA947" s="71"/>
      <c r="BB947" s="71"/>
      <c r="BC947" s="71"/>
      <c r="BD947" s="71"/>
      <c r="BE947" s="71"/>
      <c r="BF947" s="71"/>
      <c r="BG947" s="72"/>
      <c r="BH947" s="71"/>
      <c r="BI947" s="71"/>
      <c r="BJ947" s="71"/>
      <c r="BK947" s="71"/>
      <c r="BL947" s="71"/>
      <c r="BM947" s="71"/>
      <c r="BN947" s="72"/>
      <c r="BO947" s="71"/>
      <c r="BP947" s="71"/>
      <c r="BQ947" s="71"/>
      <c r="BR947" s="71"/>
      <c r="BS947" s="71"/>
      <c r="BT947" s="71"/>
      <c r="BU947"/>
      <c r="BV947" s="70"/>
      <c r="BW947" s="70"/>
      <c r="BX947" s="70"/>
      <c r="BY947" s="70"/>
      <c r="BZ947" s="70"/>
      <c r="CA947" s="70"/>
      <c r="CB947" s="70"/>
      <c r="CC947" s="70"/>
      <c r="CD947" s="70"/>
    </row>
    <row r="948" spans="1:82">
      <c r="A948" s="70"/>
      <c r="B948" s="70"/>
      <c r="C948" s="70"/>
      <c r="D948" s="70"/>
      <c r="E948" s="70"/>
      <c r="F948" s="70"/>
      <c r="G948" s="70"/>
      <c r="H948" s="70"/>
      <c r="I948" s="1066"/>
      <c r="J948" s="71"/>
      <c r="K948" s="71"/>
      <c r="L948" s="71"/>
      <c r="M948" s="71"/>
      <c r="N948" s="71"/>
      <c r="O948" s="71"/>
      <c r="P948" s="71"/>
      <c r="Q948" s="71"/>
      <c r="R948" s="71"/>
      <c r="S948" s="71"/>
      <c r="T948" s="72"/>
      <c r="U948" s="71"/>
      <c r="V948" s="71"/>
      <c r="W948" s="71"/>
      <c r="X948" s="71"/>
      <c r="Y948" s="71"/>
      <c r="Z948" s="71"/>
      <c r="AA948" s="71"/>
      <c r="AB948" s="71"/>
      <c r="AC948" s="71"/>
      <c r="AD948" s="71"/>
      <c r="AE948" s="72"/>
      <c r="AF948" s="71"/>
      <c r="AG948" s="71"/>
      <c r="AH948" s="71"/>
      <c r="AI948" s="71"/>
      <c r="AJ948" s="71"/>
      <c r="AK948" s="71"/>
      <c r="AL948" s="71"/>
      <c r="AM948" s="71"/>
      <c r="AN948" s="71"/>
      <c r="AO948" s="71"/>
      <c r="AP948" s="71"/>
      <c r="AQ948" s="72"/>
      <c r="AR948" s="71"/>
      <c r="AS948" s="71"/>
      <c r="AT948" s="71"/>
      <c r="AU948" s="71"/>
      <c r="AV948" s="71"/>
      <c r="AW948" s="71"/>
      <c r="AX948" s="71"/>
      <c r="AY948" s="72"/>
      <c r="AZ948" s="71"/>
      <c r="BA948" s="71"/>
      <c r="BB948" s="71"/>
      <c r="BC948" s="71"/>
      <c r="BD948" s="71"/>
      <c r="BE948" s="71"/>
      <c r="BF948" s="71"/>
      <c r="BG948" s="72"/>
      <c r="BH948" s="71"/>
      <c r="BI948" s="71"/>
      <c r="BJ948" s="71"/>
      <c r="BK948" s="71"/>
      <c r="BL948" s="71"/>
      <c r="BM948" s="71"/>
      <c r="BN948" s="72"/>
      <c r="BO948" s="71"/>
      <c r="BP948" s="71"/>
      <c r="BQ948" s="71"/>
      <c r="BR948" s="71"/>
      <c r="BS948" s="71"/>
      <c r="BT948" s="71"/>
      <c r="BU948"/>
      <c r="BV948" s="70"/>
      <c r="BW948" s="70"/>
      <c r="BX948" s="70"/>
      <c r="BY948" s="70"/>
      <c r="BZ948" s="70"/>
      <c r="CA948" s="70"/>
      <c r="CB948" s="70"/>
      <c r="CC948" s="70"/>
      <c r="CD948" s="70"/>
    </row>
    <row r="949" spans="1:82">
      <c r="A949" s="70"/>
      <c r="B949" s="70"/>
      <c r="C949" s="70"/>
      <c r="D949" s="70"/>
      <c r="E949" s="70"/>
      <c r="F949" s="70"/>
      <c r="G949" s="70"/>
      <c r="H949" s="70"/>
      <c r="I949" s="1066"/>
      <c r="J949" s="71"/>
      <c r="K949" s="71"/>
      <c r="L949" s="71"/>
      <c r="M949" s="71"/>
      <c r="N949" s="71"/>
      <c r="O949" s="71"/>
      <c r="P949" s="71"/>
      <c r="Q949" s="71"/>
      <c r="R949" s="71"/>
      <c r="S949" s="71"/>
      <c r="T949" s="72"/>
      <c r="U949" s="71"/>
      <c r="V949" s="71"/>
      <c r="W949" s="71"/>
      <c r="X949" s="71"/>
      <c r="Y949" s="71"/>
      <c r="Z949" s="71"/>
      <c r="AA949" s="71"/>
      <c r="AB949" s="71"/>
      <c r="AC949" s="71"/>
      <c r="AD949" s="71"/>
      <c r="AE949" s="72"/>
      <c r="AF949" s="71"/>
      <c r="AG949" s="71"/>
      <c r="AH949" s="71"/>
      <c r="AI949" s="71"/>
      <c r="AJ949" s="71"/>
      <c r="AK949" s="71"/>
      <c r="AL949" s="71"/>
      <c r="AM949" s="71"/>
      <c r="AN949" s="71"/>
      <c r="AO949" s="71"/>
      <c r="AP949" s="71"/>
      <c r="AQ949" s="72"/>
      <c r="AR949" s="71"/>
      <c r="AS949" s="71"/>
      <c r="AT949" s="71"/>
      <c r="AU949" s="71"/>
      <c r="AV949" s="71"/>
      <c r="AW949" s="71"/>
      <c r="AX949" s="71"/>
      <c r="AY949" s="72"/>
      <c r="AZ949" s="71"/>
      <c r="BA949" s="71"/>
      <c r="BB949" s="71"/>
      <c r="BC949" s="71"/>
      <c r="BD949" s="71"/>
      <c r="BE949" s="71"/>
      <c r="BF949" s="71"/>
      <c r="BG949" s="72"/>
      <c r="BH949" s="71"/>
      <c r="BI949" s="71"/>
      <c r="BJ949" s="71"/>
      <c r="BK949" s="71"/>
      <c r="BL949" s="71"/>
      <c r="BM949" s="71"/>
      <c r="BN949" s="72"/>
      <c r="BO949" s="71"/>
      <c r="BP949" s="71"/>
      <c r="BQ949" s="71"/>
      <c r="BR949" s="71"/>
      <c r="BS949" s="71"/>
      <c r="BT949" s="71"/>
      <c r="BU949"/>
      <c r="BV949" s="70"/>
      <c r="BW949" s="70"/>
      <c r="BX949" s="70"/>
      <c r="BY949" s="70"/>
      <c r="BZ949" s="70"/>
      <c r="CA949" s="70"/>
      <c r="CB949" s="70"/>
      <c r="CC949" s="70"/>
      <c r="CD949" s="70"/>
    </row>
    <row r="950" spans="1:82">
      <c r="A950" s="70"/>
      <c r="B950" s="70"/>
      <c r="C950" s="70"/>
      <c r="D950" s="70"/>
      <c r="E950" s="70"/>
      <c r="F950" s="70"/>
      <c r="G950" s="70"/>
      <c r="H950" s="70"/>
      <c r="I950" s="1066"/>
      <c r="J950" s="71"/>
      <c r="K950" s="71"/>
      <c r="L950" s="71"/>
      <c r="M950" s="71"/>
      <c r="N950" s="71"/>
      <c r="O950" s="71"/>
      <c r="P950" s="71"/>
      <c r="Q950" s="71"/>
      <c r="R950" s="71"/>
      <c r="S950" s="71"/>
      <c r="T950" s="72"/>
      <c r="U950" s="71"/>
      <c r="V950" s="71"/>
      <c r="W950" s="71"/>
      <c r="X950" s="71"/>
      <c r="Y950" s="71"/>
      <c r="Z950" s="71"/>
      <c r="AA950" s="71"/>
      <c r="AB950" s="71"/>
      <c r="AC950" s="71"/>
      <c r="AD950" s="71"/>
      <c r="AE950" s="72"/>
      <c r="AF950" s="71"/>
      <c r="AG950" s="71"/>
      <c r="AH950" s="71"/>
      <c r="AI950" s="71"/>
      <c r="AJ950" s="71"/>
      <c r="AK950" s="71"/>
      <c r="AL950" s="71"/>
      <c r="AM950" s="71"/>
      <c r="AN950" s="71"/>
      <c r="AO950" s="71"/>
      <c r="AP950" s="71"/>
      <c r="AQ950" s="72"/>
      <c r="AR950" s="71"/>
      <c r="AS950" s="71"/>
      <c r="AT950" s="71"/>
      <c r="AU950" s="71"/>
      <c r="AV950" s="71"/>
      <c r="AW950" s="71"/>
      <c r="AX950" s="71"/>
      <c r="AY950" s="72"/>
      <c r="AZ950" s="71"/>
      <c r="BA950" s="71"/>
      <c r="BB950" s="71"/>
      <c r="BC950" s="71"/>
      <c r="BD950" s="71"/>
      <c r="BE950" s="71"/>
      <c r="BF950" s="71"/>
      <c r="BG950" s="72"/>
      <c r="BH950" s="71"/>
      <c r="BI950" s="71"/>
      <c r="BJ950" s="71"/>
      <c r="BK950" s="71"/>
      <c r="BL950" s="71"/>
      <c r="BM950" s="71"/>
      <c r="BN950" s="72"/>
      <c r="BO950" s="71"/>
      <c r="BP950" s="71"/>
      <c r="BQ950" s="71"/>
      <c r="BR950" s="71"/>
      <c r="BS950" s="71"/>
      <c r="BT950" s="71"/>
      <c r="BU950"/>
      <c r="BV950" s="70"/>
      <c r="BW950" s="70"/>
      <c r="BX950" s="70"/>
      <c r="BY950" s="70"/>
      <c r="BZ950" s="70"/>
      <c r="CA950" s="70"/>
      <c r="CB950" s="70"/>
      <c r="CC950" s="70"/>
      <c r="CD950" s="70"/>
    </row>
    <row r="951" spans="1:82">
      <c r="A951" s="70"/>
      <c r="B951" s="70"/>
      <c r="C951" s="70"/>
      <c r="D951" s="70"/>
      <c r="E951" s="70"/>
      <c r="F951" s="70"/>
      <c r="G951" s="70"/>
      <c r="H951" s="70"/>
      <c r="I951" s="1066"/>
      <c r="J951" s="71"/>
      <c r="K951" s="71"/>
      <c r="L951" s="71"/>
      <c r="M951" s="71"/>
      <c r="N951" s="71"/>
      <c r="O951" s="71"/>
      <c r="P951" s="71"/>
      <c r="Q951" s="71"/>
      <c r="R951" s="71"/>
      <c r="S951" s="71"/>
      <c r="T951" s="72"/>
      <c r="U951" s="71"/>
      <c r="V951" s="71"/>
      <c r="W951" s="71"/>
      <c r="X951" s="71"/>
      <c r="Y951" s="71"/>
      <c r="Z951" s="71"/>
      <c r="AA951" s="71"/>
      <c r="AB951" s="71"/>
      <c r="AC951" s="71"/>
      <c r="AD951" s="71"/>
      <c r="AE951" s="72"/>
      <c r="AF951" s="71"/>
      <c r="AG951" s="71"/>
      <c r="AH951" s="71"/>
      <c r="AI951" s="71"/>
      <c r="AJ951" s="71"/>
      <c r="AK951" s="71"/>
      <c r="AL951" s="71"/>
      <c r="AM951" s="71"/>
      <c r="AN951" s="71"/>
      <c r="AO951" s="71"/>
      <c r="AP951" s="71"/>
      <c r="AQ951" s="72"/>
      <c r="AR951" s="71"/>
      <c r="AS951" s="71"/>
      <c r="AT951" s="71"/>
      <c r="AU951" s="71"/>
      <c r="AV951" s="71"/>
      <c r="AW951" s="71"/>
      <c r="AX951" s="71"/>
      <c r="AY951" s="72"/>
      <c r="AZ951" s="71"/>
      <c r="BA951" s="71"/>
      <c r="BB951" s="71"/>
      <c r="BC951" s="71"/>
      <c r="BD951" s="71"/>
      <c r="BE951" s="71"/>
      <c r="BF951" s="71"/>
      <c r="BG951" s="72"/>
      <c r="BH951" s="71"/>
      <c r="BI951" s="71"/>
      <c r="BJ951" s="71"/>
      <c r="BK951" s="71"/>
      <c r="BL951" s="71"/>
      <c r="BM951" s="71"/>
      <c r="BN951" s="72"/>
      <c r="BO951" s="71"/>
      <c r="BP951" s="71"/>
      <c r="BQ951" s="71"/>
      <c r="BR951" s="71"/>
      <c r="BS951" s="71"/>
      <c r="BT951" s="71"/>
      <c r="BU951"/>
      <c r="BV951" s="70"/>
      <c r="BW951" s="70"/>
      <c r="BX951" s="70"/>
      <c r="BY951" s="70"/>
      <c r="BZ951" s="70"/>
      <c r="CA951" s="70"/>
      <c r="CB951" s="70"/>
      <c r="CC951" s="70"/>
      <c r="CD951" s="70"/>
    </row>
    <row r="952" spans="1:82">
      <c r="A952" s="70"/>
      <c r="B952" s="70"/>
      <c r="C952" s="70"/>
      <c r="D952" s="70"/>
      <c r="E952" s="70"/>
      <c r="F952" s="70"/>
      <c r="G952" s="70"/>
      <c r="H952" s="70"/>
      <c r="I952" s="1066"/>
      <c r="J952" s="71"/>
      <c r="K952" s="71"/>
      <c r="L952" s="71"/>
      <c r="M952" s="71"/>
      <c r="N952" s="71"/>
      <c r="O952" s="71"/>
      <c r="P952" s="71"/>
      <c r="Q952" s="71"/>
      <c r="R952" s="71"/>
      <c r="S952" s="71"/>
      <c r="T952" s="72"/>
      <c r="U952" s="71"/>
      <c r="V952" s="71"/>
      <c r="W952" s="71"/>
      <c r="X952" s="71"/>
      <c r="Y952" s="71"/>
      <c r="Z952" s="71"/>
      <c r="AA952" s="71"/>
      <c r="AB952" s="71"/>
      <c r="AC952" s="71"/>
      <c r="AD952" s="71"/>
      <c r="AE952" s="72"/>
      <c r="AF952" s="71"/>
      <c r="AG952" s="71"/>
      <c r="AH952" s="71"/>
      <c r="AI952" s="71"/>
      <c r="AJ952" s="71"/>
      <c r="AK952" s="71"/>
      <c r="AL952" s="71"/>
      <c r="AM952" s="71"/>
      <c r="AN952" s="71"/>
      <c r="AO952" s="71"/>
      <c r="AP952" s="71"/>
      <c r="AQ952" s="72"/>
      <c r="AR952" s="71"/>
      <c r="AS952" s="71"/>
      <c r="AT952" s="71"/>
      <c r="AU952" s="71"/>
      <c r="AV952" s="71"/>
      <c r="AW952" s="71"/>
      <c r="AX952" s="71"/>
      <c r="AY952" s="72"/>
      <c r="AZ952" s="71"/>
      <c r="BA952" s="71"/>
      <c r="BB952" s="71"/>
      <c r="BC952" s="71"/>
      <c r="BD952" s="71"/>
      <c r="BE952" s="71"/>
      <c r="BF952" s="71"/>
      <c r="BG952" s="72"/>
      <c r="BH952" s="71"/>
      <c r="BI952" s="71"/>
      <c r="BJ952" s="71"/>
      <c r="BK952" s="71"/>
      <c r="BL952" s="71"/>
      <c r="BM952" s="71"/>
      <c r="BN952" s="72"/>
      <c r="BO952" s="71"/>
      <c r="BP952" s="71"/>
      <c r="BQ952" s="71"/>
      <c r="BR952" s="71"/>
      <c r="BS952" s="71"/>
      <c r="BT952" s="71"/>
      <c r="BU952"/>
      <c r="BV952" s="70"/>
      <c r="BW952" s="70"/>
      <c r="BX952" s="70"/>
      <c r="BY952" s="70"/>
      <c r="BZ952" s="70"/>
      <c r="CA952" s="70"/>
      <c r="CB952" s="70"/>
      <c r="CC952" s="70"/>
      <c r="CD952" s="70"/>
    </row>
    <row r="953" spans="1:82">
      <c r="A953" s="70"/>
      <c r="B953" s="70"/>
      <c r="C953" s="70"/>
      <c r="D953" s="70"/>
      <c r="E953" s="70"/>
      <c r="F953" s="70"/>
      <c r="G953" s="70"/>
      <c r="H953" s="70"/>
      <c r="I953" s="1066"/>
      <c r="J953" s="71"/>
      <c r="K953" s="71"/>
      <c r="L953" s="71"/>
      <c r="M953" s="71"/>
      <c r="N953" s="71"/>
      <c r="O953" s="71"/>
      <c r="P953" s="71"/>
      <c r="Q953" s="71"/>
      <c r="R953" s="71"/>
      <c r="S953" s="71"/>
      <c r="T953" s="72"/>
      <c r="U953" s="71"/>
      <c r="V953" s="71"/>
      <c r="W953" s="71"/>
      <c r="X953" s="71"/>
      <c r="Y953" s="71"/>
      <c r="Z953" s="71"/>
      <c r="AA953" s="71"/>
      <c r="AB953" s="71"/>
      <c r="AC953" s="71"/>
      <c r="AD953" s="71"/>
      <c r="AE953" s="72"/>
      <c r="AF953" s="71"/>
      <c r="AG953" s="71"/>
      <c r="AH953" s="71"/>
      <c r="AI953" s="71"/>
      <c r="AJ953" s="71"/>
      <c r="AK953" s="71"/>
      <c r="AL953" s="71"/>
      <c r="AM953" s="71"/>
      <c r="AN953" s="71"/>
      <c r="AO953" s="71"/>
      <c r="AP953" s="71"/>
      <c r="AQ953" s="72"/>
      <c r="AR953" s="71"/>
      <c r="AS953" s="71"/>
      <c r="AT953" s="71"/>
      <c r="AU953" s="71"/>
      <c r="AV953" s="71"/>
      <c r="AW953" s="71"/>
      <c r="AX953" s="71"/>
      <c r="AY953" s="72"/>
      <c r="AZ953" s="71"/>
      <c r="BA953" s="71"/>
      <c r="BB953" s="71"/>
      <c r="BC953" s="71"/>
      <c r="BD953" s="71"/>
      <c r="BE953" s="71"/>
      <c r="BF953" s="71"/>
      <c r="BG953" s="72"/>
      <c r="BH953" s="71"/>
      <c r="BI953" s="71"/>
      <c r="BJ953" s="71"/>
      <c r="BK953" s="71"/>
      <c r="BL953" s="71"/>
      <c r="BM953" s="71"/>
      <c r="BN953" s="72"/>
      <c r="BO953" s="71"/>
      <c r="BP953" s="71"/>
      <c r="BQ953" s="71"/>
      <c r="BR953" s="71"/>
      <c r="BS953" s="71"/>
      <c r="BT953" s="71"/>
      <c r="BU953"/>
      <c r="BV953" s="70"/>
      <c r="BW953" s="70"/>
      <c r="BX953" s="70"/>
      <c r="BY953" s="70"/>
      <c r="BZ953" s="70"/>
      <c r="CA953" s="70"/>
      <c r="CB953" s="70"/>
      <c r="CC953" s="70"/>
      <c r="CD953" s="70"/>
    </row>
    <row r="954" spans="1:82">
      <c r="A954" s="70"/>
      <c r="B954" s="70"/>
      <c r="C954" s="70"/>
      <c r="D954" s="70"/>
      <c r="E954" s="70"/>
      <c r="F954" s="70"/>
      <c r="G954" s="70"/>
      <c r="H954" s="70"/>
      <c r="I954" s="1066"/>
      <c r="J954" s="71"/>
      <c r="K954" s="71"/>
      <c r="L954" s="71"/>
      <c r="M954" s="71"/>
      <c r="N954" s="71"/>
      <c r="O954" s="71"/>
      <c r="P954" s="71"/>
      <c r="Q954" s="71"/>
      <c r="R954" s="71"/>
      <c r="S954" s="71"/>
      <c r="T954" s="72"/>
      <c r="U954" s="71"/>
      <c r="V954" s="71"/>
      <c r="W954" s="71"/>
      <c r="X954" s="71"/>
      <c r="Y954" s="71"/>
      <c r="Z954" s="71"/>
      <c r="AA954" s="71"/>
      <c r="AB954" s="71"/>
      <c r="AC954" s="71"/>
      <c r="AD954" s="71"/>
      <c r="AE954" s="72"/>
      <c r="AF954" s="71"/>
      <c r="AG954" s="71"/>
      <c r="AH954" s="71"/>
      <c r="AI954" s="71"/>
      <c r="AJ954" s="71"/>
      <c r="AK954" s="71"/>
      <c r="AL954" s="71"/>
      <c r="AM954" s="71"/>
      <c r="AN954" s="71"/>
      <c r="AO954" s="71"/>
      <c r="AP954" s="71"/>
      <c r="AQ954" s="72"/>
      <c r="AR954" s="71"/>
      <c r="AS954" s="71"/>
      <c r="AT954" s="71"/>
      <c r="AU954" s="71"/>
      <c r="AV954" s="71"/>
      <c r="AW954" s="71"/>
      <c r="AX954" s="71"/>
      <c r="AY954" s="72"/>
      <c r="AZ954" s="71"/>
      <c r="BA954" s="71"/>
      <c r="BB954" s="71"/>
      <c r="BC954" s="71"/>
      <c r="BD954" s="71"/>
      <c r="BE954" s="71"/>
      <c r="BF954" s="71"/>
      <c r="BG954" s="72"/>
      <c r="BH954" s="71"/>
      <c r="BI954" s="71"/>
      <c r="BJ954" s="71"/>
      <c r="BK954" s="71"/>
      <c r="BL954" s="71"/>
      <c r="BM954" s="71"/>
      <c r="BN954" s="72"/>
      <c r="BO954" s="71"/>
      <c r="BP954" s="71"/>
      <c r="BQ954" s="71"/>
      <c r="BR954" s="71"/>
      <c r="BS954" s="71"/>
      <c r="BT954" s="71"/>
      <c r="BU954"/>
      <c r="BV954" s="70"/>
      <c r="BW954" s="70"/>
      <c r="BX954" s="70"/>
      <c r="BY954" s="70"/>
      <c r="BZ954" s="70"/>
      <c r="CA954" s="70"/>
      <c r="CB954" s="70"/>
      <c r="CC954" s="70"/>
      <c r="CD954" s="70"/>
    </row>
    <row r="955" spans="1:82">
      <c r="A955" s="70"/>
      <c r="B955" s="70"/>
      <c r="C955" s="70"/>
      <c r="D955" s="70"/>
      <c r="E955" s="70"/>
      <c r="F955" s="70"/>
      <c r="G955" s="70"/>
      <c r="H955" s="70"/>
      <c r="I955" s="1066"/>
      <c r="J955" s="71"/>
      <c r="K955" s="71"/>
      <c r="L955" s="71"/>
      <c r="M955" s="71"/>
      <c r="N955" s="71"/>
      <c r="O955" s="71"/>
      <c r="P955" s="71"/>
      <c r="Q955" s="71"/>
      <c r="R955" s="71"/>
      <c r="S955" s="71"/>
      <c r="T955" s="72"/>
      <c r="U955" s="71"/>
      <c r="V955" s="71"/>
      <c r="W955" s="71"/>
      <c r="X955" s="71"/>
      <c r="Y955" s="71"/>
      <c r="Z955" s="71"/>
      <c r="AA955" s="71"/>
      <c r="AB955" s="71"/>
      <c r="AC955" s="71"/>
      <c r="AD955" s="71"/>
      <c r="AE955" s="72"/>
      <c r="AF955" s="71"/>
      <c r="AG955" s="71"/>
      <c r="AH955" s="71"/>
      <c r="AI955" s="71"/>
      <c r="AJ955" s="71"/>
      <c r="AK955" s="71"/>
      <c r="AL955" s="71"/>
      <c r="AM955" s="71"/>
      <c r="AN955" s="71"/>
      <c r="AO955" s="71"/>
      <c r="AP955" s="71"/>
      <c r="AQ955" s="72"/>
      <c r="AR955" s="71"/>
      <c r="AS955" s="71"/>
      <c r="AT955" s="71"/>
      <c r="AU955" s="71"/>
      <c r="AV955" s="71"/>
      <c r="AW955" s="71"/>
      <c r="AX955" s="71"/>
      <c r="AY955" s="72"/>
      <c r="AZ955" s="71"/>
      <c r="BA955" s="71"/>
      <c r="BB955" s="71"/>
      <c r="BC955" s="71"/>
      <c r="BD955" s="71"/>
      <c r="BE955" s="71"/>
      <c r="BF955" s="71"/>
      <c r="BG955" s="72"/>
      <c r="BH955" s="71"/>
      <c r="BI955" s="71"/>
      <c r="BJ955" s="71"/>
      <c r="BK955" s="71"/>
      <c r="BL955" s="71"/>
      <c r="BM955" s="71"/>
      <c r="BN955" s="72"/>
      <c r="BO955" s="71"/>
      <c r="BP955" s="71"/>
      <c r="BQ955" s="71"/>
      <c r="BR955" s="71"/>
      <c r="BS955" s="71"/>
      <c r="BT955" s="71"/>
      <c r="BU955"/>
      <c r="BV955" s="70"/>
      <c r="BW955" s="70"/>
      <c r="BX955" s="70"/>
      <c r="BY955" s="70"/>
      <c r="BZ955" s="70"/>
      <c r="CA955" s="70"/>
      <c r="CB955" s="70"/>
      <c r="CC955" s="70"/>
      <c r="CD955" s="70"/>
    </row>
    <row r="956" spans="1:82">
      <c r="A956" s="70"/>
      <c r="B956" s="70"/>
      <c r="C956" s="70"/>
      <c r="D956" s="70"/>
      <c r="E956" s="70"/>
      <c r="F956" s="70"/>
      <c r="G956" s="70"/>
      <c r="H956" s="70"/>
      <c r="I956" s="1066"/>
      <c r="J956" s="71"/>
      <c r="K956" s="71"/>
      <c r="L956" s="71"/>
      <c r="M956" s="71"/>
      <c r="N956" s="71"/>
      <c r="O956" s="71"/>
      <c r="P956" s="71"/>
      <c r="Q956" s="71"/>
      <c r="R956" s="71"/>
      <c r="S956" s="71"/>
      <c r="T956" s="72"/>
      <c r="U956" s="71"/>
      <c r="V956" s="71"/>
      <c r="W956" s="71"/>
      <c r="X956" s="71"/>
      <c r="Y956" s="71"/>
      <c r="Z956" s="71"/>
      <c r="AA956" s="71"/>
      <c r="AB956" s="71"/>
      <c r="AC956" s="71"/>
      <c r="AD956" s="71"/>
      <c r="AE956" s="72"/>
      <c r="AF956" s="71"/>
      <c r="AG956" s="71"/>
      <c r="AH956" s="71"/>
      <c r="AI956" s="71"/>
      <c r="AJ956" s="71"/>
      <c r="AK956" s="71"/>
      <c r="AL956" s="71"/>
      <c r="AM956" s="71"/>
      <c r="AN956" s="71"/>
      <c r="AO956" s="71"/>
      <c r="AP956" s="71"/>
      <c r="AQ956" s="72"/>
      <c r="AR956" s="71"/>
      <c r="AS956" s="71"/>
      <c r="AT956" s="71"/>
      <c r="AU956" s="71"/>
      <c r="AV956" s="71"/>
      <c r="AW956" s="71"/>
      <c r="AX956" s="71"/>
      <c r="AY956" s="72"/>
      <c r="AZ956" s="71"/>
      <c r="BA956" s="71"/>
      <c r="BB956" s="71"/>
      <c r="BC956" s="71"/>
      <c r="BD956" s="71"/>
      <c r="BE956" s="71"/>
      <c r="BF956" s="71"/>
      <c r="BG956" s="72"/>
      <c r="BH956" s="71"/>
      <c r="BI956" s="71"/>
      <c r="BJ956" s="71"/>
      <c r="BK956" s="71"/>
      <c r="BL956" s="71"/>
      <c r="BM956" s="71"/>
      <c r="BN956" s="72"/>
      <c r="BO956" s="71"/>
      <c r="BP956" s="71"/>
      <c r="BQ956" s="71"/>
      <c r="BR956" s="71"/>
      <c r="BS956" s="71"/>
      <c r="BT956" s="71"/>
      <c r="BU956"/>
      <c r="BV956" s="70"/>
      <c r="BW956" s="70"/>
      <c r="BX956" s="70"/>
      <c r="BY956" s="70"/>
      <c r="BZ956" s="70"/>
      <c r="CA956" s="70"/>
      <c r="CB956" s="70"/>
      <c r="CC956" s="70"/>
      <c r="CD956" s="70"/>
    </row>
    <row r="957" spans="1:82">
      <c r="A957" s="70"/>
      <c r="B957" s="70"/>
      <c r="C957" s="70"/>
      <c r="D957" s="70"/>
      <c r="E957" s="70"/>
      <c r="F957" s="70"/>
      <c r="G957" s="1064"/>
      <c r="H957" s="70"/>
      <c r="I957" s="1066"/>
      <c r="J957" s="71"/>
      <c r="K957" s="71"/>
      <c r="L957" s="71"/>
      <c r="M957" s="71"/>
      <c r="N957" s="71"/>
      <c r="O957" s="71"/>
      <c r="P957" s="71"/>
      <c r="Q957" s="71"/>
      <c r="R957" s="71"/>
      <c r="S957" s="71"/>
      <c r="T957" s="72"/>
      <c r="U957" s="71"/>
      <c r="V957" s="71"/>
      <c r="W957" s="71"/>
      <c r="X957" s="71"/>
      <c r="Y957" s="71"/>
      <c r="Z957" s="71"/>
      <c r="AA957" s="71"/>
      <c r="AB957" s="71"/>
      <c r="AC957" s="71"/>
      <c r="AD957" s="71"/>
      <c r="AE957" s="72"/>
      <c r="AF957" s="71"/>
      <c r="AG957" s="71"/>
      <c r="AH957" s="71"/>
      <c r="AI957" s="71"/>
      <c r="AJ957" s="71"/>
      <c r="AK957" s="71"/>
      <c r="AL957" s="71"/>
      <c r="AM957" s="71"/>
      <c r="AN957" s="71"/>
      <c r="AO957" s="71"/>
      <c r="AP957" s="71"/>
      <c r="AQ957" s="72"/>
      <c r="AR957" s="71"/>
      <c r="AS957" s="71"/>
      <c r="AT957" s="71"/>
      <c r="AU957" s="71"/>
      <c r="AV957" s="71"/>
      <c r="AW957" s="71"/>
      <c r="AX957" s="71"/>
      <c r="AY957" s="72"/>
      <c r="AZ957" s="71"/>
      <c r="BA957" s="71"/>
      <c r="BB957" s="71"/>
      <c r="BC957" s="71"/>
      <c r="BD957" s="71"/>
      <c r="BE957" s="71"/>
      <c r="BF957" s="71"/>
      <c r="BG957" s="72"/>
      <c r="BH957" s="71"/>
      <c r="BI957" s="71"/>
      <c r="BJ957" s="71"/>
      <c r="BK957" s="71"/>
      <c r="BL957" s="71"/>
      <c r="BM957" s="71"/>
      <c r="BN957" s="72"/>
      <c r="BO957" s="71"/>
      <c r="BP957" s="71"/>
      <c r="BQ957" s="71"/>
      <c r="BR957" s="71"/>
      <c r="BS957" s="71"/>
      <c r="BT957" s="71"/>
      <c r="BU957"/>
      <c r="BV957" s="70"/>
      <c r="BW957" s="70"/>
      <c r="BX957" s="70"/>
      <c r="BY957" s="70"/>
      <c r="BZ957" s="70"/>
      <c r="CA957" s="70"/>
      <c r="CB957" s="70"/>
      <c r="CC957" s="70"/>
      <c r="CD957" s="70"/>
    </row>
    <row r="958" spans="1:82">
      <c r="A958" s="70"/>
      <c r="B958" s="70"/>
      <c r="C958" s="70"/>
      <c r="D958" s="70"/>
      <c r="E958" s="70"/>
      <c r="F958" s="70"/>
      <c r="G958" s="1064"/>
      <c r="H958" s="70"/>
      <c r="I958" s="1066"/>
      <c r="J958" s="71"/>
      <c r="K958" s="71"/>
      <c r="L958" s="71"/>
      <c r="M958" s="71"/>
      <c r="N958" s="71"/>
      <c r="O958" s="71"/>
      <c r="P958" s="71"/>
      <c r="Q958" s="71"/>
      <c r="R958" s="71"/>
      <c r="S958" s="71"/>
      <c r="T958" s="72"/>
      <c r="U958" s="71"/>
      <c r="V958" s="71"/>
      <c r="W958" s="71"/>
      <c r="X958" s="71"/>
      <c r="Y958" s="71"/>
      <c r="Z958" s="71"/>
      <c r="AA958" s="71"/>
      <c r="AB958" s="71"/>
      <c r="AC958" s="71"/>
      <c r="AD958" s="71"/>
      <c r="AE958" s="72"/>
      <c r="AF958" s="71"/>
      <c r="AG958" s="71"/>
      <c r="AH958" s="71"/>
      <c r="AI958" s="71"/>
      <c r="AJ958" s="71"/>
      <c r="AK958" s="71"/>
      <c r="AL958" s="71"/>
      <c r="AM958" s="71"/>
      <c r="AN958" s="71"/>
      <c r="AO958" s="71"/>
      <c r="AP958" s="71"/>
      <c r="AQ958" s="72"/>
      <c r="AR958" s="71"/>
      <c r="AS958" s="71"/>
      <c r="AT958" s="71"/>
      <c r="AU958" s="71"/>
      <c r="AV958" s="71"/>
      <c r="AW958" s="71"/>
      <c r="AX958" s="71"/>
      <c r="AY958" s="72"/>
      <c r="AZ958" s="71"/>
      <c r="BA958" s="71"/>
      <c r="BB958" s="71"/>
      <c r="BC958" s="71"/>
      <c r="BD958" s="71"/>
      <c r="BE958" s="71"/>
      <c r="BF958" s="71"/>
      <c r="BG958" s="72"/>
      <c r="BH958" s="71"/>
      <c r="BI958" s="71"/>
      <c r="BJ958" s="71"/>
      <c r="BK958" s="71"/>
      <c r="BL958" s="71"/>
      <c r="BM958" s="71"/>
      <c r="BN958" s="72"/>
      <c r="BO958" s="71"/>
      <c r="BP958" s="71"/>
      <c r="BQ958" s="71"/>
      <c r="BR958" s="71"/>
      <c r="BS958" s="71"/>
      <c r="BT958" s="71"/>
      <c r="BU958"/>
      <c r="BV958" s="70"/>
      <c r="BW958" s="70"/>
      <c r="BX958" s="70"/>
      <c r="BY958" s="70"/>
      <c r="BZ958" s="70"/>
      <c r="CA958" s="70"/>
      <c r="CB958" s="70"/>
      <c r="CC958" s="70"/>
      <c r="CD958" s="70"/>
    </row>
    <row r="959" spans="1:82">
      <c r="A959" s="70"/>
      <c r="B959" s="70"/>
      <c r="C959" s="70"/>
      <c r="D959" s="70"/>
      <c r="E959" s="70"/>
      <c r="F959" s="70"/>
      <c r="G959" s="70"/>
      <c r="H959" s="70"/>
      <c r="I959" s="1066"/>
      <c r="J959" s="71"/>
      <c r="K959" s="71"/>
      <c r="L959" s="71"/>
      <c r="M959" s="71"/>
      <c r="N959" s="71"/>
      <c r="O959" s="71"/>
      <c r="P959" s="71"/>
      <c r="Q959" s="71"/>
      <c r="R959" s="71"/>
      <c r="S959" s="71"/>
      <c r="T959" s="72"/>
      <c r="U959" s="71"/>
      <c r="V959" s="71"/>
      <c r="W959" s="71"/>
      <c r="X959" s="71"/>
      <c r="Y959" s="71"/>
      <c r="Z959" s="71"/>
      <c r="AA959" s="71"/>
      <c r="AB959" s="71"/>
      <c r="AC959" s="71"/>
      <c r="AD959" s="71"/>
      <c r="AE959" s="72"/>
      <c r="AF959" s="71"/>
      <c r="AG959" s="71"/>
      <c r="AH959" s="71"/>
      <c r="AI959" s="71"/>
      <c r="AJ959" s="71"/>
      <c r="AK959" s="71"/>
      <c r="AL959" s="71"/>
      <c r="AM959" s="71"/>
      <c r="AN959" s="71"/>
      <c r="AO959" s="71"/>
      <c r="AP959" s="71"/>
      <c r="AQ959" s="72"/>
      <c r="AR959" s="71"/>
      <c r="AS959" s="71"/>
      <c r="AT959" s="71"/>
      <c r="AU959" s="71"/>
      <c r="AV959" s="71"/>
      <c r="AW959" s="71"/>
      <c r="AX959" s="71"/>
      <c r="AY959" s="72"/>
      <c r="AZ959" s="71"/>
      <c r="BA959" s="71"/>
      <c r="BB959" s="71"/>
      <c r="BC959" s="71"/>
      <c r="BD959" s="71"/>
      <c r="BE959" s="71"/>
      <c r="BF959" s="71"/>
      <c r="BG959" s="72"/>
      <c r="BH959" s="71"/>
      <c r="BI959" s="71"/>
      <c r="BJ959" s="71"/>
      <c r="BK959" s="71"/>
      <c r="BL959" s="71"/>
      <c r="BM959" s="71"/>
      <c r="BN959" s="72"/>
      <c r="BO959" s="71"/>
      <c r="BP959" s="71"/>
      <c r="BQ959" s="71"/>
      <c r="BR959" s="71"/>
      <c r="BS959" s="71"/>
      <c r="BT959" s="71"/>
      <c r="BU959"/>
      <c r="BV959" s="70"/>
      <c r="BW959" s="70"/>
      <c r="BX959" s="70"/>
      <c r="BY959" s="70"/>
      <c r="BZ959" s="70"/>
      <c r="CA959" s="70"/>
      <c r="CB959" s="70"/>
      <c r="CC959" s="70"/>
      <c r="CD959" s="70"/>
    </row>
    <row r="960" spans="1:82">
      <c r="A960" s="70"/>
      <c r="B960" s="70"/>
      <c r="C960" s="70"/>
      <c r="D960" s="70"/>
      <c r="E960" s="70"/>
      <c r="F960" s="70"/>
      <c r="G960" s="70"/>
      <c r="H960" s="70"/>
      <c r="I960" s="1066"/>
      <c r="J960" s="71"/>
      <c r="K960" s="71"/>
      <c r="L960" s="71"/>
      <c r="M960" s="71"/>
      <c r="N960" s="71"/>
      <c r="O960" s="71"/>
      <c r="P960" s="71"/>
      <c r="Q960" s="71"/>
      <c r="R960" s="71"/>
      <c r="S960" s="71"/>
      <c r="T960" s="72"/>
      <c r="U960" s="71"/>
      <c r="V960" s="71"/>
      <c r="W960" s="71"/>
      <c r="X960" s="71"/>
      <c r="Y960" s="71"/>
      <c r="Z960" s="71"/>
      <c r="AA960" s="71"/>
      <c r="AB960" s="71"/>
      <c r="AC960" s="71"/>
      <c r="AD960" s="71"/>
      <c r="AE960" s="72"/>
      <c r="AF960" s="71"/>
      <c r="AG960" s="71"/>
      <c r="AH960" s="71"/>
      <c r="AI960" s="71"/>
      <c r="AJ960" s="71"/>
      <c r="AK960" s="71"/>
      <c r="AL960" s="71"/>
      <c r="AM960" s="71"/>
      <c r="AN960" s="71"/>
      <c r="AO960" s="71"/>
      <c r="AP960" s="71"/>
      <c r="AQ960" s="72"/>
      <c r="AR960" s="71"/>
      <c r="AS960" s="71"/>
      <c r="AT960" s="71"/>
      <c r="AU960" s="71"/>
      <c r="AV960" s="71"/>
      <c r="AW960" s="71"/>
      <c r="AX960" s="71"/>
      <c r="AY960" s="72"/>
      <c r="AZ960" s="71"/>
      <c r="BA960" s="71"/>
      <c r="BB960" s="71"/>
      <c r="BC960" s="71"/>
      <c r="BD960" s="71"/>
      <c r="BE960" s="71"/>
      <c r="BF960" s="71"/>
      <c r="BG960" s="72"/>
      <c r="BH960" s="71"/>
      <c r="BI960" s="71"/>
      <c r="BJ960" s="71"/>
      <c r="BK960" s="71"/>
      <c r="BL960" s="71"/>
      <c r="BM960" s="71"/>
      <c r="BN960" s="72"/>
      <c r="BO960" s="71"/>
      <c r="BP960" s="71"/>
      <c r="BQ960" s="71"/>
      <c r="BR960" s="71"/>
      <c r="BS960" s="71"/>
      <c r="BT960" s="71"/>
      <c r="BU960"/>
      <c r="BV960" s="70"/>
      <c r="BW960" s="70"/>
      <c r="BX960" s="70"/>
      <c r="BY960" s="70"/>
      <c r="BZ960" s="70"/>
      <c r="CA960" s="70"/>
      <c r="CB960" s="70"/>
      <c r="CC960" s="70"/>
      <c r="CD960" s="70"/>
    </row>
    <row r="961" spans="1:82">
      <c r="A961" s="70"/>
      <c r="B961" s="70"/>
      <c r="C961" s="70"/>
      <c r="D961" s="70"/>
      <c r="E961" s="70"/>
      <c r="F961" s="70"/>
      <c r="G961" s="70"/>
      <c r="H961" s="70"/>
      <c r="I961" s="1066"/>
      <c r="J961" s="71"/>
      <c r="K961" s="71"/>
      <c r="L961" s="71"/>
      <c r="M961" s="71"/>
      <c r="N961" s="71"/>
      <c r="O961" s="71"/>
      <c r="P961" s="71"/>
      <c r="Q961" s="71"/>
      <c r="R961" s="71"/>
      <c r="S961" s="71"/>
      <c r="T961" s="72"/>
      <c r="U961" s="71"/>
      <c r="V961" s="71"/>
      <c r="W961" s="71"/>
      <c r="X961" s="71"/>
      <c r="Y961" s="71"/>
      <c r="Z961" s="71"/>
      <c r="AA961" s="71"/>
      <c r="AB961" s="71"/>
      <c r="AC961" s="71"/>
      <c r="AD961" s="71"/>
      <c r="AE961" s="72"/>
      <c r="AF961" s="71"/>
      <c r="AG961" s="71"/>
      <c r="AH961" s="71"/>
      <c r="AI961" s="71"/>
      <c r="AJ961" s="71"/>
      <c r="AK961" s="71"/>
      <c r="AL961" s="71"/>
      <c r="AM961" s="71"/>
      <c r="AN961" s="71"/>
      <c r="AO961" s="71"/>
      <c r="AP961" s="71"/>
      <c r="AQ961" s="72"/>
      <c r="AR961" s="71"/>
      <c r="AS961" s="71"/>
      <c r="AT961" s="71"/>
      <c r="AU961" s="71"/>
      <c r="AV961" s="71"/>
      <c r="AW961" s="71"/>
      <c r="AX961" s="71"/>
      <c r="AY961" s="72"/>
      <c r="AZ961" s="71"/>
      <c r="BA961" s="71"/>
      <c r="BB961" s="71"/>
      <c r="BC961" s="71"/>
      <c r="BD961" s="71"/>
      <c r="BE961" s="71"/>
      <c r="BF961" s="71"/>
      <c r="BG961" s="72"/>
      <c r="BH961" s="71"/>
      <c r="BI961" s="71"/>
      <c r="BJ961" s="71"/>
      <c r="BK961" s="71"/>
      <c r="BL961" s="71"/>
      <c r="BM961" s="71"/>
      <c r="BN961" s="72"/>
      <c r="BO961" s="71"/>
      <c r="BP961" s="71"/>
      <c r="BQ961" s="71"/>
      <c r="BR961" s="71"/>
      <c r="BS961" s="71"/>
      <c r="BT961" s="71"/>
      <c r="BU961"/>
      <c r="BV961" s="70"/>
      <c r="BW961" s="70"/>
      <c r="BX961" s="70"/>
      <c r="BY961" s="70"/>
      <c r="BZ961" s="70"/>
      <c r="CA961" s="70"/>
      <c r="CB961" s="70"/>
      <c r="CC961" s="70"/>
      <c r="CD961" s="70"/>
    </row>
    <row r="962" spans="1:82">
      <c r="A962" s="70"/>
      <c r="B962" s="70"/>
      <c r="C962" s="70"/>
      <c r="D962" s="70"/>
      <c r="E962" s="70"/>
      <c r="F962" s="70"/>
      <c r="G962" s="70"/>
      <c r="H962" s="70"/>
      <c r="I962" s="1066"/>
      <c r="J962" s="71"/>
      <c r="K962" s="71"/>
      <c r="L962" s="71"/>
      <c r="M962" s="71"/>
      <c r="N962" s="71"/>
      <c r="O962" s="71"/>
      <c r="P962" s="71"/>
      <c r="Q962" s="71"/>
      <c r="R962" s="71"/>
      <c r="S962" s="71"/>
      <c r="T962" s="72"/>
      <c r="U962" s="71"/>
      <c r="V962" s="71"/>
      <c r="W962" s="71"/>
      <c r="X962" s="71"/>
      <c r="Y962" s="71"/>
      <c r="Z962" s="71"/>
      <c r="AA962" s="71"/>
      <c r="AB962" s="71"/>
      <c r="AC962" s="71"/>
      <c r="AD962" s="71"/>
      <c r="AE962" s="72"/>
      <c r="AF962" s="71"/>
      <c r="AG962" s="71"/>
      <c r="AH962" s="71"/>
      <c r="AI962" s="71"/>
      <c r="AJ962" s="71"/>
      <c r="AK962" s="71"/>
      <c r="AL962" s="71"/>
      <c r="AM962" s="71"/>
      <c r="AN962" s="71"/>
      <c r="AO962" s="71"/>
      <c r="AP962" s="71"/>
      <c r="AQ962" s="72"/>
      <c r="AR962" s="71"/>
      <c r="AS962" s="71"/>
      <c r="AT962" s="71"/>
      <c r="AU962" s="71"/>
      <c r="AV962" s="71"/>
      <c r="AW962" s="71"/>
      <c r="AX962" s="71"/>
      <c r="AY962" s="72"/>
      <c r="AZ962" s="71"/>
      <c r="BA962" s="71"/>
      <c r="BB962" s="71"/>
      <c r="BC962" s="71"/>
      <c r="BD962" s="71"/>
      <c r="BE962" s="71"/>
      <c r="BF962" s="71"/>
      <c r="BG962" s="72"/>
      <c r="BH962" s="71"/>
      <c r="BI962" s="71"/>
      <c r="BJ962" s="71"/>
      <c r="BK962" s="71"/>
      <c r="BL962" s="71"/>
      <c r="BM962" s="71"/>
      <c r="BN962" s="72"/>
      <c r="BO962" s="71"/>
      <c r="BP962" s="71"/>
      <c r="BQ962" s="71"/>
      <c r="BR962" s="71"/>
      <c r="BS962" s="71"/>
      <c r="BT962" s="71"/>
      <c r="BU962"/>
      <c r="BV962" s="70"/>
      <c r="BW962" s="70"/>
      <c r="BX962" s="70"/>
      <c r="BY962" s="70"/>
      <c r="BZ962" s="70"/>
      <c r="CA962" s="70"/>
      <c r="CB962" s="70"/>
      <c r="CC962" s="70"/>
      <c r="CD962" s="70"/>
    </row>
    <row r="963" spans="1:82">
      <c r="A963" s="70"/>
      <c r="B963" s="70"/>
      <c r="C963" s="70"/>
      <c r="D963" s="70"/>
      <c r="E963" s="70"/>
      <c r="F963" s="70"/>
      <c r="G963" s="70"/>
      <c r="H963" s="70"/>
      <c r="I963" s="1066"/>
      <c r="J963" s="71"/>
      <c r="K963" s="71"/>
      <c r="L963" s="71"/>
      <c r="M963" s="71"/>
      <c r="N963" s="71"/>
      <c r="O963" s="71"/>
      <c r="P963" s="71"/>
      <c r="Q963" s="71"/>
      <c r="R963" s="71"/>
      <c r="S963" s="71"/>
      <c r="T963" s="72"/>
      <c r="U963" s="71"/>
      <c r="V963" s="71"/>
      <c r="W963" s="71"/>
      <c r="X963" s="71"/>
      <c r="Y963" s="71"/>
      <c r="Z963" s="71"/>
      <c r="AA963" s="71"/>
      <c r="AB963" s="71"/>
      <c r="AC963" s="71"/>
      <c r="AD963" s="71"/>
      <c r="AE963" s="72"/>
      <c r="AF963" s="71"/>
      <c r="AG963" s="71"/>
      <c r="AH963" s="71"/>
      <c r="AI963" s="71"/>
      <c r="AJ963" s="71"/>
      <c r="AK963" s="71"/>
      <c r="AL963" s="71"/>
      <c r="AM963" s="71"/>
      <c r="AN963" s="71"/>
      <c r="AO963" s="71"/>
      <c r="AP963" s="71"/>
      <c r="AQ963" s="72"/>
      <c r="AR963" s="71"/>
      <c r="AS963" s="71"/>
      <c r="AT963" s="71"/>
      <c r="AU963" s="71"/>
      <c r="AV963" s="71"/>
      <c r="AW963" s="71"/>
      <c r="AX963" s="71"/>
      <c r="AY963" s="72"/>
      <c r="AZ963" s="71"/>
      <c r="BA963" s="71"/>
      <c r="BB963" s="71"/>
      <c r="BC963" s="71"/>
      <c r="BD963" s="71"/>
      <c r="BE963" s="71"/>
      <c r="BF963" s="71"/>
      <c r="BG963" s="72"/>
      <c r="BH963" s="71"/>
      <c r="BI963" s="71"/>
      <c r="BJ963" s="71"/>
      <c r="BK963" s="71"/>
      <c r="BL963" s="71"/>
      <c r="BM963" s="71"/>
      <c r="BN963" s="72"/>
      <c r="BO963" s="71"/>
      <c r="BP963" s="71"/>
      <c r="BQ963" s="71"/>
      <c r="BR963" s="71"/>
      <c r="BS963" s="71"/>
      <c r="BT963" s="71"/>
      <c r="BU963"/>
      <c r="BV963" s="70"/>
      <c r="BW963" s="70"/>
      <c r="BX963" s="70"/>
      <c r="BY963" s="70"/>
      <c r="BZ963" s="70"/>
      <c r="CA963" s="70"/>
      <c r="CB963" s="70"/>
      <c r="CC963" s="70"/>
      <c r="CD963" s="70"/>
    </row>
    <row r="964" spans="1:82">
      <c r="A964" s="70"/>
      <c r="B964" s="70"/>
      <c r="C964" s="70"/>
      <c r="D964" s="70"/>
      <c r="E964" s="70"/>
      <c r="F964" s="70"/>
      <c r="G964" s="70"/>
      <c r="H964" s="70"/>
      <c r="I964" s="1066"/>
      <c r="J964" s="71"/>
      <c r="K964" s="71"/>
      <c r="L964" s="71"/>
      <c r="M964" s="71"/>
      <c r="N964" s="71"/>
      <c r="O964" s="71"/>
      <c r="P964" s="71"/>
      <c r="Q964" s="71"/>
      <c r="R964" s="71"/>
      <c r="S964" s="71"/>
      <c r="T964" s="72"/>
      <c r="U964" s="71"/>
      <c r="V964" s="71"/>
      <c r="W964" s="71"/>
      <c r="X964" s="71"/>
      <c r="Y964" s="71"/>
      <c r="Z964" s="71"/>
      <c r="AA964" s="71"/>
      <c r="AB964" s="71"/>
      <c r="AC964" s="71"/>
      <c r="AD964" s="71"/>
      <c r="AE964" s="72"/>
      <c r="AF964" s="71"/>
      <c r="AG964" s="71"/>
      <c r="AH964" s="71"/>
      <c r="AI964" s="71"/>
      <c r="AJ964" s="71"/>
      <c r="AK964" s="71"/>
      <c r="AL964" s="71"/>
      <c r="AM964" s="71"/>
      <c r="AN964" s="71"/>
      <c r="AO964" s="71"/>
      <c r="AP964" s="71"/>
      <c r="AQ964" s="72"/>
      <c r="AR964" s="71"/>
      <c r="AS964" s="71"/>
      <c r="AT964" s="71"/>
      <c r="AU964" s="71"/>
      <c r="AV964" s="71"/>
      <c r="AW964" s="71"/>
      <c r="AX964" s="71"/>
      <c r="AY964" s="72"/>
      <c r="AZ964" s="71"/>
      <c r="BA964" s="71"/>
      <c r="BB964" s="71"/>
      <c r="BC964" s="71"/>
      <c r="BD964" s="71"/>
      <c r="BE964" s="71"/>
      <c r="BF964" s="71"/>
      <c r="BG964" s="72"/>
      <c r="BH964" s="71"/>
      <c r="BI964" s="71"/>
      <c r="BJ964" s="71"/>
      <c r="BK964" s="71"/>
      <c r="BL964" s="71"/>
      <c r="BM964" s="71"/>
      <c r="BN964" s="72"/>
      <c r="BO964" s="71"/>
      <c r="BP964" s="71"/>
      <c r="BQ964" s="71"/>
      <c r="BR964" s="71"/>
      <c r="BS964" s="71"/>
      <c r="BT964" s="71"/>
      <c r="BU964"/>
      <c r="BV964" s="70"/>
      <c r="BW964" s="70"/>
      <c r="BX964" s="70"/>
      <c r="BY964" s="70"/>
      <c r="BZ964" s="70"/>
      <c r="CA964" s="70"/>
      <c r="CB964" s="70"/>
      <c r="CC964" s="70"/>
      <c r="CD964" s="70"/>
    </row>
    <row r="965" spans="1:82">
      <c r="A965" s="70"/>
      <c r="B965" s="70"/>
      <c r="C965" s="70"/>
      <c r="D965" s="70"/>
      <c r="E965" s="70"/>
      <c r="F965" s="70"/>
      <c r="G965" s="70"/>
      <c r="H965" s="70"/>
      <c r="I965" s="1066"/>
      <c r="J965" s="71"/>
      <c r="K965" s="71"/>
      <c r="L965" s="71"/>
      <c r="M965" s="71"/>
      <c r="N965" s="71"/>
      <c r="O965" s="71"/>
      <c r="P965" s="71"/>
      <c r="Q965" s="71"/>
      <c r="R965" s="71"/>
      <c r="S965" s="71"/>
      <c r="T965" s="72"/>
      <c r="U965" s="71"/>
      <c r="V965" s="71"/>
      <c r="W965" s="71"/>
      <c r="X965" s="71"/>
      <c r="Y965" s="71"/>
      <c r="Z965" s="71"/>
      <c r="AA965" s="71"/>
      <c r="AB965" s="71"/>
      <c r="AC965" s="71"/>
      <c r="AD965" s="71"/>
      <c r="AE965" s="72"/>
      <c r="AF965" s="71"/>
      <c r="AG965" s="71"/>
      <c r="AH965" s="71"/>
      <c r="AI965" s="71"/>
      <c r="AJ965" s="71"/>
      <c r="AK965" s="71"/>
      <c r="AL965" s="71"/>
      <c r="AM965" s="71"/>
      <c r="AN965" s="71"/>
      <c r="AO965" s="71"/>
      <c r="AP965" s="71"/>
      <c r="AQ965" s="72"/>
      <c r="AR965" s="71"/>
      <c r="AS965" s="71"/>
      <c r="AT965" s="71"/>
      <c r="AU965" s="71"/>
      <c r="AV965" s="71"/>
      <c r="AW965" s="71"/>
      <c r="AX965" s="71"/>
      <c r="AY965" s="72"/>
      <c r="AZ965" s="71"/>
      <c r="BA965" s="71"/>
      <c r="BB965" s="71"/>
      <c r="BC965" s="71"/>
      <c r="BD965" s="71"/>
      <c r="BE965" s="71"/>
      <c r="BF965" s="71"/>
      <c r="BG965" s="72"/>
      <c r="BH965" s="71"/>
      <c r="BI965" s="71"/>
      <c r="BJ965" s="71"/>
      <c r="BK965" s="71"/>
      <c r="BL965" s="71"/>
      <c r="BM965" s="71"/>
      <c r="BN965" s="72"/>
      <c r="BO965" s="71"/>
      <c r="BP965" s="71"/>
      <c r="BQ965" s="71"/>
      <c r="BR965" s="71"/>
      <c r="BS965" s="71"/>
      <c r="BT965" s="71"/>
      <c r="BU965"/>
      <c r="BV965" s="70"/>
      <c r="BW965" s="70"/>
      <c r="BX965" s="70"/>
      <c r="BY965" s="70"/>
      <c r="BZ965" s="70"/>
      <c r="CA965" s="70"/>
      <c r="CB965" s="70"/>
      <c r="CC965" s="70"/>
      <c r="CD965" s="70"/>
    </row>
    <row r="966" spans="1:82">
      <c r="A966" s="70"/>
      <c r="B966" s="70"/>
      <c r="C966" s="70"/>
      <c r="D966" s="70"/>
      <c r="E966" s="70"/>
      <c r="F966" s="70"/>
      <c r="G966" s="70"/>
      <c r="H966" s="70"/>
      <c r="I966" s="1066"/>
      <c r="J966" s="71"/>
      <c r="K966" s="71"/>
      <c r="L966" s="71"/>
      <c r="M966" s="71"/>
      <c r="N966" s="71"/>
      <c r="O966" s="71"/>
      <c r="P966" s="71"/>
      <c r="Q966" s="71"/>
      <c r="R966" s="71"/>
      <c r="S966" s="71"/>
      <c r="T966" s="72"/>
      <c r="U966" s="71"/>
      <c r="V966" s="71"/>
      <c r="W966" s="71"/>
      <c r="X966" s="71"/>
      <c r="Y966" s="71"/>
      <c r="Z966" s="71"/>
      <c r="AA966" s="71"/>
      <c r="AB966" s="71"/>
      <c r="AC966" s="71"/>
      <c r="AD966" s="71"/>
      <c r="AE966" s="72"/>
      <c r="AF966" s="71"/>
      <c r="AG966" s="71"/>
      <c r="AH966" s="71"/>
      <c r="AI966" s="71"/>
      <c r="AJ966" s="71"/>
      <c r="AK966" s="71"/>
      <c r="AL966" s="71"/>
      <c r="AM966" s="71"/>
      <c r="AN966" s="71"/>
      <c r="AO966" s="71"/>
      <c r="AP966" s="71"/>
      <c r="AQ966" s="72"/>
      <c r="AR966" s="71"/>
      <c r="AS966" s="71"/>
      <c r="AT966" s="71"/>
      <c r="AU966" s="71"/>
      <c r="AV966" s="71"/>
      <c r="AW966" s="71"/>
      <c r="AX966" s="71"/>
      <c r="AY966" s="72"/>
      <c r="AZ966" s="71"/>
      <c r="BA966" s="71"/>
      <c r="BB966" s="71"/>
      <c r="BC966" s="71"/>
      <c r="BD966" s="71"/>
      <c r="BE966" s="71"/>
      <c r="BF966" s="71"/>
      <c r="BG966" s="72"/>
      <c r="BH966" s="71"/>
      <c r="BI966" s="71"/>
      <c r="BJ966" s="71"/>
      <c r="BK966" s="71"/>
      <c r="BL966" s="71"/>
      <c r="BM966" s="71"/>
      <c r="BN966" s="72"/>
      <c r="BO966" s="71"/>
      <c r="BP966" s="71"/>
      <c r="BQ966" s="71"/>
      <c r="BR966" s="71"/>
      <c r="BS966" s="71"/>
      <c r="BT966" s="71"/>
      <c r="BU966"/>
      <c r="BV966" s="70"/>
      <c r="BW966" s="70"/>
      <c r="BX966" s="70"/>
      <c r="BY966" s="70"/>
      <c r="BZ966" s="70"/>
      <c r="CA966" s="70"/>
      <c r="CB966" s="70"/>
      <c r="CC966" s="70"/>
      <c r="CD966" s="70"/>
    </row>
    <row r="967" spans="1:82">
      <c r="A967" s="70"/>
      <c r="B967" s="70"/>
      <c r="C967" s="70"/>
      <c r="D967" s="70"/>
      <c r="E967" s="70"/>
      <c r="F967" s="70"/>
      <c r="G967" s="70"/>
      <c r="H967" s="70"/>
      <c r="I967" s="1066"/>
      <c r="J967" s="71"/>
      <c r="K967" s="71"/>
      <c r="L967" s="71"/>
      <c r="M967" s="71"/>
      <c r="N967" s="71"/>
      <c r="O967" s="71"/>
      <c r="P967" s="71"/>
      <c r="Q967" s="71"/>
      <c r="R967" s="71"/>
      <c r="S967" s="71"/>
      <c r="T967" s="72"/>
      <c r="U967" s="71"/>
      <c r="V967" s="71"/>
      <c r="W967" s="71"/>
      <c r="X967" s="71"/>
      <c r="Y967" s="71"/>
      <c r="Z967" s="71"/>
      <c r="AA967" s="71"/>
      <c r="AB967" s="71"/>
      <c r="AC967" s="71"/>
      <c r="AD967" s="71"/>
      <c r="AE967" s="72"/>
      <c r="AF967" s="71"/>
      <c r="AG967" s="71"/>
      <c r="AH967" s="71"/>
      <c r="AI967" s="71"/>
      <c r="AJ967" s="71"/>
      <c r="AK967" s="71"/>
      <c r="AL967" s="71"/>
      <c r="AM967" s="71"/>
      <c r="AN967" s="71"/>
      <c r="AO967" s="71"/>
      <c r="AP967" s="71"/>
      <c r="AQ967" s="72"/>
      <c r="AR967" s="71"/>
      <c r="AS967" s="71"/>
      <c r="AT967" s="71"/>
      <c r="AU967" s="71"/>
      <c r="AV967" s="71"/>
      <c r="AW967" s="71"/>
      <c r="AX967" s="71"/>
      <c r="AY967" s="72"/>
      <c r="AZ967" s="71"/>
      <c r="BA967" s="71"/>
      <c r="BB967" s="71"/>
      <c r="BC967" s="71"/>
      <c r="BD967" s="71"/>
      <c r="BE967" s="71"/>
      <c r="BF967" s="71"/>
      <c r="BG967" s="72"/>
      <c r="BH967" s="71"/>
      <c r="BI967" s="71"/>
      <c r="BJ967" s="71"/>
      <c r="BK967" s="71"/>
      <c r="BL967" s="71"/>
      <c r="BM967" s="71"/>
      <c r="BN967" s="72"/>
      <c r="BO967" s="71"/>
      <c r="BP967" s="71"/>
      <c r="BQ967" s="71"/>
      <c r="BR967" s="71"/>
      <c r="BS967" s="71"/>
      <c r="BT967" s="71"/>
      <c r="BU967"/>
      <c r="BV967" s="70"/>
      <c r="BW967" s="70"/>
      <c r="BX967" s="70"/>
      <c r="BY967" s="70"/>
      <c r="BZ967" s="70"/>
      <c r="CA967" s="70"/>
      <c r="CB967" s="70"/>
      <c r="CC967" s="70"/>
      <c r="CD967" s="70"/>
    </row>
    <row r="968" spans="1:82">
      <c r="A968" s="70"/>
      <c r="B968" s="70"/>
      <c r="C968" s="70"/>
      <c r="D968" s="70"/>
      <c r="E968" s="70"/>
      <c r="F968" s="70"/>
      <c r="G968" s="70"/>
      <c r="H968" s="70"/>
      <c r="I968" s="1066"/>
      <c r="J968" s="71"/>
      <c r="K968" s="71"/>
      <c r="L968" s="71"/>
      <c r="M968" s="71"/>
      <c r="N968" s="71"/>
      <c r="O968" s="71"/>
      <c r="P968" s="71"/>
      <c r="Q968" s="71"/>
      <c r="R968" s="71"/>
      <c r="S968" s="71"/>
      <c r="T968" s="72"/>
      <c r="U968" s="71"/>
      <c r="V968" s="71"/>
      <c r="W968" s="71"/>
      <c r="X968" s="71"/>
      <c r="Y968" s="71"/>
      <c r="Z968" s="71"/>
      <c r="AA968" s="71"/>
      <c r="AB968" s="71"/>
      <c r="AC968" s="71"/>
      <c r="AD968" s="71"/>
      <c r="AE968" s="72"/>
      <c r="AF968" s="71"/>
      <c r="AG968" s="71"/>
      <c r="AH968" s="71"/>
      <c r="AI968" s="71"/>
      <c r="AJ968" s="71"/>
      <c r="AK968" s="71"/>
      <c r="AL968" s="71"/>
      <c r="AM968" s="71"/>
      <c r="AN968" s="71"/>
      <c r="AO968" s="71"/>
      <c r="AP968" s="71"/>
      <c r="AQ968" s="72"/>
      <c r="AR968" s="71"/>
      <c r="AS968" s="71"/>
      <c r="AT968" s="71"/>
      <c r="AU968" s="71"/>
      <c r="AV968" s="71"/>
      <c r="AW968" s="71"/>
      <c r="AX968" s="71"/>
      <c r="AY968" s="72"/>
      <c r="AZ968" s="71"/>
      <c r="BA968" s="71"/>
      <c r="BB968" s="71"/>
      <c r="BC968" s="71"/>
      <c r="BD968" s="71"/>
      <c r="BE968" s="71"/>
      <c r="BF968" s="71"/>
      <c r="BG968" s="72"/>
      <c r="BH968" s="71"/>
      <c r="BI968" s="71"/>
      <c r="BJ968" s="71"/>
      <c r="BK968" s="71"/>
      <c r="BL968" s="71"/>
      <c r="BM968" s="71"/>
      <c r="BN968" s="72"/>
      <c r="BO968" s="71"/>
      <c r="BP968" s="71"/>
      <c r="BQ968" s="71"/>
      <c r="BR968" s="71"/>
      <c r="BS968" s="71"/>
      <c r="BT968" s="71"/>
      <c r="BU968"/>
      <c r="BV968" s="70"/>
      <c r="BW968" s="70"/>
      <c r="BX968" s="70"/>
      <c r="BY968" s="70"/>
      <c r="BZ968" s="70"/>
      <c r="CA968" s="70"/>
      <c r="CB968" s="70"/>
      <c r="CC968" s="70"/>
      <c r="CD968" s="70"/>
    </row>
    <row r="969" spans="1:82">
      <c r="A969" s="70"/>
      <c r="B969" s="70"/>
      <c r="C969" s="70"/>
      <c r="D969" s="70"/>
      <c r="E969" s="70"/>
      <c r="F969" s="70"/>
      <c r="G969" s="70"/>
      <c r="H969" s="70"/>
      <c r="I969" s="1066"/>
      <c r="J969" s="71"/>
      <c r="K969" s="71"/>
      <c r="L969" s="71"/>
      <c r="M969" s="71"/>
      <c r="N969" s="71"/>
      <c r="O969" s="71"/>
      <c r="P969" s="71"/>
      <c r="Q969" s="71"/>
      <c r="R969" s="71"/>
      <c r="S969" s="71"/>
      <c r="T969" s="72"/>
      <c r="U969" s="71"/>
      <c r="V969" s="71"/>
      <c r="W969" s="71"/>
      <c r="X969" s="71"/>
      <c r="Y969" s="71"/>
      <c r="Z969" s="71"/>
      <c r="AA969" s="71"/>
      <c r="AB969" s="71"/>
      <c r="AC969" s="71"/>
      <c r="AD969" s="71"/>
      <c r="AE969" s="72"/>
      <c r="AF969" s="71"/>
      <c r="AG969" s="71"/>
      <c r="AH969" s="71"/>
      <c r="AI969" s="71"/>
      <c r="AJ969" s="71"/>
      <c r="AK969" s="71"/>
      <c r="AL969" s="71"/>
      <c r="AM969" s="71"/>
      <c r="AN969" s="71"/>
      <c r="AO969" s="71"/>
      <c r="AP969" s="71"/>
      <c r="AQ969" s="72"/>
      <c r="AR969" s="71"/>
      <c r="AS969" s="71"/>
      <c r="AT969" s="71"/>
      <c r="AU969" s="71"/>
      <c r="AV969" s="71"/>
      <c r="AW969" s="71"/>
      <c r="AX969" s="71"/>
      <c r="AY969" s="72"/>
      <c r="AZ969" s="71"/>
      <c r="BA969" s="71"/>
      <c r="BB969" s="71"/>
      <c r="BC969" s="71"/>
      <c r="BD969" s="71"/>
      <c r="BE969" s="71"/>
      <c r="BF969" s="71"/>
      <c r="BG969" s="72"/>
      <c r="BH969" s="71"/>
      <c r="BI969" s="71"/>
      <c r="BJ969" s="71"/>
      <c r="BK969" s="71"/>
      <c r="BL969" s="71"/>
      <c r="BM969" s="71"/>
      <c r="BN969" s="72"/>
      <c r="BO969" s="71"/>
      <c r="BP969" s="71"/>
      <c r="BQ969" s="71"/>
      <c r="BR969" s="71"/>
      <c r="BS969" s="71"/>
      <c r="BT969" s="71"/>
      <c r="BU969"/>
      <c r="BV969" s="70"/>
      <c r="BW969" s="70"/>
      <c r="BX969" s="70"/>
      <c r="BY969" s="70"/>
      <c r="BZ969" s="70"/>
      <c r="CA969" s="70"/>
      <c r="CB969" s="70"/>
      <c r="CC969" s="70"/>
      <c r="CD969" s="70"/>
    </row>
    <row r="970" spans="1:82">
      <c r="A970" s="70"/>
      <c r="B970" s="70"/>
      <c r="C970" s="70"/>
      <c r="D970" s="70"/>
      <c r="E970" s="70"/>
      <c r="F970" s="70"/>
      <c r="G970" s="70"/>
      <c r="H970" s="70"/>
      <c r="I970" s="1066"/>
      <c r="J970" s="71"/>
      <c r="K970" s="71"/>
      <c r="L970" s="71"/>
      <c r="M970" s="71"/>
      <c r="N970" s="71"/>
      <c r="O970" s="71"/>
      <c r="P970" s="71"/>
      <c r="Q970" s="71"/>
      <c r="R970" s="71"/>
      <c r="S970" s="71"/>
      <c r="T970" s="72"/>
      <c r="U970" s="71"/>
      <c r="V970" s="71"/>
      <c r="W970" s="71"/>
      <c r="X970" s="71"/>
      <c r="Y970" s="71"/>
      <c r="Z970" s="71"/>
      <c r="AA970" s="71"/>
      <c r="AB970" s="71"/>
      <c r="AC970" s="71"/>
      <c r="AD970" s="71"/>
      <c r="AE970" s="72"/>
      <c r="AF970" s="71"/>
      <c r="AG970" s="71"/>
      <c r="AH970" s="71"/>
      <c r="AI970" s="71"/>
      <c r="AJ970" s="71"/>
      <c r="AK970" s="71"/>
      <c r="AL970" s="71"/>
      <c r="AM970" s="71"/>
      <c r="AN970" s="71"/>
      <c r="AO970" s="71"/>
      <c r="AP970" s="71"/>
      <c r="AQ970" s="72"/>
      <c r="AR970" s="71"/>
      <c r="AS970" s="71"/>
      <c r="AT970" s="71"/>
      <c r="AU970" s="71"/>
      <c r="AV970" s="71"/>
      <c r="AW970" s="71"/>
      <c r="AX970" s="71"/>
      <c r="AY970" s="72"/>
      <c r="AZ970" s="71"/>
      <c r="BA970" s="71"/>
      <c r="BB970" s="71"/>
      <c r="BC970" s="71"/>
      <c r="BD970" s="71"/>
      <c r="BE970" s="71"/>
      <c r="BF970" s="71"/>
      <c r="BG970" s="72"/>
      <c r="BH970" s="71"/>
      <c r="BI970" s="71"/>
      <c r="BJ970" s="71"/>
      <c r="BK970" s="71"/>
      <c r="BL970" s="71"/>
      <c r="BM970" s="71"/>
      <c r="BN970" s="72"/>
      <c r="BO970" s="71"/>
      <c r="BP970" s="71"/>
      <c r="BQ970" s="71"/>
      <c r="BR970" s="71"/>
      <c r="BS970" s="71"/>
      <c r="BT970" s="71"/>
      <c r="BU970"/>
      <c r="BV970" s="70"/>
      <c r="BW970" s="70"/>
      <c r="BX970" s="70"/>
      <c r="BY970" s="70"/>
      <c r="BZ970" s="70"/>
      <c r="CA970" s="70"/>
      <c r="CB970" s="70"/>
      <c r="CC970" s="70"/>
      <c r="CD970" s="70"/>
    </row>
    <row r="971" spans="1:82">
      <c r="A971" s="70"/>
      <c r="B971" s="70"/>
      <c r="C971" s="70"/>
      <c r="D971" s="70"/>
      <c r="E971" s="70"/>
      <c r="F971" s="70"/>
      <c r="G971" s="70"/>
      <c r="H971" s="70"/>
      <c r="I971" s="1066"/>
      <c r="J971" s="71"/>
      <c r="K971" s="71"/>
      <c r="L971" s="71"/>
      <c r="M971" s="71"/>
      <c r="N971" s="71"/>
      <c r="O971" s="71"/>
      <c r="P971" s="71"/>
      <c r="Q971" s="71"/>
      <c r="R971" s="71"/>
      <c r="S971" s="71"/>
      <c r="T971" s="72"/>
      <c r="U971" s="71"/>
      <c r="V971" s="71"/>
      <c r="W971" s="71"/>
      <c r="X971" s="71"/>
      <c r="Y971" s="71"/>
      <c r="Z971" s="71"/>
      <c r="AA971" s="71"/>
      <c r="AB971" s="71"/>
      <c r="AC971" s="71"/>
      <c r="AD971" s="71"/>
      <c r="AE971" s="72"/>
      <c r="AF971" s="71"/>
      <c r="AG971" s="71"/>
      <c r="AH971" s="71"/>
      <c r="AI971" s="71"/>
      <c r="AJ971" s="71"/>
      <c r="AK971" s="71"/>
      <c r="AL971" s="71"/>
      <c r="AM971" s="71"/>
      <c r="AN971" s="71"/>
      <c r="AO971" s="71"/>
      <c r="AP971" s="71"/>
      <c r="AQ971" s="72"/>
      <c r="AR971" s="71"/>
      <c r="AS971" s="71"/>
      <c r="AT971" s="71"/>
      <c r="AU971" s="71"/>
      <c r="AV971" s="71"/>
      <c r="AW971" s="71"/>
      <c r="AX971" s="71"/>
      <c r="AY971" s="72"/>
      <c r="AZ971" s="71"/>
      <c r="BA971" s="71"/>
      <c r="BB971" s="71"/>
      <c r="BC971" s="71"/>
      <c r="BD971" s="71"/>
      <c r="BE971" s="71"/>
      <c r="BF971" s="71"/>
      <c r="BG971" s="72"/>
      <c r="BH971" s="71"/>
      <c r="BI971" s="71"/>
      <c r="BJ971" s="71"/>
      <c r="BK971" s="71"/>
      <c r="BL971" s="71"/>
      <c r="BM971" s="71"/>
      <c r="BN971" s="72"/>
      <c r="BO971" s="71"/>
      <c r="BP971" s="71"/>
      <c r="BQ971" s="71"/>
      <c r="BR971" s="71"/>
      <c r="BS971" s="71"/>
      <c r="BT971" s="71"/>
      <c r="BU971"/>
      <c r="BV971" s="70"/>
      <c r="BW971" s="70"/>
      <c r="BX971" s="70"/>
      <c r="BY971" s="70"/>
      <c r="BZ971" s="70"/>
      <c r="CA971" s="70"/>
      <c r="CB971" s="70"/>
      <c r="CC971" s="70"/>
      <c r="CD971" s="70"/>
    </row>
    <row r="972" spans="1:82">
      <c r="A972" s="70"/>
      <c r="B972" s="70"/>
      <c r="C972" s="70"/>
      <c r="D972" s="70"/>
      <c r="E972" s="70"/>
      <c r="F972" s="70"/>
      <c r="G972" s="70"/>
      <c r="H972" s="70"/>
      <c r="I972" s="1066"/>
      <c r="J972" s="71"/>
      <c r="K972" s="71"/>
      <c r="L972" s="71"/>
      <c r="M972" s="71"/>
      <c r="N972" s="71"/>
      <c r="O972" s="71"/>
      <c r="P972" s="71"/>
      <c r="Q972" s="71"/>
      <c r="R972" s="71"/>
      <c r="S972" s="71"/>
      <c r="T972" s="72"/>
      <c r="U972" s="71"/>
      <c r="V972" s="71"/>
      <c r="W972" s="71"/>
      <c r="X972" s="71"/>
      <c r="Y972" s="71"/>
      <c r="Z972" s="71"/>
      <c r="AA972" s="71"/>
      <c r="AB972" s="71"/>
      <c r="AC972" s="71"/>
      <c r="AD972" s="71"/>
      <c r="AE972" s="72"/>
      <c r="AF972" s="71"/>
      <c r="AG972" s="71"/>
      <c r="AH972" s="71"/>
      <c r="AI972" s="71"/>
      <c r="AJ972" s="71"/>
      <c r="AK972" s="71"/>
      <c r="AL972" s="71"/>
      <c r="AM972" s="71"/>
      <c r="AN972" s="71"/>
      <c r="AO972" s="71"/>
      <c r="AP972" s="71"/>
      <c r="AQ972" s="72"/>
      <c r="AR972" s="71"/>
      <c r="AS972" s="71"/>
      <c r="AT972" s="71"/>
      <c r="AU972" s="71"/>
      <c r="AV972" s="71"/>
      <c r="AW972" s="71"/>
      <c r="AX972" s="71"/>
      <c r="AY972" s="72"/>
      <c r="AZ972" s="71"/>
      <c r="BA972" s="71"/>
      <c r="BB972" s="71"/>
      <c r="BC972" s="71"/>
      <c r="BD972" s="71"/>
      <c r="BE972" s="71"/>
      <c r="BF972" s="71"/>
      <c r="BG972" s="72"/>
      <c r="BH972" s="71"/>
      <c r="BI972" s="71"/>
      <c r="BJ972" s="71"/>
      <c r="BK972" s="71"/>
      <c r="BL972" s="71"/>
      <c r="BM972" s="71"/>
      <c r="BN972" s="72"/>
      <c r="BO972" s="71"/>
      <c r="BP972" s="71"/>
      <c r="BQ972" s="71"/>
      <c r="BR972" s="71"/>
      <c r="BS972" s="71"/>
      <c r="BT972" s="71"/>
      <c r="BU972"/>
      <c r="BV972" s="70"/>
      <c r="BW972" s="70"/>
      <c r="BX972" s="70"/>
      <c r="BY972" s="70"/>
      <c r="BZ972" s="70"/>
      <c r="CA972" s="70"/>
      <c r="CB972" s="70"/>
      <c r="CC972" s="70"/>
      <c r="CD972" s="70"/>
    </row>
    <row r="973" spans="1:82">
      <c r="A973" s="70"/>
      <c r="B973" s="70"/>
      <c r="C973" s="70"/>
      <c r="D973" s="70"/>
      <c r="E973" s="70"/>
      <c r="F973" s="70"/>
      <c r="G973" s="70"/>
      <c r="H973" s="70"/>
      <c r="I973" s="1066"/>
      <c r="J973" s="71"/>
      <c r="K973" s="71"/>
      <c r="L973" s="71"/>
      <c r="M973" s="71"/>
      <c r="N973" s="71"/>
      <c r="O973" s="71"/>
      <c r="P973" s="71"/>
      <c r="Q973" s="71"/>
      <c r="R973" s="71"/>
      <c r="S973" s="71"/>
      <c r="T973" s="72"/>
      <c r="U973" s="71"/>
      <c r="V973" s="71"/>
      <c r="W973" s="71"/>
      <c r="X973" s="71"/>
      <c r="Y973" s="71"/>
      <c r="Z973" s="71"/>
      <c r="AA973" s="71"/>
      <c r="AB973" s="71"/>
      <c r="AC973" s="71"/>
      <c r="AD973" s="71"/>
      <c r="AE973" s="72"/>
      <c r="AF973" s="71"/>
      <c r="AG973" s="71"/>
      <c r="AH973" s="71"/>
      <c r="AI973" s="71"/>
      <c r="AJ973" s="71"/>
      <c r="AK973" s="71"/>
      <c r="AL973" s="71"/>
      <c r="AM973" s="71"/>
      <c r="AN973" s="71"/>
      <c r="AO973" s="71"/>
      <c r="AP973" s="71"/>
      <c r="AQ973" s="72"/>
      <c r="AR973" s="71"/>
      <c r="AS973" s="71"/>
      <c r="AT973" s="71"/>
      <c r="AU973" s="71"/>
      <c r="AV973" s="71"/>
      <c r="AW973" s="71"/>
      <c r="AX973" s="71"/>
      <c r="AY973" s="72"/>
      <c r="AZ973" s="71"/>
      <c r="BA973" s="71"/>
      <c r="BB973" s="71"/>
      <c r="BC973" s="71"/>
      <c r="BD973" s="71"/>
      <c r="BE973" s="71"/>
      <c r="BF973" s="71"/>
      <c r="BG973" s="72"/>
      <c r="BH973" s="71"/>
      <c r="BI973" s="71"/>
      <c r="BJ973" s="71"/>
      <c r="BK973" s="71"/>
      <c r="BL973" s="71"/>
      <c r="BM973" s="71"/>
      <c r="BN973" s="72"/>
      <c r="BO973" s="71"/>
      <c r="BP973" s="71"/>
      <c r="BQ973" s="71"/>
      <c r="BR973" s="71"/>
      <c r="BS973" s="71"/>
      <c r="BT973" s="71"/>
      <c r="BU973"/>
      <c r="BV973" s="70"/>
      <c r="BW973" s="70"/>
      <c r="BX973" s="70"/>
      <c r="BY973" s="70"/>
      <c r="BZ973" s="70"/>
      <c r="CA973" s="70"/>
      <c r="CB973" s="70"/>
      <c r="CC973" s="70"/>
      <c r="CD973" s="70"/>
    </row>
    <row r="974" spans="1:82">
      <c r="A974" s="70"/>
      <c r="B974" s="70"/>
      <c r="C974" s="70"/>
      <c r="D974" s="70"/>
      <c r="E974" s="70"/>
      <c r="F974" s="70"/>
      <c r="G974" s="70"/>
      <c r="H974" s="70"/>
      <c r="I974" s="1066"/>
      <c r="J974" s="71"/>
      <c r="K974" s="71"/>
      <c r="L974" s="71"/>
      <c r="M974" s="71"/>
      <c r="N974" s="71"/>
      <c r="O974" s="71"/>
      <c r="P974" s="71"/>
      <c r="Q974" s="71"/>
      <c r="R974" s="71"/>
      <c r="S974" s="71"/>
      <c r="T974" s="72"/>
      <c r="U974" s="71"/>
      <c r="V974" s="71"/>
      <c r="W974" s="71"/>
      <c r="X974" s="71"/>
      <c r="Y974" s="71"/>
      <c r="Z974" s="71"/>
      <c r="AA974" s="71"/>
      <c r="AB974" s="71"/>
      <c r="AC974" s="71"/>
      <c r="AD974" s="71"/>
      <c r="AE974" s="72"/>
      <c r="AF974" s="71"/>
      <c r="AG974" s="71"/>
      <c r="AH974" s="71"/>
      <c r="AI974" s="71"/>
      <c r="AJ974" s="71"/>
      <c r="AK974" s="71"/>
      <c r="AL974" s="71"/>
      <c r="AM974" s="71"/>
      <c r="AN974" s="71"/>
      <c r="AO974" s="71"/>
      <c r="AP974" s="71"/>
      <c r="AQ974" s="72"/>
      <c r="AR974" s="71"/>
      <c r="AS974" s="71"/>
      <c r="AT974" s="71"/>
      <c r="AU974" s="71"/>
      <c r="AV974" s="71"/>
      <c r="AW974" s="71"/>
      <c r="AX974" s="71"/>
      <c r="AY974" s="72"/>
      <c r="AZ974" s="71"/>
      <c r="BA974" s="71"/>
      <c r="BB974" s="71"/>
      <c r="BC974" s="71"/>
      <c r="BD974" s="71"/>
      <c r="BE974" s="71"/>
      <c r="BF974" s="71"/>
      <c r="BG974" s="72"/>
      <c r="BH974" s="71"/>
      <c r="BI974" s="71"/>
      <c r="BJ974" s="71"/>
      <c r="BK974" s="71"/>
      <c r="BL974" s="71"/>
      <c r="BM974" s="71"/>
      <c r="BN974" s="72"/>
      <c r="BO974" s="71"/>
      <c r="BP974" s="71"/>
      <c r="BQ974" s="71"/>
      <c r="BR974" s="71"/>
      <c r="BS974" s="71"/>
      <c r="BT974" s="71"/>
      <c r="BU974"/>
      <c r="BV974" s="70"/>
      <c r="BW974" s="70"/>
      <c r="BX974" s="70"/>
      <c r="BY974" s="70"/>
      <c r="BZ974" s="70"/>
      <c r="CA974" s="70"/>
      <c r="CB974" s="70"/>
      <c r="CC974" s="70"/>
      <c r="CD974" s="70"/>
    </row>
    <row r="975" spans="1:82">
      <c r="A975" s="70"/>
      <c r="B975" s="70"/>
      <c r="C975" s="70"/>
      <c r="D975" s="70"/>
      <c r="E975" s="70"/>
      <c r="F975" s="70"/>
      <c r="G975" s="70"/>
      <c r="H975" s="70"/>
      <c r="I975" s="1066"/>
      <c r="J975" s="71"/>
      <c r="K975" s="71"/>
      <c r="L975" s="71"/>
      <c r="M975" s="71"/>
      <c r="N975" s="71"/>
      <c r="O975" s="71"/>
      <c r="P975" s="71"/>
      <c r="Q975" s="71"/>
      <c r="R975" s="71"/>
      <c r="S975" s="71"/>
      <c r="T975" s="72"/>
      <c r="U975" s="71"/>
      <c r="V975" s="71"/>
      <c r="W975" s="71"/>
      <c r="X975" s="71"/>
      <c r="Y975" s="71"/>
      <c r="Z975" s="71"/>
      <c r="AA975" s="71"/>
      <c r="AB975" s="71"/>
      <c r="AC975" s="71"/>
      <c r="AD975" s="71"/>
      <c r="AE975" s="72"/>
      <c r="AF975" s="71"/>
      <c r="AG975" s="71"/>
      <c r="AH975" s="71"/>
      <c r="AI975" s="71"/>
      <c r="AJ975" s="71"/>
      <c r="AK975" s="71"/>
      <c r="AL975" s="71"/>
      <c r="AM975" s="71"/>
      <c r="AN975" s="71"/>
      <c r="AO975" s="71"/>
      <c r="AP975" s="71"/>
      <c r="AQ975" s="72"/>
      <c r="AR975" s="71"/>
      <c r="AS975" s="71"/>
      <c r="AT975" s="71"/>
      <c r="AU975" s="71"/>
      <c r="AV975" s="71"/>
      <c r="AW975" s="71"/>
      <c r="AX975" s="71"/>
      <c r="AY975" s="72"/>
      <c r="AZ975" s="71"/>
      <c r="BA975" s="71"/>
      <c r="BB975" s="71"/>
      <c r="BC975" s="71"/>
      <c r="BD975" s="71"/>
      <c r="BE975" s="71"/>
      <c r="BF975" s="71"/>
      <c r="BG975" s="72"/>
      <c r="BH975" s="71"/>
      <c r="BI975" s="71"/>
      <c r="BJ975" s="71"/>
      <c r="BK975" s="71"/>
      <c r="BL975" s="71"/>
      <c r="BM975" s="71"/>
      <c r="BN975" s="72"/>
      <c r="BO975" s="71"/>
      <c r="BP975" s="71"/>
      <c r="BQ975" s="71"/>
      <c r="BR975" s="71"/>
      <c r="BS975" s="71"/>
      <c r="BT975" s="71"/>
      <c r="BU975"/>
      <c r="BV975" s="70"/>
      <c r="BW975" s="70"/>
      <c r="BX975" s="70"/>
      <c r="BY975" s="70"/>
      <c r="BZ975" s="70"/>
      <c r="CA975" s="70"/>
      <c r="CB975" s="70"/>
      <c r="CC975" s="70"/>
      <c r="CD975" s="70"/>
    </row>
    <row r="976" spans="1:82">
      <c r="A976" s="70"/>
      <c r="B976" s="70"/>
      <c r="C976" s="70"/>
      <c r="D976" s="70"/>
      <c r="E976" s="70"/>
      <c r="F976" s="70"/>
      <c r="G976" s="1064"/>
      <c r="H976" s="70"/>
      <c r="I976" s="1066"/>
      <c r="J976" s="71"/>
      <c r="K976" s="71"/>
      <c r="L976" s="71"/>
      <c r="M976" s="71"/>
      <c r="N976" s="71"/>
      <c r="O976" s="71"/>
      <c r="P976" s="71"/>
      <c r="Q976" s="71"/>
      <c r="R976" s="71"/>
      <c r="S976" s="71"/>
      <c r="T976" s="72"/>
      <c r="U976" s="71"/>
      <c r="V976" s="71"/>
      <c r="W976" s="71"/>
      <c r="X976" s="71"/>
      <c r="Y976" s="71"/>
      <c r="Z976" s="71"/>
      <c r="AA976" s="71"/>
      <c r="AB976" s="71"/>
      <c r="AC976" s="71"/>
      <c r="AD976" s="71"/>
      <c r="AE976" s="72"/>
      <c r="AF976" s="71"/>
      <c r="AG976" s="71"/>
      <c r="AH976" s="71"/>
      <c r="AI976" s="71"/>
      <c r="AJ976" s="71"/>
      <c r="AK976" s="71"/>
      <c r="AL976" s="71"/>
      <c r="AM976" s="71"/>
      <c r="AN976" s="71"/>
      <c r="AO976" s="71"/>
      <c r="AP976" s="71"/>
      <c r="AQ976" s="72"/>
      <c r="AR976" s="71"/>
      <c r="AS976" s="71"/>
      <c r="AT976" s="71"/>
      <c r="AU976" s="71"/>
      <c r="AV976" s="71"/>
      <c r="AW976" s="71"/>
      <c r="AX976" s="71"/>
      <c r="AY976" s="72"/>
      <c r="AZ976" s="71"/>
      <c r="BA976" s="71"/>
      <c r="BB976" s="71"/>
      <c r="BC976" s="71"/>
      <c r="BD976" s="71"/>
      <c r="BE976" s="71"/>
      <c r="BF976" s="71"/>
      <c r="BG976" s="72"/>
      <c r="BH976" s="71"/>
      <c r="BI976" s="71"/>
      <c r="BJ976" s="71"/>
      <c r="BK976" s="71"/>
      <c r="BL976" s="71"/>
      <c r="BM976" s="71"/>
      <c r="BN976" s="72"/>
      <c r="BO976" s="71"/>
      <c r="BP976" s="71"/>
      <c r="BQ976" s="71"/>
      <c r="BR976" s="71"/>
      <c r="BS976" s="71"/>
      <c r="BT976" s="71"/>
      <c r="BU976"/>
      <c r="BV976" s="70"/>
      <c r="BW976" s="70"/>
      <c r="BX976" s="70"/>
      <c r="BY976" s="70"/>
      <c r="BZ976" s="70"/>
      <c r="CA976" s="70"/>
      <c r="CB976" s="70"/>
      <c r="CC976" s="70"/>
      <c r="CD976" s="70"/>
    </row>
    <row r="977" spans="1:82">
      <c r="A977" s="70"/>
      <c r="B977" s="70"/>
      <c r="C977" s="70"/>
      <c r="D977" s="70"/>
      <c r="E977" s="70"/>
      <c r="F977" s="70"/>
      <c r="G977" s="1064"/>
      <c r="H977" s="70"/>
      <c r="I977" s="1066"/>
      <c r="J977" s="71"/>
      <c r="K977" s="71"/>
      <c r="L977" s="71"/>
      <c r="M977" s="71"/>
      <c r="N977" s="71"/>
      <c r="O977" s="71"/>
      <c r="P977" s="71"/>
      <c r="Q977" s="71"/>
      <c r="R977" s="71"/>
      <c r="S977" s="71"/>
      <c r="T977" s="72"/>
      <c r="U977" s="71"/>
      <c r="V977" s="71"/>
      <c r="W977" s="71"/>
      <c r="X977" s="71"/>
      <c r="Y977" s="71"/>
      <c r="Z977" s="71"/>
      <c r="AA977" s="71"/>
      <c r="AB977" s="71"/>
      <c r="AC977" s="71"/>
      <c r="AD977" s="71"/>
      <c r="AE977" s="72"/>
      <c r="AF977" s="71"/>
      <c r="AG977" s="71"/>
      <c r="AH977" s="71"/>
      <c r="AI977" s="71"/>
      <c r="AJ977" s="71"/>
      <c r="AK977" s="71"/>
      <c r="AL977" s="71"/>
      <c r="AM977" s="71"/>
      <c r="AN977" s="71"/>
      <c r="AO977" s="71"/>
      <c r="AP977" s="71"/>
      <c r="AQ977" s="72"/>
      <c r="AR977" s="71"/>
      <c r="AS977" s="71"/>
      <c r="AT977" s="71"/>
      <c r="AU977" s="71"/>
      <c r="AV977" s="71"/>
      <c r="AW977" s="71"/>
      <c r="AX977" s="71"/>
      <c r="AY977" s="72"/>
      <c r="AZ977" s="71"/>
      <c r="BA977" s="71"/>
      <c r="BB977" s="71"/>
      <c r="BC977" s="71"/>
      <c r="BD977" s="71"/>
      <c r="BE977" s="71"/>
      <c r="BF977" s="71"/>
      <c r="BG977" s="72"/>
      <c r="BH977" s="71"/>
      <c r="BI977" s="71"/>
      <c r="BJ977" s="71"/>
      <c r="BK977" s="71"/>
      <c r="BL977" s="71"/>
      <c r="BM977" s="71"/>
      <c r="BN977" s="72"/>
      <c r="BO977" s="71"/>
      <c r="BP977" s="71"/>
      <c r="BQ977" s="71"/>
      <c r="BR977" s="71"/>
      <c r="BS977" s="71"/>
      <c r="BT977" s="71"/>
      <c r="BU977"/>
      <c r="BV977" s="70"/>
      <c r="BW977" s="70"/>
      <c r="BX977" s="70"/>
      <c r="BY977" s="70"/>
      <c r="BZ977" s="70"/>
      <c r="CA977" s="70"/>
      <c r="CB977" s="70"/>
      <c r="CC977" s="70"/>
      <c r="CD977" s="70"/>
    </row>
    <row r="978" spans="1:82">
      <c r="A978" s="70"/>
      <c r="B978" s="70"/>
      <c r="C978" s="70"/>
      <c r="D978" s="70"/>
      <c r="E978" s="70"/>
      <c r="F978" s="70"/>
      <c r="G978" s="70"/>
      <c r="H978" s="70"/>
      <c r="I978" s="1066"/>
      <c r="J978" s="71"/>
      <c r="K978" s="71"/>
      <c r="L978" s="71"/>
      <c r="M978" s="71"/>
      <c r="N978" s="71"/>
      <c r="O978" s="71"/>
      <c r="P978" s="71"/>
      <c r="Q978" s="71"/>
      <c r="R978" s="71"/>
      <c r="S978" s="71"/>
      <c r="T978" s="72"/>
      <c r="U978" s="71"/>
      <c r="V978" s="71"/>
      <c r="W978" s="71"/>
      <c r="X978" s="71"/>
      <c r="Y978" s="71"/>
      <c r="Z978" s="71"/>
      <c r="AA978" s="71"/>
      <c r="AB978" s="71"/>
      <c r="AC978" s="71"/>
      <c r="AD978" s="71"/>
      <c r="AE978" s="72"/>
      <c r="AF978" s="71"/>
      <c r="AG978" s="71"/>
      <c r="AH978" s="71"/>
      <c r="AI978" s="71"/>
      <c r="AJ978" s="71"/>
      <c r="AK978" s="71"/>
      <c r="AL978" s="71"/>
      <c r="AM978" s="71"/>
      <c r="AN978" s="71"/>
      <c r="AO978" s="71"/>
      <c r="AP978" s="71"/>
      <c r="AQ978" s="72"/>
      <c r="AR978" s="71"/>
      <c r="AS978" s="71"/>
      <c r="AT978" s="71"/>
      <c r="AU978" s="71"/>
      <c r="AV978" s="71"/>
      <c r="AW978" s="71"/>
      <c r="AX978" s="71"/>
      <c r="AY978" s="72"/>
      <c r="AZ978" s="71"/>
      <c r="BA978" s="71"/>
      <c r="BB978" s="71"/>
      <c r="BC978" s="71"/>
      <c r="BD978" s="71"/>
      <c r="BE978" s="71"/>
      <c r="BF978" s="71"/>
      <c r="BG978" s="72"/>
      <c r="BH978" s="71"/>
      <c r="BI978" s="71"/>
      <c r="BJ978" s="71"/>
      <c r="BK978" s="71"/>
      <c r="BL978" s="71"/>
      <c r="BM978" s="71"/>
      <c r="BN978" s="72"/>
      <c r="BO978" s="71"/>
      <c r="BP978" s="71"/>
      <c r="BQ978" s="71"/>
      <c r="BR978" s="71"/>
      <c r="BS978" s="71"/>
      <c r="BT978" s="71"/>
      <c r="BU978"/>
      <c r="BV978" s="70"/>
      <c r="BW978" s="70"/>
      <c r="BX978" s="70"/>
      <c r="BY978" s="70"/>
      <c r="BZ978" s="70"/>
      <c r="CA978" s="70"/>
      <c r="CB978" s="70"/>
      <c r="CC978" s="70"/>
      <c r="CD978" s="70"/>
    </row>
    <row r="979" spans="1:82">
      <c r="A979" s="70"/>
      <c r="B979" s="70"/>
      <c r="C979" s="70"/>
      <c r="D979" s="70"/>
      <c r="E979" s="70"/>
      <c r="F979" s="70"/>
      <c r="G979" s="70"/>
      <c r="H979" s="70"/>
      <c r="I979" s="1066"/>
      <c r="J979" s="71"/>
      <c r="K979" s="71"/>
      <c r="L979" s="71"/>
      <c r="M979" s="71"/>
      <c r="N979" s="71"/>
      <c r="O979" s="71"/>
      <c r="P979" s="71"/>
      <c r="Q979" s="71"/>
      <c r="R979" s="71"/>
      <c r="S979" s="71"/>
      <c r="T979" s="72"/>
      <c r="U979" s="71"/>
      <c r="V979" s="71"/>
      <c r="W979" s="71"/>
      <c r="X979" s="71"/>
      <c r="Y979" s="71"/>
      <c r="Z979" s="71"/>
      <c r="AA979" s="71"/>
      <c r="AB979" s="71"/>
      <c r="AC979" s="71"/>
      <c r="AD979" s="71"/>
      <c r="AE979" s="72"/>
      <c r="AF979" s="71"/>
      <c r="AG979" s="71"/>
      <c r="AH979" s="71"/>
      <c r="AI979" s="71"/>
      <c r="AJ979" s="71"/>
      <c r="AK979" s="71"/>
      <c r="AL979" s="71"/>
      <c r="AM979" s="71"/>
      <c r="AN979" s="71"/>
      <c r="AO979" s="71"/>
      <c r="AP979" s="71"/>
      <c r="AQ979" s="72"/>
      <c r="AR979" s="71"/>
      <c r="AS979" s="71"/>
      <c r="AT979" s="71"/>
      <c r="AU979" s="71"/>
      <c r="AV979" s="71"/>
      <c r="AW979" s="71"/>
      <c r="AX979" s="71"/>
      <c r="AY979" s="72"/>
      <c r="AZ979" s="71"/>
      <c r="BA979" s="71"/>
      <c r="BB979" s="71"/>
      <c r="BC979" s="71"/>
      <c r="BD979" s="71"/>
      <c r="BE979" s="71"/>
      <c r="BF979" s="71"/>
      <c r="BG979" s="72"/>
      <c r="BH979" s="71"/>
      <c r="BI979" s="71"/>
      <c r="BJ979" s="71"/>
      <c r="BK979" s="71"/>
      <c r="BL979" s="71"/>
      <c r="BM979" s="71"/>
      <c r="BN979" s="72"/>
      <c r="BO979" s="71"/>
      <c r="BP979" s="71"/>
      <c r="BQ979" s="71"/>
      <c r="BR979" s="71"/>
      <c r="BS979" s="71"/>
      <c r="BT979" s="71"/>
      <c r="BU979"/>
      <c r="BV979" s="70"/>
      <c r="BW979" s="70"/>
      <c r="BX979" s="70"/>
      <c r="BY979" s="70"/>
      <c r="BZ979" s="70"/>
      <c r="CA979" s="70"/>
      <c r="CB979" s="70"/>
      <c r="CC979" s="70"/>
      <c r="CD979" s="70"/>
    </row>
    <row r="980" spans="1:82">
      <c r="A980" s="70"/>
      <c r="B980" s="70"/>
      <c r="C980" s="70"/>
      <c r="D980" s="70"/>
      <c r="E980" s="70"/>
      <c r="F980" s="70"/>
      <c r="G980" s="70"/>
      <c r="H980" s="70"/>
      <c r="I980" s="1066"/>
      <c r="J980" s="71"/>
      <c r="K980" s="71"/>
      <c r="L980" s="71"/>
      <c r="M980" s="71"/>
      <c r="N980" s="71"/>
      <c r="O980" s="71"/>
      <c r="P980" s="71"/>
      <c r="Q980" s="71"/>
      <c r="R980" s="71"/>
      <c r="S980" s="71"/>
      <c r="T980" s="72"/>
      <c r="U980" s="71"/>
      <c r="V980" s="71"/>
      <c r="W980" s="71"/>
      <c r="X980" s="71"/>
      <c r="Y980" s="71"/>
      <c r="Z980" s="71"/>
      <c r="AA980" s="71"/>
      <c r="AB980" s="71"/>
      <c r="AC980" s="71"/>
      <c r="AD980" s="71"/>
      <c r="AE980" s="72"/>
      <c r="AF980" s="71"/>
      <c r="AG980" s="71"/>
      <c r="AH980" s="71"/>
      <c r="AI980" s="71"/>
      <c r="AJ980" s="71"/>
      <c r="AK980" s="71"/>
      <c r="AL980" s="71"/>
      <c r="AM980" s="71"/>
      <c r="AN980" s="71"/>
      <c r="AO980" s="71"/>
      <c r="AP980" s="71"/>
      <c r="AQ980" s="72"/>
      <c r="AR980" s="71"/>
      <c r="AS980" s="71"/>
      <c r="AT980" s="71"/>
      <c r="AU980" s="71"/>
      <c r="AV980" s="71"/>
      <c r="AW980" s="71"/>
      <c r="AX980" s="71"/>
      <c r="AY980" s="72"/>
      <c r="AZ980" s="71"/>
      <c r="BA980" s="71"/>
      <c r="BB980" s="71"/>
      <c r="BC980" s="71"/>
      <c r="BD980" s="71"/>
      <c r="BE980" s="71"/>
      <c r="BF980" s="71"/>
      <c r="BG980" s="72"/>
      <c r="BH980" s="71"/>
      <c r="BI980" s="71"/>
      <c r="BJ980" s="71"/>
      <c r="BK980" s="71"/>
      <c r="BL980" s="71"/>
      <c r="BM980" s="71"/>
      <c r="BN980" s="72"/>
      <c r="BO980" s="71"/>
      <c r="BP980" s="71"/>
      <c r="BQ980" s="71"/>
      <c r="BR980" s="71"/>
      <c r="BS980" s="71"/>
      <c r="BT980" s="71"/>
      <c r="BU980"/>
      <c r="BV980" s="70"/>
      <c r="BW980" s="70"/>
      <c r="BX980" s="70"/>
      <c r="BY980" s="70"/>
      <c r="BZ980" s="70"/>
      <c r="CA980" s="70"/>
      <c r="CB980" s="70"/>
      <c r="CC980" s="70"/>
      <c r="CD980" s="70"/>
    </row>
    <row r="981" spans="1:82">
      <c r="A981" s="70"/>
      <c r="B981" s="70"/>
      <c r="C981" s="70"/>
      <c r="D981" s="70"/>
      <c r="E981" s="70"/>
      <c r="F981" s="70"/>
      <c r="G981" s="70"/>
      <c r="H981" s="70"/>
      <c r="I981" s="1066"/>
      <c r="J981" s="71"/>
      <c r="K981" s="71"/>
      <c r="L981" s="71"/>
      <c r="M981" s="71"/>
      <c r="N981" s="71"/>
      <c r="O981" s="71"/>
      <c r="P981" s="71"/>
      <c r="Q981" s="71"/>
      <c r="R981" s="71"/>
      <c r="S981" s="71"/>
      <c r="T981" s="72"/>
      <c r="U981" s="71"/>
      <c r="V981" s="71"/>
      <c r="W981" s="71"/>
      <c r="X981" s="71"/>
      <c r="Y981" s="71"/>
      <c r="Z981" s="71"/>
      <c r="AA981" s="71"/>
      <c r="AB981" s="71"/>
      <c r="AC981" s="71"/>
      <c r="AD981" s="71"/>
      <c r="AE981" s="72"/>
      <c r="AF981" s="71"/>
      <c r="AG981" s="71"/>
      <c r="AH981" s="71"/>
      <c r="AI981" s="71"/>
      <c r="AJ981" s="71"/>
      <c r="AK981" s="71"/>
      <c r="AL981" s="71"/>
      <c r="AM981" s="71"/>
      <c r="AN981" s="71"/>
      <c r="AO981" s="71"/>
      <c r="AP981" s="71"/>
      <c r="AQ981" s="72"/>
      <c r="AR981" s="71"/>
      <c r="AS981" s="71"/>
      <c r="AT981" s="71"/>
      <c r="AU981" s="71"/>
      <c r="AV981" s="71"/>
      <c r="AW981" s="71"/>
      <c r="AX981" s="71"/>
      <c r="AY981" s="72"/>
      <c r="AZ981" s="71"/>
      <c r="BA981" s="71"/>
      <c r="BB981" s="71"/>
      <c r="BC981" s="71"/>
      <c r="BD981" s="71"/>
      <c r="BE981" s="71"/>
      <c r="BF981" s="71"/>
      <c r="BG981" s="72"/>
      <c r="BH981" s="71"/>
      <c r="BI981" s="71"/>
      <c r="BJ981" s="71"/>
      <c r="BK981" s="71"/>
      <c r="BL981" s="71"/>
      <c r="BM981" s="71"/>
      <c r="BN981" s="72"/>
      <c r="BO981" s="71"/>
      <c r="BP981" s="71"/>
      <c r="BQ981" s="71"/>
      <c r="BR981" s="71"/>
      <c r="BS981" s="71"/>
      <c r="BT981" s="71"/>
      <c r="BU981"/>
      <c r="BV981" s="70"/>
      <c r="BW981" s="70"/>
      <c r="BX981" s="70"/>
      <c r="BY981" s="70"/>
      <c r="BZ981" s="70"/>
      <c r="CA981" s="70"/>
      <c r="CB981" s="70"/>
      <c r="CC981" s="70"/>
      <c r="CD981" s="70"/>
    </row>
    <row r="982" spans="1:82">
      <c r="A982" s="70"/>
      <c r="B982" s="70"/>
      <c r="C982" s="70"/>
      <c r="D982" s="70"/>
      <c r="E982" s="70"/>
      <c r="F982" s="70"/>
      <c r="G982" s="70"/>
      <c r="H982" s="70"/>
      <c r="I982" s="1066"/>
      <c r="J982" s="71"/>
      <c r="K982" s="71"/>
      <c r="L982" s="71"/>
      <c r="M982" s="71"/>
      <c r="N982" s="71"/>
      <c r="O982" s="71"/>
      <c r="P982" s="71"/>
      <c r="Q982" s="71"/>
      <c r="R982" s="71"/>
      <c r="S982" s="71"/>
      <c r="T982" s="72"/>
      <c r="U982" s="71"/>
      <c r="V982" s="71"/>
      <c r="W982" s="71"/>
      <c r="X982" s="71"/>
      <c r="Y982" s="71"/>
      <c r="Z982" s="71"/>
      <c r="AA982" s="71"/>
      <c r="AB982" s="71"/>
      <c r="AC982" s="71"/>
      <c r="AD982" s="71"/>
      <c r="AE982" s="72"/>
      <c r="AF982" s="71"/>
      <c r="AG982" s="71"/>
      <c r="AH982" s="71"/>
      <c r="AI982" s="71"/>
      <c r="AJ982" s="71"/>
      <c r="AK982" s="71"/>
      <c r="AL982" s="71"/>
      <c r="AM982" s="71"/>
      <c r="AN982" s="71"/>
      <c r="AO982" s="71"/>
      <c r="AP982" s="71"/>
      <c r="AQ982" s="72"/>
      <c r="AR982" s="71"/>
      <c r="AS982" s="71"/>
      <c r="AT982" s="71"/>
      <c r="AU982" s="71"/>
      <c r="AV982" s="71"/>
      <c r="AW982" s="71"/>
      <c r="AX982" s="71"/>
      <c r="AY982" s="72"/>
      <c r="AZ982" s="71"/>
      <c r="BA982" s="71"/>
      <c r="BB982" s="71"/>
      <c r="BC982" s="71"/>
      <c r="BD982" s="71"/>
      <c r="BE982" s="71"/>
      <c r="BF982" s="71"/>
      <c r="BG982" s="72"/>
      <c r="BH982" s="71"/>
      <c r="BI982" s="71"/>
      <c r="BJ982" s="71"/>
      <c r="BK982" s="71"/>
      <c r="BL982" s="71"/>
      <c r="BM982" s="71"/>
      <c r="BN982" s="72"/>
      <c r="BO982" s="71"/>
      <c r="BP982" s="71"/>
      <c r="BQ982" s="71"/>
      <c r="BR982" s="71"/>
      <c r="BS982" s="71"/>
      <c r="BT982" s="71"/>
      <c r="BU982"/>
      <c r="BV982" s="70"/>
      <c r="BW982" s="70"/>
      <c r="BX982" s="70"/>
      <c r="BY982" s="70"/>
      <c r="BZ982" s="70"/>
      <c r="CA982" s="70"/>
      <c r="CB982" s="70"/>
      <c r="CC982" s="70"/>
      <c r="CD982" s="70"/>
    </row>
    <row r="983" spans="1:82">
      <c r="A983" s="70"/>
      <c r="B983" s="70"/>
      <c r="C983" s="70"/>
      <c r="D983" s="70"/>
      <c r="E983" s="70"/>
      <c r="F983" s="70"/>
      <c r="G983" s="70"/>
      <c r="H983" s="70"/>
      <c r="I983" s="1066"/>
      <c r="J983" s="71"/>
      <c r="K983" s="71"/>
      <c r="L983" s="71"/>
      <c r="M983" s="71"/>
      <c r="N983" s="71"/>
      <c r="O983" s="71"/>
      <c r="P983" s="71"/>
      <c r="Q983" s="71"/>
      <c r="R983" s="71"/>
      <c r="S983" s="71"/>
      <c r="T983" s="72"/>
      <c r="U983" s="71"/>
      <c r="V983" s="71"/>
      <c r="W983" s="71"/>
      <c r="X983" s="71"/>
      <c r="Y983" s="71"/>
      <c r="Z983" s="71"/>
      <c r="AA983" s="71"/>
      <c r="AB983" s="71"/>
      <c r="AC983" s="71"/>
      <c r="AD983" s="71"/>
      <c r="AE983" s="72"/>
      <c r="AF983" s="71"/>
      <c r="AG983" s="71"/>
      <c r="AH983" s="71"/>
      <c r="AI983" s="71"/>
      <c r="AJ983" s="71"/>
      <c r="AK983" s="71"/>
      <c r="AL983" s="71"/>
      <c r="AM983" s="71"/>
      <c r="AN983" s="71"/>
      <c r="AO983" s="71"/>
      <c r="AP983" s="71"/>
      <c r="AQ983" s="72"/>
      <c r="AR983" s="71"/>
      <c r="AS983" s="71"/>
      <c r="AT983" s="71"/>
      <c r="AU983" s="71"/>
      <c r="AV983" s="71"/>
      <c r="AW983" s="71"/>
      <c r="AX983" s="71"/>
      <c r="AY983" s="72"/>
      <c r="AZ983" s="71"/>
      <c r="BA983" s="71"/>
      <c r="BB983" s="71"/>
      <c r="BC983" s="71"/>
      <c r="BD983" s="71"/>
      <c r="BE983" s="71"/>
      <c r="BF983" s="71"/>
      <c r="BG983" s="72"/>
      <c r="BH983" s="71"/>
      <c r="BI983" s="71"/>
      <c r="BJ983" s="71"/>
      <c r="BK983" s="71"/>
      <c r="BL983" s="71"/>
      <c r="BM983" s="71"/>
      <c r="BN983" s="72"/>
      <c r="BO983" s="71"/>
      <c r="BP983" s="71"/>
      <c r="BQ983" s="71"/>
      <c r="BR983" s="71"/>
      <c r="BS983" s="71"/>
      <c r="BT983" s="71"/>
      <c r="BU983"/>
      <c r="BV983" s="70"/>
      <c r="BW983" s="70"/>
      <c r="BX983" s="70"/>
      <c r="BY983" s="70"/>
      <c r="BZ983" s="70"/>
      <c r="CA983" s="70"/>
      <c r="CB983" s="70"/>
      <c r="CC983" s="70"/>
      <c r="CD983" s="70"/>
    </row>
    <row r="984" spans="1:82">
      <c r="A984" s="70"/>
      <c r="B984" s="70"/>
      <c r="C984" s="70"/>
      <c r="D984" s="70"/>
      <c r="E984" s="70"/>
      <c r="F984" s="70"/>
      <c r="G984" s="70"/>
      <c r="H984" s="70"/>
      <c r="I984" s="1066"/>
      <c r="J984" s="71"/>
      <c r="K984" s="71"/>
      <c r="L984" s="71"/>
      <c r="M984" s="71"/>
      <c r="N984" s="71"/>
      <c r="O984" s="71"/>
      <c r="P984" s="71"/>
      <c r="Q984" s="71"/>
      <c r="R984" s="71"/>
      <c r="S984" s="71"/>
      <c r="T984" s="72"/>
      <c r="U984" s="71"/>
      <c r="V984" s="71"/>
      <c r="W984" s="71"/>
      <c r="X984" s="71"/>
      <c r="Y984" s="71"/>
      <c r="Z984" s="71"/>
      <c r="AA984" s="71"/>
      <c r="AB984" s="71"/>
      <c r="AC984" s="71"/>
      <c r="AD984" s="71"/>
      <c r="AE984" s="72"/>
      <c r="AF984" s="71"/>
      <c r="AG984" s="71"/>
      <c r="AH984" s="71"/>
      <c r="AI984" s="71"/>
      <c r="AJ984" s="71"/>
      <c r="AK984" s="71"/>
      <c r="AL984" s="71"/>
      <c r="AM984" s="71"/>
      <c r="AN984" s="71"/>
      <c r="AO984" s="71"/>
      <c r="AP984" s="71"/>
      <c r="AQ984" s="72"/>
      <c r="AR984" s="71"/>
      <c r="AS984" s="71"/>
      <c r="AT984" s="71"/>
      <c r="AU984" s="71"/>
      <c r="AV984" s="71"/>
      <c r="AW984" s="71"/>
      <c r="AX984" s="71"/>
      <c r="AY984" s="72"/>
      <c r="AZ984" s="71"/>
      <c r="BA984" s="71"/>
      <c r="BB984" s="71"/>
      <c r="BC984" s="71"/>
      <c r="BD984" s="71"/>
      <c r="BE984" s="71"/>
      <c r="BF984" s="71"/>
      <c r="BG984" s="72"/>
      <c r="BH984" s="71"/>
      <c r="BI984" s="71"/>
      <c r="BJ984" s="71"/>
      <c r="BK984" s="71"/>
      <c r="BL984" s="71"/>
      <c r="BM984" s="71"/>
      <c r="BN984" s="72"/>
      <c r="BO984" s="71"/>
      <c r="BP984" s="71"/>
      <c r="BQ984" s="71"/>
      <c r="BR984" s="71"/>
      <c r="BS984" s="71"/>
      <c r="BT984" s="71"/>
      <c r="BU984"/>
      <c r="BV984" s="1058"/>
      <c r="BW984" s="1058"/>
      <c r="BX984" s="1058"/>
      <c r="BY984" s="1058"/>
      <c r="BZ984" s="1058"/>
      <c r="CA984" s="1058"/>
      <c r="CB984" s="1058"/>
      <c r="CC984" s="1058"/>
      <c r="CD984" s="1058"/>
    </row>
    <row r="985" spans="1:82">
      <c r="A985" s="70"/>
      <c r="B985" s="70"/>
      <c r="C985" s="70"/>
      <c r="D985" s="70"/>
      <c r="E985" s="70"/>
      <c r="F985" s="70"/>
      <c r="G985" s="70"/>
      <c r="H985" s="70"/>
      <c r="I985" s="1066"/>
      <c r="J985" s="71"/>
      <c r="K985" s="71"/>
      <c r="L985" s="71"/>
      <c r="M985" s="71"/>
      <c r="N985" s="71"/>
      <c r="O985" s="71"/>
      <c r="P985" s="71"/>
      <c r="Q985" s="71"/>
      <c r="R985" s="71"/>
      <c r="S985" s="71"/>
      <c r="T985" s="72"/>
      <c r="U985" s="71"/>
      <c r="V985" s="71"/>
      <c r="W985" s="71"/>
      <c r="X985" s="71"/>
      <c r="Y985" s="71"/>
      <c r="Z985" s="71"/>
      <c r="AA985" s="71"/>
      <c r="AB985" s="71"/>
      <c r="AC985" s="71"/>
      <c r="AD985" s="71"/>
      <c r="AE985" s="72"/>
      <c r="AF985" s="71"/>
      <c r="AG985" s="71"/>
      <c r="AH985" s="71"/>
      <c r="AI985" s="71"/>
      <c r="AJ985" s="71"/>
      <c r="AK985" s="71"/>
      <c r="AL985" s="71"/>
      <c r="AM985" s="71"/>
      <c r="AN985" s="71"/>
      <c r="AO985" s="71"/>
      <c r="AP985" s="71"/>
      <c r="AQ985" s="72"/>
      <c r="AR985" s="71"/>
      <c r="AS985" s="71"/>
      <c r="AT985" s="71"/>
      <c r="AU985" s="71"/>
      <c r="AV985" s="71"/>
      <c r="AW985" s="71"/>
      <c r="AX985" s="71"/>
      <c r="AY985" s="72"/>
      <c r="AZ985" s="71"/>
      <c r="BA985" s="71"/>
      <c r="BB985" s="71"/>
      <c r="BC985" s="71"/>
      <c r="BD985" s="71"/>
      <c r="BE985" s="71"/>
      <c r="BF985" s="71"/>
      <c r="BG985" s="72"/>
      <c r="BH985" s="71"/>
      <c r="BI985" s="71"/>
      <c r="BJ985" s="71"/>
      <c r="BK985" s="71"/>
      <c r="BL985" s="71"/>
      <c r="BM985" s="71"/>
      <c r="BN985" s="72"/>
      <c r="BO985" s="71"/>
      <c r="BP985" s="71"/>
      <c r="BQ985" s="71"/>
      <c r="BR985" s="71"/>
      <c r="BS985" s="71"/>
      <c r="BT985" s="71"/>
      <c r="BU985"/>
      <c r="BV985" s="1058"/>
      <c r="BW985" s="1058"/>
      <c r="BX985" s="1058"/>
      <c r="BY985" s="1058"/>
      <c r="BZ985" s="1058"/>
      <c r="CA985" s="1058"/>
      <c r="CB985" s="1058"/>
      <c r="CC985" s="1058"/>
      <c r="CD985" s="1058"/>
    </row>
    <row r="986" spans="1:82">
      <c r="A986" s="70"/>
      <c r="B986" s="70"/>
      <c r="C986" s="70"/>
      <c r="D986" s="70"/>
      <c r="E986" s="70"/>
      <c r="F986" s="70"/>
      <c r="G986" s="70"/>
      <c r="H986" s="70"/>
      <c r="I986" s="1066"/>
      <c r="J986" s="71"/>
      <c r="K986" s="71"/>
      <c r="L986" s="71"/>
      <c r="M986" s="71"/>
      <c r="N986" s="71"/>
      <c r="O986" s="71"/>
      <c r="P986" s="71"/>
      <c r="Q986" s="71"/>
      <c r="R986" s="71"/>
      <c r="S986" s="71"/>
      <c r="T986" s="72"/>
      <c r="U986" s="71"/>
      <c r="V986" s="71"/>
      <c r="W986" s="71"/>
      <c r="X986" s="71"/>
      <c r="Y986" s="71"/>
      <c r="Z986" s="71"/>
      <c r="AA986" s="71"/>
      <c r="AB986" s="71"/>
      <c r="AC986" s="71"/>
      <c r="AD986" s="71"/>
      <c r="AE986" s="72"/>
      <c r="AF986" s="71"/>
      <c r="AG986" s="71"/>
      <c r="AH986" s="71"/>
      <c r="AI986" s="71"/>
      <c r="AJ986" s="71"/>
      <c r="AK986" s="71"/>
      <c r="AL986" s="71"/>
      <c r="AM986" s="71"/>
      <c r="AN986" s="71"/>
      <c r="AO986" s="71"/>
      <c r="AP986" s="71"/>
      <c r="AQ986" s="72"/>
      <c r="AR986" s="71"/>
      <c r="AS986" s="71"/>
      <c r="AT986" s="71"/>
      <c r="AU986" s="71"/>
      <c r="AV986" s="71"/>
      <c r="AW986" s="71"/>
      <c r="AX986" s="71"/>
      <c r="AY986" s="72"/>
      <c r="AZ986" s="71"/>
      <c r="BA986" s="71"/>
      <c r="BB986" s="71"/>
      <c r="BC986" s="71"/>
      <c r="BD986" s="71"/>
      <c r="BE986" s="71"/>
      <c r="BF986" s="71"/>
      <c r="BG986" s="72"/>
      <c r="BH986" s="71"/>
      <c r="BI986" s="71"/>
      <c r="BJ986" s="71"/>
      <c r="BK986" s="71"/>
      <c r="BL986" s="71"/>
      <c r="BM986" s="71"/>
      <c r="BN986" s="72"/>
      <c r="BO986" s="71"/>
      <c r="BP986" s="71"/>
      <c r="BQ986" s="71"/>
      <c r="BR986" s="71"/>
      <c r="BS986" s="71"/>
      <c r="BT986" s="71"/>
      <c r="BU986"/>
      <c r="BV986" s="70"/>
      <c r="BW986" s="70"/>
      <c r="BX986" s="70"/>
      <c r="BY986" s="70"/>
      <c r="BZ986" s="70"/>
      <c r="CA986" s="70"/>
      <c r="CB986" s="70"/>
      <c r="CC986" s="70"/>
      <c r="CD986" s="70"/>
    </row>
    <row r="987" spans="1:82">
      <c r="A987" s="70"/>
      <c r="B987" s="70"/>
      <c r="C987" s="70"/>
      <c r="D987" s="70"/>
      <c r="E987" s="70"/>
      <c r="F987" s="70"/>
      <c r="G987" s="70"/>
      <c r="H987" s="70"/>
      <c r="I987" s="1066"/>
      <c r="J987" s="71"/>
      <c r="K987" s="71"/>
      <c r="L987" s="71"/>
      <c r="M987" s="71"/>
      <c r="N987" s="71"/>
      <c r="O987" s="71"/>
      <c r="P987" s="71"/>
      <c r="Q987" s="71"/>
      <c r="R987" s="71"/>
      <c r="S987" s="71"/>
      <c r="T987" s="72"/>
      <c r="U987" s="71"/>
      <c r="V987" s="71"/>
      <c r="W987" s="71"/>
      <c r="X987" s="71"/>
      <c r="Y987" s="71"/>
      <c r="Z987" s="71"/>
      <c r="AA987" s="71"/>
      <c r="AB987" s="71"/>
      <c r="AC987" s="71"/>
      <c r="AD987" s="71"/>
      <c r="AE987" s="72"/>
      <c r="AF987" s="71"/>
      <c r="AG987" s="71"/>
      <c r="AH987" s="71"/>
      <c r="AI987" s="71"/>
      <c r="AJ987" s="71"/>
      <c r="AK987" s="71"/>
      <c r="AL987" s="71"/>
      <c r="AM987" s="71"/>
      <c r="AN987" s="71"/>
      <c r="AO987" s="71"/>
      <c r="AP987" s="71"/>
      <c r="AQ987" s="72"/>
      <c r="AR987" s="71"/>
      <c r="AS987" s="71"/>
      <c r="AT987" s="71"/>
      <c r="AU987" s="71"/>
      <c r="AV987" s="71"/>
      <c r="AW987" s="71"/>
      <c r="AX987" s="71"/>
      <c r="AY987" s="72"/>
      <c r="AZ987" s="71"/>
      <c r="BA987" s="71"/>
      <c r="BB987" s="71"/>
      <c r="BC987" s="71"/>
      <c r="BD987" s="71"/>
      <c r="BE987" s="71"/>
      <c r="BF987" s="71"/>
      <c r="BG987" s="72"/>
      <c r="BH987" s="71"/>
      <c r="BI987" s="71"/>
      <c r="BJ987" s="71"/>
      <c r="BK987" s="71"/>
      <c r="BL987" s="71"/>
      <c r="BM987" s="71"/>
      <c r="BN987" s="72"/>
      <c r="BO987" s="71"/>
      <c r="BP987" s="71"/>
      <c r="BQ987" s="71"/>
      <c r="BR987" s="71"/>
      <c r="BS987" s="71"/>
      <c r="BT987" s="71"/>
      <c r="BU987"/>
      <c r="BV987" s="70"/>
      <c r="BW987" s="70"/>
      <c r="BX987" s="70"/>
      <c r="BY987" s="70"/>
      <c r="BZ987" s="70"/>
      <c r="CA987" s="70"/>
      <c r="CB987" s="70"/>
      <c r="CC987" s="70"/>
      <c r="CD987" s="70"/>
    </row>
    <row r="988" spans="1:82">
      <c r="A988" s="70"/>
      <c r="B988" s="70"/>
      <c r="C988" s="70"/>
      <c r="D988" s="70"/>
      <c r="E988" s="70"/>
      <c r="F988" s="70"/>
      <c r="G988" s="70"/>
      <c r="H988" s="70"/>
      <c r="I988" s="1066"/>
      <c r="J988" s="71"/>
      <c r="K988" s="71"/>
      <c r="L988" s="71"/>
      <c r="M988" s="71"/>
      <c r="N988" s="71"/>
      <c r="O988" s="71"/>
      <c r="P988" s="71"/>
      <c r="Q988" s="71"/>
      <c r="R988" s="71"/>
      <c r="S988" s="71"/>
      <c r="T988" s="72"/>
      <c r="U988" s="71"/>
      <c r="V988" s="71"/>
      <c r="W988" s="71"/>
      <c r="X988" s="71"/>
      <c r="Y988" s="71"/>
      <c r="Z988" s="71"/>
      <c r="AA988" s="71"/>
      <c r="AB988" s="71"/>
      <c r="AC988" s="71"/>
      <c r="AD988" s="71"/>
      <c r="AE988" s="72"/>
      <c r="AF988" s="71"/>
      <c r="AG988" s="71"/>
      <c r="AH988" s="71"/>
      <c r="AI988" s="71"/>
      <c r="AJ988" s="71"/>
      <c r="AK988" s="71"/>
      <c r="AL988" s="71"/>
      <c r="AM988" s="71"/>
      <c r="AN988" s="71"/>
      <c r="AO988" s="71"/>
      <c r="AP988" s="71"/>
      <c r="AQ988" s="72"/>
      <c r="AR988" s="71"/>
      <c r="AS988" s="71"/>
      <c r="AT988" s="71"/>
      <c r="AU988" s="71"/>
      <c r="AV988" s="71"/>
      <c r="AW988" s="71"/>
      <c r="AX988" s="71"/>
      <c r="AY988" s="72"/>
      <c r="AZ988" s="71"/>
      <c r="BA988" s="71"/>
      <c r="BB988" s="71"/>
      <c r="BC988" s="71"/>
      <c r="BD988" s="71"/>
      <c r="BE988" s="71"/>
      <c r="BF988" s="71"/>
      <c r="BG988" s="72"/>
      <c r="BH988" s="71"/>
      <c r="BI988" s="71"/>
      <c r="BJ988" s="71"/>
      <c r="BK988" s="71"/>
      <c r="BL988" s="71"/>
      <c r="BM988" s="71"/>
      <c r="BN988" s="72"/>
      <c r="BO988" s="71"/>
      <c r="BP988" s="71"/>
      <c r="BQ988" s="71"/>
      <c r="BR988" s="71"/>
      <c r="BS988" s="71"/>
      <c r="BT988" s="71"/>
      <c r="BU988"/>
      <c r="BV988" s="70"/>
      <c r="BW988" s="70"/>
      <c r="BX988" s="70"/>
      <c r="BY988" s="70"/>
      <c r="BZ988" s="70"/>
      <c r="CA988" s="70"/>
      <c r="CB988" s="70"/>
      <c r="CC988" s="70"/>
      <c r="CD988" s="70"/>
    </row>
    <row r="989" spans="1:82">
      <c r="A989" s="70"/>
      <c r="B989" s="70"/>
      <c r="C989" s="70"/>
      <c r="D989" s="70"/>
      <c r="E989" s="70"/>
      <c r="F989" s="70"/>
      <c r="G989" s="70"/>
      <c r="H989" s="70"/>
      <c r="I989" s="1066"/>
      <c r="J989" s="71"/>
      <c r="K989" s="71"/>
      <c r="L989" s="71"/>
      <c r="M989" s="71"/>
      <c r="N989" s="71"/>
      <c r="O989" s="71"/>
      <c r="P989" s="71"/>
      <c r="Q989" s="71"/>
      <c r="R989" s="71"/>
      <c r="S989" s="71"/>
      <c r="T989" s="72"/>
      <c r="U989" s="71"/>
      <c r="V989" s="71"/>
      <c r="W989" s="71"/>
      <c r="X989" s="71"/>
      <c r="Y989" s="71"/>
      <c r="Z989" s="71"/>
      <c r="AA989" s="71"/>
      <c r="AB989" s="71"/>
      <c r="AC989" s="71"/>
      <c r="AD989" s="71"/>
      <c r="AE989" s="72"/>
      <c r="AF989" s="71"/>
      <c r="AG989" s="71"/>
      <c r="AH989" s="71"/>
      <c r="AI989" s="71"/>
      <c r="AJ989" s="71"/>
      <c r="AK989" s="71"/>
      <c r="AL989" s="71"/>
      <c r="AM989" s="71"/>
      <c r="AN989" s="71"/>
      <c r="AO989" s="71"/>
      <c r="AP989" s="71"/>
      <c r="AQ989" s="72"/>
      <c r="AR989" s="71"/>
      <c r="AS989" s="71"/>
      <c r="AT989" s="71"/>
      <c r="AU989" s="71"/>
      <c r="AV989" s="71"/>
      <c r="AW989" s="71"/>
      <c r="AX989" s="71"/>
      <c r="AY989" s="72"/>
      <c r="AZ989" s="71"/>
      <c r="BA989" s="71"/>
      <c r="BB989" s="71"/>
      <c r="BC989" s="71"/>
      <c r="BD989" s="71"/>
      <c r="BE989" s="71"/>
      <c r="BF989" s="71"/>
      <c r="BG989" s="72"/>
      <c r="BH989" s="71"/>
      <c r="BI989" s="71"/>
      <c r="BJ989" s="71"/>
      <c r="BK989" s="71"/>
      <c r="BL989" s="71"/>
      <c r="BM989" s="71"/>
      <c r="BN989" s="72"/>
      <c r="BO989" s="71"/>
      <c r="BP989" s="71"/>
      <c r="BQ989" s="71"/>
      <c r="BR989" s="71"/>
      <c r="BS989" s="71"/>
      <c r="BT989" s="71"/>
      <c r="BU989"/>
      <c r="BV989" s="70"/>
      <c r="BW989" s="70"/>
      <c r="BX989" s="70"/>
      <c r="BY989" s="70"/>
      <c r="BZ989" s="70"/>
      <c r="CA989" s="70"/>
      <c r="CB989" s="70"/>
      <c r="CC989" s="70"/>
      <c r="CD989" s="70"/>
    </row>
    <row r="990" spans="1:82">
      <c r="A990" s="70"/>
      <c r="B990" s="70"/>
      <c r="C990" s="70"/>
      <c r="D990" s="70"/>
      <c r="E990" s="70"/>
      <c r="F990" s="70"/>
      <c r="G990" s="70"/>
      <c r="H990" s="70"/>
      <c r="I990" s="1066"/>
      <c r="J990" s="71"/>
      <c r="K990" s="71"/>
      <c r="L990" s="71"/>
      <c r="M990" s="71"/>
      <c r="N990" s="71"/>
      <c r="O990" s="71"/>
      <c r="P990" s="71"/>
      <c r="Q990" s="71"/>
      <c r="R990" s="71"/>
      <c r="S990" s="71"/>
      <c r="T990" s="72"/>
      <c r="U990" s="71"/>
      <c r="V990" s="71"/>
      <c r="W990" s="71"/>
      <c r="X990" s="71"/>
      <c r="Y990" s="71"/>
      <c r="Z990" s="71"/>
      <c r="AA990" s="71"/>
      <c r="AB990" s="71"/>
      <c r="AC990" s="71"/>
      <c r="AD990" s="71"/>
      <c r="AE990" s="72"/>
      <c r="AF990" s="71"/>
      <c r="AG990" s="71"/>
      <c r="AH990" s="71"/>
      <c r="AI990" s="71"/>
      <c r="AJ990" s="71"/>
      <c r="AK990" s="71"/>
      <c r="AL990" s="71"/>
      <c r="AM990" s="71"/>
      <c r="AN990" s="71"/>
      <c r="AO990" s="71"/>
      <c r="AP990" s="71"/>
      <c r="AQ990" s="72"/>
      <c r="AR990" s="71"/>
      <c r="AS990" s="71"/>
      <c r="AT990" s="71"/>
      <c r="AU990" s="71"/>
      <c r="AV990" s="71"/>
      <c r="AW990" s="71"/>
      <c r="AX990" s="71"/>
      <c r="AY990" s="72"/>
      <c r="AZ990" s="71"/>
      <c r="BA990" s="71"/>
      <c r="BB990" s="71"/>
      <c r="BC990" s="71"/>
      <c r="BD990" s="71"/>
      <c r="BE990" s="71"/>
      <c r="BF990" s="71"/>
      <c r="BG990" s="72"/>
      <c r="BH990" s="71"/>
      <c r="BI990" s="71"/>
      <c r="BJ990" s="71"/>
      <c r="BK990" s="71"/>
      <c r="BL990" s="71"/>
      <c r="BM990" s="71"/>
      <c r="BN990" s="72"/>
      <c r="BO990" s="71"/>
      <c r="BP990" s="71"/>
      <c r="BQ990" s="71"/>
      <c r="BR990" s="71"/>
      <c r="BS990" s="71"/>
      <c r="BT990" s="71"/>
      <c r="BU990"/>
      <c r="BV990" s="70"/>
      <c r="BW990" s="70"/>
      <c r="BX990" s="70"/>
      <c r="BY990" s="70"/>
      <c r="BZ990" s="70"/>
      <c r="CA990" s="70"/>
      <c r="CB990" s="70"/>
      <c r="CC990" s="70"/>
      <c r="CD990" s="70"/>
    </row>
    <row r="991" spans="1:82">
      <c r="A991" s="70"/>
      <c r="B991" s="70"/>
      <c r="C991" s="70"/>
      <c r="D991" s="70"/>
      <c r="E991" s="70"/>
      <c r="F991" s="70"/>
      <c r="G991" s="70"/>
      <c r="H991" s="70"/>
      <c r="I991" s="1066"/>
      <c r="J991" s="71"/>
      <c r="K991" s="71"/>
      <c r="L991" s="71"/>
      <c r="M991" s="71"/>
      <c r="N991" s="71"/>
      <c r="O991" s="71"/>
      <c r="P991" s="71"/>
      <c r="Q991" s="71"/>
      <c r="R991" s="71"/>
      <c r="S991" s="71"/>
      <c r="T991" s="72"/>
      <c r="U991" s="71"/>
      <c r="V991" s="71"/>
      <c r="W991" s="71"/>
      <c r="X991" s="71"/>
      <c r="Y991" s="71"/>
      <c r="Z991" s="71"/>
      <c r="AA991" s="71"/>
      <c r="AB991" s="71"/>
      <c r="AC991" s="71"/>
      <c r="AD991" s="71"/>
      <c r="AE991" s="72"/>
      <c r="AF991" s="71"/>
      <c r="AG991" s="71"/>
      <c r="AH991" s="71"/>
      <c r="AI991" s="71"/>
      <c r="AJ991" s="71"/>
      <c r="AK991" s="71"/>
      <c r="AL991" s="71"/>
      <c r="AM991" s="71"/>
      <c r="AN991" s="71"/>
      <c r="AO991" s="71"/>
      <c r="AP991" s="71"/>
      <c r="AQ991" s="72"/>
      <c r="AR991" s="71"/>
      <c r="AS991" s="71"/>
      <c r="AT991" s="71"/>
      <c r="AU991" s="71"/>
      <c r="AV991" s="71"/>
      <c r="AW991" s="71"/>
      <c r="AX991" s="71"/>
      <c r="AY991" s="72"/>
      <c r="AZ991" s="71"/>
      <c r="BA991" s="71"/>
      <c r="BB991" s="71"/>
      <c r="BC991" s="71"/>
      <c r="BD991" s="71"/>
      <c r="BE991" s="71"/>
      <c r="BF991" s="71"/>
      <c r="BG991" s="72"/>
      <c r="BH991" s="71"/>
      <c r="BI991" s="71"/>
      <c r="BJ991" s="71"/>
      <c r="BK991" s="71"/>
      <c r="BL991" s="71"/>
      <c r="BM991" s="71"/>
      <c r="BN991" s="72"/>
      <c r="BO991" s="71"/>
      <c r="BP991" s="71"/>
      <c r="BQ991" s="71"/>
      <c r="BR991" s="71"/>
      <c r="BS991" s="71"/>
      <c r="BT991" s="71"/>
      <c r="BU991"/>
      <c r="BV991" s="70"/>
      <c r="BW991" s="70"/>
      <c r="BX991" s="70"/>
      <c r="BY991" s="70"/>
      <c r="BZ991" s="70"/>
      <c r="CA991" s="70"/>
      <c r="CB991" s="70"/>
      <c r="CC991" s="70"/>
      <c r="CD991" s="70"/>
    </row>
    <row r="992" spans="1:82">
      <c r="A992" s="70"/>
      <c r="B992" s="70"/>
      <c r="C992" s="70"/>
      <c r="D992" s="70"/>
      <c r="E992" s="70"/>
      <c r="F992" s="70"/>
      <c r="G992" s="70"/>
      <c r="H992" s="70"/>
      <c r="I992" s="1066"/>
      <c r="J992" s="71"/>
      <c r="K992" s="71"/>
      <c r="L992" s="71"/>
      <c r="M992" s="71"/>
      <c r="N992" s="71"/>
      <c r="O992" s="71"/>
      <c r="P992" s="71"/>
      <c r="Q992" s="71"/>
      <c r="R992" s="71"/>
      <c r="S992" s="71"/>
      <c r="T992" s="72"/>
      <c r="U992" s="71"/>
      <c r="V992" s="71"/>
      <c r="W992" s="71"/>
      <c r="X992" s="71"/>
      <c r="Y992" s="71"/>
      <c r="Z992" s="71"/>
      <c r="AA992" s="71"/>
      <c r="AB992" s="71"/>
      <c r="AC992" s="71"/>
      <c r="AD992" s="71"/>
      <c r="AE992" s="72"/>
      <c r="AF992" s="71"/>
      <c r="AG992" s="71"/>
      <c r="AH992" s="71"/>
      <c r="AI992" s="71"/>
      <c r="AJ992" s="71"/>
      <c r="AK992" s="71"/>
      <c r="AL992" s="71"/>
      <c r="AM992" s="71"/>
      <c r="AN992" s="71"/>
      <c r="AO992" s="71"/>
      <c r="AP992" s="71"/>
      <c r="AQ992" s="72"/>
      <c r="AR992" s="71"/>
      <c r="AS992" s="71"/>
      <c r="AT992" s="71"/>
      <c r="AU992" s="71"/>
      <c r="AV992" s="71"/>
      <c r="AW992" s="71"/>
      <c r="AX992" s="71"/>
      <c r="AY992" s="72"/>
      <c r="AZ992" s="71"/>
      <c r="BA992" s="71"/>
      <c r="BB992" s="71"/>
      <c r="BC992" s="71"/>
      <c r="BD992" s="71"/>
      <c r="BE992" s="71"/>
      <c r="BF992" s="71"/>
      <c r="BG992" s="72"/>
      <c r="BH992" s="71"/>
      <c r="BI992" s="71"/>
      <c r="BJ992" s="71"/>
      <c r="BK992" s="71"/>
      <c r="BL992" s="71"/>
      <c r="BM992" s="71"/>
      <c r="BN992" s="72"/>
      <c r="BO992" s="71"/>
      <c r="BP992" s="71"/>
      <c r="BQ992" s="71"/>
      <c r="BR992" s="71"/>
      <c r="BS992" s="71"/>
      <c r="BT992" s="71"/>
      <c r="BU992"/>
      <c r="BV992" s="70"/>
      <c r="BW992" s="70"/>
      <c r="BX992" s="70"/>
      <c r="BY992" s="70"/>
      <c r="BZ992" s="70"/>
      <c r="CA992" s="70"/>
      <c r="CB992" s="70"/>
      <c r="CC992" s="70"/>
      <c r="CD992" s="70"/>
    </row>
    <row r="993" spans="1:82">
      <c r="A993" s="70"/>
      <c r="B993" s="70"/>
      <c r="C993" s="70"/>
      <c r="D993" s="70"/>
      <c r="E993" s="70"/>
      <c r="F993" s="70"/>
      <c r="G993" s="70"/>
      <c r="H993" s="70"/>
      <c r="I993" s="1066"/>
      <c r="J993" s="71"/>
      <c r="K993" s="71"/>
      <c r="L993" s="71"/>
      <c r="M993" s="71"/>
      <c r="N993" s="71"/>
      <c r="O993" s="71"/>
      <c r="P993" s="71"/>
      <c r="Q993" s="71"/>
      <c r="R993" s="71"/>
      <c r="S993" s="71"/>
      <c r="T993" s="72"/>
      <c r="U993" s="71"/>
      <c r="V993" s="71"/>
      <c r="W993" s="71"/>
      <c r="X993" s="71"/>
      <c r="Y993" s="71"/>
      <c r="Z993" s="71"/>
      <c r="AA993" s="71"/>
      <c r="AB993" s="71"/>
      <c r="AC993" s="71"/>
      <c r="AD993" s="71"/>
      <c r="AE993" s="72"/>
      <c r="AF993" s="71"/>
      <c r="AG993" s="71"/>
      <c r="AH993" s="71"/>
      <c r="AI993" s="71"/>
      <c r="AJ993" s="71"/>
      <c r="AK993" s="71"/>
      <c r="AL993" s="71"/>
      <c r="AM993" s="71"/>
      <c r="AN993" s="71"/>
      <c r="AO993" s="71"/>
      <c r="AP993" s="71"/>
      <c r="AQ993" s="72"/>
      <c r="AR993" s="71"/>
      <c r="AS993" s="71"/>
      <c r="AT993" s="71"/>
      <c r="AU993" s="71"/>
      <c r="AV993" s="71"/>
      <c r="AW993" s="71"/>
      <c r="AX993" s="71"/>
      <c r="AY993" s="72"/>
      <c r="AZ993" s="71"/>
      <c r="BA993" s="71"/>
      <c r="BB993" s="71"/>
      <c r="BC993" s="71"/>
      <c r="BD993" s="71"/>
      <c r="BE993" s="71"/>
      <c r="BF993" s="71"/>
      <c r="BG993" s="72"/>
      <c r="BH993" s="71"/>
      <c r="BI993" s="71"/>
      <c r="BJ993" s="71"/>
      <c r="BK993" s="71"/>
      <c r="BL993" s="71"/>
      <c r="BM993" s="71"/>
      <c r="BN993" s="72"/>
      <c r="BO993" s="71"/>
      <c r="BP993" s="71"/>
      <c r="BQ993" s="71"/>
      <c r="BR993" s="71"/>
      <c r="BS993" s="71"/>
      <c r="BT993" s="71"/>
      <c r="BU993"/>
      <c r="BV993" s="70"/>
      <c r="BW993" s="70"/>
      <c r="BX993" s="70"/>
      <c r="BY993" s="70"/>
      <c r="BZ993" s="70"/>
      <c r="CA993" s="70"/>
      <c r="CB993" s="70"/>
      <c r="CC993" s="70"/>
      <c r="CD993" s="70"/>
    </row>
    <row r="994" spans="1:82">
      <c r="A994" s="70"/>
      <c r="B994" s="70"/>
      <c r="C994" s="70"/>
      <c r="D994" s="70"/>
      <c r="E994" s="70"/>
      <c r="F994" s="70"/>
      <c r="G994" s="70"/>
      <c r="H994" s="70"/>
      <c r="I994" s="1066"/>
      <c r="J994" s="71"/>
      <c r="K994" s="71"/>
      <c r="L994" s="71"/>
      <c r="M994" s="71"/>
      <c r="N994" s="71"/>
      <c r="O994" s="71"/>
      <c r="P994" s="71"/>
      <c r="Q994" s="71"/>
      <c r="R994" s="71"/>
      <c r="S994" s="71"/>
      <c r="T994" s="72"/>
      <c r="U994" s="71"/>
      <c r="V994" s="71"/>
      <c r="W994" s="71"/>
      <c r="X994" s="71"/>
      <c r="Y994" s="71"/>
      <c r="Z994" s="71"/>
      <c r="AA994" s="71"/>
      <c r="AB994" s="71"/>
      <c r="AC994" s="71"/>
      <c r="AD994" s="71"/>
      <c r="AE994" s="72"/>
      <c r="AF994" s="71"/>
      <c r="AG994" s="71"/>
      <c r="AH994" s="71"/>
      <c r="AI994" s="71"/>
      <c r="AJ994" s="71"/>
      <c r="AK994" s="71"/>
      <c r="AL994" s="71"/>
      <c r="AM994" s="71"/>
      <c r="AN994" s="71"/>
      <c r="AO994" s="71"/>
      <c r="AP994" s="71"/>
      <c r="AQ994" s="72"/>
      <c r="AR994" s="71"/>
      <c r="AS994" s="71"/>
      <c r="AT994" s="71"/>
      <c r="AU994" s="71"/>
      <c r="AV994" s="71"/>
      <c r="AW994" s="71"/>
      <c r="AX994" s="71"/>
      <c r="AY994" s="72"/>
      <c r="AZ994" s="71"/>
      <c r="BA994" s="71"/>
      <c r="BB994" s="71"/>
      <c r="BC994" s="71"/>
      <c r="BD994" s="71"/>
      <c r="BE994" s="71"/>
      <c r="BF994" s="71"/>
      <c r="BG994" s="72"/>
      <c r="BH994" s="71"/>
      <c r="BI994" s="71"/>
      <c r="BJ994" s="71"/>
      <c r="BK994" s="71"/>
      <c r="BL994" s="71"/>
      <c r="BM994" s="71"/>
      <c r="BN994" s="72"/>
      <c r="BO994" s="71"/>
      <c r="BP994" s="71"/>
      <c r="BQ994" s="71"/>
      <c r="BR994" s="71"/>
      <c r="BS994" s="71"/>
      <c r="BT994" s="71"/>
      <c r="BU994"/>
      <c r="BV994" s="70"/>
      <c r="BW994" s="70"/>
      <c r="BX994" s="70"/>
      <c r="BY994" s="70"/>
      <c r="BZ994" s="70"/>
      <c r="CA994" s="70"/>
      <c r="CB994" s="70"/>
      <c r="CC994" s="70"/>
      <c r="CD994" s="70"/>
    </row>
    <row r="995" spans="1:82">
      <c r="A995" s="70"/>
      <c r="B995" s="70"/>
      <c r="C995" s="70"/>
      <c r="D995" s="70"/>
      <c r="E995" s="70"/>
      <c r="F995" s="70"/>
      <c r="G995" s="70"/>
      <c r="H995" s="70"/>
      <c r="I995" s="1066"/>
      <c r="J995" s="71"/>
      <c r="K995" s="71"/>
      <c r="L995" s="71"/>
      <c r="M995" s="71"/>
      <c r="N995" s="71"/>
      <c r="O995" s="71"/>
      <c r="P995" s="71"/>
      <c r="Q995" s="71"/>
      <c r="R995" s="71"/>
      <c r="S995" s="71"/>
      <c r="T995" s="72"/>
      <c r="U995" s="71"/>
      <c r="V995" s="71"/>
      <c r="W995" s="71"/>
      <c r="X995" s="71"/>
      <c r="Y995" s="71"/>
      <c r="Z995" s="71"/>
      <c r="AA995" s="71"/>
      <c r="AB995" s="71"/>
      <c r="AC995" s="71"/>
      <c r="AD995" s="71"/>
      <c r="AE995" s="72"/>
      <c r="AF995" s="71"/>
      <c r="AG995" s="71"/>
      <c r="AH995" s="71"/>
      <c r="AI995" s="71"/>
      <c r="AJ995" s="71"/>
      <c r="AK995" s="71"/>
      <c r="AL995" s="71"/>
      <c r="AM995" s="71"/>
      <c r="AN995" s="71"/>
      <c r="AO995" s="71"/>
      <c r="AP995" s="71"/>
      <c r="AQ995" s="72"/>
      <c r="AR995" s="71"/>
      <c r="AS995" s="71"/>
      <c r="AT995" s="71"/>
      <c r="AU995" s="71"/>
      <c r="AV995" s="71"/>
      <c r="AW995" s="71"/>
      <c r="AX995" s="71"/>
      <c r="AY995" s="72"/>
      <c r="AZ995" s="71"/>
      <c r="BA995" s="71"/>
      <c r="BB995" s="71"/>
      <c r="BC995" s="71"/>
      <c r="BD995" s="71"/>
      <c r="BE995" s="71"/>
      <c r="BF995" s="71"/>
      <c r="BG995" s="72"/>
      <c r="BH995" s="71"/>
      <c r="BI995" s="71"/>
      <c r="BJ995" s="71"/>
      <c r="BK995" s="71"/>
      <c r="BL995" s="71"/>
      <c r="BM995" s="71"/>
      <c r="BN995" s="72"/>
      <c r="BO995" s="71"/>
      <c r="BP995" s="71"/>
      <c r="BQ995" s="71"/>
      <c r="BR995" s="71"/>
      <c r="BS995" s="71"/>
      <c r="BT995" s="71"/>
      <c r="BU995"/>
      <c r="BV995" s="70"/>
      <c r="BW995" s="70"/>
      <c r="BX995" s="70"/>
      <c r="BY995" s="70"/>
      <c r="BZ995" s="70"/>
      <c r="CA995" s="70"/>
      <c r="CB995" s="70"/>
      <c r="CC995" s="70"/>
      <c r="CD995" s="70"/>
    </row>
    <row r="996" spans="1:82">
      <c r="A996" s="70"/>
      <c r="B996" s="70"/>
      <c r="C996" s="70"/>
      <c r="D996" s="70"/>
      <c r="E996" s="70"/>
      <c r="F996" s="70"/>
      <c r="G996" s="1064"/>
      <c r="H996" s="70"/>
      <c r="I996" s="1066"/>
      <c r="J996" s="71"/>
      <c r="K996" s="71"/>
      <c r="L996" s="71"/>
      <c r="M996" s="71"/>
      <c r="N996" s="71"/>
      <c r="O996" s="71"/>
      <c r="P996" s="71"/>
      <c r="Q996" s="71"/>
      <c r="R996" s="71"/>
      <c r="S996" s="71"/>
      <c r="T996" s="72"/>
      <c r="U996" s="71"/>
      <c r="V996" s="71"/>
      <c r="W996" s="71"/>
      <c r="X996" s="71"/>
      <c r="Y996" s="71"/>
      <c r="Z996" s="71"/>
      <c r="AA996" s="71"/>
      <c r="AB996" s="71"/>
      <c r="AC996" s="71"/>
      <c r="AD996" s="71"/>
      <c r="AE996" s="72"/>
      <c r="AF996" s="71"/>
      <c r="AG996" s="71"/>
      <c r="AH996" s="71"/>
      <c r="AI996" s="71"/>
      <c r="AJ996" s="71"/>
      <c r="AK996" s="71"/>
      <c r="AL996" s="71"/>
      <c r="AM996" s="71"/>
      <c r="AN996" s="71"/>
      <c r="AO996" s="71"/>
      <c r="AP996" s="71"/>
      <c r="AQ996" s="72"/>
      <c r="AR996" s="71"/>
      <c r="AS996" s="71"/>
      <c r="AT996" s="71"/>
      <c r="AU996" s="71"/>
      <c r="AV996" s="71"/>
      <c r="AW996" s="71"/>
      <c r="AX996" s="71"/>
      <c r="AY996" s="72"/>
      <c r="AZ996" s="71"/>
      <c r="BA996" s="71"/>
      <c r="BB996" s="71"/>
      <c r="BC996" s="71"/>
      <c r="BD996" s="71"/>
      <c r="BE996" s="71"/>
      <c r="BF996" s="71"/>
      <c r="BG996" s="72"/>
      <c r="BH996" s="71"/>
      <c r="BI996" s="71"/>
      <c r="BJ996" s="71"/>
      <c r="BK996" s="71"/>
      <c r="BL996" s="71"/>
      <c r="BM996" s="71"/>
      <c r="BN996" s="72"/>
      <c r="BO996" s="71"/>
      <c r="BP996" s="71"/>
      <c r="BQ996" s="71"/>
      <c r="BR996" s="71"/>
      <c r="BS996" s="71"/>
      <c r="BT996" s="71"/>
      <c r="BU996"/>
      <c r="BV996" s="70"/>
      <c r="BW996" s="70"/>
      <c r="BX996" s="70"/>
      <c r="BY996" s="70"/>
      <c r="BZ996" s="70"/>
      <c r="CA996" s="70"/>
      <c r="CB996" s="70"/>
      <c r="CC996" s="70"/>
      <c r="CD996" s="70"/>
    </row>
    <row r="997" spans="1:82">
      <c r="A997" s="70"/>
      <c r="B997" s="70"/>
      <c r="C997" s="70"/>
      <c r="D997" s="70"/>
      <c r="E997" s="70"/>
      <c r="F997" s="70"/>
      <c r="G997" s="1064"/>
      <c r="H997" s="70"/>
      <c r="I997" s="1066"/>
      <c r="J997" s="71"/>
      <c r="K997" s="71"/>
      <c r="L997" s="71"/>
      <c r="M997" s="71"/>
      <c r="N997" s="71"/>
      <c r="O997" s="71"/>
      <c r="P997" s="71"/>
      <c r="Q997" s="71"/>
      <c r="R997" s="71"/>
      <c r="S997" s="71"/>
      <c r="T997" s="72"/>
      <c r="U997" s="71"/>
      <c r="V997" s="71"/>
      <c r="W997" s="71"/>
      <c r="X997" s="71"/>
      <c r="Y997" s="71"/>
      <c r="Z997" s="71"/>
      <c r="AA997" s="71"/>
      <c r="AB997" s="71"/>
      <c r="AC997" s="71"/>
      <c r="AD997" s="71"/>
      <c r="AE997" s="72"/>
      <c r="AF997" s="71"/>
      <c r="AG997" s="71"/>
      <c r="AH997" s="71"/>
      <c r="AI997" s="71"/>
      <c r="AJ997" s="71"/>
      <c r="AK997" s="71"/>
      <c r="AL997" s="71"/>
      <c r="AM997" s="71"/>
      <c r="AN997" s="71"/>
      <c r="AO997" s="71"/>
      <c r="AP997" s="71"/>
      <c r="AQ997" s="72"/>
      <c r="AR997" s="71"/>
      <c r="AS997" s="71"/>
      <c r="AT997" s="71"/>
      <c r="AU997" s="71"/>
      <c r="AV997" s="71"/>
      <c r="AW997" s="71"/>
      <c r="AX997" s="71"/>
      <c r="AY997" s="72"/>
      <c r="AZ997" s="71"/>
      <c r="BA997" s="71"/>
      <c r="BB997" s="71"/>
      <c r="BC997" s="71"/>
      <c r="BD997" s="71"/>
      <c r="BE997" s="71"/>
      <c r="BF997" s="71"/>
      <c r="BG997" s="72"/>
      <c r="BH997" s="71"/>
      <c r="BI997" s="71"/>
      <c r="BJ997" s="71"/>
      <c r="BK997" s="71"/>
      <c r="BL997" s="71"/>
      <c r="BM997" s="71"/>
      <c r="BN997" s="72"/>
      <c r="BO997" s="71"/>
      <c r="BP997" s="71"/>
      <c r="BQ997" s="71"/>
      <c r="BR997" s="71"/>
      <c r="BS997" s="71"/>
      <c r="BT997" s="71"/>
      <c r="BU997"/>
      <c r="BV997" s="70"/>
      <c r="BW997" s="70"/>
      <c r="BX997" s="70"/>
      <c r="BY997" s="70"/>
      <c r="BZ997" s="70"/>
      <c r="CA997" s="70"/>
      <c r="CB997" s="70"/>
      <c r="CC997" s="70"/>
      <c r="CD997" s="70"/>
    </row>
    <row r="998" spans="1:82">
      <c r="A998" s="70"/>
      <c r="B998" s="70"/>
      <c r="C998" s="70"/>
      <c r="D998" s="70"/>
      <c r="E998" s="70"/>
      <c r="F998" s="70"/>
      <c r="G998" s="70"/>
      <c r="H998" s="70"/>
      <c r="I998" s="1066"/>
      <c r="J998" s="71"/>
      <c r="K998" s="71"/>
      <c r="L998" s="71"/>
      <c r="M998" s="71"/>
      <c r="N998" s="71"/>
      <c r="O998" s="71"/>
      <c r="P998" s="71"/>
      <c r="Q998" s="71"/>
      <c r="R998" s="71"/>
      <c r="S998" s="71"/>
      <c r="T998" s="72"/>
      <c r="U998" s="71"/>
      <c r="V998" s="71"/>
      <c r="W998" s="71"/>
      <c r="X998" s="71"/>
      <c r="Y998" s="71"/>
      <c r="Z998" s="71"/>
      <c r="AA998" s="71"/>
      <c r="AB998" s="71"/>
      <c r="AC998" s="71"/>
      <c r="AD998" s="71"/>
      <c r="AE998" s="72"/>
      <c r="AF998" s="71"/>
      <c r="AG998" s="71"/>
      <c r="AH998" s="71"/>
      <c r="AI998" s="71"/>
      <c r="AJ998" s="71"/>
      <c r="AK998" s="71"/>
      <c r="AL998" s="71"/>
      <c r="AM998" s="71"/>
      <c r="AN998" s="71"/>
      <c r="AO998" s="71"/>
      <c r="AP998" s="71"/>
      <c r="AQ998" s="72"/>
      <c r="AR998" s="71"/>
      <c r="AS998" s="71"/>
      <c r="AT998" s="71"/>
      <c r="AU998" s="71"/>
      <c r="AV998" s="71"/>
      <c r="AW998" s="71"/>
      <c r="AX998" s="71"/>
      <c r="AY998" s="72"/>
      <c r="AZ998" s="71"/>
      <c r="BA998" s="71"/>
      <c r="BB998" s="71"/>
      <c r="BC998" s="71"/>
      <c r="BD998" s="71"/>
      <c r="BE998" s="71"/>
      <c r="BF998" s="71"/>
      <c r="BG998" s="72"/>
      <c r="BH998" s="71"/>
      <c r="BI998" s="71"/>
      <c r="BJ998" s="71"/>
      <c r="BK998" s="71"/>
      <c r="BL998" s="71"/>
      <c r="BM998" s="71"/>
      <c r="BN998" s="72"/>
      <c r="BO998" s="71"/>
      <c r="BP998" s="71"/>
      <c r="BQ998" s="71"/>
      <c r="BR998" s="71"/>
      <c r="BS998" s="71"/>
      <c r="BT998" s="71"/>
      <c r="BU998"/>
      <c r="BV998" s="70"/>
      <c r="BW998" s="70"/>
      <c r="BX998" s="70"/>
      <c r="BY998" s="70"/>
      <c r="BZ998" s="70"/>
      <c r="CA998" s="70"/>
      <c r="CB998" s="70"/>
      <c r="CC998" s="70"/>
      <c r="CD998" s="70"/>
    </row>
    <row r="999" spans="1:82">
      <c r="A999" s="70"/>
      <c r="B999" s="70"/>
      <c r="C999" s="70"/>
      <c r="D999" s="70"/>
      <c r="E999" s="70"/>
      <c r="F999" s="70"/>
      <c r="G999" s="70"/>
      <c r="H999" s="70"/>
      <c r="I999" s="1066"/>
      <c r="J999" s="71"/>
      <c r="K999" s="71"/>
      <c r="L999" s="71"/>
      <c r="M999" s="71"/>
      <c r="N999" s="71"/>
      <c r="O999" s="71"/>
      <c r="P999" s="71"/>
      <c r="Q999" s="71"/>
      <c r="R999" s="71"/>
      <c r="S999" s="71"/>
      <c r="T999" s="72"/>
      <c r="U999" s="71"/>
      <c r="V999" s="71"/>
      <c r="W999" s="71"/>
      <c r="X999" s="71"/>
      <c r="Y999" s="71"/>
      <c r="Z999" s="71"/>
      <c r="AA999" s="71"/>
      <c r="AB999" s="71"/>
      <c r="AC999" s="71"/>
      <c r="AD999" s="71"/>
      <c r="AE999" s="72"/>
      <c r="AF999" s="71"/>
      <c r="AG999" s="71"/>
      <c r="AH999" s="71"/>
      <c r="AI999" s="71"/>
      <c r="AJ999" s="71"/>
      <c r="AK999" s="71"/>
      <c r="AL999" s="71"/>
      <c r="AM999" s="71"/>
      <c r="AN999" s="71"/>
      <c r="AO999" s="71"/>
      <c r="AP999" s="71"/>
      <c r="AQ999" s="72"/>
      <c r="AR999" s="71"/>
      <c r="AS999" s="71"/>
      <c r="AT999" s="71"/>
      <c r="AU999" s="71"/>
      <c r="AV999" s="71"/>
      <c r="AW999" s="71"/>
      <c r="AX999" s="71"/>
      <c r="AY999" s="72"/>
      <c r="AZ999" s="71"/>
      <c r="BA999" s="71"/>
      <c r="BB999" s="71"/>
      <c r="BC999" s="71"/>
      <c r="BD999" s="71"/>
      <c r="BE999" s="71"/>
      <c r="BF999" s="71"/>
      <c r="BG999" s="72"/>
      <c r="BH999" s="71"/>
      <c r="BI999" s="71"/>
      <c r="BJ999" s="71"/>
      <c r="BK999" s="71"/>
      <c r="BL999" s="71"/>
      <c r="BM999" s="71"/>
      <c r="BN999" s="72"/>
      <c r="BO999" s="71"/>
      <c r="BP999" s="71"/>
      <c r="BQ999" s="71"/>
      <c r="BR999" s="71"/>
      <c r="BS999" s="71"/>
      <c r="BT999" s="71"/>
      <c r="BU999"/>
      <c r="BV999" s="70"/>
      <c r="BW999" s="70"/>
      <c r="BX999" s="70"/>
      <c r="BY999" s="70"/>
      <c r="BZ999" s="70"/>
      <c r="CA999" s="70"/>
      <c r="CB999" s="70"/>
      <c r="CC999" s="70"/>
      <c r="CD999" s="70"/>
    </row>
    <row r="1000" spans="1:82">
      <c r="A1000" s="70"/>
      <c r="B1000" s="70"/>
      <c r="C1000" s="70"/>
      <c r="D1000" s="70"/>
      <c r="E1000" s="70"/>
      <c r="F1000" s="70"/>
      <c r="G1000" s="70"/>
      <c r="H1000" s="70"/>
      <c r="I1000" s="1066"/>
      <c r="J1000" s="71"/>
      <c r="K1000" s="71"/>
      <c r="L1000" s="71"/>
      <c r="M1000" s="71"/>
      <c r="N1000" s="71"/>
      <c r="O1000" s="71"/>
      <c r="P1000" s="71"/>
      <c r="Q1000" s="71"/>
      <c r="R1000" s="71"/>
      <c r="S1000" s="71"/>
      <c r="T1000" s="72"/>
      <c r="U1000" s="71"/>
      <c r="V1000" s="71"/>
      <c r="W1000" s="71"/>
      <c r="X1000" s="71"/>
      <c r="Y1000" s="71"/>
      <c r="Z1000" s="71"/>
      <c r="AA1000" s="71"/>
      <c r="AB1000" s="71"/>
      <c r="AC1000" s="71"/>
      <c r="AD1000" s="71"/>
      <c r="AE1000" s="72"/>
      <c r="AF1000" s="71"/>
      <c r="AG1000" s="71"/>
      <c r="AH1000" s="71"/>
      <c r="AI1000" s="71"/>
      <c r="AJ1000" s="71"/>
      <c r="AK1000" s="71"/>
      <c r="AL1000" s="71"/>
      <c r="AM1000" s="71"/>
      <c r="AN1000" s="71"/>
      <c r="AO1000" s="71"/>
      <c r="AP1000" s="71"/>
      <c r="AQ1000" s="72"/>
      <c r="AR1000" s="71"/>
      <c r="AS1000" s="71"/>
      <c r="AT1000" s="71"/>
      <c r="AU1000" s="71"/>
      <c r="AV1000" s="71"/>
      <c r="AW1000" s="71"/>
      <c r="AX1000" s="71"/>
      <c r="AY1000" s="72"/>
      <c r="AZ1000" s="71"/>
      <c r="BA1000" s="71"/>
      <c r="BB1000" s="71"/>
      <c r="BC1000" s="71"/>
      <c r="BD1000" s="71"/>
      <c r="BE1000" s="71"/>
      <c r="BF1000" s="71"/>
      <c r="BG1000" s="72"/>
      <c r="BH1000" s="71"/>
      <c r="BI1000" s="71"/>
      <c r="BJ1000" s="71"/>
      <c r="BK1000" s="71"/>
      <c r="BL1000" s="71"/>
      <c r="BM1000" s="71"/>
      <c r="BN1000" s="72"/>
      <c r="BO1000" s="71"/>
      <c r="BP1000" s="71"/>
      <c r="BQ1000" s="71"/>
      <c r="BR1000" s="71"/>
      <c r="BS1000" s="71"/>
      <c r="BT1000" s="71"/>
      <c r="BU1000"/>
      <c r="BV1000" s="70"/>
      <c r="BW1000" s="70"/>
      <c r="BX1000" s="70"/>
      <c r="BY1000" s="70"/>
      <c r="BZ1000" s="70"/>
      <c r="CA1000" s="70"/>
      <c r="CB1000" s="70"/>
      <c r="CC1000" s="70"/>
      <c r="CD1000" s="70"/>
    </row>
    <row r="1001" spans="1:82">
      <c r="A1001" s="70"/>
      <c r="B1001" s="70"/>
      <c r="C1001" s="70"/>
      <c r="D1001" s="70"/>
      <c r="E1001" s="70"/>
      <c r="F1001" s="70"/>
      <c r="G1001" s="70"/>
      <c r="H1001" s="70"/>
      <c r="I1001" s="1066"/>
      <c r="J1001" s="71"/>
      <c r="K1001" s="71"/>
      <c r="L1001" s="71"/>
      <c r="M1001" s="71"/>
      <c r="N1001" s="71"/>
      <c r="O1001" s="71"/>
      <c r="P1001" s="71"/>
      <c r="Q1001" s="71"/>
      <c r="R1001" s="71"/>
      <c r="S1001" s="71"/>
      <c r="T1001" s="72"/>
      <c r="U1001" s="71"/>
      <c r="V1001" s="71"/>
      <c r="W1001" s="71"/>
      <c r="X1001" s="71"/>
      <c r="Y1001" s="71"/>
      <c r="Z1001" s="71"/>
      <c r="AA1001" s="71"/>
      <c r="AB1001" s="71"/>
      <c r="AC1001" s="71"/>
      <c r="AD1001" s="71"/>
      <c r="AE1001" s="72"/>
      <c r="AF1001" s="71"/>
      <c r="AG1001" s="71"/>
      <c r="AH1001" s="71"/>
      <c r="AI1001" s="71"/>
      <c r="AJ1001" s="71"/>
      <c r="AK1001" s="71"/>
      <c r="AL1001" s="71"/>
      <c r="AM1001" s="71"/>
      <c r="AN1001" s="71"/>
      <c r="AO1001" s="71"/>
      <c r="AP1001" s="71"/>
      <c r="AQ1001" s="72"/>
      <c r="AR1001" s="71"/>
      <c r="AS1001" s="71"/>
      <c r="AT1001" s="71"/>
      <c r="AU1001" s="71"/>
      <c r="AV1001" s="71"/>
      <c r="AW1001" s="71"/>
      <c r="AX1001" s="71"/>
      <c r="AY1001" s="72"/>
      <c r="AZ1001" s="71"/>
      <c r="BA1001" s="71"/>
      <c r="BB1001" s="71"/>
      <c r="BC1001" s="71"/>
      <c r="BD1001" s="71"/>
      <c r="BE1001" s="71"/>
      <c r="BF1001" s="71"/>
      <c r="BG1001" s="72"/>
      <c r="BH1001" s="71"/>
      <c r="BI1001" s="71"/>
      <c r="BJ1001" s="71"/>
      <c r="BK1001" s="71"/>
      <c r="BL1001" s="71"/>
      <c r="BM1001" s="71"/>
      <c r="BN1001" s="72"/>
      <c r="BO1001" s="71"/>
      <c r="BP1001" s="71"/>
      <c r="BQ1001" s="71"/>
      <c r="BR1001" s="71"/>
      <c r="BS1001" s="71"/>
      <c r="BT1001" s="71"/>
      <c r="BU1001"/>
      <c r="BV1001" s="70"/>
      <c r="BW1001" s="70"/>
      <c r="BX1001" s="70"/>
      <c r="BY1001" s="70"/>
      <c r="BZ1001" s="70"/>
      <c r="CA1001" s="70"/>
      <c r="CB1001" s="70"/>
      <c r="CC1001" s="70"/>
      <c r="CD1001" s="70"/>
    </row>
    <row r="1002" spans="1:82">
      <c r="A1002" s="70"/>
      <c r="B1002" s="70"/>
      <c r="C1002" s="70"/>
      <c r="D1002" s="70"/>
      <c r="E1002" s="70"/>
      <c r="F1002" s="70"/>
      <c r="G1002" s="70"/>
      <c r="H1002" s="70"/>
      <c r="I1002" s="1066"/>
      <c r="J1002" s="71"/>
      <c r="K1002" s="71"/>
      <c r="L1002" s="71"/>
      <c r="M1002" s="71"/>
      <c r="N1002" s="71"/>
      <c r="O1002" s="71"/>
      <c r="P1002" s="71"/>
      <c r="Q1002" s="71"/>
      <c r="R1002" s="71"/>
      <c r="S1002" s="71"/>
      <c r="T1002" s="72"/>
      <c r="U1002" s="71"/>
      <c r="V1002" s="71"/>
      <c r="W1002" s="71"/>
      <c r="X1002" s="71"/>
      <c r="Y1002" s="71"/>
      <c r="Z1002" s="71"/>
      <c r="AA1002" s="71"/>
      <c r="AB1002" s="71"/>
      <c r="AC1002" s="71"/>
      <c r="AD1002" s="71"/>
      <c r="AE1002" s="72"/>
      <c r="AF1002" s="71"/>
      <c r="AG1002" s="71"/>
      <c r="AH1002" s="71"/>
      <c r="AI1002" s="71"/>
      <c r="AJ1002" s="71"/>
      <c r="AK1002" s="71"/>
      <c r="AL1002" s="71"/>
      <c r="AM1002" s="71"/>
      <c r="AN1002" s="71"/>
      <c r="AO1002" s="71"/>
      <c r="AP1002" s="71"/>
      <c r="AQ1002" s="72"/>
      <c r="AR1002" s="71"/>
      <c r="AS1002" s="71"/>
      <c r="AT1002" s="71"/>
      <c r="AU1002" s="71"/>
      <c r="AV1002" s="71"/>
      <c r="AW1002" s="71"/>
      <c r="AX1002" s="71"/>
      <c r="AY1002" s="72"/>
      <c r="AZ1002" s="71"/>
      <c r="BA1002" s="71"/>
      <c r="BB1002" s="71"/>
      <c r="BC1002" s="71"/>
      <c r="BD1002" s="71"/>
      <c r="BE1002" s="71"/>
      <c r="BF1002" s="71"/>
      <c r="BG1002" s="72"/>
      <c r="BH1002" s="71"/>
      <c r="BI1002" s="71"/>
      <c r="BJ1002" s="71"/>
      <c r="BK1002" s="71"/>
      <c r="BL1002" s="71"/>
      <c r="BM1002" s="71"/>
      <c r="BN1002" s="72"/>
      <c r="BO1002" s="71"/>
      <c r="BP1002" s="71"/>
      <c r="BQ1002" s="71"/>
      <c r="BR1002" s="71"/>
      <c r="BS1002" s="71"/>
      <c r="BT1002" s="71"/>
      <c r="BU1002"/>
      <c r="BV1002" s="70"/>
      <c r="BW1002" s="70"/>
      <c r="BX1002" s="70"/>
      <c r="BY1002" s="70"/>
      <c r="BZ1002" s="70"/>
      <c r="CA1002" s="70"/>
      <c r="CB1002" s="70"/>
      <c r="CC1002" s="70"/>
      <c r="CD1002" s="70"/>
    </row>
    <row r="1003" spans="1:82">
      <c r="A1003" s="70"/>
      <c r="B1003" s="70"/>
      <c r="C1003" s="70"/>
      <c r="D1003" s="70"/>
      <c r="E1003" s="70"/>
      <c r="F1003" s="70"/>
      <c r="G1003" s="70"/>
      <c r="H1003" s="70"/>
      <c r="I1003" s="1066"/>
      <c r="J1003" s="71"/>
      <c r="K1003" s="71"/>
      <c r="L1003" s="71"/>
      <c r="M1003" s="71"/>
      <c r="N1003" s="71"/>
      <c r="O1003" s="71"/>
      <c r="P1003" s="71"/>
      <c r="Q1003" s="71"/>
      <c r="R1003" s="71"/>
      <c r="S1003" s="71"/>
      <c r="T1003" s="72"/>
      <c r="U1003" s="71"/>
      <c r="V1003" s="71"/>
      <c r="W1003" s="71"/>
      <c r="X1003" s="71"/>
      <c r="Y1003" s="71"/>
      <c r="Z1003" s="71"/>
      <c r="AA1003" s="71"/>
      <c r="AB1003" s="71"/>
      <c r="AC1003" s="71"/>
      <c r="AD1003" s="71"/>
      <c r="AE1003" s="72"/>
      <c r="AF1003" s="71"/>
      <c r="AG1003" s="71"/>
      <c r="AH1003" s="71"/>
      <c r="AI1003" s="71"/>
      <c r="AJ1003" s="71"/>
      <c r="AK1003" s="71"/>
      <c r="AL1003" s="71"/>
      <c r="AM1003" s="71"/>
      <c r="AN1003" s="71"/>
      <c r="AO1003" s="71"/>
      <c r="AP1003" s="71"/>
      <c r="AQ1003" s="72"/>
      <c r="AR1003" s="71"/>
      <c r="AS1003" s="71"/>
      <c r="AT1003" s="71"/>
      <c r="AU1003" s="71"/>
      <c r="AV1003" s="71"/>
      <c r="AW1003" s="71"/>
      <c r="AX1003" s="71"/>
      <c r="AY1003" s="72"/>
      <c r="AZ1003" s="71"/>
      <c r="BA1003" s="71"/>
      <c r="BB1003" s="71"/>
      <c r="BC1003" s="71"/>
      <c r="BD1003" s="71"/>
      <c r="BE1003" s="71"/>
      <c r="BF1003" s="71"/>
      <c r="BG1003" s="72"/>
      <c r="BH1003" s="71"/>
      <c r="BI1003" s="71"/>
      <c r="BJ1003" s="71"/>
      <c r="BK1003" s="71"/>
      <c r="BL1003" s="71"/>
      <c r="BM1003" s="71"/>
      <c r="BN1003" s="72"/>
      <c r="BO1003" s="71"/>
      <c r="BP1003" s="71"/>
      <c r="BQ1003" s="71"/>
      <c r="BR1003" s="71"/>
      <c r="BS1003" s="71"/>
      <c r="BT1003" s="71"/>
      <c r="BU1003"/>
      <c r="BV1003" s="70"/>
      <c r="BW1003" s="70"/>
      <c r="BX1003" s="70"/>
      <c r="BY1003" s="70"/>
      <c r="BZ1003" s="70"/>
      <c r="CA1003" s="70"/>
      <c r="CB1003" s="70"/>
      <c r="CC1003" s="70"/>
      <c r="CD1003" s="70"/>
    </row>
    <row r="1004" spans="1:82">
      <c r="A1004" s="70"/>
      <c r="B1004" s="70"/>
      <c r="C1004" s="70"/>
      <c r="D1004" s="70"/>
      <c r="E1004" s="70"/>
      <c r="F1004" s="70"/>
      <c r="G1004" s="70"/>
      <c r="H1004" s="70"/>
      <c r="I1004" s="1066"/>
      <c r="J1004" s="71"/>
      <c r="K1004" s="71"/>
      <c r="L1004" s="71"/>
      <c r="M1004" s="71"/>
      <c r="N1004" s="71"/>
      <c r="O1004" s="71"/>
      <c r="P1004" s="71"/>
      <c r="Q1004" s="71"/>
      <c r="R1004" s="71"/>
      <c r="S1004" s="71"/>
      <c r="T1004" s="72"/>
      <c r="U1004" s="71"/>
      <c r="V1004" s="71"/>
      <c r="W1004" s="71"/>
      <c r="X1004" s="71"/>
      <c r="Y1004" s="71"/>
      <c r="Z1004" s="71"/>
      <c r="AA1004" s="71"/>
      <c r="AB1004" s="71"/>
      <c r="AC1004" s="71"/>
      <c r="AD1004" s="71"/>
      <c r="AE1004" s="72"/>
      <c r="AF1004" s="71"/>
      <c r="AG1004" s="71"/>
      <c r="AH1004" s="71"/>
      <c r="AI1004" s="71"/>
      <c r="AJ1004" s="71"/>
      <c r="AK1004" s="71"/>
      <c r="AL1004" s="71"/>
      <c r="AM1004" s="71"/>
      <c r="AN1004" s="71"/>
      <c r="AO1004" s="71"/>
      <c r="AP1004" s="71"/>
      <c r="AQ1004" s="72"/>
      <c r="AR1004" s="71"/>
      <c r="AS1004" s="71"/>
      <c r="AT1004" s="71"/>
      <c r="AU1004" s="71"/>
      <c r="AV1004" s="71"/>
      <c r="AW1004" s="71"/>
      <c r="AX1004" s="71"/>
      <c r="AY1004" s="72"/>
      <c r="AZ1004" s="71"/>
      <c r="BA1004" s="71"/>
      <c r="BB1004" s="71"/>
      <c r="BC1004" s="71"/>
      <c r="BD1004" s="71"/>
      <c r="BE1004" s="71"/>
      <c r="BF1004" s="71"/>
      <c r="BG1004" s="72"/>
      <c r="BH1004" s="71"/>
      <c r="BI1004" s="71"/>
      <c r="BJ1004" s="71"/>
      <c r="BK1004" s="71"/>
      <c r="BL1004" s="71"/>
      <c r="BM1004" s="71"/>
      <c r="BN1004" s="72"/>
      <c r="BO1004" s="71"/>
      <c r="BP1004" s="71"/>
      <c r="BQ1004" s="71"/>
      <c r="BR1004" s="71"/>
      <c r="BS1004" s="71"/>
      <c r="BT1004" s="71"/>
      <c r="BU1004"/>
      <c r="BV1004" s="1058"/>
      <c r="BW1004" s="1058"/>
      <c r="BX1004" s="1058"/>
      <c r="BY1004" s="1058"/>
      <c r="BZ1004" s="1058"/>
      <c r="CA1004" s="1058"/>
      <c r="CB1004" s="1058"/>
      <c r="CC1004" s="1058"/>
      <c r="CD1004" s="1058"/>
    </row>
    <row r="1005" spans="1:82">
      <c r="A1005" s="70"/>
      <c r="B1005" s="70"/>
      <c r="C1005" s="70"/>
      <c r="D1005" s="70"/>
      <c r="E1005" s="70"/>
      <c r="F1005" s="70"/>
      <c r="G1005" s="70"/>
      <c r="H1005" s="70"/>
      <c r="I1005" s="1066"/>
      <c r="J1005" s="71"/>
      <c r="K1005" s="71"/>
      <c r="L1005" s="71"/>
      <c r="M1005" s="71"/>
      <c r="N1005" s="71"/>
      <c r="O1005" s="71"/>
      <c r="P1005" s="71"/>
      <c r="Q1005" s="71"/>
      <c r="R1005" s="71"/>
      <c r="S1005" s="71"/>
      <c r="T1005" s="72"/>
      <c r="U1005" s="71"/>
      <c r="V1005" s="71"/>
      <c r="W1005" s="71"/>
      <c r="X1005" s="71"/>
      <c r="Y1005" s="71"/>
      <c r="Z1005" s="71"/>
      <c r="AA1005" s="71"/>
      <c r="AB1005" s="71"/>
      <c r="AC1005" s="71"/>
      <c r="AD1005" s="71"/>
      <c r="AE1005" s="72"/>
      <c r="AF1005" s="71"/>
      <c r="AG1005" s="71"/>
      <c r="AH1005" s="71"/>
      <c r="AI1005" s="71"/>
      <c r="AJ1005" s="71"/>
      <c r="AK1005" s="71"/>
      <c r="AL1005" s="71"/>
      <c r="AM1005" s="71"/>
      <c r="AN1005" s="71"/>
      <c r="AO1005" s="71"/>
      <c r="AP1005" s="71"/>
      <c r="AQ1005" s="72"/>
      <c r="AR1005" s="71"/>
      <c r="AS1005" s="71"/>
      <c r="AT1005" s="71"/>
      <c r="AU1005" s="71"/>
      <c r="AV1005" s="71"/>
      <c r="AW1005" s="71"/>
      <c r="AX1005" s="71"/>
      <c r="AY1005" s="72"/>
      <c r="AZ1005" s="71"/>
      <c r="BA1005" s="71"/>
      <c r="BB1005" s="71"/>
      <c r="BC1005" s="71"/>
      <c r="BD1005" s="71"/>
      <c r="BE1005" s="71"/>
      <c r="BF1005" s="71"/>
      <c r="BG1005" s="72"/>
      <c r="BH1005" s="71"/>
      <c r="BI1005" s="71"/>
      <c r="BJ1005" s="71"/>
      <c r="BK1005" s="71"/>
      <c r="BL1005" s="71"/>
      <c r="BM1005" s="71"/>
      <c r="BN1005" s="72"/>
      <c r="BO1005" s="71"/>
      <c r="BP1005" s="71"/>
      <c r="BQ1005" s="71"/>
      <c r="BR1005" s="71"/>
      <c r="BS1005" s="71"/>
      <c r="BT1005" s="71"/>
      <c r="BU1005"/>
      <c r="BV1005" s="1058"/>
      <c r="BW1005" s="1058"/>
      <c r="BX1005" s="1058"/>
      <c r="BY1005" s="1058"/>
      <c r="BZ1005" s="1058"/>
      <c r="CA1005" s="1058"/>
      <c r="CB1005" s="1058"/>
      <c r="CC1005" s="1058"/>
      <c r="CD1005" s="1058"/>
    </row>
    <row r="1006" spans="1:82">
      <c r="A1006" s="70"/>
      <c r="B1006" s="70"/>
      <c r="C1006" s="70"/>
      <c r="D1006" s="70"/>
      <c r="E1006" s="70"/>
      <c r="F1006" s="70"/>
      <c r="G1006" s="70"/>
      <c r="H1006" s="70"/>
      <c r="I1006" s="1066"/>
      <c r="J1006" s="71"/>
      <c r="K1006" s="71"/>
      <c r="L1006" s="71"/>
      <c r="M1006" s="71"/>
      <c r="N1006" s="71"/>
      <c r="O1006" s="71"/>
      <c r="P1006" s="71"/>
      <c r="Q1006" s="71"/>
      <c r="R1006" s="71"/>
      <c r="S1006" s="71"/>
      <c r="T1006" s="72"/>
      <c r="U1006" s="71"/>
      <c r="V1006" s="71"/>
      <c r="W1006" s="71"/>
      <c r="X1006" s="71"/>
      <c r="Y1006" s="71"/>
      <c r="Z1006" s="71"/>
      <c r="AA1006" s="71"/>
      <c r="AB1006" s="71"/>
      <c r="AC1006" s="71"/>
      <c r="AD1006" s="71"/>
      <c r="AE1006" s="72"/>
      <c r="AF1006" s="71"/>
      <c r="AG1006" s="71"/>
      <c r="AH1006" s="71"/>
      <c r="AI1006" s="71"/>
      <c r="AJ1006" s="71"/>
      <c r="AK1006" s="71"/>
      <c r="AL1006" s="71"/>
      <c r="AM1006" s="71"/>
      <c r="AN1006" s="71"/>
      <c r="AO1006" s="71"/>
      <c r="AP1006" s="71"/>
      <c r="AQ1006" s="72"/>
      <c r="AR1006" s="71"/>
      <c r="AS1006" s="71"/>
      <c r="AT1006" s="71"/>
      <c r="AU1006" s="71"/>
      <c r="AV1006" s="71"/>
      <c r="AW1006" s="71"/>
      <c r="AX1006" s="71"/>
      <c r="AY1006" s="72"/>
      <c r="AZ1006" s="71"/>
      <c r="BA1006" s="71"/>
      <c r="BB1006" s="71"/>
      <c r="BC1006" s="71"/>
      <c r="BD1006" s="71"/>
      <c r="BE1006" s="71"/>
      <c r="BF1006" s="71"/>
      <c r="BG1006" s="72"/>
      <c r="BH1006" s="71"/>
      <c r="BI1006" s="71"/>
      <c r="BJ1006" s="71"/>
      <c r="BK1006" s="71"/>
      <c r="BL1006" s="71"/>
      <c r="BM1006" s="71"/>
      <c r="BN1006" s="72"/>
      <c r="BO1006" s="71"/>
      <c r="BP1006" s="71"/>
      <c r="BQ1006" s="71"/>
      <c r="BR1006" s="71"/>
      <c r="BS1006" s="71"/>
      <c r="BT1006" s="71"/>
      <c r="BU1006"/>
      <c r="BV1006" s="70"/>
      <c r="BW1006" s="70"/>
      <c r="BX1006" s="70"/>
      <c r="BY1006" s="70"/>
      <c r="BZ1006" s="70"/>
      <c r="CA1006" s="70"/>
      <c r="CB1006" s="70"/>
      <c r="CC1006" s="70"/>
      <c r="CD1006" s="70"/>
    </row>
    <row r="1007" spans="1:82">
      <c r="A1007" s="70"/>
      <c r="B1007" s="70"/>
      <c r="C1007" s="70"/>
      <c r="D1007" s="70"/>
      <c r="E1007" s="70"/>
      <c r="F1007" s="70"/>
      <c r="G1007" s="70"/>
      <c r="H1007" s="70"/>
      <c r="I1007" s="1066"/>
      <c r="J1007" s="71"/>
      <c r="K1007" s="71"/>
      <c r="L1007" s="71"/>
      <c r="M1007" s="71"/>
      <c r="N1007" s="71"/>
      <c r="O1007" s="71"/>
      <c r="P1007" s="71"/>
      <c r="Q1007" s="71"/>
      <c r="R1007" s="71"/>
      <c r="S1007" s="71"/>
      <c r="T1007" s="72"/>
      <c r="U1007" s="71"/>
      <c r="V1007" s="71"/>
      <c r="W1007" s="71"/>
      <c r="X1007" s="71"/>
      <c r="Y1007" s="71"/>
      <c r="Z1007" s="71"/>
      <c r="AA1007" s="71"/>
      <c r="AB1007" s="71"/>
      <c r="AC1007" s="71"/>
      <c r="AD1007" s="71"/>
      <c r="AE1007" s="72"/>
      <c r="AF1007" s="71"/>
      <c r="AG1007" s="71"/>
      <c r="AH1007" s="71"/>
      <c r="AI1007" s="71"/>
      <c r="AJ1007" s="71"/>
      <c r="AK1007" s="71"/>
      <c r="AL1007" s="71"/>
      <c r="AM1007" s="71"/>
      <c r="AN1007" s="71"/>
      <c r="AO1007" s="71"/>
      <c r="AP1007" s="71"/>
      <c r="AQ1007" s="72"/>
      <c r="AR1007" s="71"/>
      <c r="AS1007" s="71"/>
      <c r="AT1007" s="71"/>
      <c r="AU1007" s="71"/>
      <c r="AV1007" s="71"/>
      <c r="AW1007" s="71"/>
      <c r="AX1007" s="71"/>
      <c r="AY1007" s="72"/>
      <c r="AZ1007" s="71"/>
      <c r="BA1007" s="71"/>
      <c r="BB1007" s="71"/>
      <c r="BC1007" s="71"/>
      <c r="BD1007" s="71"/>
      <c r="BE1007" s="71"/>
      <c r="BF1007" s="71"/>
      <c r="BG1007" s="72"/>
      <c r="BH1007" s="71"/>
      <c r="BI1007" s="71"/>
      <c r="BJ1007" s="71"/>
      <c r="BK1007" s="71"/>
      <c r="BL1007" s="71"/>
      <c r="BM1007" s="71"/>
      <c r="BN1007" s="72"/>
      <c r="BO1007" s="71"/>
      <c r="BP1007" s="71"/>
      <c r="BQ1007" s="71"/>
      <c r="BR1007" s="71"/>
      <c r="BS1007" s="71"/>
      <c r="BT1007" s="71"/>
      <c r="BU1007"/>
      <c r="BV1007" s="70"/>
      <c r="BW1007" s="70"/>
      <c r="BX1007" s="70"/>
      <c r="BY1007" s="70"/>
      <c r="BZ1007" s="70"/>
      <c r="CA1007" s="70"/>
      <c r="CB1007" s="70"/>
      <c r="CC1007" s="70"/>
      <c r="CD1007" s="70"/>
    </row>
    <row r="1008" spans="1:82">
      <c r="A1008" s="70"/>
      <c r="B1008" s="70"/>
      <c r="C1008" s="70"/>
      <c r="D1008" s="70"/>
      <c r="E1008" s="70"/>
      <c r="F1008" s="70"/>
      <c r="G1008" s="70"/>
      <c r="H1008" s="70"/>
      <c r="I1008" s="1066"/>
      <c r="J1008" s="71"/>
      <c r="K1008" s="71"/>
      <c r="L1008" s="71"/>
      <c r="M1008" s="71"/>
      <c r="N1008" s="71"/>
      <c r="O1008" s="71"/>
      <c r="P1008" s="71"/>
      <c r="Q1008" s="71"/>
      <c r="R1008" s="71"/>
      <c r="S1008" s="71"/>
      <c r="T1008" s="72"/>
      <c r="U1008" s="71"/>
      <c r="V1008" s="71"/>
      <c r="W1008" s="71"/>
      <c r="X1008" s="71"/>
      <c r="Y1008" s="71"/>
      <c r="Z1008" s="71"/>
      <c r="AA1008" s="71"/>
      <c r="AB1008" s="71"/>
      <c r="AC1008" s="71"/>
      <c r="AD1008" s="71"/>
      <c r="AE1008" s="72"/>
      <c r="AF1008" s="71"/>
      <c r="AG1008" s="71"/>
      <c r="AH1008" s="71"/>
      <c r="AI1008" s="71"/>
      <c r="AJ1008" s="71"/>
      <c r="AK1008" s="71"/>
      <c r="AL1008" s="71"/>
      <c r="AM1008" s="71"/>
      <c r="AN1008" s="71"/>
      <c r="AO1008" s="71"/>
      <c r="AP1008" s="71"/>
      <c r="AQ1008" s="72"/>
      <c r="AR1008" s="71"/>
      <c r="AS1008" s="71"/>
      <c r="AT1008" s="71"/>
      <c r="AU1008" s="71"/>
      <c r="AV1008" s="71"/>
      <c r="AW1008" s="71"/>
      <c r="AX1008" s="71"/>
      <c r="AY1008" s="72"/>
      <c r="AZ1008" s="71"/>
      <c r="BA1008" s="71"/>
      <c r="BB1008" s="71"/>
      <c r="BC1008" s="71"/>
      <c r="BD1008" s="71"/>
      <c r="BE1008" s="71"/>
      <c r="BF1008" s="71"/>
      <c r="BG1008" s="72"/>
      <c r="BH1008" s="71"/>
      <c r="BI1008" s="71"/>
      <c r="BJ1008" s="71"/>
      <c r="BK1008" s="71"/>
      <c r="BL1008" s="71"/>
      <c r="BM1008" s="71"/>
      <c r="BN1008" s="72"/>
      <c r="BO1008" s="71"/>
      <c r="BP1008" s="71"/>
      <c r="BQ1008" s="71"/>
      <c r="BR1008" s="71"/>
      <c r="BS1008" s="71"/>
      <c r="BT1008" s="71"/>
      <c r="BU1008"/>
      <c r="BV1008" s="70"/>
      <c r="BW1008" s="70"/>
      <c r="BX1008" s="70"/>
      <c r="BY1008" s="70"/>
      <c r="BZ1008" s="70"/>
      <c r="CA1008" s="70"/>
      <c r="CB1008" s="70"/>
      <c r="CC1008" s="70"/>
      <c r="CD1008" s="70"/>
    </row>
    <row r="1009" spans="1:82">
      <c r="A1009" s="70"/>
      <c r="B1009" s="70"/>
      <c r="C1009" s="70"/>
      <c r="D1009" s="70"/>
      <c r="E1009" s="70"/>
      <c r="F1009" s="70"/>
      <c r="G1009" s="70"/>
      <c r="H1009" s="70"/>
      <c r="I1009" s="1066"/>
      <c r="J1009" s="71"/>
      <c r="K1009" s="71"/>
      <c r="L1009" s="71"/>
      <c r="M1009" s="71"/>
      <c r="N1009" s="71"/>
      <c r="O1009" s="71"/>
      <c r="P1009" s="71"/>
      <c r="Q1009" s="71"/>
      <c r="R1009" s="71"/>
      <c r="S1009" s="71"/>
      <c r="T1009" s="72"/>
      <c r="U1009" s="71"/>
      <c r="V1009" s="71"/>
      <c r="W1009" s="71"/>
      <c r="X1009" s="71"/>
      <c r="Y1009" s="71"/>
      <c r="Z1009" s="71"/>
      <c r="AA1009" s="71"/>
      <c r="AB1009" s="71"/>
      <c r="AC1009" s="71"/>
      <c r="AD1009" s="71"/>
      <c r="AE1009" s="72"/>
      <c r="AF1009" s="71"/>
      <c r="AG1009" s="71"/>
      <c r="AH1009" s="71"/>
      <c r="AI1009" s="71"/>
      <c r="AJ1009" s="71"/>
      <c r="AK1009" s="71"/>
      <c r="AL1009" s="71"/>
      <c r="AM1009" s="71"/>
      <c r="AN1009" s="71"/>
      <c r="AO1009" s="71"/>
      <c r="AP1009" s="71"/>
      <c r="AQ1009" s="72"/>
      <c r="AR1009" s="71"/>
      <c r="AS1009" s="71"/>
      <c r="AT1009" s="71"/>
      <c r="AU1009" s="71"/>
      <c r="AV1009" s="71"/>
      <c r="AW1009" s="71"/>
      <c r="AX1009" s="71"/>
      <c r="AY1009" s="72"/>
      <c r="AZ1009" s="71"/>
      <c r="BA1009" s="71"/>
      <c r="BB1009" s="71"/>
      <c r="BC1009" s="71"/>
      <c r="BD1009" s="71"/>
      <c r="BE1009" s="71"/>
      <c r="BF1009" s="71"/>
      <c r="BG1009" s="72"/>
      <c r="BH1009" s="71"/>
      <c r="BI1009" s="71"/>
      <c r="BJ1009" s="71"/>
      <c r="BK1009" s="71"/>
      <c r="BL1009" s="71"/>
      <c r="BM1009" s="71"/>
      <c r="BN1009" s="72"/>
      <c r="BO1009" s="71"/>
      <c r="BP1009" s="71"/>
      <c r="BQ1009" s="71"/>
      <c r="BR1009" s="71"/>
      <c r="BS1009" s="71"/>
      <c r="BT1009" s="71"/>
      <c r="BU1009"/>
      <c r="BV1009" s="70"/>
      <c r="BW1009" s="70"/>
      <c r="BX1009" s="70"/>
      <c r="BY1009" s="70"/>
      <c r="BZ1009" s="70"/>
      <c r="CA1009" s="70"/>
      <c r="CB1009" s="70"/>
      <c r="CC1009" s="70"/>
      <c r="CD1009" s="70"/>
    </row>
    <row r="1010" spans="1:82">
      <c r="A1010" s="70"/>
      <c r="B1010" s="70"/>
      <c r="C1010" s="70"/>
      <c r="D1010" s="70"/>
      <c r="E1010" s="70"/>
      <c r="F1010" s="70"/>
      <c r="G1010" s="70"/>
      <c r="H1010" s="70"/>
      <c r="I1010" s="1066"/>
      <c r="J1010" s="71"/>
      <c r="K1010" s="71"/>
      <c r="L1010" s="71"/>
      <c r="M1010" s="71"/>
      <c r="N1010" s="71"/>
      <c r="O1010" s="71"/>
      <c r="P1010" s="71"/>
      <c r="Q1010" s="71"/>
      <c r="R1010" s="71"/>
      <c r="S1010" s="71"/>
      <c r="T1010" s="72"/>
      <c r="U1010" s="71"/>
      <c r="V1010" s="71"/>
      <c r="W1010" s="71"/>
      <c r="X1010" s="71"/>
      <c r="Y1010" s="71"/>
      <c r="Z1010" s="71"/>
      <c r="AA1010" s="71"/>
      <c r="AB1010" s="71"/>
      <c r="AC1010" s="71"/>
      <c r="AD1010" s="71"/>
      <c r="AE1010" s="72"/>
      <c r="AF1010" s="71"/>
      <c r="AG1010" s="71"/>
      <c r="AH1010" s="71"/>
      <c r="AI1010" s="71"/>
      <c r="AJ1010" s="71"/>
      <c r="AK1010" s="71"/>
      <c r="AL1010" s="71"/>
      <c r="AM1010" s="71"/>
      <c r="AN1010" s="71"/>
      <c r="AO1010" s="71"/>
      <c r="AP1010" s="71"/>
      <c r="AQ1010" s="72"/>
      <c r="AR1010" s="71"/>
      <c r="AS1010" s="71"/>
      <c r="AT1010" s="71"/>
      <c r="AU1010" s="71"/>
      <c r="AV1010" s="71"/>
      <c r="AW1010" s="71"/>
      <c r="AX1010" s="71"/>
      <c r="AY1010" s="72"/>
      <c r="AZ1010" s="71"/>
      <c r="BA1010" s="71"/>
      <c r="BB1010" s="71"/>
      <c r="BC1010" s="71"/>
      <c r="BD1010" s="71"/>
      <c r="BE1010" s="71"/>
      <c r="BF1010" s="71"/>
      <c r="BG1010" s="72"/>
      <c r="BH1010" s="71"/>
      <c r="BI1010" s="71"/>
      <c r="BJ1010" s="71"/>
      <c r="BK1010" s="71"/>
      <c r="BL1010" s="71"/>
      <c r="BM1010" s="71"/>
      <c r="BN1010" s="72"/>
      <c r="BO1010" s="71"/>
      <c r="BP1010" s="71"/>
      <c r="BQ1010" s="71"/>
      <c r="BR1010" s="71"/>
      <c r="BS1010" s="71"/>
      <c r="BT1010" s="71"/>
      <c r="BU1010"/>
      <c r="BV1010" s="70"/>
      <c r="BW1010" s="70"/>
      <c r="BX1010" s="70"/>
      <c r="BY1010" s="70"/>
      <c r="BZ1010" s="70"/>
      <c r="CA1010" s="70"/>
      <c r="CB1010" s="70"/>
      <c r="CC1010" s="70"/>
      <c r="CD1010" s="70"/>
    </row>
    <row r="1011" spans="1:82">
      <c r="A1011" s="70"/>
      <c r="B1011" s="70"/>
      <c r="C1011" s="70"/>
      <c r="D1011" s="70"/>
      <c r="E1011" s="70"/>
      <c r="F1011" s="70"/>
      <c r="G1011" s="70"/>
      <c r="H1011" s="70"/>
      <c r="I1011" s="1066"/>
      <c r="J1011" s="71"/>
      <c r="K1011" s="71"/>
      <c r="L1011" s="71"/>
      <c r="M1011" s="71"/>
      <c r="N1011" s="71"/>
      <c r="O1011" s="71"/>
      <c r="P1011" s="71"/>
      <c r="Q1011" s="71"/>
      <c r="R1011" s="71"/>
      <c r="S1011" s="71"/>
      <c r="T1011" s="72"/>
      <c r="U1011" s="71"/>
      <c r="V1011" s="71"/>
      <c r="W1011" s="71"/>
      <c r="X1011" s="71"/>
      <c r="Y1011" s="71"/>
      <c r="Z1011" s="71"/>
      <c r="AA1011" s="71"/>
      <c r="AB1011" s="71"/>
      <c r="AC1011" s="71"/>
      <c r="AD1011" s="71"/>
      <c r="AE1011" s="72"/>
      <c r="AF1011" s="71"/>
      <c r="AG1011" s="71"/>
      <c r="AH1011" s="71"/>
      <c r="AI1011" s="71"/>
      <c r="AJ1011" s="71"/>
      <c r="AK1011" s="71"/>
      <c r="AL1011" s="71"/>
      <c r="AM1011" s="71"/>
      <c r="AN1011" s="71"/>
      <c r="AO1011" s="71"/>
      <c r="AP1011" s="71"/>
      <c r="AQ1011" s="72"/>
      <c r="AR1011" s="71"/>
      <c r="AS1011" s="71"/>
      <c r="AT1011" s="71"/>
      <c r="AU1011" s="71"/>
      <c r="AV1011" s="71"/>
      <c r="AW1011" s="71"/>
      <c r="AX1011" s="71"/>
      <c r="AY1011" s="72"/>
      <c r="AZ1011" s="71"/>
      <c r="BA1011" s="71"/>
      <c r="BB1011" s="71"/>
      <c r="BC1011" s="71"/>
      <c r="BD1011" s="71"/>
      <c r="BE1011" s="71"/>
      <c r="BF1011" s="71"/>
      <c r="BG1011" s="72"/>
      <c r="BH1011" s="71"/>
      <c r="BI1011" s="71"/>
      <c r="BJ1011" s="71"/>
      <c r="BK1011" s="71"/>
      <c r="BL1011" s="71"/>
      <c r="BM1011" s="71"/>
      <c r="BN1011" s="72"/>
      <c r="BO1011" s="71"/>
      <c r="BP1011" s="71"/>
      <c r="BQ1011" s="71"/>
      <c r="BR1011" s="71"/>
      <c r="BS1011" s="71"/>
      <c r="BT1011" s="71"/>
      <c r="BU1011"/>
      <c r="BV1011" s="70"/>
      <c r="BW1011" s="70"/>
      <c r="BX1011" s="70"/>
      <c r="BY1011" s="70"/>
      <c r="BZ1011" s="70"/>
      <c r="CA1011" s="70"/>
      <c r="CB1011" s="70"/>
      <c r="CC1011" s="70"/>
      <c r="CD1011" s="70"/>
    </row>
    <row r="1012" spans="1:82">
      <c r="A1012" s="70"/>
      <c r="B1012" s="70"/>
      <c r="C1012" s="70"/>
      <c r="D1012" s="70"/>
      <c r="E1012" s="70"/>
      <c r="F1012" s="70"/>
      <c r="G1012" s="70"/>
      <c r="H1012" s="70"/>
      <c r="I1012" s="1066"/>
      <c r="J1012" s="71"/>
      <c r="K1012" s="71"/>
      <c r="L1012" s="71"/>
      <c r="M1012" s="71"/>
      <c r="N1012" s="71"/>
      <c r="O1012" s="71"/>
      <c r="P1012" s="71"/>
      <c r="Q1012" s="71"/>
      <c r="R1012" s="71"/>
      <c r="S1012" s="71"/>
      <c r="T1012" s="72"/>
      <c r="U1012" s="71"/>
      <c r="V1012" s="71"/>
      <c r="W1012" s="71"/>
      <c r="X1012" s="71"/>
      <c r="Y1012" s="71"/>
      <c r="Z1012" s="71"/>
      <c r="AA1012" s="71"/>
      <c r="AB1012" s="71"/>
      <c r="AC1012" s="71"/>
      <c r="AD1012" s="71"/>
      <c r="AE1012" s="72"/>
      <c r="AF1012" s="71"/>
      <c r="AG1012" s="71"/>
      <c r="AH1012" s="71"/>
      <c r="AI1012" s="71"/>
      <c r="AJ1012" s="71"/>
      <c r="AK1012" s="71"/>
      <c r="AL1012" s="71"/>
      <c r="AM1012" s="71"/>
      <c r="AN1012" s="71"/>
      <c r="AO1012" s="71"/>
      <c r="AP1012" s="71"/>
      <c r="AQ1012" s="72"/>
      <c r="AR1012" s="71"/>
      <c r="AS1012" s="71"/>
      <c r="AT1012" s="71"/>
      <c r="AU1012" s="71"/>
      <c r="AV1012" s="71"/>
      <c r="AW1012" s="71"/>
      <c r="AX1012" s="71"/>
      <c r="AY1012" s="72"/>
      <c r="AZ1012" s="71"/>
      <c r="BA1012" s="71"/>
      <c r="BB1012" s="71"/>
      <c r="BC1012" s="71"/>
      <c r="BD1012" s="71"/>
      <c r="BE1012" s="71"/>
      <c r="BF1012" s="71"/>
      <c r="BG1012" s="72"/>
      <c r="BH1012" s="71"/>
      <c r="BI1012" s="71"/>
      <c r="BJ1012" s="71"/>
      <c r="BK1012" s="71"/>
      <c r="BL1012" s="71"/>
      <c r="BM1012" s="71"/>
      <c r="BN1012" s="72"/>
      <c r="BO1012" s="71"/>
      <c r="BP1012" s="71"/>
      <c r="BQ1012" s="71"/>
      <c r="BR1012" s="71"/>
      <c r="BS1012" s="71"/>
      <c r="BT1012" s="71"/>
      <c r="BU1012"/>
      <c r="BV1012" s="70"/>
      <c r="BW1012" s="70"/>
      <c r="BX1012" s="70"/>
      <c r="BY1012" s="70"/>
      <c r="BZ1012" s="70"/>
      <c r="CA1012" s="70"/>
      <c r="CB1012" s="70"/>
      <c r="CC1012" s="70"/>
      <c r="CD1012" s="70"/>
    </row>
    <row r="1013" spans="1:82">
      <c r="A1013" s="70"/>
      <c r="B1013" s="70"/>
      <c r="C1013" s="70"/>
      <c r="D1013" s="70"/>
      <c r="E1013" s="70"/>
      <c r="F1013" s="70"/>
      <c r="G1013" s="70"/>
      <c r="H1013" s="70"/>
      <c r="I1013" s="1066"/>
      <c r="J1013" s="71"/>
      <c r="K1013" s="71"/>
      <c r="L1013" s="71"/>
      <c r="M1013" s="71"/>
      <c r="N1013" s="71"/>
      <c r="O1013" s="71"/>
      <c r="P1013" s="71"/>
      <c r="Q1013" s="71"/>
      <c r="R1013" s="71"/>
      <c r="S1013" s="71"/>
      <c r="T1013" s="72"/>
      <c r="U1013" s="71"/>
      <c r="V1013" s="71"/>
      <c r="W1013" s="71"/>
      <c r="X1013" s="71"/>
      <c r="Y1013" s="71"/>
      <c r="Z1013" s="71"/>
      <c r="AA1013" s="71"/>
      <c r="AB1013" s="71"/>
      <c r="AC1013" s="71"/>
      <c r="AD1013" s="71"/>
      <c r="AE1013" s="72"/>
      <c r="AF1013" s="71"/>
      <c r="AG1013" s="71"/>
      <c r="AH1013" s="71"/>
      <c r="AI1013" s="71"/>
      <c r="AJ1013" s="71"/>
      <c r="AK1013" s="71"/>
      <c r="AL1013" s="71"/>
      <c r="AM1013" s="71"/>
      <c r="AN1013" s="71"/>
      <c r="AO1013" s="71"/>
      <c r="AP1013" s="71"/>
      <c r="AQ1013" s="72"/>
      <c r="AR1013" s="71"/>
      <c r="AS1013" s="71"/>
      <c r="AT1013" s="71"/>
      <c r="AU1013" s="71"/>
      <c r="AV1013" s="71"/>
      <c r="AW1013" s="71"/>
      <c r="AX1013" s="71"/>
      <c r="AY1013" s="72"/>
      <c r="AZ1013" s="71"/>
      <c r="BA1013" s="71"/>
      <c r="BB1013" s="71"/>
      <c r="BC1013" s="71"/>
      <c r="BD1013" s="71"/>
      <c r="BE1013" s="71"/>
      <c r="BF1013" s="71"/>
      <c r="BG1013" s="72"/>
      <c r="BH1013" s="71"/>
      <c r="BI1013" s="71"/>
      <c r="BJ1013" s="71"/>
      <c r="BK1013" s="71"/>
      <c r="BL1013" s="71"/>
      <c r="BM1013" s="71"/>
      <c r="BN1013" s="72"/>
      <c r="BO1013" s="71"/>
      <c r="BP1013" s="71"/>
      <c r="BQ1013" s="71"/>
      <c r="BR1013" s="71"/>
      <c r="BS1013" s="71"/>
      <c r="BT1013" s="71"/>
      <c r="BU1013"/>
      <c r="BV1013" s="70"/>
      <c r="BW1013" s="70"/>
      <c r="BX1013" s="70"/>
      <c r="BY1013" s="70"/>
      <c r="BZ1013" s="70"/>
      <c r="CA1013" s="70"/>
      <c r="CB1013" s="70"/>
      <c r="CC1013" s="70"/>
      <c r="CD1013" s="70"/>
    </row>
    <row r="1014" spans="1:82">
      <c r="A1014" s="70"/>
      <c r="B1014" s="70"/>
      <c r="C1014" s="70"/>
      <c r="D1014" s="70"/>
      <c r="E1014" s="70"/>
      <c r="F1014" s="70"/>
      <c r="G1014" s="70"/>
      <c r="H1014" s="70"/>
      <c r="I1014" s="1066"/>
      <c r="J1014" s="71"/>
      <c r="K1014" s="71"/>
      <c r="L1014" s="71"/>
      <c r="M1014" s="71"/>
      <c r="N1014" s="71"/>
      <c r="O1014" s="71"/>
      <c r="P1014" s="71"/>
      <c r="Q1014" s="71"/>
      <c r="R1014" s="71"/>
      <c r="S1014" s="71"/>
      <c r="T1014" s="72"/>
      <c r="U1014" s="71"/>
      <c r="V1014" s="71"/>
      <c r="W1014" s="71"/>
      <c r="X1014" s="71"/>
      <c r="Y1014" s="71"/>
      <c r="Z1014" s="71"/>
      <c r="AA1014" s="71"/>
      <c r="AB1014" s="71"/>
      <c r="AC1014" s="71"/>
      <c r="AD1014" s="71"/>
      <c r="AE1014" s="72"/>
      <c r="AF1014" s="71"/>
      <c r="AG1014" s="71"/>
      <c r="AH1014" s="71"/>
      <c r="AI1014" s="71"/>
      <c r="AJ1014" s="71"/>
      <c r="AK1014" s="71"/>
      <c r="AL1014" s="71"/>
      <c r="AM1014" s="71"/>
      <c r="AN1014" s="71"/>
      <c r="AO1014" s="71"/>
      <c r="AP1014" s="71"/>
      <c r="AQ1014" s="72"/>
      <c r="AR1014" s="71"/>
      <c r="AS1014" s="71"/>
      <c r="AT1014" s="71"/>
      <c r="AU1014" s="71"/>
      <c r="AV1014" s="71"/>
      <c r="AW1014" s="71"/>
      <c r="AX1014" s="71"/>
      <c r="AY1014" s="72"/>
      <c r="AZ1014" s="71"/>
      <c r="BA1014" s="71"/>
      <c r="BB1014" s="71"/>
      <c r="BC1014" s="71"/>
      <c r="BD1014" s="71"/>
      <c r="BE1014" s="71"/>
      <c r="BF1014" s="71"/>
      <c r="BG1014" s="72"/>
      <c r="BH1014" s="71"/>
      <c r="BI1014" s="71"/>
      <c r="BJ1014" s="71"/>
      <c r="BK1014" s="71"/>
      <c r="BL1014" s="71"/>
      <c r="BM1014" s="71"/>
      <c r="BN1014" s="72"/>
      <c r="BO1014" s="71"/>
      <c r="BP1014" s="71"/>
      <c r="BQ1014" s="71"/>
      <c r="BR1014" s="71"/>
      <c r="BS1014" s="71"/>
      <c r="BT1014" s="71"/>
      <c r="BU1014"/>
      <c r="BV1014" s="70"/>
      <c r="BW1014" s="70"/>
      <c r="BX1014" s="70"/>
      <c r="BY1014" s="70"/>
      <c r="BZ1014" s="70"/>
      <c r="CA1014" s="70"/>
      <c r="CB1014" s="70"/>
      <c r="CC1014" s="70"/>
      <c r="CD1014" s="70"/>
    </row>
    <row r="1015" spans="1:82">
      <c r="A1015" s="70"/>
      <c r="B1015" s="70"/>
      <c r="C1015" s="70"/>
      <c r="D1015" s="70"/>
      <c r="E1015" s="70"/>
      <c r="F1015" s="70"/>
      <c r="G1015" s="1064"/>
      <c r="H1015" s="70"/>
      <c r="I1015" s="1066"/>
      <c r="J1015" s="71"/>
      <c r="K1015" s="71"/>
      <c r="L1015" s="71"/>
      <c r="M1015" s="71"/>
      <c r="N1015" s="71"/>
      <c r="O1015" s="71"/>
      <c r="P1015" s="71"/>
      <c r="Q1015" s="71"/>
      <c r="R1015" s="71"/>
      <c r="S1015" s="71"/>
      <c r="T1015" s="72"/>
      <c r="U1015" s="71"/>
      <c r="V1015" s="71"/>
      <c r="W1015" s="71"/>
      <c r="X1015" s="71"/>
      <c r="Y1015" s="71"/>
      <c r="Z1015" s="71"/>
      <c r="AA1015" s="71"/>
      <c r="AB1015" s="71"/>
      <c r="AC1015" s="71"/>
      <c r="AD1015" s="71"/>
      <c r="AE1015" s="72"/>
      <c r="AF1015" s="71"/>
      <c r="AG1015" s="71"/>
      <c r="AH1015" s="71"/>
      <c r="AI1015" s="71"/>
      <c r="AJ1015" s="71"/>
      <c r="AK1015" s="71"/>
      <c r="AL1015" s="71"/>
      <c r="AM1015" s="71"/>
      <c r="AN1015" s="71"/>
      <c r="AO1015" s="71"/>
      <c r="AP1015" s="71"/>
      <c r="AQ1015" s="72"/>
      <c r="AR1015" s="71"/>
      <c r="AS1015" s="71"/>
      <c r="AT1015" s="71"/>
      <c r="AU1015" s="71"/>
      <c r="AV1015" s="71"/>
      <c r="AW1015" s="71"/>
      <c r="AX1015" s="71"/>
      <c r="AY1015" s="72"/>
      <c r="AZ1015" s="71"/>
      <c r="BA1015" s="71"/>
      <c r="BB1015" s="71"/>
      <c r="BC1015" s="71"/>
      <c r="BD1015" s="71"/>
      <c r="BE1015" s="71"/>
      <c r="BF1015" s="71"/>
      <c r="BG1015" s="72"/>
      <c r="BH1015" s="71"/>
      <c r="BI1015" s="71"/>
      <c r="BJ1015" s="71"/>
      <c r="BK1015" s="71"/>
      <c r="BL1015" s="71"/>
      <c r="BM1015" s="71"/>
      <c r="BN1015" s="72"/>
      <c r="BO1015" s="71"/>
      <c r="BP1015" s="71"/>
      <c r="BQ1015" s="71"/>
      <c r="BR1015" s="71"/>
      <c r="BS1015" s="71"/>
      <c r="BT1015" s="71"/>
      <c r="BU1015"/>
      <c r="BV1015" s="70"/>
      <c r="BW1015" s="70"/>
      <c r="BX1015" s="70"/>
      <c r="BY1015" s="70"/>
      <c r="BZ1015" s="70"/>
      <c r="CA1015" s="70"/>
      <c r="CB1015" s="70"/>
      <c r="CC1015" s="70"/>
      <c r="CD1015" s="70"/>
    </row>
    <row r="1016" spans="1:82">
      <c r="A1016" s="70"/>
      <c r="B1016" s="70"/>
      <c r="C1016" s="70"/>
      <c r="D1016" s="70"/>
      <c r="E1016" s="70"/>
      <c r="F1016" s="70"/>
      <c r="G1016" s="1064"/>
      <c r="H1016" s="70"/>
      <c r="I1016" s="1066"/>
      <c r="J1016" s="71"/>
      <c r="K1016" s="71"/>
      <c r="L1016" s="71"/>
      <c r="M1016" s="71"/>
      <c r="N1016" s="71"/>
      <c r="O1016" s="71"/>
      <c r="P1016" s="71"/>
      <c r="Q1016" s="71"/>
      <c r="R1016" s="71"/>
      <c r="S1016" s="71"/>
      <c r="T1016" s="72"/>
      <c r="U1016" s="71"/>
      <c r="V1016" s="71"/>
      <c r="W1016" s="71"/>
      <c r="X1016" s="71"/>
      <c r="Y1016" s="71"/>
      <c r="Z1016" s="71"/>
      <c r="AA1016" s="71"/>
      <c r="AB1016" s="71"/>
      <c r="AC1016" s="71"/>
      <c r="AD1016" s="71"/>
      <c r="AE1016" s="72"/>
      <c r="AF1016" s="71"/>
      <c r="AG1016" s="71"/>
      <c r="AH1016" s="71"/>
      <c r="AI1016" s="71"/>
      <c r="AJ1016" s="71"/>
      <c r="AK1016" s="71"/>
      <c r="AL1016" s="71"/>
      <c r="AM1016" s="71"/>
      <c r="AN1016" s="71"/>
      <c r="AO1016" s="71"/>
      <c r="AP1016" s="71"/>
      <c r="AQ1016" s="72"/>
      <c r="AR1016" s="71"/>
      <c r="AS1016" s="71"/>
      <c r="AT1016" s="71"/>
      <c r="AU1016" s="71"/>
      <c r="AV1016" s="71"/>
      <c r="AW1016" s="71"/>
      <c r="AX1016" s="71"/>
      <c r="AY1016" s="72"/>
      <c r="AZ1016" s="71"/>
      <c r="BA1016" s="71"/>
      <c r="BB1016" s="71"/>
      <c r="BC1016" s="71"/>
      <c r="BD1016" s="71"/>
      <c r="BE1016" s="71"/>
      <c r="BF1016" s="71"/>
      <c r="BG1016" s="72"/>
      <c r="BH1016" s="71"/>
      <c r="BI1016" s="71"/>
      <c r="BJ1016" s="71"/>
      <c r="BK1016" s="71"/>
      <c r="BL1016" s="71"/>
      <c r="BM1016" s="71"/>
      <c r="BN1016" s="72"/>
      <c r="BO1016" s="71"/>
      <c r="BP1016" s="71"/>
      <c r="BQ1016" s="71"/>
      <c r="BR1016" s="71"/>
      <c r="BS1016" s="71"/>
      <c r="BT1016" s="71"/>
      <c r="BU1016"/>
      <c r="BV1016" s="70"/>
      <c r="BW1016" s="70"/>
      <c r="BX1016" s="70"/>
      <c r="BY1016" s="70"/>
      <c r="BZ1016" s="70"/>
      <c r="CA1016" s="70"/>
      <c r="CB1016" s="70"/>
      <c r="CC1016" s="70"/>
      <c r="CD1016" s="70"/>
    </row>
    <row r="1017" spans="1:82">
      <c r="A1017" s="70"/>
      <c r="B1017" s="70"/>
      <c r="C1017" s="70"/>
      <c r="D1017" s="70"/>
      <c r="E1017" s="70"/>
      <c r="F1017" s="70"/>
      <c r="G1017" s="70"/>
      <c r="H1017" s="70"/>
      <c r="I1017" s="1066"/>
      <c r="J1017" s="71"/>
      <c r="K1017" s="71"/>
      <c r="L1017" s="71"/>
      <c r="M1017" s="71"/>
      <c r="N1017" s="71"/>
      <c r="O1017" s="71"/>
      <c r="P1017" s="71"/>
      <c r="Q1017" s="71"/>
      <c r="R1017" s="71"/>
      <c r="S1017" s="71"/>
      <c r="T1017" s="72"/>
      <c r="U1017" s="71"/>
      <c r="V1017" s="71"/>
      <c r="W1017" s="71"/>
      <c r="X1017" s="71"/>
      <c r="Y1017" s="71"/>
      <c r="Z1017" s="71"/>
      <c r="AA1017" s="71"/>
      <c r="AB1017" s="71"/>
      <c r="AC1017" s="71"/>
      <c r="AD1017" s="71"/>
      <c r="AE1017" s="72"/>
      <c r="AF1017" s="71"/>
      <c r="AG1017" s="71"/>
      <c r="AH1017" s="71"/>
      <c r="AI1017" s="71"/>
      <c r="AJ1017" s="71"/>
      <c r="AK1017" s="71"/>
      <c r="AL1017" s="71"/>
      <c r="AM1017" s="71"/>
      <c r="AN1017" s="71"/>
      <c r="AO1017" s="71"/>
      <c r="AP1017" s="71"/>
      <c r="AQ1017" s="72"/>
      <c r="AR1017" s="71"/>
      <c r="AS1017" s="71"/>
      <c r="AT1017" s="71"/>
      <c r="AU1017" s="71"/>
      <c r="AV1017" s="71"/>
      <c r="AW1017" s="71"/>
      <c r="AX1017" s="71"/>
      <c r="AY1017" s="72"/>
      <c r="AZ1017" s="71"/>
      <c r="BA1017" s="71"/>
      <c r="BB1017" s="71"/>
      <c r="BC1017" s="71"/>
      <c r="BD1017" s="71"/>
      <c r="BE1017" s="71"/>
      <c r="BF1017" s="71"/>
      <c r="BG1017" s="72"/>
      <c r="BH1017" s="71"/>
      <c r="BI1017" s="71"/>
      <c r="BJ1017" s="71"/>
      <c r="BK1017" s="71"/>
      <c r="BL1017" s="71"/>
      <c r="BM1017" s="71"/>
      <c r="BN1017" s="72"/>
      <c r="BO1017" s="71"/>
      <c r="BP1017" s="71"/>
      <c r="BQ1017" s="71"/>
      <c r="BR1017" s="71"/>
      <c r="BS1017" s="71"/>
      <c r="BT1017" s="71"/>
      <c r="BU1017"/>
      <c r="BV1017" s="70"/>
      <c r="BW1017" s="70"/>
      <c r="BX1017" s="70"/>
      <c r="BY1017" s="70"/>
      <c r="BZ1017" s="70"/>
      <c r="CA1017" s="70"/>
      <c r="CB1017" s="70"/>
      <c r="CC1017" s="70"/>
      <c r="CD1017" s="70"/>
    </row>
    <row r="1018" spans="1:82">
      <c r="A1018" s="70"/>
      <c r="B1018" s="70"/>
      <c r="C1018" s="70"/>
      <c r="D1018" s="70"/>
      <c r="E1018" s="70"/>
      <c r="F1018" s="70"/>
      <c r="G1018" s="70"/>
      <c r="H1018" s="70"/>
      <c r="I1018" s="1066"/>
      <c r="J1018" s="71"/>
      <c r="K1018" s="71"/>
      <c r="L1018" s="71"/>
      <c r="M1018" s="71"/>
      <c r="N1018" s="71"/>
      <c r="O1018" s="71"/>
      <c r="P1018" s="71"/>
      <c r="Q1018" s="71"/>
      <c r="R1018" s="71"/>
      <c r="S1018" s="71"/>
      <c r="T1018" s="72"/>
      <c r="U1018" s="71"/>
      <c r="V1018" s="71"/>
      <c r="W1018" s="71"/>
      <c r="X1018" s="71"/>
      <c r="Y1018" s="71"/>
      <c r="Z1018" s="71"/>
      <c r="AA1018" s="71"/>
      <c r="AB1018" s="71"/>
      <c r="AC1018" s="71"/>
      <c r="AD1018" s="71"/>
      <c r="AE1018" s="72"/>
      <c r="AF1018" s="71"/>
      <c r="AG1018" s="71"/>
      <c r="AH1018" s="71"/>
      <c r="AI1018" s="71"/>
      <c r="AJ1018" s="71"/>
      <c r="AK1018" s="71"/>
      <c r="AL1018" s="71"/>
      <c r="AM1018" s="71"/>
      <c r="AN1018" s="71"/>
      <c r="AO1018" s="71"/>
      <c r="AP1018" s="71"/>
      <c r="AQ1018" s="72"/>
      <c r="AR1018" s="71"/>
      <c r="AS1018" s="71"/>
      <c r="AT1018" s="71"/>
      <c r="AU1018" s="71"/>
      <c r="AV1018" s="71"/>
      <c r="AW1018" s="71"/>
      <c r="AX1018" s="71"/>
      <c r="AY1018" s="72"/>
      <c r="AZ1018" s="71"/>
      <c r="BA1018" s="71"/>
      <c r="BB1018" s="71"/>
      <c r="BC1018" s="71"/>
      <c r="BD1018" s="71"/>
      <c r="BE1018" s="71"/>
      <c r="BF1018" s="71"/>
      <c r="BG1018" s="72"/>
      <c r="BH1018" s="71"/>
      <c r="BI1018" s="71"/>
      <c r="BJ1018" s="71"/>
      <c r="BK1018" s="71"/>
      <c r="BL1018" s="71"/>
      <c r="BM1018" s="71"/>
      <c r="BN1018" s="72"/>
      <c r="BO1018" s="71"/>
      <c r="BP1018" s="71"/>
      <c r="BQ1018" s="71"/>
      <c r="BR1018" s="71"/>
      <c r="BS1018" s="71"/>
      <c r="BT1018" s="71"/>
      <c r="BU1018"/>
      <c r="BV1018" s="70"/>
      <c r="BW1018" s="70"/>
      <c r="BX1018" s="70"/>
      <c r="BY1018" s="70"/>
      <c r="BZ1018" s="70"/>
      <c r="CA1018" s="70"/>
      <c r="CB1018" s="70"/>
      <c r="CC1018" s="70"/>
      <c r="CD1018" s="70"/>
    </row>
    <row r="1019" spans="1:82">
      <c r="A1019" s="70"/>
      <c r="B1019" s="70"/>
      <c r="C1019" s="70"/>
      <c r="D1019" s="70"/>
      <c r="E1019" s="70"/>
      <c r="F1019" s="70"/>
      <c r="G1019" s="70"/>
      <c r="H1019" s="70"/>
      <c r="I1019" s="1066"/>
      <c r="J1019" s="71"/>
      <c r="K1019" s="71"/>
      <c r="L1019" s="71"/>
      <c r="M1019" s="71"/>
      <c r="N1019" s="71"/>
      <c r="O1019" s="71"/>
      <c r="P1019" s="71"/>
      <c r="Q1019" s="71"/>
      <c r="R1019" s="71"/>
      <c r="S1019" s="71"/>
      <c r="T1019" s="72"/>
      <c r="U1019" s="71"/>
      <c r="V1019" s="71"/>
      <c r="W1019" s="71"/>
      <c r="X1019" s="71"/>
      <c r="Y1019" s="71"/>
      <c r="Z1019" s="71"/>
      <c r="AA1019" s="71"/>
      <c r="AB1019" s="71"/>
      <c r="AC1019" s="71"/>
      <c r="AD1019" s="71"/>
      <c r="AE1019" s="72"/>
      <c r="AF1019" s="71"/>
      <c r="AG1019" s="71"/>
      <c r="AH1019" s="71"/>
      <c r="AI1019" s="71"/>
      <c r="AJ1019" s="71"/>
      <c r="AK1019" s="71"/>
      <c r="AL1019" s="71"/>
      <c r="AM1019" s="71"/>
      <c r="AN1019" s="71"/>
      <c r="AO1019" s="71"/>
      <c r="AP1019" s="71"/>
      <c r="AQ1019" s="72"/>
      <c r="AR1019" s="71"/>
      <c r="AS1019" s="71"/>
      <c r="AT1019" s="71"/>
      <c r="AU1019" s="71"/>
      <c r="AV1019" s="71"/>
      <c r="AW1019" s="71"/>
      <c r="AX1019" s="71"/>
      <c r="AY1019" s="72"/>
      <c r="AZ1019" s="71"/>
      <c r="BA1019" s="71"/>
      <c r="BB1019" s="71"/>
      <c r="BC1019" s="71"/>
      <c r="BD1019" s="71"/>
      <c r="BE1019" s="71"/>
      <c r="BF1019" s="71"/>
      <c r="BG1019" s="72"/>
      <c r="BH1019" s="71"/>
      <c r="BI1019" s="71"/>
      <c r="BJ1019" s="71"/>
      <c r="BK1019" s="71"/>
      <c r="BL1019" s="71"/>
      <c r="BM1019" s="71"/>
      <c r="BN1019" s="72"/>
      <c r="BO1019" s="71"/>
      <c r="BP1019" s="71"/>
      <c r="BQ1019" s="71"/>
      <c r="BR1019" s="71"/>
      <c r="BS1019" s="71"/>
      <c r="BT1019" s="71"/>
      <c r="BU1019"/>
      <c r="BV1019" s="70"/>
      <c r="BW1019" s="70"/>
      <c r="BX1019" s="70"/>
      <c r="BY1019" s="70"/>
      <c r="BZ1019" s="70"/>
      <c r="CA1019" s="70"/>
      <c r="CB1019" s="70"/>
      <c r="CC1019" s="70"/>
      <c r="CD1019" s="70"/>
    </row>
    <row r="1020" spans="1:82">
      <c r="A1020" s="70"/>
      <c r="B1020" s="70"/>
      <c r="C1020" s="70"/>
      <c r="D1020" s="70"/>
      <c r="E1020" s="70"/>
      <c r="F1020" s="70"/>
      <c r="G1020" s="70"/>
      <c r="H1020" s="70"/>
      <c r="I1020" s="1066"/>
      <c r="J1020" s="71"/>
      <c r="K1020" s="71"/>
      <c r="L1020" s="71"/>
      <c r="M1020" s="71"/>
      <c r="N1020" s="71"/>
      <c r="O1020" s="71"/>
      <c r="P1020" s="71"/>
      <c r="Q1020" s="71"/>
      <c r="R1020" s="71"/>
      <c r="S1020" s="71"/>
      <c r="T1020" s="72"/>
      <c r="U1020" s="71"/>
      <c r="V1020" s="71"/>
      <c r="W1020" s="71"/>
      <c r="X1020" s="71"/>
      <c r="Y1020" s="71"/>
      <c r="Z1020" s="71"/>
      <c r="AA1020" s="71"/>
      <c r="AB1020" s="71"/>
      <c r="AC1020" s="71"/>
      <c r="AD1020" s="71"/>
      <c r="AE1020" s="72"/>
      <c r="AF1020" s="71"/>
      <c r="AG1020" s="71"/>
      <c r="AH1020" s="71"/>
      <c r="AI1020" s="71"/>
      <c r="AJ1020" s="71"/>
      <c r="AK1020" s="71"/>
      <c r="AL1020" s="71"/>
      <c r="AM1020" s="71"/>
      <c r="AN1020" s="71"/>
      <c r="AO1020" s="71"/>
      <c r="AP1020" s="71"/>
      <c r="AQ1020" s="72"/>
      <c r="AR1020" s="71"/>
      <c r="AS1020" s="71"/>
      <c r="AT1020" s="71"/>
      <c r="AU1020" s="71"/>
      <c r="AV1020" s="71"/>
      <c r="AW1020" s="71"/>
      <c r="AX1020" s="71"/>
      <c r="AY1020" s="72"/>
      <c r="AZ1020" s="71"/>
      <c r="BA1020" s="71"/>
      <c r="BB1020" s="71"/>
      <c r="BC1020" s="71"/>
      <c r="BD1020" s="71"/>
      <c r="BE1020" s="71"/>
      <c r="BF1020" s="71"/>
      <c r="BG1020" s="72"/>
      <c r="BH1020" s="71"/>
      <c r="BI1020" s="71"/>
      <c r="BJ1020" s="71"/>
      <c r="BK1020" s="71"/>
      <c r="BL1020" s="71"/>
      <c r="BM1020" s="71"/>
      <c r="BN1020" s="72"/>
      <c r="BO1020" s="71"/>
      <c r="BP1020" s="71"/>
      <c r="BQ1020" s="71"/>
      <c r="BR1020" s="71"/>
      <c r="BS1020" s="71"/>
      <c r="BT1020" s="71"/>
      <c r="BU1020"/>
      <c r="BV1020" s="70"/>
      <c r="BW1020" s="70"/>
      <c r="BX1020" s="70"/>
      <c r="BY1020" s="70"/>
      <c r="BZ1020" s="70"/>
      <c r="CA1020" s="70"/>
      <c r="CB1020" s="70"/>
      <c r="CC1020" s="70"/>
      <c r="CD1020" s="70"/>
    </row>
    <row r="1021" spans="1:82">
      <c r="A1021" s="70"/>
      <c r="B1021" s="70"/>
      <c r="C1021" s="70"/>
      <c r="D1021" s="70"/>
      <c r="E1021" s="70"/>
      <c r="F1021" s="70"/>
      <c r="G1021" s="70"/>
      <c r="H1021" s="70"/>
      <c r="I1021" s="1066"/>
      <c r="J1021" s="71"/>
      <c r="K1021" s="71"/>
      <c r="L1021" s="71"/>
      <c r="M1021" s="71"/>
      <c r="N1021" s="71"/>
      <c r="O1021" s="71"/>
      <c r="P1021" s="71"/>
      <c r="Q1021" s="71"/>
      <c r="R1021" s="71"/>
      <c r="S1021" s="71"/>
      <c r="T1021" s="72"/>
      <c r="U1021" s="71"/>
      <c r="V1021" s="71"/>
      <c r="W1021" s="71"/>
      <c r="X1021" s="71"/>
      <c r="Y1021" s="71"/>
      <c r="Z1021" s="71"/>
      <c r="AA1021" s="71"/>
      <c r="AB1021" s="71"/>
      <c r="AC1021" s="71"/>
      <c r="AD1021" s="71"/>
      <c r="AE1021" s="72"/>
      <c r="AF1021" s="71"/>
      <c r="AG1021" s="71"/>
      <c r="AH1021" s="71"/>
      <c r="AI1021" s="71"/>
      <c r="AJ1021" s="71"/>
      <c r="AK1021" s="71"/>
      <c r="AL1021" s="71"/>
      <c r="AM1021" s="71"/>
      <c r="AN1021" s="71"/>
      <c r="AO1021" s="71"/>
      <c r="AP1021" s="71"/>
      <c r="AQ1021" s="72"/>
      <c r="AR1021" s="71"/>
      <c r="AS1021" s="71"/>
      <c r="AT1021" s="71"/>
      <c r="AU1021" s="71"/>
      <c r="AV1021" s="71"/>
      <c r="AW1021" s="71"/>
      <c r="AX1021" s="71"/>
      <c r="AY1021" s="72"/>
      <c r="AZ1021" s="71"/>
      <c r="BA1021" s="71"/>
      <c r="BB1021" s="71"/>
      <c r="BC1021" s="71"/>
      <c r="BD1021" s="71"/>
      <c r="BE1021" s="71"/>
      <c r="BF1021" s="71"/>
      <c r="BG1021" s="72"/>
      <c r="BH1021" s="71"/>
      <c r="BI1021" s="71"/>
      <c r="BJ1021" s="71"/>
      <c r="BK1021" s="71"/>
      <c r="BL1021" s="71"/>
      <c r="BM1021" s="71"/>
      <c r="BN1021" s="72"/>
      <c r="BO1021" s="71"/>
      <c r="BP1021" s="71"/>
      <c r="BQ1021" s="71"/>
      <c r="BR1021" s="71"/>
      <c r="BS1021" s="71"/>
      <c r="BT1021" s="71"/>
      <c r="BU1021"/>
      <c r="BV1021" s="70"/>
      <c r="BW1021" s="70"/>
      <c r="BX1021" s="70"/>
      <c r="BY1021" s="70"/>
      <c r="BZ1021" s="70"/>
      <c r="CA1021" s="70"/>
      <c r="CB1021" s="70"/>
      <c r="CC1021" s="70"/>
      <c r="CD1021" s="70"/>
    </row>
    <row r="1022" spans="1:82">
      <c r="A1022" s="70"/>
      <c r="B1022" s="70"/>
      <c r="C1022" s="70"/>
      <c r="D1022" s="70"/>
      <c r="E1022" s="70"/>
      <c r="F1022" s="70"/>
      <c r="G1022" s="70"/>
      <c r="H1022" s="70"/>
      <c r="I1022" s="1066"/>
      <c r="J1022" s="71"/>
      <c r="K1022" s="71"/>
      <c r="L1022" s="71"/>
      <c r="M1022" s="71"/>
      <c r="N1022" s="71"/>
      <c r="O1022" s="71"/>
      <c r="P1022" s="71"/>
      <c r="Q1022" s="71"/>
      <c r="R1022" s="71"/>
      <c r="S1022" s="71"/>
      <c r="T1022" s="72"/>
      <c r="U1022" s="71"/>
      <c r="V1022" s="71"/>
      <c r="W1022" s="71"/>
      <c r="X1022" s="71"/>
      <c r="Y1022" s="71"/>
      <c r="Z1022" s="71"/>
      <c r="AA1022" s="71"/>
      <c r="AB1022" s="71"/>
      <c r="AC1022" s="71"/>
      <c r="AD1022" s="71"/>
      <c r="AE1022" s="72"/>
      <c r="AF1022" s="71"/>
      <c r="AG1022" s="71"/>
      <c r="AH1022" s="71"/>
      <c r="AI1022" s="71"/>
      <c r="AJ1022" s="71"/>
      <c r="AK1022" s="71"/>
      <c r="AL1022" s="71"/>
      <c r="AM1022" s="71"/>
      <c r="AN1022" s="71"/>
      <c r="AO1022" s="71"/>
      <c r="AP1022" s="71"/>
      <c r="AQ1022" s="72"/>
      <c r="AR1022" s="71"/>
      <c r="AS1022" s="71"/>
      <c r="AT1022" s="71"/>
      <c r="AU1022" s="71"/>
      <c r="AV1022" s="71"/>
      <c r="AW1022" s="71"/>
      <c r="AX1022" s="71"/>
      <c r="AY1022" s="72"/>
      <c r="AZ1022" s="71"/>
      <c r="BA1022" s="71"/>
      <c r="BB1022" s="71"/>
      <c r="BC1022" s="71"/>
      <c r="BD1022" s="71"/>
      <c r="BE1022" s="71"/>
      <c r="BF1022" s="71"/>
      <c r="BG1022" s="72"/>
      <c r="BH1022" s="71"/>
      <c r="BI1022" s="71"/>
      <c r="BJ1022" s="71"/>
      <c r="BK1022" s="71"/>
      <c r="BL1022" s="71"/>
      <c r="BM1022" s="71"/>
      <c r="BN1022" s="72"/>
      <c r="BO1022" s="71"/>
      <c r="BP1022" s="71"/>
      <c r="BQ1022" s="71"/>
      <c r="BR1022" s="71"/>
      <c r="BS1022" s="71"/>
      <c r="BT1022" s="71"/>
      <c r="BU1022"/>
      <c r="BV1022" s="70"/>
      <c r="BW1022" s="70"/>
      <c r="BX1022" s="70"/>
      <c r="BY1022" s="70"/>
      <c r="BZ1022" s="70"/>
      <c r="CA1022" s="70"/>
      <c r="CB1022" s="70"/>
      <c r="CC1022" s="70"/>
      <c r="CD1022" s="70"/>
    </row>
    <row r="1023" spans="1:82">
      <c r="A1023" s="70"/>
      <c r="B1023" s="70"/>
      <c r="C1023" s="70"/>
      <c r="D1023" s="70"/>
      <c r="E1023" s="70"/>
      <c r="F1023" s="70"/>
      <c r="G1023" s="70"/>
      <c r="H1023" s="70"/>
      <c r="I1023" s="1066"/>
      <c r="J1023" s="71"/>
      <c r="K1023" s="71"/>
      <c r="L1023" s="71"/>
      <c r="M1023" s="71"/>
      <c r="N1023" s="71"/>
      <c r="O1023" s="71"/>
      <c r="P1023" s="71"/>
      <c r="Q1023" s="71"/>
      <c r="R1023" s="71"/>
      <c r="S1023" s="71"/>
      <c r="T1023" s="72"/>
      <c r="U1023" s="71"/>
      <c r="V1023" s="71"/>
      <c r="W1023" s="71"/>
      <c r="X1023" s="71"/>
      <c r="Y1023" s="71"/>
      <c r="Z1023" s="71"/>
      <c r="AA1023" s="71"/>
      <c r="AB1023" s="71"/>
      <c r="AC1023" s="71"/>
      <c r="AD1023" s="71"/>
      <c r="AE1023" s="72"/>
      <c r="AF1023" s="71"/>
      <c r="AG1023" s="71"/>
      <c r="AH1023" s="71"/>
      <c r="AI1023" s="71"/>
      <c r="AJ1023" s="71"/>
      <c r="AK1023" s="71"/>
      <c r="AL1023" s="71"/>
      <c r="AM1023" s="71"/>
      <c r="AN1023" s="71"/>
      <c r="AO1023" s="71"/>
      <c r="AP1023" s="71"/>
      <c r="AQ1023" s="72"/>
      <c r="AR1023" s="71"/>
      <c r="AS1023" s="71"/>
      <c r="AT1023" s="71"/>
      <c r="AU1023" s="71"/>
      <c r="AV1023" s="71"/>
      <c r="AW1023" s="71"/>
      <c r="AX1023" s="71"/>
      <c r="AY1023" s="72"/>
      <c r="AZ1023" s="71"/>
      <c r="BA1023" s="71"/>
      <c r="BB1023" s="71"/>
      <c r="BC1023" s="71"/>
      <c r="BD1023" s="71"/>
      <c r="BE1023" s="71"/>
      <c r="BF1023" s="71"/>
      <c r="BG1023" s="72"/>
      <c r="BH1023" s="71"/>
      <c r="BI1023" s="71"/>
      <c r="BJ1023" s="71"/>
      <c r="BK1023" s="71"/>
      <c r="BL1023" s="71"/>
      <c r="BM1023" s="71"/>
      <c r="BN1023" s="72"/>
      <c r="BO1023" s="71"/>
      <c r="BP1023" s="71"/>
      <c r="BQ1023" s="71"/>
      <c r="BR1023" s="71"/>
      <c r="BS1023" s="71"/>
      <c r="BT1023" s="71"/>
      <c r="BU1023"/>
      <c r="BV1023" s="1058"/>
      <c r="BW1023" s="1058"/>
      <c r="BX1023" s="1058"/>
      <c r="BY1023" s="1058"/>
      <c r="BZ1023" s="1058"/>
      <c r="CA1023" s="1058"/>
      <c r="CB1023" s="1058"/>
      <c r="CC1023" s="1058"/>
      <c r="CD1023" s="1058"/>
    </row>
    <row r="1024" spans="1:82">
      <c r="A1024" s="70"/>
      <c r="B1024" s="70"/>
      <c r="C1024" s="70"/>
      <c r="D1024" s="70"/>
      <c r="E1024" s="70"/>
      <c r="F1024" s="70"/>
      <c r="G1024" s="70"/>
      <c r="H1024" s="70"/>
      <c r="I1024" s="1066"/>
      <c r="J1024" s="71"/>
      <c r="K1024" s="71"/>
      <c r="L1024" s="71"/>
      <c r="M1024" s="71"/>
      <c r="N1024" s="71"/>
      <c r="O1024" s="71"/>
      <c r="P1024" s="71"/>
      <c r="Q1024" s="71"/>
      <c r="R1024" s="71"/>
      <c r="S1024" s="71"/>
      <c r="T1024" s="72"/>
      <c r="U1024" s="71"/>
      <c r="V1024" s="71"/>
      <c r="W1024" s="71"/>
      <c r="X1024" s="71"/>
      <c r="Y1024" s="71"/>
      <c r="Z1024" s="71"/>
      <c r="AA1024" s="71"/>
      <c r="AB1024" s="71"/>
      <c r="AC1024" s="71"/>
      <c r="AD1024" s="71"/>
      <c r="AE1024" s="72"/>
      <c r="AF1024" s="71"/>
      <c r="AG1024" s="71"/>
      <c r="AH1024" s="71"/>
      <c r="AI1024" s="71"/>
      <c r="AJ1024" s="71"/>
      <c r="AK1024" s="71"/>
      <c r="AL1024" s="71"/>
      <c r="AM1024" s="71"/>
      <c r="AN1024" s="71"/>
      <c r="AO1024" s="71"/>
      <c r="AP1024" s="71"/>
      <c r="AQ1024" s="72"/>
      <c r="AR1024" s="71"/>
      <c r="AS1024" s="71"/>
      <c r="AT1024" s="71"/>
      <c r="AU1024" s="71"/>
      <c r="AV1024" s="71"/>
      <c r="AW1024" s="71"/>
      <c r="AX1024" s="71"/>
      <c r="AY1024" s="72"/>
      <c r="AZ1024" s="71"/>
      <c r="BA1024" s="71"/>
      <c r="BB1024" s="71"/>
      <c r="BC1024" s="71"/>
      <c r="BD1024" s="71"/>
      <c r="BE1024" s="71"/>
      <c r="BF1024" s="71"/>
      <c r="BG1024" s="72"/>
      <c r="BH1024" s="71"/>
      <c r="BI1024" s="71"/>
      <c r="BJ1024" s="71"/>
      <c r="BK1024" s="71"/>
      <c r="BL1024" s="71"/>
      <c r="BM1024" s="71"/>
      <c r="BN1024" s="72"/>
      <c r="BO1024" s="71"/>
      <c r="BP1024" s="71"/>
      <c r="BQ1024" s="71"/>
      <c r="BR1024" s="71"/>
      <c r="BS1024" s="71"/>
      <c r="BT1024" s="71"/>
      <c r="BU1024"/>
      <c r="BV1024" s="1058"/>
      <c r="BW1024" s="1058"/>
      <c r="BX1024" s="1058"/>
      <c r="BY1024" s="1058"/>
      <c r="BZ1024" s="1058"/>
      <c r="CA1024" s="1058"/>
      <c r="CB1024" s="1058"/>
      <c r="CC1024" s="1058"/>
      <c r="CD1024" s="1058"/>
    </row>
    <row r="1025" spans="1:82">
      <c r="A1025" s="70"/>
      <c r="B1025" s="70"/>
      <c r="C1025" s="70"/>
      <c r="D1025" s="70"/>
      <c r="E1025" s="70"/>
      <c r="F1025" s="70"/>
      <c r="G1025" s="70"/>
      <c r="H1025" s="70"/>
      <c r="I1025" s="1066"/>
      <c r="J1025" s="71"/>
      <c r="K1025" s="71"/>
      <c r="L1025" s="71"/>
      <c r="M1025" s="71"/>
      <c r="N1025" s="71"/>
      <c r="O1025" s="71"/>
      <c r="P1025" s="71"/>
      <c r="Q1025" s="71"/>
      <c r="R1025" s="71"/>
      <c r="S1025" s="71"/>
      <c r="T1025" s="72"/>
      <c r="U1025" s="71"/>
      <c r="V1025" s="71"/>
      <c r="W1025" s="71"/>
      <c r="X1025" s="71"/>
      <c r="Y1025" s="71"/>
      <c r="Z1025" s="71"/>
      <c r="AA1025" s="71"/>
      <c r="AB1025" s="71"/>
      <c r="AC1025" s="71"/>
      <c r="AD1025" s="71"/>
      <c r="AE1025" s="72"/>
      <c r="AF1025" s="71"/>
      <c r="AG1025" s="71"/>
      <c r="AH1025" s="71"/>
      <c r="AI1025" s="71"/>
      <c r="AJ1025" s="71"/>
      <c r="AK1025" s="71"/>
      <c r="AL1025" s="71"/>
      <c r="AM1025" s="71"/>
      <c r="AN1025" s="71"/>
      <c r="AO1025" s="71"/>
      <c r="AP1025" s="71"/>
      <c r="AQ1025" s="72"/>
      <c r="AR1025" s="71"/>
      <c r="AS1025" s="71"/>
      <c r="AT1025" s="71"/>
      <c r="AU1025" s="71"/>
      <c r="AV1025" s="71"/>
      <c r="AW1025" s="71"/>
      <c r="AX1025" s="71"/>
      <c r="AY1025" s="72"/>
      <c r="AZ1025" s="71"/>
      <c r="BA1025" s="71"/>
      <c r="BB1025" s="71"/>
      <c r="BC1025" s="71"/>
      <c r="BD1025" s="71"/>
      <c r="BE1025" s="71"/>
      <c r="BF1025" s="71"/>
      <c r="BG1025" s="72"/>
      <c r="BH1025" s="71"/>
      <c r="BI1025" s="71"/>
      <c r="BJ1025" s="71"/>
      <c r="BK1025" s="71"/>
      <c r="BL1025" s="71"/>
      <c r="BM1025" s="71"/>
      <c r="BN1025" s="72"/>
      <c r="BO1025" s="71"/>
      <c r="BP1025" s="71"/>
      <c r="BQ1025" s="71"/>
      <c r="BR1025" s="71"/>
      <c r="BS1025" s="71"/>
      <c r="BT1025" s="71"/>
      <c r="BU1025"/>
      <c r="BV1025" s="70"/>
      <c r="BW1025" s="70"/>
      <c r="BX1025" s="70"/>
      <c r="BY1025" s="70"/>
      <c r="BZ1025" s="70"/>
      <c r="CA1025" s="70"/>
      <c r="CB1025" s="70"/>
      <c r="CC1025" s="70"/>
      <c r="CD1025" s="70"/>
    </row>
    <row r="1026" spans="1:82">
      <c r="A1026" s="70"/>
      <c r="B1026" s="70"/>
      <c r="C1026" s="70"/>
      <c r="D1026" s="70"/>
      <c r="E1026" s="70"/>
      <c r="F1026" s="70"/>
      <c r="G1026" s="70"/>
      <c r="H1026" s="70"/>
      <c r="I1026" s="1066"/>
      <c r="J1026" s="71"/>
      <c r="K1026" s="71"/>
      <c r="L1026" s="71"/>
      <c r="M1026" s="71"/>
      <c r="N1026" s="71"/>
      <c r="O1026" s="71"/>
      <c r="P1026" s="71"/>
      <c r="Q1026" s="71"/>
      <c r="R1026" s="71"/>
      <c r="S1026" s="71"/>
      <c r="T1026" s="72"/>
      <c r="U1026" s="71"/>
      <c r="V1026" s="71"/>
      <c r="W1026" s="71"/>
      <c r="X1026" s="71"/>
      <c r="Y1026" s="71"/>
      <c r="Z1026" s="71"/>
      <c r="AA1026" s="71"/>
      <c r="AB1026" s="71"/>
      <c r="AC1026" s="71"/>
      <c r="AD1026" s="71"/>
      <c r="AE1026" s="72"/>
      <c r="AF1026" s="71"/>
      <c r="AG1026" s="71"/>
      <c r="AH1026" s="71"/>
      <c r="AI1026" s="71"/>
      <c r="AJ1026" s="71"/>
      <c r="AK1026" s="71"/>
      <c r="AL1026" s="71"/>
      <c r="AM1026" s="71"/>
      <c r="AN1026" s="71"/>
      <c r="AO1026" s="71"/>
      <c r="AP1026" s="71"/>
      <c r="AQ1026" s="72"/>
      <c r="AR1026" s="71"/>
      <c r="AS1026" s="71"/>
      <c r="AT1026" s="71"/>
      <c r="AU1026" s="71"/>
      <c r="AV1026" s="71"/>
      <c r="AW1026" s="71"/>
      <c r="AX1026" s="71"/>
      <c r="AY1026" s="72"/>
      <c r="AZ1026" s="71"/>
      <c r="BA1026" s="71"/>
      <c r="BB1026" s="71"/>
      <c r="BC1026" s="71"/>
      <c r="BD1026" s="71"/>
      <c r="BE1026" s="71"/>
      <c r="BF1026" s="71"/>
      <c r="BG1026" s="72"/>
      <c r="BH1026" s="71"/>
      <c r="BI1026" s="71"/>
      <c r="BJ1026" s="71"/>
      <c r="BK1026" s="71"/>
      <c r="BL1026" s="71"/>
      <c r="BM1026" s="71"/>
      <c r="BN1026" s="72"/>
      <c r="BO1026" s="71"/>
      <c r="BP1026" s="71"/>
      <c r="BQ1026" s="71"/>
      <c r="BR1026" s="71"/>
      <c r="BS1026" s="71"/>
      <c r="BT1026" s="71"/>
      <c r="BU1026"/>
      <c r="BV1026" s="70"/>
      <c r="BW1026" s="70"/>
      <c r="BX1026" s="70"/>
      <c r="BY1026" s="70"/>
      <c r="BZ1026" s="70"/>
      <c r="CA1026" s="70"/>
      <c r="CB1026" s="70"/>
      <c r="CC1026" s="70"/>
      <c r="CD1026" s="70"/>
    </row>
    <row r="1027" spans="1:82">
      <c r="A1027" s="70"/>
      <c r="B1027" s="70"/>
      <c r="C1027" s="70"/>
      <c r="D1027" s="70"/>
      <c r="E1027" s="70"/>
      <c r="F1027" s="70"/>
      <c r="G1027" s="70"/>
      <c r="H1027" s="70"/>
      <c r="I1027" s="1066"/>
      <c r="J1027" s="71"/>
      <c r="K1027" s="71"/>
      <c r="L1027" s="71"/>
      <c r="M1027" s="71"/>
      <c r="N1027" s="71"/>
      <c r="O1027" s="71"/>
      <c r="P1027" s="71"/>
      <c r="Q1027" s="71"/>
      <c r="R1027" s="71"/>
      <c r="S1027" s="71"/>
      <c r="T1027" s="72"/>
      <c r="U1027" s="71"/>
      <c r="V1027" s="71"/>
      <c r="W1027" s="71"/>
      <c r="X1027" s="71"/>
      <c r="Y1027" s="71"/>
      <c r="Z1027" s="71"/>
      <c r="AA1027" s="71"/>
      <c r="AB1027" s="71"/>
      <c r="AC1027" s="71"/>
      <c r="AD1027" s="71"/>
      <c r="AE1027" s="72"/>
      <c r="AF1027" s="71"/>
      <c r="AG1027" s="71"/>
      <c r="AH1027" s="71"/>
      <c r="AI1027" s="71"/>
      <c r="AJ1027" s="71"/>
      <c r="AK1027" s="71"/>
      <c r="AL1027" s="71"/>
      <c r="AM1027" s="71"/>
      <c r="AN1027" s="71"/>
      <c r="AO1027" s="71"/>
      <c r="AP1027" s="71"/>
      <c r="AQ1027" s="72"/>
      <c r="AR1027" s="71"/>
      <c r="AS1027" s="71"/>
      <c r="AT1027" s="71"/>
      <c r="AU1027" s="71"/>
      <c r="AV1027" s="71"/>
      <c r="AW1027" s="71"/>
      <c r="AX1027" s="71"/>
      <c r="AY1027" s="72"/>
      <c r="AZ1027" s="71"/>
      <c r="BA1027" s="71"/>
      <c r="BB1027" s="71"/>
      <c r="BC1027" s="71"/>
      <c r="BD1027" s="71"/>
      <c r="BE1027" s="71"/>
      <c r="BF1027" s="71"/>
      <c r="BG1027" s="72"/>
      <c r="BH1027" s="71"/>
      <c r="BI1027" s="71"/>
      <c r="BJ1027" s="71"/>
      <c r="BK1027" s="71"/>
      <c r="BL1027" s="71"/>
      <c r="BM1027" s="71"/>
      <c r="BN1027" s="72"/>
      <c r="BO1027" s="71"/>
      <c r="BP1027" s="71"/>
      <c r="BQ1027" s="71"/>
      <c r="BR1027" s="71"/>
      <c r="BS1027" s="71"/>
      <c r="BT1027" s="71"/>
      <c r="BU1027"/>
      <c r="BV1027" s="70"/>
      <c r="BW1027" s="70"/>
      <c r="BX1027" s="70"/>
      <c r="BY1027" s="70"/>
      <c r="BZ1027" s="70"/>
      <c r="CA1027" s="70"/>
      <c r="CB1027" s="70"/>
      <c r="CC1027" s="70"/>
      <c r="CD1027" s="70"/>
    </row>
    <row r="1028" spans="1:82">
      <c r="A1028" s="70"/>
      <c r="B1028" s="70"/>
      <c r="C1028" s="70"/>
      <c r="D1028" s="70"/>
      <c r="E1028" s="70"/>
      <c r="F1028" s="70"/>
      <c r="G1028" s="70"/>
      <c r="H1028" s="70"/>
      <c r="I1028" s="1066"/>
      <c r="J1028" s="71"/>
      <c r="K1028" s="71"/>
      <c r="L1028" s="71"/>
      <c r="M1028" s="71"/>
      <c r="N1028" s="71"/>
      <c r="O1028" s="71"/>
      <c r="P1028" s="71"/>
      <c r="Q1028" s="71"/>
      <c r="R1028" s="71"/>
      <c r="S1028" s="71"/>
      <c r="T1028" s="72"/>
      <c r="U1028" s="71"/>
      <c r="V1028" s="71"/>
      <c r="W1028" s="71"/>
      <c r="X1028" s="71"/>
      <c r="Y1028" s="71"/>
      <c r="Z1028" s="71"/>
      <c r="AA1028" s="71"/>
      <c r="AB1028" s="71"/>
      <c r="AC1028" s="71"/>
      <c r="AD1028" s="71"/>
      <c r="AE1028" s="72"/>
      <c r="AF1028" s="71"/>
      <c r="AG1028" s="71"/>
      <c r="AH1028" s="71"/>
      <c r="AI1028" s="71"/>
      <c r="AJ1028" s="71"/>
      <c r="AK1028" s="71"/>
      <c r="AL1028" s="71"/>
      <c r="AM1028" s="71"/>
      <c r="AN1028" s="71"/>
      <c r="AO1028" s="71"/>
      <c r="AP1028" s="71"/>
      <c r="AQ1028" s="72"/>
      <c r="AR1028" s="71"/>
      <c r="AS1028" s="71"/>
      <c r="AT1028" s="71"/>
      <c r="AU1028" s="71"/>
      <c r="AV1028" s="71"/>
      <c r="AW1028" s="71"/>
      <c r="AX1028" s="71"/>
      <c r="AY1028" s="72"/>
      <c r="AZ1028" s="71"/>
      <c r="BA1028" s="71"/>
      <c r="BB1028" s="71"/>
      <c r="BC1028" s="71"/>
      <c r="BD1028" s="71"/>
      <c r="BE1028" s="71"/>
      <c r="BF1028" s="71"/>
      <c r="BG1028" s="72"/>
      <c r="BH1028" s="71"/>
      <c r="BI1028" s="71"/>
      <c r="BJ1028" s="71"/>
      <c r="BK1028" s="71"/>
      <c r="BL1028" s="71"/>
      <c r="BM1028" s="71"/>
      <c r="BN1028" s="72"/>
      <c r="BO1028" s="71"/>
      <c r="BP1028" s="71"/>
      <c r="BQ1028" s="71"/>
      <c r="BR1028" s="71"/>
      <c r="BS1028" s="71"/>
      <c r="BT1028" s="71"/>
      <c r="BU1028"/>
      <c r="BV1028" s="70"/>
      <c r="BW1028" s="70"/>
      <c r="BX1028" s="70"/>
      <c r="BY1028" s="70"/>
      <c r="BZ1028" s="70"/>
      <c r="CA1028" s="70"/>
      <c r="CB1028" s="70"/>
      <c r="CC1028" s="70"/>
      <c r="CD1028" s="70"/>
    </row>
    <row r="1029" spans="1:82">
      <c r="A1029" s="70"/>
      <c r="B1029" s="70"/>
      <c r="C1029" s="70"/>
      <c r="D1029" s="70"/>
      <c r="E1029" s="70"/>
      <c r="F1029" s="70"/>
      <c r="G1029" s="70"/>
      <c r="H1029" s="70"/>
      <c r="I1029" s="1066"/>
      <c r="J1029" s="71"/>
      <c r="K1029" s="71"/>
      <c r="L1029" s="71"/>
      <c r="M1029" s="71"/>
      <c r="N1029" s="71"/>
      <c r="O1029" s="71"/>
      <c r="P1029" s="71"/>
      <c r="Q1029" s="71"/>
      <c r="R1029" s="71"/>
      <c r="S1029" s="71"/>
      <c r="T1029" s="72"/>
      <c r="U1029" s="71"/>
      <c r="V1029" s="71"/>
      <c r="W1029" s="71"/>
      <c r="X1029" s="71"/>
      <c r="Y1029" s="71"/>
      <c r="Z1029" s="71"/>
      <c r="AA1029" s="71"/>
      <c r="AB1029" s="71"/>
      <c r="AC1029" s="71"/>
      <c r="AD1029" s="71"/>
      <c r="AE1029" s="72"/>
      <c r="AF1029" s="71"/>
      <c r="AG1029" s="71"/>
      <c r="AH1029" s="71"/>
      <c r="AI1029" s="71"/>
      <c r="AJ1029" s="71"/>
      <c r="AK1029" s="71"/>
      <c r="AL1029" s="71"/>
      <c r="AM1029" s="71"/>
      <c r="AN1029" s="71"/>
      <c r="AO1029" s="71"/>
      <c r="AP1029" s="71"/>
      <c r="AQ1029" s="72"/>
      <c r="AR1029" s="71"/>
      <c r="AS1029" s="71"/>
      <c r="AT1029" s="71"/>
      <c r="AU1029" s="71"/>
      <c r="AV1029" s="71"/>
      <c r="AW1029" s="71"/>
      <c r="AX1029" s="71"/>
      <c r="AY1029" s="72"/>
      <c r="AZ1029" s="71"/>
      <c r="BA1029" s="71"/>
      <c r="BB1029" s="71"/>
      <c r="BC1029" s="71"/>
      <c r="BD1029" s="71"/>
      <c r="BE1029" s="71"/>
      <c r="BF1029" s="71"/>
      <c r="BG1029" s="72"/>
      <c r="BH1029" s="71"/>
      <c r="BI1029" s="71"/>
      <c r="BJ1029" s="71"/>
      <c r="BK1029" s="71"/>
      <c r="BL1029" s="71"/>
      <c r="BM1029" s="71"/>
      <c r="BN1029" s="72"/>
      <c r="BO1029" s="71"/>
      <c r="BP1029" s="71"/>
      <c r="BQ1029" s="71"/>
      <c r="BR1029" s="71"/>
      <c r="BS1029" s="71"/>
      <c r="BT1029" s="71"/>
      <c r="BU1029"/>
      <c r="BV1029" s="70"/>
      <c r="BW1029" s="70"/>
      <c r="BX1029" s="70"/>
      <c r="BY1029" s="70"/>
      <c r="BZ1029" s="70"/>
      <c r="CA1029" s="70"/>
      <c r="CB1029" s="70"/>
      <c r="CC1029" s="70"/>
      <c r="CD1029" s="70"/>
    </row>
    <row r="1030" spans="1:82">
      <c r="A1030" s="70"/>
      <c r="B1030" s="70"/>
      <c r="C1030" s="70"/>
      <c r="D1030" s="70"/>
      <c r="E1030" s="70"/>
      <c r="F1030" s="70"/>
      <c r="G1030" s="70"/>
      <c r="H1030" s="70"/>
      <c r="I1030" s="1066"/>
      <c r="J1030" s="71"/>
      <c r="K1030" s="71"/>
      <c r="L1030" s="71"/>
      <c r="M1030" s="71"/>
      <c r="N1030" s="71"/>
      <c r="O1030" s="71"/>
      <c r="P1030" s="71"/>
      <c r="Q1030" s="71"/>
      <c r="R1030" s="71"/>
      <c r="S1030" s="71"/>
      <c r="T1030" s="72"/>
      <c r="U1030" s="71"/>
      <c r="V1030" s="71"/>
      <c r="W1030" s="71"/>
      <c r="X1030" s="71"/>
      <c r="Y1030" s="71"/>
      <c r="Z1030" s="71"/>
      <c r="AA1030" s="71"/>
      <c r="AB1030" s="71"/>
      <c r="AC1030" s="71"/>
      <c r="AD1030" s="71"/>
      <c r="AE1030" s="72"/>
      <c r="AF1030" s="71"/>
      <c r="AG1030" s="71"/>
      <c r="AH1030" s="71"/>
      <c r="AI1030" s="71"/>
      <c r="AJ1030" s="71"/>
      <c r="AK1030" s="71"/>
      <c r="AL1030" s="71"/>
      <c r="AM1030" s="71"/>
      <c r="AN1030" s="71"/>
      <c r="AO1030" s="71"/>
      <c r="AP1030" s="71"/>
      <c r="AQ1030" s="72"/>
      <c r="AR1030" s="71"/>
      <c r="AS1030" s="71"/>
      <c r="AT1030" s="71"/>
      <c r="AU1030" s="71"/>
      <c r="AV1030" s="71"/>
      <c r="AW1030" s="71"/>
      <c r="AX1030" s="71"/>
      <c r="AY1030" s="72"/>
      <c r="AZ1030" s="71"/>
      <c r="BA1030" s="71"/>
      <c r="BB1030" s="71"/>
      <c r="BC1030" s="71"/>
      <c r="BD1030" s="71"/>
      <c r="BE1030" s="71"/>
      <c r="BF1030" s="71"/>
      <c r="BG1030" s="72"/>
      <c r="BH1030" s="71"/>
      <c r="BI1030" s="71"/>
      <c r="BJ1030" s="71"/>
      <c r="BK1030" s="71"/>
      <c r="BL1030" s="71"/>
      <c r="BM1030" s="71"/>
      <c r="BN1030" s="72"/>
      <c r="BO1030" s="71"/>
      <c r="BP1030" s="71"/>
      <c r="BQ1030" s="71"/>
      <c r="BR1030" s="71"/>
      <c r="BS1030" s="71"/>
      <c r="BT1030" s="71"/>
      <c r="BU1030"/>
      <c r="BV1030" s="70"/>
      <c r="BW1030" s="70"/>
      <c r="BX1030" s="70"/>
      <c r="BY1030" s="70"/>
      <c r="BZ1030" s="70"/>
      <c r="CA1030" s="70"/>
      <c r="CB1030" s="70"/>
      <c r="CC1030" s="70"/>
      <c r="CD1030" s="70"/>
    </row>
    <row r="1031" spans="1:82">
      <c r="A1031" s="70"/>
      <c r="B1031" s="70"/>
      <c r="C1031" s="70"/>
      <c r="D1031" s="70"/>
      <c r="E1031" s="70"/>
      <c r="F1031" s="70"/>
      <c r="G1031" s="70"/>
      <c r="H1031" s="70"/>
      <c r="I1031" s="1066"/>
      <c r="J1031" s="71"/>
      <c r="K1031" s="71"/>
      <c r="L1031" s="71"/>
      <c r="M1031" s="71"/>
      <c r="N1031" s="71"/>
      <c r="O1031" s="71"/>
      <c r="P1031" s="71"/>
      <c r="Q1031" s="71"/>
      <c r="R1031" s="71"/>
      <c r="S1031" s="71"/>
      <c r="T1031" s="72"/>
      <c r="U1031" s="71"/>
      <c r="V1031" s="71"/>
      <c r="W1031" s="71"/>
      <c r="X1031" s="71"/>
      <c r="Y1031" s="71"/>
      <c r="Z1031" s="71"/>
      <c r="AA1031" s="71"/>
      <c r="AB1031" s="71"/>
      <c r="AC1031" s="71"/>
      <c r="AD1031" s="71"/>
      <c r="AE1031" s="72"/>
      <c r="AF1031" s="71"/>
      <c r="AG1031" s="71"/>
      <c r="AH1031" s="71"/>
      <c r="AI1031" s="71"/>
      <c r="AJ1031" s="71"/>
      <c r="AK1031" s="71"/>
      <c r="AL1031" s="71"/>
      <c r="AM1031" s="71"/>
      <c r="AN1031" s="71"/>
      <c r="AO1031" s="71"/>
      <c r="AP1031" s="71"/>
      <c r="AQ1031" s="72"/>
      <c r="AR1031" s="71"/>
      <c r="AS1031" s="71"/>
      <c r="AT1031" s="71"/>
      <c r="AU1031" s="71"/>
      <c r="AV1031" s="71"/>
      <c r="AW1031" s="71"/>
      <c r="AX1031" s="71"/>
      <c r="AY1031" s="72"/>
      <c r="AZ1031" s="71"/>
      <c r="BA1031" s="71"/>
      <c r="BB1031" s="71"/>
      <c r="BC1031" s="71"/>
      <c r="BD1031" s="71"/>
      <c r="BE1031" s="71"/>
      <c r="BF1031" s="71"/>
      <c r="BG1031" s="72"/>
      <c r="BH1031" s="71"/>
      <c r="BI1031" s="71"/>
      <c r="BJ1031" s="71"/>
      <c r="BK1031" s="71"/>
      <c r="BL1031" s="71"/>
      <c r="BM1031" s="71"/>
      <c r="BN1031" s="72"/>
      <c r="BO1031" s="71"/>
      <c r="BP1031" s="71"/>
      <c r="BQ1031" s="71"/>
      <c r="BR1031" s="71"/>
      <c r="BS1031" s="71"/>
      <c r="BT1031" s="71"/>
      <c r="BU1031"/>
      <c r="BV1031" s="70"/>
      <c r="BW1031" s="70"/>
      <c r="BX1031" s="70"/>
      <c r="BY1031" s="70"/>
      <c r="BZ1031" s="70"/>
      <c r="CA1031" s="70"/>
      <c r="CB1031" s="70"/>
      <c r="CC1031" s="70"/>
      <c r="CD1031" s="70"/>
    </row>
    <row r="1032" spans="1:82">
      <c r="A1032" s="70"/>
      <c r="B1032" s="70"/>
      <c r="C1032" s="70"/>
      <c r="D1032" s="70"/>
      <c r="E1032" s="70"/>
      <c r="F1032" s="70"/>
      <c r="G1032" s="70"/>
      <c r="H1032" s="70"/>
      <c r="I1032" s="1066"/>
      <c r="J1032" s="71"/>
      <c r="K1032" s="71"/>
      <c r="L1032" s="71"/>
      <c r="M1032" s="71"/>
      <c r="N1032" s="71"/>
      <c r="O1032" s="71"/>
      <c r="P1032" s="71"/>
      <c r="Q1032" s="71"/>
      <c r="R1032" s="71"/>
      <c r="S1032" s="71"/>
      <c r="T1032" s="72"/>
      <c r="U1032" s="71"/>
      <c r="V1032" s="71"/>
      <c r="W1032" s="71"/>
      <c r="X1032" s="71"/>
      <c r="Y1032" s="71"/>
      <c r="Z1032" s="71"/>
      <c r="AA1032" s="71"/>
      <c r="AB1032" s="71"/>
      <c r="AC1032" s="71"/>
      <c r="AD1032" s="71"/>
      <c r="AE1032" s="72"/>
      <c r="AF1032" s="71"/>
      <c r="AG1032" s="71"/>
      <c r="AH1032" s="71"/>
      <c r="AI1032" s="71"/>
      <c r="AJ1032" s="71"/>
      <c r="AK1032" s="71"/>
      <c r="AL1032" s="71"/>
      <c r="AM1032" s="71"/>
      <c r="AN1032" s="71"/>
      <c r="AO1032" s="71"/>
      <c r="AP1032" s="71"/>
      <c r="AQ1032" s="72"/>
      <c r="AR1032" s="71"/>
      <c r="AS1032" s="71"/>
      <c r="AT1032" s="71"/>
      <c r="AU1032" s="71"/>
      <c r="AV1032" s="71"/>
      <c r="AW1032" s="71"/>
      <c r="AX1032" s="71"/>
      <c r="AY1032" s="72"/>
      <c r="AZ1032" s="71"/>
      <c r="BA1032" s="71"/>
      <c r="BB1032" s="71"/>
      <c r="BC1032" s="71"/>
      <c r="BD1032" s="71"/>
      <c r="BE1032" s="71"/>
      <c r="BF1032" s="71"/>
      <c r="BG1032" s="72"/>
      <c r="BH1032" s="71"/>
      <c r="BI1032" s="71"/>
      <c r="BJ1032" s="71"/>
      <c r="BK1032" s="71"/>
      <c r="BL1032" s="71"/>
      <c r="BM1032" s="71"/>
      <c r="BN1032" s="72"/>
      <c r="BO1032" s="71"/>
      <c r="BP1032" s="71"/>
      <c r="BQ1032" s="71"/>
      <c r="BR1032" s="71"/>
      <c r="BS1032" s="71"/>
      <c r="BT1032" s="71"/>
      <c r="BU1032"/>
      <c r="BV1032" s="70"/>
      <c r="BW1032" s="70"/>
      <c r="BX1032" s="70"/>
      <c r="BY1032" s="70"/>
      <c r="BZ1032" s="70"/>
      <c r="CA1032" s="70"/>
      <c r="CB1032" s="70"/>
      <c r="CC1032" s="70"/>
      <c r="CD1032" s="70"/>
    </row>
    <row r="1033" spans="1:82">
      <c r="A1033" s="70"/>
      <c r="B1033" s="70"/>
      <c r="C1033" s="70"/>
      <c r="D1033" s="70"/>
      <c r="E1033" s="70"/>
      <c r="F1033" s="70"/>
      <c r="G1033" s="70"/>
      <c r="H1033" s="70"/>
      <c r="I1033" s="1066"/>
      <c r="J1033" s="71"/>
      <c r="K1033" s="71"/>
      <c r="L1033" s="71"/>
      <c r="M1033" s="71"/>
      <c r="N1033" s="71"/>
      <c r="O1033" s="71"/>
      <c r="P1033" s="71"/>
      <c r="Q1033" s="71"/>
      <c r="R1033" s="71"/>
      <c r="S1033" s="71"/>
      <c r="T1033" s="72"/>
      <c r="U1033" s="71"/>
      <c r="V1033" s="71"/>
      <c r="W1033" s="71"/>
      <c r="X1033" s="71"/>
      <c r="Y1033" s="71"/>
      <c r="Z1033" s="71"/>
      <c r="AA1033" s="71"/>
      <c r="AB1033" s="71"/>
      <c r="AC1033" s="71"/>
      <c r="AD1033" s="71"/>
      <c r="AE1033" s="72"/>
      <c r="AF1033" s="71"/>
      <c r="AG1033" s="71"/>
      <c r="AH1033" s="71"/>
      <c r="AI1033" s="71"/>
      <c r="AJ1033" s="71"/>
      <c r="AK1033" s="71"/>
      <c r="AL1033" s="71"/>
      <c r="AM1033" s="71"/>
      <c r="AN1033" s="71"/>
      <c r="AO1033" s="71"/>
      <c r="AP1033" s="71"/>
      <c r="AQ1033" s="72"/>
      <c r="AR1033" s="71"/>
      <c r="AS1033" s="71"/>
      <c r="AT1033" s="71"/>
      <c r="AU1033" s="71"/>
      <c r="AV1033" s="71"/>
      <c r="AW1033" s="71"/>
      <c r="AX1033" s="71"/>
      <c r="AY1033" s="72"/>
      <c r="AZ1033" s="71"/>
      <c r="BA1033" s="71"/>
      <c r="BB1033" s="71"/>
      <c r="BC1033" s="71"/>
      <c r="BD1033" s="71"/>
      <c r="BE1033" s="71"/>
      <c r="BF1033" s="71"/>
      <c r="BG1033" s="72"/>
      <c r="BH1033" s="71"/>
      <c r="BI1033" s="71"/>
      <c r="BJ1033" s="71"/>
      <c r="BK1033" s="71"/>
      <c r="BL1033" s="71"/>
      <c r="BM1033" s="71"/>
      <c r="BN1033" s="72"/>
      <c r="BO1033" s="71"/>
      <c r="BP1033" s="71"/>
      <c r="BQ1033" s="71"/>
      <c r="BR1033" s="71"/>
      <c r="BS1033" s="71"/>
      <c r="BT1033" s="71"/>
      <c r="BU1033"/>
      <c r="BV1033" s="70"/>
      <c r="BW1033" s="70"/>
      <c r="BX1033" s="70"/>
      <c r="BY1033" s="70"/>
      <c r="BZ1033" s="70"/>
      <c r="CA1033" s="70"/>
      <c r="CB1033" s="70"/>
      <c r="CC1033" s="70"/>
      <c r="CD1033" s="70"/>
    </row>
    <row r="1034" spans="1:82">
      <c r="A1034" s="70"/>
      <c r="B1034" s="70"/>
      <c r="C1034" s="70"/>
      <c r="D1034" s="70"/>
      <c r="E1034" s="70"/>
      <c r="F1034" s="70"/>
      <c r="G1034" s="70"/>
      <c r="H1034" s="70"/>
      <c r="I1034" s="1066"/>
      <c r="J1034" s="71"/>
      <c r="K1034" s="71"/>
      <c r="L1034" s="71"/>
      <c r="M1034" s="71"/>
      <c r="N1034" s="71"/>
      <c r="O1034" s="71"/>
      <c r="P1034" s="71"/>
      <c r="Q1034" s="71"/>
      <c r="R1034" s="71"/>
      <c r="S1034" s="71"/>
      <c r="T1034" s="72"/>
      <c r="U1034" s="71"/>
      <c r="V1034" s="71"/>
      <c r="W1034" s="71"/>
      <c r="X1034" s="71"/>
      <c r="Y1034" s="71"/>
      <c r="Z1034" s="71"/>
      <c r="AA1034" s="71"/>
      <c r="AB1034" s="71"/>
      <c r="AC1034" s="71"/>
      <c r="AD1034" s="71"/>
      <c r="AE1034" s="72"/>
      <c r="AF1034" s="71"/>
      <c r="AG1034" s="71"/>
      <c r="AH1034" s="71"/>
      <c r="AI1034" s="71"/>
      <c r="AJ1034" s="71"/>
      <c r="AK1034" s="71"/>
      <c r="AL1034" s="71"/>
      <c r="AM1034" s="71"/>
      <c r="AN1034" s="71"/>
      <c r="AO1034" s="71"/>
      <c r="AP1034" s="71"/>
      <c r="AQ1034" s="72"/>
      <c r="AR1034" s="71"/>
      <c r="AS1034" s="71"/>
      <c r="AT1034" s="71"/>
      <c r="AU1034" s="71"/>
      <c r="AV1034" s="71"/>
      <c r="AW1034" s="71"/>
      <c r="AX1034" s="71"/>
      <c r="AY1034" s="72"/>
      <c r="AZ1034" s="71"/>
      <c r="BA1034" s="71"/>
      <c r="BB1034" s="71"/>
      <c r="BC1034" s="71"/>
      <c r="BD1034" s="71"/>
      <c r="BE1034" s="71"/>
      <c r="BF1034" s="71"/>
      <c r="BG1034" s="72"/>
      <c r="BH1034" s="71"/>
      <c r="BI1034" s="71"/>
      <c r="BJ1034" s="71"/>
      <c r="BK1034" s="71"/>
      <c r="BL1034" s="71"/>
      <c r="BM1034" s="71"/>
      <c r="BN1034" s="72"/>
      <c r="BO1034" s="71"/>
      <c r="BP1034" s="71"/>
      <c r="BQ1034" s="71"/>
      <c r="BR1034" s="71"/>
      <c r="BS1034" s="71"/>
      <c r="BT1034" s="71"/>
      <c r="BU1034"/>
      <c r="BV1034" s="70"/>
      <c r="BW1034" s="70"/>
      <c r="BX1034" s="70"/>
      <c r="BY1034" s="70"/>
      <c r="BZ1034" s="70"/>
      <c r="CA1034" s="70"/>
      <c r="CB1034" s="70"/>
      <c r="CC1034" s="70"/>
      <c r="CD1034" s="70"/>
    </row>
    <row r="1035" spans="1:82">
      <c r="A1035" s="70"/>
      <c r="B1035" s="70"/>
      <c r="C1035" s="70"/>
      <c r="D1035" s="70"/>
      <c r="E1035" s="70"/>
      <c r="F1035" s="70"/>
      <c r="G1035" s="1064"/>
      <c r="H1035" s="70"/>
      <c r="I1035" s="1066"/>
      <c r="J1035" s="71"/>
      <c r="K1035" s="71"/>
      <c r="L1035" s="71"/>
      <c r="M1035" s="71"/>
      <c r="N1035" s="71"/>
      <c r="O1035" s="71"/>
      <c r="P1035" s="71"/>
      <c r="Q1035" s="71"/>
      <c r="R1035" s="71"/>
      <c r="S1035" s="71"/>
      <c r="T1035" s="72"/>
      <c r="U1035" s="71"/>
      <c r="V1035" s="71"/>
      <c r="W1035" s="71"/>
      <c r="X1035" s="71"/>
      <c r="Y1035" s="71"/>
      <c r="Z1035" s="71"/>
      <c r="AA1035" s="71"/>
      <c r="AB1035" s="71"/>
      <c r="AC1035" s="71"/>
      <c r="AD1035" s="71"/>
      <c r="AE1035" s="72"/>
      <c r="AF1035" s="71"/>
      <c r="AG1035" s="71"/>
      <c r="AH1035" s="71"/>
      <c r="AI1035" s="71"/>
      <c r="AJ1035" s="71"/>
      <c r="AK1035" s="71"/>
      <c r="AL1035" s="71"/>
      <c r="AM1035" s="71"/>
      <c r="AN1035" s="71"/>
      <c r="AO1035" s="71"/>
      <c r="AP1035" s="71"/>
      <c r="AQ1035" s="72"/>
      <c r="AR1035" s="71"/>
      <c r="AS1035" s="71"/>
      <c r="AT1035" s="71"/>
      <c r="AU1035" s="71"/>
      <c r="AV1035" s="71"/>
      <c r="AW1035" s="71"/>
      <c r="AX1035" s="71"/>
      <c r="AY1035" s="72"/>
      <c r="AZ1035" s="71"/>
      <c r="BA1035" s="71"/>
      <c r="BB1035" s="71"/>
      <c r="BC1035" s="71"/>
      <c r="BD1035" s="71"/>
      <c r="BE1035" s="71"/>
      <c r="BF1035" s="71"/>
      <c r="BG1035" s="72"/>
      <c r="BH1035" s="71"/>
      <c r="BI1035" s="71"/>
      <c r="BJ1035" s="71"/>
      <c r="BK1035" s="71"/>
      <c r="BL1035" s="71"/>
      <c r="BM1035" s="71"/>
      <c r="BN1035" s="72"/>
      <c r="BO1035" s="71"/>
      <c r="BP1035" s="71"/>
      <c r="BQ1035" s="71"/>
      <c r="BR1035" s="71"/>
      <c r="BS1035" s="71"/>
      <c r="BT1035" s="71"/>
      <c r="BU1035"/>
      <c r="BV1035" s="70"/>
      <c r="BW1035" s="70"/>
      <c r="BX1035" s="70"/>
      <c r="BY1035" s="70"/>
      <c r="BZ1035" s="70"/>
      <c r="CA1035" s="70"/>
      <c r="CB1035" s="70"/>
      <c r="CC1035" s="70"/>
      <c r="CD1035" s="70"/>
    </row>
    <row r="1036" spans="1:82">
      <c r="A1036" s="70"/>
      <c r="B1036" s="70"/>
      <c r="C1036" s="70"/>
      <c r="D1036" s="70"/>
      <c r="E1036" s="70"/>
      <c r="F1036" s="70"/>
      <c r="G1036" s="1064"/>
      <c r="H1036" s="70"/>
      <c r="I1036" s="1066"/>
      <c r="J1036" s="71"/>
      <c r="K1036" s="71"/>
      <c r="L1036" s="71"/>
      <c r="M1036" s="71"/>
      <c r="N1036" s="71"/>
      <c r="O1036" s="71"/>
      <c r="P1036" s="71"/>
      <c r="Q1036" s="71"/>
      <c r="R1036" s="71"/>
      <c r="S1036" s="71"/>
      <c r="T1036" s="72"/>
      <c r="U1036" s="71"/>
      <c r="V1036" s="71"/>
      <c r="W1036" s="71"/>
      <c r="X1036" s="71"/>
      <c r="Y1036" s="71"/>
      <c r="Z1036" s="71"/>
      <c r="AA1036" s="71"/>
      <c r="AB1036" s="71"/>
      <c r="AC1036" s="71"/>
      <c r="AD1036" s="71"/>
      <c r="AE1036" s="72"/>
      <c r="AF1036" s="71"/>
      <c r="AG1036" s="71"/>
      <c r="AH1036" s="71"/>
      <c r="AI1036" s="71"/>
      <c r="AJ1036" s="71"/>
      <c r="AK1036" s="71"/>
      <c r="AL1036" s="71"/>
      <c r="AM1036" s="71"/>
      <c r="AN1036" s="71"/>
      <c r="AO1036" s="71"/>
      <c r="AP1036" s="71"/>
      <c r="AQ1036" s="72"/>
      <c r="AR1036" s="71"/>
      <c r="AS1036" s="71"/>
      <c r="AT1036" s="71"/>
      <c r="AU1036" s="71"/>
      <c r="AV1036" s="71"/>
      <c r="AW1036" s="71"/>
      <c r="AX1036" s="71"/>
      <c r="AY1036" s="72"/>
      <c r="AZ1036" s="71"/>
      <c r="BA1036" s="71"/>
      <c r="BB1036" s="71"/>
      <c r="BC1036" s="71"/>
      <c r="BD1036" s="71"/>
      <c r="BE1036" s="71"/>
      <c r="BF1036" s="71"/>
      <c r="BG1036" s="72"/>
      <c r="BH1036" s="71"/>
      <c r="BI1036" s="71"/>
      <c r="BJ1036" s="71"/>
      <c r="BK1036" s="71"/>
      <c r="BL1036" s="71"/>
      <c r="BM1036" s="71"/>
      <c r="BN1036" s="72"/>
      <c r="BO1036" s="71"/>
      <c r="BP1036" s="71"/>
      <c r="BQ1036" s="71"/>
      <c r="BR1036" s="71"/>
      <c r="BS1036" s="71"/>
      <c r="BT1036" s="71"/>
      <c r="BU1036"/>
      <c r="BV1036" s="70"/>
      <c r="BW1036" s="70"/>
      <c r="BX1036" s="70"/>
      <c r="BY1036" s="70"/>
      <c r="BZ1036" s="70"/>
      <c r="CA1036" s="70"/>
      <c r="CB1036" s="70"/>
      <c r="CC1036" s="70"/>
      <c r="CD1036" s="70"/>
    </row>
    <row r="1037" spans="1:82">
      <c r="A1037" s="70"/>
      <c r="B1037" s="70"/>
      <c r="C1037" s="70"/>
      <c r="D1037" s="70"/>
      <c r="E1037" s="70"/>
      <c r="F1037" s="70"/>
      <c r="G1037" s="70"/>
      <c r="H1037" s="70"/>
      <c r="I1037" s="1066"/>
      <c r="J1037" s="71"/>
      <c r="K1037" s="71"/>
      <c r="L1037" s="71"/>
      <c r="M1037" s="71"/>
      <c r="N1037" s="71"/>
      <c r="O1037" s="71"/>
      <c r="P1037" s="71"/>
      <c r="Q1037" s="71"/>
      <c r="R1037" s="71"/>
      <c r="S1037" s="71"/>
      <c r="T1037" s="72"/>
      <c r="U1037" s="71"/>
      <c r="V1037" s="71"/>
      <c r="W1037" s="71"/>
      <c r="X1037" s="71"/>
      <c r="Y1037" s="71"/>
      <c r="Z1037" s="71"/>
      <c r="AA1037" s="71"/>
      <c r="AB1037" s="71"/>
      <c r="AC1037" s="71"/>
      <c r="AD1037" s="71"/>
      <c r="AE1037" s="72"/>
      <c r="AF1037" s="71"/>
      <c r="AG1037" s="71"/>
      <c r="AH1037" s="71"/>
      <c r="AI1037" s="71"/>
      <c r="AJ1037" s="71"/>
      <c r="AK1037" s="71"/>
      <c r="AL1037" s="71"/>
      <c r="AM1037" s="71"/>
      <c r="AN1037" s="71"/>
      <c r="AO1037" s="71"/>
      <c r="AP1037" s="71"/>
      <c r="AQ1037" s="72"/>
      <c r="AR1037" s="71"/>
      <c r="AS1037" s="71"/>
      <c r="AT1037" s="71"/>
      <c r="AU1037" s="71"/>
      <c r="AV1037" s="71"/>
      <c r="AW1037" s="71"/>
      <c r="AX1037" s="71"/>
      <c r="AY1037" s="72"/>
      <c r="AZ1037" s="71"/>
      <c r="BA1037" s="71"/>
      <c r="BB1037" s="71"/>
      <c r="BC1037" s="71"/>
      <c r="BD1037" s="71"/>
      <c r="BE1037" s="71"/>
      <c r="BF1037" s="71"/>
      <c r="BG1037" s="72"/>
      <c r="BH1037" s="71"/>
      <c r="BI1037" s="71"/>
      <c r="BJ1037" s="71"/>
      <c r="BK1037" s="71"/>
      <c r="BL1037" s="71"/>
      <c r="BM1037" s="71"/>
      <c r="BN1037" s="72"/>
      <c r="BO1037" s="71"/>
      <c r="BP1037" s="71"/>
      <c r="BQ1037" s="71"/>
      <c r="BR1037" s="71"/>
      <c r="BS1037" s="71"/>
      <c r="BT1037" s="71"/>
      <c r="BU1037"/>
      <c r="BV1037" s="70"/>
      <c r="BW1037" s="70"/>
      <c r="BX1037" s="70"/>
      <c r="BY1037" s="70"/>
      <c r="BZ1037" s="70"/>
      <c r="CA1037" s="70"/>
      <c r="CB1037" s="70"/>
      <c r="CC1037" s="70"/>
      <c r="CD1037" s="70"/>
    </row>
    <row r="1038" spans="1:82">
      <c r="A1038" s="70"/>
      <c r="B1038" s="70"/>
      <c r="C1038" s="70"/>
      <c r="D1038" s="70"/>
      <c r="E1038" s="70"/>
      <c r="F1038" s="70"/>
      <c r="G1038" s="70"/>
      <c r="H1038" s="70"/>
      <c r="I1038" s="1066"/>
      <c r="J1038" s="71"/>
      <c r="K1038" s="71"/>
      <c r="L1038" s="71"/>
      <c r="M1038" s="71"/>
      <c r="N1038" s="71"/>
      <c r="O1038" s="71"/>
      <c r="P1038" s="71"/>
      <c r="Q1038" s="71"/>
      <c r="R1038" s="71"/>
      <c r="S1038" s="71"/>
      <c r="T1038" s="72"/>
      <c r="U1038" s="71"/>
      <c r="V1038" s="71"/>
      <c r="W1038" s="71"/>
      <c r="X1038" s="71"/>
      <c r="Y1038" s="71"/>
      <c r="Z1038" s="71"/>
      <c r="AA1038" s="71"/>
      <c r="AB1038" s="71"/>
      <c r="AC1038" s="71"/>
      <c r="AD1038" s="71"/>
      <c r="AE1038" s="72"/>
      <c r="AF1038" s="71"/>
      <c r="AG1038" s="71"/>
      <c r="AH1038" s="71"/>
      <c r="AI1038" s="71"/>
      <c r="AJ1038" s="71"/>
      <c r="AK1038" s="71"/>
      <c r="AL1038" s="71"/>
      <c r="AM1038" s="71"/>
      <c r="AN1038" s="71"/>
      <c r="AO1038" s="71"/>
      <c r="AP1038" s="71"/>
      <c r="AQ1038" s="72"/>
      <c r="AR1038" s="71"/>
      <c r="AS1038" s="71"/>
      <c r="AT1038" s="71"/>
      <c r="AU1038" s="71"/>
      <c r="AV1038" s="71"/>
      <c r="AW1038" s="71"/>
      <c r="AX1038" s="71"/>
      <c r="AY1038" s="72"/>
      <c r="AZ1038" s="71"/>
      <c r="BA1038" s="71"/>
      <c r="BB1038" s="71"/>
      <c r="BC1038" s="71"/>
      <c r="BD1038" s="71"/>
      <c r="BE1038" s="71"/>
      <c r="BF1038" s="71"/>
      <c r="BG1038" s="72"/>
      <c r="BH1038" s="71"/>
      <c r="BI1038" s="71"/>
      <c r="BJ1038" s="71"/>
      <c r="BK1038" s="71"/>
      <c r="BL1038" s="71"/>
      <c r="BM1038" s="71"/>
      <c r="BN1038" s="72"/>
      <c r="BO1038" s="71"/>
      <c r="BP1038" s="71"/>
      <c r="BQ1038" s="71"/>
      <c r="BR1038" s="71"/>
      <c r="BS1038" s="71"/>
      <c r="BT1038" s="71"/>
      <c r="BU1038"/>
      <c r="BV1038" s="70"/>
      <c r="BW1038" s="70"/>
      <c r="BX1038" s="70"/>
      <c r="BY1038" s="70"/>
      <c r="BZ1038" s="70"/>
      <c r="CA1038" s="70"/>
      <c r="CB1038" s="70"/>
      <c r="CC1038" s="70"/>
      <c r="CD1038" s="70"/>
    </row>
    <row r="1039" spans="1:82">
      <c r="A1039" s="70"/>
      <c r="B1039" s="70"/>
      <c r="C1039" s="70"/>
      <c r="D1039" s="70"/>
      <c r="E1039" s="70"/>
      <c r="F1039" s="70"/>
      <c r="G1039" s="70"/>
      <c r="H1039" s="70"/>
      <c r="I1039" s="1066"/>
      <c r="J1039" s="71"/>
      <c r="K1039" s="71"/>
      <c r="L1039" s="71"/>
      <c r="M1039" s="71"/>
      <c r="N1039" s="71"/>
      <c r="O1039" s="71"/>
      <c r="P1039" s="71"/>
      <c r="Q1039" s="71"/>
      <c r="R1039" s="71"/>
      <c r="S1039" s="71"/>
      <c r="T1039" s="72"/>
      <c r="U1039" s="71"/>
      <c r="V1039" s="71"/>
      <c r="W1039" s="71"/>
      <c r="X1039" s="71"/>
      <c r="Y1039" s="71"/>
      <c r="Z1039" s="71"/>
      <c r="AA1039" s="71"/>
      <c r="AB1039" s="71"/>
      <c r="AC1039" s="71"/>
      <c r="AD1039" s="71"/>
      <c r="AE1039" s="72"/>
      <c r="AF1039" s="71"/>
      <c r="AG1039" s="71"/>
      <c r="AH1039" s="71"/>
      <c r="AI1039" s="71"/>
      <c r="AJ1039" s="71"/>
      <c r="AK1039" s="71"/>
      <c r="AL1039" s="71"/>
      <c r="AM1039" s="71"/>
      <c r="AN1039" s="71"/>
      <c r="AO1039" s="71"/>
      <c r="AP1039" s="71"/>
      <c r="AQ1039" s="72"/>
      <c r="AR1039" s="71"/>
      <c r="AS1039" s="71"/>
      <c r="AT1039" s="71"/>
      <c r="AU1039" s="71"/>
      <c r="AV1039" s="71"/>
      <c r="AW1039" s="71"/>
      <c r="AX1039" s="71"/>
      <c r="AY1039" s="72"/>
      <c r="AZ1039" s="71"/>
      <c r="BA1039" s="71"/>
      <c r="BB1039" s="71"/>
      <c r="BC1039" s="71"/>
      <c r="BD1039" s="71"/>
      <c r="BE1039" s="71"/>
      <c r="BF1039" s="71"/>
      <c r="BG1039" s="72"/>
      <c r="BH1039" s="71"/>
      <c r="BI1039" s="71"/>
      <c r="BJ1039" s="71"/>
      <c r="BK1039" s="71"/>
      <c r="BL1039" s="71"/>
      <c r="BM1039" s="71"/>
      <c r="BN1039" s="72"/>
      <c r="BO1039" s="71"/>
      <c r="BP1039" s="71"/>
      <c r="BQ1039" s="71"/>
      <c r="BR1039" s="71"/>
      <c r="BS1039" s="71"/>
      <c r="BT1039" s="71"/>
      <c r="BU1039"/>
      <c r="BV1039" s="70"/>
      <c r="BW1039" s="70"/>
      <c r="BX1039" s="70"/>
      <c r="BY1039" s="70"/>
      <c r="BZ1039" s="70"/>
      <c r="CA1039" s="70"/>
      <c r="CB1039" s="70"/>
      <c r="CC1039" s="70"/>
      <c r="CD1039" s="70"/>
    </row>
    <row r="1040" spans="1:82">
      <c r="A1040" s="70"/>
      <c r="B1040" s="70"/>
      <c r="C1040" s="70"/>
      <c r="D1040" s="70"/>
      <c r="E1040" s="70"/>
      <c r="F1040" s="70"/>
      <c r="G1040" s="70"/>
      <c r="H1040" s="70"/>
      <c r="I1040" s="1066"/>
      <c r="J1040" s="71"/>
      <c r="K1040" s="71"/>
      <c r="L1040" s="71"/>
      <c r="M1040" s="71"/>
      <c r="N1040" s="71"/>
      <c r="O1040" s="71"/>
      <c r="P1040" s="71"/>
      <c r="Q1040" s="71"/>
      <c r="R1040" s="71"/>
      <c r="S1040" s="71"/>
      <c r="T1040" s="72"/>
      <c r="U1040" s="71"/>
      <c r="V1040" s="71"/>
      <c r="W1040" s="71"/>
      <c r="X1040" s="71"/>
      <c r="Y1040" s="71"/>
      <c r="Z1040" s="71"/>
      <c r="AA1040" s="71"/>
      <c r="AB1040" s="71"/>
      <c r="AC1040" s="71"/>
      <c r="AD1040" s="71"/>
      <c r="AE1040" s="72"/>
      <c r="AF1040" s="71"/>
      <c r="AG1040" s="71"/>
      <c r="AH1040" s="71"/>
      <c r="AI1040" s="71"/>
      <c r="AJ1040" s="71"/>
      <c r="AK1040" s="71"/>
      <c r="AL1040" s="71"/>
      <c r="AM1040" s="71"/>
      <c r="AN1040" s="71"/>
      <c r="AO1040" s="71"/>
      <c r="AP1040" s="71"/>
      <c r="AQ1040" s="72"/>
      <c r="AR1040" s="71"/>
      <c r="AS1040" s="71"/>
      <c r="AT1040" s="71"/>
      <c r="AU1040" s="71"/>
      <c r="AV1040" s="71"/>
      <c r="AW1040" s="71"/>
      <c r="AX1040" s="71"/>
      <c r="AY1040" s="72"/>
      <c r="AZ1040" s="71"/>
      <c r="BA1040" s="71"/>
      <c r="BB1040" s="71"/>
      <c r="BC1040" s="71"/>
      <c r="BD1040" s="71"/>
      <c r="BE1040" s="71"/>
      <c r="BF1040" s="71"/>
      <c r="BG1040" s="72"/>
      <c r="BH1040" s="71"/>
      <c r="BI1040" s="71"/>
      <c r="BJ1040" s="71"/>
      <c r="BK1040" s="71"/>
      <c r="BL1040" s="71"/>
      <c r="BM1040" s="71"/>
      <c r="BN1040" s="72"/>
      <c r="BO1040" s="71"/>
      <c r="BP1040" s="71"/>
      <c r="BQ1040" s="71"/>
      <c r="BR1040" s="71"/>
      <c r="BS1040" s="71"/>
      <c r="BT1040" s="71"/>
      <c r="BU1040"/>
      <c r="BV1040" s="70"/>
      <c r="BW1040" s="70"/>
      <c r="BX1040" s="70"/>
      <c r="BY1040" s="70"/>
      <c r="BZ1040" s="70"/>
      <c r="CA1040" s="70"/>
      <c r="CB1040" s="70"/>
      <c r="CC1040" s="70"/>
      <c r="CD1040" s="70"/>
    </row>
    <row r="1041" spans="1:82">
      <c r="A1041" s="70"/>
      <c r="B1041" s="70"/>
      <c r="C1041" s="70"/>
      <c r="D1041" s="70"/>
      <c r="E1041" s="70"/>
      <c r="F1041" s="70"/>
      <c r="G1041" s="70"/>
      <c r="H1041" s="70"/>
      <c r="I1041" s="1066"/>
      <c r="J1041" s="71"/>
      <c r="K1041" s="71"/>
      <c r="L1041" s="71"/>
      <c r="M1041" s="71"/>
      <c r="N1041" s="71"/>
      <c r="O1041" s="71"/>
      <c r="P1041" s="71"/>
      <c r="Q1041" s="71"/>
      <c r="R1041" s="71"/>
      <c r="S1041" s="71"/>
      <c r="T1041" s="72"/>
      <c r="U1041" s="71"/>
      <c r="V1041" s="71"/>
      <c r="W1041" s="71"/>
      <c r="X1041" s="71"/>
      <c r="Y1041" s="71"/>
      <c r="Z1041" s="71"/>
      <c r="AA1041" s="71"/>
      <c r="AB1041" s="71"/>
      <c r="AC1041" s="71"/>
      <c r="AD1041" s="71"/>
      <c r="AE1041" s="72"/>
      <c r="AF1041" s="71"/>
      <c r="AG1041" s="71"/>
      <c r="AH1041" s="71"/>
      <c r="AI1041" s="71"/>
      <c r="AJ1041" s="71"/>
      <c r="AK1041" s="71"/>
      <c r="AL1041" s="71"/>
      <c r="AM1041" s="71"/>
      <c r="AN1041" s="71"/>
      <c r="AO1041" s="71"/>
      <c r="AP1041" s="71"/>
      <c r="AQ1041" s="72"/>
      <c r="AR1041" s="71"/>
      <c r="AS1041" s="71"/>
      <c r="AT1041" s="71"/>
      <c r="AU1041" s="71"/>
      <c r="AV1041" s="71"/>
      <c r="AW1041" s="71"/>
      <c r="AX1041" s="71"/>
      <c r="AY1041" s="72"/>
      <c r="AZ1041" s="71"/>
      <c r="BA1041" s="71"/>
      <c r="BB1041" s="71"/>
      <c r="BC1041" s="71"/>
      <c r="BD1041" s="71"/>
      <c r="BE1041" s="71"/>
      <c r="BF1041" s="71"/>
      <c r="BG1041" s="72"/>
      <c r="BH1041" s="71"/>
      <c r="BI1041" s="71"/>
      <c r="BJ1041" s="71"/>
      <c r="BK1041" s="71"/>
      <c r="BL1041" s="71"/>
      <c r="BM1041" s="71"/>
      <c r="BN1041" s="72"/>
      <c r="BO1041" s="71"/>
      <c r="BP1041" s="71"/>
      <c r="BQ1041" s="71"/>
      <c r="BR1041" s="71"/>
      <c r="BS1041" s="71"/>
      <c r="BT1041" s="71"/>
      <c r="BU1041"/>
      <c r="BV1041" s="1058"/>
      <c r="BW1041" s="1058"/>
      <c r="BX1041" s="1058"/>
      <c r="BY1041" s="1058"/>
      <c r="BZ1041" s="1058"/>
      <c r="CA1041" s="1058"/>
      <c r="CB1041" s="1058"/>
      <c r="CC1041" s="1058"/>
      <c r="CD1041" s="1058"/>
    </row>
    <row r="1042" spans="1:82">
      <c r="A1042" s="70"/>
      <c r="B1042" s="70"/>
      <c r="C1042" s="70"/>
      <c r="D1042" s="70"/>
      <c r="E1042" s="70"/>
      <c r="F1042" s="70"/>
      <c r="G1042" s="70"/>
      <c r="H1042" s="70"/>
      <c r="I1042" s="1066"/>
      <c r="J1042" s="71"/>
      <c r="K1042" s="71"/>
      <c r="L1042" s="71"/>
      <c r="M1042" s="71"/>
      <c r="N1042" s="71"/>
      <c r="O1042" s="71"/>
      <c r="P1042" s="71"/>
      <c r="Q1042" s="71"/>
      <c r="R1042" s="71"/>
      <c r="S1042" s="71"/>
      <c r="T1042" s="72"/>
      <c r="U1042" s="71"/>
      <c r="V1042" s="71"/>
      <c r="W1042" s="71"/>
      <c r="X1042" s="71"/>
      <c r="Y1042" s="71"/>
      <c r="Z1042" s="71"/>
      <c r="AA1042" s="71"/>
      <c r="AB1042" s="71"/>
      <c r="AC1042" s="71"/>
      <c r="AD1042" s="71"/>
      <c r="AE1042" s="72"/>
      <c r="AF1042" s="71"/>
      <c r="AG1042" s="71"/>
      <c r="AH1042" s="71"/>
      <c r="AI1042" s="71"/>
      <c r="AJ1042" s="71"/>
      <c r="AK1042" s="71"/>
      <c r="AL1042" s="71"/>
      <c r="AM1042" s="71"/>
      <c r="AN1042" s="71"/>
      <c r="AO1042" s="71"/>
      <c r="AP1042" s="71"/>
      <c r="AQ1042" s="72"/>
      <c r="AR1042" s="71"/>
      <c r="AS1042" s="71"/>
      <c r="AT1042" s="71"/>
      <c r="AU1042" s="71"/>
      <c r="AV1042" s="71"/>
      <c r="AW1042" s="71"/>
      <c r="AX1042" s="71"/>
      <c r="AY1042" s="72"/>
      <c r="AZ1042" s="71"/>
      <c r="BA1042" s="71"/>
      <c r="BB1042" s="71"/>
      <c r="BC1042" s="71"/>
      <c r="BD1042" s="71"/>
      <c r="BE1042" s="71"/>
      <c r="BF1042" s="71"/>
      <c r="BG1042" s="72"/>
      <c r="BH1042" s="71"/>
      <c r="BI1042" s="71"/>
      <c r="BJ1042" s="71"/>
      <c r="BK1042" s="71"/>
      <c r="BL1042" s="71"/>
      <c r="BM1042" s="71"/>
      <c r="BN1042" s="72"/>
      <c r="BO1042" s="71"/>
      <c r="BP1042" s="71"/>
      <c r="BQ1042" s="71"/>
      <c r="BR1042" s="71"/>
      <c r="BS1042" s="71"/>
      <c r="BT1042" s="71"/>
      <c r="BU1042"/>
      <c r="BV1042" s="70"/>
      <c r="BW1042" s="70"/>
      <c r="BX1042" s="70"/>
      <c r="BY1042" s="70"/>
      <c r="BZ1042" s="70"/>
      <c r="CA1042" s="70"/>
      <c r="CB1042" s="70"/>
      <c r="CC1042" s="70"/>
      <c r="CD1042" s="70"/>
    </row>
    <row r="1043" spans="1:82">
      <c r="A1043" s="70"/>
      <c r="B1043" s="70"/>
      <c r="C1043" s="70"/>
      <c r="D1043" s="70"/>
      <c r="E1043" s="70"/>
      <c r="F1043" s="70"/>
      <c r="G1043" s="70"/>
      <c r="H1043" s="70"/>
      <c r="I1043" s="1066"/>
      <c r="J1043" s="71"/>
      <c r="K1043" s="71"/>
      <c r="L1043" s="71"/>
      <c r="M1043" s="71"/>
      <c r="N1043" s="71"/>
      <c r="O1043" s="71"/>
      <c r="P1043" s="71"/>
      <c r="Q1043" s="71"/>
      <c r="R1043" s="71"/>
      <c r="S1043" s="71"/>
      <c r="T1043" s="72"/>
      <c r="U1043" s="71"/>
      <c r="V1043" s="71"/>
      <c r="W1043" s="71"/>
      <c r="X1043" s="71"/>
      <c r="Y1043" s="71"/>
      <c r="Z1043" s="71"/>
      <c r="AA1043" s="71"/>
      <c r="AB1043" s="71"/>
      <c r="AC1043" s="71"/>
      <c r="AD1043" s="71"/>
      <c r="AE1043" s="72"/>
      <c r="AF1043" s="71"/>
      <c r="AG1043" s="71"/>
      <c r="AH1043" s="71"/>
      <c r="AI1043" s="71"/>
      <c r="AJ1043" s="71"/>
      <c r="AK1043" s="71"/>
      <c r="AL1043" s="71"/>
      <c r="AM1043" s="71"/>
      <c r="AN1043" s="71"/>
      <c r="AO1043" s="71"/>
      <c r="AP1043" s="71"/>
      <c r="AQ1043" s="72"/>
      <c r="AR1043" s="71"/>
      <c r="AS1043" s="71"/>
      <c r="AT1043" s="71"/>
      <c r="AU1043" s="71"/>
      <c r="AV1043" s="71"/>
      <c r="AW1043" s="71"/>
      <c r="AX1043" s="71"/>
      <c r="AY1043" s="72"/>
      <c r="AZ1043" s="71"/>
      <c r="BA1043" s="71"/>
      <c r="BB1043" s="71"/>
      <c r="BC1043" s="71"/>
      <c r="BD1043" s="71"/>
      <c r="BE1043" s="71"/>
      <c r="BF1043" s="71"/>
      <c r="BG1043" s="72"/>
      <c r="BH1043" s="71"/>
      <c r="BI1043" s="71"/>
      <c r="BJ1043" s="71"/>
      <c r="BK1043" s="71"/>
      <c r="BL1043" s="71"/>
      <c r="BM1043" s="71"/>
      <c r="BN1043" s="72"/>
      <c r="BO1043" s="71"/>
      <c r="BP1043" s="71"/>
      <c r="BQ1043" s="71"/>
      <c r="BR1043" s="71"/>
      <c r="BS1043" s="71"/>
      <c r="BT1043" s="71"/>
      <c r="BU1043"/>
      <c r="BV1043" s="70"/>
      <c r="BW1043" s="70"/>
      <c r="BX1043" s="70"/>
      <c r="BY1043" s="70"/>
      <c r="BZ1043" s="70"/>
      <c r="CA1043" s="70"/>
      <c r="CB1043" s="70"/>
      <c r="CC1043" s="70"/>
      <c r="CD1043" s="70"/>
    </row>
    <row r="1044" spans="1:82">
      <c r="A1044" s="70"/>
      <c r="B1044" s="70"/>
      <c r="C1044" s="70"/>
      <c r="D1044" s="70"/>
      <c r="E1044" s="70"/>
      <c r="F1044" s="70"/>
      <c r="G1044" s="70"/>
      <c r="H1044" s="70"/>
      <c r="I1044" s="1066"/>
      <c r="J1044" s="71"/>
      <c r="K1044" s="71"/>
      <c r="L1044" s="71"/>
      <c r="M1044" s="71"/>
      <c r="N1044" s="71"/>
      <c r="O1044" s="71"/>
      <c r="P1044" s="71"/>
      <c r="Q1044" s="71"/>
      <c r="R1044" s="71"/>
      <c r="S1044" s="71"/>
      <c r="T1044" s="72"/>
      <c r="U1044" s="71"/>
      <c r="V1044" s="71"/>
      <c r="W1044" s="71"/>
      <c r="X1044" s="71"/>
      <c r="Y1044" s="71"/>
      <c r="Z1044" s="71"/>
      <c r="AA1044" s="71"/>
      <c r="AB1044" s="71"/>
      <c r="AC1044" s="71"/>
      <c r="AD1044" s="71"/>
      <c r="AE1044" s="72"/>
      <c r="AF1044" s="71"/>
      <c r="AG1044" s="71"/>
      <c r="AH1044" s="71"/>
      <c r="AI1044" s="71"/>
      <c r="AJ1044" s="71"/>
      <c r="AK1044" s="71"/>
      <c r="AL1044" s="71"/>
      <c r="AM1044" s="71"/>
      <c r="AN1044" s="71"/>
      <c r="AO1044" s="71"/>
      <c r="AP1044" s="71"/>
      <c r="AQ1044" s="72"/>
      <c r="AR1044" s="71"/>
      <c r="AS1044" s="71"/>
      <c r="AT1044" s="71"/>
      <c r="AU1044" s="71"/>
      <c r="AV1044" s="71"/>
      <c r="AW1044" s="71"/>
      <c r="AX1044" s="71"/>
      <c r="AY1044" s="72"/>
      <c r="AZ1044" s="71"/>
      <c r="BA1044" s="71"/>
      <c r="BB1044" s="71"/>
      <c r="BC1044" s="71"/>
      <c r="BD1044" s="71"/>
      <c r="BE1044" s="71"/>
      <c r="BF1044" s="71"/>
      <c r="BG1044" s="72"/>
      <c r="BH1044" s="71"/>
      <c r="BI1044" s="71"/>
      <c r="BJ1044" s="71"/>
      <c r="BK1044" s="71"/>
      <c r="BL1044" s="71"/>
      <c r="BM1044" s="71"/>
      <c r="BN1044" s="72"/>
      <c r="BO1044" s="71"/>
      <c r="BP1044" s="71"/>
      <c r="BQ1044" s="71"/>
      <c r="BR1044" s="71"/>
      <c r="BS1044" s="71"/>
      <c r="BT1044" s="71"/>
      <c r="BU1044"/>
      <c r="BV1044" s="70"/>
      <c r="BW1044" s="70"/>
      <c r="BX1044" s="70"/>
      <c r="BY1044" s="70"/>
      <c r="BZ1044" s="70"/>
      <c r="CA1044" s="70"/>
      <c r="CB1044" s="70"/>
      <c r="CC1044" s="70"/>
      <c r="CD1044" s="70"/>
    </row>
    <row r="1045" spans="1:82">
      <c r="A1045" s="70"/>
      <c r="B1045" s="70"/>
      <c r="C1045" s="70"/>
      <c r="D1045" s="70"/>
      <c r="E1045" s="70"/>
      <c r="F1045" s="70"/>
      <c r="G1045" s="70"/>
      <c r="H1045" s="70"/>
      <c r="I1045" s="1066"/>
      <c r="J1045" s="71"/>
      <c r="K1045" s="71"/>
      <c r="L1045" s="71"/>
      <c r="M1045" s="71"/>
      <c r="N1045" s="71"/>
      <c r="O1045" s="71"/>
      <c r="P1045" s="71"/>
      <c r="Q1045" s="71"/>
      <c r="R1045" s="71"/>
      <c r="S1045" s="71"/>
      <c r="T1045" s="72"/>
      <c r="U1045" s="71"/>
      <c r="V1045" s="71"/>
      <c r="W1045" s="71"/>
      <c r="X1045" s="71"/>
      <c r="Y1045" s="71"/>
      <c r="Z1045" s="71"/>
      <c r="AA1045" s="71"/>
      <c r="AB1045" s="71"/>
      <c r="AC1045" s="71"/>
      <c r="AD1045" s="71"/>
      <c r="AE1045" s="72"/>
      <c r="AF1045" s="71"/>
      <c r="AG1045" s="71"/>
      <c r="AH1045" s="71"/>
      <c r="AI1045" s="71"/>
      <c r="AJ1045" s="71"/>
      <c r="AK1045" s="71"/>
      <c r="AL1045" s="71"/>
      <c r="AM1045" s="71"/>
      <c r="AN1045" s="71"/>
      <c r="AO1045" s="71"/>
      <c r="AP1045" s="71"/>
      <c r="AQ1045" s="72"/>
      <c r="AR1045" s="71"/>
      <c r="AS1045" s="71"/>
      <c r="AT1045" s="71"/>
      <c r="AU1045" s="71"/>
      <c r="AV1045" s="71"/>
      <c r="AW1045" s="71"/>
      <c r="AX1045" s="71"/>
      <c r="AY1045" s="72"/>
      <c r="AZ1045" s="71"/>
      <c r="BA1045" s="71"/>
      <c r="BB1045" s="71"/>
      <c r="BC1045" s="71"/>
      <c r="BD1045" s="71"/>
      <c r="BE1045" s="71"/>
      <c r="BF1045" s="71"/>
      <c r="BG1045" s="72"/>
      <c r="BH1045" s="71"/>
      <c r="BI1045" s="71"/>
      <c r="BJ1045" s="71"/>
      <c r="BK1045" s="71"/>
      <c r="BL1045" s="71"/>
      <c r="BM1045" s="71"/>
      <c r="BN1045" s="72"/>
      <c r="BO1045" s="71"/>
      <c r="BP1045" s="71"/>
      <c r="BQ1045" s="71"/>
      <c r="BR1045" s="71"/>
      <c r="BS1045" s="71"/>
      <c r="BT1045" s="71"/>
      <c r="BU1045"/>
      <c r="BV1045" s="70"/>
      <c r="BW1045" s="70"/>
      <c r="BX1045" s="70"/>
      <c r="BY1045" s="70"/>
      <c r="BZ1045" s="70"/>
      <c r="CA1045" s="70"/>
      <c r="CB1045" s="70"/>
      <c r="CC1045" s="70"/>
      <c r="CD1045" s="70"/>
    </row>
    <row r="1046" spans="1:82">
      <c r="A1046" s="70"/>
      <c r="B1046" s="70"/>
      <c r="C1046" s="70"/>
      <c r="D1046" s="70"/>
      <c r="E1046" s="70"/>
      <c r="F1046" s="70"/>
      <c r="G1046" s="70"/>
      <c r="H1046" s="70"/>
      <c r="I1046" s="1066"/>
      <c r="J1046" s="71"/>
      <c r="K1046" s="71"/>
      <c r="L1046" s="71"/>
      <c r="M1046" s="71"/>
      <c r="N1046" s="71"/>
      <c r="O1046" s="71"/>
      <c r="P1046" s="71"/>
      <c r="Q1046" s="71"/>
      <c r="R1046" s="71"/>
      <c r="S1046" s="71"/>
      <c r="T1046" s="72"/>
      <c r="U1046" s="71"/>
      <c r="V1046" s="71"/>
      <c r="W1046" s="71"/>
      <c r="X1046" s="71"/>
      <c r="Y1046" s="71"/>
      <c r="Z1046" s="71"/>
      <c r="AA1046" s="71"/>
      <c r="AB1046" s="71"/>
      <c r="AC1046" s="71"/>
      <c r="AD1046" s="71"/>
      <c r="AE1046" s="72"/>
      <c r="AF1046" s="71"/>
      <c r="AG1046" s="71"/>
      <c r="AH1046" s="71"/>
      <c r="AI1046" s="71"/>
      <c r="AJ1046" s="71"/>
      <c r="AK1046" s="71"/>
      <c r="AL1046" s="71"/>
      <c r="AM1046" s="71"/>
      <c r="AN1046" s="71"/>
      <c r="AO1046" s="71"/>
      <c r="AP1046" s="71"/>
      <c r="AQ1046" s="72"/>
      <c r="AR1046" s="71"/>
      <c r="AS1046" s="71"/>
      <c r="AT1046" s="71"/>
      <c r="AU1046" s="71"/>
      <c r="AV1046" s="71"/>
      <c r="AW1046" s="71"/>
      <c r="AX1046" s="71"/>
      <c r="AY1046" s="72"/>
      <c r="AZ1046" s="71"/>
      <c r="BA1046" s="71"/>
      <c r="BB1046" s="71"/>
      <c r="BC1046" s="71"/>
      <c r="BD1046" s="71"/>
      <c r="BE1046" s="71"/>
      <c r="BF1046" s="71"/>
      <c r="BG1046" s="72"/>
      <c r="BH1046" s="71"/>
      <c r="BI1046" s="71"/>
      <c r="BJ1046" s="71"/>
      <c r="BK1046" s="71"/>
      <c r="BL1046" s="71"/>
      <c r="BM1046" s="71"/>
      <c r="BN1046" s="72"/>
      <c r="BO1046" s="71"/>
      <c r="BP1046" s="71"/>
      <c r="BQ1046" s="71"/>
      <c r="BR1046" s="71"/>
      <c r="BS1046" s="71"/>
      <c r="BT1046" s="71"/>
      <c r="BU1046"/>
      <c r="BV1046" s="70"/>
      <c r="BW1046" s="70"/>
      <c r="BX1046" s="70"/>
      <c r="BY1046" s="70"/>
      <c r="BZ1046" s="70"/>
      <c r="CA1046" s="70"/>
      <c r="CB1046" s="70"/>
      <c r="CC1046" s="70"/>
      <c r="CD1046" s="70"/>
    </row>
    <row r="1047" spans="1:82">
      <c r="A1047" s="70"/>
      <c r="B1047" s="70"/>
      <c r="C1047" s="70"/>
      <c r="D1047" s="70"/>
      <c r="E1047" s="70"/>
      <c r="F1047" s="70"/>
      <c r="G1047" s="70"/>
      <c r="H1047" s="70"/>
      <c r="I1047" s="1066"/>
      <c r="J1047" s="71"/>
      <c r="K1047" s="71"/>
      <c r="L1047" s="71"/>
      <c r="M1047" s="71"/>
      <c r="N1047" s="71"/>
      <c r="O1047" s="71"/>
      <c r="P1047" s="71"/>
      <c r="Q1047" s="71"/>
      <c r="R1047" s="71"/>
      <c r="S1047" s="71"/>
      <c r="T1047" s="72"/>
      <c r="U1047" s="71"/>
      <c r="V1047" s="71"/>
      <c r="W1047" s="71"/>
      <c r="X1047" s="71"/>
      <c r="Y1047" s="71"/>
      <c r="Z1047" s="71"/>
      <c r="AA1047" s="71"/>
      <c r="AB1047" s="71"/>
      <c r="AC1047" s="71"/>
      <c r="AD1047" s="71"/>
      <c r="AE1047" s="72"/>
      <c r="AF1047" s="71"/>
      <c r="AG1047" s="71"/>
      <c r="AH1047" s="71"/>
      <c r="AI1047" s="71"/>
      <c r="AJ1047" s="71"/>
      <c r="AK1047" s="71"/>
      <c r="AL1047" s="71"/>
      <c r="AM1047" s="71"/>
      <c r="AN1047" s="71"/>
      <c r="AO1047" s="71"/>
      <c r="AP1047" s="71"/>
      <c r="AQ1047" s="72"/>
      <c r="AR1047" s="71"/>
      <c r="AS1047" s="71"/>
      <c r="AT1047" s="71"/>
      <c r="AU1047" s="71"/>
      <c r="AV1047" s="71"/>
      <c r="AW1047" s="71"/>
      <c r="AX1047" s="71"/>
      <c r="AY1047" s="72"/>
      <c r="AZ1047" s="71"/>
      <c r="BA1047" s="71"/>
      <c r="BB1047" s="71"/>
      <c r="BC1047" s="71"/>
      <c r="BD1047" s="71"/>
      <c r="BE1047" s="71"/>
      <c r="BF1047" s="71"/>
      <c r="BG1047" s="72"/>
      <c r="BH1047" s="71"/>
      <c r="BI1047" s="71"/>
      <c r="BJ1047" s="71"/>
      <c r="BK1047" s="71"/>
      <c r="BL1047" s="71"/>
      <c r="BM1047" s="71"/>
      <c r="BN1047" s="72"/>
      <c r="BO1047" s="71"/>
      <c r="BP1047" s="71"/>
      <c r="BQ1047" s="71"/>
      <c r="BR1047" s="71"/>
      <c r="BS1047" s="71"/>
      <c r="BT1047" s="71"/>
      <c r="BU1047"/>
      <c r="BV1047" s="70"/>
      <c r="BW1047" s="70"/>
      <c r="BX1047" s="70"/>
      <c r="BY1047" s="70"/>
      <c r="BZ1047" s="70"/>
      <c r="CA1047" s="70"/>
      <c r="CB1047" s="70"/>
      <c r="CC1047" s="70"/>
      <c r="CD1047" s="70"/>
    </row>
    <row r="1048" spans="1:82">
      <c r="A1048" s="70"/>
      <c r="B1048" s="70"/>
      <c r="C1048" s="70"/>
      <c r="D1048" s="70"/>
      <c r="E1048" s="70"/>
      <c r="F1048" s="70"/>
      <c r="G1048" s="70"/>
      <c r="H1048" s="70"/>
      <c r="I1048" s="1066"/>
      <c r="J1048" s="71"/>
      <c r="K1048" s="71"/>
      <c r="L1048" s="71"/>
      <c r="M1048" s="71"/>
      <c r="N1048" s="71"/>
      <c r="O1048" s="71"/>
      <c r="P1048" s="71"/>
      <c r="Q1048" s="71"/>
      <c r="R1048" s="71"/>
      <c r="S1048" s="71"/>
      <c r="T1048" s="72"/>
      <c r="U1048" s="71"/>
      <c r="V1048" s="71"/>
      <c r="W1048" s="71"/>
      <c r="X1048" s="71"/>
      <c r="Y1048" s="71"/>
      <c r="Z1048" s="71"/>
      <c r="AA1048" s="71"/>
      <c r="AB1048" s="71"/>
      <c r="AC1048" s="71"/>
      <c r="AD1048" s="71"/>
      <c r="AE1048" s="72"/>
      <c r="AF1048" s="71"/>
      <c r="AG1048" s="71"/>
      <c r="AH1048" s="71"/>
      <c r="AI1048" s="71"/>
      <c r="AJ1048" s="71"/>
      <c r="AK1048" s="71"/>
      <c r="AL1048" s="71"/>
      <c r="AM1048" s="71"/>
      <c r="AN1048" s="71"/>
      <c r="AO1048" s="71"/>
      <c r="AP1048" s="71"/>
      <c r="AQ1048" s="72"/>
      <c r="AR1048" s="71"/>
      <c r="AS1048" s="71"/>
      <c r="AT1048" s="71"/>
      <c r="AU1048" s="71"/>
      <c r="AV1048" s="71"/>
      <c r="AW1048" s="71"/>
      <c r="AX1048" s="71"/>
      <c r="AY1048" s="72"/>
      <c r="AZ1048" s="71"/>
      <c r="BA1048" s="71"/>
      <c r="BB1048" s="71"/>
      <c r="BC1048" s="71"/>
      <c r="BD1048" s="71"/>
      <c r="BE1048" s="71"/>
      <c r="BF1048" s="71"/>
      <c r="BG1048" s="72"/>
      <c r="BH1048" s="71"/>
      <c r="BI1048" s="71"/>
      <c r="BJ1048" s="71"/>
      <c r="BK1048" s="71"/>
      <c r="BL1048" s="71"/>
      <c r="BM1048" s="71"/>
      <c r="BN1048" s="72"/>
      <c r="BO1048" s="71"/>
      <c r="BP1048" s="71"/>
      <c r="BQ1048" s="71"/>
      <c r="BR1048" s="71"/>
      <c r="BS1048" s="71"/>
      <c r="BT1048" s="71"/>
      <c r="BU1048"/>
      <c r="BV1048" s="70"/>
      <c r="BW1048" s="70"/>
      <c r="BX1048" s="70"/>
      <c r="BY1048" s="70"/>
      <c r="BZ1048" s="70"/>
      <c r="CA1048" s="70"/>
      <c r="CB1048" s="70"/>
      <c r="CC1048" s="70"/>
      <c r="CD1048" s="70"/>
    </row>
    <row r="1049" spans="1:82">
      <c r="A1049" s="70"/>
      <c r="B1049" s="70"/>
      <c r="C1049" s="70"/>
      <c r="D1049" s="70"/>
      <c r="E1049" s="70"/>
      <c r="F1049" s="70"/>
      <c r="G1049" s="70"/>
      <c r="H1049" s="70"/>
      <c r="I1049" s="1066"/>
      <c r="J1049" s="71"/>
      <c r="K1049" s="71"/>
      <c r="L1049" s="71"/>
      <c r="M1049" s="71"/>
      <c r="N1049" s="71"/>
      <c r="O1049" s="71"/>
      <c r="P1049" s="71"/>
      <c r="Q1049" s="71"/>
      <c r="R1049" s="71"/>
      <c r="S1049" s="71"/>
      <c r="T1049" s="72"/>
      <c r="U1049" s="71"/>
      <c r="V1049" s="71"/>
      <c r="W1049" s="71"/>
      <c r="X1049" s="71"/>
      <c r="Y1049" s="71"/>
      <c r="Z1049" s="71"/>
      <c r="AA1049" s="71"/>
      <c r="AB1049" s="71"/>
      <c r="AC1049" s="71"/>
      <c r="AD1049" s="71"/>
      <c r="AE1049" s="72"/>
      <c r="AF1049" s="71"/>
      <c r="AG1049" s="71"/>
      <c r="AH1049" s="71"/>
      <c r="AI1049" s="71"/>
      <c r="AJ1049" s="71"/>
      <c r="AK1049" s="71"/>
      <c r="AL1049" s="71"/>
      <c r="AM1049" s="71"/>
      <c r="AN1049" s="71"/>
      <c r="AO1049" s="71"/>
      <c r="AP1049" s="71"/>
      <c r="AQ1049" s="72"/>
      <c r="AR1049" s="71"/>
      <c r="AS1049" s="71"/>
      <c r="AT1049" s="71"/>
      <c r="AU1049" s="71"/>
      <c r="AV1049" s="71"/>
      <c r="AW1049" s="71"/>
      <c r="AX1049" s="71"/>
      <c r="AY1049" s="72"/>
      <c r="AZ1049" s="71"/>
      <c r="BA1049" s="71"/>
      <c r="BB1049" s="71"/>
      <c r="BC1049" s="71"/>
      <c r="BD1049" s="71"/>
      <c r="BE1049" s="71"/>
      <c r="BF1049" s="71"/>
      <c r="BG1049" s="72"/>
      <c r="BH1049" s="71"/>
      <c r="BI1049" s="71"/>
      <c r="BJ1049" s="71"/>
      <c r="BK1049" s="71"/>
      <c r="BL1049" s="71"/>
      <c r="BM1049" s="71"/>
      <c r="BN1049" s="72"/>
      <c r="BO1049" s="71"/>
      <c r="BP1049" s="71"/>
      <c r="BQ1049" s="71"/>
      <c r="BR1049" s="71"/>
      <c r="BS1049" s="71"/>
      <c r="BT1049" s="71"/>
      <c r="BU1049"/>
      <c r="BV1049" s="70"/>
      <c r="BW1049" s="70"/>
      <c r="BX1049" s="70"/>
      <c r="BY1049" s="70"/>
      <c r="BZ1049" s="70"/>
      <c r="CA1049" s="70"/>
      <c r="CB1049" s="70"/>
      <c r="CC1049" s="70"/>
      <c r="CD1049" s="70"/>
    </row>
    <row r="1050" spans="1:82">
      <c r="A1050" s="70"/>
      <c r="B1050" s="70"/>
      <c r="C1050" s="70"/>
      <c r="D1050" s="70"/>
      <c r="E1050" s="70"/>
      <c r="F1050" s="70"/>
      <c r="G1050" s="70"/>
      <c r="H1050" s="70"/>
      <c r="I1050" s="1067"/>
      <c r="J1050" s="71"/>
      <c r="K1050" s="71"/>
      <c r="L1050" s="71"/>
      <c r="M1050" s="71"/>
      <c r="N1050" s="71"/>
      <c r="O1050" s="71"/>
      <c r="P1050" s="71"/>
      <c r="Q1050" s="71"/>
      <c r="R1050" s="71"/>
      <c r="S1050" s="71"/>
      <c r="T1050" s="72"/>
      <c r="U1050" s="71"/>
      <c r="V1050" s="71"/>
      <c r="W1050" s="71"/>
      <c r="X1050" s="71"/>
      <c r="Y1050" s="71"/>
      <c r="Z1050" s="71"/>
      <c r="AA1050" s="71"/>
      <c r="AB1050" s="71"/>
      <c r="AC1050" s="71"/>
      <c r="AD1050" s="71"/>
      <c r="AE1050" s="72"/>
      <c r="AF1050" s="71"/>
      <c r="AG1050" s="71"/>
      <c r="AH1050" s="71"/>
      <c r="AI1050" s="71"/>
      <c r="AJ1050" s="71"/>
      <c r="AK1050" s="71"/>
      <c r="AL1050" s="71"/>
      <c r="AM1050" s="71"/>
      <c r="AN1050" s="71"/>
      <c r="AO1050" s="71"/>
      <c r="AP1050" s="71"/>
      <c r="AQ1050" s="72"/>
      <c r="AR1050" s="71"/>
      <c r="AS1050" s="71"/>
      <c r="AT1050" s="71"/>
      <c r="AU1050" s="71"/>
      <c r="AV1050" s="71"/>
      <c r="AW1050" s="71"/>
      <c r="AX1050" s="71"/>
      <c r="AY1050" s="72"/>
      <c r="AZ1050" s="71"/>
      <c r="BA1050" s="71"/>
      <c r="BB1050" s="71"/>
      <c r="BC1050" s="71"/>
      <c r="BD1050" s="71"/>
      <c r="BE1050" s="71"/>
      <c r="BF1050" s="71"/>
      <c r="BG1050" s="72"/>
      <c r="BH1050" s="71"/>
      <c r="BI1050" s="71"/>
      <c r="BJ1050" s="71"/>
      <c r="BK1050" s="71"/>
      <c r="BL1050" s="71"/>
      <c r="BM1050" s="71"/>
      <c r="BN1050" s="72"/>
      <c r="BO1050" s="71"/>
      <c r="BP1050" s="71"/>
      <c r="BQ1050" s="71"/>
      <c r="BR1050" s="71"/>
      <c r="BS1050" s="71"/>
      <c r="BT1050" s="71"/>
      <c r="BU1050"/>
    </row>
    <row r="1051" spans="1:82">
      <c r="G1051" s="1068"/>
      <c r="I1051" s="148"/>
      <c r="J1051" s="74"/>
      <c r="K1051" s="74"/>
      <c r="L1051" s="74"/>
      <c r="M1051" s="74"/>
      <c r="N1051" s="74"/>
      <c r="O1051" s="74"/>
      <c r="P1051" s="74"/>
      <c r="Q1051" s="74"/>
      <c r="R1051" s="74"/>
      <c r="S1051" s="74"/>
      <c r="T1051" s="72"/>
      <c r="U1051" s="74"/>
      <c r="V1051" s="74"/>
      <c r="W1051" s="74"/>
      <c r="X1051" s="74"/>
      <c r="Y1051" s="74"/>
      <c r="Z1051" s="74"/>
      <c r="AA1051" s="74"/>
      <c r="AB1051" s="74"/>
      <c r="AC1051" s="74"/>
      <c r="AD1051" s="74"/>
      <c r="AE1051" s="72"/>
      <c r="AF1051" s="74"/>
      <c r="AG1051" s="74"/>
      <c r="AH1051" s="74"/>
      <c r="AI1051" s="74"/>
      <c r="AJ1051" s="74"/>
      <c r="AK1051" s="74"/>
      <c r="AL1051" s="74"/>
      <c r="AM1051" s="74"/>
      <c r="AN1051" s="74"/>
      <c r="AO1051" s="74"/>
      <c r="AP1051" s="74"/>
      <c r="AQ1051" s="72"/>
      <c r="AR1051" s="74"/>
      <c r="AS1051" s="74"/>
      <c r="AT1051" s="74"/>
      <c r="AU1051" s="74"/>
      <c r="AV1051" s="74"/>
      <c r="AW1051" s="74"/>
      <c r="AX1051" s="74"/>
      <c r="AY1051" s="72"/>
      <c r="AZ1051" s="74"/>
      <c r="BA1051" s="74"/>
      <c r="BB1051" s="74"/>
      <c r="BC1051" s="74"/>
      <c r="BD1051" s="74"/>
      <c r="BE1051" s="74"/>
      <c r="BF1051" s="74"/>
      <c r="BG1051" s="72"/>
      <c r="BH1051" s="74"/>
      <c r="BI1051" s="74"/>
      <c r="BJ1051" s="74"/>
      <c r="BK1051" s="74"/>
      <c r="BL1051" s="74"/>
      <c r="BM1051" s="74"/>
      <c r="BN1051" s="72"/>
      <c r="BO1051" s="74"/>
      <c r="BP1051" s="74"/>
      <c r="BQ1051" s="74"/>
      <c r="BR1051" s="74"/>
      <c r="BS1051" s="74"/>
      <c r="BT1051" s="74"/>
      <c r="BU1051"/>
    </row>
    <row r="1052" spans="1:82">
      <c r="G1052" s="1068"/>
      <c r="I1052" s="148"/>
      <c r="J1052" s="74"/>
      <c r="K1052" s="74"/>
      <c r="L1052" s="74"/>
      <c r="M1052" s="74"/>
      <c r="N1052" s="74"/>
      <c r="O1052" s="74"/>
      <c r="P1052" s="74"/>
      <c r="Q1052" s="74"/>
      <c r="R1052" s="74"/>
      <c r="S1052" s="74"/>
      <c r="T1052" s="72"/>
      <c r="U1052" s="74"/>
      <c r="V1052" s="74"/>
      <c r="W1052" s="74"/>
      <c r="X1052" s="74"/>
      <c r="Y1052" s="74"/>
      <c r="Z1052" s="74"/>
      <c r="AA1052" s="74"/>
      <c r="AB1052" s="74"/>
      <c r="AC1052" s="74"/>
      <c r="AD1052" s="74"/>
      <c r="AE1052" s="72"/>
      <c r="AF1052" s="74"/>
      <c r="AG1052" s="74"/>
      <c r="AH1052" s="74"/>
      <c r="AI1052" s="74"/>
      <c r="AJ1052" s="74"/>
      <c r="AK1052" s="74"/>
      <c r="AL1052" s="74"/>
      <c r="AM1052" s="74"/>
      <c r="AN1052" s="74"/>
      <c r="AO1052" s="74"/>
      <c r="AP1052" s="74"/>
      <c r="AQ1052" s="72"/>
      <c r="AR1052" s="74"/>
      <c r="AS1052" s="74"/>
      <c r="AT1052" s="74"/>
      <c r="AU1052" s="74"/>
      <c r="AV1052" s="74"/>
      <c r="AW1052" s="74"/>
      <c r="AX1052" s="74"/>
      <c r="AY1052" s="72"/>
      <c r="AZ1052" s="74"/>
      <c r="BA1052" s="74"/>
      <c r="BB1052" s="74"/>
      <c r="BC1052" s="74"/>
      <c r="BD1052" s="74"/>
      <c r="BE1052" s="74"/>
      <c r="BF1052" s="74"/>
      <c r="BG1052" s="72"/>
      <c r="BH1052" s="74"/>
      <c r="BI1052" s="74"/>
      <c r="BJ1052" s="74"/>
      <c r="BK1052" s="74"/>
      <c r="BL1052" s="74"/>
      <c r="BM1052" s="74"/>
      <c r="BN1052" s="72"/>
      <c r="BO1052" s="74"/>
      <c r="BP1052" s="74"/>
      <c r="BQ1052" s="74"/>
      <c r="BR1052" s="74"/>
      <c r="BS1052" s="74"/>
      <c r="BT1052" s="74"/>
      <c r="BU1052"/>
    </row>
  </sheetData>
  <sortState xmlns:xlrd2="http://schemas.microsoft.com/office/spreadsheetml/2017/richdata2" ref="A9:CD1550">
    <sortCondition ref="G9:G3056" customList="21341,19430,40226,03322,46219,39205,21361,21302,30204,44214,17365,20212,34211,33215,01221,45341,24324,01643,10525,41346,42212,30366,21215,39212,02412,06209,09364,03213,36341,46,00"/>
    <sortCondition ref="E9:E3056"/>
  </sortState>
  <phoneticPr fontId="7"/>
  <conditionalFormatting sqref="J2:BT2">
    <cfRule type="cellIs" dxfId="3" priority="1" operator="greaterThan">
      <formula>1</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20227-5B69-4604-BFA2-8538DEC74D1C}">
  <sheetPr codeName="Sheet20">
    <tabColor theme="1"/>
  </sheetPr>
  <dimension ref="A1:SJ63"/>
  <sheetViews>
    <sheetView topLeftCell="E4" zoomScale="70" zoomScaleNormal="70" workbookViewId="0">
      <selection activeCell="A9" sqref="A9:SJ63"/>
    </sheetView>
  </sheetViews>
  <sheetFormatPr defaultColWidth="8.83203125" defaultRowHeight="12" outlineLevelRow="1" outlineLevelCol="1"/>
  <cols>
    <col min="1" max="1" width="12" style="16" hidden="1" customWidth="1" outlineLevel="1"/>
    <col min="2" max="2" width="4.1640625" style="16" hidden="1" customWidth="1" outlineLevel="1"/>
    <col min="3" max="3" width="5" style="16" hidden="1" customWidth="1" outlineLevel="1"/>
    <col min="4" max="4" width="6.33203125" style="16" hidden="1" customWidth="1" outlineLevel="1"/>
    <col min="5" max="5" width="9.1640625" style="16" customWidth="1" collapsed="1"/>
    <col min="6" max="6" width="12.33203125" style="16" bestFit="1" customWidth="1"/>
    <col min="7" max="7" width="9.83203125" style="16" customWidth="1"/>
    <col min="8" max="8" width="14.33203125" style="16" customWidth="1"/>
    <col min="9" max="9" width="11.33203125" style="16" customWidth="1"/>
    <col min="10" max="502" width="11.33203125" style="149" customWidth="1"/>
    <col min="503" max="503" width="66.83203125" style="16" hidden="1" customWidth="1" outlineLevel="1"/>
    <col min="504" max="504" width="8.83203125" style="16" collapsed="1"/>
    <col min="505" max="16384" width="8.83203125" style="16"/>
  </cols>
  <sheetData>
    <row r="1" spans="1:503" ht="24" hidden="1" outlineLevel="1">
      <c r="A1" s="1051" t="s">
        <v>670</v>
      </c>
      <c r="B1" s="1052"/>
      <c r="C1" s="1052"/>
      <c r="D1" s="1052"/>
      <c r="E1" s="1052"/>
      <c r="F1" s="1052"/>
      <c r="G1" s="1052"/>
      <c r="H1" s="1052"/>
      <c r="I1" s="1053"/>
      <c r="J1" s="1052" t="s">
        <v>815</v>
      </c>
      <c r="K1" s="1052" t="s">
        <v>816</v>
      </c>
      <c r="L1" s="1052" t="s">
        <v>817</v>
      </c>
      <c r="M1" s="1052" t="s">
        <v>818</v>
      </c>
      <c r="N1" s="1052" t="s">
        <v>819</v>
      </c>
      <c r="O1" s="1052" t="s">
        <v>820</v>
      </c>
      <c r="P1" s="1052" t="s">
        <v>821</v>
      </c>
      <c r="Q1" s="1052" t="s">
        <v>822</v>
      </c>
      <c r="R1" s="1052" t="s">
        <v>823</v>
      </c>
      <c r="S1" s="1052" t="s">
        <v>824</v>
      </c>
      <c r="T1" s="1052" t="s">
        <v>825</v>
      </c>
      <c r="U1" s="1052" t="s">
        <v>826</v>
      </c>
      <c r="V1" s="1052" t="s">
        <v>827</v>
      </c>
      <c r="W1" s="1052" t="s">
        <v>828</v>
      </c>
      <c r="X1" s="1052" t="s">
        <v>829</v>
      </c>
      <c r="Y1" s="1052" t="s">
        <v>830</v>
      </c>
      <c r="Z1" s="1052" t="s">
        <v>831</v>
      </c>
      <c r="AA1" s="1052" t="s">
        <v>832</v>
      </c>
      <c r="AB1" s="1052" t="s">
        <v>833</v>
      </c>
      <c r="AC1" s="1052" t="s">
        <v>834</v>
      </c>
      <c r="AD1" s="1052" t="s">
        <v>835</v>
      </c>
      <c r="AE1" s="1052" t="s">
        <v>836</v>
      </c>
      <c r="AF1" s="1052" t="s">
        <v>837</v>
      </c>
      <c r="AG1" s="1052" t="s">
        <v>838</v>
      </c>
      <c r="AH1" s="1052" t="s">
        <v>839</v>
      </c>
      <c r="AI1" s="1052" t="s">
        <v>840</v>
      </c>
      <c r="AJ1" s="1052" t="s">
        <v>841</v>
      </c>
      <c r="AK1" s="1052" t="s">
        <v>842</v>
      </c>
      <c r="AL1" s="1052" t="s">
        <v>843</v>
      </c>
      <c r="AM1" s="1052" t="s">
        <v>844</v>
      </c>
      <c r="AN1" s="1052" t="s">
        <v>845</v>
      </c>
      <c r="AO1" s="1052" t="s">
        <v>846</v>
      </c>
      <c r="AP1" s="1052" t="s">
        <v>847</v>
      </c>
      <c r="AQ1" s="1052" t="s">
        <v>848</v>
      </c>
      <c r="AR1" s="1052" t="s">
        <v>849</v>
      </c>
      <c r="AS1" s="1052" t="s">
        <v>850</v>
      </c>
      <c r="AT1" s="1052" t="s">
        <v>851</v>
      </c>
      <c r="AU1" s="1052" t="s">
        <v>852</v>
      </c>
      <c r="AV1" s="1052" t="s">
        <v>853</v>
      </c>
      <c r="AW1" s="1052" t="s">
        <v>854</v>
      </c>
      <c r="AX1" s="1052" t="s">
        <v>855</v>
      </c>
      <c r="AY1" s="1052" t="s">
        <v>856</v>
      </c>
      <c r="AZ1" s="1052" t="s">
        <v>857</v>
      </c>
      <c r="BA1" s="1052" t="s">
        <v>858</v>
      </c>
      <c r="BB1" s="1052" t="s">
        <v>859</v>
      </c>
      <c r="BC1" s="1052" t="s">
        <v>860</v>
      </c>
      <c r="BD1" s="1052" t="s">
        <v>861</v>
      </c>
      <c r="BE1" s="1052" t="s">
        <v>862</v>
      </c>
      <c r="BF1" s="1052" t="s">
        <v>863</v>
      </c>
      <c r="BG1" s="1052" t="s">
        <v>864</v>
      </c>
      <c r="BH1" s="1052" t="s">
        <v>865</v>
      </c>
      <c r="BI1" s="1052" t="s">
        <v>866</v>
      </c>
      <c r="BJ1" s="1052" t="s">
        <v>867</v>
      </c>
      <c r="BK1" s="1052" t="s">
        <v>868</v>
      </c>
      <c r="BL1" s="1052" t="s">
        <v>869</v>
      </c>
      <c r="BM1" s="1052" t="s">
        <v>870</v>
      </c>
      <c r="BN1" s="1052" t="s">
        <v>871</v>
      </c>
      <c r="BO1" s="1052" t="s">
        <v>872</v>
      </c>
      <c r="BP1" s="1052" t="s">
        <v>873</v>
      </c>
      <c r="BQ1" s="1052" t="s">
        <v>874</v>
      </c>
      <c r="BR1" s="1052" t="s">
        <v>875</v>
      </c>
      <c r="BS1" s="1052" t="s">
        <v>876</v>
      </c>
      <c r="BT1" s="1052" t="s">
        <v>877</v>
      </c>
      <c r="BU1" s="1052" t="s">
        <v>878</v>
      </c>
      <c r="BV1" s="1052" t="s">
        <v>879</v>
      </c>
      <c r="BW1" s="1052" t="s">
        <v>880</v>
      </c>
      <c r="BX1" s="1052" t="s">
        <v>881</v>
      </c>
      <c r="BY1" s="1052" t="s">
        <v>882</v>
      </c>
      <c r="BZ1" s="1052" t="s">
        <v>883</v>
      </c>
      <c r="CA1" s="1052" t="s">
        <v>884</v>
      </c>
      <c r="CB1" s="1052" t="s">
        <v>885</v>
      </c>
      <c r="CC1" s="1052" t="s">
        <v>886</v>
      </c>
      <c r="CD1" s="1052" t="s">
        <v>887</v>
      </c>
      <c r="CE1" s="1052" t="s">
        <v>888</v>
      </c>
      <c r="CF1" s="1052" t="s">
        <v>889</v>
      </c>
      <c r="CG1" s="1052" t="s">
        <v>890</v>
      </c>
      <c r="CH1" s="1052" t="s">
        <v>891</v>
      </c>
      <c r="CI1" s="1052" t="s">
        <v>892</v>
      </c>
      <c r="CJ1" s="1052" t="s">
        <v>893</v>
      </c>
      <c r="CK1" s="1052" t="s">
        <v>894</v>
      </c>
      <c r="CL1" s="1052" t="s">
        <v>895</v>
      </c>
      <c r="CM1" s="1052" t="s">
        <v>896</v>
      </c>
      <c r="CN1" s="1052" t="s">
        <v>897</v>
      </c>
      <c r="CO1" s="1052" t="s">
        <v>898</v>
      </c>
      <c r="CP1" s="1052" t="s">
        <v>899</v>
      </c>
      <c r="CQ1" s="1052" t="s">
        <v>900</v>
      </c>
      <c r="CR1" s="1052" t="s">
        <v>901</v>
      </c>
      <c r="CS1" s="1052" t="s">
        <v>902</v>
      </c>
      <c r="CT1" s="1052" t="s">
        <v>903</v>
      </c>
      <c r="CU1" s="1052" t="s">
        <v>904</v>
      </c>
      <c r="CV1" s="1052" t="s">
        <v>905</v>
      </c>
      <c r="CW1" s="1052" t="s">
        <v>906</v>
      </c>
      <c r="CX1" s="1052" t="s">
        <v>907</v>
      </c>
      <c r="CY1" s="1052" t="s">
        <v>908</v>
      </c>
      <c r="CZ1" s="1052" t="s">
        <v>909</v>
      </c>
      <c r="DA1" s="1052" t="s">
        <v>910</v>
      </c>
      <c r="DB1" s="1052" t="s">
        <v>911</v>
      </c>
      <c r="DC1" s="1052" t="s">
        <v>912</v>
      </c>
      <c r="DD1" s="1052" t="s">
        <v>913</v>
      </c>
      <c r="DE1" s="1052" t="s">
        <v>914</v>
      </c>
      <c r="DF1" s="1052" t="s">
        <v>915</v>
      </c>
      <c r="DG1" s="1052" t="s">
        <v>916</v>
      </c>
      <c r="DH1" s="1052" t="s">
        <v>917</v>
      </c>
      <c r="DI1" s="1052" t="s">
        <v>918</v>
      </c>
      <c r="DJ1" s="1052" t="s">
        <v>919</v>
      </c>
      <c r="DK1" s="1052" t="s">
        <v>920</v>
      </c>
      <c r="DL1" s="1052" t="s">
        <v>921</v>
      </c>
      <c r="DM1" s="1052" t="s">
        <v>922</v>
      </c>
      <c r="DN1" s="1052" t="s">
        <v>923</v>
      </c>
      <c r="DO1" s="1052" t="s">
        <v>924</v>
      </c>
      <c r="DP1" s="1052" t="s">
        <v>925</v>
      </c>
      <c r="DQ1" s="1052" t="s">
        <v>926</v>
      </c>
      <c r="DR1" s="1052" t="s">
        <v>927</v>
      </c>
      <c r="DS1" s="1052" t="s">
        <v>928</v>
      </c>
      <c r="DT1" s="1052" t="s">
        <v>929</v>
      </c>
      <c r="DU1" s="1052" t="s">
        <v>930</v>
      </c>
      <c r="DV1" s="1052" t="s">
        <v>931</v>
      </c>
      <c r="DW1" s="1052" t="s">
        <v>932</v>
      </c>
      <c r="DX1" s="1052" t="s">
        <v>933</v>
      </c>
      <c r="DY1" s="1052" t="s">
        <v>934</v>
      </c>
      <c r="DZ1" s="1052" t="s">
        <v>935</v>
      </c>
      <c r="EA1" s="1052" t="s">
        <v>936</v>
      </c>
      <c r="EB1" s="1052" t="s">
        <v>937</v>
      </c>
      <c r="EC1" s="1052" t="s">
        <v>938</v>
      </c>
      <c r="ED1" s="1052" t="s">
        <v>939</v>
      </c>
      <c r="EE1" s="1052" t="s">
        <v>940</v>
      </c>
      <c r="EF1" s="1052" t="s">
        <v>941</v>
      </c>
      <c r="EG1" s="1052" t="s">
        <v>942</v>
      </c>
      <c r="EH1" s="1052" t="s">
        <v>943</v>
      </c>
      <c r="EI1" s="1052" t="s">
        <v>944</v>
      </c>
      <c r="EJ1" s="1052" t="s">
        <v>945</v>
      </c>
      <c r="EK1" s="1052" t="s">
        <v>946</v>
      </c>
      <c r="EL1" s="1052" t="s">
        <v>947</v>
      </c>
      <c r="EM1" s="1052" t="s">
        <v>948</v>
      </c>
      <c r="EN1" s="1052" t="s">
        <v>949</v>
      </c>
      <c r="EO1" s="1052" t="s">
        <v>950</v>
      </c>
      <c r="EP1" s="1052" t="s">
        <v>951</v>
      </c>
      <c r="EQ1" s="1052" t="s">
        <v>952</v>
      </c>
      <c r="ER1" s="1052" t="s">
        <v>953</v>
      </c>
      <c r="ES1" s="1052" t="s">
        <v>954</v>
      </c>
      <c r="ET1" s="1052" t="s">
        <v>955</v>
      </c>
      <c r="EU1" s="1052" t="s">
        <v>956</v>
      </c>
      <c r="EV1" s="1052" t="s">
        <v>957</v>
      </c>
      <c r="EW1" s="1052" t="s">
        <v>958</v>
      </c>
      <c r="EX1" s="1052" t="s">
        <v>959</v>
      </c>
      <c r="EY1" s="1052" t="s">
        <v>960</v>
      </c>
      <c r="EZ1" s="1052" t="s">
        <v>961</v>
      </c>
      <c r="FA1" s="1052" t="s">
        <v>962</v>
      </c>
      <c r="FB1" s="1052" t="s">
        <v>963</v>
      </c>
      <c r="FC1" s="1052" t="s">
        <v>964</v>
      </c>
      <c r="FD1" s="1052" t="s">
        <v>965</v>
      </c>
      <c r="FE1" s="1052" t="s">
        <v>966</v>
      </c>
      <c r="FF1" s="1052" t="s">
        <v>967</v>
      </c>
      <c r="FG1" s="1052" t="s">
        <v>968</v>
      </c>
      <c r="FH1" s="1052" t="s">
        <v>969</v>
      </c>
      <c r="FI1" s="1052" t="s">
        <v>970</v>
      </c>
      <c r="FJ1" s="1052" t="s">
        <v>971</v>
      </c>
      <c r="FK1" s="1052" t="s">
        <v>972</v>
      </c>
      <c r="FL1" s="1052" t="s">
        <v>973</v>
      </c>
      <c r="FM1" s="1052" t="s">
        <v>974</v>
      </c>
      <c r="FN1" s="1052" t="s">
        <v>975</v>
      </c>
      <c r="FO1" s="1052" t="s">
        <v>976</v>
      </c>
      <c r="FP1" s="1052" t="s">
        <v>977</v>
      </c>
      <c r="FQ1" s="1052" t="s">
        <v>978</v>
      </c>
      <c r="FR1" s="1052" t="s">
        <v>979</v>
      </c>
      <c r="FS1" s="1052" t="s">
        <v>980</v>
      </c>
      <c r="FT1" s="1052" t="s">
        <v>981</v>
      </c>
      <c r="FU1" s="1052" t="s">
        <v>982</v>
      </c>
      <c r="FV1" s="1052" t="s">
        <v>983</v>
      </c>
      <c r="FW1" s="1052" t="s">
        <v>984</v>
      </c>
      <c r="FX1" s="1052" t="s">
        <v>985</v>
      </c>
      <c r="FY1" s="1052" t="s">
        <v>986</v>
      </c>
      <c r="FZ1" s="1052" t="s">
        <v>987</v>
      </c>
      <c r="GA1" s="1052" t="s">
        <v>988</v>
      </c>
      <c r="GB1" s="1052" t="s">
        <v>989</v>
      </c>
      <c r="GC1" s="1052" t="s">
        <v>990</v>
      </c>
      <c r="GD1" s="1052" t="s">
        <v>991</v>
      </c>
      <c r="GE1" s="1052" t="s">
        <v>992</v>
      </c>
      <c r="GF1" s="1052" t="s">
        <v>993</v>
      </c>
      <c r="GG1" s="1052" t="s">
        <v>994</v>
      </c>
      <c r="GH1" s="1052" t="s">
        <v>995</v>
      </c>
      <c r="GI1" s="1052" t="s">
        <v>996</v>
      </c>
      <c r="GJ1" s="1052" t="s">
        <v>997</v>
      </c>
      <c r="GK1" s="1052" t="s">
        <v>998</v>
      </c>
      <c r="GL1" s="1052" t="s">
        <v>999</v>
      </c>
      <c r="GM1" s="1052" t="s">
        <v>1000</v>
      </c>
      <c r="GN1" s="1052" t="s">
        <v>1001</v>
      </c>
      <c r="GO1" s="1052" t="s">
        <v>1002</v>
      </c>
      <c r="GP1" s="1052" t="s">
        <v>1003</v>
      </c>
      <c r="GQ1" s="1052" t="s">
        <v>1004</v>
      </c>
      <c r="GR1" s="1052" t="s">
        <v>1005</v>
      </c>
      <c r="GS1" s="1052" t="s">
        <v>1006</v>
      </c>
      <c r="GT1" s="1052" t="s">
        <v>1007</v>
      </c>
      <c r="GU1" s="1052" t="s">
        <v>1008</v>
      </c>
      <c r="GV1" s="1052" t="s">
        <v>1009</v>
      </c>
      <c r="GW1" s="1052" t="s">
        <v>1010</v>
      </c>
      <c r="GX1" s="1052" t="s">
        <v>1011</v>
      </c>
      <c r="GY1" s="1052" t="s">
        <v>1012</v>
      </c>
      <c r="GZ1" s="1052" t="s">
        <v>1013</v>
      </c>
      <c r="HA1" s="1052" t="s">
        <v>1014</v>
      </c>
      <c r="HB1" s="1052" t="s">
        <v>1015</v>
      </c>
      <c r="HC1" s="1052" t="s">
        <v>1016</v>
      </c>
      <c r="HD1" s="1052" t="s">
        <v>1017</v>
      </c>
      <c r="HE1" s="1052" t="s">
        <v>1018</v>
      </c>
      <c r="HF1" s="1052" t="s">
        <v>1019</v>
      </c>
      <c r="HG1" s="1052" t="s">
        <v>1020</v>
      </c>
      <c r="HH1" s="1052" t="s">
        <v>1021</v>
      </c>
      <c r="HI1" s="1052" t="s">
        <v>1022</v>
      </c>
      <c r="HJ1" s="1052" t="s">
        <v>1023</v>
      </c>
      <c r="HK1" s="1052" t="s">
        <v>1024</v>
      </c>
      <c r="HL1" s="1052" t="s">
        <v>1025</v>
      </c>
      <c r="HM1" s="1052" t="s">
        <v>1026</v>
      </c>
      <c r="HN1" s="1052" t="s">
        <v>1027</v>
      </c>
      <c r="HO1" s="1052" t="s">
        <v>1028</v>
      </c>
      <c r="HP1" s="1052" t="s">
        <v>1029</v>
      </c>
      <c r="HQ1" s="1052" t="s">
        <v>1030</v>
      </c>
      <c r="HR1" s="1052" t="s">
        <v>1031</v>
      </c>
      <c r="HS1" s="1052" t="s">
        <v>1032</v>
      </c>
      <c r="HT1" s="1052" t="s">
        <v>1033</v>
      </c>
      <c r="HU1" s="1052" t="s">
        <v>1034</v>
      </c>
      <c r="HV1" s="1052" t="s">
        <v>1035</v>
      </c>
      <c r="HW1" s="1052" t="s">
        <v>1036</v>
      </c>
      <c r="HX1" s="1052" t="s">
        <v>1037</v>
      </c>
      <c r="HY1" s="1052" t="s">
        <v>1038</v>
      </c>
      <c r="HZ1" s="1052" t="s">
        <v>1039</v>
      </c>
      <c r="IA1" s="1052" t="s">
        <v>1040</v>
      </c>
      <c r="IB1" s="1052" t="s">
        <v>1041</v>
      </c>
      <c r="IC1" s="1052" t="s">
        <v>1042</v>
      </c>
      <c r="ID1" s="1052" t="s">
        <v>1043</v>
      </c>
      <c r="IE1" s="1052" t="s">
        <v>1044</v>
      </c>
      <c r="IF1" s="1052" t="s">
        <v>1045</v>
      </c>
      <c r="IG1" s="1052" t="s">
        <v>1046</v>
      </c>
      <c r="IH1" s="1052" t="s">
        <v>1047</v>
      </c>
      <c r="II1" s="1052" t="s">
        <v>1048</v>
      </c>
      <c r="IJ1" s="1052" t="s">
        <v>1049</v>
      </c>
      <c r="IK1" s="1052" t="s">
        <v>1050</v>
      </c>
      <c r="IL1" s="1052" t="s">
        <v>1051</v>
      </c>
      <c r="IM1" s="1052" t="s">
        <v>1052</v>
      </c>
      <c r="IN1" s="1052" t="s">
        <v>1053</v>
      </c>
      <c r="IO1" s="1052" t="s">
        <v>1054</v>
      </c>
      <c r="IP1" s="1052" t="s">
        <v>1055</v>
      </c>
      <c r="IQ1" s="1052" t="s">
        <v>1056</v>
      </c>
      <c r="IR1" s="1052" t="s">
        <v>1057</v>
      </c>
      <c r="IS1" s="1052" t="s">
        <v>1058</v>
      </c>
      <c r="IT1" s="1052" t="s">
        <v>1059</v>
      </c>
      <c r="IU1" s="1052" t="s">
        <v>1060</v>
      </c>
      <c r="IV1" s="1052"/>
      <c r="IW1" s="1052" t="s">
        <v>1061</v>
      </c>
      <c r="IX1" s="1052" t="s">
        <v>1062</v>
      </c>
      <c r="IY1" s="1052" t="s">
        <v>1063</v>
      </c>
      <c r="IZ1" s="1052" t="s">
        <v>1064</v>
      </c>
      <c r="JA1" s="1052" t="s">
        <v>1065</v>
      </c>
      <c r="JB1" s="1052" t="s">
        <v>1066</v>
      </c>
      <c r="JC1" s="1052" t="s">
        <v>1067</v>
      </c>
      <c r="JD1" s="1052" t="s">
        <v>1068</v>
      </c>
      <c r="JE1" s="1052" t="s">
        <v>1069</v>
      </c>
      <c r="JF1" s="1052" t="s">
        <v>1070</v>
      </c>
      <c r="JG1" s="1052" t="s">
        <v>1071</v>
      </c>
      <c r="JH1" s="1052" t="s">
        <v>1072</v>
      </c>
      <c r="JI1" s="1052" t="s">
        <v>1073</v>
      </c>
      <c r="JJ1" s="1052" t="s">
        <v>1074</v>
      </c>
      <c r="JK1" s="1052" t="s">
        <v>1075</v>
      </c>
      <c r="JL1" s="1052" t="s">
        <v>1076</v>
      </c>
      <c r="JM1" s="1052" t="s">
        <v>1077</v>
      </c>
      <c r="JN1" s="1052" t="s">
        <v>1078</v>
      </c>
      <c r="JO1" s="1052" t="s">
        <v>1079</v>
      </c>
      <c r="JP1" s="1052" t="s">
        <v>1080</v>
      </c>
      <c r="JQ1" s="1052" t="s">
        <v>1081</v>
      </c>
      <c r="JR1" s="1052" t="s">
        <v>1082</v>
      </c>
      <c r="JS1" s="1052" t="s">
        <v>1083</v>
      </c>
      <c r="JT1" s="1052" t="s">
        <v>1084</v>
      </c>
      <c r="JU1" s="1052" t="s">
        <v>1085</v>
      </c>
      <c r="JV1" s="1052" t="s">
        <v>1086</v>
      </c>
      <c r="JW1" s="1052" t="s">
        <v>1087</v>
      </c>
      <c r="JX1" s="1052" t="s">
        <v>1088</v>
      </c>
      <c r="JY1" s="1052" t="s">
        <v>1089</v>
      </c>
      <c r="JZ1" s="1052" t="s">
        <v>1090</v>
      </c>
      <c r="KA1" s="1052" t="s">
        <v>1091</v>
      </c>
      <c r="KB1" s="1052" t="s">
        <v>1092</v>
      </c>
      <c r="KC1" s="1052" t="s">
        <v>1093</v>
      </c>
      <c r="KD1" s="1052" t="s">
        <v>1094</v>
      </c>
      <c r="KE1" s="1052" t="s">
        <v>1095</v>
      </c>
      <c r="KF1" s="1052" t="s">
        <v>1096</v>
      </c>
      <c r="KG1" s="1052" t="s">
        <v>1097</v>
      </c>
      <c r="KH1" s="1052" t="s">
        <v>1098</v>
      </c>
      <c r="KI1" s="1052" t="s">
        <v>1099</v>
      </c>
      <c r="KJ1" s="1052" t="s">
        <v>1100</v>
      </c>
      <c r="KK1" s="1052" t="s">
        <v>1101</v>
      </c>
      <c r="KL1" s="1052" t="s">
        <v>1102</v>
      </c>
      <c r="KM1" s="1052" t="s">
        <v>1103</v>
      </c>
      <c r="KN1" s="1052" t="s">
        <v>1104</v>
      </c>
      <c r="KO1" s="1052" t="s">
        <v>1105</v>
      </c>
      <c r="KP1" s="1052" t="s">
        <v>1106</v>
      </c>
      <c r="KQ1" s="1052" t="s">
        <v>1107</v>
      </c>
      <c r="KR1" s="1052" t="s">
        <v>1108</v>
      </c>
      <c r="KS1" s="1052" t="s">
        <v>1109</v>
      </c>
      <c r="KT1" s="1052" t="s">
        <v>1110</v>
      </c>
      <c r="KU1" s="1052" t="s">
        <v>1111</v>
      </c>
      <c r="KV1" s="1052" t="s">
        <v>1112</v>
      </c>
      <c r="KW1" s="1052" t="s">
        <v>1113</v>
      </c>
      <c r="KX1" s="1052" t="s">
        <v>1114</v>
      </c>
      <c r="KY1" s="1052" t="s">
        <v>1115</v>
      </c>
      <c r="KZ1" s="1052" t="s">
        <v>1116</v>
      </c>
      <c r="LA1" s="1052" t="s">
        <v>1117</v>
      </c>
      <c r="LB1" s="1052" t="s">
        <v>1118</v>
      </c>
      <c r="LC1" s="1052" t="s">
        <v>1119</v>
      </c>
      <c r="LD1" s="1052" t="s">
        <v>1120</v>
      </c>
      <c r="LE1" s="1052" t="s">
        <v>1121</v>
      </c>
      <c r="LF1" s="1052" t="s">
        <v>1122</v>
      </c>
      <c r="LG1" s="1052" t="s">
        <v>1123</v>
      </c>
      <c r="LH1" s="1052" t="s">
        <v>1124</v>
      </c>
      <c r="LI1" s="1052" t="s">
        <v>1125</v>
      </c>
      <c r="LJ1" s="1052" t="s">
        <v>1126</v>
      </c>
      <c r="LK1" s="1052" t="s">
        <v>1127</v>
      </c>
      <c r="LL1" s="1052" t="s">
        <v>1128</v>
      </c>
      <c r="LM1" s="1052" t="s">
        <v>1129</v>
      </c>
      <c r="LN1" s="1052" t="s">
        <v>1130</v>
      </c>
      <c r="LO1" s="1052" t="s">
        <v>1131</v>
      </c>
      <c r="LP1" s="1052" t="s">
        <v>1132</v>
      </c>
      <c r="LQ1" s="1052" t="s">
        <v>1133</v>
      </c>
      <c r="LR1" s="1052" t="s">
        <v>1134</v>
      </c>
      <c r="LS1" s="1052" t="s">
        <v>1135</v>
      </c>
      <c r="LT1" s="1052" t="s">
        <v>1136</v>
      </c>
      <c r="LU1" s="1052" t="s">
        <v>1137</v>
      </c>
      <c r="LV1" s="1052" t="s">
        <v>1138</v>
      </c>
      <c r="LW1" s="1052" t="s">
        <v>1139</v>
      </c>
      <c r="LX1" s="1052" t="s">
        <v>1140</v>
      </c>
      <c r="LY1" s="1052" t="s">
        <v>1141</v>
      </c>
      <c r="LZ1" s="1052" t="s">
        <v>1142</v>
      </c>
      <c r="MA1" s="1052" t="s">
        <v>1143</v>
      </c>
      <c r="MB1" s="1052" t="s">
        <v>1144</v>
      </c>
      <c r="MC1" s="1052" t="s">
        <v>1145</v>
      </c>
      <c r="MD1" s="1052" t="s">
        <v>1146</v>
      </c>
      <c r="ME1" s="1052" t="s">
        <v>1147</v>
      </c>
      <c r="MF1" s="1052" t="s">
        <v>1148</v>
      </c>
      <c r="MG1" s="1052" t="s">
        <v>1149</v>
      </c>
      <c r="MH1" s="1052" t="s">
        <v>1150</v>
      </c>
      <c r="MI1" s="1052" t="s">
        <v>1151</v>
      </c>
      <c r="MJ1" s="1052" t="s">
        <v>1152</v>
      </c>
      <c r="MK1" s="1052" t="s">
        <v>1153</v>
      </c>
      <c r="ML1" s="1052" t="s">
        <v>1154</v>
      </c>
      <c r="MM1" s="1052" t="s">
        <v>1155</v>
      </c>
      <c r="MN1" s="1052" t="s">
        <v>1156</v>
      </c>
      <c r="MO1" s="1052" t="s">
        <v>1157</v>
      </c>
      <c r="MP1" s="1052" t="s">
        <v>1158</v>
      </c>
      <c r="MQ1" s="1052" t="s">
        <v>1159</v>
      </c>
      <c r="MR1" s="1052" t="s">
        <v>1160</v>
      </c>
      <c r="MS1" s="1052" t="s">
        <v>1161</v>
      </c>
      <c r="MT1" s="1052" t="s">
        <v>1162</v>
      </c>
      <c r="MU1" s="1052" t="s">
        <v>1163</v>
      </c>
      <c r="MV1" s="1052" t="s">
        <v>1164</v>
      </c>
      <c r="MW1" s="1052" t="s">
        <v>1165</v>
      </c>
      <c r="MX1" s="1052" t="s">
        <v>1166</v>
      </c>
      <c r="MY1" s="1052" t="s">
        <v>1167</v>
      </c>
      <c r="MZ1" s="1052" t="s">
        <v>1168</v>
      </c>
      <c r="NA1" s="1052" t="s">
        <v>1169</v>
      </c>
      <c r="NB1" s="1052" t="s">
        <v>1170</v>
      </c>
      <c r="NC1" s="1052" t="s">
        <v>1171</v>
      </c>
      <c r="ND1" s="1052" t="s">
        <v>1172</v>
      </c>
      <c r="NE1" s="1052" t="s">
        <v>1173</v>
      </c>
      <c r="NF1" s="1052" t="s">
        <v>1174</v>
      </c>
      <c r="NG1" s="1052" t="s">
        <v>1175</v>
      </c>
      <c r="NH1" s="1052" t="s">
        <v>1176</v>
      </c>
      <c r="NI1" s="1052" t="s">
        <v>1177</v>
      </c>
      <c r="NJ1" s="1052" t="s">
        <v>1178</v>
      </c>
      <c r="NK1" s="1052" t="s">
        <v>1179</v>
      </c>
      <c r="NL1" s="1052" t="s">
        <v>1180</v>
      </c>
      <c r="NM1" s="1052" t="s">
        <v>1181</v>
      </c>
      <c r="NN1" s="1052" t="s">
        <v>1182</v>
      </c>
      <c r="NO1" s="1052" t="s">
        <v>1183</v>
      </c>
      <c r="NP1" s="1052" t="s">
        <v>1184</v>
      </c>
      <c r="NQ1" s="1052" t="s">
        <v>1185</v>
      </c>
      <c r="NR1" s="1052" t="s">
        <v>1186</v>
      </c>
      <c r="NS1" s="1052" t="s">
        <v>1187</v>
      </c>
      <c r="NT1" s="1052" t="s">
        <v>1188</v>
      </c>
      <c r="NU1" s="1052" t="s">
        <v>1189</v>
      </c>
      <c r="NV1" s="1052" t="s">
        <v>1190</v>
      </c>
      <c r="NW1" s="1052" t="s">
        <v>1191</v>
      </c>
      <c r="NX1" s="1052" t="s">
        <v>1192</v>
      </c>
      <c r="NY1" s="1052" t="s">
        <v>1193</v>
      </c>
      <c r="NZ1" s="1052" t="s">
        <v>1194</v>
      </c>
      <c r="OA1" s="1052" t="s">
        <v>1195</v>
      </c>
      <c r="OB1" s="1052" t="s">
        <v>1196</v>
      </c>
      <c r="OC1" s="1052" t="s">
        <v>1197</v>
      </c>
      <c r="OD1" s="1052" t="s">
        <v>1198</v>
      </c>
      <c r="OE1" s="1052" t="s">
        <v>1199</v>
      </c>
      <c r="OF1" s="1052" t="s">
        <v>1200</v>
      </c>
      <c r="OG1" s="1052" t="s">
        <v>1201</v>
      </c>
      <c r="OH1" s="1052" t="s">
        <v>1202</v>
      </c>
      <c r="OI1" s="1052" t="s">
        <v>1203</v>
      </c>
      <c r="OJ1" s="1052" t="s">
        <v>1204</v>
      </c>
      <c r="OK1" s="1052" t="s">
        <v>1205</v>
      </c>
      <c r="OL1" s="1052" t="s">
        <v>1206</v>
      </c>
      <c r="OM1" s="1052" t="s">
        <v>1207</v>
      </c>
      <c r="ON1" s="1052" t="s">
        <v>1208</v>
      </c>
      <c r="OO1" s="1052" t="s">
        <v>1209</v>
      </c>
      <c r="OP1" s="1052" t="s">
        <v>1210</v>
      </c>
      <c r="OQ1" s="1052" t="s">
        <v>1211</v>
      </c>
      <c r="OR1" s="1052" t="s">
        <v>1212</v>
      </c>
      <c r="OS1" s="1052" t="s">
        <v>1213</v>
      </c>
      <c r="OT1" s="1052" t="s">
        <v>1214</v>
      </c>
      <c r="OU1" s="1052" t="s">
        <v>1215</v>
      </c>
      <c r="OV1" s="1052" t="s">
        <v>1216</v>
      </c>
      <c r="OW1" s="1052" t="s">
        <v>1217</v>
      </c>
      <c r="OX1" s="1052" t="s">
        <v>1218</v>
      </c>
      <c r="OY1" s="1052" t="s">
        <v>1219</v>
      </c>
      <c r="OZ1" s="1052" t="s">
        <v>1220</v>
      </c>
      <c r="PA1" s="1052" t="s">
        <v>1221</v>
      </c>
      <c r="PB1" s="1052" t="s">
        <v>1222</v>
      </c>
      <c r="PC1" s="1052" t="s">
        <v>1223</v>
      </c>
      <c r="PD1" s="1052" t="s">
        <v>1224</v>
      </c>
      <c r="PE1" s="1052" t="s">
        <v>1225</v>
      </c>
      <c r="PF1" s="1052" t="s">
        <v>1226</v>
      </c>
      <c r="PG1" s="1052" t="s">
        <v>1227</v>
      </c>
      <c r="PH1" s="1052" t="s">
        <v>1228</v>
      </c>
      <c r="PI1" s="1052" t="s">
        <v>1229</v>
      </c>
      <c r="PJ1" s="1052" t="s">
        <v>1230</v>
      </c>
      <c r="PK1" s="1052" t="s">
        <v>1231</v>
      </c>
      <c r="PL1" s="1052" t="s">
        <v>1232</v>
      </c>
      <c r="PM1" s="1052" t="s">
        <v>1233</v>
      </c>
      <c r="PN1" s="1052" t="s">
        <v>1234</v>
      </c>
      <c r="PO1" s="1052" t="s">
        <v>1235</v>
      </c>
      <c r="PP1" s="1052" t="s">
        <v>1236</v>
      </c>
      <c r="PQ1" s="1052" t="s">
        <v>1237</v>
      </c>
      <c r="PR1" s="1052" t="s">
        <v>1238</v>
      </c>
      <c r="PS1" s="1052" t="s">
        <v>1239</v>
      </c>
      <c r="PT1" s="1052" t="s">
        <v>1240</v>
      </c>
      <c r="PU1" s="1052" t="s">
        <v>1241</v>
      </c>
      <c r="PV1" s="1052" t="s">
        <v>1242</v>
      </c>
      <c r="PW1" s="1052" t="s">
        <v>1243</v>
      </c>
      <c r="PX1" s="1052" t="s">
        <v>1244</v>
      </c>
      <c r="PY1" s="1052" t="s">
        <v>1245</v>
      </c>
      <c r="PZ1" s="1052" t="s">
        <v>1246</v>
      </c>
      <c r="QA1" s="1052" t="s">
        <v>1247</v>
      </c>
      <c r="QB1" s="1052" t="s">
        <v>1248</v>
      </c>
      <c r="QC1" s="1052" t="s">
        <v>1249</v>
      </c>
      <c r="QD1" s="1052" t="s">
        <v>1250</v>
      </c>
      <c r="QE1" s="1052" t="s">
        <v>1251</v>
      </c>
      <c r="QF1" s="1052" t="s">
        <v>1252</v>
      </c>
      <c r="QG1" s="1052" t="s">
        <v>1253</v>
      </c>
      <c r="QH1" s="1052" t="s">
        <v>1254</v>
      </c>
      <c r="QI1" s="1052" t="s">
        <v>1255</v>
      </c>
      <c r="QJ1" s="1052" t="s">
        <v>1256</v>
      </c>
      <c r="QK1" s="1052" t="s">
        <v>1257</v>
      </c>
      <c r="QL1" s="1052" t="s">
        <v>1258</v>
      </c>
      <c r="QM1" s="1052" t="s">
        <v>1259</v>
      </c>
      <c r="QN1" s="1052" t="s">
        <v>1260</v>
      </c>
      <c r="QO1" s="1052" t="s">
        <v>1261</v>
      </c>
      <c r="QP1" s="1052" t="s">
        <v>1262</v>
      </c>
      <c r="QQ1" s="1052" t="s">
        <v>1263</v>
      </c>
      <c r="QR1" s="1052" t="s">
        <v>1264</v>
      </c>
      <c r="QS1" s="1052" t="s">
        <v>1265</v>
      </c>
      <c r="QT1" s="1052" t="s">
        <v>1266</v>
      </c>
      <c r="QU1" s="1052" t="s">
        <v>1267</v>
      </c>
      <c r="QV1" s="1052" t="s">
        <v>1268</v>
      </c>
      <c r="QW1" s="1052" t="s">
        <v>1269</v>
      </c>
      <c r="QX1" s="1052" t="s">
        <v>1270</v>
      </c>
      <c r="QY1" s="1052" t="s">
        <v>1271</v>
      </c>
      <c r="QZ1" s="1052" t="s">
        <v>1272</v>
      </c>
      <c r="RA1" s="1052" t="s">
        <v>1273</v>
      </c>
      <c r="RB1" s="1052" t="s">
        <v>1274</v>
      </c>
      <c r="RC1" s="1052" t="s">
        <v>1275</v>
      </c>
      <c r="RD1" s="1052" t="s">
        <v>1276</v>
      </c>
      <c r="RE1" s="1052" t="s">
        <v>1277</v>
      </c>
      <c r="RF1" s="1052" t="s">
        <v>1278</v>
      </c>
      <c r="RG1" s="1052" t="s">
        <v>1279</v>
      </c>
      <c r="RH1" s="1052" t="s">
        <v>1280</v>
      </c>
      <c r="RI1" s="1052" t="s">
        <v>1281</v>
      </c>
      <c r="RJ1" s="1052" t="s">
        <v>1282</v>
      </c>
      <c r="RK1" s="1052" t="s">
        <v>1283</v>
      </c>
      <c r="RL1" s="1052" t="s">
        <v>1284</v>
      </c>
      <c r="RM1" s="1052" t="s">
        <v>1285</v>
      </c>
      <c r="RN1" s="1052" t="s">
        <v>1286</v>
      </c>
      <c r="RO1" s="1052" t="s">
        <v>1287</v>
      </c>
      <c r="RP1" s="1052" t="s">
        <v>1288</v>
      </c>
      <c r="RQ1" s="1052" t="s">
        <v>1289</v>
      </c>
      <c r="RR1" s="1052" t="s">
        <v>1290</v>
      </c>
      <c r="RS1" s="1052" t="s">
        <v>1291</v>
      </c>
      <c r="RT1" s="1052" t="s">
        <v>1292</v>
      </c>
      <c r="RU1" s="1052" t="s">
        <v>1293</v>
      </c>
      <c r="RV1" s="1052" t="s">
        <v>1294</v>
      </c>
      <c r="RW1" s="1052" t="s">
        <v>1295</v>
      </c>
      <c r="RX1" s="1052" t="s">
        <v>1296</v>
      </c>
      <c r="RY1" s="1052" t="s">
        <v>1297</v>
      </c>
      <c r="RZ1" s="1052" t="s">
        <v>1298</v>
      </c>
      <c r="SA1" s="1052" t="s">
        <v>1299</v>
      </c>
      <c r="SB1" s="1052" t="s">
        <v>1300</v>
      </c>
      <c r="SC1" s="1052" t="s">
        <v>1301</v>
      </c>
      <c r="SD1" s="1052" t="s">
        <v>1302</v>
      </c>
      <c r="SE1" s="1052" t="s">
        <v>1303</v>
      </c>
      <c r="SF1" s="1052" t="s">
        <v>1304</v>
      </c>
      <c r="SG1" s="1052" t="s">
        <v>1305</v>
      </c>
      <c r="SH1" s="1054" t="s">
        <v>1306</v>
      </c>
      <c r="SI1" s="1046" t="s">
        <v>1307</v>
      </c>
    </row>
    <row r="2" spans="1:503" ht="9.9499999999999993" hidden="1" customHeight="1" outlineLevel="1">
      <c r="I2" s="1070"/>
      <c r="J2" s="1071"/>
      <c r="K2" s="1071"/>
      <c r="L2" s="1071"/>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1071"/>
      <c r="AO2" s="1071"/>
      <c r="AP2" s="1071"/>
      <c r="AQ2" s="1071"/>
      <c r="AR2" s="1071"/>
      <c r="AS2" s="1071"/>
      <c r="AT2" s="1071"/>
      <c r="AU2" s="1071"/>
      <c r="AV2" s="1071"/>
      <c r="AW2" s="1071"/>
      <c r="AX2" s="1071"/>
      <c r="AY2" s="1071"/>
      <c r="AZ2" s="1071"/>
      <c r="BA2" s="1071"/>
      <c r="BB2" s="1071"/>
      <c r="BC2" s="1071"/>
      <c r="BD2" s="1071"/>
      <c r="BE2" s="1071"/>
      <c r="BF2" s="1071"/>
      <c r="BG2" s="1071"/>
      <c r="BH2" s="1071"/>
      <c r="BI2" s="1071"/>
      <c r="BJ2" s="1071"/>
      <c r="BK2" s="1071"/>
      <c r="BL2" s="1071"/>
      <c r="BM2" s="1071"/>
      <c r="BN2" s="1071"/>
      <c r="BO2" s="1071"/>
      <c r="BP2" s="1071"/>
      <c r="BQ2" s="1071"/>
      <c r="BR2" s="1071"/>
      <c r="BS2" s="1071"/>
      <c r="BT2" s="1071"/>
      <c r="BU2" s="1071"/>
      <c r="BV2" s="1071"/>
      <c r="BW2" s="1071"/>
      <c r="BX2" s="1071"/>
      <c r="BY2" s="1071"/>
      <c r="BZ2" s="1071"/>
      <c r="CA2" s="1071"/>
      <c r="CB2" s="1071"/>
      <c r="CC2" s="1071"/>
      <c r="CD2" s="1071"/>
      <c r="CE2" s="1071"/>
      <c r="CF2" s="1071"/>
      <c r="CG2" s="1071"/>
      <c r="CH2" s="1071"/>
      <c r="CI2" s="1071"/>
      <c r="CJ2" s="1071"/>
      <c r="CK2" s="1071"/>
      <c r="CL2" s="1071"/>
      <c r="CM2" s="1071"/>
      <c r="CN2" s="1071"/>
      <c r="CO2" s="1071"/>
      <c r="CP2" s="1071"/>
      <c r="CQ2" s="1071"/>
      <c r="CR2" s="1071"/>
      <c r="CS2" s="1071"/>
      <c r="CT2" s="1071"/>
      <c r="CU2" s="1071"/>
      <c r="CV2" s="1071"/>
      <c r="CW2" s="1071"/>
      <c r="CX2" s="1071"/>
      <c r="CY2" s="1071"/>
      <c r="CZ2" s="1071"/>
      <c r="DA2" s="1071"/>
      <c r="DB2" s="1071"/>
      <c r="DC2" s="1071"/>
      <c r="DD2" s="1071"/>
      <c r="DE2" s="1071"/>
      <c r="DF2" s="1071"/>
      <c r="DG2" s="1071"/>
      <c r="DH2" s="1071"/>
      <c r="DI2" s="1071"/>
      <c r="DJ2" s="1071"/>
      <c r="DK2" s="1071"/>
      <c r="DL2" s="1071"/>
      <c r="DM2" s="1071"/>
      <c r="DN2" s="1071"/>
      <c r="DO2" s="1071"/>
      <c r="DP2" s="1071"/>
      <c r="DQ2" s="1071"/>
      <c r="DR2" s="1071"/>
      <c r="DS2" s="1071"/>
      <c r="DT2" s="1071"/>
      <c r="DU2" s="1071"/>
      <c r="DV2" s="1071"/>
      <c r="DW2" s="1071"/>
      <c r="DX2" s="1071"/>
      <c r="DY2" s="1071"/>
      <c r="DZ2" s="1071"/>
      <c r="EA2" s="1071"/>
      <c r="EB2" s="1071"/>
      <c r="EC2" s="1071"/>
      <c r="ED2" s="1071"/>
      <c r="EE2" s="1071"/>
      <c r="EF2" s="1071"/>
      <c r="EG2" s="1071"/>
      <c r="EH2" s="1071"/>
      <c r="EI2" s="1071"/>
      <c r="EJ2" s="1071"/>
      <c r="EK2" s="1071"/>
      <c r="EL2" s="1071"/>
      <c r="EM2" s="1071"/>
      <c r="EN2" s="1071"/>
      <c r="EO2" s="1071"/>
      <c r="EP2" s="1071"/>
      <c r="EQ2" s="1071"/>
      <c r="ER2" s="1071"/>
      <c r="ES2" s="1071"/>
      <c r="ET2" s="1071"/>
      <c r="EU2" s="1071"/>
      <c r="EV2" s="1071"/>
      <c r="EW2" s="1071"/>
      <c r="EX2" s="1071"/>
      <c r="EY2" s="1071"/>
      <c r="EZ2" s="1071"/>
      <c r="FA2" s="1071"/>
      <c r="FB2" s="1071"/>
      <c r="FC2" s="1071"/>
      <c r="FD2" s="1071"/>
      <c r="FE2" s="1071"/>
      <c r="FF2" s="1071"/>
      <c r="FG2" s="1071"/>
      <c r="FH2" s="1071"/>
      <c r="FI2" s="1071"/>
      <c r="FJ2" s="1071"/>
      <c r="FK2" s="1071"/>
      <c r="FL2" s="1071"/>
      <c r="FM2" s="1071"/>
      <c r="FN2" s="1071"/>
      <c r="FO2" s="1071"/>
      <c r="FP2" s="1071"/>
      <c r="FQ2" s="1071"/>
      <c r="FR2" s="1071"/>
      <c r="FS2" s="1071"/>
      <c r="FT2" s="1071"/>
      <c r="FU2" s="1071"/>
      <c r="FV2" s="1071"/>
      <c r="FW2" s="1071"/>
      <c r="FX2" s="1071"/>
      <c r="FY2" s="1071"/>
      <c r="FZ2" s="1071"/>
      <c r="GA2" s="1071"/>
      <c r="GB2" s="1071"/>
      <c r="GC2" s="1071"/>
      <c r="GD2" s="1071"/>
      <c r="GE2" s="1071"/>
      <c r="GF2" s="1071"/>
      <c r="GG2" s="1071"/>
      <c r="GH2" s="1071"/>
      <c r="GI2" s="1071"/>
      <c r="GJ2" s="1071"/>
      <c r="GK2" s="1071"/>
      <c r="GL2" s="1071"/>
      <c r="GM2" s="1071"/>
      <c r="GN2" s="1071"/>
      <c r="GO2" s="1071"/>
      <c r="GP2" s="1071"/>
      <c r="GQ2" s="1071"/>
      <c r="GR2" s="1071"/>
      <c r="GS2" s="1071"/>
      <c r="GT2" s="1071"/>
      <c r="GU2" s="1071"/>
      <c r="GV2" s="1071"/>
      <c r="GW2" s="1071"/>
      <c r="GX2" s="1071"/>
      <c r="GY2" s="1071"/>
      <c r="GZ2" s="1071"/>
      <c r="HA2" s="1071"/>
      <c r="HB2" s="1071"/>
      <c r="HC2" s="1071"/>
      <c r="HD2" s="1071"/>
      <c r="HE2" s="1071"/>
      <c r="HF2" s="1071"/>
      <c r="HG2" s="1071"/>
      <c r="HH2" s="1071"/>
      <c r="HI2" s="1071"/>
      <c r="HJ2" s="1071"/>
      <c r="HK2" s="1071"/>
      <c r="HL2" s="1071"/>
      <c r="HM2" s="1071"/>
      <c r="HN2" s="1071"/>
      <c r="HO2" s="1071"/>
      <c r="HP2" s="1071"/>
      <c r="HQ2" s="1071"/>
      <c r="HR2" s="1071"/>
      <c r="HS2" s="1071"/>
      <c r="HT2" s="1071"/>
      <c r="HU2" s="1071"/>
      <c r="HV2" s="1071"/>
      <c r="HW2" s="1071"/>
      <c r="HX2" s="1071"/>
      <c r="HY2" s="1071"/>
      <c r="HZ2" s="1071"/>
      <c r="IA2" s="1071"/>
      <c r="IB2" s="1071"/>
      <c r="IC2" s="1071"/>
      <c r="ID2" s="1071"/>
      <c r="IE2" s="1071"/>
      <c r="IF2" s="1071"/>
      <c r="IG2" s="1071"/>
      <c r="IH2" s="1071"/>
      <c r="II2" s="1071"/>
      <c r="IJ2" s="1071"/>
      <c r="IK2" s="1071"/>
      <c r="IL2" s="1071"/>
      <c r="IM2" s="1071"/>
      <c r="IN2" s="1071"/>
      <c r="IO2" s="1071"/>
      <c r="IP2" s="1071"/>
      <c r="IQ2" s="1071"/>
      <c r="IR2" s="1071"/>
      <c r="IS2" s="1071"/>
      <c r="IT2" s="1071"/>
      <c r="IU2" s="1071"/>
      <c r="IV2" s="1071"/>
      <c r="IW2" s="1071"/>
      <c r="IX2" s="1071"/>
      <c r="IY2" s="1071"/>
      <c r="IZ2" s="1071"/>
      <c r="JA2" s="1071"/>
      <c r="JB2" s="1071"/>
      <c r="JC2" s="1071"/>
      <c r="JD2" s="1071"/>
      <c r="JE2" s="1071"/>
      <c r="JF2" s="1071"/>
      <c r="JG2" s="1071"/>
      <c r="JH2" s="1071"/>
      <c r="JI2" s="1071"/>
      <c r="JJ2" s="1071"/>
      <c r="JK2" s="1071"/>
      <c r="JL2" s="1071"/>
      <c r="JM2" s="1071"/>
      <c r="JN2" s="1071"/>
      <c r="JO2" s="1071"/>
      <c r="JP2" s="1071"/>
      <c r="JQ2" s="1071"/>
      <c r="JR2" s="1071"/>
      <c r="JS2" s="1071"/>
      <c r="JT2" s="1071"/>
      <c r="JU2" s="1071"/>
      <c r="JV2" s="1071"/>
      <c r="JW2" s="1071"/>
      <c r="JX2" s="1071"/>
      <c r="JY2" s="1071"/>
      <c r="JZ2" s="1071"/>
      <c r="KA2" s="1071"/>
      <c r="KB2" s="1071"/>
      <c r="KC2" s="1071"/>
      <c r="KD2" s="1071"/>
      <c r="KE2" s="1071"/>
      <c r="KF2" s="1071"/>
      <c r="KG2" s="1071"/>
      <c r="KH2" s="1071"/>
      <c r="KI2" s="1071"/>
      <c r="KJ2" s="1071"/>
      <c r="KK2" s="1071"/>
      <c r="KL2" s="1071"/>
      <c r="KM2" s="1071"/>
      <c r="KN2" s="1071"/>
      <c r="KO2" s="1071"/>
      <c r="KP2" s="1071"/>
      <c r="KQ2" s="1071"/>
      <c r="KR2" s="1071"/>
      <c r="KS2" s="1071"/>
      <c r="KT2" s="1071"/>
      <c r="KU2" s="1071"/>
      <c r="KV2" s="1071"/>
      <c r="KW2" s="1071"/>
      <c r="KX2" s="1071"/>
      <c r="KY2" s="1071"/>
      <c r="KZ2" s="1071"/>
      <c r="LA2" s="1071"/>
      <c r="LB2" s="1071"/>
      <c r="LC2" s="1071"/>
      <c r="LD2" s="1071"/>
      <c r="LE2" s="1071"/>
      <c r="LF2" s="1071"/>
      <c r="LG2" s="1071"/>
      <c r="LH2" s="1071"/>
      <c r="LI2" s="1071"/>
      <c r="LJ2" s="1071"/>
      <c r="LK2" s="1071"/>
      <c r="LL2" s="1071"/>
      <c r="LM2" s="1071"/>
      <c r="LN2" s="1071"/>
      <c r="LO2" s="1071"/>
      <c r="LP2" s="1071"/>
      <c r="LQ2" s="1071"/>
      <c r="LR2" s="1071"/>
      <c r="LS2" s="1071"/>
      <c r="LT2" s="1071"/>
      <c r="LU2" s="1071"/>
      <c r="LV2" s="1071"/>
      <c r="LW2" s="1071"/>
      <c r="LX2" s="1071"/>
      <c r="LY2" s="1071"/>
      <c r="LZ2" s="1071"/>
      <c r="MA2" s="1071"/>
      <c r="MB2" s="1071"/>
      <c r="MC2" s="1071"/>
      <c r="MD2" s="1071"/>
      <c r="ME2" s="1071"/>
      <c r="MF2" s="1071"/>
      <c r="MG2" s="1071"/>
      <c r="MH2" s="1071"/>
      <c r="MI2" s="1071"/>
      <c r="MJ2" s="1071"/>
      <c r="MK2" s="1071"/>
      <c r="ML2" s="1071"/>
      <c r="MM2" s="1071"/>
      <c r="MN2" s="1071"/>
      <c r="MO2" s="1071"/>
      <c r="MP2" s="1071"/>
      <c r="MQ2" s="1071"/>
      <c r="MR2" s="1071"/>
      <c r="MS2" s="1071"/>
      <c r="MT2" s="1071"/>
      <c r="MU2" s="1071"/>
      <c r="MV2" s="1071"/>
      <c r="MW2" s="1071"/>
      <c r="MX2" s="1071"/>
      <c r="MY2" s="1071"/>
      <c r="MZ2" s="1071"/>
      <c r="NA2" s="1071"/>
      <c r="NB2" s="1071"/>
      <c r="NC2" s="1071"/>
      <c r="ND2" s="1071"/>
      <c r="NE2" s="1071"/>
      <c r="NF2" s="1071"/>
      <c r="NG2" s="1071"/>
      <c r="NH2" s="1071"/>
      <c r="NI2" s="1071"/>
      <c r="NJ2" s="1071"/>
      <c r="NK2" s="1071"/>
      <c r="NL2" s="1071"/>
      <c r="NM2" s="1071"/>
      <c r="NN2" s="1071"/>
      <c r="NO2" s="1071"/>
      <c r="NP2" s="1071"/>
      <c r="NQ2" s="1071"/>
      <c r="NR2" s="1071"/>
      <c r="NS2" s="1071"/>
      <c r="NT2" s="1071"/>
      <c r="NU2" s="1071"/>
      <c r="NV2" s="1071"/>
      <c r="NW2" s="1071"/>
      <c r="NX2" s="1071"/>
      <c r="NY2" s="1071"/>
      <c r="NZ2" s="1071"/>
      <c r="OA2" s="1071"/>
      <c r="OB2" s="1071"/>
      <c r="OC2" s="1071"/>
      <c r="OD2" s="1071"/>
      <c r="OE2" s="1071"/>
      <c r="OF2" s="1071"/>
      <c r="OG2" s="1071"/>
      <c r="OH2" s="1071"/>
      <c r="OI2" s="1071"/>
      <c r="OJ2" s="1071"/>
      <c r="OK2" s="1071"/>
      <c r="OL2" s="1071"/>
      <c r="OM2" s="1071"/>
      <c r="ON2" s="1071"/>
      <c r="OO2" s="1071"/>
      <c r="OP2" s="1071"/>
      <c r="OQ2" s="1071"/>
      <c r="OR2" s="1071"/>
      <c r="OS2" s="1071"/>
      <c r="OT2" s="1071"/>
      <c r="OU2" s="1071"/>
      <c r="OV2" s="1071"/>
      <c r="OW2" s="1071"/>
      <c r="OX2" s="1071"/>
      <c r="OY2" s="1071"/>
      <c r="OZ2" s="1071"/>
      <c r="PA2" s="1071"/>
      <c r="PB2" s="1071"/>
      <c r="PC2" s="1071"/>
      <c r="PD2" s="1071"/>
      <c r="PE2" s="1071"/>
      <c r="PF2" s="1071"/>
      <c r="PG2" s="1071"/>
      <c r="PH2" s="1071"/>
      <c r="PI2" s="1071"/>
      <c r="PJ2" s="1071"/>
      <c r="PK2" s="1071"/>
      <c r="PL2" s="1071"/>
      <c r="PM2" s="1071"/>
      <c r="PN2" s="1071"/>
      <c r="PO2" s="1071"/>
      <c r="PP2" s="1071"/>
      <c r="PQ2" s="1071"/>
      <c r="PR2" s="1071"/>
      <c r="PS2" s="1071"/>
      <c r="PT2" s="1071"/>
      <c r="PU2" s="1071"/>
      <c r="PV2" s="1071"/>
      <c r="PW2" s="1071"/>
      <c r="PX2" s="1071"/>
      <c r="PY2" s="1071"/>
      <c r="PZ2" s="1071"/>
      <c r="QA2" s="1071"/>
      <c r="QB2" s="1071"/>
      <c r="QC2" s="1071"/>
      <c r="QD2" s="1071"/>
      <c r="QE2" s="1071"/>
      <c r="QF2" s="1071"/>
      <c r="QG2" s="1071"/>
      <c r="QH2" s="1071"/>
      <c r="QI2" s="1071"/>
      <c r="QJ2" s="1071"/>
      <c r="QK2" s="1071"/>
      <c r="QL2" s="1071"/>
      <c r="QM2" s="1071"/>
      <c r="QN2" s="1071"/>
      <c r="QO2" s="1071"/>
      <c r="QP2" s="1071"/>
      <c r="QQ2" s="1071"/>
      <c r="QR2" s="1071"/>
      <c r="QS2" s="1071"/>
      <c r="QT2" s="1071"/>
      <c r="QU2" s="1071"/>
      <c r="QV2" s="1071"/>
      <c r="QW2" s="1071"/>
      <c r="QX2" s="1071"/>
      <c r="QY2" s="1071"/>
      <c r="QZ2" s="1071"/>
      <c r="RA2" s="1071"/>
      <c r="RB2" s="1071"/>
      <c r="RC2" s="1071"/>
      <c r="RD2" s="1071"/>
      <c r="RE2" s="1071"/>
      <c r="RF2" s="1071"/>
      <c r="RG2" s="1071"/>
      <c r="RH2" s="1071"/>
      <c r="RI2" s="1071"/>
      <c r="RJ2" s="1071"/>
      <c r="RK2" s="1071"/>
      <c r="RL2" s="1071"/>
      <c r="RM2" s="1071"/>
      <c r="RN2" s="1071"/>
      <c r="RO2" s="1071"/>
      <c r="RP2" s="1071"/>
      <c r="RQ2" s="1071"/>
      <c r="RR2" s="1071"/>
      <c r="RS2" s="1071"/>
      <c r="RT2" s="1071"/>
      <c r="RU2" s="1071"/>
      <c r="RV2" s="1071"/>
      <c r="RW2" s="1071"/>
      <c r="RX2" s="1071"/>
      <c r="RY2" s="1071"/>
      <c r="RZ2" s="1071"/>
      <c r="SA2" s="1071"/>
      <c r="SB2" s="1071"/>
      <c r="SC2" s="1071"/>
      <c r="SD2" s="1071"/>
      <c r="SE2" s="1071"/>
      <c r="SF2" s="1071"/>
      <c r="SG2" s="1071"/>
      <c r="SH2" s="1071"/>
    </row>
    <row r="3" spans="1:503" ht="24" hidden="1" outlineLevel="1">
      <c r="I3" s="1067" t="s">
        <v>1308</v>
      </c>
      <c r="J3" s="1072" t="s">
        <v>1309</v>
      </c>
      <c r="K3" s="1072" t="s">
        <v>1309</v>
      </c>
      <c r="L3" s="1072" t="s">
        <v>1309</v>
      </c>
      <c r="M3" s="1072" t="s">
        <v>1309</v>
      </c>
      <c r="N3" s="1072" t="s">
        <v>1309</v>
      </c>
      <c r="O3" s="1072" t="s">
        <v>1309</v>
      </c>
      <c r="P3" s="1072" t="s">
        <v>1309</v>
      </c>
      <c r="Q3" s="1072" t="s">
        <v>1309</v>
      </c>
      <c r="R3" s="1072" t="s">
        <v>1309</v>
      </c>
      <c r="S3" s="1072" t="s">
        <v>1309</v>
      </c>
      <c r="T3" s="1072" t="s">
        <v>1309</v>
      </c>
      <c r="U3" s="1072" t="s">
        <v>1309</v>
      </c>
      <c r="V3" s="1072" t="s">
        <v>1309</v>
      </c>
      <c r="W3" s="1072" t="s">
        <v>1309</v>
      </c>
      <c r="X3" s="1072" t="s">
        <v>1309</v>
      </c>
      <c r="Y3" s="1072" t="s">
        <v>1309</v>
      </c>
      <c r="Z3" s="1072" t="s">
        <v>1309</v>
      </c>
      <c r="AA3" s="1072" t="s">
        <v>1309</v>
      </c>
      <c r="AB3" s="1072" t="s">
        <v>1309</v>
      </c>
      <c r="AC3" s="1072" t="s">
        <v>1309</v>
      </c>
      <c r="AD3" s="1072" t="s">
        <v>1309</v>
      </c>
      <c r="AE3" s="1072" t="s">
        <v>1309</v>
      </c>
      <c r="AF3" s="1072" t="s">
        <v>1309</v>
      </c>
      <c r="AG3" s="1072" t="s">
        <v>1309</v>
      </c>
      <c r="AH3" s="1072" t="s">
        <v>1309</v>
      </c>
      <c r="AI3" s="1072" t="s">
        <v>1309</v>
      </c>
      <c r="AJ3" s="1072" t="s">
        <v>1309</v>
      </c>
      <c r="AK3" s="1072" t="s">
        <v>1309</v>
      </c>
      <c r="AL3" s="1072" t="s">
        <v>1309</v>
      </c>
      <c r="AM3" s="1072" t="s">
        <v>1309</v>
      </c>
      <c r="AN3" s="1072" t="s">
        <v>1309</v>
      </c>
      <c r="AO3" s="1072" t="s">
        <v>1309</v>
      </c>
      <c r="AP3" s="1072" t="s">
        <v>1309</v>
      </c>
      <c r="AQ3" s="1072" t="s">
        <v>1309</v>
      </c>
      <c r="AR3" s="1072" t="s">
        <v>1309</v>
      </c>
      <c r="AS3" s="1072" t="s">
        <v>1309</v>
      </c>
      <c r="AT3" s="1072" t="s">
        <v>1309</v>
      </c>
      <c r="AU3" s="1072" t="s">
        <v>1309</v>
      </c>
      <c r="AV3" s="1072" t="s">
        <v>1309</v>
      </c>
      <c r="AW3" s="1072" t="s">
        <v>1309</v>
      </c>
      <c r="AX3" s="1072" t="s">
        <v>1309</v>
      </c>
      <c r="AY3" s="1072" t="s">
        <v>1309</v>
      </c>
      <c r="AZ3" s="1072" t="s">
        <v>1309</v>
      </c>
      <c r="BA3" s="1072" t="s">
        <v>1309</v>
      </c>
      <c r="BB3" s="1072" t="s">
        <v>1309</v>
      </c>
      <c r="BC3" s="1072" t="s">
        <v>1309</v>
      </c>
      <c r="BD3" s="1072" t="s">
        <v>1309</v>
      </c>
      <c r="BE3" s="1072" t="s">
        <v>1309</v>
      </c>
      <c r="BF3" s="1072" t="s">
        <v>1309</v>
      </c>
      <c r="BG3" s="1072" t="s">
        <v>1309</v>
      </c>
      <c r="BH3" s="1072" t="s">
        <v>1309</v>
      </c>
      <c r="BI3" s="1072" t="s">
        <v>1309</v>
      </c>
      <c r="BJ3" s="1072" t="s">
        <v>1309</v>
      </c>
      <c r="BK3" s="1072" t="s">
        <v>1309</v>
      </c>
      <c r="BL3" s="1072" t="s">
        <v>1309</v>
      </c>
      <c r="BM3" s="1072" t="s">
        <v>1309</v>
      </c>
      <c r="BN3" s="1072" t="s">
        <v>1309</v>
      </c>
      <c r="BO3" s="1072" t="s">
        <v>1309</v>
      </c>
      <c r="BP3" s="1072" t="s">
        <v>1309</v>
      </c>
      <c r="BQ3" s="1072" t="s">
        <v>1309</v>
      </c>
      <c r="BR3" s="1072" t="s">
        <v>1309</v>
      </c>
      <c r="BS3" s="1072" t="s">
        <v>1309</v>
      </c>
      <c r="BT3" s="1072" t="s">
        <v>1309</v>
      </c>
      <c r="BU3" s="1072" t="s">
        <v>1309</v>
      </c>
      <c r="BV3" s="1072" t="s">
        <v>1309</v>
      </c>
      <c r="BW3" s="1072" t="s">
        <v>1309</v>
      </c>
      <c r="BX3" s="1072" t="s">
        <v>1309</v>
      </c>
      <c r="BY3" s="1072" t="s">
        <v>1309</v>
      </c>
      <c r="BZ3" s="1072" t="s">
        <v>1309</v>
      </c>
      <c r="CA3" s="1072" t="s">
        <v>1309</v>
      </c>
      <c r="CB3" s="1072" t="s">
        <v>1309</v>
      </c>
      <c r="CC3" s="1072" t="s">
        <v>1309</v>
      </c>
      <c r="CD3" s="1072" t="s">
        <v>1309</v>
      </c>
      <c r="CE3" s="1072" t="s">
        <v>1309</v>
      </c>
      <c r="CF3" s="1072" t="s">
        <v>1309</v>
      </c>
      <c r="CG3" s="1072" t="s">
        <v>1309</v>
      </c>
      <c r="CH3" s="1072" t="s">
        <v>1309</v>
      </c>
      <c r="CI3" s="1072" t="s">
        <v>1309</v>
      </c>
      <c r="CJ3" s="1072" t="s">
        <v>1309</v>
      </c>
      <c r="CK3" s="1072" t="s">
        <v>1309</v>
      </c>
      <c r="CL3" s="1072" t="s">
        <v>1309</v>
      </c>
      <c r="CM3" s="1072" t="s">
        <v>1309</v>
      </c>
      <c r="CN3" s="1072" t="s">
        <v>1309</v>
      </c>
      <c r="CO3" s="1072" t="s">
        <v>1309</v>
      </c>
      <c r="CP3" s="1072" t="s">
        <v>1309</v>
      </c>
      <c r="CQ3" s="1072" t="s">
        <v>1309</v>
      </c>
      <c r="CR3" s="1072" t="s">
        <v>1309</v>
      </c>
      <c r="CS3" s="1072" t="s">
        <v>1309</v>
      </c>
      <c r="CT3" s="1072" t="s">
        <v>1309</v>
      </c>
      <c r="CU3" s="1072" t="s">
        <v>1309</v>
      </c>
      <c r="CV3" s="1072" t="s">
        <v>1309</v>
      </c>
      <c r="CW3" s="1072" t="s">
        <v>1309</v>
      </c>
      <c r="CX3" s="1072" t="s">
        <v>1309</v>
      </c>
      <c r="CY3" s="1072" t="s">
        <v>1309</v>
      </c>
      <c r="CZ3" s="1072" t="s">
        <v>1309</v>
      </c>
      <c r="DA3" s="1072" t="s">
        <v>1309</v>
      </c>
      <c r="DB3" s="1072" t="s">
        <v>1309</v>
      </c>
      <c r="DC3" s="1072" t="s">
        <v>1309</v>
      </c>
      <c r="DD3" s="1072" t="s">
        <v>1309</v>
      </c>
      <c r="DE3" s="1072" t="s">
        <v>1310</v>
      </c>
      <c r="DF3" s="1072" t="s">
        <v>1310</v>
      </c>
      <c r="DG3" s="1072" t="s">
        <v>1310</v>
      </c>
      <c r="DH3" s="1072" t="s">
        <v>1310</v>
      </c>
      <c r="DI3" s="1072" t="s">
        <v>1310</v>
      </c>
      <c r="DJ3" s="1072" t="s">
        <v>1310</v>
      </c>
      <c r="DK3" s="1072" t="s">
        <v>1311</v>
      </c>
      <c r="DL3" s="1072" t="s">
        <v>1311</v>
      </c>
      <c r="DM3" s="1072" t="s">
        <v>1311</v>
      </c>
      <c r="DN3" s="1072" t="s">
        <v>1311</v>
      </c>
      <c r="DO3" s="1072" t="s">
        <v>1311</v>
      </c>
      <c r="DP3" s="1072" t="s">
        <v>1311</v>
      </c>
      <c r="DQ3" s="1072" t="s">
        <v>1311</v>
      </c>
      <c r="DR3" s="1072" t="s">
        <v>1311</v>
      </c>
      <c r="DS3" s="1072" t="s">
        <v>1311</v>
      </c>
      <c r="DT3" s="1072" t="s">
        <v>1311</v>
      </c>
      <c r="DU3" s="1072" t="s">
        <v>1311</v>
      </c>
      <c r="DV3" s="1072" t="s">
        <v>1311</v>
      </c>
      <c r="DW3" s="1072" t="s">
        <v>1311</v>
      </c>
      <c r="DX3" s="1072" t="s">
        <v>1311</v>
      </c>
      <c r="DY3" s="1072" t="s">
        <v>1311</v>
      </c>
      <c r="DZ3" s="1072" t="s">
        <v>1311</v>
      </c>
      <c r="EA3" s="1072" t="s">
        <v>1311</v>
      </c>
      <c r="EB3" s="1072" t="s">
        <v>1311</v>
      </c>
      <c r="EC3" s="1072" t="s">
        <v>1311</v>
      </c>
      <c r="ED3" s="1072" t="s">
        <v>1311</v>
      </c>
      <c r="EE3" s="1072" t="s">
        <v>1311</v>
      </c>
      <c r="EF3" s="1072" t="s">
        <v>1311</v>
      </c>
      <c r="EG3" s="1072" t="s">
        <v>1311</v>
      </c>
      <c r="EH3" s="1072" t="s">
        <v>1311</v>
      </c>
      <c r="EI3" s="1072" t="s">
        <v>1311</v>
      </c>
      <c r="EJ3" s="1072" t="s">
        <v>1311</v>
      </c>
      <c r="EK3" s="1072" t="s">
        <v>1311</v>
      </c>
      <c r="EL3" s="1072" t="s">
        <v>1311</v>
      </c>
      <c r="EM3" s="1072" t="s">
        <v>1311</v>
      </c>
      <c r="EN3" s="1072" t="s">
        <v>1311</v>
      </c>
      <c r="EO3" s="1072" t="s">
        <v>1311</v>
      </c>
      <c r="EP3" s="1072" t="s">
        <v>1311</v>
      </c>
      <c r="EQ3" s="1072" t="s">
        <v>1311</v>
      </c>
      <c r="ER3" s="1072" t="s">
        <v>1311</v>
      </c>
      <c r="ES3" s="1072" t="s">
        <v>1311</v>
      </c>
      <c r="ET3" s="1072" t="s">
        <v>1311</v>
      </c>
      <c r="EU3" s="1072" t="s">
        <v>1311</v>
      </c>
      <c r="EV3" s="1072" t="s">
        <v>1311</v>
      </c>
      <c r="EW3" s="1072" t="s">
        <v>1311</v>
      </c>
      <c r="EX3" s="1072" t="s">
        <v>1311</v>
      </c>
      <c r="EY3" s="1072" t="s">
        <v>1311</v>
      </c>
      <c r="EZ3" s="1072" t="s">
        <v>1311</v>
      </c>
      <c r="FA3" s="1072" t="s">
        <v>1311</v>
      </c>
      <c r="FB3" s="1072" t="s">
        <v>1311</v>
      </c>
      <c r="FC3" s="1072" t="s">
        <v>1311</v>
      </c>
      <c r="FD3" s="1072" t="s">
        <v>1311</v>
      </c>
      <c r="FE3" s="1072" t="s">
        <v>1311</v>
      </c>
      <c r="FF3" s="1072" t="s">
        <v>1311</v>
      </c>
      <c r="FG3" s="1072" t="s">
        <v>1311</v>
      </c>
      <c r="FH3" s="1072" t="s">
        <v>1311</v>
      </c>
      <c r="FI3" s="1072" t="s">
        <v>1311</v>
      </c>
      <c r="FJ3" s="1072" t="s">
        <v>1311</v>
      </c>
      <c r="FK3" s="1072" t="s">
        <v>1311</v>
      </c>
      <c r="FL3" s="1072" t="s">
        <v>1311</v>
      </c>
      <c r="FM3" s="1072" t="s">
        <v>1311</v>
      </c>
      <c r="FN3" s="1072" t="s">
        <v>1311</v>
      </c>
      <c r="FO3" s="1072" t="s">
        <v>1311</v>
      </c>
      <c r="FP3" s="1072" t="s">
        <v>1311</v>
      </c>
      <c r="FQ3" s="1072" t="s">
        <v>1311</v>
      </c>
      <c r="FR3" s="1072" t="s">
        <v>1311</v>
      </c>
      <c r="FS3" s="1072" t="s">
        <v>1311</v>
      </c>
      <c r="FT3" s="1072" t="s">
        <v>1311</v>
      </c>
      <c r="FU3" s="1072" t="s">
        <v>1311</v>
      </c>
      <c r="FV3" s="1072" t="s">
        <v>1311</v>
      </c>
      <c r="FW3" s="1072" t="s">
        <v>1311</v>
      </c>
      <c r="FX3" s="1072" t="s">
        <v>1311</v>
      </c>
      <c r="FY3" s="1072" t="s">
        <v>1311</v>
      </c>
      <c r="FZ3" s="1072" t="s">
        <v>1311</v>
      </c>
      <c r="GA3" s="1072" t="s">
        <v>1311</v>
      </c>
      <c r="GB3" s="1072" t="s">
        <v>1311</v>
      </c>
      <c r="GC3" s="1072" t="s">
        <v>1311</v>
      </c>
      <c r="GD3" s="1072" t="s">
        <v>1311</v>
      </c>
      <c r="GE3" s="1072" t="s">
        <v>1311</v>
      </c>
      <c r="GF3" s="1072" t="s">
        <v>1311</v>
      </c>
      <c r="GG3" s="1072" t="s">
        <v>1311</v>
      </c>
      <c r="GH3" s="1072" t="s">
        <v>1311</v>
      </c>
      <c r="GI3" s="1072" t="s">
        <v>1311</v>
      </c>
      <c r="GJ3" s="1072" t="s">
        <v>1311</v>
      </c>
      <c r="GK3" s="1072" t="s">
        <v>1311</v>
      </c>
      <c r="GL3" s="1072" t="s">
        <v>1311</v>
      </c>
      <c r="GM3" s="1072" t="s">
        <v>1311</v>
      </c>
      <c r="GN3" s="1072" t="s">
        <v>1311</v>
      </c>
      <c r="GO3" s="1072" t="s">
        <v>1311</v>
      </c>
      <c r="GP3" s="1072" t="s">
        <v>1311</v>
      </c>
      <c r="GQ3" s="1072" t="s">
        <v>1311</v>
      </c>
      <c r="GR3" s="1072" t="s">
        <v>1311</v>
      </c>
      <c r="GS3" s="1072" t="s">
        <v>1311</v>
      </c>
      <c r="GT3" s="1072" t="s">
        <v>1311</v>
      </c>
      <c r="GU3" s="1072" t="s">
        <v>1311</v>
      </c>
      <c r="GV3" s="1072" t="s">
        <v>1311</v>
      </c>
      <c r="GW3" s="1072" t="s">
        <v>1311</v>
      </c>
      <c r="GX3" s="1072" t="s">
        <v>1311</v>
      </c>
      <c r="GY3" s="1072" t="s">
        <v>1311</v>
      </c>
      <c r="GZ3" s="1072" t="s">
        <v>1311</v>
      </c>
      <c r="HA3" s="1072" t="s">
        <v>1311</v>
      </c>
      <c r="HB3" s="1072" t="s">
        <v>1311</v>
      </c>
      <c r="HC3" s="1072" t="s">
        <v>1311</v>
      </c>
      <c r="HD3" s="1072" t="s">
        <v>1311</v>
      </c>
      <c r="HE3" s="1072" t="s">
        <v>1311</v>
      </c>
      <c r="HF3" s="1072" t="s">
        <v>1311</v>
      </c>
      <c r="HG3" s="1072" t="s">
        <v>1312</v>
      </c>
      <c r="HH3" s="1072" t="s">
        <v>1312</v>
      </c>
      <c r="HI3" s="1072" t="s">
        <v>1312</v>
      </c>
      <c r="HJ3" s="1072" t="s">
        <v>1312</v>
      </c>
      <c r="HK3" s="1072" t="s">
        <v>1312</v>
      </c>
      <c r="HL3" s="1072" t="s">
        <v>1312</v>
      </c>
      <c r="HM3" s="1072" t="s">
        <v>1312</v>
      </c>
      <c r="HN3" s="1072" t="s">
        <v>1312</v>
      </c>
      <c r="HO3" s="1072" t="s">
        <v>1312</v>
      </c>
      <c r="HP3" s="1072" t="s">
        <v>1312</v>
      </c>
      <c r="HQ3" s="1072" t="s">
        <v>1312</v>
      </c>
      <c r="HR3" s="1072" t="s">
        <v>1312</v>
      </c>
      <c r="HS3" s="1072" t="s">
        <v>1312</v>
      </c>
      <c r="HT3" s="1072" t="s">
        <v>1312</v>
      </c>
      <c r="HU3" s="1072" t="s">
        <v>1312</v>
      </c>
      <c r="HV3" s="1072" t="s">
        <v>1312</v>
      </c>
      <c r="HW3" s="1072" t="s">
        <v>1312</v>
      </c>
      <c r="HX3" s="1072" t="s">
        <v>1312</v>
      </c>
      <c r="HY3" s="1072" t="s">
        <v>1312</v>
      </c>
      <c r="HZ3" s="1072" t="s">
        <v>1312</v>
      </c>
      <c r="IA3" s="1072" t="s">
        <v>1312</v>
      </c>
      <c r="IB3" s="1072" t="s">
        <v>1313</v>
      </c>
      <c r="IC3" s="1072" t="s">
        <v>1313</v>
      </c>
      <c r="ID3" s="1072" t="s">
        <v>1313</v>
      </c>
      <c r="IE3" s="1072" t="s">
        <v>1313</v>
      </c>
      <c r="IF3" s="1072" t="s">
        <v>1313</v>
      </c>
      <c r="IG3" s="1072" t="s">
        <v>1313</v>
      </c>
      <c r="IH3" s="1072" t="s">
        <v>1313</v>
      </c>
      <c r="II3" s="1072" t="s">
        <v>1313</v>
      </c>
      <c r="IJ3" s="1072" t="s">
        <v>1313</v>
      </c>
      <c r="IK3" s="1072" t="s">
        <v>1313</v>
      </c>
      <c r="IL3" s="1072" t="s">
        <v>1313</v>
      </c>
      <c r="IM3" s="1072" t="s">
        <v>1313</v>
      </c>
      <c r="IN3" s="1072" t="s">
        <v>1313</v>
      </c>
      <c r="IO3" s="1072" t="s">
        <v>1313</v>
      </c>
      <c r="IP3" s="1072" t="s">
        <v>1313</v>
      </c>
      <c r="IQ3" s="1072" t="s">
        <v>1313</v>
      </c>
      <c r="IR3" s="1072" t="s">
        <v>1313</v>
      </c>
      <c r="IS3" s="1072" t="s">
        <v>1313</v>
      </c>
      <c r="IT3" s="1072" t="s">
        <v>1313</v>
      </c>
      <c r="IU3" s="1072" t="s">
        <v>1313</v>
      </c>
      <c r="IV3" s="16"/>
      <c r="IW3" s="1072" t="s">
        <v>1309</v>
      </c>
      <c r="IX3" s="1072" t="s">
        <v>1309</v>
      </c>
      <c r="IY3" s="1072" t="s">
        <v>1309</v>
      </c>
      <c r="IZ3" s="1072" t="s">
        <v>1309</v>
      </c>
      <c r="JA3" s="1072" t="s">
        <v>1309</v>
      </c>
      <c r="JB3" s="1072" t="s">
        <v>1309</v>
      </c>
      <c r="JC3" s="1072" t="s">
        <v>1309</v>
      </c>
      <c r="JD3" s="1072" t="s">
        <v>1309</v>
      </c>
      <c r="JE3" s="1072" t="s">
        <v>1309</v>
      </c>
      <c r="JF3" s="1072" t="s">
        <v>1309</v>
      </c>
      <c r="JG3" s="1072" t="s">
        <v>1309</v>
      </c>
      <c r="JH3" s="1072" t="s">
        <v>1309</v>
      </c>
      <c r="JI3" s="1072" t="s">
        <v>1309</v>
      </c>
      <c r="JJ3" s="1072" t="s">
        <v>1309</v>
      </c>
      <c r="JK3" s="1072" t="s">
        <v>1309</v>
      </c>
      <c r="JL3" s="1072" t="s">
        <v>1309</v>
      </c>
      <c r="JM3" s="1072" t="s">
        <v>1309</v>
      </c>
      <c r="JN3" s="1072" t="s">
        <v>1309</v>
      </c>
      <c r="JO3" s="1072" t="s">
        <v>1309</v>
      </c>
      <c r="JP3" s="1072" t="s">
        <v>1309</v>
      </c>
      <c r="JQ3" s="1072" t="s">
        <v>1309</v>
      </c>
      <c r="JR3" s="1072" t="s">
        <v>1309</v>
      </c>
      <c r="JS3" s="1072" t="s">
        <v>1309</v>
      </c>
      <c r="JT3" s="1072" t="s">
        <v>1309</v>
      </c>
      <c r="JU3" s="1072" t="s">
        <v>1309</v>
      </c>
      <c r="JV3" s="1072" t="s">
        <v>1309</v>
      </c>
      <c r="JW3" s="1072" t="s">
        <v>1309</v>
      </c>
      <c r="JX3" s="1072" t="s">
        <v>1309</v>
      </c>
      <c r="JY3" s="1072" t="s">
        <v>1309</v>
      </c>
      <c r="JZ3" s="1072" t="s">
        <v>1309</v>
      </c>
      <c r="KA3" s="1072" t="s">
        <v>1309</v>
      </c>
      <c r="KB3" s="1072" t="s">
        <v>1309</v>
      </c>
      <c r="KC3" s="1072" t="s">
        <v>1309</v>
      </c>
      <c r="KD3" s="1072" t="s">
        <v>1309</v>
      </c>
      <c r="KE3" s="1072" t="s">
        <v>1309</v>
      </c>
      <c r="KF3" s="1072" t="s">
        <v>1309</v>
      </c>
      <c r="KG3" s="1072" t="s">
        <v>1309</v>
      </c>
      <c r="KH3" s="1072" t="s">
        <v>1309</v>
      </c>
      <c r="KI3" s="1072" t="s">
        <v>1309</v>
      </c>
      <c r="KJ3" s="1072" t="s">
        <v>1309</v>
      </c>
      <c r="KK3" s="1072" t="s">
        <v>1309</v>
      </c>
      <c r="KL3" s="1072" t="s">
        <v>1309</v>
      </c>
      <c r="KM3" s="1072" t="s">
        <v>1309</v>
      </c>
      <c r="KN3" s="1072" t="s">
        <v>1309</v>
      </c>
      <c r="KO3" s="1072" t="s">
        <v>1309</v>
      </c>
      <c r="KP3" s="1072" t="s">
        <v>1309</v>
      </c>
      <c r="KQ3" s="1072" t="s">
        <v>1309</v>
      </c>
      <c r="KR3" s="1072" t="s">
        <v>1309</v>
      </c>
      <c r="KS3" s="1072" t="s">
        <v>1309</v>
      </c>
      <c r="KT3" s="1072" t="s">
        <v>1309</v>
      </c>
      <c r="KU3" s="1072" t="s">
        <v>1309</v>
      </c>
      <c r="KV3" s="1072" t="s">
        <v>1309</v>
      </c>
      <c r="KW3" s="1072" t="s">
        <v>1309</v>
      </c>
      <c r="KX3" s="1072" t="s">
        <v>1309</v>
      </c>
      <c r="KY3" s="1072" t="s">
        <v>1309</v>
      </c>
      <c r="KZ3" s="1072" t="s">
        <v>1309</v>
      </c>
      <c r="LA3" s="1072" t="s">
        <v>1309</v>
      </c>
      <c r="LB3" s="1072" t="s">
        <v>1309</v>
      </c>
      <c r="LC3" s="1072" t="s">
        <v>1309</v>
      </c>
      <c r="LD3" s="1072" t="s">
        <v>1309</v>
      </c>
      <c r="LE3" s="1072" t="s">
        <v>1309</v>
      </c>
      <c r="LF3" s="1072" t="s">
        <v>1309</v>
      </c>
      <c r="LG3" s="1072" t="s">
        <v>1309</v>
      </c>
      <c r="LH3" s="1072" t="s">
        <v>1309</v>
      </c>
      <c r="LI3" s="1072" t="s">
        <v>1309</v>
      </c>
      <c r="LJ3" s="1072" t="s">
        <v>1309</v>
      </c>
      <c r="LK3" s="1072" t="s">
        <v>1309</v>
      </c>
      <c r="LL3" s="1072" t="s">
        <v>1309</v>
      </c>
      <c r="LM3" s="1072" t="s">
        <v>1309</v>
      </c>
      <c r="LN3" s="1072" t="s">
        <v>1309</v>
      </c>
      <c r="LO3" s="1072" t="s">
        <v>1309</v>
      </c>
      <c r="LP3" s="1072" t="s">
        <v>1309</v>
      </c>
      <c r="LQ3" s="1072" t="s">
        <v>1309</v>
      </c>
      <c r="LR3" s="1072" t="s">
        <v>1309</v>
      </c>
      <c r="LS3" s="1072" t="s">
        <v>1309</v>
      </c>
      <c r="LT3" s="1072" t="s">
        <v>1309</v>
      </c>
      <c r="LU3" s="1072" t="s">
        <v>1309</v>
      </c>
      <c r="LV3" s="1072" t="s">
        <v>1309</v>
      </c>
      <c r="LW3" s="1072" t="s">
        <v>1309</v>
      </c>
      <c r="LX3" s="1072" t="s">
        <v>1309</v>
      </c>
      <c r="LY3" s="1072" t="s">
        <v>1309</v>
      </c>
      <c r="LZ3" s="1072" t="s">
        <v>1309</v>
      </c>
      <c r="MA3" s="1072" t="s">
        <v>1309</v>
      </c>
      <c r="MB3" s="1072" t="s">
        <v>1309</v>
      </c>
      <c r="MC3" s="1072" t="s">
        <v>1309</v>
      </c>
      <c r="MD3" s="1072" t="s">
        <v>1309</v>
      </c>
      <c r="ME3" s="1072" t="s">
        <v>1309</v>
      </c>
      <c r="MF3" s="1072" t="s">
        <v>1309</v>
      </c>
      <c r="MG3" s="1072" t="s">
        <v>1309</v>
      </c>
      <c r="MH3" s="1072" t="s">
        <v>1309</v>
      </c>
      <c r="MI3" s="1072" t="s">
        <v>1309</v>
      </c>
      <c r="MJ3" s="1072" t="s">
        <v>1309</v>
      </c>
      <c r="MK3" s="1072" t="s">
        <v>1309</v>
      </c>
      <c r="ML3" s="1072" t="s">
        <v>1309</v>
      </c>
      <c r="MM3" s="1072" t="s">
        <v>1309</v>
      </c>
      <c r="MN3" s="1072" t="s">
        <v>1309</v>
      </c>
      <c r="MO3" s="1072" t="s">
        <v>1309</v>
      </c>
      <c r="MP3" s="1072" t="s">
        <v>1309</v>
      </c>
      <c r="MQ3" s="1072" t="s">
        <v>1309</v>
      </c>
      <c r="MR3" s="1072" t="s">
        <v>1310</v>
      </c>
      <c r="MS3" s="1072" t="s">
        <v>1310</v>
      </c>
      <c r="MT3" s="1072" t="s">
        <v>1310</v>
      </c>
      <c r="MU3" s="1072" t="s">
        <v>1310</v>
      </c>
      <c r="MV3" s="1072" t="s">
        <v>1310</v>
      </c>
      <c r="MW3" s="1072" t="s">
        <v>1310</v>
      </c>
      <c r="MX3" s="1072" t="s">
        <v>1311</v>
      </c>
      <c r="MY3" s="1072" t="s">
        <v>1311</v>
      </c>
      <c r="MZ3" s="1072" t="s">
        <v>1311</v>
      </c>
      <c r="NA3" s="1072" t="s">
        <v>1311</v>
      </c>
      <c r="NB3" s="1072" t="s">
        <v>1311</v>
      </c>
      <c r="NC3" s="1072" t="s">
        <v>1311</v>
      </c>
      <c r="ND3" s="1072" t="s">
        <v>1311</v>
      </c>
      <c r="NE3" s="1072" t="s">
        <v>1311</v>
      </c>
      <c r="NF3" s="1072" t="s">
        <v>1311</v>
      </c>
      <c r="NG3" s="1072" t="s">
        <v>1311</v>
      </c>
      <c r="NH3" s="1072" t="s">
        <v>1311</v>
      </c>
      <c r="NI3" s="1072" t="s">
        <v>1311</v>
      </c>
      <c r="NJ3" s="1072" t="s">
        <v>1311</v>
      </c>
      <c r="NK3" s="1072" t="s">
        <v>1311</v>
      </c>
      <c r="NL3" s="1072" t="s">
        <v>1311</v>
      </c>
      <c r="NM3" s="1072" t="s">
        <v>1311</v>
      </c>
      <c r="NN3" s="1072" t="s">
        <v>1311</v>
      </c>
      <c r="NO3" s="1072" t="s">
        <v>1311</v>
      </c>
      <c r="NP3" s="1072" t="s">
        <v>1311</v>
      </c>
      <c r="NQ3" s="1072" t="s">
        <v>1311</v>
      </c>
      <c r="NR3" s="1072" t="s">
        <v>1311</v>
      </c>
      <c r="NS3" s="1072" t="s">
        <v>1311</v>
      </c>
      <c r="NT3" s="1072" t="s">
        <v>1311</v>
      </c>
      <c r="NU3" s="1072" t="s">
        <v>1311</v>
      </c>
      <c r="NV3" s="1072" t="s">
        <v>1311</v>
      </c>
      <c r="NW3" s="1072" t="s">
        <v>1311</v>
      </c>
      <c r="NX3" s="1072" t="s">
        <v>1311</v>
      </c>
      <c r="NY3" s="1072" t="s">
        <v>1311</v>
      </c>
      <c r="NZ3" s="1072" t="s">
        <v>1311</v>
      </c>
      <c r="OA3" s="1072" t="s">
        <v>1311</v>
      </c>
      <c r="OB3" s="1072" t="s">
        <v>1311</v>
      </c>
      <c r="OC3" s="1072" t="s">
        <v>1311</v>
      </c>
      <c r="OD3" s="1072" t="s">
        <v>1311</v>
      </c>
      <c r="OE3" s="1072" t="s">
        <v>1311</v>
      </c>
      <c r="OF3" s="1072" t="s">
        <v>1311</v>
      </c>
      <c r="OG3" s="1072" t="s">
        <v>1311</v>
      </c>
      <c r="OH3" s="1072" t="s">
        <v>1311</v>
      </c>
      <c r="OI3" s="1072" t="s">
        <v>1311</v>
      </c>
      <c r="OJ3" s="1072" t="s">
        <v>1311</v>
      </c>
      <c r="OK3" s="1072" t="s">
        <v>1311</v>
      </c>
      <c r="OL3" s="1072" t="s">
        <v>1311</v>
      </c>
      <c r="OM3" s="1072" t="s">
        <v>1311</v>
      </c>
      <c r="ON3" s="1072" t="s">
        <v>1311</v>
      </c>
      <c r="OO3" s="1072" t="s">
        <v>1311</v>
      </c>
      <c r="OP3" s="1072" t="s">
        <v>1311</v>
      </c>
      <c r="OQ3" s="1072" t="s">
        <v>1311</v>
      </c>
      <c r="OR3" s="1072" t="s">
        <v>1311</v>
      </c>
      <c r="OS3" s="1072" t="s">
        <v>1311</v>
      </c>
      <c r="OT3" s="1072" t="s">
        <v>1311</v>
      </c>
      <c r="OU3" s="1072" t="s">
        <v>1311</v>
      </c>
      <c r="OV3" s="1072" t="s">
        <v>1311</v>
      </c>
      <c r="OW3" s="1072" t="s">
        <v>1311</v>
      </c>
      <c r="OX3" s="1072" t="s">
        <v>1311</v>
      </c>
      <c r="OY3" s="1072" t="s">
        <v>1311</v>
      </c>
      <c r="OZ3" s="1072" t="s">
        <v>1311</v>
      </c>
      <c r="PA3" s="1072" t="s">
        <v>1311</v>
      </c>
      <c r="PB3" s="1072" t="s">
        <v>1311</v>
      </c>
      <c r="PC3" s="1072" t="s">
        <v>1311</v>
      </c>
      <c r="PD3" s="1072" t="s">
        <v>1311</v>
      </c>
      <c r="PE3" s="1072" t="s">
        <v>1311</v>
      </c>
      <c r="PF3" s="1072" t="s">
        <v>1311</v>
      </c>
      <c r="PG3" s="1072" t="s">
        <v>1311</v>
      </c>
      <c r="PH3" s="1072" t="s">
        <v>1311</v>
      </c>
      <c r="PI3" s="1072" t="s">
        <v>1311</v>
      </c>
      <c r="PJ3" s="1072" t="s">
        <v>1311</v>
      </c>
      <c r="PK3" s="1072" t="s">
        <v>1311</v>
      </c>
      <c r="PL3" s="1072" t="s">
        <v>1311</v>
      </c>
      <c r="PM3" s="1072" t="s">
        <v>1311</v>
      </c>
      <c r="PN3" s="1072" t="s">
        <v>1311</v>
      </c>
      <c r="PO3" s="1072" t="s">
        <v>1311</v>
      </c>
      <c r="PP3" s="1072" t="s">
        <v>1311</v>
      </c>
      <c r="PQ3" s="1072" t="s">
        <v>1311</v>
      </c>
      <c r="PR3" s="1072" t="s">
        <v>1311</v>
      </c>
      <c r="PS3" s="1072" t="s">
        <v>1311</v>
      </c>
      <c r="PT3" s="1072" t="s">
        <v>1311</v>
      </c>
      <c r="PU3" s="1072" t="s">
        <v>1311</v>
      </c>
      <c r="PV3" s="1072" t="s">
        <v>1311</v>
      </c>
      <c r="PW3" s="1072" t="s">
        <v>1311</v>
      </c>
      <c r="PX3" s="1072" t="s">
        <v>1311</v>
      </c>
      <c r="PY3" s="1072" t="s">
        <v>1311</v>
      </c>
      <c r="PZ3" s="1072" t="s">
        <v>1311</v>
      </c>
      <c r="QA3" s="1072" t="s">
        <v>1311</v>
      </c>
      <c r="QB3" s="1072" t="s">
        <v>1311</v>
      </c>
      <c r="QC3" s="1072" t="s">
        <v>1311</v>
      </c>
      <c r="QD3" s="1072" t="s">
        <v>1311</v>
      </c>
      <c r="QE3" s="1072" t="s">
        <v>1311</v>
      </c>
      <c r="QF3" s="1072" t="s">
        <v>1311</v>
      </c>
      <c r="QG3" s="1072" t="s">
        <v>1311</v>
      </c>
      <c r="QH3" s="1072" t="s">
        <v>1311</v>
      </c>
      <c r="QI3" s="1072" t="s">
        <v>1311</v>
      </c>
      <c r="QJ3" s="1072" t="s">
        <v>1311</v>
      </c>
      <c r="QK3" s="1072" t="s">
        <v>1311</v>
      </c>
      <c r="QL3" s="1072" t="s">
        <v>1311</v>
      </c>
      <c r="QM3" s="1072" t="s">
        <v>1311</v>
      </c>
      <c r="QN3" s="1072" t="s">
        <v>1311</v>
      </c>
      <c r="QO3" s="1072" t="s">
        <v>1311</v>
      </c>
      <c r="QP3" s="1072" t="s">
        <v>1311</v>
      </c>
      <c r="QQ3" s="1072" t="s">
        <v>1311</v>
      </c>
      <c r="QR3" s="1072" t="s">
        <v>1311</v>
      </c>
      <c r="QS3" s="1072" t="s">
        <v>1311</v>
      </c>
      <c r="QT3" s="1072" t="s">
        <v>1312</v>
      </c>
      <c r="QU3" s="1072" t="s">
        <v>1312</v>
      </c>
      <c r="QV3" s="1072" t="s">
        <v>1312</v>
      </c>
      <c r="QW3" s="1072" t="s">
        <v>1312</v>
      </c>
      <c r="QX3" s="1072" t="s">
        <v>1312</v>
      </c>
      <c r="QY3" s="1072" t="s">
        <v>1312</v>
      </c>
      <c r="QZ3" s="1072" t="s">
        <v>1312</v>
      </c>
      <c r="RA3" s="1072" t="s">
        <v>1312</v>
      </c>
      <c r="RB3" s="1072" t="s">
        <v>1312</v>
      </c>
      <c r="RC3" s="1072" t="s">
        <v>1312</v>
      </c>
      <c r="RD3" s="1072" t="s">
        <v>1312</v>
      </c>
      <c r="RE3" s="1072" t="s">
        <v>1312</v>
      </c>
      <c r="RF3" s="1072" t="s">
        <v>1312</v>
      </c>
      <c r="RG3" s="1072" t="s">
        <v>1312</v>
      </c>
      <c r="RH3" s="1072" t="s">
        <v>1312</v>
      </c>
      <c r="RI3" s="1072" t="s">
        <v>1312</v>
      </c>
      <c r="RJ3" s="1072" t="s">
        <v>1312</v>
      </c>
      <c r="RK3" s="1072" t="s">
        <v>1312</v>
      </c>
      <c r="RL3" s="1072" t="s">
        <v>1312</v>
      </c>
      <c r="RM3" s="1072" t="s">
        <v>1312</v>
      </c>
      <c r="RN3" s="1072" t="s">
        <v>1312</v>
      </c>
      <c r="RO3" s="1072" t="s">
        <v>1313</v>
      </c>
      <c r="RP3" s="1072" t="s">
        <v>1313</v>
      </c>
      <c r="RQ3" s="1072" t="s">
        <v>1313</v>
      </c>
      <c r="RR3" s="1072" t="s">
        <v>1313</v>
      </c>
      <c r="RS3" s="1072" t="s">
        <v>1313</v>
      </c>
      <c r="RT3" s="1072" t="s">
        <v>1313</v>
      </c>
      <c r="RU3" s="1072" t="s">
        <v>1313</v>
      </c>
      <c r="RV3" s="1072" t="s">
        <v>1313</v>
      </c>
      <c r="RW3" s="1072" t="s">
        <v>1313</v>
      </c>
      <c r="RX3" s="1072" t="s">
        <v>1313</v>
      </c>
      <c r="RY3" s="1072" t="s">
        <v>1313</v>
      </c>
      <c r="RZ3" s="1072" t="s">
        <v>1313</v>
      </c>
      <c r="SA3" s="1072" t="s">
        <v>1313</v>
      </c>
      <c r="SB3" s="1072" t="s">
        <v>1313</v>
      </c>
      <c r="SC3" s="1072" t="s">
        <v>1313</v>
      </c>
      <c r="SD3" s="1072" t="s">
        <v>1313</v>
      </c>
      <c r="SE3" s="1072" t="s">
        <v>1313</v>
      </c>
      <c r="SF3" s="1072" t="s">
        <v>1313</v>
      </c>
      <c r="SG3" s="1072" t="s">
        <v>1313</v>
      </c>
      <c r="SH3" s="1072" t="s">
        <v>1313</v>
      </c>
    </row>
    <row r="4" spans="1:503" ht="38.25" customHeight="1" collapsed="1">
      <c r="I4" s="1057" t="s">
        <v>735</v>
      </c>
      <c r="J4" s="1058" t="s">
        <v>259</v>
      </c>
      <c r="K4" s="1058" t="s">
        <v>259</v>
      </c>
      <c r="L4" s="1058" t="s">
        <v>259</v>
      </c>
      <c r="M4" s="1058" t="s">
        <v>259</v>
      </c>
      <c r="N4" s="1058" t="s">
        <v>259</v>
      </c>
      <c r="O4" s="1058" t="s">
        <v>259</v>
      </c>
      <c r="P4" s="1058" t="s">
        <v>259</v>
      </c>
      <c r="Q4" s="1058" t="s">
        <v>259</v>
      </c>
      <c r="R4" s="1058" t="s">
        <v>259</v>
      </c>
      <c r="S4" s="1058" t="s">
        <v>259</v>
      </c>
      <c r="T4" s="1058" t="s">
        <v>259</v>
      </c>
      <c r="U4" s="1058" t="s">
        <v>259</v>
      </c>
      <c r="V4" s="1058" t="s">
        <v>259</v>
      </c>
      <c r="W4" s="1058" t="s">
        <v>259</v>
      </c>
      <c r="X4" s="1058" t="s">
        <v>259</v>
      </c>
      <c r="Y4" s="1058" t="s">
        <v>259</v>
      </c>
      <c r="Z4" s="1058" t="s">
        <v>259</v>
      </c>
      <c r="AA4" s="1058" t="s">
        <v>259</v>
      </c>
      <c r="AB4" s="1058" t="s">
        <v>259</v>
      </c>
      <c r="AC4" s="1058" t="s">
        <v>259</v>
      </c>
      <c r="AD4" s="1058" t="s">
        <v>259</v>
      </c>
      <c r="AE4" s="1058" t="s">
        <v>259</v>
      </c>
      <c r="AF4" s="1058" t="s">
        <v>259</v>
      </c>
      <c r="AG4" s="1058" t="s">
        <v>259</v>
      </c>
      <c r="AH4" s="1058" t="s">
        <v>259</v>
      </c>
      <c r="AI4" s="1058" t="s">
        <v>259</v>
      </c>
      <c r="AJ4" s="1058" t="s">
        <v>259</v>
      </c>
      <c r="AK4" s="1058" t="s">
        <v>259</v>
      </c>
      <c r="AL4" s="1058" t="s">
        <v>259</v>
      </c>
      <c r="AM4" s="1058" t="s">
        <v>259</v>
      </c>
      <c r="AN4" s="1058" t="s">
        <v>259</v>
      </c>
      <c r="AO4" s="1058" t="s">
        <v>259</v>
      </c>
      <c r="AP4" s="1058" t="s">
        <v>259</v>
      </c>
      <c r="AQ4" s="1058" t="s">
        <v>259</v>
      </c>
      <c r="AR4" s="1058" t="s">
        <v>259</v>
      </c>
      <c r="AS4" s="1058" t="s">
        <v>259</v>
      </c>
      <c r="AT4" s="1058" t="s">
        <v>259</v>
      </c>
      <c r="AU4" s="1058" t="s">
        <v>259</v>
      </c>
      <c r="AV4" s="1058" t="s">
        <v>259</v>
      </c>
      <c r="AW4" s="1058" t="s">
        <v>259</v>
      </c>
      <c r="AX4" s="1058" t="s">
        <v>259</v>
      </c>
      <c r="AY4" s="1058" t="s">
        <v>259</v>
      </c>
      <c r="AZ4" s="1058" t="s">
        <v>259</v>
      </c>
      <c r="BA4" s="1058" t="s">
        <v>259</v>
      </c>
      <c r="BB4" s="1058" t="s">
        <v>259</v>
      </c>
      <c r="BC4" s="1058" t="s">
        <v>259</v>
      </c>
      <c r="BD4" s="1058" t="s">
        <v>259</v>
      </c>
      <c r="BE4" s="1058" t="s">
        <v>259</v>
      </c>
      <c r="BF4" s="1058" t="s">
        <v>259</v>
      </c>
      <c r="BG4" s="1058" t="s">
        <v>259</v>
      </c>
      <c r="BH4" s="1058" t="s">
        <v>259</v>
      </c>
      <c r="BI4" s="1058" t="s">
        <v>259</v>
      </c>
      <c r="BJ4" s="1058" t="s">
        <v>259</v>
      </c>
      <c r="BK4" s="1058" t="s">
        <v>259</v>
      </c>
      <c r="BL4" s="1058" t="s">
        <v>259</v>
      </c>
      <c r="BM4" s="1058" t="s">
        <v>259</v>
      </c>
      <c r="BN4" s="1058" t="s">
        <v>259</v>
      </c>
      <c r="BO4" s="1058" t="s">
        <v>259</v>
      </c>
      <c r="BP4" s="1058" t="s">
        <v>259</v>
      </c>
      <c r="BQ4" s="1058" t="s">
        <v>259</v>
      </c>
      <c r="BR4" s="1058" t="s">
        <v>259</v>
      </c>
      <c r="BS4" s="1058" t="s">
        <v>259</v>
      </c>
      <c r="BT4" s="1058" t="s">
        <v>259</v>
      </c>
      <c r="BU4" s="1058" t="s">
        <v>259</v>
      </c>
      <c r="BV4" s="1058" t="s">
        <v>259</v>
      </c>
      <c r="BW4" s="1058" t="s">
        <v>259</v>
      </c>
      <c r="BX4" s="1058" t="s">
        <v>259</v>
      </c>
      <c r="BY4" s="1058" t="s">
        <v>259</v>
      </c>
      <c r="BZ4" s="1058" t="s">
        <v>259</v>
      </c>
      <c r="CA4" s="1058" t="s">
        <v>259</v>
      </c>
      <c r="CB4" s="1058" t="s">
        <v>259</v>
      </c>
      <c r="CC4" s="1058" t="s">
        <v>259</v>
      </c>
      <c r="CD4" s="1058" t="s">
        <v>259</v>
      </c>
      <c r="CE4" s="1058" t="s">
        <v>259</v>
      </c>
      <c r="CF4" s="1058" t="s">
        <v>259</v>
      </c>
      <c r="CG4" s="1058" t="s">
        <v>259</v>
      </c>
      <c r="CH4" s="1058" t="s">
        <v>259</v>
      </c>
      <c r="CI4" s="1058" t="s">
        <v>259</v>
      </c>
      <c r="CJ4" s="1058" t="s">
        <v>259</v>
      </c>
      <c r="CK4" s="1058" t="s">
        <v>259</v>
      </c>
      <c r="CL4" s="1058" t="s">
        <v>259</v>
      </c>
      <c r="CM4" s="1058" t="s">
        <v>259</v>
      </c>
      <c r="CN4" s="1058" t="s">
        <v>259</v>
      </c>
      <c r="CO4" s="1058" t="s">
        <v>259</v>
      </c>
      <c r="CP4" s="1058" t="s">
        <v>259</v>
      </c>
      <c r="CQ4" s="1058" t="s">
        <v>259</v>
      </c>
      <c r="CR4" s="1058" t="s">
        <v>259</v>
      </c>
      <c r="CS4" s="1058" t="s">
        <v>259</v>
      </c>
      <c r="CT4" s="1058" t="s">
        <v>259</v>
      </c>
      <c r="CU4" s="1058" t="s">
        <v>259</v>
      </c>
      <c r="CV4" s="1058" t="s">
        <v>259</v>
      </c>
      <c r="CW4" s="1058" t="s">
        <v>259</v>
      </c>
      <c r="CX4" s="1058" t="s">
        <v>259</v>
      </c>
      <c r="CY4" s="1058" t="s">
        <v>259</v>
      </c>
      <c r="CZ4" s="1058" t="s">
        <v>259</v>
      </c>
      <c r="DA4" s="1058" t="s">
        <v>259</v>
      </c>
      <c r="DB4" s="1058" t="s">
        <v>259</v>
      </c>
      <c r="DC4" s="1058" t="s">
        <v>259</v>
      </c>
      <c r="DD4" s="1058" t="s">
        <v>259</v>
      </c>
      <c r="DE4" s="1058" t="s">
        <v>259</v>
      </c>
      <c r="DF4" s="1058" t="s">
        <v>259</v>
      </c>
      <c r="DG4" s="1058" t="s">
        <v>259</v>
      </c>
      <c r="DH4" s="1058" t="s">
        <v>259</v>
      </c>
      <c r="DI4" s="1058" t="s">
        <v>259</v>
      </c>
      <c r="DJ4" s="1058" t="s">
        <v>259</v>
      </c>
      <c r="DK4" s="1058" t="s">
        <v>259</v>
      </c>
      <c r="DL4" s="1058" t="s">
        <v>259</v>
      </c>
      <c r="DM4" s="1058" t="s">
        <v>259</v>
      </c>
      <c r="DN4" s="1058" t="s">
        <v>259</v>
      </c>
      <c r="DO4" s="1058" t="s">
        <v>259</v>
      </c>
      <c r="DP4" s="1058" t="s">
        <v>259</v>
      </c>
      <c r="DQ4" s="1058" t="s">
        <v>259</v>
      </c>
      <c r="DR4" s="1058" t="s">
        <v>259</v>
      </c>
      <c r="DS4" s="1058" t="s">
        <v>259</v>
      </c>
      <c r="DT4" s="1058" t="s">
        <v>259</v>
      </c>
      <c r="DU4" s="1058" t="s">
        <v>259</v>
      </c>
      <c r="DV4" s="1058" t="s">
        <v>259</v>
      </c>
      <c r="DW4" s="1058" t="s">
        <v>259</v>
      </c>
      <c r="DX4" s="1058" t="s">
        <v>259</v>
      </c>
      <c r="DY4" s="1058" t="s">
        <v>259</v>
      </c>
      <c r="DZ4" s="1058" t="s">
        <v>259</v>
      </c>
      <c r="EA4" s="1058" t="s">
        <v>259</v>
      </c>
      <c r="EB4" s="1058" t="s">
        <v>259</v>
      </c>
      <c r="EC4" s="1058" t="s">
        <v>259</v>
      </c>
      <c r="ED4" s="1058" t="s">
        <v>259</v>
      </c>
      <c r="EE4" s="1058" t="s">
        <v>259</v>
      </c>
      <c r="EF4" s="1058" t="s">
        <v>259</v>
      </c>
      <c r="EG4" s="1058" t="s">
        <v>259</v>
      </c>
      <c r="EH4" s="1058" t="s">
        <v>259</v>
      </c>
      <c r="EI4" s="1058" t="s">
        <v>259</v>
      </c>
      <c r="EJ4" s="1058" t="s">
        <v>259</v>
      </c>
      <c r="EK4" s="1058" t="s">
        <v>259</v>
      </c>
      <c r="EL4" s="1058" t="s">
        <v>259</v>
      </c>
      <c r="EM4" s="1058" t="s">
        <v>259</v>
      </c>
      <c r="EN4" s="1058" t="s">
        <v>259</v>
      </c>
      <c r="EO4" s="1058" t="s">
        <v>259</v>
      </c>
      <c r="EP4" s="1058" t="s">
        <v>259</v>
      </c>
      <c r="EQ4" s="1058" t="s">
        <v>259</v>
      </c>
      <c r="ER4" s="1058" t="s">
        <v>259</v>
      </c>
      <c r="ES4" s="1058" t="s">
        <v>259</v>
      </c>
      <c r="ET4" s="1058" t="s">
        <v>259</v>
      </c>
      <c r="EU4" s="1058" t="s">
        <v>259</v>
      </c>
      <c r="EV4" s="1058" t="s">
        <v>259</v>
      </c>
      <c r="EW4" s="1058" t="s">
        <v>259</v>
      </c>
      <c r="EX4" s="1058" t="s">
        <v>259</v>
      </c>
      <c r="EY4" s="1058" t="s">
        <v>259</v>
      </c>
      <c r="EZ4" s="1058" t="s">
        <v>259</v>
      </c>
      <c r="FA4" s="1058" t="s">
        <v>259</v>
      </c>
      <c r="FB4" s="1058" t="s">
        <v>259</v>
      </c>
      <c r="FC4" s="1058" t="s">
        <v>259</v>
      </c>
      <c r="FD4" s="1058" t="s">
        <v>259</v>
      </c>
      <c r="FE4" s="1058" t="s">
        <v>259</v>
      </c>
      <c r="FF4" s="1058" t="s">
        <v>259</v>
      </c>
      <c r="FG4" s="1058" t="s">
        <v>259</v>
      </c>
      <c r="FH4" s="1058" t="s">
        <v>259</v>
      </c>
      <c r="FI4" s="1058" t="s">
        <v>259</v>
      </c>
      <c r="FJ4" s="1058" t="s">
        <v>259</v>
      </c>
      <c r="FK4" s="1058" t="s">
        <v>259</v>
      </c>
      <c r="FL4" s="1058" t="s">
        <v>259</v>
      </c>
      <c r="FM4" s="1058" t="s">
        <v>259</v>
      </c>
      <c r="FN4" s="1058" t="s">
        <v>259</v>
      </c>
      <c r="FO4" s="1058" t="s">
        <v>259</v>
      </c>
      <c r="FP4" s="1058" t="s">
        <v>259</v>
      </c>
      <c r="FQ4" s="1058" t="s">
        <v>259</v>
      </c>
      <c r="FR4" s="1058" t="s">
        <v>259</v>
      </c>
      <c r="FS4" s="1058" t="s">
        <v>259</v>
      </c>
      <c r="FT4" s="1058" t="s">
        <v>259</v>
      </c>
      <c r="FU4" s="1058" t="s">
        <v>259</v>
      </c>
      <c r="FV4" s="1058" t="s">
        <v>259</v>
      </c>
      <c r="FW4" s="1058" t="s">
        <v>259</v>
      </c>
      <c r="FX4" s="1058" t="s">
        <v>259</v>
      </c>
      <c r="FY4" s="1058" t="s">
        <v>259</v>
      </c>
      <c r="FZ4" s="1058" t="s">
        <v>259</v>
      </c>
      <c r="GA4" s="1058" t="s">
        <v>259</v>
      </c>
      <c r="GB4" s="1058" t="s">
        <v>259</v>
      </c>
      <c r="GC4" s="1058" t="s">
        <v>259</v>
      </c>
      <c r="GD4" s="1058" t="s">
        <v>259</v>
      </c>
      <c r="GE4" s="1058" t="s">
        <v>259</v>
      </c>
      <c r="GF4" s="1058" t="s">
        <v>259</v>
      </c>
      <c r="GG4" s="1058" t="s">
        <v>259</v>
      </c>
      <c r="GH4" s="1058" t="s">
        <v>259</v>
      </c>
      <c r="GI4" s="1058" t="s">
        <v>259</v>
      </c>
      <c r="GJ4" s="1058" t="s">
        <v>259</v>
      </c>
      <c r="GK4" s="1058" t="s">
        <v>259</v>
      </c>
      <c r="GL4" s="1058" t="s">
        <v>259</v>
      </c>
      <c r="GM4" s="1058" t="s">
        <v>259</v>
      </c>
      <c r="GN4" s="1058" t="s">
        <v>259</v>
      </c>
      <c r="GO4" s="1058" t="s">
        <v>259</v>
      </c>
      <c r="GP4" s="1058" t="s">
        <v>259</v>
      </c>
      <c r="GQ4" s="1058" t="s">
        <v>259</v>
      </c>
      <c r="GR4" s="1058" t="s">
        <v>259</v>
      </c>
      <c r="GS4" s="1058" t="s">
        <v>259</v>
      </c>
      <c r="GT4" s="1058" t="s">
        <v>259</v>
      </c>
      <c r="GU4" s="1058" t="s">
        <v>259</v>
      </c>
      <c r="GV4" s="1058" t="s">
        <v>259</v>
      </c>
      <c r="GW4" s="1058" t="s">
        <v>259</v>
      </c>
      <c r="GX4" s="1058" t="s">
        <v>259</v>
      </c>
      <c r="GY4" s="1058" t="s">
        <v>259</v>
      </c>
      <c r="GZ4" s="1058" t="s">
        <v>259</v>
      </c>
      <c r="HA4" s="1058" t="s">
        <v>259</v>
      </c>
      <c r="HB4" s="1058" t="s">
        <v>259</v>
      </c>
      <c r="HC4" s="1058" t="s">
        <v>259</v>
      </c>
      <c r="HD4" s="1058" t="s">
        <v>259</v>
      </c>
      <c r="HE4" s="1058" t="s">
        <v>259</v>
      </c>
      <c r="HF4" s="1058" t="s">
        <v>259</v>
      </c>
      <c r="HG4" s="1058" t="s">
        <v>259</v>
      </c>
      <c r="HH4" s="1058" t="s">
        <v>259</v>
      </c>
      <c r="HI4" s="1058" t="s">
        <v>259</v>
      </c>
      <c r="HJ4" s="1058" t="s">
        <v>259</v>
      </c>
      <c r="HK4" s="1058" t="s">
        <v>259</v>
      </c>
      <c r="HL4" s="1058" t="s">
        <v>259</v>
      </c>
      <c r="HM4" s="1058" t="s">
        <v>259</v>
      </c>
      <c r="HN4" s="1058" t="s">
        <v>259</v>
      </c>
      <c r="HO4" s="1058" t="s">
        <v>259</v>
      </c>
      <c r="HP4" s="1058" t="s">
        <v>259</v>
      </c>
      <c r="HQ4" s="1058" t="s">
        <v>259</v>
      </c>
      <c r="HR4" s="1058" t="s">
        <v>259</v>
      </c>
      <c r="HS4" s="1058" t="s">
        <v>259</v>
      </c>
      <c r="HT4" s="1058" t="s">
        <v>259</v>
      </c>
      <c r="HU4" s="1058" t="s">
        <v>259</v>
      </c>
      <c r="HV4" s="1058" t="s">
        <v>259</v>
      </c>
      <c r="HW4" s="1058" t="s">
        <v>259</v>
      </c>
      <c r="HX4" s="1058" t="s">
        <v>259</v>
      </c>
      <c r="HY4" s="1058" t="s">
        <v>259</v>
      </c>
      <c r="HZ4" s="1058" t="s">
        <v>259</v>
      </c>
      <c r="IA4" s="1058" t="s">
        <v>259</v>
      </c>
      <c r="IB4" s="1058" t="s">
        <v>259</v>
      </c>
      <c r="IC4" s="1058" t="s">
        <v>259</v>
      </c>
      <c r="ID4" s="1058" t="s">
        <v>259</v>
      </c>
      <c r="IE4" s="1058" t="s">
        <v>259</v>
      </c>
      <c r="IF4" s="1058" t="s">
        <v>259</v>
      </c>
      <c r="IG4" s="1058" t="s">
        <v>259</v>
      </c>
      <c r="IH4" s="1058" t="s">
        <v>259</v>
      </c>
      <c r="II4" s="1058" t="s">
        <v>259</v>
      </c>
      <c r="IJ4" s="1058" t="s">
        <v>259</v>
      </c>
      <c r="IK4" s="1058" t="s">
        <v>259</v>
      </c>
      <c r="IL4" s="1058" t="s">
        <v>259</v>
      </c>
      <c r="IM4" s="1058" t="s">
        <v>259</v>
      </c>
      <c r="IN4" s="1058" t="s">
        <v>259</v>
      </c>
      <c r="IO4" s="1058" t="s">
        <v>259</v>
      </c>
      <c r="IP4" s="1058" t="s">
        <v>259</v>
      </c>
      <c r="IQ4" s="1058" t="s">
        <v>259</v>
      </c>
      <c r="IR4" s="1058" t="s">
        <v>259</v>
      </c>
      <c r="IS4" s="1058" t="s">
        <v>259</v>
      </c>
      <c r="IT4" s="1058" t="s">
        <v>259</v>
      </c>
      <c r="IU4" s="1058" t="s">
        <v>259</v>
      </c>
      <c r="IV4" s="16" t="s">
        <v>788</v>
      </c>
      <c r="IW4" s="1058" t="s">
        <v>258</v>
      </c>
      <c r="IX4" s="1058" t="s">
        <v>258</v>
      </c>
      <c r="IY4" s="1058" t="s">
        <v>258</v>
      </c>
      <c r="IZ4" s="1058" t="s">
        <v>258</v>
      </c>
      <c r="JA4" s="1058" t="s">
        <v>258</v>
      </c>
      <c r="JB4" s="1058" t="s">
        <v>258</v>
      </c>
      <c r="JC4" s="1058" t="s">
        <v>258</v>
      </c>
      <c r="JD4" s="1058" t="s">
        <v>258</v>
      </c>
      <c r="JE4" s="1058" t="s">
        <v>258</v>
      </c>
      <c r="JF4" s="1058" t="s">
        <v>258</v>
      </c>
      <c r="JG4" s="1058" t="s">
        <v>258</v>
      </c>
      <c r="JH4" s="1058" t="s">
        <v>258</v>
      </c>
      <c r="JI4" s="1058" t="s">
        <v>258</v>
      </c>
      <c r="JJ4" s="1058" t="s">
        <v>258</v>
      </c>
      <c r="JK4" s="1058" t="s">
        <v>258</v>
      </c>
      <c r="JL4" s="1058" t="s">
        <v>258</v>
      </c>
      <c r="JM4" s="1058" t="s">
        <v>258</v>
      </c>
      <c r="JN4" s="1058" t="s">
        <v>258</v>
      </c>
      <c r="JO4" s="1058" t="s">
        <v>258</v>
      </c>
      <c r="JP4" s="1058" t="s">
        <v>258</v>
      </c>
      <c r="JQ4" s="1058" t="s">
        <v>258</v>
      </c>
      <c r="JR4" s="1058" t="s">
        <v>258</v>
      </c>
      <c r="JS4" s="1058" t="s">
        <v>258</v>
      </c>
      <c r="JT4" s="1058" t="s">
        <v>258</v>
      </c>
      <c r="JU4" s="1058" t="s">
        <v>258</v>
      </c>
      <c r="JV4" s="1058" t="s">
        <v>258</v>
      </c>
      <c r="JW4" s="1058" t="s">
        <v>258</v>
      </c>
      <c r="JX4" s="1058" t="s">
        <v>258</v>
      </c>
      <c r="JY4" s="1058" t="s">
        <v>258</v>
      </c>
      <c r="JZ4" s="1058" t="s">
        <v>258</v>
      </c>
      <c r="KA4" s="1058" t="s">
        <v>258</v>
      </c>
      <c r="KB4" s="1058" t="s">
        <v>258</v>
      </c>
      <c r="KC4" s="1058" t="s">
        <v>258</v>
      </c>
      <c r="KD4" s="1058" t="s">
        <v>258</v>
      </c>
      <c r="KE4" s="1058" t="s">
        <v>258</v>
      </c>
      <c r="KF4" s="1058" t="s">
        <v>258</v>
      </c>
      <c r="KG4" s="1058" t="s">
        <v>258</v>
      </c>
      <c r="KH4" s="1058" t="s">
        <v>258</v>
      </c>
      <c r="KI4" s="1058" t="s">
        <v>258</v>
      </c>
      <c r="KJ4" s="1058" t="s">
        <v>258</v>
      </c>
      <c r="KK4" s="1058" t="s">
        <v>258</v>
      </c>
      <c r="KL4" s="1058" t="s">
        <v>258</v>
      </c>
      <c r="KM4" s="1058" t="s">
        <v>258</v>
      </c>
      <c r="KN4" s="1058" t="s">
        <v>258</v>
      </c>
      <c r="KO4" s="1058" t="s">
        <v>258</v>
      </c>
      <c r="KP4" s="1058" t="s">
        <v>258</v>
      </c>
      <c r="KQ4" s="1058" t="s">
        <v>258</v>
      </c>
      <c r="KR4" s="1058" t="s">
        <v>258</v>
      </c>
      <c r="KS4" s="1058" t="s">
        <v>258</v>
      </c>
      <c r="KT4" s="1058" t="s">
        <v>258</v>
      </c>
      <c r="KU4" s="1058" t="s">
        <v>258</v>
      </c>
      <c r="KV4" s="1058" t="s">
        <v>258</v>
      </c>
      <c r="KW4" s="1058" t="s">
        <v>258</v>
      </c>
      <c r="KX4" s="1058" t="s">
        <v>258</v>
      </c>
      <c r="KY4" s="1058" t="s">
        <v>258</v>
      </c>
      <c r="KZ4" s="1058" t="s">
        <v>258</v>
      </c>
      <c r="LA4" s="1058" t="s">
        <v>258</v>
      </c>
      <c r="LB4" s="1058" t="s">
        <v>258</v>
      </c>
      <c r="LC4" s="1058" t="s">
        <v>258</v>
      </c>
      <c r="LD4" s="1058" t="s">
        <v>258</v>
      </c>
      <c r="LE4" s="1058" t="s">
        <v>258</v>
      </c>
      <c r="LF4" s="1058" t="s">
        <v>258</v>
      </c>
      <c r="LG4" s="1058" t="s">
        <v>258</v>
      </c>
      <c r="LH4" s="1058" t="s">
        <v>258</v>
      </c>
      <c r="LI4" s="1058" t="s">
        <v>258</v>
      </c>
      <c r="LJ4" s="1058" t="s">
        <v>258</v>
      </c>
      <c r="LK4" s="1058" t="s">
        <v>258</v>
      </c>
      <c r="LL4" s="1058" t="s">
        <v>258</v>
      </c>
      <c r="LM4" s="1058" t="s">
        <v>258</v>
      </c>
      <c r="LN4" s="1058" t="s">
        <v>258</v>
      </c>
      <c r="LO4" s="1058" t="s">
        <v>258</v>
      </c>
      <c r="LP4" s="1058" t="s">
        <v>258</v>
      </c>
      <c r="LQ4" s="1058" t="s">
        <v>258</v>
      </c>
      <c r="LR4" s="1058" t="s">
        <v>258</v>
      </c>
      <c r="LS4" s="1058" t="s">
        <v>258</v>
      </c>
      <c r="LT4" s="1058" t="s">
        <v>258</v>
      </c>
      <c r="LU4" s="1058" t="s">
        <v>258</v>
      </c>
      <c r="LV4" s="1058" t="s">
        <v>258</v>
      </c>
      <c r="LW4" s="1058" t="s">
        <v>258</v>
      </c>
      <c r="LX4" s="1058" t="s">
        <v>258</v>
      </c>
      <c r="LY4" s="1058" t="s">
        <v>258</v>
      </c>
      <c r="LZ4" s="1058" t="s">
        <v>258</v>
      </c>
      <c r="MA4" s="1058" t="s">
        <v>258</v>
      </c>
      <c r="MB4" s="1058" t="s">
        <v>258</v>
      </c>
      <c r="MC4" s="1058" t="s">
        <v>258</v>
      </c>
      <c r="MD4" s="1058" t="s">
        <v>258</v>
      </c>
      <c r="ME4" s="1058" t="s">
        <v>258</v>
      </c>
      <c r="MF4" s="1058" t="s">
        <v>258</v>
      </c>
      <c r="MG4" s="1058" t="s">
        <v>258</v>
      </c>
      <c r="MH4" s="1058" t="s">
        <v>258</v>
      </c>
      <c r="MI4" s="1058" t="s">
        <v>258</v>
      </c>
      <c r="MJ4" s="1058" t="s">
        <v>258</v>
      </c>
      <c r="MK4" s="1058" t="s">
        <v>258</v>
      </c>
      <c r="ML4" s="1058" t="s">
        <v>258</v>
      </c>
      <c r="MM4" s="1058" t="s">
        <v>258</v>
      </c>
      <c r="MN4" s="1058" t="s">
        <v>258</v>
      </c>
      <c r="MO4" s="1058" t="s">
        <v>258</v>
      </c>
      <c r="MP4" s="1058" t="s">
        <v>258</v>
      </c>
      <c r="MQ4" s="1058" t="s">
        <v>258</v>
      </c>
      <c r="MR4" s="1058" t="s">
        <v>258</v>
      </c>
      <c r="MS4" s="1058" t="s">
        <v>258</v>
      </c>
      <c r="MT4" s="1058" t="s">
        <v>258</v>
      </c>
      <c r="MU4" s="1058" t="s">
        <v>258</v>
      </c>
      <c r="MV4" s="1058" t="s">
        <v>258</v>
      </c>
      <c r="MW4" s="1058" t="s">
        <v>258</v>
      </c>
      <c r="MX4" s="1058" t="s">
        <v>258</v>
      </c>
      <c r="MY4" s="1058" t="s">
        <v>258</v>
      </c>
      <c r="MZ4" s="1058" t="s">
        <v>258</v>
      </c>
      <c r="NA4" s="1058" t="s">
        <v>258</v>
      </c>
      <c r="NB4" s="1058" t="s">
        <v>258</v>
      </c>
      <c r="NC4" s="1058" t="s">
        <v>258</v>
      </c>
      <c r="ND4" s="1058" t="s">
        <v>258</v>
      </c>
      <c r="NE4" s="1058" t="s">
        <v>258</v>
      </c>
      <c r="NF4" s="1058" t="s">
        <v>258</v>
      </c>
      <c r="NG4" s="1058" t="s">
        <v>258</v>
      </c>
      <c r="NH4" s="1058" t="s">
        <v>258</v>
      </c>
      <c r="NI4" s="1058" t="s">
        <v>258</v>
      </c>
      <c r="NJ4" s="1058" t="s">
        <v>258</v>
      </c>
      <c r="NK4" s="1058" t="s">
        <v>258</v>
      </c>
      <c r="NL4" s="1058" t="s">
        <v>258</v>
      </c>
      <c r="NM4" s="1058" t="s">
        <v>258</v>
      </c>
      <c r="NN4" s="1058" t="s">
        <v>258</v>
      </c>
      <c r="NO4" s="1058" t="s">
        <v>258</v>
      </c>
      <c r="NP4" s="1058" t="s">
        <v>258</v>
      </c>
      <c r="NQ4" s="1058" t="s">
        <v>258</v>
      </c>
      <c r="NR4" s="1058" t="s">
        <v>258</v>
      </c>
      <c r="NS4" s="1058" t="s">
        <v>258</v>
      </c>
      <c r="NT4" s="1058" t="s">
        <v>258</v>
      </c>
      <c r="NU4" s="1058" t="s">
        <v>258</v>
      </c>
      <c r="NV4" s="1058" t="s">
        <v>258</v>
      </c>
      <c r="NW4" s="1058" t="s">
        <v>258</v>
      </c>
      <c r="NX4" s="1058" t="s">
        <v>258</v>
      </c>
      <c r="NY4" s="1058" t="s">
        <v>258</v>
      </c>
      <c r="NZ4" s="1058" t="s">
        <v>258</v>
      </c>
      <c r="OA4" s="1058" t="s">
        <v>258</v>
      </c>
      <c r="OB4" s="1058" t="s">
        <v>258</v>
      </c>
      <c r="OC4" s="1058" t="s">
        <v>258</v>
      </c>
      <c r="OD4" s="1058" t="s">
        <v>258</v>
      </c>
      <c r="OE4" s="1058" t="s">
        <v>258</v>
      </c>
      <c r="OF4" s="1058" t="s">
        <v>258</v>
      </c>
      <c r="OG4" s="1058" t="s">
        <v>258</v>
      </c>
      <c r="OH4" s="1058" t="s">
        <v>258</v>
      </c>
      <c r="OI4" s="1058" t="s">
        <v>258</v>
      </c>
      <c r="OJ4" s="1058" t="s">
        <v>258</v>
      </c>
      <c r="OK4" s="1058" t="s">
        <v>258</v>
      </c>
      <c r="OL4" s="1058" t="s">
        <v>258</v>
      </c>
      <c r="OM4" s="1058" t="s">
        <v>258</v>
      </c>
      <c r="ON4" s="1058" t="s">
        <v>258</v>
      </c>
      <c r="OO4" s="1058" t="s">
        <v>258</v>
      </c>
      <c r="OP4" s="1058" t="s">
        <v>258</v>
      </c>
      <c r="OQ4" s="1058" t="s">
        <v>258</v>
      </c>
      <c r="OR4" s="1058" t="s">
        <v>258</v>
      </c>
      <c r="OS4" s="1058" t="s">
        <v>258</v>
      </c>
      <c r="OT4" s="1058" t="s">
        <v>258</v>
      </c>
      <c r="OU4" s="1058" t="s">
        <v>258</v>
      </c>
      <c r="OV4" s="1058" t="s">
        <v>258</v>
      </c>
      <c r="OW4" s="1058" t="s">
        <v>258</v>
      </c>
      <c r="OX4" s="1058" t="s">
        <v>258</v>
      </c>
      <c r="OY4" s="1058" t="s">
        <v>258</v>
      </c>
      <c r="OZ4" s="1058" t="s">
        <v>258</v>
      </c>
      <c r="PA4" s="1058" t="s">
        <v>258</v>
      </c>
      <c r="PB4" s="1058" t="s">
        <v>258</v>
      </c>
      <c r="PC4" s="1058" t="s">
        <v>258</v>
      </c>
      <c r="PD4" s="1058" t="s">
        <v>258</v>
      </c>
      <c r="PE4" s="1058" t="s">
        <v>258</v>
      </c>
      <c r="PF4" s="1058" t="s">
        <v>258</v>
      </c>
      <c r="PG4" s="1058" t="s">
        <v>258</v>
      </c>
      <c r="PH4" s="1058" t="s">
        <v>258</v>
      </c>
      <c r="PI4" s="1058" t="s">
        <v>258</v>
      </c>
      <c r="PJ4" s="1058" t="s">
        <v>258</v>
      </c>
      <c r="PK4" s="1058" t="s">
        <v>258</v>
      </c>
      <c r="PL4" s="1058" t="s">
        <v>258</v>
      </c>
      <c r="PM4" s="1058" t="s">
        <v>258</v>
      </c>
      <c r="PN4" s="1058" t="s">
        <v>258</v>
      </c>
      <c r="PO4" s="1058" t="s">
        <v>258</v>
      </c>
      <c r="PP4" s="1058" t="s">
        <v>258</v>
      </c>
      <c r="PQ4" s="1058" t="s">
        <v>258</v>
      </c>
      <c r="PR4" s="1058" t="s">
        <v>258</v>
      </c>
      <c r="PS4" s="1058" t="s">
        <v>258</v>
      </c>
      <c r="PT4" s="1058" t="s">
        <v>258</v>
      </c>
      <c r="PU4" s="1058" t="s">
        <v>258</v>
      </c>
      <c r="PV4" s="1058" t="s">
        <v>258</v>
      </c>
      <c r="PW4" s="1058" t="s">
        <v>258</v>
      </c>
      <c r="PX4" s="1058" t="s">
        <v>258</v>
      </c>
      <c r="PY4" s="1058" t="s">
        <v>258</v>
      </c>
      <c r="PZ4" s="1058" t="s">
        <v>258</v>
      </c>
      <c r="QA4" s="1058" t="s">
        <v>258</v>
      </c>
      <c r="QB4" s="1058" t="s">
        <v>258</v>
      </c>
      <c r="QC4" s="1058" t="s">
        <v>258</v>
      </c>
      <c r="QD4" s="1058" t="s">
        <v>258</v>
      </c>
      <c r="QE4" s="1058" t="s">
        <v>258</v>
      </c>
      <c r="QF4" s="1058" t="s">
        <v>258</v>
      </c>
      <c r="QG4" s="1058" t="s">
        <v>258</v>
      </c>
      <c r="QH4" s="1058" t="s">
        <v>258</v>
      </c>
      <c r="QI4" s="1058" t="s">
        <v>258</v>
      </c>
      <c r="QJ4" s="1058" t="s">
        <v>258</v>
      </c>
      <c r="QK4" s="1058" t="s">
        <v>258</v>
      </c>
      <c r="QL4" s="1058" t="s">
        <v>258</v>
      </c>
      <c r="QM4" s="1058" t="s">
        <v>258</v>
      </c>
      <c r="QN4" s="1058" t="s">
        <v>258</v>
      </c>
      <c r="QO4" s="1058" t="s">
        <v>258</v>
      </c>
      <c r="QP4" s="1058" t="s">
        <v>258</v>
      </c>
      <c r="QQ4" s="1058" t="s">
        <v>258</v>
      </c>
      <c r="QR4" s="1058" t="s">
        <v>258</v>
      </c>
      <c r="QS4" s="1058" t="s">
        <v>258</v>
      </c>
      <c r="QT4" s="1058" t="s">
        <v>258</v>
      </c>
      <c r="QU4" s="1058" t="s">
        <v>258</v>
      </c>
      <c r="QV4" s="1058" t="s">
        <v>258</v>
      </c>
      <c r="QW4" s="1058" t="s">
        <v>258</v>
      </c>
      <c r="QX4" s="1058" t="s">
        <v>258</v>
      </c>
      <c r="QY4" s="1058" t="s">
        <v>258</v>
      </c>
      <c r="QZ4" s="1058" t="s">
        <v>258</v>
      </c>
      <c r="RA4" s="1058" t="s">
        <v>258</v>
      </c>
      <c r="RB4" s="1058" t="s">
        <v>258</v>
      </c>
      <c r="RC4" s="1058" t="s">
        <v>258</v>
      </c>
      <c r="RD4" s="1058" t="s">
        <v>258</v>
      </c>
      <c r="RE4" s="1058" t="s">
        <v>258</v>
      </c>
      <c r="RF4" s="1058" t="s">
        <v>258</v>
      </c>
      <c r="RG4" s="1058" t="s">
        <v>258</v>
      </c>
      <c r="RH4" s="1058" t="s">
        <v>258</v>
      </c>
      <c r="RI4" s="1058" t="s">
        <v>258</v>
      </c>
      <c r="RJ4" s="1058" t="s">
        <v>258</v>
      </c>
      <c r="RK4" s="1058" t="s">
        <v>258</v>
      </c>
      <c r="RL4" s="1058" t="s">
        <v>258</v>
      </c>
      <c r="RM4" s="1058" t="s">
        <v>258</v>
      </c>
      <c r="RN4" s="1058" t="s">
        <v>258</v>
      </c>
      <c r="RO4" s="1058" t="s">
        <v>258</v>
      </c>
      <c r="RP4" s="1058" t="s">
        <v>258</v>
      </c>
      <c r="RQ4" s="1058" t="s">
        <v>258</v>
      </c>
      <c r="RR4" s="1058" t="s">
        <v>258</v>
      </c>
      <c r="RS4" s="1058" t="s">
        <v>258</v>
      </c>
      <c r="RT4" s="1058" t="s">
        <v>258</v>
      </c>
      <c r="RU4" s="1058" t="s">
        <v>258</v>
      </c>
      <c r="RV4" s="1058" t="s">
        <v>258</v>
      </c>
      <c r="RW4" s="1058" t="s">
        <v>258</v>
      </c>
      <c r="RX4" s="1058" t="s">
        <v>258</v>
      </c>
      <c r="RY4" s="1058" t="s">
        <v>258</v>
      </c>
      <c r="RZ4" s="1058" t="s">
        <v>258</v>
      </c>
      <c r="SA4" s="1058" t="s">
        <v>258</v>
      </c>
      <c r="SB4" s="1058" t="s">
        <v>258</v>
      </c>
      <c r="SC4" s="1058" t="s">
        <v>258</v>
      </c>
      <c r="SD4" s="1058" t="s">
        <v>258</v>
      </c>
      <c r="SE4" s="1058" t="s">
        <v>258</v>
      </c>
      <c r="SF4" s="1058" t="s">
        <v>258</v>
      </c>
      <c r="SG4" s="1058" t="s">
        <v>258</v>
      </c>
      <c r="SH4" s="1058" t="s">
        <v>258</v>
      </c>
    </row>
    <row r="5" spans="1:503" ht="9.9499999999999993" hidden="1" customHeight="1" outlineLevel="1">
      <c r="I5" s="1057"/>
      <c r="J5" s="1058"/>
      <c r="K5" s="1058"/>
      <c r="L5" s="1058"/>
      <c r="M5" s="1058"/>
      <c r="N5" s="1058"/>
      <c r="O5" s="1058"/>
      <c r="P5" s="1058"/>
      <c r="Q5" s="1058"/>
      <c r="R5" s="1058"/>
      <c r="S5" s="1058"/>
      <c r="T5" s="1058"/>
      <c r="U5" s="1058"/>
      <c r="V5" s="1058"/>
      <c r="W5" s="1058"/>
      <c r="X5" s="1058"/>
      <c r="Y5" s="1058"/>
      <c r="Z5" s="1058"/>
      <c r="AA5" s="1058"/>
      <c r="AB5" s="1058"/>
      <c r="AC5" s="1058"/>
      <c r="AD5" s="1058"/>
      <c r="AE5" s="1058"/>
      <c r="AF5" s="1058"/>
      <c r="AG5" s="1058"/>
      <c r="AH5" s="1058"/>
      <c r="AI5" s="1058"/>
      <c r="AJ5" s="1058"/>
      <c r="AK5" s="1058"/>
      <c r="AL5" s="1058"/>
      <c r="AM5" s="1058"/>
      <c r="AN5" s="1058"/>
      <c r="AO5" s="1058"/>
      <c r="AP5" s="1058"/>
      <c r="AQ5" s="1058"/>
      <c r="AR5" s="1058"/>
      <c r="AS5" s="1058"/>
      <c r="AT5" s="1058"/>
      <c r="AU5" s="1058"/>
      <c r="AV5" s="1058"/>
      <c r="AW5" s="1058"/>
      <c r="AX5" s="1058"/>
      <c r="AY5" s="1058"/>
      <c r="AZ5" s="1058"/>
      <c r="BA5" s="1058"/>
      <c r="BB5" s="1058"/>
      <c r="BC5" s="1058"/>
      <c r="BD5" s="1058"/>
      <c r="BE5" s="1058"/>
      <c r="BF5" s="1058"/>
      <c r="BG5" s="1058"/>
      <c r="BH5" s="1058"/>
      <c r="BI5" s="1058"/>
      <c r="BJ5" s="1058"/>
      <c r="BK5" s="1058"/>
      <c r="BL5" s="1058"/>
      <c r="BM5" s="1058"/>
      <c r="BN5" s="1058"/>
      <c r="BO5" s="1058"/>
      <c r="BP5" s="1058"/>
      <c r="BQ5" s="1058"/>
      <c r="BR5" s="1058"/>
      <c r="BS5" s="1058"/>
      <c r="BT5" s="1058"/>
      <c r="BU5" s="1058"/>
      <c r="BV5" s="1058"/>
      <c r="BW5" s="1058"/>
      <c r="BX5" s="1058"/>
      <c r="BY5" s="1058"/>
      <c r="BZ5" s="1058"/>
      <c r="CA5" s="1058"/>
      <c r="CB5" s="1058"/>
      <c r="CC5" s="1058"/>
      <c r="CD5" s="1058"/>
      <c r="CE5" s="1058"/>
      <c r="CF5" s="1058"/>
      <c r="CG5" s="1058"/>
      <c r="CH5" s="1058"/>
      <c r="CI5" s="1058"/>
      <c r="CJ5" s="1058"/>
      <c r="CK5" s="1058"/>
      <c r="CL5" s="1058"/>
      <c r="CM5" s="1058"/>
      <c r="CN5" s="1058"/>
      <c r="CO5" s="1058"/>
      <c r="CP5" s="1058"/>
      <c r="CQ5" s="1058"/>
      <c r="CR5" s="1058"/>
      <c r="CS5" s="1058"/>
      <c r="CT5" s="1058"/>
      <c r="CU5" s="1058"/>
      <c r="CV5" s="1058"/>
      <c r="CW5" s="1058"/>
      <c r="CX5" s="1058"/>
      <c r="CY5" s="1058"/>
      <c r="CZ5" s="1058"/>
      <c r="DA5" s="1058"/>
      <c r="DB5" s="1058"/>
      <c r="DC5" s="1058"/>
      <c r="DD5" s="1058"/>
      <c r="DE5" s="1058"/>
      <c r="DF5" s="1058"/>
      <c r="DG5" s="1058"/>
      <c r="DH5" s="1058"/>
      <c r="DI5" s="1058"/>
      <c r="DJ5" s="1058"/>
      <c r="DK5" s="1058"/>
      <c r="DL5" s="1058"/>
      <c r="DM5" s="1058"/>
      <c r="DN5" s="1058"/>
      <c r="DO5" s="1058"/>
      <c r="DP5" s="1058"/>
      <c r="DQ5" s="1058"/>
      <c r="DR5" s="1058"/>
      <c r="DS5" s="1058"/>
      <c r="DT5" s="1058"/>
      <c r="DU5" s="1058"/>
      <c r="DV5" s="1058"/>
      <c r="DW5" s="1058"/>
      <c r="DX5" s="1058"/>
      <c r="DY5" s="1058"/>
      <c r="DZ5" s="1058"/>
      <c r="EA5" s="1058"/>
      <c r="EB5" s="1058"/>
      <c r="EC5" s="1058"/>
      <c r="ED5" s="1058"/>
      <c r="EE5" s="1058"/>
      <c r="EF5" s="1058"/>
      <c r="EG5" s="1058"/>
      <c r="EH5" s="1058"/>
      <c r="EI5" s="1058"/>
      <c r="EJ5" s="1058"/>
      <c r="EK5" s="1058"/>
      <c r="EL5" s="1058"/>
      <c r="EM5" s="1058"/>
      <c r="EN5" s="1058"/>
      <c r="EO5" s="1058"/>
      <c r="EP5" s="1058"/>
      <c r="EQ5" s="1058"/>
      <c r="ER5" s="1058"/>
      <c r="ES5" s="1058"/>
      <c r="ET5" s="1058"/>
      <c r="EU5" s="1058"/>
      <c r="EV5" s="1058"/>
      <c r="EW5" s="1058"/>
      <c r="EX5" s="1058"/>
      <c r="EY5" s="1058"/>
      <c r="EZ5" s="1058"/>
      <c r="FA5" s="1058"/>
      <c r="FB5" s="1058"/>
      <c r="FC5" s="1058"/>
      <c r="FD5" s="1058"/>
      <c r="FE5" s="1058"/>
      <c r="FF5" s="1058"/>
      <c r="FG5" s="1058"/>
      <c r="FH5" s="1058"/>
      <c r="FI5" s="1058"/>
      <c r="FJ5" s="1058"/>
      <c r="FK5" s="1058"/>
      <c r="FL5" s="1058"/>
      <c r="FM5" s="1058"/>
      <c r="FN5" s="1058"/>
      <c r="FO5" s="1058"/>
      <c r="FP5" s="1058"/>
      <c r="FQ5" s="1058"/>
      <c r="FR5" s="1058"/>
      <c r="FS5" s="1058"/>
      <c r="FT5" s="1058"/>
      <c r="FU5" s="1058"/>
      <c r="FV5" s="1058"/>
      <c r="FW5" s="1058"/>
      <c r="FX5" s="1058"/>
      <c r="FY5" s="1058"/>
      <c r="FZ5" s="1058"/>
      <c r="GA5" s="1058"/>
      <c r="GB5" s="1058"/>
      <c r="GC5" s="1058"/>
      <c r="GD5" s="1058"/>
      <c r="GE5" s="1058"/>
      <c r="GF5" s="1058"/>
      <c r="GG5" s="1058"/>
      <c r="GH5" s="1058"/>
      <c r="GI5" s="1058"/>
      <c r="GJ5" s="1058"/>
      <c r="GK5" s="1058"/>
      <c r="GL5" s="1058"/>
      <c r="GM5" s="1058"/>
      <c r="GN5" s="1058"/>
      <c r="GO5" s="1058"/>
      <c r="GP5" s="1058"/>
      <c r="GQ5" s="1058"/>
      <c r="GR5" s="1058"/>
      <c r="GS5" s="1058"/>
      <c r="GT5" s="1058"/>
      <c r="GU5" s="1058"/>
      <c r="GV5" s="1058"/>
      <c r="GW5" s="1058"/>
      <c r="GX5" s="1058"/>
      <c r="GY5" s="1058"/>
      <c r="GZ5" s="1058"/>
      <c r="HA5" s="1058"/>
      <c r="HB5" s="1058"/>
      <c r="HC5" s="1058"/>
      <c r="HD5" s="1058"/>
      <c r="HE5" s="1058"/>
      <c r="HF5" s="1058"/>
      <c r="HG5" s="1058"/>
      <c r="HH5" s="1058"/>
      <c r="HI5" s="1058"/>
      <c r="HJ5" s="1058"/>
      <c r="HK5" s="1058"/>
      <c r="HL5" s="1058"/>
      <c r="HM5" s="1058"/>
      <c r="HN5" s="1058"/>
      <c r="HO5" s="1058"/>
      <c r="HP5" s="1058"/>
      <c r="HQ5" s="1058"/>
      <c r="HR5" s="1058"/>
      <c r="HS5" s="1058"/>
      <c r="HT5" s="1058"/>
      <c r="HU5" s="1058"/>
      <c r="HV5" s="1058"/>
      <c r="HW5" s="1058"/>
      <c r="HX5" s="1058"/>
      <c r="HY5" s="1058"/>
      <c r="HZ5" s="1058"/>
      <c r="IA5" s="1058"/>
      <c r="IB5" s="1058"/>
      <c r="IC5" s="1058"/>
      <c r="ID5" s="1058"/>
      <c r="IE5" s="1058"/>
      <c r="IF5" s="1058"/>
      <c r="IG5" s="1058"/>
      <c r="IH5" s="1058"/>
      <c r="II5" s="1058"/>
      <c r="IJ5" s="1058"/>
      <c r="IK5" s="1058"/>
      <c r="IL5" s="1058"/>
      <c r="IM5" s="1058"/>
      <c r="IN5" s="1058"/>
      <c r="IO5" s="1058"/>
      <c r="IP5" s="1058"/>
      <c r="IQ5" s="1058"/>
      <c r="IR5" s="1058"/>
      <c r="IS5" s="1058"/>
      <c r="IT5" s="1058"/>
      <c r="IU5" s="1058"/>
      <c r="IV5" s="16"/>
      <c r="IW5" s="1058"/>
      <c r="IX5" s="1058"/>
      <c r="IY5" s="1058"/>
      <c r="IZ5" s="1058"/>
      <c r="JA5" s="1058"/>
      <c r="JB5" s="1058"/>
      <c r="JC5" s="1058"/>
      <c r="JD5" s="1058"/>
      <c r="JE5" s="1058"/>
      <c r="JF5" s="1058"/>
      <c r="JG5" s="1058"/>
      <c r="JH5" s="1058"/>
      <c r="JI5" s="1058"/>
      <c r="JJ5" s="1058"/>
      <c r="JK5" s="1058"/>
      <c r="JL5" s="1058"/>
      <c r="JM5" s="1058"/>
      <c r="JN5" s="1058"/>
      <c r="JO5" s="1058"/>
      <c r="JP5" s="1058"/>
      <c r="JQ5" s="1058"/>
      <c r="JR5" s="1058"/>
      <c r="JS5" s="1058"/>
      <c r="JT5" s="1058"/>
      <c r="JU5" s="1058"/>
      <c r="JV5" s="1058"/>
      <c r="JW5" s="1058"/>
      <c r="JX5" s="1058"/>
      <c r="JY5" s="1058"/>
      <c r="JZ5" s="1058"/>
      <c r="KA5" s="1058"/>
      <c r="KB5" s="1058"/>
      <c r="KC5" s="1058"/>
      <c r="KD5" s="1058"/>
      <c r="KE5" s="1058"/>
      <c r="KF5" s="1058"/>
      <c r="KG5" s="1058"/>
      <c r="KH5" s="1058"/>
      <c r="KI5" s="1058"/>
      <c r="KJ5" s="1058"/>
      <c r="KK5" s="1058"/>
      <c r="KL5" s="1058"/>
      <c r="KM5" s="1058"/>
      <c r="KN5" s="1058"/>
      <c r="KO5" s="1058"/>
      <c r="KP5" s="1058"/>
      <c r="KQ5" s="1058"/>
      <c r="KR5" s="1058"/>
      <c r="KS5" s="1058"/>
      <c r="KT5" s="1058"/>
      <c r="KU5" s="1058"/>
      <c r="KV5" s="1058"/>
      <c r="KW5" s="1058"/>
      <c r="KX5" s="1058"/>
      <c r="KY5" s="1058"/>
      <c r="KZ5" s="1058"/>
      <c r="LA5" s="1058"/>
      <c r="LB5" s="1058"/>
      <c r="LC5" s="1058"/>
      <c r="LD5" s="1058"/>
      <c r="LE5" s="1058"/>
      <c r="LF5" s="1058"/>
      <c r="LG5" s="1058"/>
      <c r="LH5" s="1058"/>
      <c r="LI5" s="1058"/>
      <c r="LJ5" s="1058"/>
      <c r="LK5" s="1058"/>
      <c r="LL5" s="1058"/>
      <c r="LM5" s="1058"/>
      <c r="LN5" s="1058"/>
      <c r="LO5" s="1058"/>
      <c r="LP5" s="1058"/>
      <c r="LQ5" s="1058"/>
      <c r="LR5" s="1058"/>
      <c r="LS5" s="1058"/>
      <c r="LT5" s="1058"/>
      <c r="LU5" s="1058"/>
      <c r="LV5" s="1058"/>
      <c r="LW5" s="1058"/>
      <c r="LX5" s="1058"/>
      <c r="LY5" s="1058"/>
      <c r="LZ5" s="1058"/>
      <c r="MA5" s="1058"/>
      <c r="MB5" s="1058"/>
      <c r="MC5" s="1058"/>
      <c r="MD5" s="1058"/>
      <c r="ME5" s="1058"/>
      <c r="MF5" s="1058"/>
      <c r="MG5" s="1058"/>
      <c r="MH5" s="1058"/>
      <c r="MI5" s="1058"/>
      <c r="MJ5" s="1058"/>
      <c r="MK5" s="1058"/>
      <c r="ML5" s="1058"/>
      <c r="MM5" s="1058"/>
      <c r="MN5" s="1058"/>
      <c r="MO5" s="1058"/>
      <c r="MP5" s="1058"/>
      <c r="MQ5" s="1058"/>
      <c r="MR5" s="1058"/>
      <c r="MS5" s="1058"/>
      <c r="MT5" s="1058"/>
      <c r="MU5" s="1058"/>
      <c r="MV5" s="1058"/>
      <c r="MW5" s="1058"/>
      <c r="MX5" s="1058"/>
      <c r="MY5" s="1058"/>
      <c r="MZ5" s="1058"/>
      <c r="NA5" s="1058"/>
      <c r="NB5" s="1058"/>
      <c r="NC5" s="1058"/>
      <c r="ND5" s="1058"/>
      <c r="NE5" s="1058"/>
      <c r="NF5" s="1058"/>
      <c r="NG5" s="1058"/>
      <c r="NH5" s="1058"/>
      <c r="NI5" s="1058"/>
      <c r="NJ5" s="1058"/>
      <c r="NK5" s="1058"/>
      <c r="NL5" s="1058"/>
      <c r="NM5" s="1058"/>
      <c r="NN5" s="1058"/>
      <c r="NO5" s="1058"/>
      <c r="NP5" s="1058"/>
      <c r="NQ5" s="1058"/>
      <c r="NR5" s="1058"/>
      <c r="NS5" s="1058"/>
      <c r="NT5" s="1058"/>
      <c r="NU5" s="1058"/>
      <c r="NV5" s="1058"/>
      <c r="NW5" s="1058"/>
      <c r="NX5" s="1058"/>
      <c r="NY5" s="1058"/>
      <c r="NZ5" s="1058"/>
      <c r="OA5" s="1058"/>
      <c r="OB5" s="1058"/>
      <c r="OC5" s="1058"/>
      <c r="OD5" s="1058"/>
      <c r="OE5" s="1058"/>
      <c r="OF5" s="1058"/>
      <c r="OG5" s="1058"/>
      <c r="OH5" s="1058"/>
      <c r="OI5" s="1058"/>
      <c r="OJ5" s="1058"/>
      <c r="OK5" s="1058"/>
      <c r="OL5" s="1058"/>
      <c r="OM5" s="1058"/>
      <c r="ON5" s="1058"/>
      <c r="OO5" s="1058"/>
      <c r="OP5" s="1058"/>
      <c r="OQ5" s="1058"/>
      <c r="OR5" s="1058"/>
      <c r="OS5" s="1058"/>
      <c r="OT5" s="1058"/>
      <c r="OU5" s="1058"/>
      <c r="OV5" s="1058"/>
      <c r="OW5" s="1058"/>
      <c r="OX5" s="1058"/>
      <c r="OY5" s="1058"/>
      <c r="OZ5" s="1058"/>
      <c r="PA5" s="1058"/>
      <c r="PB5" s="1058"/>
      <c r="PC5" s="1058"/>
      <c r="PD5" s="1058"/>
      <c r="PE5" s="1058"/>
      <c r="PF5" s="1058"/>
      <c r="PG5" s="1058"/>
      <c r="PH5" s="1058"/>
      <c r="PI5" s="1058"/>
      <c r="PJ5" s="1058"/>
      <c r="PK5" s="1058"/>
      <c r="PL5" s="1058"/>
      <c r="PM5" s="1058"/>
      <c r="PN5" s="1058"/>
      <c r="PO5" s="1058"/>
      <c r="PP5" s="1058"/>
      <c r="PQ5" s="1058"/>
      <c r="PR5" s="1058"/>
      <c r="PS5" s="1058"/>
      <c r="PT5" s="1058"/>
      <c r="PU5" s="1058"/>
      <c r="PV5" s="1058"/>
      <c r="PW5" s="1058"/>
      <c r="PX5" s="1058"/>
      <c r="PY5" s="1058"/>
      <c r="PZ5" s="1058"/>
      <c r="QA5" s="1058"/>
      <c r="QB5" s="1058"/>
      <c r="QC5" s="1058"/>
      <c r="QD5" s="1058"/>
      <c r="QE5" s="1058"/>
      <c r="QF5" s="1058"/>
      <c r="QG5" s="1058"/>
      <c r="QH5" s="1058"/>
      <c r="QI5" s="1058"/>
      <c r="QJ5" s="1058"/>
      <c r="QK5" s="1058"/>
      <c r="QL5" s="1058"/>
      <c r="QM5" s="1058"/>
      <c r="QN5" s="1058"/>
      <c r="QO5" s="1058"/>
      <c r="QP5" s="1058"/>
      <c r="QQ5" s="1058"/>
      <c r="QR5" s="1058"/>
      <c r="QS5" s="1058"/>
      <c r="QT5" s="1058"/>
      <c r="QU5" s="1058"/>
      <c r="QV5" s="1058"/>
      <c r="QW5" s="1058"/>
      <c r="QX5" s="1058"/>
      <c r="QY5" s="1058"/>
      <c r="QZ5" s="1058"/>
      <c r="RA5" s="1058"/>
      <c r="RB5" s="1058"/>
      <c r="RC5" s="1058"/>
      <c r="RD5" s="1058"/>
      <c r="RE5" s="1058"/>
      <c r="RF5" s="1058"/>
      <c r="RG5" s="1058"/>
      <c r="RH5" s="1058"/>
      <c r="RI5" s="1058"/>
      <c r="RJ5" s="1058"/>
      <c r="RK5" s="1058"/>
      <c r="RL5" s="1058"/>
      <c r="RM5" s="1058"/>
      <c r="RN5" s="1058"/>
      <c r="RO5" s="1058"/>
      <c r="RP5" s="1058"/>
      <c r="RQ5" s="1058"/>
      <c r="RR5" s="1058"/>
      <c r="RS5" s="1058"/>
      <c r="RT5" s="1058"/>
      <c r="RU5" s="1058"/>
      <c r="RV5" s="1058"/>
      <c r="RW5" s="1058"/>
      <c r="RX5" s="1058"/>
      <c r="RY5" s="1058"/>
      <c r="RZ5" s="1058"/>
      <c r="SA5" s="1058"/>
      <c r="SB5" s="1058"/>
      <c r="SC5" s="1058"/>
      <c r="SD5" s="1058"/>
      <c r="SE5" s="1058"/>
      <c r="SF5" s="1058"/>
      <c r="SG5" s="1058"/>
      <c r="SH5" s="1058"/>
    </row>
    <row r="6" spans="1:503" ht="21.75" customHeight="1" collapsed="1">
      <c r="B6" s="696"/>
      <c r="I6" s="1057" t="s">
        <v>739</v>
      </c>
      <c r="J6" s="1058" t="s">
        <v>740</v>
      </c>
      <c r="K6" s="1058" t="s">
        <v>740</v>
      </c>
      <c r="L6" s="1058" t="s">
        <v>740</v>
      </c>
      <c r="M6" s="1058" t="s">
        <v>740</v>
      </c>
      <c r="N6" s="1058" t="s">
        <v>740</v>
      </c>
      <c r="O6" s="1058" t="s">
        <v>740</v>
      </c>
      <c r="P6" s="1058" t="s">
        <v>740</v>
      </c>
      <c r="Q6" s="1058" t="s">
        <v>740</v>
      </c>
      <c r="R6" s="1058" t="s">
        <v>740</v>
      </c>
      <c r="S6" s="1058" t="s">
        <v>740</v>
      </c>
      <c r="T6" s="1058" t="s">
        <v>740</v>
      </c>
      <c r="U6" s="1058" t="s">
        <v>740</v>
      </c>
      <c r="V6" s="1058" t="s">
        <v>740</v>
      </c>
      <c r="W6" s="1058" t="s">
        <v>740</v>
      </c>
      <c r="X6" s="1058" t="s">
        <v>740</v>
      </c>
      <c r="Y6" s="1058" t="s">
        <v>740</v>
      </c>
      <c r="Z6" s="1058" t="s">
        <v>740</v>
      </c>
      <c r="AA6" s="1058" t="s">
        <v>740</v>
      </c>
      <c r="AB6" s="1058" t="s">
        <v>740</v>
      </c>
      <c r="AC6" s="1058" t="s">
        <v>740</v>
      </c>
      <c r="AD6" s="1058" t="s">
        <v>740</v>
      </c>
      <c r="AE6" s="1058" t="s">
        <v>740</v>
      </c>
      <c r="AF6" s="1058" t="s">
        <v>740</v>
      </c>
      <c r="AG6" s="1058" t="s">
        <v>740</v>
      </c>
      <c r="AH6" s="1058" t="s">
        <v>740</v>
      </c>
      <c r="AI6" s="1058" t="s">
        <v>740</v>
      </c>
      <c r="AJ6" s="1058" t="s">
        <v>740</v>
      </c>
      <c r="AK6" s="1058" t="s">
        <v>740</v>
      </c>
      <c r="AL6" s="1058" t="s">
        <v>740</v>
      </c>
      <c r="AM6" s="1058" t="s">
        <v>740</v>
      </c>
      <c r="AN6" s="1058" t="s">
        <v>740</v>
      </c>
      <c r="AO6" s="1058" t="s">
        <v>740</v>
      </c>
      <c r="AP6" s="1058" t="s">
        <v>740</v>
      </c>
      <c r="AQ6" s="1058" t="s">
        <v>740</v>
      </c>
      <c r="AR6" s="1058" t="s">
        <v>740</v>
      </c>
      <c r="AS6" s="1058" t="s">
        <v>740</v>
      </c>
      <c r="AT6" s="1058" t="s">
        <v>740</v>
      </c>
      <c r="AU6" s="1058" t="s">
        <v>740</v>
      </c>
      <c r="AV6" s="1058" t="s">
        <v>740</v>
      </c>
      <c r="AW6" s="1058" t="s">
        <v>740</v>
      </c>
      <c r="AX6" s="1058" t="s">
        <v>740</v>
      </c>
      <c r="AY6" s="1058" t="s">
        <v>740</v>
      </c>
      <c r="AZ6" s="1058" t="s">
        <v>740</v>
      </c>
      <c r="BA6" s="1058" t="s">
        <v>740</v>
      </c>
      <c r="BB6" s="1058" t="s">
        <v>740</v>
      </c>
      <c r="BC6" s="1058" t="s">
        <v>740</v>
      </c>
      <c r="BD6" s="1058" t="s">
        <v>740</v>
      </c>
      <c r="BE6" s="1058" t="s">
        <v>740</v>
      </c>
      <c r="BF6" s="1058" t="s">
        <v>740</v>
      </c>
      <c r="BG6" s="1058" t="s">
        <v>740</v>
      </c>
      <c r="BH6" s="1058" t="s">
        <v>740</v>
      </c>
      <c r="BI6" s="1058" t="s">
        <v>740</v>
      </c>
      <c r="BJ6" s="1058" t="s">
        <v>740</v>
      </c>
      <c r="BK6" s="1058" t="s">
        <v>740</v>
      </c>
      <c r="BL6" s="1058" t="s">
        <v>740</v>
      </c>
      <c r="BM6" s="1058" t="s">
        <v>740</v>
      </c>
      <c r="BN6" s="1058" t="s">
        <v>740</v>
      </c>
      <c r="BO6" s="1058" t="s">
        <v>740</v>
      </c>
      <c r="BP6" s="1058" t="s">
        <v>740</v>
      </c>
      <c r="BQ6" s="1058" t="s">
        <v>740</v>
      </c>
      <c r="BR6" s="1058" t="s">
        <v>740</v>
      </c>
      <c r="BS6" s="1058" t="s">
        <v>740</v>
      </c>
      <c r="BT6" s="1058" t="s">
        <v>740</v>
      </c>
      <c r="BU6" s="1058" t="s">
        <v>740</v>
      </c>
      <c r="BV6" s="1058" t="s">
        <v>740</v>
      </c>
      <c r="BW6" s="1058" t="s">
        <v>740</v>
      </c>
      <c r="BX6" s="1058" t="s">
        <v>740</v>
      </c>
      <c r="BY6" s="1058" t="s">
        <v>740</v>
      </c>
      <c r="BZ6" s="1058" t="s">
        <v>740</v>
      </c>
      <c r="CA6" s="1058" t="s">
        <v>740</v>
      </c>
      <c r="CB6" s="1058" t="s">
        <v>740</v>
      </c>
      <c r="CC6" s="1058" t="s">
        <v>740</v>
      </c>
      <c r="CD6" s="1058" t="s">
        <v>740</v>
      </c>
      <c r="CE6" s="1058" t="s">
        <v>740</v>
      </c>
      <c r="CF6" s="1058" t="s">
        <v>740</v>
      </c>
      <c r="CG6" s="1058" t="s">
        <v>740</v>
      </c>
      <c r="CH6" s="1058" t="s">
        <v>740</v>
      </c>
      <c r="CI6" s="1058" t="s">
        <v>740</v>
      </c>
      <c r="CJ6" s="1058" t="s">
        <v>740</v>
      </c>
      <c r="CK6" s="1058" t="s">
        <v>740</v>
      </c>
      <c r="CL6" s="1058" t="s">
        <v>740</v>
      </c>
      <c r="CM6" s="1058" t="s">
        <v>740</v>
      </c>
      <c r="CN6" s="1058" t="s">
        <v>740</v>
      </c>
      <c r="CO6" s="1058" t="s">
        <v>740</v>
      </c>
      <c r="CP6" s="1058" t="s">
        <v>740</v>
      </c>
      <c r="CQ6" s="1058" t="s">
        <v>740</v>
      </c>
      <c r="CR6" s="1058" t="s">
        <v>740</v>
      </c>
      <c r="CS6" s="1058" t="s">
        <v>740</v>
      </c>
      <c r="CT6" s="1058" t="s">
        <v>740</v>
      </c>
      <c r="CU6" s="1058" t="s">
        <v>740</v>
      </c>
      <c r="CV6" s="1058" t="s">
        <v>740</v>
      </c>
      <c r="CW6" s="1058" t="s">
        <v>740</v>
      </c>
      <c r="CX6" s="1058" t="s">
        <v>740</v>
      </c>
      <c r="CY6" s="1058" t="s">
        <v>740</v>
      </c>
      <c r="CZ6" s="1058" t="s">
        <v>740</v>
      </c>
      <c r="DA6" s="1058" t="s">
        <v>740</v>
      </c>
      <c r="DB6" s="1058" t="s">
        <v>740</v>
      </c>
      <c r="DC6" s="1058" t="s">
        <v>740</v>
      </c>
      <c r="DD6" s="1058" t="s">
        <v>740</v>
      </c>
      <c r="DE6" s="1058" t="s">
        <v>740</v>
      </c>
      <c r="DF6" s="1058" t="s">
        <v>740</v>
      </c>
      <c r="DG6" s="1058" t="s">
        <v>740</v>
      </c>
      <c r="DH6" s="1058" t="s">
        <v>740</v>
      </c>
      <c r="DI6" s="1058" t="s">
        <v>740</v>
      </c>
      <c r="DJ6" s="1058" t="s">
        <v>740</v>
      </c>
      <c r="DK6" s="1058" t="s">
        <v>740</v>
      </c>
      <c r="DL6" s="1058" t="s">
        <v>740</v>
      </c>
      <c r="DM6" s="1058" t="s">
        <v>740</v>
      </c>
      <c r="DN6" s="1058" t="s">
        <v>740</v>
      </c>
      <c r="DO6" s="1058" t="s">
        <v>740</v>
      </c>
      <c r="DP6" s="1058" t="s">
        <v>740</v>
      </c>
      <c r="DQ6" s="1058" t="s">
        <v>740</v>
      </c>
      <c r="DR6" s="1058" t="s">
        <v>740</v>
      </c>
      <c r="DS6" s="1058" t="s">
        <v>740</v>
      </c>
      <c r="DT6" s="1058" t="s">
        <v>740</v>
      </c>
      <c r="DU6" s="1058" t="s">
        <v>740</v>
      </c>
      <c r="DV6" s="1058" t="s">
        <v>740</v>
      </c>
      <c r="DW6" s="1058" t="s">
        <v>740</v>
      </c>
      <c r="DX6" s="1058" t="s">
        <v>740</v>
      </c>
      <c r="DY6" s="1058" t="s">
        <v>740</v>
      </c>
      <c r="DZ6" s="1058" t="s">
        <v>740</v>
      </c>
      <c r="EA6" s="1058" t="s">
        <v>740</v>
      </c>
      <c r="EB6" s="1058" t="s">
        <v>740</v>
      </c>
      <c r="EC6" s="1058" t="s">
        <v>740</v>
      </c>
      <c r="ED6" s="1058" t="s">
        <v>740</v>
      </c>
      <c r="EE6" s="1058" t="s">
        <v>740</v>
      </c>
      <c r="EF6" s="1058" t="s">
        <v>740</v>
      </c>
      <c r="EG6" s="1058" t="s">
        <v>740</v>
      </c>
      <c r="EH6" s="1058" t="s">
        <v>740</v>
      </c>
      <c r="EI6" s="1058" t="s">
        <v>740</v>
      </c>
      <c r="EJ6" s="1058" t="s">
        <v>740</v>
      </c>
      <c r="EK6" s="1058" t="s">
        <v>740</v>
      </c>
      <c r="EL6" s="1058" t="s">
        <v>740</v>
      </c>
      <c r="EM6" s="1058" t="s">
        <v>740</v>
      </c>
      <c r="EN6" s="1058" t="s">
        <v>740</v>
      </c>
      <c r="EO6" s="1058" t="s">
        <v>740</v>
      </c>
      <c r="EP6" s="1058" t="s">
        <v>740</v>
      </c>
      <c r="EQ6" s="1058" t="s">
        <v>740</v>
      </c>
      <c r="ER6" s="1058" t="s">
        <v>740</v>
      </c>
      <c r="ES6" s="1058" t="s">
        <v>740</v>
      </c>
      <c r="ET6" s="1058" t="s">
        <v>740</v>
      </c>
      <c r="EU6" s="1058" t="s">
        <v>740</v>
      </c>
      <c r="EV6" s="1058" t="s">
        <v>740</v>
      </c>
      <c r="EW6" s="1058" t="s">
        <v>740</v>
      </c>
      <c r="EX6" s="1058" t="s">
        <v>740</v>
      </c>
      <c r="EY6" s="1058" t="s">
        <v>740</v>
      </c>
      <c r="EZ6" s="1058" t="s">
        <v>740</v>
      </c>
      <c r="FA6" s="1058" t="s">
        <v>740</v>
      </c>
      <c r="FB6" s="1058" t="s">
        <v>740</v>
      </c>
      <c r="FC6" s="1058" t="s">
        <v>740</v>
      </c>
      <c r="FD6" s="1058" t="s">
        <v>740</v>
      </c>
      <c r="FE6" s="1058" t="s">
        <v>740</v>
      </c>
      <c r="FF6" s="1058" t="s">
        <v>740</v>
      </c>
      <c r="FG6" s="1058" t="s">
        <v>740</v>
      </c>
      <c r="FH6" s="1058" t="s">
        <v>740</v>
      </c>
      <c r="FI6" s="1058" t="s">
        <v>740</v>
      </c>
      <c r="FJ6" s="1058" t="s">
        <v>740</v>
      </c>
      <c r="FK6" s="1058" t="s">
        <v>740</v>
      </c>
      <c r="FL6" s="1058" t="s">
        <v>740</v>
      </c>
      <c r="FM6" s="1058" t="s">
        <v>740</v>
      </c>
      <c r="FN6" s="1058" t="s">
        <v>740</v>
      </c>
      <c r="FO6" s="1058" t="s">
        <v>740</v>
      </c>
      <c r="FP6" s="1058" t="s">
        <v>740</v>
      </c>
      <c r="FQ6" s="1058" t="s">
        <v>740</v>
      </c>
      <c r="FR6" s="1058" t="s">
        <v>740</v>
      </c>
      <c r="FS6" s="1058" t="s">
        <v>740</v>
      </c>
      <c r="FT6" s="1058" t="s">
        <v>740</v>
      </c>
      <c r="FU6" s="1058" t="s">
        <v>740</v>
      </c>
      <c r="FV6" s="1058" t="s">
        <v>740</v>
      </c>
      <c r="FW6" s="1058" t="s">
        <v>740</v>
      </c>
      <c r="FX6" s="1058" t="s">
        <v>740</v>
      </c>
      <c r="FY6" s="1058" t="s">
        <v>740</v>
      </c>
      <c r="FZ6" s="1058" t="s">
        <v>740</v>
      </c>
      <c r="GA6" s="1058" t="s">
        <v>740</v>
      </c>
      <c r="GB6" s="1058" t="s">
        <v>740</v>
      </c>
      <c r="GC6" s="1058" t="s">
        <v>740</v>
      </c>
      <c r="GD6" s="1058" t="s">
        <v>740</v>
      </c>
      <c r="GE6" s="1058" t="s">
        <v>740</v>
      </c>
      <c r="GF6" s="1058" t="s">
        <v>740</v>
      </c>
      <c r="GG6" s="1058" t="s">
        <v>740</v>
      </c>
      <c r="GH6" s="1058" t="s">
        <v>740</v>
      </c>
      <c r="GI6" s="1058" t="s">
        <v>740</v>
      </c>
      <c r="GJ6" s="1058" t="s">
        <v>740</v>
      </c>
      <c r="GK6" s="1058" t="s">
        <v>740</v>
      </c>
      <c r="GL6" s="1058" t="s">
        <v>740</v>
      </c>
      <c r="GM6" s="1058" t="s">
        <v>740</v>
      </c>
      <c r="GN6" s="1058" t="s">
        <v>740</v>
      </c>
      <c r="GO6" s="1058" t="s">
        <v>740</v>
      </c>
      <c r="GP6" s="1058" t="s">
        <v>740</v>
      </c>
      <c r="GQ6" s="1058" t="s">
        <v>740</v>
      </c>
      <c r="GR6" s="1058" t="s">
        <v>740</v>
      </c>
      <c r="GS6" s="1058" t="s">
        <v>740</v>
      </c>
      <c r="GT6" s="1058" t="s">
        <v>740</v>
      </c>
      <c r="GU6" s="1058" t="s">
        <v>740</v>
      </c>
      <c r="GV6" s="1058" t="s">
        <v>740</v>
      </c>
      <c r="GW6" s="1058" t="s">
        <v>740</v>
      </c>
      <c r="GX6" s="1058" t="s">
        <v>740</v>
      </c>
      <c r="GY6" s="1058" t="s">
        <v>740</v>
      </c>
      <c r="GZ6" s="1058" t="s">
        <v>740</v>
      </c>
      <c r="HA6" s="1058" t="s">
        <v>740</v>
      </c>
      <c r="HB6" s="1058" t="s">
        <v>740</v>
      </c>
      <c r="HC6" s="1058" t="s">
        <v>740</v>
      </c>
      <c r="HD6" s="1058" t="s">
        <v>740</v>
      </c>
      <c r="HE6" s="1058" t="s">
        <v>740</v>
      </c>
      <c r="HF6" s="1058" t="s">
        <v>740</v>
      </c>
      <c r="HG6" s="1058" t="s">
        <v>740</v>
      </c>
      <c r="HH6" s="1058" t="s">
        <v>740</v>
      </c>
      <c r="HI6" s="1058" t="s">
        <v>740</v>
      </c>
      <c r="HJ6" s="1058" t="s">
        <v>740</v>
      </c>
      <c r="HK6" s="1058" t="s">
        <v>740</v>
      </c>
      <c r="HL6" s="1058" t="s">
        <v>740</v>
      </c>
      <c r="HM6" s="1058" t="s">
        <v>740</v>
      </c>
      <c r="HN6" s="1058" t="s">
        <v>740</v>
      </c>
      <c r="HO6" s="1058" t="s">
        <v>740</v>
      </c>
      <c r="HP6" s="1058" t="s">
        <v>740</v>
      </c>
      <c r="HQ6" s="1058" t="s">
        <v>740</v>
      </c>
      <c r="HR6" s="1058" t="s">
        <v>740</v>
      </c>
      <c r="HS6" s="1058" t="s">
        <v>740</v>
      </c>
      <c r="HT6" s="1058" t="s">
        <v>740</v>
      </c>
      <c r="HU6" s="1058" t="s">
        <v>740</v>
      </c>
      <c r="HV6" s="1058" t="s">
        <v>740</v>
      </c>
      <c r="HW6" s="1058" t="s">
        <v>740</v>
      </c>
      <c r="HX6" s="1058" t="s">
        <v>740</v>
      </c>
      <c r="HY6" s="1058" t="s">
        <v>740</v>
      </c>
      <c r="HZ6" s="1058" t="s">
        <v>740</v>
      </c>
      <c r="IA6" s="1058" t="s">
        <v>740</v>
      </c>
      <c r="IB6" s="1058" t="s">
        <v>740</v>
      </c>
      <c r="IC6" s="1058" t="s">
        <v>740</v>
      </c>
      <c r="ID6" s="1058" t="s">
        <v>740</v>
      </c>
      <c r="IE6" s="1058" t="s">
        <v>740</v>
      </c>
      <c r="IF6" s="1058" t="s">
        <v>740</v>
      </c>
      <c r="IG6" s="1058" t="s">
        <v>740</v>
      </c>
      <c r="IH6" s="1058" t="s">
        <v>740</v>
      </c>
      <c r="II6" s="1058" t="s">
        <v>740</v>
      </c>
      <c r="IJ6" s="1058" t="s">
        <v>740</v>
      </c>
      <c r="IK6" s="1058" t="s">
        <v>740</v>
      </c>
      <c r="IL6" s="1058" t="s">
        <v>740</v>
      </c>
      <c r="IM6" s="1058" t="s">
        <v>740</v>
      </c>
      <c r="IN6" s="1058" t="s">
        <v>740</v>
      </c>
      <c r="IO6" s="1058" t="s">
        <v>740</v>
      </c>
      <c r="IP6" s="1058" t="s">
        <v>740</v>
      </c>
      <c r="IQ6" s="1058" t="s">
        <v>740</v>
      </c>
      <c r="IR6" s="1058" t="s">
        <v>740</v>
      </c>
      <c r="IS6" s="1058" t="s">
        <v>740</v>
      </c>
      <c r="IT6" s="1058" t="s">
        <v>740</v>
      </c>
      <c r="IU6" s="1058" t="s">
        <v>740</v>
      </c>
      <c r="IV6" s="16"/>
      <c r="IW6" s="1058" t="s">
        <v>1621</v>
      </c>
      <c r="IX6" s="1058" t="s">
        <v>1621</v>
      </c>
      <c r="IY6" s="1058" t="s">
        <v>1621</v>
      </c>
      <c r="IZ6" s="1058" t="s">
        <v>1621</v>
      </c>
      <c r="JA6" s="1058" t="s">
        <v>1621</v>
      </c>
      <c r="JB6" s="1058" t="s">
        <v>1621</v>
      </c>
      <c r="JC6" s="1058" t="s">
        <v>1621</v>
      </c>
      <c r="JD6" s="1058" t="s">
        <v>1621</v>
      </c>
      <c r="JE6" s="1058" t="s">
        <v>1621</v>
      </c>
      <c r="JF6" s="1058" t="s">
        <v>1621</v>
      </c>
      <c r="JG6" s="1058" t="s">
        <v>1621</v>
      </c>
      <c r="JH6" s="1058" t="s">
        <v>1621</v>
      </c>
      <c r="JI6" s="1058" t="s">
        <v>1621</v>
      </c>
      <c r="JJ6" s="1058" t="s">
        <v>1621</v>
      </c>
      <c r="JK6" s="1058" t="s">
        <v>1621</v>
      </c>
      <c r="JL6" s="1058" t="s">
        <v>1621</v>
      </c>
      <c r="JM6" s="1058" t="s">
        <v>1621</v>
      </c>
      <c r="JN6" s="1058" t="s">
        <v>1621</v>
      </c>
      <c r="JO6" s="1058" t="s">
        <v>1621</v>
      </c>
      <c r="JP6" s="1058" t="s">
        <v>1621</v>
      </c>
      <c r="JQ6" s="1058" t="s">
        <v>1621</v>
      </c>
      <c r="JR6" s="1058" t="s">
        <v>1621</v>
      </c>
      <c r="JS6" s="1058" t="s">
        <v>1621</v>
      </c>
      <c r="JT6" s="1058" t="s">
        <v>1621</v>
      </c>
      <c r="JU6" s="1058" t="s">
        <v>1621</v>
      </c>
      <c r="JV6" s="1058" t="s">
        <v>1621</v>
      </c>
      <c r="JW6" s="1058" t="s">
        <v>1621</v>
      </c>
      <c r="JX6" s="1058" t="s">
        <v>1621</v>
      </c>
      <c r="JY6" s="1058" t="s">
        <v>1621</v>
      </c>
      <c r="JZ6" s="1058" t="s">
        <v>1621</v>
      </c>
      <c r="KA6" s="1058" t="s">
        <v>1621</v>
      </c>
      <c r="KB6" s="1058" t="s">
        <v>1621</v>
      </c>
      <c r="KC6" s="1058" t="s">
        <v>1621</v>
      </c>
      <c r="KD6" s="1058" t="s">
        <v>1621</v>
      </c>
      <c r="KE6" s="1058" t="s">
        <v>1621</v>
      </c>
      <c r="KF6" s="1058" t="s">
        <v>1621</v>
      </c>
      <c r="KG6" s="1058" t="s">
        <v>1621</v>
      </c>
      <c r="KH6" s="1058" t="s">
        <v>1621</v>
      </c>
      <c r="KI6" s="1058" t="s">
        <v>1621</v>
      </c>
      <c r="KJ6" s="1058" t="s">
        <v>1621</v>
      </c>
      <c r="KK6" s="1058" t="s">
        <v>1621</v>
      </c>
      <c r="KL6" s="1058" t="s">
        <v>1621</v>
      </c>
      <c r="KM6" s="1058" t="s">
        <v>1621</v>
      </c>
      <c r="KN6" s="1058" t="s">
        <v>1621</v>
      </c>
      <c r="KO6" s="1058" t="s">
        <v>1621</v>
      </c>
      <c r="KP6" s="1058" t="s">
        <v>1621</v>
      </c>
      <c r="KQ6" s="1058" t="s">
        <v>1621</v>
      </c>
      <c r="KR6" s="1058" t="s">
        <v>1621</v>
      </c>
      <c r="KS6" s="1058" t="s">
        <v>1621</v>
      </c>
      <c r="KT6" s="1058" t="s">
        <v>1621</v>
      </c>
      <c r="KU6" s="1058" t="s">
        <v>1621</v>
      </c>
      <c r="KV6" s="1058" t="s">
        <v>1621</v>
      </c>
      <c r="KW6" s="1058" t="s">
        <v>1621</v>
      </c>
      <c r="KX6" s="1058" t="s">
        <v>1621</v>
      </c>
      <c r="KY6" s="1058" t="s">
        <v>1621</v>
      </c>
      <c r="KZ6" s="1058" t="s">
        <v>1621</v>
      </c>
      <c r="LA6" s="1058" t="s">
        <v>1621</v>
      </c>
      <c r="LB6" s="1058" t="s">
        <v>1621</v>
      </c>
      <c r="LC6" s="1058" t="s">
        <v>1621</v>
      </c>
      <c r="LD6" s="1058" t="s">
        <v>1621</v>
      </c>
      <c r="LE6" s="1058" t="s">
        <v>1621</v>
      </c>
      <c r="LF6" s="1058" t="s">
        <v>1621</v>
      </c>
      <c r="LG6" s="1058" t="s">
        <v>1621</v>
      </c>
      <c r="LH6" s="1058" t="s">
        <v>1621</v>
      </c>
      <c r="LI6" s="1058" t="s">
        <v>1621</v>
      </c>
      <c r="LJ6" s="1058" t="s">
        <v>1621</v>
      </c>
      <c r="LK6" s="1058" t="s">
        <v>1621</v>
      </c>
      <c r="LL6" s="1058" t="s">
        <v>1621</v>
      </c>
      <c r="LM6" s="1058" t="s">
        <v>1621</v>
      </c>
      <c r="LN6" s="1058" t="s">
        <v>1621</v>
      </c>
      <c r="LO6" s="1058" t="s">
        <v>1621</v>
      </c>
      <c r="LP6" s="1058" t="s">
        <v>1621</v>
      </c>
      <c r="LQ6" s="1058" t="s">
        <v>1621</v>
      </c>
      <c r="LR6" s="1058" t="s">
        <v>1621</v>
      </c>
      <c r="LS6" s="1058" t="s">
        <v>1621</v>
      </c>
      <c r="LT6" s="1058" t="s">
        <v>1621</v>
      </c>
      <c r="LU6" s="1058" t="s">
        <v>1621</v>
      </c>
      <c r="LV6" s="1058" t="s">
        <v>1621</v>
      </c>
      <c r="LW6" s="1058" t="s">
        <v>1621</v>
      </c>
      <c r="LX6" s="1058" t="s">
        <v>1621</v>
      </c>
      <c r="LY6" s="1058" t="s">
        <v>1621</v>
      </c>
      <c r="LZ6" s="1058" t="s">
        <v>1621</v>
      </c>
      <c r="MA6" s="1058" t="s">
        <v>1621</v>
      </c>
      <c r="MB6" s="1058" t="s">
        <v>1621</v>
      </c>
      <c r="MC6" s="1058" t="s">
        <v>1621</v>
      </c>
      <c r="MD6" s="1058" t="s">
        <v>1621</v>
      </c>
      <c r="ME6" s="1058" t="s">
        <v>1621</v>
      </c>
      <c r="MF6" s="1058" t="s">
        <v>1621</v>
      </c>
      <c r="MG6" s="1058" t="s">
        <v>1621</v>
      </c>
      <c r="MH6" s="1058" t="s">
        <v>1621</v>
      </c>
      <c r="MI6" s="1058" t="s">
        <v>1621</v>
      </c>
      <c r="MJ6" s="1058" t="s">
        <v>1621</v>
      </c>
      <c r="MK6" s="1058" t="s">
        <v>1621</v>
      </c>
      <c r="ML6" s="1058" t="s">
        <v>1621</v>
      </c>
      <c r="MM6" s="1058" t="s">
        <v>1621</v>
      </c>
      <c r="MN6" s="1058" t="s">
        <v>1621</v>
      </c>
      <c r="MO6" s="1058" t="s">
        <v>1621</v>
      </c>
      <c r="MP6" s="1058" t="s">
        <v>1621</v>
      </c>
      <c r="MQ6" s="1058" t="s">
        <v>1621</v>
      </c>
      <c r="MR6" s="1058" t="s">
        <v>1621</v>
      </c>
      <c r="MS6" s="1058" t="s">
        <v>1621</v>
      </c>
      <c r="MT6" s="1058" t="s">
        <v>1621</v>
      </c>
      <c r="MU6" s="1058" t="s">
        <v>1621</v>
      </c>
      <c r="MV6" s="1058" t="s">
        <v>1621</v>
      </c>
      <c r="MW6" s="1058" t="s">
        <v>1621</v>
      </c>
      <c r="MX6" s="1058" t="s">
        <v>1621</v>
      </c>
      <c r="MY6" s="1058" t="s">
        <v>1621</v>
      </c>
      <c r="MZ6" s="1058" t="s">
        <v>1621</v>
      </c>
      <c r="NA6" s="1058" t="s">
        <v>1621</v>
      </c>
      <c r="NB6" s="1058" t="s">
        <v>1621</v>
      </c>
      <c r="NC6" s="1058" t="s">
        <v>1621</v>
      </c>
      <c r="ND6" s="1058" t="s">
        <v>1621</v>
      </c>
      <c r="NE6" s="1058" t="s">
        <v>1621</v>
      </c>
      <c r="NF6" s="1058" t="s">
        <v>1621</v>
      </c>
      <c r="NG6" s="1058" t="s">
        <v>1621</v>
      </c>
      <c r="NH6" s="1058" t="s">
        <v>1621</v>
      </c>
      <c r="NI6" s="1058" t="s">
        <v>1621</v>
      </c>
      <c r="NJ6" s="1058" t="s">
        <v>1621</v>
      </c>
      <c r="NK6" s="1058" t="s">
        <v>1621</v>
      </c>
      <c r="NL6" s="1058" t="s">
        <v>1621</v>
      </c>
      <c r="NM6" s="1058" t="s">
        <v>1621</v>
      </c>
      <c r="NN6" s="1058" t="s">
        <v>1621</v>
      </c>
      <c r="NO6" s="1058" t="s">
        <v>1621</v>
      </c>
      <c r="NP6" s="1058" t="s">
        <v>1621</v>
      </c>
      <c r="NQ6" s="1058" t="s">
        <v>1621</v>
      </c>
      <c r="NR6" s="1058" t="s">
        <v>1621</v>
      </c>
      <c r="NS6" s="1058" t="s">
        <v>1621</v>
      </c>
      <c r="NT6" s="1058" t="s">
        <v>1621</v>
      </c>
      <c r="NU6" s="1058" t="s">
        <v>1621</v>
      </c>
      <c r="NV6" s="1058" t="s">
        <v>1621</v>
      </c>
      <c r="NW6" s="1058" t="s">
        <v>1621</v>
      </c>
      <c r="NX6" s="1058" t="s">
        <v>1621</v>
      </c>
      <c r="NY6" s="1058" t="s">
        <v>1621</v>
      </c>
      <c r="NZ6" s="1058" t="s">
        <v>1621</v>
      </c>
      <c r="OA6" s="1058" t="s">
        <v>1621</v>
      </c>
      <c r="OB6" s="1058" t="s">
        <v>1621</v>
      </c>
      <c r="OC6" s="1058" t="s">
        <v>1621</v>
      </c>
      <c r="OD6" s="1058" t="s">
        <v>1621</v>
      </c>
      <c r="OE6" s="1058" t="s">
        <v>1621</v>
      </c>
      <c r="OF6" s="1058" t="s">
        <v>1621</v>
      </c>
      <c r="OG6" s="1058" t="s">
        <v>1621</v>
      </c>
      <c r="OH6" s="1058" t="s">
        <v>1621</v>
      </c>
      <c r="OI6" s="1058" t="s">
        <v>1621</v>
      </c>
      <c r="OJ6" s="1058" t="s">
        <v>1621</v>
      </c>
      <c r="OK6" s="1058" t="s">
        <v>1621</v>
      </c>
      <c r="OL6" s="1058" t="s">
        <v>1621</v>
      </c>
      <c r="OM6" s="1058" t="s">
        <v>1621</v>
      </c>
      <c r="ON6" s="1058" t="s">
        <v>1621</v>
      </c>
      <c r="OO6" s="1058" t="s">
        <v>1621</v>
      </c>
      <c r="OP6" s="1058" t="s">
        <v>1621</v>
      </c>
      <c r="OQ6" s="1058" t="s">
        <v>1621</v>
      </c>
      <c r="OR6" s="1058" t="s">
        <v>1621</v>
      </c>
      <c r="OS6" s="1058" t="s">
        <v>1621</v>
      </c>
      <c r="OT6" s="1058" t="s">
        <v>1621</v>
      </c>
      <c r="OU6" s="1058" t="s">
        <v>1621</v>
      </c>
      <c r="OV6" s="1058" t="s">
        <v>1621</v>
      </c>
      <c r="OW6" s="1058" t="s">
        <v>1621</v>
      </c>
      <c r="OX6" s="1058" t="s">
        <v>1621</v>
      </c>
      <c r="OY6" s="1058" t="s">
        <v>1621</v>
      </c>
      <c r="OZ6" s="1058" t="s">
        <v>1621</v>
      </c>
      <c r="PA6" s="1058" t="s">
        <v>1621</v>
      </c>
      <c r="PB6" s="1058" t="s">
        <v>1621</v>
      </c>
      <c r="PC6" s="1058" t="s">
        <v>1621</v>
      </c>
      <c r="PD6" s="1058" t="s">
        <v>1621</v>
      </c>
      <c r="PE6" s="1058" t="s">
        <v>1621</v>
      </c>
      <c r="PF6" s="1058" t="s">
        <v>1621</v>
      </c>
      <c r="PG6" s="1058" t="s">
        <v>1621</v>
      </c>
      <c r="PH6" s="1058" t="s">
        <v>1621</v>
      </c>
      <c r="PI6" s="1058" t="s">
        <v>1621</v>
      </c>
      <c r="PJ6" s="1058" t="s">
        <v>1621</v>
      </c>
      <c r="PK6" s="1058" t="s">
        <v>1621</v>
      </c>
      <c r="PL6" s="1058" t="s">
        <v>1621</v>
      </c>
      <c r="PM6" s="1058" t="s">
        <v>1621</v>
      </c>
      <c r="PN6" s="1058" t="s">
        <v>1621</v>
      </c>
      <c r="PO6" s="1058" t="s">
        <v>1621</v>
      </c>
      <c r="PP6" s="1058" t="s">
        <v>1621</v>
      </c>
      <c r="PQ6" s="1058" t="s">
        <v>1621</v>
      </c>
      <c r="PR6" s="1058" t="s">
        <v>1621</v>
      </c>
      <c r="PS6" s="1058" t="s">
        <v>1621</v>
      </c>
      <c r="PT6" s="1058" t="s">
        <v>1621</v>
      </c>
      <c r="PU6" s="1058" t="s">
        <v>1621</v>
      </c>
      <c r="PV6" s="1058" t="s">
        <v>1621</v>
      </c>
      <c r="PW6" s="1058" t="s">
        <v>1621</v>
      </c>
      <c r="PX6" s="1058" t="s">
        <v>1621</v>
      </c>
      <c r="PY6" s="1058" t="s">
        <v>1621</v>
      </c>
      <c r="PZ6" s="1058" t="s">
        <v>1621</v>
      </c>
      <c r="QA6" s="1058" t="s">
        <v>1621</v>
      </c>
      <c r="QB6" s="1058" t="s">
        <v>1621</v>
      </c>
      <c r="QC6" s="1058" t="s">
        <v>1621</v>
      </c>
      <c r="QD6" s="1058" t="s">
        <v>1621</v>
      </c>
      <c r="QE6" s="1058" t="s">
        <v>1621</v>
      </c>
      <c r="QF6" s="1058" t="s">
        <v>1621</v>
      </c>
      <c r="QG6" s="1058" t="s">
        <v>1621</v>
      </c>
      <c r="QH6" s="1058" t="s">
        <v>1621</v>
      </c>
      <c r="QI6" s="1058" t="s">
        <v>1621</v>
      </c>
      <c r="QJ6" s="1058" t="s">
        <v>1621</v>
      </c>
      <c r="QK6" s="1058" t="s">
        <v>1621</v>
      </c>
      <c r="QL6" s="1058" t="s">
        <v>1621</v>
      </c>
      <c r="QM6" s="1058" t="s">
        <v>1621</v>
      </c>
      <c r="QN6" s="1058" t="s">
        <v>1621</v>
      </c>
      <c r="QO6" s="1058" t="s">
        <v>1621</v>
      </c>
      <c r="QP6" s="1058" t="s">
        <v>1621</v>
      </c>
      <c r="QQ6" s="1058" t="s">
        <v>1621</v>
      </c>
      <c r="QR6" s="1058" t="s">
        <v>1621</v>
      </c>
      <c r="QS6" s="1058" t="s">
        <v>1621</v>
      </c>
      <c r="QT6" s="1058" t="s">
        <v>1621</v>
      </c>
      <c r="QU6" s="1058" t="s">
        <v>1621</v>
      </c>
      <c r="QV6" s="1058" t="s">
        <v>1621</v>
      </c>
      <c r="QW6" s="1058" t="s">
        <v>1621</v>
      </c>
      <c r="QX6" s="1058" t="s">
        <v>1621</v>
      </c>
      <c r="QY6" s="1058" t="s">
        <v>1621</v>
      </c>
      <c r="QZ6" s="1058" t="s">
        <v>1621</v>
      </c>
      <c r="RA6" s="1058" t="s">
        <v>1621</v>
      </c>
      <c r="RB6" s="1058" t="s">
        <v>1621</v>
      </c>
      <c r="RC6" s="1058" t="s">
        <v>1621</v>
      </c>
      <c r="RD6" s="1058" t="s">
        <v>1621</v>
      </c>
      <c r="RE6" s="1058" t="s">
        <v>1621</v>
      </c>
      <c r="RF6" s="1058" t="s">
        <v>1621</v>
      </c>
      <c r="RG6" s="1058" t="s">
        <v>1621</v>
      </c>
      <c r="RH6" s="1058" t="s">
        <v>1621</v>
      </c>
      <c r="RI6" s="1058" t="s">
        <v>1621</v>
      </c>
      <c r="RJ6" s="1058" t="s">
        <v>1621</v>
      </c>
      <c r="RK6" s="1058" t="s">
        <v>1621</v>
      </c>
      <c r="RL6" s="1058" t="s">
        <v>1621</v>
      </c>
      <c r="RM6" s="1058" t="s">
        <v>1621</v>
      </c>
      <c r="RN6" s="1058" t="s">
        <v>1621</v>
      </c>
      <c r="RO6" s="1058" t="s">
        <v>1621</v>
      </c>
      <c r="RP6" s="1058" t="s">
        <v>1621</v>
      </c>
      <c r="RQ6" s="1058" t="s">
        <v>1621</v>
      </c>
      <c r="RR6" s="1058" t="s">
        <v>1621</v>
      </c>
      <c r="RS6" s="1058" t="s">
        <v>1621</v>
      </c>
      <c r="RT6" s="1058" t="s">
        <v>1621</v>
      </c>
      <c r="RU6" s="1058" t="s">
        <v>1621</v>
      </c>
      <c r="RV6" s="1058" t="s">
        <v>1621</v>
      </c>
      <c r="RW6" s="1058" t="s">
        <v>1621</v>
      </c>
      <c r="RX6" s="1058" t="s">
        <v>1621</v>
      </c>
      <c r="RY6" s="1058" t="s">
        <v>1621</v>
      </c>
      <c r="RZ6" s="1058" t="s">
        <v>1621</v>
      </c>
      <c r="SA6" s="1058" t="s">
        <v>1621</v>
      </c>
      <c r="SB6" s="1058" t="s">
        <v>1621</v>
      </c>
      <c r="SC6" s="1058" t="s">
        <v>1621</v>
      </c>
      <c r="SD6" s="1058" t="s">
        <v>1621</v>
      </c>
      <c r="SE6" s="1058" t="s">
        <v>1621</v>
      </c>
      <c r="SF6" s="1058" t="s">
        <v>1621</v>
      </c>
      <c r="SG6" s="1058" t="s">
        <v>1621</v>
      </c>
      <c r="SH6" s="1058" t="s">
        <v>1621</v>
      </c>
    </row>
    <row r="7" spans="1:503" ht="9.9499999999999993" hidden="1" customHeight="1" outlineLevel="1">
      <c r="B7" s="696" t="s">
        <v>1538</v>
      </c>
      <c r="I7" s="1057"/>
      <c r="J7" s="1058"/>
      <c r="K7" s="1058"/>
      <c r="L7" s="1058"/>
      <c r="M7" s="1058"/>
      <c r="N7" s="1058"/>
      <c r="O7" s="1058"/>
      <c r="P7" s="1058"/>
      <c r="Q7" s="1058"/>
      <c r="R7" s="1058"/>
      <c r="S7" s="1058"/>
      <c r="T7" s="1058"/>
      <c r="U7" s="1058"/>
      <c r="V7" s="1058"/>
      <c r="W7" s="1058"/>
      <c r="X7" s="1058"/>
      <c r="Y7" s="1058"/>
      <c r="Z7" s="1058"/>
      <c r="AA7" s="1058"/>
      <c r="AB7" s="1058"/>
      <c r="AC7" s="1058"/>
      <c r="AD7" s="1058"/>
      <c r="AE7" s="1058"/>
      <c r="AF7" s="1058"/>
      <c r="AG7" s="1058"/>
      <c r="AH7" s="1058"/>
      <c r="AI7" s="1058"/>
      <c r="AJ7" s="1058"/>
      <c r="AK7" s="1058"/>
      <c r="AL7" s="1058"/>
      <c r="AM7" s="1058"/>
      <c r="AN7" s="1058"/>
      <c r="AO7" s="1058"/>
      <c r="AP7" s="1058"/>
      <c r="AQ7" s="1058"/>
      <c r="AR7" s="1058"/>
      <c r="AS7" s="1058"/>
      <c r="AT7" s="1058"/>
      <c r="AU7" s="1058"/>
      <c r="AV7" s="1058"/>
      <c r="AW7" s="1058"/>
      <c r="AX7" s="1058"/>
      <c r="AY7" s="1058"/>
      <c r="AZ7" s="1058"/>
      <c r="BA7" s="1058"/>
      <c r="BB7" s="1058"/>
      <c r="BC7" s="1058"/>
      <c r="BD7" s="1058"/>
      <c r="BE7" s="1058"/>
      <c r="BF7" s="1058"/>
      <c r="BG7" s="1058"/>
      <c r="BH7" s="1058"/>
      <c r="BI7" s="1058"/>
      <c r="BJ7" s="1058"/>
      <c r="BK7" s="1058"/>
      <c r="BL7" s="1058"/>
      <c r="BM7" s="1058"/>
      <c r="BN7" s="1058"/>
      <c r="BO7" s="1058"/>
      <c r="BP7" s="1058"/>
      <c r="BQ7" s="1058"/>
      <c r="BR7" s="1058"/>
      <c r="BS7" s="1058"/>
      <c r="BT7" s="1058"/>
      <c r="BU7" s="1058"/>
      <c r="BV7" s="1058"/>
      <c r="BW7" s="1058"/>
      <c r="BX7" s="1058"/>
      <c r="BY7" s="1058"/>
      <c r="BZ7" s="1058"/>
      <c r="CA7" s="1058"/>
      <c r="CB7" s="1058"/>
      <c r="CC7" s="1058"/>
      <c r="CD7" s="1058"/>
      <c r="CE7" s="1058"/>
      <c r="CF7" s="1058"/>
      <c r="CG7" s="1058"/>
      <c r="CH7" s="1058"/>
      <c r="CI7" s="1058"/>
      <c r="CJ7" s="1058"/>
      <c r="CK7" s="1058"/>
      <c r="CL7" s="1058"/>
      <c r="CM7" s="1058"/>
      <c r="CN7" s="1058"/>
      <c r="CO7" s="1058"/>
      <c r="CP7" s="1058"/>
      <c r="CQ7" s="1058"/>
      <c r="CR7" s="1058"/>
      <c r="CS7" s="1058"/>
      <c r="CT7" s="1058"/>
      <c r="CU7" s="1058"/>
      <c r="CV7" s="1058"/>
      <c r="CW7" s="1058"/>
      <c r="CX7" s="1058"/>
      <c r="CY7" s="1058"/>
      <c r="CZ7" s="1058"/>
      <c r="DA7" s="1058"/>
      <c r="DB7" s="1058"/>
      <c r="DC7" s="1058"/>
      <c r="DD7" s="1058"/>
      <c r="DE7" s="1058"/>
      <c r="DF7" s="1058"/>
      <c r="DG7" s="1058"/>
      <c r="DH7" s="1058"/>
      <c r="DI7" s="1058"/>
      <c r="DJ7" s="1058"/>
      <c r="DK7" s="1058"/>
      <c r="DL7" s="1058"/>
      <c r="DM7" s="1058"/>
      <c r="DN7" s="1058"/>
      <c r="DO7" s="1058"/>
      <c r="DP7" s="1058"/>
      <c r="DQ7" s="1058"/>
      <c r="DR7" s="1058"/>
      <c r="DS7" s="1058"/>
      <c r="DT7" s="1058"/>
      <c r="DU7" s="1058"/>
      <c r="DV7" s="1058"/>
      <c r="DW7" s="1058"/>
      <c r="DX7" s="1058"/>
      <c r="DY7" s="1058"/>
      <c r="DZ7" s="1058"/>
      <c r="EA7" s="1058"/>
      <c r="EB7" s="1058"/>
      <c r="EC7" s="1058"/>
      <c r="ED7" s="1058"/>
      <c r="EE7" s="1058"/>
      <c r="EF7" s="1058"/>
      <c r="EG7" s="1058"/>
      <c r="EH7" s="1058"/>
      <c r="EI7" s="1058"/>
      <c r="EJ7" s="1058"/>
      <c r="EK7" s="1058"/>
      <c r="EL7" s="1058"/>
      <c r="EM7" s="1058"/>
      <c r="EN7" s="1058"/>
      <c r="EO7" s="1058"/>
      <c r="EP7" s="1058"/>
      <c r="EQ7" s="1058"/>
      <c r="ER7" s="1058"/>
      <c r="ES7" s="1058"/>
      <c r="ET7" s="1058"/>
      <c r="EU7" s="1058"/>
      <c r="EV7" s="1058"/>
      <c r="EW7" s="1058"/>
      <c r="EX7" s="1058"/>
      <c r="EY7" s="1058"/>
      <c r="EZ7" s="1058"/>
      <c r="FA7" s="1058"/>
      <c r="FB7" s="1058"/>
      <c r="FC7" s="1058"/>
      <c r="FD7" s="1058"/>
      <c r="FE7" s="1058"/>
      <c r="FF7" s="1058"/>
      <c r="FG7" s="1058"/>
      <c r="FH7" s="1058"/>
      <c r="FI7" s="1058"/>
      <c r="FJ7" s="1058"/>
      <c r="FK7" s="1058"/>
      <c r="FL7" s="1058"/>
      <c r="FM7" s="1058"/>
      <c r="FN7" s="1058"/>
      <c r="FO7" s="1058"/>
      <c r="FP7" s="1058"/>
      <c r="FQ7" s="1058"/>
      <c r="FR7" s="1058"/>
      <c r="FS7" s="1058"/>
      <c r="FT7" s="1058"/>
      <c r="FU7" s="1058"/>
      <c r="FV7" s="1058"/>
      <c r="FW7" s="1058"/>
      <c r="FX7" s="1058"/>
      <c r="FY7" s="1058"/>
      <c r="FZ7" s="1058"/>
      <c r="GA7" s="1058"/>
      <c r="GB7" s="1058"/>
      <c r="GC7" s="1058"/>
      <c r="GD7" s="1058"/>
      <c r="GE7" s="1058"/>
      <c r="GF7" s="1058"/>
      <c r="GG7" s="1058"/>
      <c r="GH7" s="1058"/>
      <c r="GI7" s="1058"/>
      <c r="GJ7" s="1058"/>
      <c r="GK7" s="1058"/>
      <c r="GL7" s="1058"/>
      <c r="GM7" s="1058"/>
      <c r="GN7" s="1058"/>
      <c r="GO7" s="1058"/>
      <c r="GP7" s="1058"/>
      <c r="GQ7" s="1058"/>
      <c r="GR7" s="1058"/>
      <c r="GS7" s="1058"/>
      <c r="GT7" s="1058"/>
      <c r="GU7" s="1058"/>
      <c r="GV7" s="1058"/>
      <c r="GW7" s="1058"/>
      <c r="GX7" s="1058"/>
      <c r="GY7" s="1058"/>
      <c r="GZ7" s="1058"/>
      <c r="HA7" s="1058"/>
      <c r="HB7" s="1058"/>
      <c r="HC7" s="1058"/>
      <c r="HD7" s="1058"/>
      <c r="HE7" s="1058"/>
      <c r="HF7" s="1058"/>
      <c r="HG7" s="1058"/>
      <c r="HH7" s="1058"/>
      <c r="HI7" s="1058"/>
      <c r="HJ7" s="1058"/>
      <c r="HK7" s="1058"/>
      <c r="HL7" s="1058"/>
      <c r="HM7" s="1058"/>
      <c r="HN7" s="1058"/>
      <c r="HO7" s="1058"/>
      <c r="HP7" s="1058"/>
      <c r="HQ7" s="1058"/>
      <c r="HR7" s="1058"/>
      <c r="HS7" s="1058"/>
      <c r="HT7" s="1058"/>
      <c r="HU7" s="1058"/>
      <c r="HV7" s="1058"/>
      <c r="HW7" s="1058"/>
      <c r="HX7" s="1058"/>
      <c r="HY7" s="1058"/>
      <c r="HZ7" s="1058"/>
      <c r="IA7" s="1058"/>
      <c r="IB7" s="1058"/>
      <c r="IC7" s="1058"/>
      <c r="ID7" s="1058"/>
      <c r="IE7" s="1058"/>
      <c r="IF7" s="1058"/>
      <c r="IG7" s="1058"/>
      <c r="IH7" s="1058"/>
      <c r="II7" s="1058"/>
      <c r="IJ7" s="1058"/>
      <c r="IK7" s="1058"/>
      <c r="IL7" s="1058"/>
      <c r="IM7" s="1058"/>
      <c r="IN7" s="1058"/>
      <c r="IO7" s="1058"/>
      <c r="IP7" s="1058"/>
      <c r="IQ7" s="1058"/>
      <c r="IR7" s="1058"/>
      <c r="IS7" s="1058"/>
      <c r="IT7" s="1058"/>
      <c r="IU7" s="1058"/>
      <c r="IV7" s="16"/>
      <c r="IW7" s="1058"/>
      <c r="IX7" s="1058"/>
      <c r="IY7" s="1058"/>
      <c r="IZ7" s="1058"/>
      <c r="JA7" s="1058"/>
      <c r="JB7" s="1058"/>
      <c r="JC7" s="1058"/>
      <c r="JD7" s="1058"/>
      <c r="JE7" s="1058"/>
      <c r="JF7" s="1058"/>
      <c r="JG7" s="1058"/>
      <c r="JH7" s="1058"/>
      <c r="JI7" s="1058"/>
      <c r="JJ7" s="1058"/>
      <c r="JK7" s="1058"/>
      <c r="JL7" s="1058"/>
      <c r="JM7" s="1058"/>
      <c r="JN7" s="1058"/>
      <c r="JO7" s="1058"/>
      <c r="JP7" s="1058"/>
      <c r="JQ7" s="1058"/>
      <c r="JR7" s="1058"/>
      <c r="JS7" s="1058"/>
      <c r="JT7" s="1058"/>
      <c r="JU7" s="1058"/>
      <c r="JV7" s="1058"/>
      <c r="JW7" s="1058"/>
      <c r="JX7" s="1058"/>
      <c r="JY7" s="1058"/>
      <c r="JZ7" s="1058"/>
      <c r="KA7" s="1058"/>
      <c r="KB7" s="1058"/>
      <c r="KC7" s="1058"/>
      <c r="KD7" s="1058"/>
      <c r="KE7" s="1058"/>
      <c r="KF7" s="1058"/>
      <c r="KG7" s="1058"/>
      <c r="KH7" s="1058"/>
      <c r="KI7" s="1058"/>
      <c r="KJ7" s="1058"/>
      <c r="KK7" s="1058"/>
      <c r="KL7" s="1058"/>
      <c r="KM7" s="1058"/>
      <c r="KN7" s="1058"/>
      <c r="KO7" s="1058"/>
      <c r="KP7" s="1058"/>
      <c r="KQ7" s="1058"/>
      <c r="KR7" s="1058"/>
      <c r="KS7" s="1058"/>
      <c r="KT7" s="1058"/>
      <c r="KU7" s="1058"/>
      <c r="KV7" s="1058"/>
      <c r="KW7" s="1058"/>
      <c r="KX7" s="1058"/>
      <c r="KY7" s="1058"/>
      <c r="KZ7" s="1058"/>
      <c r="LA7" s="1058"/>
      <c r="LB7" s="1058"/>
      <c r="LC7" s="1058"/>
      <c r="LD7" s="1058"/>
      <c r="LE7" s="1058"/>
      <c r="LF7" s="1058"/>
      <c r="LG7" s="1058"/>
      <c r="LH7" s="1058"/>
      <c r="LI7" s="1058"/>
      <c r="LJ7" s="1058"/>
      <c r="LK7" s="1058"/>
      <c r="LL7" s="1058"/>
      <c r="LM7" s="1058"/>
      <c r="LN7" s="1058"/>
      <c r="LO7" s="1058"/>
      <c r="LP7" s="1058"/>
      <c r="LQ7" s="1058"/>
      <c r="LR7" s="1058"/>
      <c r="LS7" s="1058"/>
      <c r="LT7" s="1058"/>
      <c r="LU7" s="1058"/>
      <c r="LV7" s="1058"/>
      <c r="LW7" s="1058"/>
      <c r="LX7" s="1058"/>
      <c r="LY7" s="1058"/>
      <c r="LZ7" s="1058"/>
      <c r="MA7" s="1058"/>
      <c r="MB7" s="1058"/>
      <c r="MC7" s="1058"/>
      <c r="MD7" s="1058"/>
      <c r="ME7" s="1058"/>
      <c r="MF7" s="1058"/>
      <c r="MG7" s="1058"/>
      <c r="MH7" s="1058"/>
      <c r="MI7" s="1058"/>
      <c r="MJ7" s="1058"/>
      <c r="MK7" s="1058"/>
      <c r="ML7" s="1058"/>
      <c r="MM7" s="1058"/>
      <c r="MN7" s="1058"/>
      <c r="MO7" s="1058"/>
      <c r="MP7" s="1058"/>
      <c r="MQ7" s="1058"/>
      <c r="MR7" s="1058"/>
      <c r="MS7" s="1058"/>
      <c r="MT7" s="1058"/>
      <c r="MU7" s="1058"/>
      <c r="MV7" s="1058"/>
      <c r="MW7" s="1058"/>
      <c r="MX7" s="1058"/>
      <c r="MY7" s="1058"/>
      <c r="MZ7" s="1058"/>
      <c r="NA7" s="1058"/>
      <c r="NB7" s="1058"/>
      <c r="NC7" s="1058"/>
      <c r="ND7" s="1058"/>
      <c r="NE7" s="1058"/>
      <c r="NF7" s="1058"/>
      <c r="NG7" s="1058"/>
      <c r="NH7" s="1058"/>
      <c r="NI7" s="1058"/>
      <c r="NJ7" s="1058"/>
      <c r="NK7" s="1058"/>
      <c r="NL7" s="1058"/>
      <c r="NM7" s="1058"/>
      <c r="NN7" s="1058"/>
      <c r="NO7" s="1058"/>
      <c r="NP7" s="1058"/>
      <c r="NQ7" s="1058"/>
      <c r="NR7" s="1058"/>
      <c r="NS7" s="1058"/>
      <c r="NT7" s="1058"/>
      <c r="NU7" s="1058"/>
      <c r="NV7" s="1058"/>
      <c r="NW7" s="1058"/>
      <c r="NX7" s="1058"/>
      <c r="NY7" s="1058"/>
      <c r="NZ7" s="1058"/>
      <c r="OA7" s="1058"/>
      <c r="OB7" s="1058"/>
      <c r="OC7" s="1058"/>
      <c r="OD7" s="1058"/>
      <c r="OE7" s="1058"/>
      <c r="OF7" s="1058"/>
      <c r="OG7" s="1058"/>
      <c r="OH7" s="1058"/>
      <c r="OI7" s="1058"/>
      <c r="OJ7" s="1058"/>
      <c r="OK7" s="1058"/>
      <c r="OL7" s="1058"/>
      <c r="OM7" s="1058"/>
      <c r="ON7" s="1058"/>
      <c r="OO7" s="1058"/>
      <c r="OP7" s="1058"/>
      <c r="OQ7" s="1058"/>
      <c r="OR7" s="1058"/>
      <c r="OS7" s="1058"/>
      <c r="OT7" s="1058"/>
      <c r="OU7" s="1058"/>
      <c r="OV7" s="1058"/>
      <c r="OW7" s="1058"/>
      <c r="OX7" s="1058"/>
      <c r="OY7" s="1058"/>
      <c r="OZ7" s="1058"/>
      <c r="PA7" s="1058"/>
      <c r="PB7" s="1058"/>
      <c r="PC7" s="1058"/>
      <c r="PD7" s="1058"/>
      <c r="PE7" s="1058"/>
      <c r="PF7" s="1058"/>
      <c r="PG7" s="1058"/>
      <c r="PH7" s="1058"/>
      <c r="PI7" s="1058"/>
      <c r="PJ7" s="1058"/>
      <c r="PK7" s="1058"/>
      <c r="PL7" s="1058"/>
      <c r="PM7" s="1058"/>
      <c r="PN7" s="1058"/>
      <c r="PO7" s="1058"/>
      <c r="PP7" s="1058"/>
      <c r="PQ7" s="1058"/>
      <c r="PR7" s="1058"/>
      <c r="PS7" s="1058"/>
      <c r="PT7" s="1058"/>
      <c r="PU7" s="1058"/>
      <c r="PV7" s="1058"/>
      <c r="PW7" s="1058"/>
      <c r="PX7" s="1058"/>
      <c r="PY7" s="1058"/>
      <c r="PZ7" s="1058"/>
      <c r="QA7" s="1058"/>
      <c r="QB7" s="1058"/>
      <c r="QC7" s="1058"/>
      <c r="QD7" s="1058"/>
      <c r="QE7" s="1058"/>
      <c r="QF7" s="1058"/>
      <c r="QG7" s="1058"/>
      <c r="QH7" s="1058"/>
      <c r="QI7" s="1058"/>
      <c r="QJ7" s="1058"/>
      <c r="QK7" s="1058"/>
      <c r="QL7" s="1058"/>
      <c r="QM7" s="1058"/>
      <c r="QN7" s="1058"/>
      <c r="QO7" s="1058"/>
      <c r="QP7" s="1058"/>
      <c r="QQ7" s="1058"/>
      <c r="QR7" s="1058"/>
      <c r="QS7" s="1058"/>
      <c r="QT7" s="1058"/>
      <c r="QU7" s="1058"/>
      <c r="QV7" s="1058"/>
      <c r="QW7" s="1058"/>
      <c r="QX7" s="1058"/>
      <c r="QY7" s="1058"/>
      <c r="QZ7" s="1058"/>
      <c r="RA7" s="1058"/>
      <c r="RB7" s="1058"/>
      <c r="RC7" s="1058"/>
      <c r="RD7" s="1058"/>
      <c r="RE7" s="1058"/>
      <c r="RF7" s="1058"/>
      <c r="RG7" s="1058"/>
      <c r="RH7" s="1058"/>
      <c r="RI7" s="1058"/>
      <c r="RJ7" s="1058"/>
      <c r="RK7" s="1058"/>
      <c r="RL7" s="1058"/>
      <c r="RM7" s="1058"/>
      <c r="RN7" s="1058"/>
      <c r="RO7" s="1058"/>
      <c r="RP7" s="1058"/>
      <c r="RQ7" s="1058"/>
      <c r="RR7" s="1058"/>
      <c r="RS7" s="1058"/>
      <c r="RT7" s="1058"/>
      <c r="RU7" s="1058"/>
      <c r="RV7" s="1058"/>
      <c r="RW7" s="1058"/>
      <c r="RX7" s="1058"/>
      <c r="RY7" s="1058"/>
      <c r="RZ7" s="1058"/>
      <c r="SA7" s="1058"/>
      <c r="SB7" s="1058"/>
      <c r="SC7" s="1058"/>
      <c r="SD7" s="1058"/>
      <c r="SE7" s="1058"/>
      <c r="SF7" s="1058"/>
      <c r="SG7" s="1058"/>
      <c r="SH7" s="1058"/>
    </row>
    <row r="8" spans="1:503" ht="36" collapsed="1">
      <c r="A8" s="1057" t="s">
        <v>769</v>
      </c>
      <c r="B8" s="1057" t="s">
        <v>770</v>
      </c>
      <c r="C8" s="1057" t="s">
        <v>771</v>
      </c>
      <c r="D8" s="1057" t="s">
        <v>772</v>
      </c>
      <c r="E8" s="1057" t="s">
        <v>773</v>
      </c>
      <c r="F8" s="1051" t="s">
        <v>774</v>
      </c>
      <c r="G8" s="1057" t="s">
        <v>775</v>
      </c>
      <c r="H8" s="1059" t="s">
        <v>776</v>
      </c>
      <c r="I8" s="1059" t="s">
        <v>777</v>
      </c>
      <c r="J8" s="1058">
        <v>1</v>
      </c>
      <c r="K8" s="1058">
        <v>2</v>
      </c>
      <c r="L8" s="1058">
        <v>3</v>
      </c>
      <c r="M8" s="1058">
        <v>4</v>
      </c>
      <c r="N8" s="1058">
        <v>5</v>
      </c>
      <c r="O8" s="1058">
        <v>6</v>
      </c>
      <c r="P8" s="1058">
        <v>7</v>
      </c>
      <c r="Q8" s="1058">
        <v>8</v>
      </c>
      <c r="R8" s="1058">
        <v>9</v>
      </c>
      <c r="S8" s="1058">
        <v>10</v>
      </c>
      <c r="T8" s="1058">
        <v>11</v>
      </c>
      <c r="U8" s="1058">
        <v>12</v>
      </c>
      <c r="V8" s="1058">
        <v>13</v>
      </c>
      <c r="W8" s="1058">
        <v>14</v>
      </c>
      <c r="X8" s="1058">
        <v>15</v>
      </c>
      <c r="Y8" s="1058">
        <v>16</v>
      </c>
      <c r="Z8" s="1058">
        <v>17</v>
      </c>
      <c r="AA8" s="1058">
        <v>18</v>
      </c>
      <c r="AB8" s="1058">
        <v>19</v>
      </c>
      <c r="AC8" s="1058">
        <v>20</v>
      </c>
      <c r="AD8" s="1058">
        <v>21</v>
      </c>
      <c r="AE8" s="1058">
        <v>22</v>
      </c>
      <c r="AF8" s="1058">
        <v>23</v>
      </c>
      <c r="AG8" s="1058">
        <v>24</v>
      </c>
      <c r="AH8" s="1058">
        <v>25</v>
      </c>
      <c r="AI8" s="1058">
        <v>26</v>
      </c>
      <c r="AJ8" s="1058">
        <v>27</v>
      </c>
      <c r="AK8" s="1058">
        <v>28</v>
      </c>
      <c r="AL8" s="1058">
        <v>29</v>
      </c>
      <c r="AM8" s="1058">
        <v>30</v>
      </c>
      <c r="AN8" s="1058">
        <v>31</v>
      </c>
      <c r="AO8" s="1058">
        <v>32</v>
      </c>
      <c r="AP8" s="1058">
        <v>33</v>
      </c>
      <c r="AQ8" s="1058">
        <v>34</v>
      </c>
      <c r="AR8" s="1058">
        <v>35</v>
      </c>
      <c r="AS8" s="1058">
        <v>36</v>
      </c>
      <c r="AT8" s="1058">
        <v>37</v>
      </c>
      <c r="AU8" s="1058">
        <v>38</v>
      </c>
      <c r="AV8" s="1058">
        <v>39</v>
      </c>
      <c r="AW8" s="1058">
        <v>40</v>
      </c>
      <c r="AX8" s="1058">
        <v>41</v>
      </c>
      <c r="AY8" s="1058">
        <v>42</v>
      </c>
      <c r="AZ8" s="1058">
        <v>43</v>
      </c>
      <c r="BA8" s="1058">
        <v>44</v>
      </c>
      <c r="BB8" s="1058">
        <v>45</v>
      </c>
      <c r="BC8" s="1058">
        <v>46</v>
      </c>
      <c r="BD8" s="1058">
        <v>47</v>
      </c>
      <c r="BE8" s="1058">
        <v>48</v>
      </c>
      <c r="BF8" s="1058">
        <v>49</v>
      </c>
      <c r="BG8" s="1058">
        <v>50</v>
      </c>
      <c r="BH8" s="1058">
        <v>51</v>
      </c>
      <c r="BI8" s="1058">
        <v>52</v>
      </c>
      <c r="BJ8" s="1058">
        <v>53</v>
      </c>
      <c r="BK8" s="1058">
        <v>54</v>
      </c>
      <c r="BL8" s="1058">
        <v>55</v>
      </c>
      <c r="BM8" s="1058">
        <v>56</v>
      </c>
      <c r="BN8" s="1058">
        <v>57</v>
      </c>
      <c r="BO8" s="1058">
        <v>58</v>
      </c>
      <c r="BP8" s="1058">
        <v>59</v>
      </c>
      <c r="BQ8" s="1058">
        <v>60</v>
      </c>
      <c r="BR8" s="1058">
        <v>61</v>
      </c>
      <c r="BS8" s="1058">
        <v>62</v>
      </c>
      <c r="BT8" s="1058">
        <v>63</v>
      </c>
      <c r="BU8" s="1058">
        <v>64</v>
      </c>
      <c r="BV8" s="1058">
        <v>65</v>
      </c>
      <c r="BW8" s="1058">
        <v>66</v>
      </c>
      <c r="BX8" s="1058">
        <v>67</v>
      </c>
      <c r="BY8" s="1058">
        <v>68</v>
      </c>
      <c r="BZ8" s="1058">
        <v>69</v>
      </c>
      <c r="CA8" s="1058">
        <v>70</v>
      </c>
      <c r="CB8" s="1058">
        <v>71</v>
      </c>
      <c r="CC8" s="1058">
        <v>72</v>
      </c>
      <c r="CD8" s="1058">
        <v>73</v>
      </c>
      <c r="CE8" s="1058">
        <v>74</v>
      </c>
      <c r="CF8" s="1058">
        <v>75</v>
      </c>
      <c r="CG8" s="1058">
        <v>76</v>
      </c>
      <c r="CH8" s="1058">
        <v>77</v>
      </c>
      <c r="CI8" s="1058">
        <v>78</v>
      </c>
      <c r="CJ8" s="1058">
        <v>79</v>
      </c>
      <c r="CK8" s="1058">
        <v>80</v>
      </c>
      <c r="CL8" s="1058">
        <v>81</v>
      </c>
      <c r="CM8" s="1058">
        <v>82</v>
      </c>
      <c r="CN8" s="1058">
        <v>83</v>
      </c>
      <c r="CO8" s="1058">
        <v>84</v>
      </c>
      <c r="CP8" s="1058">
        <v>85</v>
      </c>
      <c r="CQ8" s="1058">
        <v>86</v>
      </c>
      <c r="CR8" s="1058">
        <v>87</v>
      </c>
      <c r="CS8" s="1058">
        <v>88</v>
      </c>
      <c r="CT8" s="1058">
        <v>89</v>
      </c>
      <c r="CU8" s="1058">
        <v>90</v>
      </c>
      <c r="CV8" s="1058">
        <v>91</v>
      </c>
      <c r="CW8" s="1058">
        <v>92</v>
      </c>
      <c r="CX8" s="1058">
        <v>93</v>
      </c>
      <c r="CY8" s="1058">
        <v>94</v>
      </c>
      <c r="CZ8" s="1058">
        <v>95</v>
      </c>
      <c r="DA8" s="1058">
        <v>96</v>
      </c>
      <c r="DB8" s="1058">
        <v>97</v>
      </c>
      <c r="DC8" s="1058">
        <v>98</v>
      </c>
      <c r="DD8" s="1058">
        <v>99</v>
      </c>
      <c r="DE8" s="1058">
        <v>1711</v>
      </c>
      <c r="DF8" s="1058">
        <v>1731</v>
      </c>
      <c r="DG8" s="1058">
        <v>3311</v>
      </c>
      <c r="DH8" s="1058">
        <v>3312</v>
      </c>
      <c r="DI8" s="1058">
        <v>3411</v>
      </c>
      <c r="DJ8" s="1058">
        <v>3511</v>
      </c>
      <c r="DK8" s="1058" t="s">
        <v>1314</v>
      </c>
      <c r="DL8" s="1058" t="s">
        <v>1315</v>
      </c>
      <c r="DM8" s="1058" t="s">
        <v>1316</v>
      </c>
      <c r="DN8" s="1058" t="s">
        <v>1317</v>
      </c>
      <c r="DO8" s="1058" t="s">
        <v>1318</v>
      </c>
      <c r="DP8" s="1058" t="s">
        <v>1319</v>
      </c>
      <c r="DQ8" s="1058" t="s">
        <v>1320</v>
      </c>
      <c r="DR8" s="1058" t="s">
        <v>1321</v>
      </c>
      <c r="DS8" s="1058" t="s">
        <v>1322</v>
      </c>
      <c r="DT8" s="1058" t="s">
        <v>1323</v>
      </c>
      <c r="DU8" s="1058" t="s">
        <v>1324</v>
      </c>
      <c r="DV8" s="1058" t="s">
        <v>1325</v>
      </c>
      <c r="DW8" s="1058" t="s">
        <v>1326</v>
      </c>
      <c r="DX8" s="1058" t="s">
        <v>1327</v>
      </c>
      <c r="DY8" s="1058" t="s">
        <v>1328</v>
      </c>
      <c r="DZ8" s="1058" t="s">
        <v>1329</v>
      </c>
      <c r="EA8" s="1058" t="s">
        <v>1330</v>
      </c>
      <c r="EB8" s="1058" t="s">
        <v>1331</v>
      </c>
      <c r="EC8" s="1058" t="s">
        <v>1332</v>
      </c>
      <c r="ED8" s="1058" t="s">
        <v>1333</v>
      </c>
      <c r="EE8" s="1058" t="s">
        <v>1334</v>
      </c>
      <c r="EF8" s="1058" t="s">
        <v>1335</v>
      </c>
      <c r="EG8" s="1058" t="s">
        <v>1336</v>
      </c>
      <c r="EH8" s="1058" t="s">
        <v>1337</v>
      </c>
      <c r="EI8" s="1058" t="s">
        <v>1338</v>
      </c>
      <c r="EJ8" s="1058" t="s">
        <v>1339</v>
      </c>
      <c r="EK8" s="1058" t="s">
        <v>1340</v>
      </c>
      <c r="EL8" s="1058" t="s">
        <v>1341</v>
      </c>
      <c r="EM8" s="1058" t="s">
        <v>1342</v>
      </c>
      <c r="EN8" s="1058" t="s">
        <v>1343</v>
      </c>
      <c r="EO8" s="1058" t="s">
        <v>1344</v>
      </c>
      <c r="EP8" s="1058" t="s">
        <v>1345</v>
      </c>
      <c r="EQ8" s="1058" t="s">
        <v>1346</v>
      </c>
      <c r="ER8" s="1058" t="s">
        <v>1347</v>
      </c>
      <c r="ES8" s="1058" t="s">
        <v>1348</v>
      </c>
      <c r="ET8" s="1058" t="s">
        <v>1349</v>
      </c>
      <c r="EU8" s="1058" t="s">
        <v>1350</v>
      </c>
      <c r="EV8" s="1058" t="s">
        <v>1351</v>
      </c>
      <c r="EW8" s="1058" t="s">
        <v>1352</v>
      </c>
      <c r="EX8" s="1058" t="s">
        <v>1353</v>
      </c>
      <c r="EY8" s="1058" t="s">
        <v>1354</v>
      </c>
      <c r="EZ8" s="1058" t="s">
        <v>1355</v>
      </c>
      <c r="FA8" s="1058" t="s">
        <v>1356</v>
      </c>
      <c r="FB8" s="1058" t="s">
        <v>1357</v>
      </c>
      <c r="FC8" s="1058" t="s">
        <v>1358</v>
      </c>
      <c r="FD8" s="1058" t="s">
        <v>1359</v>
      </c>
      <c r="FE8" s="1058" t="s">
        <v>1360</v>
      </c>
      <c r="FF8" s="1058" t="s">
        <v>1361</v>
      </c>
      <c r="FG8" s="1058" t="s">
        <v>1362</v>
      </c>
      <c r="FH8" s="1058" t="s">
        <v>1363</v>
      </c>
      <c r="FI8" s="1058" t="s">
        <v>1364</v>
      </c>
      <c r="FJ8" s="1058" t="s">
        <v>1365</v>
      </c>
      <c r="FK8" s="1058" t="s">
        <v>1366</v>
      </c>
      <c r="FL8" s="1058" t="s">
        <v>1367</v>
      </c>
      <c r="FM8" s="1058" t="s">
        <v>1368</v>
      </c>
      <c r="FN8" s="1058" t="s">
        <v>1369</v>
      </c>
      <c r="FO8" s="1058" t="s">
        <v>1370</v>
      </c>
      <c r="FP8" s="1058" t="s">
        <v>1371</v>
      </c>
      <c r="FQ8" s="1058" t="s">
        <v>1372</v>
      </c>
      <c r="FR8" s="1058" t="s">
        <v>1373</v>
      </c>
      <c r="FS8" s="1058" t="s">
        <v>1374</v>
      </c>
      <c r="FT8" s="1058" t="s">
        <v>1375</v>
      </c>
      <c r="FU8" s="1058" t="s">
        <v>1376</v>
      </c>
      <c r="FV8" s="1058" t="s">
        <v>1377</v>
      </c>
      <c r="FW8" s="1058" t="s">
        <v>1378</v>
      </c>
      <c r="FX8" s="1058" t="s">
        <v>1379</v>
      </c>
      <c r="FY8" s="1058" t="s">
        <v>1380</v>
      </c>
      <c r="FZ8" s="1058" t="s">
        <v>1381</v>
      </c>
      <c r="GA8" s="1058" t="s">
        <v>1382</v>
      </c>
      <c r="GB8" s="1058" t="s">
        <v>1383</v>
      </c>
      <c r="GC8" s="1058" t="s">
        <v>1384</v>
      </c>
      <c r="GD8" s="1058" t="s">
        <v>1385</v>
      </c>
      <c r="GE8" s="1058" t="s">
        <v>1386</v>
      </c>
      <c r="GF8" s="1058" t="s">
        <v>1387</v>
      </c>
      <c r="GG8" s="1058" t="s">
        <v>1388</v>
      </c>
      <c r="GH8" s="1058" t="s">
        <v>1389</v>
      </c>
      <c r="GI8" s="1058" t="s">
        <v>1390</v>
      </c>
      <c r="GJ8" s="1058" t="s">
        <v>1391</v>
      </c>
      <c r="GK8" s="1058" t="s">
        <v>1392</v>
      </c>
      <c r="GL8" s="1058" t="s">
        <v>1393</v>
      </c>
      <c r="GM8" s="1058" t="s">
        <v>1394</v>
      </c>
      <c r="GN8" s="1058" t="s">
        <v>1395</v>
      </c>
      <c r="GO8" s="1058" t="s">
        <v>1396</v>
      </c>
      <c r="GP8" s="1058" t="s">
        <v>1397</v>
      </c>
      <c r="GQ8" s="1058" t="s">
        <v>1398</v>
      </c>
      <c r="GR8" s="1058" t="s">
        <v>1399</v>
      </c>
      <c r="GS8" s="1058" t="s">
        <v>1400</v>
      </c>
      <c r="GT8" s="1058" t="s">
        <v>1401</v>
      </c>
      <c r="GU8" s="1058" t="s">
        <v>1402</v>
      </c>
      <c r="GV8" s="1058" t="s">
        <v>1403</v>
      </c>
      <c r="GW8" s="1058" t="s">
        <v>1404</v>
      </c>
      <c r="GX8" s="1058" t="s">
        <v>1405</v>
      </c>
      <c r="GY8" s="1058" t="s">
        <v>1406</v>
      </c>
      <c r="GZ8" s="1058" t="s">
        <v>1407</v>
      </c>
      <c r="HA8" s="1058" t="s">
        <v>1408</v>
      </c>
      <c r="HB8" s="1058" t="s">
        <v>1409</v>
      </c>
      <c r="HC8" s="1058" t="s">
        <v>1410</v>
      </c>
      <c r="HD8" s="1058" t="s">
        <v>1411</v>
      </c>
      <c r="HE8" s="1058" t="s">
        <v>1412</v>
      </c>
      <c r="HF8" s="1058" t="s">
        <v>1413</v>
      </c>
      <c r="HG8" s="1058" t="s">
        <v>1414</v>
      </c>
      <c r="HH8" s="1058" t="s">
        <v>1415</v>
      </c>
      <c r="HI8" s="1058" t="s">
        <v>1416</v>
      </c>
      <c r="HJ8" s="1058" t="s">
        <v>1417</v>
      </c>
      <c r="HK8" s="1058" t="s">
        <v>1418</v>
      </c>
      <c r="HL8" s="1058" t="s">
        <v>1419</v>
      </c>
      <c r="HM8" s="1058" t="s">
        <v>1420</v>
      </c>
      <c r="HN8" s="1058" t="s">
        <v>1421</v>
      </c>
      <c r="HO8" s="1058" t="s">
        <v>1422</v>
      </c>
      <c r="HP8" s="1058" t="s">
        <v>1423</v>
      </c>
      <c r="HQ8" s="1058" t="s">
        <v>1424</v>
      </c>
      <c r="HR8" s="1058" t="s">
        <v>1425</v>
      </c>
      <c r="HS8" s="1058" t="s">
        <v>1426</v>
      </c>
      <c r="HT8" s="1058" t="s">
        <v>1427</v>
      </c>
      <c r="HU8" s="1058" t="s">
        <v>1428</v>
      </c>
      <c r="HV8" s="1058" t="s">
        <v>1429</v>
      </c>
      <c r="HW8" s="1058" t="s">
        <v>1430</v>
      </c>
      <c r="HX8" s="1058" t="s">
        <v>1431</v>
      </c>
      <c r="HY8" s="1058" t="s">
        <v>1432</v>
      </c>
      <c r="HZ8" s="1058" t="s">
        <v>1433</v>
      </c>
      <c r="IA8" s="1058" t="s">
        <v>1434</v>
      </c>
      <c r="IB8" s="1058" t="s">
        <v>1435</v>
      </c>
      <c r="IC8" s="1058" t="s">
        <v>1436</v>
      </c>
      <c r="ID8" s="1058" t="s">
        <v>1437</v>
      </c>
      <c r="IE8" s="1058" t="s">
        <v>1438</v>
      </c>
      <c r="IF8" s="1058" t="s">
        <v>1439</v>
      </c>
      <c r="IG8" s="1058" t="s">
        <v>1440</v>
      </c>
      <c r="IH8" s="1058" t="s">
        <v>311</v>
      </c>
      <c r="II8" s="1058" t="s">
        <v>313</v>
      </c>
      <c r="IJ8" s="1058" t="s">
        <v>316</v>
      </c>
      <c r="IK8" s="1058" t="s">
        <v>318</v>
      </c>
      <c r="IL8" s="1058" t="s">
        <v>320</v>
      </c>
      <c r="IM8" s="1058" t="s">
        <v>322</v>
      </c>
      <c r="IN8" s="1058" t="s">
        <v>324</v>
      </c>
      <c r="IO8" s="1058" t="s">
        <v>326</v>
      </c>
      <c r="IP8" s="1058" t="s">
        <v>328</v>
      </c>
      <c r="IQ8" s="1058" t="s">
        <v>330</v>
      </c>
      <c r="IR8" s="1058" t="s">
        <v>332</v>
      </c>
      <c r="IS8" s="1058" t="s">
        <v>1441</v>
      </c>
      <c r="IT8" s="1058" t="s">
        <v>336</v>
      </c>
      <c r="IU8" s="1058" t="s">
        <v>1442</v>
      </c>
      <c r="IV8" s="16"/>
      <c r="IW8" s="1058">
        <v>1</v>
      </c>
      <c r="IX8" s="1058">
        <v>2</v>
      </c>
      <c r="IY8" s="1058">
        <v>3</v>
      </c>
      <c r="IZ8" s="1058">
        <v>4</v>
      </c>
      <c r="JA8" s="1058">
        <v>5</v>
      </c>
      <c r="JB8" s="1058">
        <v>6</v>
      </c>
      <c r="JC8" s="1058">
        <v>7</v>
      </c>
      <c r="JD8" s="1058">
        <v>8</v>
      </c>
      <c r="JE8" s="1058">
        <v>9</v>
      </c>
      <c r="JF8" s="1058">
        <v>10</v>
      </c>
      <c r="JG8" s="1058">
        <v>11</v>
      </c>
      <c r="JH8" s="1058">
        <v>12</v>
      </c>
      <c r="JI8" s="1058">
        <v>13</v>
      </c>
      <c r="JJ8" s="1058">
        <v>14</v>
      </c>
      <c r="JK8" s="1058">
        <v>15</v>
      </c>
      <c r="JL8" s="1058">
        <v>16</v>
      </c>
      <c r="JM8" s="1058">
        <v>17</v>
      </c>
      <c r="JN8" s="1058">
        <v>18</v>
      </c>
      <c r="JO8" s="1058">
        <v>19</v>
      </c>
      <c r="JP8" s="1058">
        <v>20</v>
      </c>
      <c r="JQ8" s="1058">
        <v>21</v>
      </c>
      <c r="JR8" s="1058">
        <v>22</v>
      </c>
      <c r="JS8" s="1058">
        <v>23</v>
      </c>
      <c r="JT8" s="1058">
        <v>24</v>
      </c>
      <c r="JU8" s="1058">
        <v>25</v>
      </c>
      <c r="JV8" s="1058">
        <v>26</v>
      </c>
      <c r="JW8" s="1058">
        <v>27</v>
      </c>
      <c r="JX8" s="1058">
        <v>28</v>
      </c>
      <c r="JY8" s="1058">
        <v>29</v>
      </c>
      <c r="JZ8" s="1058">
        <v>30</v>
      </c>
      <c r="KA8" s="1058">
        <v>31</v>
      </c>
      <c r="KB8" s="1058">
        <v>32</v>
      </c>
      <c r="KC8" s="1058">
        <v>33</v>
      </c>
      <c r="KD8" s="1058">
        <v>34</v>
      </c>
      <c r="KE8" s="1058">
        <v>35</v>
      </c>
      <c r="KF8" s="1058">
        <v>36</v>
      </c>
      <c r="KG8" s="1058">
        <v>37</v>
      </c>
      <c r="KH8" s="1058">
        <v>38</v>
      </c>
      <c r="KI8" s="1058">
        <v>39</v>
      </c>
      <c r="KJ8" s="1058">
        <v>40</v>
      </c>
      <c r="KK8" s="1058">
        <v>41</v>
      </c>
      <c r="KL8" s="1058">
        <v>42</v>
      </c>
      <c r="KM8" s="1058">
        <v>43</v>
      </c>
      <c r="KN8" s="1058">
        <v>44</v>
      </c>
      <c r="KO8" s="1058">
        <v>45</v>
      </c>
      <c r="KP8" s="1058">
        <v>46</v>
      </c>
      <c r="KQ8" s="1058">
        <v>47</v>
      </c>
      <c r="KR8" s="1058">
        <v>48</v>
      </c>
      <c r="KS8" s="1058">
        <v>49</v>
      </c>
      <c r="KT8" s="1058">
        <v>50</v>
      </c>
      <c r="KU8" s="1058">
        <v>51</v>
      </c>
      <c r="KV8" s="1058">
        <v>52</v>
      </c>
      <c r="KW8" s="1058">
        <v>53</v>
      </c>
      <c r="KX8" s="1058">
        <v>54</v>
      </c>
      <c r="KY8" s="1058">
        <v>55</v>
      </c>
      <c r="KZ8" s="1058">
        <v>56</v>
      </c>
      <c r="LA8" s="1058">
        <v>57</v>
      </c>
      <c r="LB8" s="1058">
        <v>58</v>
      </c>
      <c r="LC8" s="1058">
        <v>59</v>
      </c>
      <c r="LD8" s="1058">
        <v>60</v>
      </c>
      <c r="LE8" s="1058">
        <v>61</v>
      </c>
      <c r="LF8" s="1058">
        <v>62</v>
      </c>
      <c r="LG8" s="1058">
        <v>63</v>
      </c>
      <c r="LH8" s="1058">
        <v>64</v>
      </c>
      <c r="LI8" s="1058">
        <v>65</v>
      </c>
      <c r="LJ8" s="1058">
        <v>66</v>
      </c>
      <c r="LK8" s="1058">
        <v>67</v>
      </c>
      <c r="LL8" s="1058">
        <v>68</v>
      </c>
      <c r="LM8" s="1058">
        <v>69</v>
      </c>
      <c r="LN8" s="1058">
        <v>70</v>
      </c>
      <c r="LO8" s="1058">
        <v>71</v>
      </c>
      <c r="LP8" s="1058">
        <v>72</v>
      </c>
      <c r="LQ8" s="1058">
        <v>73</v>
      </c>
      <c r="LR8" s="1058">
        <v>74</v>
      </c>
      <c r="LS8" s="1058">
        <v>75</v>
      </c>
      <c r="LT8" s="1058">
        <v>76</v>
      </c>
      <c r="LU8" s="1058">
        <v>77</v>
      </c>
      <c r="LV8" s="1058">
        <v>78</v>
      </c>
      <c r="LW8" s="1058">
        <v>79</v>
      </c>
      <c r="LX8" s="1058">
        <v>80</v>
      </c>
      <c r="LY8" s="1058">
        <v>81</v>
      </c>
      <c r="LZ8" s="1058">
        <v>82</v>
      </c>
      <c r="MA8" s="1058">
        <v>83</v>
      </c>
      <c r="MB8" s="1058">
        <v>84</v>
      </c>
      <c r="MC8" s="1058">
        <v>85</v>
      </c>
      <c r="MD8" s="1058">
        <v>86</v>
      </c>
      <c r="ME8" s="1058">
        <v>87</v>
      </c>
      <c r="MF8" s="1058">
        <v>88</v>
      </c>
      <c r="MG8" s="1058">
        <v>89</v>
      </c>
      <c r="MH8" s="1058">
        <v>90</v>
      </c>
      <c r="MI8" s="1058">
        <v>91</v>
      </c>
      <c r="MJ8" s="1058">
        <v>92</v>
      </c>
      <c r="MK8" s="1058">
        <v>93</v>
      </c>
      <c r="ML8" s="1058">
        <v>94</v>
      </c>
      <c r="MM8" s="1058">
        <v>95</v>
      </c>
      <c r="MN8" s="1058">
        <v>96</v>
      </c>
      <c r="MO8" s="1058">
        <v>97</v>
      </c>
      <c r="MP8" s="1058">
        <v>98</v>
      </c>
      <c r="MQ8" s="1058">
        <v>99</v>
      </c>
      <c r="MR8" s="1058">
        <v>1711</v>
      </c>
      <c r="MS8" s="1058">
        <v>1731</v>
      </c>
      <c r="MT8" s="1058">
        <v>3311</v>
      </c>
      <c r="MU8" s="1058">
        <v>3312</v>
      </c>
      <c r="MV8" s="1058">
        <v>3411</v>
      </c>
      <c r="MW8" s="1058">
        <v>3511</v>
      </c>
      <c r="MX8" s="1058" t="s">
        <v>1314</v>
      </c>
      <c r="MY8" s="1058" t="s">
        <v>1315</v>
      </c>
      <c r="MZ8" s="1058" t="s">
        <v>1316</v>
      </c>
      <c r="NA8" s="1058" t="s">
        <v>1317</v>
      </c>
      <c r="NB8" s="1058" t="s">
        <v>1318</v>
      </c>
      <c r="NC8" s="1058" t="s">
        <v>1319</v>
      </c>
      <c r="ND8" s="1058" t="s">
        <v>1320</v>
      </c>
      <c r="NE8" s="1058" t="s">
        <v>1321</v>
      </c>
      <c r="NF8" s="1058" t="s">
        <v>1322</v>
      </c>
      <c r="NG8" s="1058" t="s">
        <v>1323</v>
      </c>
      <c r="NH8" s="1058" t="s">
        <v>1324</v>
      </c>
      <c r="NI8" s="1058" t="s">
        <v>1325</v>
      </c>
      <c r="NJ8" s="1058" t="s">
        <v>1326</v>
      </c>
      <c r="NK8" s="1058" t="s">
        <v>1327</v>
      </c>
      <c r="NL8" s="1058" t="s">
        <v>1328</v>
      </c>
      <c r="NM8" s="1058" t="s">
        <v>1329</v>
      </c>
      <c r="NN8" s="1058" t="s">
        <v>1330</v>
      </c>
      <c r="NO8" s="1058" t="s">
        <v>1331</v>
      </c>
      <c r="NP8" s="1058" t="s">
        <v>1332</v>
      </c>
      <c r="NQ8" s="1058" t="s">
        <v>1333</v>
      </c>
      <c r="NR8" s="1058" t="s">
        <v>1334</v>
      </c>
      <c r="NS8" s="1058" t="s">
        <v>1335</v>
      </c>
      <c r="NT8" s="1058" t="s">
        <v>1336</v>
      </c>
      <c r="NU8" s="1058" t="s">
        <v>1337</v>
      </c>
      <c r="NV8" s="1058" t="s">
        <v>1338</v>
      </c>
      <c r="NW8" s="1058" t="s">
        <v>1339</v>
      </c>
      <c r="NX8" s="1058" t="s">
        <v>1340</v>
      </c>
      <c r="NY8" s="1058" t="s">
        <v>1341</v>
      </c>
      <c r="NZ8" s="1058" t="s">
        <v>1342</v>
      </c>
      <c r="OA8" s="1058" t="s">
        <v>1343</v>
      </c>
      <c r="OB8" s="1058" t="s">
        <v>1344</v>
      </c>
      <c r="OC8" s="1058" t="s">
        <v>1345</v>
      </c>
      <c r="OD8" s="1058" t="s">
        <v>1346</v>
      </c>
      <c r="OE8" s="1058" t="s">
        <v>1347</v>
      </c>
      <c r="OF8" s="1058" t="s">
        <v>1348</v>
      </c>
      <c r="OG8" s="1058" t="s">
        <v>1349</v>
      </c>
      <c r="OH8" s="1058" t="s">
        <v>1350</v>
      </c>
      <c r="OI8" s="1058" t="s">
        <v>1351</v>
      </c>
      <c r="OJ8" s="1058" t="s">
        <v>1352</v>
      </c>
      <c r="OK8" s="1058" t="s">
        <v>1353</v>
      </c>
      <c r="OL8" s="1058" t="s">
        <v>1354</v>
      </c>
      <c r="OM8" s="1058" t="s">
        <v>1355</v>
      </c>
      <c r="ON8" s="1058" t="s">
        <v>1356</v>
      </c>
      <c r="OO8" s="1058" t="s">
        <v>1357</v>
      </c>
      <c r="OP8" s="1058" t="s">
        <v>1358</v>
      </c>
      <c r="OQ8" s="1058" t="s">
        <v>1359</v>
      </c>
      <c r="OR8" s="1058" t="s">
        <v>1360</v>
      </c>
      <c r="OS8" s="1058" t="s">
        <v>1361</v>
      </c>
      <c r="OT8" s="1058" t="s">
        <v>1362</v>
      </c>
      <c r="OU8" s="1058" t="s">
        <v>1363</v>
      </c>
      <c r="OV8" s="1058" t="s">
        <v>1364</v>
      </c>
      <c r="OW8" s="1058" t="s">
        <v>1365</v>
      </c>
      <c r="OX8" s="1058" t="s">
        <v>1366</v>
      </c>
      <c r="OY8" s="1058" t="s">
        <v>1367</v>
      </c>
      <c r="OZ8" s="1058" t="s">
        <v>1368</v>
      </c>
      <c r="PA8" s="1058" t="s">
        <v>1369</v>
      </c>
      <c r="PB8" s="1058" t="s">
        <v>1370</v>
      </c>
      <c r="PC8" s="1058" t="s">
        <v>1371</v>
      </c>
      <c r="PD8" s="1058" t="s">
        <v>1372</v>
      </c>
      <c r="PE8" s="1058" t="s">
        <v>1373</v>
      </c>
      <c r="PF8" s="1058" t="s">
        <v>1374</v>
      </c>
      <c r="PG8" s="1058" t="s">
        <v>1375</v>
      </c>
      <c r="PH8" s="1058" t="s">
        <v>1376</v>
      </c>
      <c r="PI8" s="1058" t="s">
        <v>1377</v>
      </c>
      <c r="PJ8" s="1058" t="s">
        <v>1378</v>
      </c>
      <c r="PK8" s="1058" t="s">
        <v>1379</v>
      </c>
      <c r="PL8" s="1058" t="s">
        <v>1380</v>
      </c>
      <c r="PM8" s="1058" t="s">
        <v>1381</v>
      </c>
      <c r="PN8" s="1058" t="s">
        <v>1382</v>
      </c>
      <c r="PO8" s="1058" t="s">
        <v>1383</v>
      </c>
      <c r="PP8" s="1058" t="s">
        <v>1384</v>
      </c>
      <c r="PQ8" s="1058" t="s">
        <v>1385</v>
      </c>
      <c r="PR8" s="1058" t="s">
        <v>1386</v>
      </c>
      <c r="PS8" s="1058" t="s">
        <v>1387</v>
      </c>
      <c r="PT8" s="1058" t="s">
        <v>1388</v>
      </c>
      <c r="PU8" s="1058" t="s">
        <v>1389</v>
      </c>
      <c r="PV8" s="1058" t="s">
        <v>1390</v>
      </c>
      <c r="PW8" s="1058" t="s">
        <v>1391</v>
      </c>
      <c r="PX8" s="1058" t="s">
        <v>1392</v>
      </c>
      <c r="PY8" s="1058" t="s">
        <v>1393</v>
      </c>
      <c r="PZ8" s="1058" t="s">
        <v>1394</v>
      </c>
      <c r="QA8" s="1058" t="s">
        <v>1395</v>
      </c>
      <c r="QB8" s="1058" t="s">
        <v>1396</v>
      </c>
      <c r="QC8" s="1058" t="s">
        <v>1397</v>
      </c>
      <c r="QD8" s="1058" t="s">
        <v>1398</v>
      </c>
      <c r="QE8" s="1058" t="s">
        <v>1399</v>
      </c>
      <c r="QF8" s="1058" t="s">
        <v>1400</v>
      </c>
      <c r="QG8" s="1058" t="s">
        <v>1401</v>
      </c>
      <c r="QH8" s="1058" t="s">
        <v>1402</v>
      </c>
      <c r="QI8" s="1058" t="s">
        <v>1403</v>
      </c>
      <c r="QJ8" s="1058" t="s">
        <v>1404</v>
      </c>
      <c r="QK8" s="1058" t="s">
        <v>1405</v>
      </c>
      <c r="QL8" s="1058" t="s">
        <v>1406</v>
      </c>
      <c r="QM8" s="1058" t="s">
        <v>1407</v>
      </c>
      <c r="QN8" s="1058" t="s">
        <v>1408</v>
      </c>
      <c r="QO8" s="1058" t="s">
        <v>1409</v>
      </c>
      <c r="QP8" s="1058" t="s">
        <v>1410</v>
      </c>
      <c r="QQ8" s="1058" t="s">
        <v>1411</v>
      </c>
      <c r="QR8" s="1058" t="s">
        <v>1412</v>
      </c>
      <c r="QS8" s="1058" t="s">
        <v>1413</v>
      </c>
      <c r="QT8" s="1058" t="s">
        <v>1414</v>
      </c>
      <c r="QU8" s="1058" t="s">
        <v>1415</v>
      </c>
      <c r="QV8" s="1058" t="s">
        <v>1416</v>
      </c>
      <c r="QW8" s="1058" t="s">
        <v>1417</v>
      </c>
      <c r="QX8" s="1058" t="s">
        <v>1418</v>
      </c>
      <c r="QY8" s="1058" t="s">
        <v>1419</v>
      </c>
      <c r="QZ8" s="1058" t="s">
        <v>1420</v>
      </c>
      <c r="RA8" s="1058" t="s">
        <v>1421</v>
      </c>
      <c r="RB8" s="1058" t="s">
        <v>1422</v>
      </c>
      <c r="RC8" s="1058" t="s">
        <v>1423</v>
      </c>
      <c r="RD8" s="1058" t="s">
        <v>1424</v>
      </c>
      <c r="RE8" s="1058" t="s">
        <v>1425</v>
      </c>
      <c r="RF8" s="1058" t="s">
        <v>1426</v>
      </c>
      <c r="RG8" s="1058" t="s">
        <v>1427</v>
      </c>
      <c r="RH8" s="1058" t="s">
        <v>1428</v>
      </c>
      <c r="RI8" s="1058" t="s">
        <v>1429</v>
      </c>
      <c r="RJ8" s="1058" t="s">
        <v>1430</v>
      </c>
      <c r="RK8" s="1058" t="s">
        <v>1431</v>
      </c>
      <c r="RL8" s="1058" t="s">
        <v>1432</v>
      </c>
      <c r="RM8" s="1058" t="s">
        <v>1433</v>
      </c>
      <c r="RN8" s="1058" t="s">
        <v>1434</v>
      </c>
      <c r="RO8" s="1058" t="s">
        <v>1435</v>
      </c>
      <c r="RP8" s="1058" t="s">
        <v>1436</v>
      </c>
      <c r="RQ8" s="1058" t="s">
        <v>1437</v>
      </c>
      <c r="RR8" s="1058" t="s">
        <v>1438</v>
      </c>
      <c r="RS8" s="1058" t="s">
        <v>1439</v>
      </c>
      <c r="RT8" s="1058" t="s">
        <v>1440</v>
      </c>
      <c r="RU8" s="1058" t="s">
        <v>311</v>
      </c>
      <c r="RV8" s="1058" t="s">
        <v>313</v>
      </c>
      <c r="RW8" s="1058" t="s">
        <v>316</v>
      </c>
      <c r="RX8" s="1058" t="s">
        <v>318</v>
      </c>
      <c r="RY8" s="1058" t="s">
        <v>320</v>
      </c>
      <c r="RZ8" s="1058" t="s">
        <v>322</v>
      </c>
      <c r="SA8" s="1058" t="s">
        <v>324</v>
      </c>
      <c r="SB8" s="1058" t="s">
        <v>326</v>
      </c>
      <c r="SC8" s="1058" t="s">
        <v>328</v>
      </c>
      <c r="SD8" s="1058" t="s">
        <v>330</v>
      </c>
      <c r="SE8" s="1058" t="s">
        <v>332</v>
      </c>
      <c r="SF8" s="1058" t="s">
        <v>1441</v>
      </c>
      <c r="SG8" s="1058" t="s">
        <v>336</v>
      </c>
      <c r="SH8" s="1058" t="s">
        <v>1442</v>
      </c>
    </row>
    <row r="9" spans="1:503">
      <c r="A9" s="16" t="s">
        <v>2178</v>
      </c>
      <c r="B9" s="70">
        <v>1</v>
      </c>
      <c r="C9" s="70">
        <v>1</v>
      </c>
      <c r="D9" s="70">
        <v>1</v>
      </c>
      <c r="E9" s="70">
        <v>1990</v>
      </c>
      <c r="F9" s="70" t="s">
        <v>787</v>
      </c>
      <c r="G9" s="1073" t="s">
        <v>2179</v>
      </c>
      <c r="H9" s="70" t="s">
        <v>2180</v>
      </c>
      <c r="I9" s="1059" t="s">
        <v>793</v>
      </c>
      <c r="J9" s="73" t="s">
        <v>788</v>
      </c>
      <c r="K9" s="73" t="s">
        <v>788</v>
      </c>
      <c r="L9" s="73" t="s">
        <v>788</v>
      </c>
      <c r="M9" s="73" t="s">
        <v>788</v>
      </c>
      <c r="N9" s="73" t="s">
        <v>788</v>
      </c>
      <c r="O9" s="73" t="s">
        <v>788</v>
      </c>
      <c r="P9" s="73" t="s">
        <v>788</v>
      </c>
      <c r="Q9" s="73" t="s">
        <v>788</v>
      </c>
      <c r="R9" s="73" t="s">
        <v>788</v>
      </c>
      <c r="S9" s="73" t="s">
        <v>788</v>
      </c>
      <c r="T9" s="73" t="s">
        <v>788</v>
      </c>
      <c r="U9" s="73" t="s">
        <v>788</v>
      </c>
      <c r="V9" s="73" t="s">
        <v>788</v>
      </c>
      <c r="W9" s="73" t="s">
        <v>788</v>
      </c>
      <c r="X9" s="73" t="s">
        <v>788</v>
      </c>
      <c r="Y9" s="73" t="s">
        <v>788</v>
      </c>
      <c r="Z9" s="73" t="s">
        <v>788</v>
      </c>
      <c r="AA9" s="73" t="s">
        <v>788</v>
      </c>
      <c r="AB9" s="73" t="s">
        <v>788</v>
      </c>
      <c r="AC9" s="73" t="s">
        <v>788</v>
      </c>
      <c r="AD9" s="73" t="s">
        <v>788</v>
      </c>
      <c r="AE9" s="73" t="s">
        <v>788</v>
      </c>
      <c r="AF9" s="73" t="s">
        <v>788</v>
      </c>
      <c r="AG9" s="73" t="s">
        <v>788</v>
      </c>
      <c r="AH9" s="73" t="s">
        <v>788</v>
      </c>
      <c r="AI9" s="73" t="s">
        <v>788</v>
      </c>
      <c r="AJ9" s="73" t="s">
        <v>788</v>
      </c>
      <c r="AK9" s="73" t="s">
        <v>788</v>
      </c>
      <c r="AL9" s="73" t="s">
        <v>788</v>
      </c>
      <c r="AM9" s="73" t="s">
        <v>788</v>
      </c>
      <c r="AN9" s="73" t="s">
        <v>788</v>
      </c>
      <c r="AO9" s="73" t="s">
        <v>788</v>
      </c>
      <c r="AP9" s="73" t="s">
        <v>788</v>
      </c>
      <c r="AQ9" s="73" t="s">
        <v>788</v>
      </c>
      <c r="AR9" s="73" t="s">
        <v>788</v>
      </c>
      <c r="AS9" s="73" t="s">
        <v>788</v>
      </c>
      <c r="AT9" s="73" t="s">
        <v>788</v>
      </c>
      <c r="AU9" s="73" t="s">
        <v>788</v>
      </c>
      <c r="AV9" s="73" t="s">
        <v>788</v>
      </c>
      <c r="AW9" s="73" t="s">
        <v>788</v>
      </c>
      <c r="AX9" s="73" t="s">
        <v>788</v>
      </c>
      <c r="AY9" s="73" t="s">
        <v>788</v>
      </c>
      <c r="AZ9" s="73" t="s">
        <v>788</v>
      </c>
      <c r="BA9" s="73" t="s">
        <v>788</v>
      </c>
      <c r="BB9" s="73" t="s">
        <v>788</v>
      </c>
      <c r="BC9" s="73" t="s">
        <v>788</v>
      </c>
      <c r="BD9" s="73" t="s">
        <v>788</v>
      </c>
      <c r="BE9" s="73" t="s">
        <v>788</v>
      </c>
      <c r="BF9" s="73" t="s">
        <v>788</v>
      </c>
      <c r="BG9" s="73" t="s">
        <v>788</v>
      </c>
      <c r="BH9" s="73" t="s">
        <v>788</v>
      </c>
      <c r="BI9" s="73" t="s">
        <v>788</v>
      </c>
      <c r="BJ9" s="73" t="s">
        <v>788</v>
      </c>
      <c r="BK9" s="73" t="s">
        <v>788</v>
      </c>
      <c r="BL9" s="73" t="s">
        <v>788</v>
      </c>
      <c r="BM9" s="73" t="s">
        <v>788</v>
      </c>
      <c r="BN9" s="73" t="s">
        <v>788</v>
      </c>
      <c r="BO9" s="73" t="s">
        <v>788</v>
      </c>
      <c r="BP9" s="73" t="s">
        <v>788</v>
      </c>
      <c r="BQ9" s="73" t="s">
        <v>788</v>
      </c>
      <c r="BR9" s="73" t="s">
        <v>788</v>
      </c>
      <c r="BS9" s="73" t="s">
        <v>788</v>
      </c>
      <c r="BT9" s="73" t="s">
        <v>788</v>
      </c>
      <c r="BU9" s="73" t="s">
        <v>788</v>
      </c>
      <c r="BV9" s="73" t="s">
        <v>788</v>
      </c>
      <c r="BW9" s="73" t="s">
        <v>788</v>
      </c>
      <c r="BX9" s="73" t="s">
        <v>788</v>
      </c>
      <c r="BY9" s="73" t="s">
        <v>788</v>
      </c>
      <c r="BZ9" s="73" t="s">
        <v>788</v>
      </c>
      <c r="CA9" s="73" t="s">
        <v>788</v>
      </c>
      <c r="CB9" s="73" t="s">
        <v>788</v>
      </c>
      <c r="CC9" s="73" t="s">
        <v>788</v>
      </c>
      <c r="CD9" s="73" t="s">
        <v>788</v>
      </c>
      <c r="CE9" s="73" t="s">
        <v>788</v>
      </c>
      <c r="CF9" s="73" t="s">
        <v>788</v>
      </c>
      <c r="CG9" s="73" t="s">
        <v>788</v>
      </c>
      <c r="CH9" s="73" t="s">
        <v>788</v>
      </c>
      <c r="CI9" s="73" t="s">
        <v>788</v>
      </c>
      <c r="CJ9" s="73" t="s">
        <v>788</v>
      </c>
      <c r="CK9" s="73" t="s">
        <v>788</v>
      </c>
      <c r="CL9" s="73" t="s">
        <v>788</v>
      </c>
      <c r="CM9" s="73" t="s">
        <v>788</v>
      </c>
      <c r="CN9" s="73" t="s">
        <v>788</v>
      </c>
      <c r="CO9" s="73" t="s">
        <v>788</v>
      </c>
      <c r="CP9" s="73" t="s">
        <v>788</v>
      </c>
      <c r="CQ9" s="73" t="s">
        <v>788</v>
      </c>
      <c r="CR9" s="73" t="s">
        <v>788</v>
      </c>
      <c r="CS9" s="73" t="s">
        <v>788</v>
      </c>
      <c r="CT9" s="73" t="s">
        <v>788</v>
      </c>
      <c r="CU9" s="73" t="s">
        <v>788</v>
      </c>
      <c r="CV9" s="73" t="s">
        <v>788</v>
      </c>
      <c r="CW9" s="73" t="s">
        <v>788</v>
      </c>
      <c r="CX9" s="73" t="s">
        <v>788</v>
      </c>
      <c r="CY9" s="73" t="s">
        <v>788</v>
      </c>
      <c r="CZ9" s="73" t="s">
        <v>788</v>
      </c>
      <c r="DA9" s="73" t="s">
        <v>788</v>
      </c>
      <c r="DB9" s="73" t="s">
        <v>788</v>
      </c>
      <c r="DC9" s="73" t="s">
        <v>788</v>
      </c>
      <c r="DD9" s="73" t="s">
        <v>788</v>
      </c>
      <c r="DE9" s="73" t="s">
        <v>788</v>
      </c>
      <c r="DF9" s="73" t="s">
        <v>788</v>
      </c>
      <c r="DG9" s="73" t="s">
        <v>788</v>
      </c>
      <c r="DH9" s="73" t="s">
        <v>788</v>
      </c>
      <c r="DI9" s="73" t="s">
        <v>788</v>
      </c>
      <c r="DJ9" s="73" t="s">
        <v>788</v>
      </c>
      <c r="DK9" s="73" t="s">
        <v>788</v>
      </c>
      <c r="DL9" s="73" t="s">
        <v>788</v>
      </c>
      <c r="DM9" s="73" t="s">
        <v>788</v>
      </c>
      <c r="DN9" s="73" t="s">
        <v>788</v>
      </c>
      <c r="DO9" s="73" t="s">
        <v>788</v>
      </c>
      <c r="DP9" s="73" t="s">
        <v>788</v>
      </c>
      <c r="DQ9" s="73" t="s">
        <v>788</v>
      </c>
      <c r="DR9" s="73" t="s">
        <v>788</v>
      </c>
      <c r="DS9" s="73" t="s">
        <v>788</v>
      </c>
      <c r="DT9" s="73" t="s">
        <v>788</v>
      </c>
      <c r="DU9" s="73" t="s">
        <v>788</v>
      </c>
      <c r="DV9" s="73" t="s">
        <v>788</v>
      </c>
      <c r="DW9" s="73" t="s">
        <v>788</v>
      </c>
      <c r="DX9" s="73" t="s">
        <v>788</v>
      </c>
      <c r="DY9" s="73" t="s">
        <v>788</v>
      </c>
      <c r="DZ9" s="73" t="s">
        <v>788</v>
      </c>
      <c r="EA9" s="73" t="s">
        <v>788</v>
      </c>
      <c r="EB9" s="73" t="s">
        <v>788</v>
      </c>
      <c r="EC9" s="73" t="s">
        <v>788</v>
      </c>
      <c r="ED9" s="73" t="s">
        <v>788</v>
      </c>
      <c r="EE9" s="73" t="s">
        <v>788</v>
      </c>
      <c r="EF9" s="73" t="s">
        <v>788</v>
      </c>
      <c r="EG9" s="73" t="s">
        <v>788</v>
      </c>
      <c r="EH9" s="73" t="s">
        <v>788</v>
      </c>
      <c r="EI9" s="73" t="s">
        <v>788</v>
      </c>
      <c r="EJ9" s="73" t="s">
        <v>788</v>
      </c>
      <c r="EK9" s="73" t="s">
        <v>788</v>
      </c>
      <c r="EL9" s="73" t="s">
        <v>788</v>
      </c>
      <c r="EM9" s="73" t="s">
        <v>788</v>
      </c>
      <c r="EN9" s="73" t="s">
        <v>788</v>
      </c>
      <c r="EO9" s="73" t="s">
        <v>788</v>
      </c>
      <c r="EP9" s="73" t="s">
        <v>788</v>
      </c>
      <c r="EQ9" s="73" t="s">
        <v>788</v>
      </c>
      <c r="ER9" s="73" t="s">
        <v>788</v>
      </c>
      <c r="ES9" s="73" t="s">
        <v>788</v>
      </c>
      <c r="ET9" s="73" t="s">
        <v>788</v>
      </c>
      <c r="EU9" s="73" t="s">
        <v>788</v>
      </c>
      <c r="EV9" s="73" t="s">
        <v>788</v>
      </c>
      <c r="EW9" s="73" t="s">
        <v>788</v>
      </c>
      <c r="EX9" s="73" t="s">
        <v>788</v>
      </c>
      <c r="EY9" s="73" t="s">
        <v>788</v>
      </c>
      <c r="EZ9" s="73" t="s">
        <v>788</v>
      </c>
      <c r="FA9" s="73" t="s">
        <v>788</v>
      </c>
      <c r="FB9" s="73" t="s">
        <v>788</v>
      </c>
      <c r="FC9" s="73" t="s">
        <v>788</v>
      </c>
      <c r="FD9" s="73" t="s">
        <v>788</v>
      </c>
      <c r="FE9" s="73" t="s">
        <v>788</v>
      </c>
      <c r="FF9" s="73" t="s">
        <v>788</v>
      </c>
      <c r="FG9" s="73" t="s">
        <v>788</v>
      </c>
      <c r="FH9" s="73" t="s">
        <v>788</v>
      </c>
      <c r="FI9" s="73" t="s">
        <v>788</v>
      </c>
      <c r="FJ9" s="73" t="s">
        <v>788</v>
      </c>
      <c r="FK9" s="73" t="s">
        <v>788</v>
      </c>
      <c r="FL9" s="73" t="s">
        <v>788</v>
      </c>
      <c r="FM9" s="73" t="s">
        <v>788</v>
      </c>
      <c r="FN9" s="73" t="s">
        <v>788</v>
      </c>
      <c r="FO9" s="73" t="s">
        <v>788</v>
      </c>
      <c r="FP9" s="73" t="s">
        <v>788</v>
      </c>
      <c r="FQ9" s="73" t="s">
        <v>788</v>
      </c>
      <c r="FR9" s="73" t="s">
        <v>788</v>
      </c>
      <c r="FS9" s="73" t="s">
        <v>788</v>
      </c>
      <c r="FT9" s="73" t="s">
        <v>788</v>
      </c>
      <c r="FU9" s="73" t="s">
        <v>788</v>
      </c>
      <c r="FV9" s="73" t="s">
        <v>788</v>
      </c>
      <c r="FW9" s="73" t="s">
        <v>788</v>
      </c>
      <c r="FX9" s="73" t="s">
        <v>788</v>
      </c>
      <c r="FY9" s="73" t="s">
        <v>788</v>
      </c>
      <c r="FZ9" s="73" t="s">
        <v>788</v>
      </c>
      <c r="GA9" s="73" t="s">
        <v>788</v>
      </c>
      <c r="GB9" s="73" t="s">
        <v>788</v>
      </c>
      <c r="GC9" s="73" t="s">
        <v>788</v>
      </c>
      <c r="GD9" s="73" t="s">
        <v>788</v>
      </c>
      <c r="GE9" s="73" t="s">
        <v>788</v>
      </c>
      <c r="GF9" s="73" t="s">
        <v>788</v>
      </c>
      <c r="GG9" s="73" t="s">
        <v>788</v>
      </c>
      <c r="GH9" s="73" t="s">
        <v>788</v>
      </c>
      <c r="GI9" s="73" t="s">
        <v>788</v>
      </c>
      <c r="GJ9" s="73" t="s">
        <v>788</v>
      </c>
      <c r="GK9" s="73" t="s">
        <v>788</v>
      </c>
      <c r="GL9" s="73" t="s">
        <v>788</v>
      </c>
      <c r="GM9" s="73" t="s">
        <v>788</v>
      </c>
      <c r="GN9" s="73" t="s">
        <v>788</v>
      </c>
      <c r="GO9" s="73" t="s">
        <v>788</v>
      </c>
      <c r="GP9" s="73" t="s">
        <v>788</v>
      </c>
      <c r="GQ9" s="73" t="s">
        <v>788</v>
      </c>
      <c r="GR9" s="73" t="s">
        <v>788</v>
      </c>
      <c r="GS9" s="73" t="s">
        <v>788</v>
      </c>
      <c r="GT9" s="73" t="s">
        <v>788</v>
      </c>
      <c r="GU9" s="73" t="s">
        <v>788</v>
      </c>
      <c r="GV9" s="73" t="s">
        <v>788</v>
      </c>
      <c r="GW9" s="73" t="s">
        <v>788</v>
      </c>
      <c r="GX9" s="73" t="s">
        <v>788</v>
      </c>
      <c r="GY9" s="73" t="s">
        <v>788</v>
      </c>
      <c r="GZ9" s="73" t="s">
        <v>788</v>
      </c>
      <c r="HA9" s="73" t="s">
        <v>788</v>
      </c>
      <c r="HB9" s="73" t="s">
        <v>788</v>
      </c>
      <c r="HC9" s="73" t="s">
        <v>788</v>
      </c>
      <c r="HD9" s="73" t="s">
        <v>788</v>
      </c>
      <c r="HE9" s="73" t="s">
        <v>788</v>
      </c>
      <c r="HF9" s="73" t="s">
        <v>788</v>
      </c>
      <c r="HG9" s="73" t="s">
        <v>788</v>
      </c>
      <c r="HH9" s="73" t="s">
        <v>788</v>
      </c>
      <c r="HI9" s="73" t="s">
        <v>788</v>
      </c>
      <c r="HJ9" s="73" t="s">
        <v>788</v>
      </c>
      <c r="HK9" s="73" t="s">
        <v>788</v>
      </c>
      <c r="HL9" s="73" t="s">
        <v>788</v>
      </c>
      <c r="HM9" s="73" t="s">
        <v>788</v>
      </c>
      <c r="HN9" s="73" t="s">
        <v>788</v>
      </c>
      <c r="HO9" s="73" t="s">
        <v>788</v>
      </c>
      <c r="HP9" s="73" t="s">
        <v>788</v>
      </c>
      <c r="HQ9" s="73" t="s">
        <v>788</v>
      </c>
      <c r="HR9" s="73" t="s">
        <v>788</v>
      </c>
      <c r="HS9" s="73" t="s">
        <v>788</v>
      </c>
      <c r="HT9" s="73" t="s">
        <v>788</v>
      </c>
      <c r="HU9" s="73" t="s">
        <v>788</v>
      </c>
      <c r="HV9" s="73" t="s">
        <v>788</v>
      </c>
      <c r="HW9" s="73" t="s">
        <v>788</v>
      </c>
      <c r="HX9" s="73" t="s">
        <v>788</v>
      </c>
      <c r="HY9" s="73" t="s">
        <v>788</v>
      </c>
      <c r="HZ9" s="73" t="s">
        <v>788</v>
      </c>
      <c r="IA9" s="73" t="s">
        <v>788</v>
      </c>
      <c r="IB9" s="73" t="s">
        <v>788</v>
      </c>
      <c r="IC9" s="73" t="s">
        <v>788</v>
      </c>
      <c r="ID9" s="73" t="s">
        <v>788</v>
      </c>
      <c r="IE9" s="73" t="s">
        <v>788</v>
      </c>
      <c r="IF9" s="73" t="s">
        <v>788</v>
      </c>
      <c r="IG9" s="73" t="s">
        <v>788</v>
      </c>
      <c r="IH9" s="73" t="s">
        <v>788</v>
      </c>
      <c r="II9" s="73" t="s">
        <v>788</v>
      </c>
      <c r="IJ9" s="73" t="s">
        <v>788</v>
      </c>
      <c r="IK9" s="73" t="s">
        <v>788</v>
      </c>
      <c r="IL9" s="73" t="s">
        <v>788</v>
      </c>
      <c r="IM9" s="73" t="s">
        <v>788</v>
      </c>
      <c r="IN9" s="73" t="s">
        <v>788</v>
      </c>
      <c r="IO9" s="73" t="s">
        <v>788</v>
      </c>
      <c r="IP9" s="73" t="s">
        <v>788</v>
      </c>
      <c r="IQ9" s="73" t="s">
        <v>788</v>
      </c>
      <c r="IR9" s="73" t="s">
        <v>788</v>
      </c>
      <c r="IS9" s="73" t="s">
        <v>788</v>
      </c>
      <c r="IT9" s="73" t="s">
        <v>788</v>
      </c>
      <c r="IU9" s="73" t="s">
        <v>788</v>
      </c>
      <c r="IV9" s="74"/>
      <c r="IW9" s="71" t="s">
        <v>788</v>
      </c>
      <c r="IX9" s="71" t="s">
        <v>788</v>
      </c>
      <c r="IY9" s="71" t="s">
        <v>788</v>
      </c>
      <c r="IZ9" s="71" t="s">
        <v>788</v>
      </c>
      <c r="JA9" s="71" t="s">
        <v>788</v>
      </c>
      <c r="JB9" s="71" t="s">
        <v>788</v>
      </c>
      <c r="JC9" s="71" t="s">
        <v>788</v>
      </c>
      <c r="JD9" s="71" t="s">
        <v>788</v>
      </c>
      <c r="JE9" s="71" t="s">
        <v>788</v>
      </c>
      <c r="JF9" s="71" t="s">
        <v>788</v>
      </c>
      <c r="JG9" s="71" t="s">
        <v>788</v>
      </c>
      <c r="JH9" s="71" t="s">
        <v>788</v>
      </c>
      <c r="JI9" s="71" t="s">
        <v>788</v>
      </c>
      <c r="JJ9" s="71" t="s">
        <v>788</v>
      </c>
      <c r="JK9" s="71" t="s">
        <v>788</v>
      </c>
      <c r="JL9" s="71" t="s">
        <v>788</v>
      </c>
      <c r="JM9" s="71" t="s">
        <v>788</v>
      </c>
      <c r="JN9" s="71" t="s">
        <v>788</v>
      </c>
      <c r="JO9" s="71" t="s">
        <v>788</v>
      </c>
      <c r="JP9" s="71" t="s">
        <v>788</v>
      </c>
      <c r="JQ9" s="71" t="s">
        <v>788</v>
      </c>
      <c r="JR9" s="71" t="s">
        <v>788</v>
      </c>
      <c r="JS9" s="71" t="s">
        <v>788</v>
      </c>
      <c r="JT9" s="71" t="s">
        <v>788</v>
      </c>
      <c r="JU9" s="71" t="s">
        <v>788</v>
      </c>
      <c r="JV9" s="71" t="s">
        <v>788</v>
      </c>
      <c r="JW9" s="71" t="s">
        <v>788</v>
      </c>
      <c r="JX9" s="71" t="s">
        <v>788</v>
      </c>
      <c r="JY9" s="71" t="s">
        <v>788</v>
      </c>
      <c r="JZ9" s="71" t="s">
        <v>788</v>
      </c>
      <c r="KA9" s="71" t="s">
        <v>788</v>
      </c>
      <c r="KB9" s="71" t="s">
        <v>788</v>
      </c>
      <c r="KC9" s="71" t="s">
        <v>788</v>
      </c>
      <c r="KD9" s="71" t="s">
        <v>788</v>
      </c>
      <c r="KE9" s="71" t="s">
        <v>788</v>
      </c>
      <c r="KF9" s="71" t="s">
        <v>788</v>
      </c>
      <c r="KG9" s="71" t="s">
        <v>788</v>
      </c>
      <c r="KH9" s="71" t="s">
        <v>788</v>
      </c>
      <c r="KI9" s="71" t="s">
        <v>788</v>
      </c>
      <c r="KJ9" s="71" t="s">
        <v>788</v>
      </c>
      <c r="KK9" s="71" t="s">
        <v>788</v>
      </c>
      <c r="KL9" s="71" t="s">
        <v>788</v>
      </c>
      <c r="KM9" s="71" t="s">
        <v>788</v>
      </c>
      <c r="KN9" s="71" t="s">
        <v>788</v>
      </c>
      <c r="KO9" s="71" t="s">
        <v>788</v>
      </c>
      <c r="KP9" s="71" t="s">
        <v>788</v>
      </c>
      <c r="KQ9" s="71" t="s">
        <v>788</v>
      </c>
      <c r="KR9" s="71" t="s">
        <v>788</v>
      </c>
      <c r="KS9" s="71" t="s">
        <v>788</v>
      </c>
      <c r="KT9" s="71" t="s">
        <v>788</v>
      </c>
      <c r="KU9" s="71" t="s">
        <v>788</v>
      </c>
      <c r="KV9" s="71" t="s">
        <v>788</v>
      </c>
      <c r="KW9" s="71" t="s">
        <v>788</v>
      </c>
      <c r="KX9" s="71" t="s">
        <v>788</v>
      </c>
      <c r="KY9" s="71" t="s">
        <v>788</v>
      </c>
      <c r="KZ9" s="71" t="s">
        <v>788</v>
      </c>
      <c r="LA9" s="71" t="s">
        <v>788</v>
      </c>
      <c r="LB9" s="71" t="s">
        <v>788</v>
      </c>
      <c r="LC9" s="71" t="s">
        <v>788</v>
      </c>
      <c r="LD9" s="71" t="s">
        <v>788</v>
      </c>
      <c r="LE9" s="71" t="s">
        <v>788</v>
      </c>
      <c r="LF9" s="71" t="s">
        <v>788</v>
      </c>
      <c r="LG9" s="71" t="s">
        <v>788</v>
      </c>
      <c r="LH9" s="71" t="s">
        <v>788</v>
      </c>
      <c r="LI9" s="71" t="s">
        <v>788</v>
      </c>
      <c r="LJ9" s="71" t="s">
        <v>788</v>
      </c>
      <c r="LK9" s="71" t="s">
        <v>788</v>
      </c>
      <c r="LL9" s="71" t="s">
        <v>788</v>
      </c>
      <c r="LM9" s="71" t="s">
        <v>788</v>
      </c>
      <c r="LN9" s="71" t="s">
        <v>788</v>
      </c>
      <c r="LO9" s="71" t="s">
        <v>788</v>
      </c>
      <c r="LP9" s="71" t="s">
        <v>788</v>
      </c>
      <c r="LQ9" s="71" t="s">
        <v>788</v>
      </c>
      <c r="LR9" s="71" t="s">
        <v>788</v>
      </c>
      <c r="LS9" s="71" t="s">
        <v>788</v>
      </c>
      <c r="LT9" s="71" t="s">
        <v>788</v>
      </c>
      <c r="LU9" s="71" t="s">
        <v>788</v>
      </c>
      <c r="LV9" s="71" t="s">
        <v>788</v>
      </c>
      <c r="LW9" s="71" t="s">
        <v>788</v>
      </c>
      <c r="LX9" s="71" t="s">
        <v>788</v>
      </c>
      <c r="LY9" s="71" t="s">
        <v>788</v>
      </c>
      <c r="LZ9" s="71" t="s">
        <v>788</v>
      </c>
      <c r="MA9" s="71" t="s">
        <v>788</v>
      </c>
      <c r="MB9" s="71" t="s">
        <v>788</v>
      </c>
      <c r="MC9" s="71" t="s">
        <v>788</v>
      </c>
      <c r="MD9" s="71" t="s">
        <v>788</v>
      </c>
      <c r="ME9" s="71" t="s">
        <v>788</v>
      </c>
      <c r="MF9" s="71" t="s">
        <v>788</v>
      </c>
      <c r="MG9" s="71" t="s">
        <v>788</v>
      </c>
      <c r="MH9" s="71" t="s">
        <v>788</v>
      </c>
      <c r="MI9" s="71" t="s">
        <v>788</v>
      </c>
      <c r="MJ9" s="71" t="s">
        <v>788</v>
      </c>
      <c r="MK9" s="71" t="s">
        <v>788</v>
      </c>
      <c r="ML9" s="71" t="s">
        <v>788</v>
      </c>
      <c r="MM9" s="71" t="s">
        <v>788</v>
      </c>
      <c r="MN9" s="71" t="s">
        <v>788</v>
      </c>
      <c r="MO9" s="71" t="s">
        <v>788</v>
      </c>
      <c r="MP9" s="71" t="s">
        <v>788</v>
      </c>
      <c r="MQ9" s="71" t="s">
        <v>788</v>
      </c>
      <c r="MR9" s="71" t="s">
        <v>788</v>
      </c>
      <c r="MS9" s="71" t="s">
        <v>788</v>
      </c>
      <c r="MT9" s="71" t="s">
        <v>788</v>
      </c>
      <c r="MU9" s="71" t="s">
        <v>788</v>
      </c>
      <c r="MV9" s="71" t="s">
        <v>788</v>
      </c>
      <c r="MW9" s="71" t="s">
        <v>788</v>
      </c>
      <c r="MX9" s="71" t="s">
        <v>788</v>
      </c>
      <c r="MY9" s="71" t="s">
        <v>788</v>
      </c>
      <c r="MZ9" s="71" t="s">
        <v>788</v>
      </c>
      <c r="NA9" s="71" t="s">
        <v>788</v>
      </c>
      <c r="NB9" s="71" t="s">
        <v>788</v>
      </c>
      <c r="NC9" s="71" t="s">
        <v>788</v>
      </c>
      <c r="ND9" s="71" t="s">
        <v>788</v>
      </c>
      <c r="NE9" s="71" t="s">
        <v>788</v>
      </c>
      <c r="NF9" s="71" t="s">
        <v>788</v>
      </c>
      <c r="NG9" s="71" t="s">
        <v>788</v>
      </c>
      <c r="NH9" s="71" t="s">
        <v>788</v>
      </c>
      <c r="NI9" s="71" t="s">
        <v>788</v>
      </c>
      <c r="NJ9" s="71" t="s">
        <v>788</v>
      </c>
      <c r="NK9" s="71" t="s">
        <v>788</v>
      </c>
      <c r="NL9" s="71" t="s">
        <v>788</v>
      </c>
      <c r="NM9" s="71" t="s">
        <v>788</v>
      </c>
      <c r="NN9" s="71" t="s">
        <v>788</v>
      </c>
      <c r="NO9" s="71" t="s">
        <v>788</v>
      </c>
      <c r="NP9" s="71" t="s">
        <v>788</v>
      </c>
      <c r="NQ9" s="71" t="s">
        <v>788</v>
      </c>
      <c r="NR9" s="71" t="s">
        <v>788</v>
      </c>
      <c r="NS9" s="71" t="s">
        <v>788</v>
      </c>
      <c r="NT9" s="71" t="s">
        <v>788</v>
      </c>
      <c r="NU9" s="71" t="s">
        <v>788</v>
      </c>
      <c r="NV9" s="71" t="s">
        <v>788</v>
      </c>
      <c r="NW9" s="71" t="s">
        <v>788</v>
      </c>
      <c r="NX9" s="71" t="s">
        <v>788</v>
      </c>
      <c r="NY9" s="71" t="s">
        <v>788</v>
      </c>
      <c r="NZ9" s="71" t="s">
        <v>788</v>
      </c>
      <c r="OA9" s="71" t="s">
        <v>788</v>
      </c>
      <c r="OB9" s="71" t="s">
        <v>788</v>
      </c>
      <c r="OC9" s="71" t="s">
        <v>788</v>
      </c>
      <c r="OD9" s="71" t="s">
        <v>788</v>
      </c>
      <c r="OE9" s="71" t="s">
        <v>788</v>
      </c>
      <c r="OF9" s="71" t="s">
        <v>788</v>
      </c>
      <c r="OG9" s="71" t="s">
        <v>788</v>
      </c>
      <c r="OH9" s="71" t="s">
        <v>788</v>
      </c>
      <c r="OI9" s="71" t="s">
        <v>788</v>
      </c>
      <c r="OJ9" s="71" t="s">
        <v>788</v>
      </c>
      <c r="OK9" s="71" t="s">
        <v>788</v>
      </c>
      <c r="OL9" s="71" t="s">
        <v>788</v>
      </c>
      <c r="OM9" s="71" t="s">
        <v>788</v>
      </c>
      <c r="ON9" s="71" t="s">
        <v>788</v>
      </c>
      <c r="OO9" s="71" t="s">
        <v>788</v>
      </c>
      <c r="OP9" s="71" t="s">
        <v>788</v>
      </c>
      <c r="OQ9" s="71" t="s">
        <v>788</v>
      </c>
      <c r="OR9" s="71" t="s">
        <v>788</v>
      </c>
      <c r="OS9" s="71" t="s">
        <v>788</v>
      </c>
      <c r="OT9" s="71" t="s">
        <v>788</v>
      </c>
      <c r="OU9" s="71" t="s">
        <v>788</v>
      </c>
      <c r="OV9" s="71" t="s">
        <v>788</v>
      </c>
      <c r="OW9" s="71" t="s">
        <v>788</v>
      </c>
      <c r="OX9" s="71" t="s">
        <v>788</v>
      </c>
      <c r="OY9" s="71" t="s">
        <v>788</v>
      </c>
      <c r="OZ9" s="71" t="s">
        <v>788</v>
      </c>
      <c r="PA9" s="71" t="s">
        <v>788</v>
      </c>
      <c r="PB9" s="71" t="s">
        <v>788</v>
      </c>
      <c r="PC9" s="71" t="s">
        <v>788</v>
      </c>
      <c r="PD9" s="71" t="s">
        <v>788</v>
      </c>
      <c r="PE9" s="71" t="s">
        <v>788</v>
      </c>
      <c r="PF9" s="71" t="s">
        <v>788</v>
      </c>
      <c r="PG9" s="71" t="s">
        <v>788</v>
      </c>
      <c r="PH9" s="71" t="s">
        <v>788</v>
      </c>
      <c r="PI9" s="71" t="s">
        <v>788</v>
      </c>
      <c r="PJ9" s="71" t="s">
        <v>788</v>
      </c>
      <c r="PK9" s="71" t="s">
        <v>788</v>
      </c>
      <c r="PL9" s="71" t="s">
        <v>788</v>
      </c>
      <c r="PM9" s="71" t="s">
        <v>788</v>
      </c>
      <c r="PN9" s="71" t="s">
        <v>788</v>
      </c>
      <c r="PO9" s="71" t="s">
        <v>788</v>
      </c>
      <c r="PP9" s="71" t="s">
        <v>788</v>
      </c>
      <c r="PQ9" s="71" t="s">
        <v>788</v>
      </c>
      <c r="PR9" s="71" t="s">
        <v>788</v>
      </c>
      <c r="PS9" s="71" t="s">
        <v>788</v>
      </c>
      <c r="PT9" s="71" t="s">
        <v>788</v>
      </c>
      <c r="PU9" s="71" t="s">
        <v>788</v>
      </c>
      <c r="PV9" s="71" t="s">
        <v>788</v>
      </c>
      <c r="PW9" s="71" t="s">
        <v>788</v>
      </c>
      <c r="PX9" s="71" t="s">
        <v>788</v>
      </c>
      <c r="PY9" s="71" t="s">
        <v>788</v>
      </c>
      <c r="PZ9" s="71" t="s">
        <v>788</v>
      </c>
      <c r="QA9" s="71" t="s">
        <v>788</v>
      </c>
      <c r="QB9" s="71" t="s">
        <v>788</v>
      </c>
      <c r="QC9" s="71" t="s">
        <v>788</v>
      </c>
      <c r="QD9" s="71" t="s">
        <v>788</v>
      </c>
      <c r="QE9" s="71" t="s">
        <v>788</v>
      </c>
      <c r="QF9" s="71" t="s">
        <v>788</v>
      </c>
      <c r="QG9" s="71" t="s">
        <v>788</v>
      </c>
      <c r="QH9" s="71" t="s">
        <v>788</v>
      </c>
      <c r="QI9" s="71" t="s">
        <v>788</v>
      </c>
      <c r="QJ9" s="71" t="s">
        <v>788</v>
      </c>
      <c r="QK9" s="71" t="s">
        <v>788</v>
      </c>
      <c r="QL9" s="71" t="s">
        <v>788</v>
      </c>
      <c r="QM9" s="71" t="s">
        <v>788</v>
      </c>
      <c r="QN9" s="71" t="s">
        <v>788</v>
      </c>
      <c r="QO9" s="71" t="s">
        <v>788</v>
      </c>
      <c r="QP9" s="71" t="s">
        <v>788</v>
      </c>
      <c r="QQ9" s="71" t="s">
        <v>788</v>
      </c>
      <c r="QR9" s="71" t="s">
        <v>788</v>
      </c>
      <c r="QS9" s="71" t="s">
        <v>788</v>
      </c>
      <c r="QT9" s="71" t="s">
        <v>788</v>
      </c>
      <c r="QU9" s="71" t="s">
        <v>788</v>
      </c>
      <c r="QV9" s="71" t="s">
        <v>788</v>
      </c>
      <c r="QW9" s="71" t="s">
        <v>788</v>
      </c>
      <c r="QX9" s="71" t="s">
        <v>788</v>
      </c>
      <c r="QY9" s="71" t="s">
        <v>788</v>
      </c>
      <c r="QZ9" s="71" t="s">
        <v>788</v>
      </c>
      <c r="RA9" s="71" t="s">
        <v>788</v>
      </c>
      <c r="RB9" s="71" t="s">
        <v>788</v>
      </c>
      <c r="RC9" s="71" t="s">
        <v>788</v>
      </c>
      <c r="RD9" s="71" t="s">
        <v>788</v>
      </c>
      <c r="RE9" s="71" t="s">
        <v>788</v>
      </c>
      <c r="RF9" s="71" t="s">
        <v>788</v>
      </c>
      <c r="RG9" s="71" t="s">
        <v>788</v>
      </c>
      <c r="RH9" s="71" t="s">
        <v>788</v>
      </c>
      <c r="RI9" s="71" t="s">
        <v>788</v>
      </c>
      <c r="RJ9" s="71" t="s">
        <v>788</v>
      </c>
      <c r="RK9" s="71" t="s">
        <v>788</v>
      </c>
      <c r="RL9" s="71" t="s">
        <v>788</v>
      </c>
      <c r="RM9" s="71" t="s">
        <v>788</v>
      </c>
      <c r="RN9" s="71" t="s">
        <v>788</v>
      </c>
      <c r="RO9" s="71" t="s">
        <v>788</v>
      </c>
      <c r="RP9" s="71" t="s">
        <v>788</v>
      </c>
      <c r="RQ9" s="71" t="s">
        <v>788</v>
      </c>
      <c r="RR9" s="71" t="s">
        <v>788</v>
      </c>
      <c r="RS9" s="71" t="s">
        <v>788</v>
      </c>
      <c r="RT9" s="71" t="s">
        <v>788</v>
      </c>
      <c r="RU9" s="71" t="s">
        <v>788</v>
      </c>
      <c r="RV9" s="71" t="s">
        <v>788</v>
      </c>
      <c r="RW9" s="71" t="s">
        <v>788</v>
      </c>
      <c r="RX9" s="71" t="s">
        <v>788</v>
      </c>
      <c r="RY9" s="71" t="s">
        <v>788</v>
      </c>
      <c r="RZ9" s="71" t="s">
        <v>788</v>
      </c>
      <c r="SA9" s="71" t="s">
        <v>788</v>
      </c>
      <c r="SB9" s="71" t="s">
        <v>788</v>
      </c>
      <c r="SC9" s="71" t="s">
        <v>788</v>
      </c>
      <c r="SD9" s="71" t="s">
        <v>788</v>
      </c>
      <c r="SE9" s="71" t="s">
        <v>788</v>
      </c>
      <c r="SF9" s="71" t="s">
        <v>788</v>
      </c>
      <c r="SG9" s="71" t="s">
        <v>788</v>
      </c>
      <c r="SH9" s="71" t="s">
        <v>788</v>
      </c>
    </row>
    <row r="10" spans="1:503">
      <c r="A10" s="16" t="s">
        <v>2181</v>
      </c>
      <c r="B10" s="70">
        <v>2</v>
      </c>
      <c r="C10" s="70">
        <v>2</v>
      </c>
      <c r="D10" s="70">
        <v>1</v>
      </c>
      <c r="E10" s="70">
        <v>2005</v>
      </c>
      <c r="F10" s="70" t="s">
        <v>789</v>
      </c>
      <c r="G10" s="1073" t="s">
        <v>2179</v>
      </c>
      <c r="H10" s="70" t="s">
        <v>2180</v>
      </c>
      <c r="I10" s="1066"/>
      <c r="J10" s="73" t="s">
        <v>788</v>
      </c>
      <c r="K10" s="73" t="s">
        <v>788</v>
      </c>
      <c r="L10" s="73" t="s">
        <v>788</v>
      </c>
      <c r="M10" s="73" t="s">
        <v>788</v>
      </c>
      <c r="N10" s="73" t="s">
        <v>788</v>
      </c>
      <c r="O10" s="73" t="s">
        <v>788</v>
      </c>
      <c r="P10" s="73" t="s">
        <v>788</v>
      </c>
      <c r="Q10" s="73" t="s">
        <v>788</v>
      </c>
      <c r="R10" s="73" t="s">
        <v>788</v>
      </c>
      <c r="S10" s="73" t="s">
        <v>788</v>
      </c>
      <c r="T10" s="73" t="s">
        <v>788</v>
      </c>
      <c r="U10" s="73" t="s">
        <v>788</v>
      </c>
      <c r="V10" s="73" t="s">
        <v>788</v>
      </c>
      <c r="W10" s="73" t="s">
        <v>788</v>
      </c>
      <c r="X10" s="73" t="s">
        <v>788</v>
      </c>
      <c r="Y10" s="73" t="s">
        <v>788</v>
      </c>
      <c r="Z10" s="73" t="s">
        <v>788</v>
      </c>
      <c r="AA10" s="73" t="s">
        <v>788</v>
      </c>
      <c r="AB10" s="73" t="s">
        <v>788</v>
      </c>
      <c r="AC10" s="73" t="s">
        <v>788</v>
      </c>
      <c r="AD10" s="73" t="s">
        <v>788</v>
      </c>
      <c r="AE10" s="73" t="s">
        <v>788</v>
      </c>
      <c r="AF10" s="73" t="s">
        <v>788</v>
      </c>
      <c r="AG10" s="73" t="s">
        <v>788</v>
      </c>
      <c r="AH10" s="73" t="s">
        <v>788</v>
      </c>
      <c r="AI10" s="73" t="s">
        <v>788</v>
      </c>
      <c r="AJ10" s="73" t="s">
        <v>788</v>
      </c>
      <c r="AK10" s="73" t="s">
        <v>788</v>
      </c>
      <c r="AL10" s="73" t="s">
        <v>788</v>
      </c>
      <c r="AM10" s="73" t="s">
        <v>788</v>
      </c>
      <c r="AN10" s="73" t="s">
        <v>788</v>
      </c>
      <c r="AO10" s="73" t="s">
        <v>788</v>
      </c>
      <c r="AP10" s="73" t="s">
        <v>788</v>
      </c>
      <c r="AQ10" s="73" t="s">
        <v>788</v>
      </c>
      <c r="AR10" s="73" t="s">
        <v>788</v>
      </c>
      <c r="AS10" s="73" t="s">
        <v>788</v>
      </c>
      <c r="AT10" s="73" t="s">
        <v>788</v>
      </c>
      <c r="AU10" s="73" t="s">
        <v>788</v>
      </c>
      <c r="AV10" s="73" t="s">
        <v>788</v>
      </c>
      <c r="AW10" s="73" t="s">
        <v>788</v>
      </c>
      <c r="AX10" s="73" t="s">
        <v>788</v>
      </c>
      <c r="AY10" s="73" t="s">
        <v>788</v>
      </c>
      <c r="AZ10" s="73" t="s">
        <v>788</v>
      </c>
      <c r="BA10" s="73" t="s">
        <v>788</v>
      </c>
      <c r="BB10" s="73" t="s">
        <v>788</v>
      </c>
      <c r="BC10" s="73" t="s">
        <v>788</v>
      </c>
      <c r="BD10" s="73" t="s">
        <v>788</v>
      </c>
      <c r="BE10" s="73" t="s">
        <v>788</v>
      </c>
      <c r="BF10" s="73" t="s">
        <v>788</v>
      </c>
      <c r="BG10" s="73" t="s">
        <v>788</v>
      </c>
      <c r="BH10" s="73" t="s">
        <v>788</v>
      </c>
      <c r="BI10" s="73" t="s">
        <v>788</v>
      </c>
      <c r="BJ10" s="73" t="s">
        <v>788</v>
      </c>
      <c r="BK10" s="73" t="s">
        <v>788</v>
      </c>
      <c r="BL10" s="73" t="s">
        <v>788</v>
      </c>
      <c r="BM10" s="73" t="s">
        <v>788</v>
      </c>
      <c r="BN10" s="73" t="s">
        <v>788</v>
      </c>
      <c r="BO10" s="73" t="s">
        <v>788</v>
      </c>
      <c r="BP10" s="73" t="s">
        <v>788</v>
      </c>
      <c r="BQ10" s="73" t="s">
        <v>788</v>
      </c>
      <c r="BR10" s="73" t="s">
        <v>788</v>
      </c>
      <c r="BS10" s="73" t="s">
        <v>788</v>
      </c>
      <c r="BT10" s="73" t="s">
        <v>788</v>
      </c>
      <c r="BU10" s="73" t="s">
        <v>788</v>
      </c>
      <c r="BV10" s="73" t="s">
        <v>788</v>
      </c>
      <c r="BW10" s="73" t="s">
        <v>788</v>
      </c>
      <c r="BX10" s="73" t="s">
        <v>788</v>
      </c>
      <c r="BY10" s="73" t="s">
        <v>788</v>
      </c>
      <c r="BZ10" s="73" t="s">
        <v>788</v>
      </c>
      <c r="CA10" s="73" t="s">
        <v>788</v>
      </c>
      <c r="CB10" s="73" t="s">
        <v>788</v>
      </c>
      <c r="CC10" s="73" t="s">
        <v>788</v>
      </c>
      <c r="CD10" s="73" t="s">
        <v>788</v>
      </c>
      <c r="CE10" s="73" t="s">
        <v>788</v>
      </c>
      <c r="CF10" s="73" t="s">
        <v>788</v>
      </c>
      <c r="CG10" s="73" t="s">
        <v>788</v>
      </c>
      <c r="CH10" s="73" t="s">
        <v>788</v>
      </c>
      <c r="CI10" s="73" t="s">
        <v>788</v>
      </c>
      <c r="CJ10" s="73" t="s">
        <v>788</v>
      </c>
      <c r="CK10" s="73" t="s">
        <v>788</v>
      </c>
      <c r="CL10" s="73" t="s">
        <v>788</v>
      </c>
      <c r="CM10" s="73" t="s">
        <v>788</v>
      </c>
      <c r="CN10" s="73" t="s">
        <v>788</v>
      </c>
      <c r="CO10" s="73" t="s">
        <v>788</v>
      </c>
      <c r="CP10" s="73" t="s">
        <v>788</v>
      </c>
      <c r="CQ10" s="73" t="s">
        <v>788</v>
      </c>
      <c r="CR10" s="73" t="s">
        <v>788</v>
      </c>
      <c r="CS10" s="73" t="s">
        <v>788</v>
      </c>
      <c r="CT10" s="73" t="s">
        <v>788</v>
      </c>
      <c r="CU10" s="73" t="s">
        <v>788</v>
      </c>
      <c r="CV10" s="73" t="s">
        <v>788</v>
      </c>
      <c r="CW10" s="73" t="s">
        <v>788</v>
      </c>
      <c r="CX10" s="73" t="s">
        <v>788</v>
      </c>
      <c r="CY10" s="73" t="s">
        <v>788</v>
      </c>
      <c r="CZ10" s="73" t="s">
        <v>788</v>
      </c>
      <c r="DA10" s="73" t="s">
        <v>788</v>
      </c>
      <c r="DB10" s="73" t="s">
        <v>788</v>
      </c>
      <c r="DC10" s="73" t="s">
        <v>788</v>
      </c>
      <c r="DD10" s="73" t="s">
        <v>788</v>
      </c>
      <c r="DE10" s="73" t="s">
        <v>788</v>
      </c>
      <c r="DF10" s="73" t="s">
        <v>788</v>
      </c>
      <c r="DG10" s="73" t="s">
        <v>788</v>
      </c>
      <c r="DH10" s="73" t="s">
        <v>788</v>
      </c>
      <c r="DI10" s="73" t="s">
        <v>788</v>
      </c>
      <c r="DJ10" s="73" t="s">
        <v>788</v>
      </c>
      <c r="DK10" s="73" t="s">
        <v>788</v>
      </c>
      <c r="DL10" s="73" t="s">
        <v>788</v>
      </c>
      <c r="DM10" s="73" t="s">
        <v>788</v>
      </c>
      <c r="DN10" s="73" t="s">
        <v>788</v>
      </c>
      <c r="DO10" s="73" t="s">
        <v>788</v>
      </c>
      <c r="DP10" s="73" t="s">
        <v>788</v>
      </c>
      <c r="DQ10" s="73" t="s">
        <v>788</v>
      </c>
      <c r="DR10" s="73" t="s">
        <v>788</v>
      </c>
      <c r="DS10" s="73" t="s">
        <v>788</v>
      </c>
      <c r="DT10" s="73" t="s">
        <v>788</v>
      </c>
      <c r="DU10" s="73" t="s">
        <v>788</v>
      </c>
      <c r="DV10" s="73" t="s">
        <v>788</v>
      </c>
      <c r="DW10" s="73" t="s">
        <v>788</v>
      </c>
      <c r="DX10" s="73" t="s">
        <v>788</v>
      </c>
      <c r="DY10" s="73" t="s">
        <v>788</v>
      </c>
      <c r="DZ10" s="73" t="s">
        <v>788</v>
      </c>
      <c r="EA10" s="73" t="s">
        <v>788</v>
      </c>
      <c r="EB10" s="73" t="s">
        <v>788</v>
      </c>
      <c r="EC10" s="73" t="s">
        <v>788</v>
      </c>
      <c r="ED10" s="73" t="s">
        <v>788</v>
      </c>
      <c r="EE10" s="73" t="s">
        <v>788</v>
      </c>
      <c r="EF10" s="73" t="s">
        <v>788</v>
      </c>
      <c r="EG10" s="73" t="s">
        <v>788</v>
      </c>
      <c r="EH10" s="73" t="s">
        <v>788</v>
      </c>
      <c r="EI10" s="73" t="s">
        <v>788</v>
      </c>
      <c r="EJ10" s="73" t="s">
        <v>788</v>
      </c>
      <c r="EK10" s="73" t="s">
        <v>788</v>
      </c>
      <c r="EL10" s="73" t="s">
        <v>788</v>
      </c>
      <c r="EM10" s="73" t="s">
        <v>788</v>
      </c>
      <c r="EN10" s="73" t="s">
        <v>788</v>
      </c>
      <c r="EO10" s="73" t="s">
        <v>788</v>
      </c>
      <c r="EP10" s="73" t="s">
        <v>788</v>
      </c>
      <c r="EQ10" s="73" t="s">
        <v>788</v>
      </c>
      <c r="ER10" s="73" t="s">
        <v>788</v>
      </c>
      <c r="ES10" s="73" t="s">
        <v>788</v>
      </c>
      <c r="ET10" s="73" t="s">
        <v>788</v>
      </c>
      <c r="EU10" s="73" t="s">
        <v>788</v>
      </c>
      <c r="EV10" s="73" t="s">
        <v>788</v>
      </c>
      <c r="EW10" s="73" t="s">
        <v>788</v>
      </c>
      <c r="EX10" s="73" t="s">
        <v>788</v>
      </c>
      <c r="EY10" s="73" t="s">
        <v>788</v>
      </c>
      <c r="EZ10" s="73" t="s">
        <v>788</v>
      </c>
      <c r="FA10" s="73" t="s">
        <v>788</v>
      </c>
      <c r="FB10" s="73" t="s">
        <v>788</v>
      </c>
      <c r="FC10" s="73" t="s">
        <v>788</v>
      </c>
      <c r="FD10" s="73" t="s">
        <v>788</v>
      </c>
      <c r="FE10" s="73" t="s">
        <v>788</v>
      </c>
      <c r="FF10" s="73" t="s">
        <v>788</v>
      </c>
      <c r="FG10" s="73" t="s">
        <v>788</v>
      </c>
      <c r="FH10" s="73" t="s">
        <v>788</v>
      </c>
      <c r="FI10" s="73" t="s">
        <v>788</v>
      </c>
      <c r="FJ10" s="73" t="s">
        <v>788</v>
      </c>
      <c r="FK10" s="73" t="s">
        <v>788</v>
      </c>
      <c r="FL10" s="73" t="s">
        <v>788</v>
      </c>
      <c r="FM10" s="73" t="s">
        <v>788</v>
      </c>
      <c r="FN10" s="73" t="s">
        <v>788</v>
      </c>
      <c r="FO10" s="73" t="s">
        <v>788</v>
      </c>
      <c r="FP10" s="73" t="s">
        <v>788</v>
      </c>
      <c r="FQ10" s="73" t="s">
        <v>788</v>
      </c>
      <c r="FR10" s="73" t="s">
        <v>788</v>
      </c>
      <c r="FS10" s="73" t="s">
        <v>788</v>
      </c>
      <c r="FT10" s="73" t="s">
        <v>788</v>
      </c>
      <c r="FU10" s="73" t="s">
        <v>788</v>
      </c>
      <c r="FV10" s="73" t="s">
        <v>788</v>
      </c>
      <c r="FW10" s="73" t="s">
        <v>788</v>
      </c>
      <c r="FX10" s="73" t="s">
        <v>788</v>
      </c>
      <c r="FY10" s="73" t="s">
        <v>788</v>
      </c>
      <c r="FZ10" s="73" t="s">
        <v>788</v>
      </c>
      <c r="GA10" s="73" t="s">
        <v>788</v>
      </c>
      <c r="GB10" s="73" t="s">
        <v>788</v>
      </c>
      <c r="GC10" s="73" t="s">
        <v>788</v>
      </c>
      <c r="GD10" s="73" t="s">
        <v>788</v>
      </c>
      <c r="GE10" s="73" t="s">
        <v>788</v>
      </c>
      <c r="GF10" s="73" t="s">
        <v>788</v>
      </c>
      <c r="GG10" s="73" t="s">
        <v>788</v>
      </c>
      <c r="GH10" s="73" t="s">
        <v>788</v>
      </c>
      <c r="GI10" s="73" t="s">
        <v>788</v>
      </c>
      <c r="GJ10" s="73" t="s">
        <v>788</v>
      </c>
      <c r="GK10" s="73" t="s">
        <v>788</v>
      </c>
      <c r="GL10" s="73" t="s">
        <v>788</v>
      </c>
      <c r="GM10" s="73" t="s">
        <v>788</v>
      </c>
      <c r="GN10" s="73" t="s">
        <v>788</v>
      </c>
      <c r="GO10" s="73" t="s">
        <v>788</v>
      </c>
      <c r="GP10" s="73" t="s">
        <v>788</v>
      </c>
      <c r="GQ10" s="73" t="s">
        <v>788</v>
      </c>
      <c r="GR10" s="73" t="s">
        <v>788</v>
      </c>
      <c r="GS10" s="73" t="s">
        <v>788</v>
      </c>
      <c r="GT10" s="73" t="s">
        <v>788</v>
      </c>
      <c r="GU10" s="73" t="s">
        <v>788</v>
      </c>
      <c r="GV10" s="73" t="s">
        <v>788</v>
      </c>
      <c r="GW10" s="73" t="s">
        <v>788</v>
      </c>
      <c r="GX10" s="73" t="s">
        <v>788</v>
      </c>
      <c r="GY10" s="73" t="s">
        <v>788</v>
      </c>
      <c r="GZ10" s="73" t="s">
        <v>788</v>
      </c>
      <c r="HA10" s="73" t="s">
        <v>788</v>
      </c>
      <c r="HB10" s="73" t="s">
        <v>788</v>
      </c>
      <c r="HC10" s="73" t="s">
        <v>788</v>
      </c>
      <c r="HD10" s="73" t="s">
        <v>788</v>
      </c>
      <c r="HE10" s="73" t="s">
        <v>788</v>
      </c>
      <c r="HF10" s="73" t="s">
        <v>788</v>
      </c>
      <c r="HG10" s="73" t="s">
        <v>788</v>
      </c>
      <c r="HH10" s="73" t="s">
        <v>788</v>
      </c>
      <c r="HI10" s="73" t="s">
        <v>788</v>
      </c>
      <c r="HJ10" s="73" t="s">
        <v>788</v>
      </c>
      <c r="HK10" s="73" t="s">
        <v>788</v>
      </c>
      <c r="HL10" s="73" t="s">
        <v>788</v>
      </c>
      <c r="HM10" s="73" t="s">
        <v>788</v>
      </c>
      <c r="HN10" s="73" t="s">
        <v>788</v>
      </c>
      <c r="HO10" s="73" t="s">
        <v>788</v>
      </c>
      <c r="HP10" s="73" t="s">
        <v>788</v>
      </c>
      <c r="HQ10" s="73" t="s">
        <v>788</v>
      </c>
      <c r="HR10" s="73" t="s">
        <v>788</v>
      </c>
      <c r="HS10" s="73" t="s">
        <v>788</v>
      </c>
      <c r="HT10" s="73" t="s">
        <v>788</v>
      </c>
      <c r="HU10" s="73" t="s">
        <v>788</v>
      </c>
      <c r="HV10" s="73" t="s">
        <v>788</v>
      </c>
      <c r="HW10" s="73" t="s">
        <v>788</v>
      </c>
      <c r="HX10" s="73" t="s">
        <v>788</v>
      </c>
      <c r="HY10" s="73" t="s">
        <v>788</v>
      </c>
      <c r="HZ10" s="73" t="s">
        <v>788</v>
      </c>
      <c r="IA10" s="73" t="s">
        <v>788</v>
      </c>
      <c r="IB10" s="73" t="s">
        <v>788</v>
      </c>
      <c r="IC10" s="73" t="s">
        <v>788</v>
      </c>
      <c r="ID10" s="73" t="s">
        <v>788</v>
      </c>
      <c r="IE10" s="73" t="s">
        <v>788</v>
      </c>
      <c r="IF10" s="73" t="s">
        <v>788</v>
      </c>
      <c r="IG10" s="73" t="s">
        <v>788</v>
      </c>
      <c r="IH10" s="73" t="s">
        <v>788</v>
      </c>
      <c r="II10" s="73" t="s">
        <v>788</v>
      </c>
      <c r="IJ10" s="73" t="s">
        <v>788</v>
      </c>
      <c r="IK10" s="73" t="s">
        <v>788</v>
      </c>
      <c r="IL10" s="73" t="s">
        <v>788</v>
      </c>
      <c r="IM10" s="73" t="s">
        <v>788</v>
      </c>
      <c r="IN10" s="73" t="s">
        <v>788</v>
      </c>
      <c r="IO10" s="73" t="s">
        <v>788</v>
      </c>
      <c r="IP10" s="73" t="s">
        <v>788</v>
      </c>
      <c r="IQ10" s="73" t="s">
        <v>788</v>
      </c>
      <c r="IR10" s="73" t="s">
        <v>788</v>
      </c>
      <c r="IS10" s="73" t="s">
        <v>788</v>
      </c>
      <c r="IT10" s="73" t="s">
        <v>788</v>
      </c>
      <c r="IU10" s="73" t="s">
        <v>788</v>
      </c>
      <c r="IV10" s="74"/>
      <c r="IW10" s="71" t="s">
        <v>788</v>
      </c>
      <c r="IX10" s="71" t="s">
        <v>788</v>
      </c>
      <c r="IY10" s="71" t="s">
        <v>788</v>
      </c>
      <c r="IZ10" s="71" t="s">
        <v>788</v>
      </c>
      <c r="JA10" s="71" t="s">
        <v>788</v>
      </c>
      <c r="JB10" s="71" t="s">
        <v>788</v>
      </c>
      <c r="JC10" s="71" t="s">
        <v>788</v>
      </c>
      <c r="JD10" s="71" t="s">
        <v>788</v>
      </c>
      <c r="JE10" s="71" t="s">
        <v>788</v>
      </c>
      <c r="JF10" s="71" t="s">
        <v>788</v>
      </c>
      <c r="JG10" s="71" t="s">
        <v>788</v>
      </c>
      <c r="JH10" s="71" t="s">
        <v>788</v>
      </c>
      <c r="JI10" s="71" t="s">
        <v>788</v>
      </c>
      <c r="JJ10" s="71" t="s">
        <v>788</v>
      </c>
      <c r="JK10" s="71" t="s">
        <v>788</v>
      </c>
      <c r="JL10" s="71" t="s">
        <v>788</v>
      </c>
      <c r="JM10" s="71" t="s">
        <v>788</v>
      </c>
      <c r="JN10" s="71" t="s">
        <v>788</v>
      </c>
      <c r="JO10" s="71" t="s">
        <v>788</v>
      </c>
      <c r="JP10" s="71" t="s">
        <v>788</v>
      </c>
      <c r="JQ10" s="71" t="s">
        <v>788</v>
      </c>
      <c r="JR10" s="71" t="s">
        <v>788</v>
      </c>
      <c r="JS10" s="71" t="s">
        <v>788</v>
      </c>
      <c r="JT10" s="71" t="s">
        <v>788</v>
      </c>
      <c r="JU10" s="71" t="s">
        <v>788</v>
      </c>
      <c r="JV10" s="71" t="s">
        <v>788</v>
      </c>
      <c r="JW10" s="71" t="s">
        <v>788</v>
      </c>
      <c r="JX10" s="71" t="s">
        <v>788</v>
      </c>
      <c r="JY10" s="71" t="s">
        <v>788</v>
      </c>
      <c r="JZ10" s="71" t="s">
        <v>788</v>
      </c>
      <c r="KA10" s="71" t="s">
        <v>788</v>
      </c>
      <c r="KB10" s="71" t="s">
        <v>788</v>
      </c>
      <c r="KC10" s="71" t="s">
        <v>788</v>
      </c>
      <c r="KD10" s="71" t="s">
        <v>788</v>
      </c>
      <c r="KE10" s="71" t="s">
        <v>788</v>
      </c>
      <c r="KF10" s="71" t="s">
        <v>788</v>
      </c>
      <c r="KG10" s="71" t="s">
        <v>788</v>
      </c>
      <c r="KH10" s="71" t="s">
        <v>788</v>
      </c>
      <c r="KI10" s="71" t="s">
        <v>788</v>
      </c>
      <c r="KJ10" s="71" t="s">
        <v>788</v>
      </c>
      <c r="KK10" s="71" t="s">
        <v>788</v>
      </c>
      <c r="KL10" s="71" t="s">
        <v>788</v>
      </c>
      <c r="KM10" s="71" t="s">
        <v>788</v>
      </c>
      <c r="KN10" s="71" t="s">
        <v>788</v>
      </c>
      <c r="KO10" s="71" t="s">
        <v>788</v>
      </c>
      <c r="KP10" s="71" t="s">
        <v>788</v>
      </c>
      <c r="KQ10" s="71" t="s">
        <v>788</v>
      </c>
      <c r="KR10" s="71" t="s">
        <v>788</v>
      </c>
      <c r="KS10" s="71" t="s">
        <v>788</v>
      </c>
      <c r="KT10" s="71" t="s">
        <v>788</v>
      </c>
      <c r="KU10" s="71" t="s">
        <v>788</v>
      </c>
      <c r="KV10" s="71" t="s">
        <v>788</v>
      </c>
      <c r="KW10" s="71" t="s">
        <v>788</v>
      </c>
      <c r="KX10" s="71" t="s">
        <v>788</v>
      </c>
      <c r="KY10" s="71" t="s">
        <v>788</v>
      </c>
      <c r="KZ10" s="71" t="s">
        <v>788</v>
      </c>
      <c r="LA10" s="71" t="s">
        <v>788</v>
      </c>
      <c r="LB10" s="71" t="s">
        <v>788</v>
      </c>
      <c r="LC10" s="71" t="s">
        <v>788</v>
      </c>
      <c r="LD10" s="71" t="s">
        <v>788</v>
      </c>
      <c r="LE10" s="71" t="s">
        <v>788</v>
      </c>
      <c r="LF10" s="71" t="s">
        <v>788</v>
      </c>
      <c r="LG10" s="71" t="s">
        <v>788</v>
      </c>
      <c r="LH10" s="71" t="s">
        <v>788</v>
      </c>
      <c r="LI10" s="71" t="s">
        <v>788</v>
      </c>
      <c r="LJ10" s="71" t="s">
        <v>788</v>
      </c>
      <c r="LK10" s="71" t="s">
        <v>788</v>
      </c>
      <c r="LL10" s="71" t="s">
        <v>788</v>
      </c>
      <c r="LM10" s="71" t="s">
        <v>788</v>
      </c>
      <c r="LN10" s="71" t="s">
        <v>788</v>
      </c>
      <c r="LO10" s="71" t="s">
        <v>788</v>
      </c>
      <c r="LP10" s="71" t="s">
        <v>788</v>
      </c>
      <c r="LQ10" s="71" t="s">
        <v>788</v>
      </c>
      <c r="LR10" s="71" t="s">
        <v>788</v>
      </c>
      <c r="LS10" s="71" t="s">
        <v>788</v>
      </c>
      <c r="LT10" s="71" t="s">
        <v>788</v>
      </c>
      <c r="LU10" s="71" t="s">
        <v>788</v>
      </c>
      <c r="LV10" s="71" t="s">
        <v>788</v>
      </c>
      <c r="LW10" s="71" t="s">
        <v>788</v>
      </c>
      <c r="LX10" s="71" t="s">
        <v>788</v>
      </c>
      <c r="LY10" s="71" t="s">
        <v>788</v>
      </c>
      <c r="LZ10" s="71" t="s">
        <v>788</v>
      </c>
      <c r="MA10" s="71" t="s">
        <v>788</v>
      </c>
      <c r="MB10" s="71" t="s">
        <v>788</v>
      </c>
      <c r="MC10" s="71" t="s">
        <v>788</v>
      </c>
      <c r="MD10" s="71" t="s">
        <v>788</v>
      </c>
      <c r="ME10" s="71" t="s">
        <v>788</v>
      </c>
      <c r="MF10" s="71" t="s">
        <v>788</v>
      </c>
      <c r="MG10" s="71" t="s">
        <v>788</v>
      </c>
      <c r="MH10" s="71" t="s">
        <v>788</v>
      </c>
      <c r="MI10" s="71" t="s">
        <v>788</v>
      </c>
      <c r="MJ10" s="71" t="s">
        <v>788</v>
      </c>
      <c r="MK10" s="71" t="s">
        <v>788</v>
      </c>
      <c r="ML10" s="71" t="s">
        <v>788</v>
      </c>
      <c r="MM10" s="71" t="s">
        <v>788</v>
      </c>
      <c r="MN10" s="71" t="s">
        <v>788</v>
      </c>
      <c r="MO10" s="71" t="s">
        <v>788</v>
      </c>
      <c r="MP10" s="71" t="s">
        <v>788</v>
      </c>
      <c r="MQ10" s="71" t="s">
        <v>788</v>
      </c>
      <c r="MR10" s="71" t="s">
        <v>788</v>
      </c>
      <c r="MS10" s="71" t="s">
        <v>788</v>
      </c>
      <c r="MT10" s="71" t="s">
        <v>788</v>
      </c>
      <c r="MU10" s="71" t="s">
        <v>788</v>
      </c>
      <c r="MV10" s="71" t="s">
        <v>788</v>
      </c>
      <c r="MW10" s="71" t="s">
        <v>788</v>
      </c>
      <c r="MX10" s="71" t="s">
        <v>788</v>
      </c>
      <c r="MY10" s="71" t="s">
        <v>788</v>
      </c>
      <c r="MZ10" s="71" t="s">
        <v>788</v>
      </c>
      <c r="NA10" s="71" t="s">
        <v>788</v>
      </c>
      <c r="NB10" s="71" t="s">
        <v>788</v>
      </c>
      <c r="NC10" s="71" t="s">
        <v>788</v>
      </c>
      <c r="ND10" s="71" t="s">
        <v>788</v>
      </c>
      <c r="NE10" s="71" t="s">
        <v>788</v>
      </c>
      <c r="NF10" s="71" t="s">
        <v>788</v>
      </c>
      <c r="NG10" s="71" t="s">
        <v>788</v>
      </c>
      <c r="NH10" s="71" t="s">
        <v>788</v>
      </c>
      <c r="NI10" s="71" t="s">
        <v>788</v>
      </c>
      <c r="NJ10" s="71" t="s">
        <v>788</v>
      </c>
      <c r="NK10" s="71" t="s">
        <v>788</v>
      </c>
      <c r="NL10" s="71" t="s">
        <v>788</v>
      </c>
      <c r="NM10" s="71" t="s">
        <v>788</v>
      </c>
      <c r="NN10" s="71" t="s">
        <v>788</v>
      </c>
      <c r="NO10" s="71" t="s">
        <v>788</v>
      </c>
      <c r="NP10" s="71" t="s">
        <v>788</v>
      </c>
      <c r="NQ10" s="71" t="s">
        <v>788</v>
      </c>
      <c r="NR10" s="71" t="s">
        <v>788</v>
      </c>
      <c r="NS10" s="71" t="s">
        <v>788</v>
      </c>
      <c r="NT10" s="71" t="s">
        <v>788</v>
      </c>
      <c r="NU10" s="71" t="s">
        <v>788</v>
      </c>
      <c r="NV10" s="71" t="s">
        <v>788</v>
      </c>
      <c r="NW10" s="71" t="s">
        <v>788</v>
      </c>
      <c r="NX10" s="71" t="s">
        <v>788</v>
      </c>
      <c r="NY10" s="71" t="s">
        <v>788</v>
      </c>
      <c r="NZ10" s="71" t="s">
        <v>788</v>
      </c>
      <c r="OA10" s="71" t="s">
        <v>788</v>
      </c>
      <c r="OB10" s="71" t="s">
        <v>788</v>
      </c>
      <c r="OC10" s="71" t="s">
        <v>788</v>
      </c>
      <c r="OD10" s="71" t="s">
        <v>788</v>
      </c>
      <c r="OE10" s="71" t="s">
        <v>788</v>
      </c>
      <c r="OF10" s="71" t="s">
        <v>788</v>
      </c>
      <c r="OG10" s="71" t="s">
        <v>788</v>
      </c>
      <c r="OH10" s="71" t="s">
        <v>788</v>
      </c>
      <c r="OI10" s="71" t="s">
        <v>788</v>
      </c>
      <c r="OJ10" s="71" t="s">
        <v>788</v>
      </c>
      <c r="OK10" s="71" t="s">
        <v>788</v>
      </c>
      <c r="OL10" s="71" t="s">
        <v>788</v>
      </c>
      <c r="OM10" s="71" t="s">
        <v>788</v>
      </c>
      <c r="ON10" s="71" t="s">
        <v>788</v>
      </c>
      <c r="OO10" s="71" t="s">
        <v>788</v>
      </c>
      <c r="OP10" s="71" t="s">
        <v>788</v>
      </c>
      <c r="OQ10" s="71" t="s">
        <v>788</v>
      </c>
      <c r="OR10" s="71" t="s">
        <v>788</v>
      </c>
      <c r="OS10" s="71" t="s">
        <v>788</v>
      </c>
      <c r="OT10" s="71" t="s">
        <v>788</v>
      </c>
      <c r="OU10" s="71" t="s">
        <v>788</v>
      </c>
      <c r="OV10" s="71" t="s">
        <v>788</v>
      </c>
      <c r="OW10" s="71" t="s">
        <v>788</v>
      </c>
      <c r="OX10" s="71" t="s">
        <v>788</v>
      </c>
      <c r="OY10" s="71" t="s">
        <v>788</v>
      </c>
      <c r="OZ10" s="71" t="s">
        <v>788</v>
      </c>
      <c r="PA10" s="71" t="s">
        <v>788</v>
      </c>
      <c r="PB10" s="71" t="s">
        <v>788</v>
      </c>
      <c r="PC10" s="71" t="s">
        <v>788</v>
      </c>
      <c r="PD10" s="71" t="s">
        <v>788</v>
      </c>
      <c r="PE10" s="71" t="s">
        <v>788</v>
      </c>
      <c r="PF10" s="71" t="s">
        <v>788</v>
      </c>
      <c r="PG10" s="71" t="s">
        <v>788</v>
      </c>
      <c r="PH10" s="71" t="s">
        <v>788</v>
      </c>
      <c r="PI10" s="71" t="s">
        <v>788</v>
      </c>
      <c r="PJ10" s="71" t="s">
        <v>788</v>
      </c>
      <c r="PK10" s="71" t="s">
        <v>788</v>
      </c>
      <c r="PL10" s="71" t="s">
        <v>788</v>
      </c>
      <c r="PM10" s="71" t="s">
        <v>788</v>
      </c>
      <c r="PN10" s="71" t="s">
        <v>788</v>
      </c>
      <c r="PO10" s="71" t="s">
        <v>788</v>
      </c>
      <c r="PP10" s="71" t="s">
        <v>788</v>
      </c>
      <c r="PQ10" s="71" t="s">
        <v>788</v>
      </c>
      <c r="PR10" s="71" t="s">
        <v>788</v>
      </c>
      <c r="PS10" s="71" t="s">
        <v>788</v>
      </c>
      <c r="PT10" s="71" t="s">
        <v>788</v>
      </c>
      <c r="PU10" s="71" t="s">
        <v>788</v>
      </c>
      <c r="PV10" s="71" t="s">
        <v>788</v>
      </c>
      <c r="PW10" s="71" t="s">
        <v>788</v>
      </c>
      <c r="PX10" s="71" t="s">
        <v>788</v>
      </c>
      <c r="PY10" s="71" t="s">
        <v>788</v>
      </c>
      <c r="PZ10" s="71" t="s">
        <v>788</v>
      </c>
      <c r="QA10" s="71" t="s">
        <v>788</v>
      </c>
      <c r="QB10" s="71" t="s">
        <v>788</v>
      </c>
      <c r="QC10" s="71" t="s">
        <v>788</v>
      </c>
      <c r="QD10" s="71" t="s">
        <v>788</v>
      </c>
      <c r="QE10" s="71" t="s">
        <v>788</v>
      </c>
      <c r="QF10" s="71" t="s">
        <v>788</v>
      </c>
      <c r="QG10" s="71" t="s">
        <v>788</v>
      </c>
      <c r="QH10" s="71" t="s">
        <v>788</v>
      </c>
      <c r="QI10" s="71" t="s">
        <v>788</v>
      </c>
      <c r="QJ10" s="71" t="s">
        <v>788</v>
      </c>
      <c r="QK10" s="71" t="s">
        <v>788</v>
      </c>
      <c r="QL10" s="71" t="s">
        <v>788</v>
      </c>
      <c r="QM10" s="71" t="s">
        <v>788</v>
      </c>
      <c r="QN10" s="71" t="s">
        <v>788</v>
      </c>
      <c r="QO10" s="71" t="s">
        <v>788</v>
      </c>
      <c r="QP10" s="71" t="s">
        <v>788</v>
      </c>
      <c r="QQ10" s="71" t="s">
        <v>788</v>
      </c>
      <c r="QR10" s="71" t="s">
        <v>788</v>
      </c>
      <c r="QS10" s="71" t="s">
        <v>788</v>
      </c>
      <c r="QT10" s="71" t="s">
        <v>788</v>
      </c>
      <c r="QU10" s="71" t="s">
        <v>788</v>
      </c>
      <c r="QV10" s="71" t="s">
        <v>788</v>
      </c>
      <c r="QW10" s="71" t="s">
        <v>788</v>
      </c>
      <c r="QX10" s="71" t="s">
        <v>788</v>
      </c>
      <c r="QY10" s="71" t="s">
        <v>788</v>
      </c>
      <c r="QZ10" s="71" t="s">
        <v>788</v>
      </c>
      <c r="RA10" s="71" t="s">
        <v>788</v>
      </c>
      <c r="RB10" s="71" t="s">
        <v>788</v>
      </c>
      <c r="RC10" s="71" t="s">
        <v>788</v>
      </c>
      <c r="RD10" s="71" t="s">
        <v>788</v>
      </c>
      <c r="RE10" s="71" t="s">
        <v>788</v>
      </c>
      <c r="RF10" s="71" t="s">
        <v>788</v>
      </c>
      <c r="RG10" s="71" t="s">
        <v>788</v>
      </c>
      <c r="RH10" s="71" t="s">
        <v>788</v>
      </c>
      <c r="RI10" s="71" t="s">
        <v>788</v>
      </c>
      <c r="RJ10" s="71" t="s">
        <v>788</v>
      </c>
      <c r="RK10" s="71" t="s">
        <v>788</v>
      </c>
      <c r="RL10" s="71" t="s">
        <v>788</v>
      </c>
      <c r="RM10" s="71" t="s">
        <v>788</v>
      </c>
      <c r="RN10" s="71" t="s">
        <v>788</v>
      </c>
      <c r="RO10" s="71" t="s">
        <v>788</v>
      </c>
      <c r="RP10" s="71" t="s">
        <v>788</v>
      </c>
      <c r="RQ10" s="71" t="s">
        <v>788</v>
      </c>
      <c r="RR10" s="71" t="s">
        <v>788</v>
      </c>
      <c r="RS10" s="71" t="s">
        <v>788</v>
      </c>
      <c r="RT10" s="71" t="s">
        <v>788</v>
      </c>
      <c r="RU10" s="71" t="s">
        <v>788</v>
      </c>
      <c r="RV10" s="71" t="s">
        <v>788</v>
      </c>
      <c r="RW10" s="71" t="s">
        <v>788</v>
      </c>
      <c r="RX10" s="71" t="s">
        <v>788</v>
      </c>
      <c r="RY10" s="71" t="s">
        <v>788</v>
      </c>
      <c r="RZ10" s="71" t="s">
        <v>788</v>
      </c>
      <c r="SA10" s="71" t="s">
        <v>788</v>
      </c>
      <c r="SB10" s="71" t="s">
        <v>788</v>
      </c>
      <c r="SC10" s="71" t="s">
        <v>788</v>
      </c>
      <c r="SD10" s="71" t="s">
        <v>788</v>
      </c>
      <c r="SE10" s="71" t="s">
        <v>788</v>
      </c>
      <c r="SF10" s="71" t="s">
        <v>788</v>
      </c>
      <c r="SG10" s="71" t="s">
        <v>788</v>
      </c>
      <c r="SH10" s="71" t="s">
        <v>788</v>
      </c>
    </row>
    <row r="11" spans="1:503">
      <c r="A11" s="16" t="s">
        <v>2182</v>
      </c>
      <c r="B11" s="70">
        <v>3</v>
      </c>
      <c r="C11" s="70">
        <v>3</v>
      </c>
      <c r="D11" s="70">
        <v>1</v>
      </c>
      <c r="E11" s="70">
        <v>2006</v>
      </c>
      <c r="F11" s="70" t="s">
        <v>790</v>
      </c>
      <c r="G11" s="1073" t="s">
        <v>2179</v>
      </c>
      <c r="H11" s="70" t="s">
        <v>2180</v>
      </c>
      <c r="I11" s="1066"/>
      <c r="J11" s="73" t="s">
        <v>788</v>
      </c>
      <c r="K11" s="73" t="s">
        <v>788</v>
      </c>
      <c r="L11" s="73" t="s">
        <v>788</v>
      </c>
      <c r="M11" s="73" t="s">
        <v>788</v>
      </c>
      <c r="N11" s="73" t="s">
        <v>788</v>
      </c>
      <c r="O11" s="73" t="s">
        <v>788</v>
      </c>
      <c r="P11" s="73" t="s">
        <v>788</v>
      </c>
      <c r="Q11" s="73" t="s">
        <v>788</v>
      </c>
      <c r="R11" s="73" t="s">
        <v>788</v>
      </c>
      <c r="S11" s="73" t="s">
        <v>788</v>
      </c>
      <c r="T11" s="73" t="s">
        <v>788</v>
      </c>
      <c r="U11" s="73" t="s">
        <v>788</v>
      </c>
      <c r="V11" s="73" t="s">
        <v>788</v>
      </c>
      <c r="W11" s="73" t="s">
        <v>788</v>
      </c>
      <c r="X11" s="73" t="s">
        <v>788</v>
      </c>
      <c r="Y11" s="73" t="s">
        <v>788</v>
      </c>
      <c r="Z11" s="73" t="s">
        <v>788</v>
      </c>
      <c r="AA11" s="73" t="s">
        <v>788</v>
      </c>
      <c r="AB11" s="73" t="s">
        <v>788</v>
      </c>
      <c r="AC11" s="73" t="s">
        <v>788</v>
      </c>
      <c r="AD11" s="73" t="s">
        <v>788</v>
      </c>
      <c r="AE11" s="73" t="s">
        <v>788</v>
      </c>
      <c r="AF11" s="73" t="s">
        <v>788</v>
      </c>
      <c r="AG11" s="73" t="s">
        <v>788</v>
      </c>
      <c r="AH11" s="73" t="s">
        <v>788</v>
      </c>
      <c r="AI11" s="73" t="s">
        <v>788</v>
      </c>
      <c r="AJ11" s="73" t="s">
        <v>788</v>
      </c>
      <c r="AK11" s="73" t="s">
        <v>788</v>
      </c>
      <c r="AL11" s="73" t="s">
        <v>788</v>
      </c>
      <c r="AM11" s="73" t="s">
        <v>788</v>
      </c>
      <c r="AN11" s="73" t="s">
        <v>788</v>
      </c>
      <c r="AO11" s="73" t="s">
        <v>788</v>
      </c>
      <c r="AP11" s="73" t="s">
        <v>788</v>
      </c>
      <c r="AQ11" s="73" t="s">
        <v>788</v>
      </c>
      <c r="AR11" s="73" t="s">
        <v>788</v>
      </c>
      <c r="AS11" s="73" t="s">
        <v>788</v>
      </c>
      <c r="AT11" s="73" t="s">
        <v>788</v>
      </c>
      <c r="AU11" s="73" t="s">
        <v>788</v>
      </c>
      <c r="AV11" s="73" t="s">
        <v>788</v>
      </c>
      <c r="AW11" s="73" t="s">
        <v>788</v>
      </c>
      <c r="AX11" s="73" t="s">
        <v>788</v>
      </c>
      <c r="AY11" s="73" t="s">
        <v>788</v>
      </c>
      <c r="AZ11" s="73" t="s">
        <v>788</v>
      </c>
      <c r="BA11" s="73" t="s">
        <v>788</v>
      </c>
      <c r="BB11" s="73" t="s">
        <v>788</v>
      </c>
      <c r="BC11" s="73" t="s">
        <v>788</v>
      </c>
      <c r="BD11" s="73" t="s">
        <v>788</v>
      </c>
      <c r="BE11" s="73" t="s">
        <v>788</v>
      </c>
      <c r="BF11" s="73" t="s">
        <v>788</v>
      </c>
      <c r="BG11" s="73" t="s">
        <v>788</v>
      </c>
      <c r="BH11" s="73" t="s">
        <v>788</v>
      </c>
      <c r="BI11" s="73" t="s">
        <v>788</v>
      </c>
      <c r="BJ11" s="73" t="s">
        <v>788</v>
      </c>
      <c r="BK11" s="73" t="s">
        <v>788</v>
      </c>
      <c r="BL11" s="73" t="s">
        <v>788</v>
      </c>
      <c r="BM11" s="73" t="s">
        <v>788</v>
      </c>
      <c r="BN11" s="73" t="s">
        <v>788</v>
      </c>
      <c r="BO11" s="73" t="s">
        <v>788</v>
      </c>
      <c r="BP11" s="73" t="s">
        <v>788</v>
      </c>
      <c r="BQ11" s="73" t="s">
        <v>788</v>
      </c>
      <c r="BR11" s="73" t="s">
        <v>788</v>
      </c>
      <c r="BS11" s="73" t="s">
        <v>788</v>
      </c>
      <c r="BT11" s="73" t="s">
        <v>788</v>
      </c>
      <c r="BU11" s="73" t="s">
        <v>788</v>
      </c>
      <c r="BV11" s="73" t="s">
        <v>788</v>
      </c>
      <c r="BW11" s="73" t="s">
        <v>788</v>
      </c>
      <c r="BX11" s="73" t="s">
        <v>788</v>
      </c>
      <c r="BY11" s="73" t="s">
        <v>788</v>
      </c>
      <c r="BZ11" s="73" t="s">
        <v>788</v>
      </c>
      <c r="CA11" s="73" t="s">
        <v>788</v>
      </c>
      <c r="CB11" s="73" t="s">
        <v>788</v>
      </c>
      <c r="CC11" s="73" t="s">
        <v>788</v>
      </c>
      <c r="CD11" s="73" t="s">
        <v>788</v>
      </c>
      <c r="CE11" s="73" t="s">
        <v>788</v>
      </c>
      <c r="CF11" s="73" t="s">
        <v>788</v>
      </c>
      <c r="CG11" s="73" t="s">
        <v>788</v>
      </c>
      <c r="CH11" s="73" t="s">
        <v>788</v>
      </c>
      <c r="CI11" s="73" t="s">
        <v>788</v>
      </c>
      <c r="CJ11" s="73" t="s">
        <v>788</v>
      </c>
      <c r="CK11" s="73" t="s">
        <v>788</v>
      </c>
      <c r="CL11" s="73" t="s">
        <v>788</v>
      </c>
      <c r="CM11" s="73" t="s">
        <v>788</v>
      </c>
      <c r="CN11" s="73" t="s">
        <v>788</v>
      </c>
      <c r="CO11" s="73" t="s">
        <v>788</v>
      </c>
      <c r="CP11" s="73" t="s">
        <v>788</v>
      </c>
      <c r="CQ11" s="73" t="s">
        <v>788</v>
      </c>
      <c r="CR11" s="73" t="s">
        <v>788</v>
      </c>
      <c r="CS11" s="73" t="s">
        <v>788</v>
      </c>
      <c r="CT11" s="73" t="s">
        <v>788</v>
      </c>
      <c r="CU11" s="73" t="s">
        <v>788</v>
      </c>
      <c r="CV11" s="73" t="s">
        <v>788</v>
      </c>
      <c r="CW11" s="73" t="s">
        <v>788</v>
      </c>
      <c r="CX11" s="73" t="s">
        <v>788</v>
      </c>
      <c r="CY11" s="73" t="s">
        <v>788</v>
      </c>
      <c r="CZ11" s="73" t="s">
        <v>788</v>
      </c>
      <c r="DA11" s="73" t="s">
        <v>788</v>
      </c>
      <c r="DB11" s="73" t="s">
        <v>788</v>
      </c>
      <c r="DC11" s="73" t="s">
        <v>788</v>
      </c>
      <c r="DD11" s="73" t="s">
        <v>788</v>
      </c>
      <c r="DE11" s="73" t="s">
        <v>788</v>
      </c>
      <c r="DF11" s="73" t="s">
        <v>788</v>
      </c>
      <c r="DG11" s="73" t="s">
        <v>788</v>
      </c>
      <c r="DH11" s="73" t="s">
        <v>788</v>
      </c>
      <c r="DI11" s="73" t="s">
        <v>788</v>
      </c>
      <c r="DJ11" s="73" t="s">
        <v>788</v>
      </c>
      <c r="DK11" s="73" t="s">
        <v>788</v>
      </c>
      <c r="DL11" s="73" t="s">
        <v>788</v>
      </c>
      <c r="DM11" s="73" t="s">
        <v>788</v>
      </c>
      <c r="DN11" s="73" t="s">
        <v>788</v>
      </c>
      <c r="DO11" s="73" t="s">
        <v>788</v>
      </c>
      <c r="DP11" s="73" t="s">
        <v>788</v>
      </c>
      <c r="DQ11" s="73" t="s">
        <v>788</v>
      </c>
      <c r="DR11" s="73" t="s">
        <v>788</v>
      </c>
      <c r="DS11" s="73" t="s">
        <v>788</v>
      </c>
      <c r="DT11" s="73" t="s">
        <v>788</v>
      </c>
      <c r="DU11" s="73" t="s">
        <v>788</v>
      </c>
      <c r="DV11" s="73" t="s">
        <v>788</v>
      </c>
      <c r="DW11" s="73" t="s">
        <v>788</v>
      </c>
      <c r="DX11" s="73" t="s">
        <v>788</v>
      </c>
      <c r="DY11" s="73" t="s">
        <v>788</v>
      </c>
      <c r="DZ11" s="73" t="s">
        <v>788</v>
      </c>
      <c r="EA11" s="73" t="s">
        <v>788</v>
      </c>
      <c r="EB11" s="73" t="s">
        <v>788</v>
      </c>
      <c r="EC11" s="73" t="s">
        <v>788</v>
      </c>
      <c r="ED11" s="73" t="s">
        <v>788</v>
      </c>
      <c r="EE11" s="73" t="s">
        <v>788</v>
      </c>
      <c r="EF11" s="73" t="s">
        <v>788</v>
      </c>
      <c r="EG11" s="73" t="s">
        <v>788</v>
      </c>
      <c r="EH11" s="73" t="s">
        <v>788</v>
      </c>
      <c r="EI11" s="73" t="s">
        <v>788</v>
      </c>
      <c r="EJ11" s="73" t="s">
        <v>788</v>
      </c>
      <c r="EK11" s="73" t="s">
        <v>788</v>
      </c>
      <c r="EL11" s="73" t="s">
        <v>788</v>
      </c>
      <c r="EM11" s="73" t="s">
        <v>788</v>
      </c>
      <c r="EN11" s="73" t="s">
        <v>788</v>
      </c>
      <c r="EO11" s="73" t="s">
        <v>788</v>
      </c>
      <c r="EP11" s="73" t="s">
        <v>788</v>
      </c>
      <c r="EQ11" s="73" t="s">
        <v>788</v>
      </c>
      <c r="ER11" s="73" t="s">
        <v>788</v>
      </c>
      <c r="ES11" s="73" t="s">
        <v>788</v>
      </c>
      <c r="ET11" s="73" t="s">
        <v>788</v>
      </c>
      <c r="EU11" s="73" t="s">
        <v>788</v>
      </c>
      <c r="EV11" s="73" t="s">
        <v>788</v>
      </c>
      <c r="EW11" s="73" t="s">
        <v>788</v>
      </c>
      <c r="EX11" s="73" t="s">
        <v>788</v>
      </c>
      <c r="EY11" s="73" t="s">
        <v>788</v>
      </c>
      <c r="EZ11" s="73" t="s">
        <v>788</v>
      </c>
      <c r="FA11" s="73" t="s">
        <v>788</v>
      </c>
      <c r="FB11" s="73" t="s">
        <v>788</v>
      </c>
      <c r="FC11" s="73" t="s">
        <v>788</v>
      </c>
      <c r="FD11" s="73" t="s">
        <v>788</v>
      </c>
      <c r="FE11" s="73" t="s">
        <v>788</v>
      </c>
      <c r="FF11" s="73" t="s">
        <v>788</v>
      </c>
      <c r="FG11" s="73" t="s">
        <v>788</v>
      </c>
      <c r="FH11" s="73" t="s">
        <v>788</v>
      </c>
      <c r="FI11" s="73" t="s">
        <v>788</v>
      </c>
      <c r="FJ11" s="73" t="s">
        <v>788</v>
      </c>
      <c r="FK11" s="73" t="s">
        <v>788</v>
      </c>
      <c r="FL11" s="73" t="s">
        <v>788</v>
      </c>
      <c r="FM11" s="73" t="s">
        <v>788</v>
      </c>
      <c r="FN11" s="73" t="s">
        <v>788</v>
      </c>
      <c r="FO11" s="73" t="s">
        <v>788</v>
      </c>
      <c r="FP11" s="73" t="s">
        <v>788</v>
      </c>
      <c r="FQ11" s="73" t="s">
        <v>788</v>
      </c>
      <c r="FR11" s="73" t="s">
        <v>788</v>
      </c>
      <c r="FS11" s="73" t="s">
        <v>788</v>
      </c>
      <c r="FT11" s="73" t="s">
        <v>788</v>
      </c>
      <c r="FU11" s="73" t="s">
        <v>788</v>
      </c>
      <c r="FV11" s="73" t="s">
        <v>788</v>
      </c>
      <c r="FW11" s="73" t="s">
        <v>788</v>
      </c>
      <c r="FX11" s="73" t="s">
        <v>788</v>
      </c>
      <c r="FY11" s="73" t="s">
        <v>788</v>
      </c>
      <c r="FZ11" s="73" t="s">
        <v>788</v>
      </c>
      <c r="GA11" s="73" t="s">
        <v>788</v>
      </c>
      <c r="GB11" s="73" t="s">
        <v>788</v>
      </c>
      <c r="GC11" s="73" t="s">
        <v>788</v>
      </c>
      <c r="GD11" s="73" t="s">
        <v>788</v>
      </c>
      <c r="GE11" s="73" t="s">
        <v>788</v>
      </c>
      <c r="GF11" s="73" t="s">
        <v>788</v>
      </c>
      <c r="GG11" s="73" t="s">
        <v>788</v>
      </c>
      <c r="GH11" s="73" t="s">
        <v>788</v>
      </c>
      <c r="GI11" s="73" t="s">
        <v>788</v>
      </c>
      <c r="GJ11" s="73" t="s">
        <v>788</v>
      </c>
      <c r="GK11" s="73" t="s">
        <v>788</v>
      </c>
      <c r="GL11" s="73" t="s">
        <v>788</v>
      </c>
      <c r="GM11" s="73" t="s">
        <v>788</v>
      </c>
      <c r="GN11" s="73" t="s">
        <v>788</v>
      </c>
      <c r="GO11" s="73" t="s">
        <v>788</v>
      </c>
      <c r="GP11" s="73" t="s">
        <v>788</v>
      </c>
      <c r="GQ11" s="73" t="s">
        <v>788</v>
      </c>
      <c r="GR11" s="73" t="s">
        <v>788</v>
      </c>
      <c r="GS11" s="73" t="s">
        <v>788</v>
      </c>
      <c r="GT11" s="73" t="s">
        <v>788</v>
      </c>
      <c r="GU11" s="73" t="s">
        <v>788</v>
      </c>
      <c r="GV11" s="73" t="s">
        <v>788</v>
      </c>
      <c r="GW11" s="73" t="s">
        <v>788</v>
      </c>
      <c r="GX11" s="73" t="s">
        <v>788</v>
      </c>
      <c r="GY11" s="73" t="s">
        <v>788</v>
      </c>
      <c r="GZ11" s="73" t="s">
        <v>788</v>
      </c>
      <c r="HA11" s="73" t="s">
        <v>788</v>
      </c>
      <c r="HB11" s="73" t="s">
        <v>788</v>
      </c>
      <c r="HC11" s="73" t="s">
        <v>788</v>
      </c>
      <c r="HD11" s="73" t="s">
        <v>788</v>
      </c>
      <c r="HE11" s="73" t="s">
        <v>788</v>
      </c>
      <c r="HF11" s="73" t="s">
        <v>788</v>
      </c>
      <c r="HG11" s="73" t="s">
        <v>788</v>
      </c>
      <c r="HH11" s="73" t="s">
        <v>788</v>
      </c>
      <c r="HI11" s="73" t="s">
        <v>788</v>
      </c>
      <c r="HJ11" s="73" t="s">
        <v>788</v>
      </c>
      <c r="HK11" s="73" t="s">
        <v>788</v>
      </c>
      <c r="HL11" s="73" t="s">
        <v>788</v>
      </c>
      <c r="HM11" s="73" t="s">
        <v>788</v>
      </c>
      <c r="HN11" s="73" t="s">
        <v>788</v>
      </c>
      <c r="HO11" s="73" t="s">
        <v>788</v>
      </c>
      <c r="HP11" s="73" t="s">
        <v>788</v>
      </c>
      <c r="HQ11" s="73" t="s">
        <v>788</v>
      </c>
      <c r="HR11" s="73" t="s">
        <v>788</v>
      </c>
      <c r="HS11" s="73" t="s">
        <v>788</v>
      </c>
      <c r="HT11" s="73" t="s">
        <v>788</v>
      </c>
      <c r="HU11" s="73" t="s">
        <v>788</v>
      </c>
      <c r="HV11" s="73" t="s">
        <v>788</v>
      </c>
      <c r="HW11" s="73" t="s">
        <v>788</v>
      </c>
      <c r="HX11" s="73" t="s">
        <v>788</v>
      </c>
      <c r="HY11" s="73" t="s">
        <v>788</v>
      </c>
      <c r="HZ11" s="73" t="s">
        <v>788</v>
      </c>
      <c r="IA11" s="73" t="s">
        <v>788</v>
      </c>
      <c r="IB11" s="73" t="s">
        <v>788</v>
      </c>
      <c r="IC11" s="73" t="s">
        <v>788</v>
      </c>
      <c r="ID11" s="73" t="s">
        <v>788</v>
      </c>
      <c r="IE11" s="73" t="s">
        <v>788</v>
      </c>
      <c r="IF11" s="73" t="s">
        <v>788</v>
      </c>
      <c r="IG11" s="73" t="s">
        <v>788</v>
      </c>
      <c r="IH11" s="73" t="s">
        <v>788</v>
      </c>
      <c r="II11" s="73" t="s">
        <v>788</v>
      </c>
      <c r="IJ11" s="73" t="s">
        <v>788</v>
      </c>
      <c r="IK11" s="73" t="s">
        <v>788</v>
      </c>
      <c r="IL11" s="73" t="s">
        <v>788</v>
      </c>
      <c r="IM11" s="73" t="s">
        <v>788</v>
      </c>
      <c r="IN11" s="73" t="s">
        <v>788</v>
      </c>
      <c r="IO11" s="73" t="s">
        <v>788</v>
      </c>
      <c r="IP11" s="73" t="s">
        <v>788</v>
      </c>
      <c r="IQ11" s="73" t="s">
        <v>788</v>
      </c>
      <c r="IR11" s="73" t="s">
        <v>788</v>
      </c>
      <c r="IS11" s="73" t="s">
        <v>788</v>
      </c>
      <c r="IT11" s="73" t="s">
        <v>788</v>
      </c>
      <c r="IU11" s="73" t="s">
        <v>788</v>
      </c>
      <c r="IV11" s="74"/>
      <c r="IW11" s="71" t="s">
        <v>788</v>
      </c>
      <c r="IX11" s="71" t="s">
        <v>788</v>
      </c>
      <c r="IY11" s="71" t="s">
        <v>788</v>
      </c>
      <c r="IZ11" s="71" t="s">
        <v>788</v>
      </c>
      <c r="JA11" s="71" t="s">
        <v>788</v>
      </c>
      <c r="JB11" s="71" t="s">
        <v>788</v>
      </c>
      <c r="JC11" s="71" t="s">
        <v>788</v>
      </c>
      <c r="JD11" s="71" t="s">
        <v>788</v>
      </c>
      <c r="JE11" s="71" t="s">
        <v>788</v>
      </c>
      <c r="JF11" s="71" t="s">
        <v>788</v>
      </c>
      <c r="JG11" s="71" t="s">
        <v>788</v>
      </c>
      <c r="JH11" s="71" t="s">
        <v>788</v>
      </c>
      <c r="JI11" s="71" t="s">
        <v>788</v>
      </c>
      <c r="JJ11" s="71" t="s">
        <v>788</v>
      </c>
      <c r="JK11" s="71" t="s">
        <v>788</v>
      </c>
      <c r="JL11" s="71" t="s">
        <v>788</v>
      </c>
      <c r="JM11" s="71" t="s">
        <v>788</v>
      </c>
      <c r="JN11" s="71" t="s">
        <v>788</v>
      </c>
      <c r="JO11" s="71" t="s">
        <v>788</v>
      </c>
      <c r="JP11" s="71" t="s">
        <v>788</v>
      </c>
      <c r="JQ11" s="71" t="s">
        <v>788</v>
      </c>
      <c r="JR11" s="71" t="s">
        <v>788</v>
      </c>
      <c r="JS11" s="71" t="s">
        <v>788</v>
      </c>
      <c r="JT11" s="71" t="s">
        <v>788</v>
      </c>
      <c r="JU11" s="71" t="s">
        <v>788</v>
      </c>
      <c r="JV11" s="71" t="s">
        <v>788</v>
      </c>
      <c r="JW11" s="71" t="s">
        <v>788</v>
      </c>
      <c r="JX11" s="71" t="s">
        <v>788</v>
      </c>
      <c r="JY11" s="71" t="s">
        <v>788</v>
      </c>
      <c r="JZ11" s="71" t="s">
        <v>788</v>
      </c>
      <c r="KA11" s="71" t="s">
        <v>788</v>
      </c>
      <c r="KB11" s="71" t="s">
        <v>788</v>
      </c>
      <c r="KC11" s="71" t="s">
        <v>788</v>
      </c>
      <c r="KD11" s="71" t="s">
        <v>788</v>
      </c>
      <c r="KE11" s="71" t="s">
        <v>788</v>
      </c>
      <c r="KF11" s="71" t="s">
        <v>788</v>
      </c>
      <c r="KG11" s="71" t="s">
        <v>788</v>
      </c>
      <c r="KH11" s="71" t="s">
        <v>788</v>
      </c>
      <c r="KI11" s="71" t="s">
        <v>788</v>
      </c>
      <c r="KJ11" s="71" t="s">
        <v>788</v>
      </c>
      <c r="KK11" s="71" t="s">
        <v>788</v>
      </c>
      <c r="KL11" s="71" t="s">
        <v>788</v>
      </c>
      <c r="KM11" s="71" t="s">
        <v>788</v>
      </c>
      <c r="KN11" s="71" t="s">
        <v>788</v>
      </c>
      <c r="KO11" s="71" t="s">
        <v>788</v>
      </c>
      <c r="KP11" s="71" t="s">
        <v>788</v>
      </c>
      <c r="KQ11" s="71" t="s">
        <v>788</v>
      </c>
      <c r="KR11" s="71" t="s">
        <v>788</v>
      </c>
      <c r="KS11" s="71" t="s">
        <v>788</v>
      </c>
      <c r="KT11" s="71" t="s">
        <v>788</v>
      </c>
      <c r="KU11" s="71" t="s">
        <v>788</v>
      </c>
      <c r="KV11" s="71" t="s">
        <v>788</v>
      </c>
      <c r="KW11" s="71" t="s">
        <v>788</v>
      </c>
      <c r="KX11" s="71" t="s">
        <v>788</v>
      </c>
      <c r="KY11" s="71" t="s">
        <v>788</v>
      </c>
      <c r="KZ11" s="71" t="s">
        <v>788</v>
      </c>
      <c r="LA11" s="71" t="s">
        <v>788</v>
      </c>
      <c r="LB11" s="71" t="s">
        <v>788</v>
      </c>
      <c r="LC11" s="71" t="s">
        <v>788</v>
      </c>
      <c r="LD11" s="71" t="s">
        <v>788</v>
      </c>
      <c r="LE11" s="71" t="s">
        <v>788</v>
      </c>
      <c r="LF11" s="71" t="s">
        <v>788</v>
      </c>
      <c r="LG11" s="71" t="s">
        <v>788</v>
      </c>
      <c r="LH11" s="71" t="s">
        <v>788</v>
      </c>
      <c r="LI11" s="71" t="s">
        <v>788</v>
      </c>
      <c r="LJ11" s="71" t="s">
        <v>788</v>
      </c>
      <c r="LK11" s="71" t="s">
        <v>788</v>
      </c>
      <c r="LL11" s="71" t="s">
        <v>788</v>
      </c>
      <c r="LM11" s="71" t="s">
        <v>788</v>
      </c>
      <c r="LN11" s="71" t="s">
        <v>788</v>
      </c>
      <c r="LO11" s="71" t="s">
        <v>788</v>
      </c>
      <c r="LP11" s="71" t="s">
        <v>788</v>
      </c>
      <c r="LQ11" s="71" t="s">
        <v>788</v>
      </c>
      <c r="LR11" s="71" t="s">
        <v>788</v>
      </c>
      <c r="LS11" s="71" t="s">
        <v>788</v>
      </c>
      <c r="LT11" s="71" t="s">
        <v>788</v>
      </c>
      <c r="LU11" s="71" t="s">
        <v>788</v>
      </c>
      <c r="LV11" s="71" t="s">
        <v>788</v>
      </c>
      <c r="LW11" s="71" t="s">
        <v>788</v>
      </c>
      <c r="LX11" s="71" t="s">
        <v>788</v>
      </c>
      <c r="LY11" s="71" t="s">
        <v>788</v>
      </c>
      <c r="LZ11" s="71" t="s">
        <v>788</v>
      </c>
      <c r="MA11" s="71" t="s">
        <v>788</v>
      </c>
      <c r="MB11" s="71" t="s">
        <v>788</v>
      </c>
      <c r="MC11" s="71" t="s">
        <v>788</v>
      </c>
      <c r="MD11" s="71" t="s">
        <v>788</v>
      </c>
      <c r="ME11" s="71" t="s">
        <v>788</v>
      </c>
      <c r="MF11" s="71" t="s">
        <v>788</v>
      </c>
      <c r="MG11" s="71" t="s">
        <v>788</v>
      </c>
      <c r="MH11" s="71" t="s">
        <v>788</v>
      </c>
      <c r="MI11" s="71" t="s">
        <v>788</v>
      </c>
      <c r="MJ11" s="71" t="s">
        <v>788</v>
      </c>
      <c r="MK11" s="71" t="s">
        <v>788</v>
      </c>
      <c r="ML11" s="71" t="s">
        <v>788</v>
      </c>
      <c r="MM11" s="71" t="s">
        <v>788</v>
      </c>
      <c r="MN11" s="71" t="s">
        <v>788</v>
      </c>
      <c r="MO11" s="71" t="s">
        <v>788</v>
      </c>
      <c r="MP11" s="71" t="s">
        <v>788</v>
      </c>
      <c r="MQ11" s="71" t="s">
        <v>788</v>
      </c>
      <c r="MR11" s="71" t="s">
        <v>788</v>
      </c>
      <c r="MS11" s="71" t="s">
        <v>788</v>
      </c>
      <c r="MT11" s="71" t="s">
        <v>788</v>
      </c>
      <c r="MU11" s="71" t="s">
        <v>788</v>
      </c>
      <c r="MV11" s="71" t="s">
        <v>788</v>
      </c>
      <c r="MW11" s="71" t="s">
        <v>788</v>
      </c>
      <c r="MX11" s="71" t="s">
        <v>788</v>
      </c>
      <c r="MY11" s="71" t="s">
        <v>788</v>
      </c>
      <c r="MZ11" s="71" t="s">
        <v>788</v>
      </c>
      <c r="NA11" s="71" t="s">
        <v>788</v>
      </c>
      <c r="NB11" s="71" t="s">
        <v>788</v>
      </c>
      <c r="NC11" s="71" t="s">
        <v>788</v>
      </c>
      <c r="ND11" s="71" t="s">
        <v>788</v>
      </c>
      <c r="NE11" s="71" t="s">
        <v>788</v>
      </c>
      <c r="NF11" s="71" t="s">
        <v>788</v>
      </c>
      <c r="NG11" s="71" t="s">
        <v>788</v>
      </c>
      <c r="NH11" s="71" t="s">
        <v>788</v>
      </c>
      <c r="NI11" s="71" t="s">
        <v>788</v>
      </c>
      <c r="NJ11" s="71" t="s">
        <v>788</v>
      </c>
      <c r="NK11" s="71" t="s">
        <v>788</v>
      </c>
      <c r="NL11" s="71" t="s">
        <v>788</v>
      </c>
      <c r="NM11" s="71" t="s">
        <v>788</v>
      </c>
      <c r="NN11" s="71" t="s">
        <v>788</v>
      </c>
      <c r="NO11" s="71" t="s">
        <v>788</v>
      </c>
      <c r="NP11" s="71" t="s">
        <v>788</v>
      </c>
      <c r="NQ11" s="71" t="s">
        <v>788</v>
      </c>
      <c r="NR11" s="71" t="s">
        <v>788</v>
      </c>
      <c r="NS11" s="71" t="s">
        <v>788</v>
      </c>
      <c r="NT11" s="71" t="s">
        <v>788</v>
      </c>
      <c r="NU11" s="71" t="s">
        <v>788</v>
      </c>
      <c r="NV11" s="71" t="s">
        <v>788</v>
      </c>
      <c r="NW11" s="71" t="s">
        <v>788</v>
      </c>
      <c r="NX11" s="71" t="s">
        <v>788</v>
      </c>
      <c r="NY11" s="71" t="s">
        <v>788</v>
      </c>
      <c r="NZ11" s="71" t="s">
        <v>788</v>
      </c>
      <c r="OA11" s="71" t="s">
        <v>788</v>
      </c>
      <c r="OB11" s="71" t="s">
        <v>788</v>
      </c>
      <c r="OC11" s="71" t="s">
        <v>788</v>
      </c>
      <c r="OD11" s="71" t="s">
        <v>788</v>
      </c>
      <c r="OE11" s="71" t="s">
        <v>788</v>
      </c>
      <c r="OF11" s="71" t="s">
        <v>788</v>
      </c>
      <c r="OG11" s="71" t="s">
        <v>788</v>
      </c>
      <c r="OH11" s="71" t="s">
        <v>788</v>
      </c>
      <c r="OI11" s="71" t="s">
        <v>788</v>
      </c>
      <c r="OJ11" s="71" t="s">
        <v>788</v>
      </c>
      <c r="OK11" s="71" t="s">
        <v>788</v>
      </c>
      <c r="OL11" s="71" t="s">
        <v>788</v>
      </c>
      <c r="OM11" s="71" t="s">
        <v>788</v>
      </c>
      <c r="ON11" s="71" t="s">
        <v>788</v>
      </c>
      <c r="OO11" s="71" t="s">
        <v>788</v>
      </c>
      <c r="OP11" s="71" t="s">
        <v>788</v>
      </c>
      <c r="OQ11" s="71" t="s">
        <v>788</v>
      </c>
      <c r="OR11" s="71" t="s">
        <v>788</v>
      </c>
      <c r="OS11" s="71" t="s">
        <v>788</v>
      </c>
      <c r="OT11" s="71" t="s">
        <v>788</v>
      </c>
      <c r="OU11" s="71" t="s">
        <v>788</v>
      </c>
      <c r="OV11" s="71" t="s">
        <v>788</v>
      </c>
      <c r="OW11" s="71" t="s">
        <v>788</v>
      </c>
      <c r="OX11" s="71" t="s">
        <v>788</v>
      </c>
      <c r="OY11" s="71" t="s">
        <v>788</v>
      </c>
      <c r="OZ11" s="71" t="s">
        <v>788</v>
      </c>
      <c r="PA11" s="71" t="s">
        <v>788</v>
      </c>
      <c r="PB11" s="71" t="s">
        <v>788</v>
      </c>
      <c r="PC11" s="71" t="s">
        <v>788</v>
      </c>
      <c r="PD11" s="71" t="s">
        <v>788</v>
      </c>
      <c r="PE11" s="71" t="s">
        <v>788</v>
      </c>
      <c r="PF11" s="71" t="s">
        <v>788</v>
      </c>
      <c r="PG11" s="71" t="s">
        <v>788</v>
      </c>
      <c r="PH11" s="71" t="s">
        <v>788</v>
      </c>
      <c r="PI11" s="71" t="s">
        <v>788</v>
      </c>
      <c r="PJ11" s="71" t="s">
        <v>788</v>
      </c>
      <c r="PK11" s="71" t="s">
        <v>788</v>
      </c>
      <c r="PL11" s="71" t="s">
        <v>788</v>
      </c>
      <c r="PM11" s="71" t="s">
        <v>788</v>
      </c>
      <c r="PN11" s="71" t="s">
        <v>788</v>
      </c>
      <c r="PO11" s="71" t="s">
        <v>788</v>
      </c>
      <c r="PP11" s="71" t="s">
        <v>788</v>
      </c>
      <c r="PQ11" s="71" t="s">
        <v>788</v>
      </c>
      <c r="PR11" s="71" t="s">
        <v>788</v>
      </c>
      <c r="PS11" s="71" t="s">
        <v>788</v>
      </c>
      <c r="PT11" s="71" t="s">
        <v>788</v>
      </c>
      <c r="PU11" s="71" t="s">
        <v>788</v>
      </c>
      <c r="PV11" s="71" t="s">
        <v>788</v>
      </c>
      <c r="PW11" s="71" t="s">
        <v>788</v>
      </c>
      <c r="PX11" s="71" t="s">
        <v>788</v>
      </c>
      <c r="PY11" s="71" t="s">
        <v>788</v>
      </c>
      <c r="PZ11" s="71" t="s">
        <v>788</v>
      </c>
      <c r="QA11" s="71" t="s">
        <v>788</v>
      </c>
      <c r="QB11" s="71" t="s">
        <v>788</v>
      </c>
      <c r="QC11" s="71" t="s">
        <v>788</v>
      </c>
      <c r="QD11" s="71" t="s">
        <v>788</v>
      </c>
      <c r="QE11" s="71" t="s">
        <v>788</v>
      </c>
      <c r="QF11" s="71" t="s">
        <v>788</v>
      </c>
      <c r="QG11" s="71" t="s">
        <v>788</v>
      </c>
      <c r="QH11" s="71" t="s">
        <v>788</v>
      </c>
      <c r="QI11" s="71" t="s">
        <v>788</v>
      </c>
      <c r="QJ11" s="71" t="s">
        <v>788</v>
      </c>
      <c r="QK11" s="71" t="s">
        <v>788</v>
      </c>
      <c r="QL11" s="71" t="s">
        <v>788</v>
      </c>
      <c r="QM11" s="71" t="s">
        <v>788</v>
      </c>
      <c r="QN11" s="71" t="s">
        <v>788</v>
      </c>
      <c r="QO11" s="71" t="s">
        <v>788</v>
      </c>
      <c r="QP11" s="71" t="s">
        <v>788</v>
      </c>
      <c r="QQ11" s="71" t="s">
        <v>788</v>
      </c>
      <c r="QR11" s="71" t="s">
        <v>788</v>
      </c>
      <c r="QS11" s="71" t="s">
        <v>788</v>
      </c>
      <c r="QT11" s="71" t="s">
        <v>788</v>
      </c>
      <c r="QU11" s="71" t="s">
        <v>788</v>
      </c>
      <c r="QV11" s="71" t="s">
        <v>788</v>
      </c>
      <c r="QW11" s="71" t="s">
        <v>788</v>
      </c>
      <c r="QX11" s="71" t="s">
        <v>788</v>
      </c>
      <c r="QY11" s="71" t="s">
        <v>788</v>
      </c>
      <c r="QZ11" s="71" t="s">
        <v>788</v>
      </c>
      <c r="RA11" s="71" t="s">
        <v>788</v>
      </c>
      <c r="RB11" s="71" t="s">
        <v>788</v>
      </c>
      <c r="RC11" s="71" t="s">
        <v>788</v>
      </c>
      <c r="RD11" s="71" t="s">
        <v>788</v>
      </c>
      <c r="RE11" s="71" t="s">
        <v>788</v>
      </c>
      <c r="RF11" s="71" t="s">
        <v>788</v>
      </c>
      <c r="RG11" s="71" t="s">
        <v>788</v>
      </c>
      <c r="RH11" s="71" t="s">
        <v>788</v>
      </c>
      <c r="RI11" s="71" t="s">
        <v>788</v>
      </c>
      <c r="RJ11" s="71" t="s">
        <v>788</v>
      </c>
      <c r="RK11" s="71" t="s">
        <v>788</v>
      </c>
      <c r="RL11" s="71" t="s">
        <v>788</v>
      </c>
      <c r="RM11" s="71" t="s">
        <v>788</v>
      </c>
      <c r="RN11" s="71" t="s">
        <v>788</v>
      </c>
      <c r="RO11" s="71" t="s">
        <v>788</v>
      </c>
      <c r="RP11" s="71" t="s">
        <v>788</v>
      </c>
      <c r="RQ11" s="71" t="s">
        <v>788</v>
      </c>
      <c r="RR11" s="71" t="s">
        <v>788</v>
      </c>
      <c r="RS11" s="71" t="s">
        <v>788</v>
      </c>
      <c r="RT11" s="71" t="s">
        <v>788</v>
      </c>
      <c r="RU11" s="71" t="s">
        <v>788</v>
      </c>
      <c r="RV11" s="71" t="s">
        <v>788</v>
      </c>
      <c r="RW11" s="71" t="s">
        <v>788</v>
      </c>
      <c r="RX11" s="71" t="s">
        <v>788</v>
      </c>
      <c r="RY11" s="71" t="s">
        <v>788</v>
      </c>
      <c r="RZ11" s="71" t="s">
        <v>788</v>
      </c>
      <c r="SA11" s="71" t="s">
        <v>788</v>
      </c>
      <c r="SB11" s="71" t="s">
        <v>788</v>
      </c>
      <c r="SC11" s="71" t="s">
        <v>788</v>
      </c>
      <c r="SD11" s="71" t="s">
        <v>788</v>
      </c>
      <c r="SE11" s="71" t="s">
        <v>788</v>
      </c>
      <c r="SF11" s="71" t="s">
        <v>788</v>
      </c>
      <c r="SG11" s="71" t="s">
        <v>788</v>
      </c>
      <c r="SH11" s="71" t="s">
        <v>788</v>
      </c>
    </row>
    <row r="12" spans="1:503">
      <c r="A12" s="16" t="s">
        <v>2183</v>
      </c>
      <c r="B12" s="70">
        <v>4</v>
      </c>
      <c r="C12" s="70">
        <v>4</v>
      </c>
      <c r="D12" s="70">
        <v>1</v>
      </c>
      <c r="E12" s="70">
        <v>2007</v>
      </c>
      <c r="F12" s="70" t="s">
        <v>791</v>
      </c>
      <c r="G12" s="1073" t="s">
        <v>2179</v>
      </c>
      <c r="H12" s="70" t="s">
        <v>2180</v>
      </c>
      <c r="I12" s="1066"/>
      <c r="J12" s="73" t="s">
        <v>788</v>
      </c>
      <c r="K12" s="73" t="s">
        <v>788</v>
      </c>
      <c r="L12" s="73" t="s">
        <v>788</v>
      </c>
      <c r="M12" s="73" t="s">
        <v>788</v>
      </c>
      <c r="N12" s="73" t="s">
        <v>788</v>
      </c>
      <c r="O12" s="73" t="s">
        <v>788</v>
      </c>
      <c r="P12" s="73" t="s">
        <v>788</v>
      </c>
      <c r="Q12" s="73" t="s">
        <v>788</v>
      </c>
      <c r="R12" s="73" t="s">
        <v>788</v>
      </c>
      <c r="S12" s="73" t="s">
        <v>788</v>
      </c>
      <c r="T12" s="73" t="s">
        <v>788</v>
      </c>
      <c r="U12" s="73" t="s">
        <v>788</v>
      </c>
      <c r="V12" s="73" t="s">
        <v>788</v>
      </c>
      <c r="W12" s="73" t="s">
        <v>788</v>
      </c>
      <c r="X12" s="73" t="s">
        <v>788</v>
      </c>
      <c r="Y12" s="73" t="s">
        <v>788</v>
      </c>
      <c r="Z12" s="73" t="s">
        <v>788</v>
      </c>
      <c r="AA12" s="73" t="s">
        <v>788</v>
      </c>
      <c r="AB12" s="73" t="s">
        <v>788</v>
      </c>
      <c r="AC12" s="73" t="s">
        <v>788</v>
      </c>
      <c r="AD12" s="73" t="s">
        <v>788</v>
      </c>
      <c r="AE12" s="73" t="s">
        <v>788</v>
      </c>
      <c r="AF12" s="73" t="s">
        <v>788</v>
      </c>
      <c r="AG12" s="73" t="s">
        <v>788</v>
      </c>
      <c r="AH12" s="73" t="s">
        <v>788</v>
      </c>
      <c r="AI12" s="73" t="s">
        <v>788</v>
      </c>
      <c r="AJ12" s="73" t="s">
        <v>788</v>
      </c>
      <c r="AK12" s="73" t="s">
        <v>788</v>
      </c>
      <c r="AL12" s="73" t="s">
        <v>788</v>
      </c>
      <c r="AM12" s="73" t="s">
        <v>788</v>
      </c>
      <c r="AN12" s="73" t="s">
        <v>788</v>
      </c>
      <c r="AO12" s="73" t="s">
        <v>788</v>
      </c>
      <c r="AP12" s="73" t="s">
        <v>788</v>
      </c>
      <c r="AQ12" s="73" t="s">
        <v>788</v>
      </c>
      <c r="AR12" s="73" t="s">
        <v>788</v>
      </c>
      <c r="AS12" s="73" t="s">
        <v>788</v>
      </c>
      <c r="AT12" s="73" t="s">
        <v>788</v>
      </c>
      <c r="AU12" s="73" t="s">
        <v>788</v>
      </c>
      <c r="AV12" s="73" t="s">
        <v>788</v>
      </c>
      <c r="AW12" s="73" t="s">
        <v>788</v>
      </c>
      <c r="AX12" s="73" t="s">
        <v>788</v>
      </c>
      <c r="AY12" s="73" t="s">
        <v>788</v>
      </c>
      <c r="AZ12" s="73" t="s">
        <v>788</v>
      </c>
      <c r="BA12" s="73" t="s">
        <v>788</v>
      </c>
      <c r="BB12" s="73" t="s">
        <v>788</v>
      </c>
      <c r="BC12" s="73" t="s">
        <v>788</v>
      </c>
      <c r="BD12" s="73" t="s">
        <v>788</v>
      </c>
      <c r="BE12" s="73" t="s">
        <v>788</v>
      </c>
      <c r="BF12" s="73" t="s">
        <v>788</v>
      </c>
      <c r="BG12" s="73" t="s">
        <v>788</v>
      </c>
      <c r="BH12" s="73" t="s">
        <v>788</v>
      </c>
      <c r="BI12" s="73" t="s">
        <v>788</v>
      </c>
      <c r="BJ12" s="73" t="s">
        <v>788</v>
      </c>
      <c r="BK12" s="73" t="s">
        <v>788</v>
      </c>
      <c r="BL12" s="73" t="s">
        <v>788</v>
      </c>
      <c r="BM12" s="73" t="s">
        <v>788</v>
      </c>
      <c r="BN12" s="73" t="s">
        <v>788</v>
      </c>
      <c r="BO12" s="73" t="s">
        <v>788</v>
      </c>
      <c r="BP12" s="73" t="s">
        <v>788</v>
      </c>
      <c r="BQ12" s="73" t="s">
        <v>788</v>
      </c>
      <c r="BR12" s="73" t="s">
        <v>788</v>
      </c>
      <c r="BS12" s="73" t="s">
        <v>788</v>
      </c>
      <c r="BT12" s="73" t="s">
        <v>788</v>
      </c>
      <c r="BU12" s="73" t="s">
        <v>788</v>
      </c>
      <c r="BV12" s="73" t="s">
        <v>788</v>
      </c>
      <c r="BW12" s="73" t="s">
        <v>788</v>
      </c>
      <c r="BX12" s="73" t="s">
        <v>788</v>
      </c>
      <c r="BY12" s="73" t="s">
        <v>788</v>
      </c>
      <c r="BZ12" s="73" t="s">
        <v>788</v>
      </c>
      <c r="CA12" s="73" t="s">
        <v>788</v>
      </c>
      <c r="CB12" s="73" t="s">
        <v>788</v>
      </c>
      <c r="CC12" s="73" t="s">
        <v>788</v>
      </c>
      <c r="CD12" s="73" t="s">
        <v>788</v>
      </c>
      <c r="CE12" s="73" t="s">
        <v>788</v>
      </c>
      <c r="CF12" s="73" t="s">
        <v>788</v>
      </c>
      <c r="CG12" s="73" t="s">
        <v>788</v>
      </c>
      <c r="CH12" s="73" t="s">
        <v>788</v>
      </c>
      <c r="CI12" s="73" t="s">
        <v>788</v>
      </c>
      <c r="CJ12" s="73" t="s">
        <v>788</v>
      </c>
      <c r="CK12" s="73" t="s">
        <v>788</v>
      </c>
      <c r="CL12" s="73" t="s">
        <v>788</v>
      </c>
      <c r="CM12" s="73" t="s">
        <v>788</v>
      </c>
      <c r="CN12" s="73" t="s">
        <v>788</v>
      </c>
      <c r="CO12" s="73" t="s">
        <v>788</v>
      </c>
      <c r="CP12" s="73" t="s">
        <v>788</v>
      </c>
      <c r="CQ12" s="73" t="s">
        <v>788</v>
      </c>
      <c r="CR12" s="73" t="s">
        <v>788</v>
      </c>
      <c r="CS12" s="73" t="s">
        <v>788</v>
      </c>
      <c r="CT12" s="73" t="s">
        <v>788</v>
      </c>
      <c r="CU12" s="73" t="s">
        <v>788</v>
      </c>
      <c r="CV12" s="73" t="s">
        <v>788</v>
      </c>
      <c r="CW12" s="73" t="s">
        <v>788</v>
      </c>
      <c r="CX12" s="73" t="s">
        <v>788</v>
      </c>
      <c r="CY12" s="73" t="s">
        <v>788</v>
      </c>
      <c r="CZ12" s="73" t="s">
        <v>788</v>
      </c>
      <c r="DA12" s="73" t="s">
        <v>788</v>
      </c>
      <c r="DB12" s="73" t="s">
        <v>788</v>
      </c>
      <c r="DC12" s="73" t="s">
        <v>788</v>
      </c>
      <c r="DD12" s="73" t="s">
        <v>788</v>
      </c>
      <c r="DE12" s="73" t="s">
        <v>788</v>
      </c>
      <c r="DF12" s="73" t="s">
        <v>788</v>
      </c>
      <c r="DG12" s="73" t="s">
        <v>788</v>
      </c>
      <c r="DH12" s="73" t="s">
        <v>788</v>
      </c>
      <c r="DI12" s="73" t="s">
        <v>788</v>
      </c>
      <c r="DJ12" s="73" t="s">
        <v>788</v>
      </c>
      <c r="DK12" s="73" t="s">
        <v>788</v>
      </c>
      <c r="DL12" s="73" t="s">
        <v>788</v>
      </c>
      <c r="DM12" s="73" t="s">
        <v>788</v>
      </c>
      <c r="DN12" s="73" t="s">
        <v>788</v>
      </c>
      <c r="DO12" s="73" t="s">
        <v>788</v>
      </c>
      <c r="DP12" s="73" t="s">
        <v>788</v>
      </c>
      <c r="DQ12" s="73" t="s">
        <v>788</v>
      </c>
      <c r="DR12" s="73" t="s">
        <v>788</v>
      </c>
      <c r="DS12" s="73" t="s">
        <v>788</v>
      </c>
      <c r="DT12" s="73" t="s">
        <v>788</v>
      </c>
      <c r="DU12" s="73" t="s">
        <v>788</v>
      </c>
      <c r="DV12" s="73" t="s">
        <v>788</v>
      </c>
      <c r="DW12" s="73" t="s">
        <v>788</v>
      </c>
      <c r="DX12" s="73" t="s">
        <v>788</v>
      </c>
      <c r="DY12" s="73" t="s">
        <v>788</v>
      </c>
      <c r="DZ12" s="73" t="s">
        <v>788</v>
      </c>
      <c r="EA12" s="73" t="s">
        <v>788</v>
      </c>
      <c r="EB12" s="73" t="s">
        <v>788</v>
      </c>
      <c r="EC12" s="73" t="s">
        <v>788</v>
      </c>
      <c r="ED12" s="73" t="s">
        <v>788</v>
      </c>
      <c r="EE12" s="73" t="s">
        <v>788</v>
      </c>
      <c r="EF12" s="73" t="s">
        <v>788</v>
      </c>
      <c r="EG12" s="73" t="s">
        <v>788</v>
      </c>
      <c r="EH12" s="73" t="s">
        <v>788</v>
      </c>
      <c r="EI12" s="73" t="s">
        <v>788</v>
      </c>
      <c r="EJ12" s="73" t="s">
        <v>788</v>
      </c>
      <c r="EK12" s="73" t="s">
        <v>788</v>
      </c>
      <c r="EL12" s="73" t="s">
        <v>788</v>
      </c>
      <c r="EM12" s="73" t="s">
        <v>788</v>
      </c>
      <c r="EN12" s="73" t="s">
        <v>788</v>
      </c>
      <c r="EO12" s="73" t="s">
        <v>788</v>
      </c>
      <c r="EP12" s="73" t="s">
        <v>788</v>
      </c>
      <c r="EQ12" s="73" t="s">
        <v>788</v>
      </c>
      <c r="ER12" s="73" t="s">
        <v>788</v>
      </c>
      <c r="ES12" s="73" t="s">
        <v>788</v>
      </c>
      <c r="ET12" s="73" t="s">
        <v>788</v>
      </c>
      <c r="EU12" s="73" t="s">
        <v>788</v>
      </c>
      <c r="EV12" s="73" t="s">
        <v>788</v>
      </c>
      <c r="EW12" s="73" t="s">
        <v>788</v>
      </c>
      <c r="EX12" s="73" t="s">
        <v>788</v>
      </c>
      <c r="EY12" s="73" t="s">
        <v>788</v>
      </c>
      <c r="EZ12" s="73" t="s">
        <v>788</v>
      </c>
      <c r="FA12" s="73" t="s">
        <v>788</v>
      </c>
      <c r="FB12" s="73" t="s">
        <v>788</v>
      </c>
      <c r="FC12" s="73" t="s">
        <v>788</v>
      </c>
      <c r="FD12" s="73" t="s">
        <v>788</v>
      </c>
      <c r="FE12" s="73" t="s">
        <v>788</v>
      </c>
      <c r="FF12" s="73" t="s">
        <v>788</v>
      </c>
      <c r="FG12" s="73" t="s">
        <v>788</v>
      </c>
      <c r="FH12" s="73" t="s">
        <v>788</v>
      </c>
      <c r="FI12" s="73" t="s">
        <v>788</v>
      </c>
      <c r="FJ12" s="73" t="s">
        <v>788</v>
      </c>
      <c r="FK12" s="73" t="s">
        <v>788</v>
      </c>
      <c r="FL12" s="73" t="s">
        <v>788</v>
      </c>
      <c r="FM12" s="73" t="s">
        <v>788</v>
      </c>
      <c r="FN12" s="73" t="s">
        <v>788</v>
      </c>
      <c r="FO12" s="73" t="s">
        <v>788</v>
      </c>
      <c r="FP12" s="73" t="s">
        <v>788</v>
      </c>
      <c r="FQ12" s="73" t="s">
        <v>788</v>
      </c>
      <c r="FR12" s="73" t="s">
        <v>788</v>
      </c>
      <c r="FS12" s="73" t="s">
        <v>788</v>
      </c>
      <c r="FT12" s="73" t="s">
        <v>788</v>
      </c>
      <c r="FU12" s="73" t="s">
        <v>788</v>
      </c>
      <c r="FV12" s="73" t="s">
        <v>788</v>
      </c>
      <c r="FW12" s="73" t="s">
        <v>788</v>
      </c>
      <c r="FX12" s="73" t="s">
        <v>788</v>
      </c>
      <c r="FY12" s="73" t="s">
        <v>788</v>
      </c>
      <c r="FZ12" s="73" t="s">
        <v>788</v>
      </c>
      <c r="GA12" s="73" t="s">
        <v>788</v>
      </c>
      <c r="GB12" s="73" t="s">
        <v>788</v>
      </c>
      <c r="GC12" s="73" t="s">
        <v>788</v>
      </c>
      <c r="GD12" s="73" t="s">
        <v>788</v>
      </c>
      <c r="GE12" s="73" t="s">
        <v>788</v>
      </c>
      <c r="GF12" s="73" t="s">
        <v>788</v>
      </c>
      <c r="GG12" s="73" t="s">
        <v>788</v>
      </c>
      <c r="GH12" s="73" t="s">
        <v>788</v>
      </c>
      <c r="GI12" s="73" t="s">
        <v>788</v>
      </c>
      <c r="GJ12" s="73" t="s">
        <v>788</v>
      </c>
      <c r="GK12" s="73" t="s">
        <v>788</v>
      </c>
      <c r="GL12" s="73" t="s">
        <v>788</v>
      </c>
      <c r="GM12" s="73" t="s">
        <v>788</v>
      </c>
      <c r="GN12" s="73" t="s">
        <v>788</v>
      </c>
      <c r="GO12" s="73" t="s">
        <v>788</v>
      </c>
      <c r="GP12" s="73" t="s">
        <v>788</v>
      </c>
      <c r="GQ12" s="73" t="s">
        <v>788</v>
      </c>
      <c r="GR12" s="73" t="s">
        <v>788</v>
      </c>
      <c r="GS12" s="73" t="s">
        <v>788</v>
      </c>
      <c r="GT12" s="73" t="s">
        <v>788</v>
      </c>
      <c r="GU12" s="73" t="s">
        <v>788</v>
      </c>
      <c r="GV12" s="73" t="s">
        <v>788</v>
      </c>
      <c r="GW12" s="73" t="s">
        <v>788</v>
      </c>
      <c r="GX12" s="73" t="s">
        <v>788</v>
      </c>
      <c r="GY12" s="73" t="s">
        <v>788</v>
      </c>
      <c r="GZ12" s="73" t="s">
        <v>788</v>
      </c>
      <c r="HA12" s="73" t="s">
        <v>788</v>
      </c>
      <c r="HB12" s="73" t="s">
        <v>788</v>
      </c>
      <c r="HC12" s="73" t="s">
        <v>788</v>
      </c>
      <c r="HD12" s="73" t="s">
        <v>788</v>
      </c>
      <c r="HE12" s="73" t="s">
        <v>788</v>
      </c>
      <c r="HF12" s="73" t="s">
        <v>788</v>
      </c>
      <c r="HG12" s="73" t="s">
        <v>788</v>
      </c>
      <c r="HH12" s="73" t="s">
        <v>788</v>
      </c>
      <c r="HI12" s="73" t="s">
        <v>788</v>
      </c>
      <c r="HJ12" s="73" t="s">
        <v>788</v>
      </c>
      <c r="HK12" s="73" t="s">
        <v>788</v>
      </c>
      <c r="HL12" s="73" t="s">
        <v>788</v>
      </c>
      <c r="HM12" s="73" t="s">
        <v>788</v>
      </c>
      <c r="HN12" s="73" t="s">
        <v>788</v>
      </c>
      <c r="HO12" s="73" t="s">
        <v>788</v>
      </c>
      <c r="HP12" s="73" t="s">
        <v>788</v>
      </c>
      <c r="HQ12" s="73" t="s">
        <v>788</v>
      </c>
      <c r="HR12" s="73" t="s">
        <v>788</v>
      </c>
      <c r="HS12" s="73" t="s">
        <v>788</v>
      </c>
      <c r="HT12" s="73" t="s">
        <v>788</v>
      </c>
      <c r="HU12" s="73" t="s">
        <v>788</v>
      </c>
      <c r="HV12" s="73" t="s">
        <v>788</v>
      </c>
      <c r="HW12" s="73" t="s">
        <v>788</v>
      </c>
      <c r="HX12" s="73" t="s">
        <v>788</v>
      </c>
      <c r="HY12" s="73" t="s">
        <v>788</v>
      </c>
      <c r="HZ12" s="73" t="s">
        <v>788</v>
      </c>
      <c r="IA12" s="73" t="s">
        <v>788</v>
      </c>
      <c r="IB12" s="73" t="s">
        <v>788</v>
      </c>
      <c r="IC12" s="73" t="s">
        <v>788</v>
      </c>
      <c r="ID12" s="73" t="s">
        <v>788</v>
      </c>
      <c r="IE12" s="73" t="s">
        <v>788</v>
      </c>
      <c r="IF12" s="73" t="s">
        <v>788</v>
      </c>
      <c r="IG12" s="73" t="s">
        <v>788</v>
      </c>
      <c r="IH12" s="73" t="s">
        <v>788</v>
      </c>
      <c r="II12" s="73" t="s">
        <v>788</v>
      </c>
      <c r="IJ12" s="73" t="s">
        <v>788</v>
      </c>
      <c r="IK12" s="73" t="s">
        <v>788</v>
      </c>
      <c r="IL12" s="73" t="s">
        <v>788</v>
      </c>
      <c r="IM12" s="73" t="s">
        <v>788</v>
      </c>
      <c r="IN12" s="73" t="s">
        <v>788</v>
      </c>
      <c r="IO12" s="73" t="s">
        <v>788</v>
      </c>
      <c r="IP12" s="73" t="s">
        <v>788</v>
      </c>
      <c r="IQ12" s="73" t="s">
        <v>788</v>
      </c>
      <c r="IR12" s="73" t="s">
        <v>788</v>
      </c>
      <c r="IS12" s="73" t="s">
        <v>788</v>
      </c>
      <c r="IT12" s="73" t="s">
        <v>788</v>
      </c>
      <c r="IU12" s="73" t="s">
        <v>788</v>
      </c>
      <c r="IV12" s="74"/>
      <c r="IW12" s="71" t="s">
        <v>788</v>
      </c>
      <c r="IX12" s="71" t="s">
        <v>788</v>
      </c>
      <c r="IY12" s="71" t="s">
        <v>788</v>
      </c>
      <c r="IZ12" s="71" t="s">
        <v>788</v>
      </c>
      <c r="JA12" s="71" t="s">
        <v>788</v>
      </c>
      <c r="JB12" s="71" t="s">
        <v>788</v>
      </c>
      <c r="JC12" s="71" t="s">
        <v>788</v>
      </c>
      <c r="JD12" s="71" t="s">
        <v>788</v>
      </c>
      <c r="JE12" s="71" t="s">
        <v>788</v>
      </c>
      <c r="JF12" s="71" t="s">
        <v>788</v>
      </c>
      <c r="JG12" s="71" t="s">
        <v>788</v>
      </c>
      <c r="JH12" s="71" t="s">
        <v>788</v>
      </c>
      <c r="JI12" s="71" t="s">
        <v>788</v>
      </c>
      <c r="JJ12" s="71" t="s">
        <v>788</v>
      </c>
      <c r="JK12" s="71" t="s">
        <v>788</v>
      </c>
      <c r="JL12" s="71" t="s">
        <v>788</v>
      </c>
      <c r="JM12" s="71" t="s">
        <v>788</v>
      </c>
      <c r="JN12" s="71" t="s">
        <v>788</v>
      </c>
      <c r="JO12" s="71" t="s">
        <v>788</v>
      </c>
      <c r="JP12" s="71" t="s">
        <v>788</v>
      </c>
      <c r="JQ12" s="71" t="s">
        <v>788</v>
      </c>
      <c r="JR12" s="71" t="s">
        <v>788</v>
      </c>
      <c r="JS12" s="71" t="s">
        <v>788</v>
      </c>
      <c r="JT12" s="71" t="s">
        <v>788</v>
      </c>
      <c r="JU12" s="71" t="s">
        <v>788</v>
      </c>
      <c r="JV12" s="71" t="s">
        <v>788</v>
      </c>
      <c r="JW12" s="71" t="s">
        <v>788</v>
      </c>
      <c r="JX12" s="71" t="s">
        <v>788</v>
      </c>
      <c r="JY12" s="71" t="s">
        <v>788</v>
      </c>
      <c r="JZ12" s="71" t="s">
        <v>788</v>
      </c>
      <c r="KA12" s="71" t="s">
        <v>788</v>
      </c>
      <c r="KB12" s="71" t="s">
        <v>788</v>
      </c>
      <c r="KC12" s="71" t="s">
        <v>788</v>
      </c>
      <c r="KD12" s="71" t="s">
        <v>788</v>
      </c>
      <c r="KE12" s="71" t="s">
        <v>788</v>
      </c>
      <c r="KF12" s="71" t="s">
        <v>788</v>
      </c>
      <c r="KG12" s="71" t="s">
        <v>788</v>
      </c>
      <c r="KH12" s="71" t="s">
        <v>788</v>
      </c>
      <c r="KI12" s="71" t="s">
        <v>788</v>
      </c>
      <c r="KJ12" s="71" t="s">
        <v>788</v>
      </c>
      <c r="KK12" s="71" t="s">
        <v>788</v>
      </c>
      <c r="KL12" s="71" t="s">
        <v>788</v>
      </c>
      <c r="KM12" s="71" t="s">
        <v>788</v>
      </c>
      <c r="KN12" s="71" t="s">
        <v>788</v>
      </c>
      <c r="KO12" s="71" t="s">
        <v>788</v>
      </c>
      <c r="KP12" s="71" t="s">
        <v>788</v>
      </c>
      <c r="KQ12" s="71" t="s">
        <v>788</v>
      </c>
      <c r="KR12" s="71" t="s">
        <v>788</v>
      </c>
      <c r="KS12" s="71" t="s">
        <v>788</v>
      </c>
      <c r="KT12" s="71" t="s">
        <v>788</v>
      </c>
      <c r="KU12" s="71" t="s">
        <v>788</v>
      </c>
      <c r="KV12" s="71" t="s">
        <v>788</v>
      </c>
      <c r="KW12" s="71" t="s">
        <v>788</v>
      </c>
      <c r="KX12" s="71" t="s">
        <v>788</v>
      </c>
      <c r="KY12" s="71" t="s">
        <v>788</v>
      </c>
      <c r="KZ12" s="71" t="s">
        <v>788</v>
      </c>
      <c r="LA12" s="71" t="s">
        <v>788</v>
      </c>
      <c r="LB12" s="71" t="s">
        <v>788</v>
      </c>
      <c r="LC12" s="71" t="s">
        <v>788</v>
      </c>
      <c r="LD12" s="71" t="s">
        <v>788</v>
      </c>
      <c r="LE12" s="71" t="s">
        <v>788</v>
      </c>
      <c r="LF12" s="71" t="s">
        <v>788</v>
      </c>
      <c r="LG12" s="71" t="s">
        <v>788</v>
      </c>
      <c r="LH12" s="71" t="s">
        <v>788</v>
      </c>
      <c r="LI12" s="71" t="s">
        <v>788</v>
      </c>
      <c r="LJ12" s="71" t="s">
        <v>788</v>
      </c>
      <c r="LK12" s="71" t="s">
        <v>788</v>
      </c>
      <c r="LL12" s="71" t="s">
        <v>788</v>
      </c>
      <c r="LM12" s="71" t="s">
        <v>788</v>
      </c>
      <c r="LN12" s="71" t="s">
        <v>788</v>
      </c>
      <c r="LO12" s="71" t="s">
        <v>788</v>
      </c>
      <c r="LP12" s="71" t="s">
        <v>788</v>
      </c>
      <c r="LQ12" s="71" t="s">
        <v>788</v>
      </c>
      <c r="LR12" s="71" t="s">
        <v>788</v>
      </c>
      <c r="LS12" s="71" t="s">
        <v>788</v>
      </c>
      <c r="LT12" s="71" t="s">
        <v>788</v>
      </c>
      <c r="LU12" s="71" t="s">
        <v>788</v>
      </c>
      <c r="LV12" s="71" t="s">
        <v>788</v>
      </c>
      <c r="LW12" s="71" t="s">
        <v>788</v>
      </c>
      <c r="LX12" s="71" t="s">
        <v>788</v>
      </c>
      <c r="LY12" s="71" t="s">
        <v>788</v>
      </c>
      <c r="LZ12" s="71" t="s">
        <v>788</v>
      </c>
      <c r="MA12" s="71" t="s">
        <v>788</v>
      </c>
      <c r="MB12" s="71" t="s">
        <v>788</v>
      </c>
      <c r="MC12" s="71" t="s">
        <v>788</v>
      </c>
      <c r="MD12" s="71" t="s">
        <v>788</v>
      </c>
      <c r="ME12" s="71" t="s">
        <v>788</v>
      </c>
      <c r="MF12" s="71" t="s">
        <v>788</v>
      </c>
      <c r="MG12" s="71" t="s">
        <v>788</v>
      </c>
      <c r="MH12" s="71" t="s">
        <v>788</v>
      </c>
      <c r="MI12" s="71" t="s">
        <v>788</v>
      </c>
      <c r="MJ12" s="71" t="s">
        <v>788</v>
      </c>
      <c r="MK12" s="71" t="s">
        <v>788</v>
      </c>
      <c r="ML12" s="71" t="s">
        <v>788</v>
      </c>
      <c r="MM12" s="71" t="s">
        <v>788</v>
      </c>
      <c r="MN12" s="71" t="s">
        <v>788</v>
      </c>
      <c r="MO12" s="71" t="s">
        <v>788</v>
      </c>
      <c r="MP12" s="71" t="s">
        <v>788</v>
      </c>
      <c r="MQ12" s="71" t="s">
        <v>788</v>
      </c>
      <c r="MR12" s="71" t="s">
        <v>788</v>
      </c>
      <c r="MS12" s="71" t="s">
        <v>788</v>
      </c>
      <c r="MT12" s="71" t="s">
        <v>788</v>
      </c>
      <c r="MU12" s="71" t="s">
        <v>788</v>
      </c>
      <c r="MV12" s="71" t="s">
        <v>788</v>
      </c>
      <c r="MW12" s="71" t="s">
        <v>788</v>
      </c>
      <c r="MX12" s="71" t="s">
        <v>788</v>
      </c>
      <c r="MY12" s="71" t="s">
        <v>788</v>
      </c>
      <c r="MZ12" s="71" t="s">
        <v>788</v>
      </c>
      <c r="NA12" s="71" t="s">
        <v>788</v>
      </c>
      <c r="NB12" s="71" t="s">
        <v>788</v>
      </c>
      <c r="NC12" s="71" t="s">
        <v>788</v>
      </c>
      <c r="ND12" s="71" t="s">
        <v>788</v>
      </c>
      <c r="NE12" s="71" t="s">
        <v>788</v>
      </c>
      <c r="NF12" s="71" t="s">
        <v>788</v>
      </c>
      <c r="NG12" s="71" t="s">
        <v>788</v>
      </c>
      <c r="NH12" s="71" t="s">
        <v>788</v>
      </c>
      <c r="NI12" s="71" t="s">
        <v>788</v>
      </c>
      <c r="NJ12" s="71" t="s">
        <v>788</v>
      </c>
      <c r="NK12" s="71" t="s">
        <v>788</v>
      </c>
      <c r="NL12" s="71" t="s">
        <v>788</v>
      </c>
      <c r="NM12" s="71" t="s">
        <v>788</v>
      </c>
      <c r="NN12" s="71" t="s">
        <v>788</v>
      </c>
      <c r="NO12" s="71" t="s">
        <v>788</v>
      </c>
      <c r="NP12" s="71" t="s">
        <v>788</v>
      </c>
      <c r="NQ12" s="71" t="s">
        <v>788</v>
      </c>
      <c r="NR12" s="71" t="s">
        <v>788</v>
      </c>
      <c r="NS12" s="71" t="s">
        <v>788</v>
      </c>
      <c r="NT12" s="71" t="s">
        <v>788</v>
      </c>
      <c r="NU12" s="71" t="s">
        <v>788</v>
      </c>
      <c r="NV12" s="71" t="s">
        <v>788</v>
      </c>
      <c r="NW12" s="71" t="s">
        <v>788</v>
      </c>
      <c r="NX12" s="71" t="s">
        <v>788</v>
      </c>
      <c r="NY12" s="71" t="s">
        <v>788</v>
      </c>
      <c r="NZ12" s="71" t="s">
        <v>788</v>
      </c>
      <c r="OA12" s="71" t="s">
        <v>788</v>
      </c>
      <c r="OB12" s="71" t="s">
        <v>788</v>
      </c>
      <c r="OC12" s="71" t="s">
        <v>788</v>
      </c>
      <c r="OD12" s="71" t="s">
        <v>788</v>
      </c>
      <c r="OE12" s="71" t="s">
        <v>788</v>
      </c>
      <c r="OF12" s="71" t="s">
        <v>788</v>
      </c>
      <c r="OG12" s="71" t="s">
        <v>788</v>
      </c>
      <c r="OH12" s="71" t="s">
        <v>788</v>
      </c>
      <c r="OI12" s="71" t="s">
        <v>788</v>
      </c>
      <c r="OJ12" s="71" t="s">
        <v>788</v>
      </c>
      <c r="OK12" s="71" t="s">
        <v>788</v>
      </c>
      <c r="OL12" s="71" t="s">
        <v>788</v>
      </c>
      <c r="OM12" s="71" t="s">
        <v>788</v>
      </c>
      <c r="ON12" s="71" t="s">
        <v>788</v>
      </c>
      <c r="OO12" s="71" t="s">
        <v>788</v>
      </c>
      <c r="OP12" s="71" t="s">
        <v>788</v>
      </c>
      <c r="OQ12" s="71" t="s">
        <v>788</v>
      </c>
      <c r="OR12" s="71" t="s">
        <v>788</v>
      </c>
      <c r="OS12" s="71" t="s">
        <v>788</v>
      </c>
      <c r="OT12" s="71" t="s">
        <v>788</v>
      </c>
      <c r="OU12" s="71" t="s">
        <v>788</v>
      </c>
      <c r="OV12" s="71" t="s">
        <v>788</v>
      </c>
      <c r="OW12" s="71" t="s">
        <v>788</v>
      </c>
      <c r="OX12" s="71" t="s">
        <v>788</v>
      </c>
      <c r="OY12" s="71" t="s">
        <v>788</v>
      </c>
      <c r="OZ12" s="71" t="s">
        <v>788</v>
      </c>
      <c r="PA12" s="71" t="s">
        <v>788</v>
      </c>
      <c r="PB12" s="71" t="s">
        <v>788</v>
      </c>
      <c r="PC12" s="71" t="s">
        <v>788</v>
      </c>
      <c r="PD12" s="71" t="s">
        <v>788</v>
      </c>
      <c r="PE12" s="71" t="s">
        <v>788</v>
      </c>
      <c r="PF12" s="71" t="s">
        <v>788</v>
      </c>
      <c r="PG12" s="71" t="s">
        <v>788</v>
      </c>
      <c r="PH12" s="71" t="s">
        <v>788</v>
      </c>
      <c r="PI12" s="71" t="s">
        <v>788</v>
      </c>
      <c r="PJ12" s="71" t="s">
        <v>788</v>
      </c>
      <c r="PK12" s="71" t="s">
        <v>788</v>
      </c>
      <c r="PL12" s="71" t="s">
        <v>788</v>
      </c>
      <c r="PM12" s="71" t="s">
        <v>788</v>
      </c>
      <c r="PN12" s="71" t="s">
        <v>788</v>
      </c>
      <c r="PO12" s="71" t="s">
        <v>788</v>
      </c>
      <c r="PP12" s="71" t="s">
        <v>788</v>
      </c>
      <c r="PQ12" s="71" t="s">
        <v>788</v>
      </c>
      <c r="PR12" s="71" t="s">
        <v>788</v>
      </c>
      <c r="PS12" s="71" t="s">
        <v>788</v>
      </c>
      <c r="PT12" s="71" t="s">
        <v>788</v>
      </c>
      <c r="PU12" s="71" t="s">
        <v>788</v>
      </c>
      <c r="PV12" s="71" t="s">
        <v>788</v>
      </c>
      <c r="PW12" s="71" t="s">
        <v>788</v>
      </c>
      <c r="PX12" s="71" t="s">
        <v>788</v>
      </c>
      <c r="PY12" s="71" t="s">
        <v>788</v>
      </c>
      <c r="PZ12" s="71" t="s">
        <v>788</v>
      </c>
      <c r="QA12" s="71" t="s">
        <v>788</v>
      </c>
      <c r="QB12" s="71" t="s">
        <v>788</v>
      </c>
      <c r="QC12" s="71" t="s">
        <v>788</v>
      </c>
      <c r="QD12" s="71" t="s">
        <v>788</v>
      </c>
      <c r="QE12" s="71" t="s">
        <v>788</v>
      </c>
      <c r="QF12" s="71" t="s">
        <v>788</v>
      </c>
      <c r="QG12" s="71" t="s">
        <v>788</v>
      </c>
      <c r="QH12" s="71" t="s">
        <v>788</v>
      </c>
      <c r="QI12" s="71" t="s">
        <v>788</v>
      </c>
      <c r="QJ12" s="71" t="s">
        <v>788</v>
      </c>
      <c r="QK12" s="71" t="s">
        <v>788</v>
      </c>
      <c r="QL12" s="71" t="s">
        <v>788</v>
      </c>
      <c r="QM12" s="71" t="s">
        <v>788</v>
      </c>
      <c r="QN12" s="71" t="s">
        <v>788</v>
      </c>
      <c r="QO12" s="71" t="s">
        <v>788</v>
      </c>
      <c r="QP12" s="71" t="s">
        <v>788</v>
      </c>
      <c r="QQ12" s="71" t="s">
        <v>788</v>
      </c>
      <c r="QR12" s="71" t="s">
        <v>788</v>
      </c>
      <c r="QS12" s="71" t="s">
        <v>788</v>
      </c>
      <c r="QT12" s="71" t="s">
        <v>788</v>
      </c>
      <c r="QU12" s="71" t="s">
        <v>788</v>
      </c>
      <c r="QV12" s="71" t="s">
        <v>788</v>
      </c>
      <c r="QW12" s="71" t="s">
        <v>788</v>
      </c>
      <c r="QX12" s="71" t="s">
        <v>788</v>
      </c>
      <c r="QY12" s="71" t="s">
        <v>788</v>
      </c>
      <c r="QZ12" s="71" t="s">
        <v>788</v>
      </c>
      <c r="RA12" s="71" t="s">
        <v>788</v>
      </c>
      <c r="RB12" s="71" t="s">
        <v>788</v>
      </c>
      <c r="RC12" s="71" t="s">
        <v>788</v>
      </c>
      <c r="RD12" s="71" t="s">
        <v>788</v>
      </c>
      <c r="RE12" s="71" t="s">
        <v>788</v>
      </c>
      <c r="RF12" s="71" t="s">
        <v>788</v>
      </c>
      <c r="RG12" s="71" t="s">
        <v>788</v>
      </c>
      <c r="RH12" s="71" t="s">
        <v>788</v>
      </c>
      <c r="RI12" s="71" t="s">
        <v>788</v>
      </c>
      <c r="RJ12" s="71" t="s">
        <v>788</v>
      </c>
      <c r="RK12" s="71" t="s">
        <v>788</v>
      </c>
      <c r="RL12" s="71" t="s">
        <v>788</v>
      </c>
      <c r="RM12" s="71" t="s">
        <v>788</v>
      </c>
      <c r="RN12" s="71" t="s">
        <v>788</v>
      </c>
      <c r="RO12" s="71" t="s">
        <v>788</v>
      </c>
      <c r="RP12" s="71" t="s">
        <v>788</v>
      </c>
      <c r="RQ12" s="71" t="s">
        <v>788</v>
      </c>
      <c r="RR12" s="71" t="s">
        <v>788</v>
      </c>
      <c r="RS12" s="71" t="s">
        <v>788</v>
      </c>
      <c r="RT12" s="71" t="s">
        <v>788</v>
      </c>
      <c r="RU12" s="71" t="s">
        <v>788</v>
      </c>
      <c r="RV12" s="71" t="s">
        <v>788</v>
      </c>
      <c r="RW12" s="71" t="s">
        <v>788</v>
      </c>
      <c r="RX12" s="71" t="s">
        <v>788</v>
      </c>
      <c r="RY12" s="71" t="s">
        <v>788</v>
      </c>
      <c r="RZ12" s="71" t="s">
        <v>788</v>
      </c>
      <c r="SA12" s="71" t="s">
        <v>788</v>
      </c>
      <c r="SB12" s="71" t="s">
        <v>788</v>
      </c>
      <c r="SC12" s="71" t="s">
        <v>788</v>
      </c>
      <c r="SD12" s="71" t="s">
        <v>788</v>
      </c>
      <c r="SE12" s="71" t="s">
        <v>788</v>
      </c>
      <c r="SF12" s="71" t="s">
        <v>788</v>
      </c>
      <c r="SG12" s="71" t="s">
        <v>788</v>
      </c>
      <c r="SH12" s="71" t="s">
        <v>788</v>
      </c>
    </row>
    <row r="13" spans="1:503">
      <c r="A13" s="16" t="s">
        <v>2184</v>
      </c>
      <c r="B13" s="70">
        <v>5</v>
      </c>
      <c r="C13" s="70">
        <v>5</v>
      </c>
      <c r="D13" s="70">
        <v>1</v>
      </c>
      <c r="E13" s="70">
        <v>2008</v>
      </c>
      <c r="F13" s="70" t="s">
        <v>792</v>
      </c>
      <c r="G13" s="1073" t="s">
        <v>2179</v>
      </c>
      <c r="H13" s="70" t="s">
        <v>2180</v>
      </c>
      <c r="I13" s="1066"/>
      <c r="J13" s="73" t="s">
        <v>788</v>
      </c>
      <c r="K13" s="73" t="s">
        <v>788</v>
      </c>
      <c r="L13" s="73" t="s">
        <v>788</v>
      </c>
      <c r="M13" s="73" t="s">
        <v>788</v>
      </c>
      <c r="N13" s="73" t="s">
        <v>788</v>
      </c>
      <c r="O13" s="73" t="s">
        <v>788</v>
      </c>
      <c r="P13" s="73" t="s">
        <v>788</v>
      </c>
      <c r="Q13" s="73" t="s">
        <v>788</v>
      </c>
      <c r="R13" s="73" t="s">
        <v>788</v>
      </c>
      <c r="S13" s="73" t="s">
        <v>788</v>
      </c>
      <c r="T13" s="73" t="s">
        <v>788</v>
      </c>
      <c r="U13" s="73" t="s">
        <v>788</v>
      </c>
      <c r="V13" s="73" t="s">
        <v>788</v>
      </c>
      <c r="W13" s="73" t="s">
        <v>788</v>
      </c>
      <c r="X13" s="73" t="s">
        <v>788</v>
      </c>
      <c r="Y13" s="73" t="s">
        <v>788</v>
      </c>
      <c r="Z13" s="73" t="s">
        <v>788</v>
      </c>
      <c r="AA13" s="73" t="s">
        <v>788</v>
      </c>
      <c r="AB13" s="73" t="s">
        <v>788</v>
      </c>
      <c r="AC13" s="73" t="s">
        <v>788</v>
      </c>
      <c r="AD13" s="73" t="s">
        <v>788</v>
      </c>
      <c r="AE13" s="73" t="s">
        <v>788</v>
      </c>
      <c r="AF13" s="73" t="s">
        <v>788</v>
      </c>
      <c r="AG13" s="73" t="s">
        <v>788</v>
      </c>
      <c r="AH13" s="73" t="s">
        <v>788</v>
      </c>
      <c r="AI13" s="73" t="s">
        <v>788</v>
      </c>
      <c r="AJ13" s="73" t="s">
        <v>788</v>
      </c>
      <c r="AK13" s="73" t="s">
        <v>788</v>
      </c>
      <c r="AL13" s="73" t="s">
        <v>788</v>
      </c>
      <c r="AM13" s="73" t="s">
        <v>788</v>
      </c>
      <c r="AN13" s="73" t="s">
        <v>788</v>
      </c>
      <c r="AO13" s="73" t="s">
        <v>788</v>
      </c>
      <c r="AP13" s="73" t="s">
        <v>788</v>
      </c>
      <c r="AQ13" s="73" t="s">
        <v>788</v>
      </c>
      <c r="AR13" s="73" t="s">
        <v>788</v>
      </c>
      <c r="AS13" s="73" t="s">
        <v>788</v>
      </c>
      <c r="AT13" s="73" t="s">
        <v>788</v>
      </c>
      <c r="AU13" s="73" t="s">
        <v>788</v>
      </c>
      <c r="AV13" s="73" t="s">
        <v>788</v>
      </c>
      <c r="AW13" s="73" t="s">
        <v>788</v>
      </c>
      <c r="AX13" s="73" t="s">
        <v>788</v>
      </c>
      <c r="AY13" s="73" t="s">
        <v>788</v>
      </c>
      <c r="AZ13" s="73" t="s">
        <v>788</v>
      </c>
      <c r="BA13" s="73" t="s">
        <v>788</v>
      </c>
      <c r="BB13" s="73" t="s">
        <v>788</v>
      </c>
      <c r="BC13" s="73" t="s">
        <v>788</v>
      </c>
      <c r="BD13" s="73" t="s">
        <v>788</v>
      </c>
      <c r="BE13" s="73" t="s">
        <v>788</v>
      </c>
      <c r="BF13" s="73" t="s">
        <v>788</v>
      </c>
      <c r="BG13" s="73" t="s">
        <v>788</v>
      </c>
      <c r="BH13" s="73" t="s">
        <v>788</v>
      </c>
      <c r="BI13" s="73" t="s">
        <v>788</v>
      </c>
      <c r="BJ13" s="73" t="s">
        <v>788</v>
      </c>
      <c r="BK13" s="73" t="s">
        <v>788</v>
      </c>
      <c r="BL13" s="73" t="s">
        <v>788</v>
      </c>
      <c r="BM13" s="73" t="s">
        <v>788</v>
      </c>
      <c r="BN13" s="73" t="s">
        <v>788</v>
      </c>
      <c r="BO13" s="73" t="s">
        <v>788</v>
      </c>
      <c r="BP13" s="73" t="s">
        <v>788</v>
      </c>
      <c r="BQ13" s="73" t="s">
        <v>788</v>
      </c>
      <c r="BR13" s="73" t="s">
        <v>788</v>
      </c>
      <c r="BS13" s="73" t="s">
        <v>788</v>
      </c>
      <c r="BT13" s="73" t="s">
        <v>788</v>
      </c>
      <c r="BU13" s="73" t="s">
        <v>788</v>
      </c>
      <c r="BV13" s="73" t="s">
        <v>788</v>
      </c>
      <c r="BW13" s="73" t="s">
        <v>788</v>
      </c>
      <c r="BX13" s="73" t="s">
        <v>788</v>
      </c>
      <c r="BY13" s="73" t="s">
        <v>788</v>
      </c>
      <c r="BZ13" s="73" t="s">
        <v>788</v>
      </c>
      <c r="CA13" s="73" t="s">
        <v>788</v>
      </c>
      <c r="CB13" s="73" t="s">
        <v>788</v>
      </c>
      <c r="CC13" s="73" t="s">
        <v>788</v>
      </c>
      <c r="CD13" s="73" t="s">
        <v>788</v>
      </c>
      <c r="CE13" s="73" t="s">
        <v>788</v>
      </c>
      <c r="CF13" s="73" t="s">
        <v>788</v>
      </c>
      <c r="CG13" s="73" t="s">
        <v>788</v>
      </c>
      <c r="CH13" s="73" t="s">
        <v>788</v>
      </c>
      <c r="CI13" s="73" t="s">
        <v>788</v>
      </c>
      <c r="CJ13" s="73" t="s">
        <v>788</v>
      </c>
      <c r="CK13" s="73" t="s">
        <v>788</v>
      </c>
      <c r="CL13" s="73" t="s">
        <v>788</v>
      </c>
      <c r="CM13" s="73" t="s">
        <v>788</v>
      </c>
      <c r="CN13" s="73" t="s">
        <v>788</v>
      </c>
      <c r="CO13" s="73" t="s">
        <v>788</v>
      </c>
      <c r="CP13" s="73" t="s">
        <v>788</v>
      </c>
      <c r="CQ13" s="73" t="s">
        <v>788</v>
      </c>
      <c r="CR13" s="73" t="s">
        <v>788</v>
      </c>
      <c r="CS13" s="73" t="s">
        <v>788</v>
      </c>
      <c r="CT13" s="73" t="s">
        <v>788</v>
      </c>
      <c r="CU13" s="73" t="s">
        <v>788</v>
      </c>
      <c r="CV13" s="73" t="s">
        <v>788</v>
      </c>
      <c r="CW13" s="73" t="s">
        <v>788</v>
      </c>
      <c r="CX13" s="73" t="s">
        <v>788</v>
      </c>
      <c r="CY13" s="73" t="s">
        <v>788</v>
      </c>
      <c r="CZ13" s="73" t="s">
        <v>788</v>
      </c>
      <c r="DA13" s="73" t="s">
        <v>788</v>
      </c>
      <c r="DB13" s="73" t="s">
        <v>788</v>
      </c>
      <c r="DC13" s="73" t="s">
        <v>788</v>
      </c>
      <c r="DD13" s="73" t="s">
        <v>788</v>
      </c>
      <c r="DE13" s="73" t="s">
        <v>788</v>
      </c>
      <c r="DF13" s="73" t="s">
        <v>788</v>
      </c>
      <c r="DG13" s="73" t="s">
        <v>788</v>
      </c>
      <c r="DH13" s="73" t="s">
        <v>788</v>
      </c>
      <c r="DI13" s="73" t="s">
        <v>788</v>
      </c>
      <c r="DJ13" s="73" t="s">
        <v>788</v>
      </c>
      <c r="DK13" s="73" t="s">
        <v>788</v>
      </c>
      <c r="DL13" s="73" t="s">
        <v>788</v>
      </c>
      <c r="DM13" s="73" t="s">
        <v>788</v>
      </c>
      <c r="DN13" s="73" t="s">
        <v>788</v>
      </c>
      <c r="DO13" s="73" t="s">
        <v>788</v>
      </c>
      <c r="DP13" s="73" t="s">
        <v>788</v>
      </c>
      <c r="DQ13" s="73" t="s">
        <v>788</v>
      </c>
      <c r="DR13" s="73" t="s">
        <v>788</v>
      </c>
      <c r="DS13" s="73" t="s">
        <v>788</v>
      </c>
      <c r="DT13" s="73" t="s">
        <v>788</v>
      </c>
      <c r="DU13" s="73" t="s">
        <v>788</v>
      </c>
      <c r="DV13" s="73" t="s">
        <v>788</v>
      </c>
      <c r="DW13" s="73" t="s">
        <v>788</v>
      </c>
      <c r="DX13" s="73" t="s">
        <v>788</v>
      </c>
      <c r="DY13" s="73" t="s">
        <v>788</v>
      </c>
      <c r="DZ13" s="73" t="s">
        <v>788</v>
      </c>
      <c r="EA13" s="73" t="s">
        <v>788</v>
      </c>
      <c r="EB13" s="73" t="s">
        <v>788</v>
      </c>
      <c r="EC13" s="73" t="s">
        <v>788</v>
      </c>
      <c r="ED13" s="73" t="s">
        <v>788</v>
      </c>
      <c r="EE13" s="73" t="s">
        <v>788</v>
      </c>
      <c r="EF13" s="73" t="s">
        <v>788</v>
      </c>
      <c r="EG13" s="73" t="s">
        <v>788</v>
      </c>
      <c r="EH13" s="73" t="s">
        <v>788</v>
      </c>
      <c r="EI13" s="73" t="s">
        <v>788</v>
      </c>
      <c r="EJ13" s="73" t="s">
        <v>788</v>
      </c>
      <c r="EK13" s="73" t="s">
        <v>788</v>
      </c>
      <c r="EL13" s="73" t="s">
        <v>788</v>
      </c>
      <c r="EM13" s="73" t="s">
        <v>788</v>
      </c>
      <c r="EN13" s="73" t="s">
        <v>788</v>
      </c>
      <c r="EO13" s="73" t="s">
        <v>788</v>
      </c>
      <c r="EP13" s="73" t="s">
        <v>788</v>
      </c>
      <c r="EQ13" s="73" t="s">
        <v>788</v>
      </c>
      <c r="ER13" s="73" t="s">
        <v>788</v>
      </c>
      <c r="ES13" s="73" t="s">
        <v>788</v>
      </c>
      <c r="ET13" s="73" t="s">
        <v>788</v>
      </c>
      <c r="EU13" s="73" t="s">
        <v>788</v>
      </c>
      <c r="EV13" s="73" t="s">
        <v>788</v>
      </c>
      <c r="EW13" s="73" t="s">
        <v>788</v>
      </c>
      <c r="EX13" s="73" t="s">
        <v>788</v>
      </c>
      <c r="EY13" s="73" t="s">
        <v>788</v>
      </c>
      <c r="EZ13" s="73" t="s">
        <v>788</v>
      </c>
      <c r="FA13" s="73" t="s">
        <v>788</v>
      </c>
      <c r="FB13" s="73" t="s">
        <v>788</v>
      </c>
      <c r="FC13" s="73" t="s">
        <v>788</v>
      </c>
      <c r="FD13" s="73" t="s">
        <v>788</v>
      </c>
      <c r="FE13" s="73" t="s">
        <v>788</v>
      </c>
      <c r="FF13" s="73" t="s">
        <v>788</v>
      </c>
      <c r="FG13" s="73" t="s">
        <v>788</v>
      </c>
      <c r="FH13" s="73" t="s">
        <v>788</v>
      </c>
      <c r="FI13" s="73" t="s">
        <v>788</v>
      </c>
      <c r="FJ13" s="73" t="s">
        <v>788</v>
      </c>
      <c r="FK13" s="73" t="s">
        <v>788</v>
      </c>
      <c r="FL13" s="73" t="s">
        <v>788</v>
      </c>
      <c r="FM13" s="73" t="s">
        <v>788</v>
      </c>
      <c r="FN13" s="73" t="s">
        <v>788</v>
      </c>
      <c r="FO13" s="73" t="s">
        <v>788</v>
      </c>
      <c r="FP13" s="73" t="s">
        <v>788</v>
      </c>
      <c r="FQ13" s="73" t="s">
        <v>788</v>
      </c>
      <c r="FR13" s="73" t="s">
        <v>788</v>
      </c>
      <c r="FS13" s="73" t="s">
        <v>788</v>
      </c>
      <c r="FT13" s="73" t="s">
        <v>788</v>
      </c>
      <c r="FU13" s="73" t="s">
        <v>788</v>
      </c>
      <c r="FV13" s="73" t="s">
        <v>788</v>
      </c>
      <c r="FW13" s="73" t="s">
        <v>788</v>
      </c>
      <c r="FX13" s="73" t="s">
        <v>788</v>
      </c>
      <c r="FY13" s="73" t="s">
        <v>788</v>
      </c>
      <c r="FZ13" s="73" t="s">
        <v>788</v>
      </c>
      <c r="GA13" s="73" t="s">
        <v>788</v>
      </c>
      <c r="GB13" s="73" t="s">
        <v>788</v>
      </c>
      <c r="GC13" s="73" t="s">
        <v>788</v>
      </c>
      <c r="GD13" s="73" t="s">
        <v>788</v>
      </c>
      <c r="GE13" s="73" t="s">
        <v>788</v>
      </c>
      <c r="GF13" s="73" t="s">
        <v>788</v>
      </c>
      <c r="GG13" s="73" t="s">
        <v>788</v>
      </c>
      <c r="GH13" s="73" t="s">
        <v>788</v>
      </c>
      <c r="GI13" s="73" t="s">
        <v>788</v>
      </c>
      <c r="GJ13" s="73" t="s">
        <v>788</v>
      </c>
      <c r="GK13" s="73" t="s">
        <v>788</v>
      </c>
      <c r="GL13" s="73" t="s">
        <v>788</v>
      </c>
      <c r="GM13" s="73" t="s">
        <v>788</v>
      </c>
      <c r="GN13" s="73" t="s">
        <v>788</v>
      </c>
      <c r="GO13" s="73" t="s">
        <v>788</v>
      </c>
      <c r="GP13" s="73" t="s">
        <v>788</v>
      </c>
      <c r="GQ13" s="73" t="s">
        <v>788</v>
      </c>
      <c r="GR13" s="73" t="s">
        <v>788</v>
      </c>
      <c r="GS13" s="73" t="s">
        <v>788</v>
      </c>
      <c r="GT13" s="73" t="s">
        <v>788</v>
      </c>
      <c r="GU13" s="73" t="s">
        <v>788</v>
      </c>
      <c r="GV13" s="73" t="s">
        <v>788</v>
      </c>
      <c r="GW13" s="73" t="s">
        <v>788</v>
      </c>
      <c r="GX13" s="73" t="s">
        <v>788</v>
      </c>
      <c r="GY13" s="73" t="s">
        <v>788</v>
      </c>
      <c r="GZ13" s="73" t="s">
        <v>788</v>
      </c>
      <c r="HA13" s="73" t="s">
        <v>788</v>
      </c>
      <c r="HB13" s="73" t="s">
        <v>788</v>
      </c>
      <c r="HC13" s="73" t="s">
        <v>788</v>
      </c>
      <c r="HD13" s="73" t="s">
        <v>788</v>
      </c>
      <c r="HE13" s="73" t="s">
        <v>788</v>
      </c>
      <c r="HF13" s="73" t="s">
        <v>788</v>
      </c>
      <c r="HG13" s="73" t="s">
        <v>788</v>
      </c>
      <c r="HH13" s="73" t="s">
        <v>788</v>
      </c>
      <c r="HI13" s="73" t="s">
        <v>788</v>
      </c>
      <c r="HJ13" s="73" t="s">
        <v>788</v>
      </c>
      <c r="HK13" s="73" t="s">
        <v>788</v>
      </c>
      <c r="HL13" s="73" t="s">
        <v>788</v>
      </c>
      <c r="HM13" s="73" t="s">
        <v>788</v>
      </c>
      <c r="HN13" s="73" t="s">
        <v>788</v>
      </c>
      <c r="HO13" s="73" t="s">
        <v>788</v>
      </c>
      <c r="HP13" s="73" t="s">
        <v>788</v>
      </c>
      <c r="HQ13" s="73" t="s">
        <v>788</v>
      </c>
      <c r="HR13" s="73" t="s">
        <v>788</v>
      </c>
      <c r="HS13" s="73" t="s">
        <v>788</v>
      </c>
      <c r="HT13" s="73" t="s">
        <v>788</v>
      </c>
      <c r="HU13" s="73" t="s">
        <v>788</v>
      </c>
      <c r="HV13" s="73" t="s">
        <v>788</v>
      </c>
      <c r="HW13" s="73" t="s">
        <v>788</v>
      </c>
      <c r="HX13" s="73" t="s">
        <v>788</v>
      </c>
      <c r="HY13" s="73" t="s">
        <v>788</v>
      </c>
      <c r="HZ13" s="73" t="s">
        <v>788</v>
      </c>
      <c r="IA13" s="73" t="s">
        <v>788</v>
      </c>
      <c r="IB13" s="73" t="s">
        <v>788</v>
      </c>
      <c r="IC13" s="73" t="s">
        <v>788</v>
      </c>
      <c r="ID13" s="73" t="s">
        <v>788</v>
      </c>
      <c r="IE13" s="73" t="s">
        <v>788</v>
      </c>
      <c r="IF13" s="73" t="s">
        <v>788</v>
      </c>
      <c r="IG13" s="73" t="s">
        <v>788</v>
      </c>
      <c r="IH13" s="73" t="s">
        <v>788</v>
      </c>
      <c r="II13" s="73" t="s">
        <v>788</v>
      </c>
      <c r="IJ13" s="73" t="s">
        <v>788</v>
      </c>
      <c r="IK13" s="73" t="s">
        <v>788</v>
      </c>
      <c r="IL13" s="73" t="s">
        <v>788</v>
      </c>
      <c r="IM13" s="73" t="s">
        <v>788</v>
      </c>
      <c r="IN13" s="73" t="s">
        <v>788</v>
      </c>
      <c r="IO13" s="73" t="s">
        <v>788</v>
      </c>
      <c r="IP13" s="73" t="s">
        <v>788</v>
      </c>
      <c r="IQ13" s="73" t="s">
        <v>788</v>
      </c>
      <c r="IR13" s="73" t="s">
        <v>788</v>
      </c>
      <c r="IS13" s="73" t="s">
        <v>788</v>
      </c>
      <c r="IT13" s="73" t="s">
        <v>788</v>
      </c>
      <c r="IU13" s="73" t="s">
        <v>788</v>
      </c>
      <c r="IV13" s="74"/>
      <c r="IW13" s="71" t="s">
        <v>788</v>
      </c>
      <c r="IX13" s="71" t="s">
        <v>788</v>
      </c>
      <c r="IY13" s="71" t="s">
        <v>788</v>
      </c>
      <c r="IZ13" s="71" t="s">
        <v>788</v>
      </c>
      <c r="JA13" s="71" t="s">
        <v>788</v>
      </c>
      <c r="JB13" s="71" t="s">
        <v>788</v>
      </c>
      <c r="JC13" s="71" t="s">
        <v>788</v>
      </c>
      <c r="JD13" s="71" t="s">
        <v>788</v>
      </c>
      <c r="JE13" s="71" t="s">
        <v>788</v>
      </c>
      <c r="JF13" s="71" t="s">
        <v>788</v>
      </c>
      <c r="JG13" s="71" t="s">
        <v>788</v>
      </c>
      <c r="JH13" s="71" t="s">
        <v>788</v>
      </c>
      <c r="JI13" s="71" t="s">
        <v>788</v>
      </c>
      <c r="JJ13" s="71" t="s">
        <v>788</v>
      </c>
      <c r="JK13" s="71" t="s">
        <v>788</v>
      </c>
      <c r="JL13" s="71" t="s">
        <v>788</v>
      </c>
      <c r="JM13" s="71" t="s">
        <v>788</v>
      </c>
      <c r="JN13" s="71" t="s">
        <v>788</v>
      </c>
      <c r="JO13" s="71" t="s">
        <v>788</v>
      </c>
      <c r="JP13" s="71" t="s">
        <v>788</v>
      </c>
      <c r="JQ13" s="71" t="s">
        <v>788</v>
      </c>
      <c r="JR13" s="71" t="s">
        <v>788</v>
      </c>
      <c r="JS13" s="71" t="s">
        <v>788</v>
      </c>
      <c r="JT13" s="71" t="s">
        <v>788</v>
      </c>
      <c r="JU13" s="71" t="s">
        <v>788</v>
      </c>
      <c r="JV13" s="71" t="s">
        <v>788</v>
      </c>
      <c r="JW13" s="71" t="s">
        <v>788</v>
      </c>
      <c r="JX13" s="71" t="s">
        <v>788</v>
      </c>
      <c r="JY13" s="71" t="s">
        <v>788</v>
      </c>
      <c r="JZ13" s="71" t="s">
        <v>788</v>
      </c>
      <c r="KA13" s="71" t="s">
        <v>788</v>
      </c>
      <c r="KB13" s="71" t="s">
        <v>788</v>
      </c>
      <c r="KC13" s="71" t="s">
        <v>788</v>
      </c>
      <c r="KD13" s="71" t="s">
        <v>788</v>
      </c>
      <c r="KE13" s="71" t="s">
        <v>788</v>
      </c>
      <c r="KF13" s="71" t="s">
        <v>788</v>
      </c>
      <c r="KG13" s="71" t="s">
        <v>788</v>
      </c>
      <c r="KH13" s="71" t="s">
        <v>788</v>
      </c>
      <c r="KI13" s="71" t="s">
        <v>788</v>
      </c>
      <c r="KJ13" s="71" t="s">
        <v>788</v>
      </c>
      <c r="KK13" s="71" t="s">
        <v>788</v>
      </c>
      <c r="KL13" s="71" t="s">
        <v>788</v>
      </c>
      <c r="KM13" s="71" t="s">
        <v>788</v>
      </c>
      <c r="KN13" s="71" t="s">
        <v>788</v>
      </c>
      <c r="KO13" s="71" t="s">
        <v>788</v>
      </c>
      <c r="KP13" s="71" t="s">
        <v>788</v>
      </c>
      <c r="KQ13" s="71" t="s">
        <v>788</v>
      </c>
      <c r="KR13" s="71" t="s">
        <v>788</v>
      </c>
      <c r="KS13" s="71" t="s">
        <v>788</v>
      </c>
      <c r="KT13" s="71" t="s">
        <v>788</v>
      </c>
      <c r="KU13" s="71" t="s">
        <v>788</v>
      </c>
      <c r="KV13" s="71" t="s">
        <v>788</v>
      </c>
      <c r="KW13" s="71" t="s">
        <v>788</v>
      </c>
      <c r="KX13" s="71" t="s">
        <v>788</v>
      </c>
      <c r="KY13" s="71" t="s">
        <v>788</v>
      </c>
      <c r="KZ13" s="71" t="s">
        <v>788</v>
      </c>
      <c r="LA13" s="71" t="s">
        <v>788</v>
      </c>
      <c r="LB13" s="71" t="s">
        <v>788</v>
      </c>
      <c r="LC13" s="71" t="s">
        <v>788</v>
      </c>
      <c r="LD13" s="71" t="s">
        <v>788</v>
      </c>
      <c r="LE13" s="71" t="s">
        <v>788</v>
      </c>
      <c r="LF13" s="71" t="s">
        <v>788</v>
      </c>
      <c r="LG13" s="71" t="s">
        <v>788</v>
      </c>
      <c r="LH13" s="71" t="s">
        <v>788</v>
      </c>
      <c r="LI13" s="71" t="s">
        <v>788</v>
      </c>
      <c r="LJ13" s="71" t="s">
        <v>788</v>
      </c>
      <c r="LK13" s="71" t="s">
        <v>788</v>
      </c>
      <c r="LL13" s="71" t="s">
        <v>788</v>
      </c>
      <c r="LM13" s="71" t="s">
        <v>788</v>
      </c>
      <c r="LN13" s="71" t="s">
        <v>788</v>
      </c>
      <c r="LO13" s="71" t="s">
        <v>788</v>
      </c>
      <c r="LP13" s="71" t="s">
        <v>788</v>
      </c>
      <c r="LQ13" s="71" t="s">
        <v>788</v>
      </c>
      <c r="LR13" s="71" t="s">
        <v>788</v>
      </c>
      <c r="LS13" s="71" t="s">
        <v>788</v>
      </c>
      <c r="LT13" s="71" t="s">
        <v>788</v>
      </c>
      <c r="LU13" s="71" t="s">
        <v>788</v>
      </c>
      <c r="LV13" s="71" t="s">
        <v>788</v>
      </c>
      <c r="LW13" s="71" t="s">
        <v>788</v>
      </c>
      <c r="LX13" s="71" t="s">
        <v>788</v>
      </c>
      <c r="LY13" s="71" t="s">
        <v>788</v>
      </c>
      <c r="LZ13" s="71" t="s">
        <v>788</v>
      </c>
      <c r="MA13" s="71" t="s">
        <v>788</v>
      </c>
      <c r="MB13" s="71" t="s">
        <v>788</v>
      </c>
      <c r="MC13" s="71" t="s">
        <v>788</v>
      </c>
      <c r="MD13" s="71" t="s">
        <v>788</v>
      </c>
      <c r="ME13" s="71" t="s">
        <v>788</v>
      </c>
      <c r="MF13" s="71" t="s">
        <v>788</v>
      </c>
      <c r="MG13" s="71" t="s">
        <v>788</v>
      </c>
      <c r="MH13" s="71" t="s">
        <v>788</v>
      </c>
      <c r="MI13" s="71" t="s">
        <v>788</v>
      </c>
      <c r="MJ13" s="71" t="s">
        <v>788</v>
      </c>
      <c r="MK13" s="71" t="s">
        <v>788</v>
      </c>
      <c r="ML13" s="71" t="s">
        <v>788</v>
      </c>
      <c r="MM13" s="71" t="s">
        <v>788</v>
      </c>
      <c r="MN13" s="71" t="s">
        <v>788</v>
      </c>
      <c r="MO13" s="71" t="s">
        <v>788</v>
      </c>
      <c r="MP13" s="71" t="s">
        <v>788</v>
      </c>
      <c r="MQ13" s="71" t="s">
        <v>788</v>
      </c>
      <c r="MR13" s="71" t="s">
        <v>788</v>
      </c>
      <c r="MS13" s="71" t="s">
        <v>788</v>
      </c>
      <c r="MT13" s="71" t="s">
        <v>788</v>
      </c>
      <c r="MU13" s="71" t="s">
        <v>788</v>
      </c>
      <c r="MV13" s="71" t="s">
        <v>788</v>
      </c>
      <c r="MW13" s="71" t="s">
        <v>788</v>
      </c>
      <c r="MX13" s="71" t="s">
        <v>788</v>
      </c>
      <c r="MY13" s="71" t="s">
        <v>788</v>
      </c>
      <c r="MZ13" s="71" t="s">
        <v>788</v>
      </c>
      <c r="NA13" s="71" t="s">
        <v>788</v>
      </c>
      <c r="NB13" s="71" t="s">
        <v>788</v>
      </c>
      <c r="NC13" s="71" t="s">
        <v>788</v>
      </c>
      <c r="ND13" s="71" t="s">
        <v>788</v>
      </c>
      <c r="NE13" s="71" t="s">
        <v>788</v>
      </c>
      <c r="NF13" s="71" t="s">
        <v>788</v>
      </c>
      <c r="NG13" s="71" t="s">
        <v>788</v>
      </c>
      <c r="NH13" s="71" t="s">
        <v>788</v>
      </c>
      <c r="NI13" s="71" t="s">
        <v>788</v>
      </c>
      <c r="NJ13" s="71" t="s">
        <v>788</v>
      </c>
      <c r="NK13" s="71" t="s">
        <v>788</v>
      </c>
      <c r="NL13" s="71" t="s">
        <v>788</v>
      </c>
      <c r="NM13" s="71" t="s">
        <v>788</v>
      </c>
      <c r="NN13" s="71" t="s">
        <v>788</v>
      </c>
      <c r="NO13" s="71" t="s">
        <v>788</v>
      </c>
      <c r="NP13" s="71" t="s">
        <v>788</v>
      </c>
      <c r="NQ13" s="71" t="s">
        <v>788</v>
      </c>
      <c r="NR13" s="71" t="s">
        <v>788</v>
      </c>
      <c r="NS13" s="71" t="s">
        <v>788</v>
      </c>
      <c r="NT13" s="71" t="s">
        <v>788</v>
      </c>
      <c r="NU13" s="71" t="s">
        <v>788</v>
      </c>
      <c r="NV13" s="71" t="s">
        <v>788</v>
      </c>
      <c r="NW13" s="71" t="s">
        <v>788</v>
      </c>
      <c r="NX13" s="71" t="s">
        <v>788</v>
      </c>
      <c r="NY13" s="71" t="s">
        <v>788</v>
      </c>
      <c r="NZ13" s="71" t="s">
        <v>788</v>
      </c>
      <c r="OA13" s="71" t="s">
        <v>788</v>
      </c>
      <c r="OB13" s="71" t="s">
        <v>788</v>
      </c>
      <c r="OC13" s="71" t="s">
        <v>788</v>
      </c>
      <c r="OD13" s="71" t="s">
        <v>788</v>
      </c>
      <c r="OE13" s="71" t="s">
        <v>788</v>
      </c>
      <c r="OF13" s="71" t="s">
        <v>788</v>
      </c>
      <c r="OG13" s="71" t="s">
        <v>788</v>
      </c>
      <c r="OH13" s="71" t="s">
        <v>788</v>
      </c>
      <c r="OI13" s="71" t="s">
        <v>788</v>
      </c>
      <c r="OJ13" s="71" t="s">
        <v>788</v>
      </c>
      <c r="OK13" s="71" t="s">
        <v>788</v>
      </c>
      <c r="OL13" s="71" t="s">
        <v>788</v>
      </c>
      <c r="OM13" s="71" t="s">
        <v>788</v>
      </c>
      <c r="ON13" s="71" t="s">
        <v>788</v>
      </c>
      <c r="OO13" s="71" t="s">
        <v>788</v>
      </c>
      <c r="OP13" s="71" t="s">
        <v>788</v>
      </c>
      <c r="OQ13" s="71" t="s">
        <v>788</v>
      </c>
      <c r="OR13" s="71" t="s">
        <v>788</v>
      </c>
      <c r="OS13" s="71" t="s">
        <v>788</v>
      </c>
      <c r="OT13" s="71" t="s">
        <v>788</v>
      </c>
      <c r="OU13" s="71" t="s">
        <v>788</v>
      </c>
      <c r="OV13" s="71" t="s">
        <v>788</v>
      </c>
      <c r="OW13" s="71" t="s">
        <v>788</v>
      </c>
      <c r="OX13" s="71" t="s">
        <v>788</v>
      </c>
      <c r="OY13" s="71" t="s">
        <v>788</v>
      </c>
      <c r="OZ13" s="71" t="s">
        <v>788</v>
      </c>
      <c r="PA13" s="71" t="s">
        <v>788</v>
      </c>
      <c r="PB13" s="71" t="s">
        <v>788</v>
      </c>
      <c r="PC13" s="71" t="s">
        <v>788</v>
      </c>
      <c r="PD13" s="71" t="s">
        <v>788</v>
      </c>
      <c r="PE13" s="71" t="s">
        <v>788</v>
      </c>
      <c r="PF13" s="71" t="s">
        <v>788</v>
      </c>
      <c r="PG13" s="71" t="s">
        <v>788</v>
      </c>
      <c r="PH13" s="71" t="s">
        <v>788</v>
      </c>
      <c r="PI13" s="71" t="s">
        <v>788</v>
      </c>
      <c r="PJ13" s="71" t="s">
        <v>788</v>
      </c>
      <c r="PK13" s="71" t="s">
        <v>788</v>
      </c>
      <c r="PL13" s="71" t="s">
        <v>788</v>
      </c>
      <c r="PM13" s="71" t="s">
        <v>788</v>
      </c>
      <c r="PN13" s="71" t="s">
        <v>788</v>
      </c>
      <c r="PO13" s="71" t="s">
        <v>788</v>
      </c>
      <c r="PP13" s="71" t="s">
        <v>788</v>
      </c>
      <c r="PQ13" s="71" t="s">
        <v>788</v>
      </c>
      <c r="PR13" s="71" t="s">
        <v>788</v>
      </c>
      <c r="PS13" s="71" t="s">
        <v>788</v>
      </c>
      <c r="PT13" s="71" t="s">
        <v>788</v>
      </c>
      <c r="PU13" s="71" t="s">
        <v>788</v>
      </c>
      <c r="PV13" s="71" t="s">
        <v>788</v>
      </c>
      <c r="PW13" s="71" t="s">
        <v>788</v>
      </c>
      <c r="PX13" s="71" t="s">
        <v>788</v>
      </c>
      <c r="PY13" s="71" t="s">
        <v>788</v>
      </c>
      <c r="PZ13" s="71" t="s">
        <v>788</v>
      </c>
      <c r="QA13" s="71" t="s">
        <v>788</v>
      </c>
      <c r="QB13" s="71" t="s">
        <v>788</v>
      </c>
      <c r="QC13" s="71" t="s">
        <v>788</v>
      </c>
      <c r="QD13" s="71" t="s">
        <v>788</v>
      </c>
      <c r="QE13" s="71" t="s">
        <v>788</v>
      </c>
      <c r="QF13" s="71" t="s">
        <v>788</v>
      </c>
      <c r="QG13" s="71" t="s">
        <v>788</v>
      </c>
      <c r="QH13" s="71" t="s">
        <v>788</v>
      </c>
      <c r="QI13" s="71" t="s">
        <v>788</v>
      </c>
      <c r="QJ13" s="71" t="s">
        <v>788</v>
      </c>
      <c r="QK13" s="71" t="s">
        <v>788</v>
      </c>
      <c r="QL13" s="71" t="s">
        <v>788</v>
      </c>
      <c r="QM13" s="71" t="s">
        <v>788</v>
      </c>
      <c r="QN13" s="71" t="s">
        <v>788</v>
      </c>
      <c r="QO13" s="71" t="s">
        <v>788</v>
      </c>
      <c r="QP13" s="71" t="s">
        <v>788</v>
      </c>
      <c r="QQ13" s="71" t="s">
        <v>788</v>
      </c>
      <c r="QR13" s="71" t="s">
        <v>788</v>
      </c>
      <c r="QS13" s="71" t="s">
        <v>788</v>
      </c>
      <c r="QT13" s="71" t="s">
        <v>788</v>
      </c>
      <c r="QU13" s="71" t="s">
        <v>788</v>
      </c>
      <c r="QV13" s="71" t="s">
        <v>788</v>
      </c>
      <c r="QW13" s="71" t="s">
        <v>788</v>
      </c>
      <c r="QX13" s="71" t="s">
        <v>788</v>
      </c>
      <c r="QY13" s="71" t="s">
        <v>788</v>
      </c>
      <c r="QZ13" s="71" t="s">
        <v>788</v>
      </c>
      <c r="RA13" s="71" t="s">
        <v>788</v>
      </c>
      <c r="RB13" s="71" t="s">
        <v>788</v>
      </c>
      <c r="RC13" s="71" t="s">
        <v>788</v>
      </c>
      <c r="RD13" s="71" t="s">
        <v>788</v>
      </c>
      <c r="RE13" s="71" t="s">
        <v>788</v>
      </c>
      <c r="RF13" s="71" t="s">
        <v>788</v>
      </c>
      <c r="RG13" s="71" t="s">
        <v>788</v>
      </c>
      <c r="RH13" s="71" t="s">
        <v>788</v>
      </c>
      <c r="RI13" s="71" t="s">
        <v>788</v>
      </c>
      <c r="RJ13" s="71" t="s">
        <v>788</v>
      </c>
      <c r="RK13" s="71" t="s">
        <v>788</v>
      </c>
      <c r="RL13" s="71" t="s">
        <v>788</v>
      </c>
      <c r="RM13" s="71" t="s">
        <v>788</v>
      </c>
      <c r="RN13" s="71" t="s">
        <v>788</v>
      </c>
      <c r="RO13" s="71" t="s">
        <v>788</v>
      </c>
      <c r="RP13" s="71" t="s">
        <v>788</v>
      </c>
      <c r="RQ13" s="71" t="s">
        <v>788</v>
      </c>
      <c r="RR13" s="71" t="s">
        <v>788</v>
      </c>
      <c r="RS13" s="71" t="s">
        <v>788</v>
      </c>
      <c r="RT13" s="71" t="s">
        <v>788</v>
      </c>
      <c r="RU13" s="71" t="s">
        <v>788</v>
      </c>
      <c r="RV13" s="71" t="s">
        <v>788</v>
      </c>
      <c r="RW13" s="71" t="s">
        <v>788</v>
      </c>
      <c r="RX13" s="71" t="s">
        <v>788</v>
      </c>
      <c r="RY13" s="71" t="s">
        <v>788</v>
      </c>
      <c r="RZ13" s="71" t="s">
        <v>788</v>
      </c>
      <c r="SA13" s="71" t="s">
        <v>788</v>
      </c>
      <c r="SB13" s="71" t="s">
        <v>788</v>
      </c>
      <c r="SC13" s="71" t="s">
        <v>788</v>
      </c>
      <c r="SD13" s="71" t="s">
        <v>788</v>
      </c>
      <c r="SE13" s="71" t="s">
        <v>788</v>
      </c>
      <c r="SF13" s="71" t="s">
        <v>788</v>
      </c>
      <c r="SG13" s="71" t="s">
        <v>788</v>
      </c>
      <c r="SH13" s="71" t="s">
        <v>788</v>
      </c>
    </row>
    <row r="14" spans="1:503">
      <c r="A14" s="16" t="s">
        <v>2185</v>
      </c>
      <c r="B14" s="70">
        <v>6</v>
      </c>
      <c r="C14" s="70">
        <v>6</v>
      </c>
      <c r="D14" s="70">
        <v>1</v>
      </c>
      <c r="E14" s="70">
        <v>2009</v>
      </c>
      <c r="F14" s="70" t="s">
        <v>176</v>
      </c>
      <c r="G14" s="1073" t="s">
        <v>2179</v>
      </c>
      <c r="H14" s="70" t="s">
        <v>2180</v>
      </c>
      <c r="I14" s="1066"/>
      <c r="J14" s="73">
        <v>0</v>
      </c>
      <c r="K14" s="73">
        <v>0</v>
      </c>
      <c r="L14" s="73">
        <v>0</v>
      </c>
      <c r="M14" s="73">
        <v>0</v>
      </c>
      <c r="N14" s="73">
        <v>0</v>
      </c>
      <c r="O14" s="73">
        <v>0</v>
      </c>
      <c r="P14" s="73">
        <v>0</v>
      </c>
      <c r="Q14" s="73">
        <v>0</v>
      </c>
      <c r="R14" s="73">
        <v>0</v>
      </c>
      <c r="S14" s="73">
        <v>0</v>
      </c>
      <c r="T14" s="73">
        <v>0</v>
      </c>
      <c r="U14" s="73">
        <v>0</v>
      </c>
      <c r="V14" s="73">
        <v>0</v>
      </c>
      <c r="W14" s="73">
        <v>0</v>
      </c>
      <c r="X14" s="73">
        <v>0</v>
      </c>
      <c r="Y14" s="73">
        <v>0</v>
      </c>
      <c r="Z14" s="73">
        <v>0</v>
      </c>
      <c r="AA14" s="73">
        <v>0</v>
      </c>
      <c r="AB14" s="73">
        <v>0</v>
      </c>
      <c r="AC14" s="73">
        <v>0</v>
      </c>
      <c r="AD14" s="73">
        <v>0</v>
      </c>
      <c r="AE14" s="73">
        <v>0</v>
      </c>
      <c r="AF14" s="73">
        <v>0</v>
      </c>
      <c r="AG14" s="73">
        <v>0</v>
      </c>
      <c r="AH14" s="73">
        <v>0</v>
      </c>
      <c r="AI14" s="73">
        <v>0</v>
      </c>
      <c r="AJ14" s="73">
        <v>0</v>
      </c>
      <c r="AK14" s="73">
        <v>0</v>
      </c>
      <c r="AL14" s="73">
        <v>0</v>
      </c>
      <c r="AM14" s="73">
        <v>0</v>
      </c>
      <c r="AN14" s="73">
        <v>0</v>
      </c>
      <c r="AO14" s="73">
        <v>0</v>
      </c>
      <c r="AP14" s="73">
        <v>0</v>
      </c>
      <c r="AQ14" s="73">
        <v>0</v>
      </c>
      <c r="AR14" s="73">
        <v>0</v>
      </c>
      <c r="AS14" s="73">
        <v>0</v>
      </c>
      <c r="AT14" s="73">
        <v>0</v>
      </c>
      <c r="AU14" s="73">
        <v>0</v>
      </c>
      <c r="AV14" s="73">
        <v>0</v>
      </c>
      <c r="AW14" s="73">
        <v>0</v>
      </c>
      <c r="AX14" s="73">
        <v>0</v>
      </c>
      <c r="AY14" s="73">
        <v>0</v>
      </c>
      <c r="AZ14" s="73">
        <v>0</v>
      </c>
      <c r="BA14" s="73">
        <v>0</v>
      </c>
      <c r="BB14" s="73">
        <v>0</v>
      </c>
      <c r="BC14" s="73">
        <v>0</v>
      </c>
      <c r="BD14" s="73">
        <v>0</v>
      </c>
      <c r="BE14" s="73">
        <v>0</v>
      </c>
      <c r="BF14" s="73">
        <v>0</v>
      </c>
      <c r="BG14" s="73">
        <v>0</v>
      </c>
      <c r="BH14" s="73">
        <v>0</v>
      </c>
      <c r="BI14" s="73">
        <v>0</v>
      </c>
      <c r="BJ14" s="73">
        <v>0</v>
      </c>
      <c r="BK14" s="73">
        <v>0</v>
      </c>
      <c r="BL14" s="73">
        <v>0</v>
      </c>
      <c r="BM14" s="73">
        <v>0</v>
      </c>
      <c r="BN14" s="73">
        <v>0</v>
      </c>
      <c r="BO14" s="73">
        <v>0</v>
      </c>
      <c r="BP14" s="73">
        <v>0</v>
      </c>
      <c r="BQ14" s="73">
        <v>0</v>
      </c>
      <c r="BR14" s="73">
        <v>0</v>
      </c>
      <c r="BS14" s="73">
        <v>0</v>
      </c>
      <c r="BT14" s="73">
        <v>0</v>
      </c>
      <c r="BU14" s="73">
        <v>0</v>
      </c>
      <c r="BV14" s="73">
        <v>0</v>
      </c>
      <c r="BW14" s="73">
        <v>0</v>
      </c>
      <c r="BX14" s="73">
        <v>0</v>
      </c>
      <c r="BY14" s="73">
        <v>0</v>
      </c>
      <c r="BZ14" s="73">
        <v>0</v>
      </c>
      <c r="CA14" s="73">
        <v>0</v>
      </c>
      <c r="CB14" s="73">
        <v>0</v>
      </c>
      <c r="CC14" s="73">
        <v>0</v>
      </c>
      <c r="CD14" s="73">
        <v>0</v>
      </c>
      <c r="CE14" s="73">
        <v>0</v>
      </c>
      <c r="CF14" s="73">
        <v>0</v>
      </c>
      <c r="CG14" s="73">
        <v>0</v>
      </c>
      <c r="CH14" s="73">
        <v>0</v>
      </c>
      <c r="CI14" s="73">
        <v>0</v>
      </c>
      <c r="CJ14" s="73">
        <v>0</v>
      </c>
      <c r="CK14" s="73">
        <v>0</v>
      </c>
      <c r="CL14" s="73">
        <v>0</v>
      </c>
      <c r="CM14" s="73">
        <v>0</v>
      </c>
      <c r="CN14" s="73">
        <v>0</v>
      </c>
      <c r="CO14" s="73">
        <v>0</v>
      </c>
      <c r="CP14" s="73">
        <v>0</v>
      </c>
      <c r="CQ14" s="73">
        <v>0</v>
      </c>
      <c r="CR14" s="73">
        <v>0</v>
      </c>
      <c r="CS14" s="73">
        <v>0</v>
      </c>
      <c r="CT14" s="73">
        <v>0</v>
      </c>
      <c r="CU14" s="73">
        <v>0</v>
      </c>
      <c r="CV14" s="73">
        <v>0</v>
      </c>
      <c r="CW14" s="73">
        <v>0</v>
      </c>
      <c r="CX14" s="73">
        <v>0</v>
      </c>
      <c r="CY14" s="73">
        <v>0</v>
      </c>
      <c r="CZ14" s="73">
        <v>0</v>
      </c>
      <c r="DA14" s="73">
        <v>0</v>
      </c>
      <c r="DB14" s="73">
        <v>0</v>
      </c>
      <c r="DC14" s="73">
        <v>0</v>
      </c>
      <c r="DD14" s="73">
        <v>0</v>
      </c>
      <c r="DE14" s="73">
        <v>0</v>
      </c>
      <c r="DF14" s="73">
        <v>0</v>
      </c>
      <c r="DG14" s="73">
        <v>0</v>
      </c>
      <c r="DH14" s="73">
        <v>0</v>
      </c>
      <c r="DI14" s="73">
        <v>0</v>
      </c>
      <c r="DJ14" s="73">
        <v>0</v>
      </c>
      <c r="DK14" s="73">
        <v>0</v>
      </c>
      <c r="DL14" s="73">
        <v>0</v>
      </c>
      <c r="DM14" s="73">
        <v>0</v>
      </c>
      <c r="DN14" s="73">
        <v>0</v>
      </c>
      <c r="DO14" s="73">
        <v>0</v>
      </c>
      <c r="DP14" s="73">
        <v>0</v>
      </c>
      <c r="DQ14" s="73">
        <v>0</v>
      </c>
      <c r="DR14" s="73">
        <v>0</v>
      </c>
      <c r="DS14" s="73">
        <v>0</v>
      </c>
      <c r="DT14" s="73">
        <v>0</v>
      </c>
      <c r="DU14" s="73">
        <v>0</v>
      </c>
      <c r="DV14" s="73">
        <v>0</v>
      </c>
      <c r="DW14" s="73">
        <v>0</v>
      </c>
      <c r="DX14" s="73">
        <v>0</v>
      </c>
      <c r="DY14" s="73">
        <v>0</v>
      </c>
      <c r="DZ14" s="73">
        <v>0</v>
      </c>
      <c r="EA14" s="73">
        <v>0</v>
      </c>
      <c r="EB14" s="73">
        <v>0</v>
      </c>
      <c r="EC14" s="73">
        <v>0</v>
      </c>
      <c r="ED14" s="73">
        <v>0</v>
      </c>
      <c r="EE14" s="73">
        <v>0</v>
      </c>
      <c r="EF14" s="73">
        <v>0</v>
      </c>
      <c r="EG14" s="73">
        <v>0</v>
      </c>
      <c r="EH14" s="73">
        <v>0</v>
      </c>
      <c r="EI14" s="73">
        <v>0</v>
      </c>
      <c r="EJ14" s="73">
        <v>0</v>
      </c>
      <c r="EK14" s="73">
        <v>0</v>
      </c>
      <c r="EL14" s="73">
        <v>0</v>
      </c>
      <c r="EM14" s="73">
        <v>0</v>
      </c>
      <c r="EN14" s="73">
        <v>0</v>
      </c>
      <c r="EO14" s="73">
        <v>0</v>
      </c>
      <c r="EP14" s="73">
        <v>0</v>
      </c>
      <c r="EQ14" s="73">
        <v>0</v>
      </c>
      <c r="ER14" s="73">
        <v>0</v>
      </c>
      <c r="ES14" s="73">
        <v>0</v>
      </c>
      <c r="ET14" s="73">
        <v>0</v>
      </c>
      <c r="EU14" s="73">
        <v>0</v>
      </c>
      <c r="EV14" s="73">
        <v>0</v>
      </c>
      <c r="EW14" s="73">
        <v>0</v>
      </c>
      <c r="EX14" s="73">
        <v>0</v>
      </c>
      <c r="EY14" s="73">
        <v>0</v>
      </c>
      <c r="EZ14" s="73">
        <v>0</v>
      </c>
      <c r="FA14" s="73">
        <v>0</v>
      </c>
      <c r="FB14" s="73">
        <v>0</v>
      </c>
      <c r="FC14" s="73">
        <v>0</v>
      </c>
      <c r="FD14" s="73">
        <v>0</v>
      </c>
      <c r="FE14" s="73">
        <v>0</v>
      </c>
      <c r="FF14" s="73">
        <v>0</v>
      </c>
      <c r="FG14" s="73">
        <v>0</v>
      </c>
      <c r="FH14" s="73">
        <v>0</v>
      </c>
      <c r="FI14" s="73">
        <v>0</v>
      </c>
      <c r="FJ14" s="73">
        <v>0</v>
      </c>
      <c r="FK14" s="73">
        <v>0</v>
      </c>
      <c r="FL14" s="73">
        <v>0</v>
      </c>
      <c r="FM14" s="73">
        <v>0</v>
      </c>
      <c r="FN14" s="73">
        <v>0</v>
      </c>
      <c r="FO14" s="73">
        <v>0</v>
      </c>
      <c r="FP14" s="73">
        <v>0</v>
      </c>
      <c r="FQ14" s="73">
        <v>0</v>
      </c>
      <c r="FR14" s="73">
        <v>0</v>
      </c>
      <c r="FS14" s="73">
        <v>0</v>
      </c>
      <c r="FT14" s="73">
        <v>0</v>
      </c>
      <c r="FU14" s="73">
        <v>0</v>
      </c>
      <c r="FV14" s="73">
        <v>0</v>
      </c>
      <c r="FW14" s="73">
        <v>0</v>
      </c>
      <c r="FX14" s="73">
        <v>0</v>
      </c>
      <c r="FY14" s="73">
        <v>0</v>
      </c>
      <c r="FZ14" s="73">
        <v>0</v>
      </c>
      <c r="GA14" s="73">
        <v>0</v>
      </c>
      <c r="GB14" s="73">
        <v>0</v>
      </c>
      <c r="GC14" s="73">
        <v>0</v>
      </c>
      <c r="GD14" s="73">
        <v>0</v>
      </c>
      <c r="GE14" s="73">
        <v>0</v>
      </c>
      <c r="GF14" s="73">
        <v>0</v>
      </c>
      <c r="GG14" s="73">
        <v>0</v>
      </c>
      <c r="GH14" s="73">
        <v>0</v>
      </c>
      <c r="GI14" s="73">
        <v>0</v>
      </c>
      <c r="GJ14" s="73">
        <v>0</v>
      </c>
      <c r="GK14" s="73">
        <v>0</v>
      </c>
      <c r="GL14" s="73">
        <v>0</v>
      </c>
      <c r="GM14" s="73">
        <v>0</v>
      </c>
      <c r="GN14" s="73">
        <v>0</v>
      </c>
      <c r="GO14" s="73">
        <v>0</v>
      </c>
      <c r="GP14" s="73">
        <v>0</v>
      </c>
      <c r="GQ14" s="73">
        <v>0</v>
      </c>
      <c r="GR14" s="73">
        <v>0</v>
      </c>
      <c r="GS14" s="73">
        <v>0</v>
      </c>
      <c r="GT14" s="73">
        <v>0</v>
      </c>
      <c r="GU14" s="73">
        <v>0</v>
      </c>
      <c r="GV14" s="73">
        <v>0</v>
      </c>
      <c r="GW14" s="73">
        <v>0</v>
      </c>
      <c r="GX14" s="73">
        <v>0</v>
      </c>
      <c r="GY14" s="73">
        <v>0</v>
      </c>
      <c r="GZ14" s="73">
        <v>0</v>
      </c>
      <c r="HA14" s="73">
        <v>0</v>
      </c>
      <c r="HB14" s="73">
        <v>0</v>
      </c>
      <c r="HC14" s="73">
        <v>0</v>
      </c>
      <c r="HD14" s="73">
        <v>0</v>
      </c>
      <c r="HE14" s="73">
        <v>0</v>
      </c>
      <c r="HF14" s="73">
        <v>0</v>
      </c>
      <c r="HG14" s="73">
        <v>0</v>
      </c>
      <c r="HH14" s="73">
        <v>0</v>
      </c>
      <c r="HI14" s="73">
        <v>0</v>
      </c>
      <c r="HJ14" s="73">
        <v>0</v>
      </c>
      <c r="HK14" s="73">
        <v>0</v>
      </c>
      <c r="HL14" s="73">
        <v>0</v>
      </c>
      <c r="HM14" s="73">
        <v>0</v>
      </c>
      <c r="HN14" s="73">
        <v>0</v>
      </c>
      <c r="HO14" s="73">
        <v>0</v>
      </c>
      <c r="HP14" s="73">
        <v>0</v>
      </c>
      <c r="HQ14" s="73">
        <v>0</v>
      </c>
      <c r="HR14" s="73">
        <v>0</v>
      </c>
      <c r="HS14" s="73">
        <v>0</v>
      </c>
      <c r="HT14" s="73">
        <v>0</v>
      </c>
      <c r="HU14" s="73">
        <v>0</v>
      </c>
      <c r="HV14" s="73">
        <v>0</v>
      </c>
      <c r="HW14" s="73">
        <v>0</v>
      </c>
      <c r="HX14" s="73">
        <v>0</v>
      </c>
      <c r="HY14" s="73">
        <v>0</v>
      </c>
      <c r="HZ14" s="73">
        <v>0</v>
      </c>
      <c r="IA14" s="73">
        <v>0</v>
      </c>
      <c r="IB14" s="73">
        <v>0</v>
      </c>
      <c r="IC14" s="73">
        <v>0</v>
      </c>
      <c r="ID14" s="73">
        <v>0</v>
      </c>
      <c r="IE14" s="73">
        <v>0</v>
      </c>
      <c r="IF14" s="73">
        <v>0</v>
      </c>
      <c r="IG14" s="73">
        <v>0</v>
      </c>
      <c r="IH14" s="73">
        <v>0</v>
      </c>
      <c r="II14" s="73">
        <v>0</v>
      </c>
      <c r="IJ14" s="73">
        <v>0</v>
      </c>
      <c r="IK14" s="73">
        <v>0</v>
      </c>
      <c r="IL14" s="73">
        <v>0</v>
      </c>
      <c r="IM14" s="73">
        <v>0</v>
      </c>
      <c r="IN14" s="73">
        <v>0</v>
      </c>
      <c r="IO14" s="73">
        <v>0</v>
      </c>
      <c r="IP14" s="73">
        <v>0</v>
      </c>
      <c r="IQ14" s="73">
        <v>0</v>
      </c>
      <c r="IR14" s="73">
        <v>0</v>
      </c>
      <c r="IS14" s="73">
        <v>0</v>
      </c>
      <c r="IT14" s="73">
        <v>0</v>
      </c>
      <c r="IU14" s="73">
        <v>0</v>
      </c>
      <c r="IV14" s="74">
        <v>0</v>
      </c>
      <c r="IW14" s="71">
        <v>0</v>
      </c>
      <c r="IX14" s="71">
        <v>0</v>
      </c>
      <c r="IY14" s="71">
        <v>0</v>
      </c>
      <c r="IZ14" s="71">
        <v>0</v>
      </c>
      <c r="JA14" s="71">
        <v>0</v>
      </c>
      <c r="JB14" s="71">
        <v>0</v>
      </c>
      <c r="JC14" s="71">
        <v>0</v>
      </c>
      <c r="JD14" s="71">
        <v>0</v>
      </c>
      <c r="JE14" s="71">
        <v>0</v>
      </c>
      <c r="JF14" s="71">
        <v>0</v>
      </c>
      <c r="JG14" s="71">
        <v>0</v>
      </c>
      <c r="JH14" s="71">
        <v>0</v>
      </c>
      <c r="JI14" s="71">
        <v>0</v>
      </c>
      <c r="JJ14" s="71">
        <v>0</v>
      </c>
      <c r="JK14" s="71">
        <v>0</v>
      </c>
      <c r="JL14" s="71">
        <v>0</v>
      </c>
      <c r="JM14" s="71">
        <v>0</v>
      </c>
      <c r="JN14" s="71">
        <v>0</v>
      </c>
      <c r="JO14" s="71">
        <v>0</v>
      </c>
      <c r="JP14" s="71">
        <v>0</v>
      </c>
      <c r="JQ14" s="71">
        <v>0</v>
      </c>
      <c r="JR14" s="71">
        <v>0</v>
      </c>
      <c r="JS14" s="71">
        <v>0</v>
      </c>
      <c r="JT14" s="71">
        <v>0</v>
      </c>
      <c r="JU14" s="71">
        <v>0</v>
      </c>
      <c r="JV14" s="71">
        <v>0</v>
      </c>
      <c r="JW14" s="71">
        <v>0</v>
      </c>
      <c r="JX14" s="71">
        <v>0</v>
      </c>
      <c r="JY14" s="71">
        <v>0</v>
      </c>
      <c r="JZ14" s="71">
        <v>0</v>
      </c>
      <c r="KA14" s="71">
        <v>0</v>
      </c>
      <c r="KB14" s="71">
        <v>0</v>
      </c>
      <c r="KC14" s="71">
        <v>0</v>
      </c>
      <c r="KD14" s="71">
        <v>0</v>
      </c>
      <c r="KE14" s="71">
        <v>0</v>
      </c>
      <c r="KF14" s="71">
        <v>0</v>
      </c>
      <c r="KG14" s="71">
        <v>0</v>
      </c>
      <c r="KH14" s="71">
        <v>0</v>
      </c>
      <c r="KI14" s="71">
        <v>0</v>
      </c>
      <c r="KJ14" s="71">
        <v>0</v>
      </c>
      <c r="KK14" s="71">
        <v>0</v>
      </c>
      <c r="KL14" s="71">
        <v>0</v>
      </c>
      <c r="KM14" s="71">
        <v>0</v>
      </c>
      <c r="KN14" s="71">
        <v>0</v>
      </c>
      <c r="KO14" s="71">
        <v>0</v>
      </c>
      <c r="KP14" s="71">
        <v>0</v>
      </c>
      <c r="KQ14" s="71">
        <v>0</v>
      </c>
      <c r="KR14" s="71">
        <v>0</v>
      </c>
      <c r="KS14" s="71">
        <v>0</v>
      </c>
      <c r="KT14" s="71">
        <v>0</v>
      </c>
      <c r="KU14" s="71">
        <v>0</v>
      </c>
      <c r="KV14" s="71">
        <v>0</v>
      </c>
      <c r="KW14" s="71">
        <v>0</v>
      </c>
      <c r="KX14" s="71">
        <v>0</v>
      </c>
      <c r="KY14" s="71">
        <v>0</v>
      </c>
      <c r="KZ14" s="71">
        <v>0</v>
      </c>
      <c r="LA14" s="71">
        <v>0</v>
      </c>
      <c r="LB14" s="71">
        <v>0</v>
      </c>
      <c r="LC14" s="71">
        <v>0</v>
      </c>
      <c r="LD14" s="71">
        <v>0</v>
      </c>
      <c r="LE14" s="71">
        <v>0</v>
      </c>
      <c r="LF14" s="71">
        <v>0</v>
      </c>
      <c r="LG14" s="71">
        <v>0</v>
      </c>
      <c r="LH14" s="71">
        <v>0</v>
      </c>
      <c r="LI14" s="71">
        <v>0</v>
      </c>
      <c r="LJ14" s="71">
        <v>0</v>
      </c>
      <c r="LK14" s="71">
        <v>0</v>
      </c>
      <c r="LL14" s="71">
        <v>0</v>
      </c>
      <c r="LM14" s="71">
        <v>0</v>
      </c>
      <c r="LN14" s="71">
        <v>0</v>
      </c>
      <c r="LO14" s="71">
        <v>0</v>
      </c>
      <c r="LP14" s="71">
        <v>0</v>
      </c>
      <c r="LQ14" s="71">
        <v>0</v>
      </c>
      <c r="LR14" s="71">
        <v>0</v>
      </c>
      <c r="LS14" s="71">
        <v>0</v>
      </c>
      <c r="LT14" s="71">
        <v>0</v>
      </c>
      <c r="LU14" s="71">
        <v>0</v>
      </c>
      <c r="LV14" s="71">
        <v>0</v>
      </c>
      <c r="LW14" s="71">
        <v>0</v>
      </c>
      <c r="LX14" s="71">
        <v>0</v>
      </c>
      <c r="LY14" s="71">
        <v>0</v>
      </c>
      <c r="LZ14" s="71">
        <v>0</v>
      </c>
      <c r="MA14" s="71">
        <v>0</v>
      </c>
      <c r="MB14" s="71">
        <v>0</v>
      </c>
      <c r="MC14" s="71">
        <v>0</v>
      </c>
      <c r="MD14" s="71">
        <v>0</v>
      </c>
      <c r="ME14" s="71">
        <v>0</v>
      </c>
      <c r="MF14" s="71">
        <v>0</v>
      </c>
      <c r="MG14" s="71">
        <v>0</v>
      </c>
      <c r="MH14" s="71">
        <v>0</v>
      </c>
      <c r="MI14" s="71">
        <v>0</v>
      </c>
      <c r="MJ14" s="71">
        <v>0</v>
      </c>
      <c r="MK14" s="71">
        <v>0</v>
      </c>
      <c r="ML14" s="71">
        <v>0</v>
      </c>
      <c r="MM14" s="71">
        <v>0</v>
      </c>
      <c r="MN14" s="71">
        <v>0</v>
      </c>
      <c r="MO14" s="71">
        <v>0</v>
      </c>
      <c r="MP14" s="71">
        <v>0</v>
      </c>
      <c r="MQ14" s="71">
        <v>0</v>
      </c>
      <c r="MR14" s="71">
        <v>0</v>
      </c>
      <c r="MS14" s="71">
        <v>0</v>
      </c>
      <c r="MT14" s="71">
        <v>0</v>
      </c>
      <c r="MU14" s="71">
        <v>0</v>
      </c>
      <c r="MV14" s="71">
        <v>0</v>
      </c>
      <c r="MW14" s="71">
        <v>0</v>
      </c>
      <c r="MX14" s="71">
        <v>0</v>
      </c>
      <c r="MY14" s="71">
        <v>0</v>
      </c>
      <c r="MZ14" s="71">
        <v>0</v>
      </c>
      <c r="NA14" s="71">
        <v>0</v>
      </c>
      <c r="NB14" s="71">
        <v>0</v>
      </c>
      <c r="NC14" s="71">
        <v>0</v>
      </c>
      <c r="ND14" s="71">
        <v>0</v>
      </c>
      <c r="NE14" s="71">
        <v>0</v>
      </c>
      <c r="NF14" s="71">
        <v>0</v>
      </c>
      <c r="NG14" s="71">
        <v>0</v>
      </c>
      <c r="NH14" s="71">
        <v>0</v>
      </c>
      <c r="NI14" s="71">
        <v>0</v>
      </c>
      <c r="NJ14" s="71">
        <v>0</v>
      </c>
      <c r="NK14" s="71">
        <v>0</v>
      </c>
      <c r="NL14" s="71">
        <v>0</v>
      </c>
      <c r="NM14" s="71">
        <v>0</v>
      </c>
      <c r="NN14" s="71">
        <v>0</v>
      </c>
      <c r="NO14" s="71">
        <v>0</v>
      </c>
      <c r="NP14" s="71">
        <v>0</v>
      </c>
      <c r="NQ14" s="71">
        <v>0</v>
      </c>
      <c r="NR14" s="71">
        <v>0</v>
      </c>
      <c r="NS14" s="71">
        <v>0</v>
      </c>
      <c r="NT14" s="71">
        <v>0</v>
      </c>
      <c r="NU14" s="71">
        <v>0</v>
      </c>
      <c r="NV14" s="71">
        <v>0</v>
      </c>
      <c r="NW14" s="71">
        <v>0</v>
      </c>
      <c r="NX14" s="71">
        <v>0</v>
      </c>
      <c r="NY14" s="71">
        <v>0</v>
      </c>
      <c r="NZ14" s="71">
        <v>0</v>
      </c>
      <c r="OA14" s="71">
        <v>0</v>
      </c>
      <c r="OB14" s="71">
        <v>0</v>
      </c>
      <c r="OC14" s="71">
        <v>0</v>
      </c>
      <c r="OD14" s="71">
        <v>0</v>
      </c>
      <c r="OE14" s="71">
        <v>0</v>
      </c>
      <c r="OF14" s="71">
        <v>0</v>
      </c>
      <c r="OG14" s="71">
        <v>0</v>
      </c>
      <c r="OH14" s="71">
        <v>0</v>
      </c>
      <c r="OI14" s="71">
        <v>0</v>
      </c>
      <c r="OJ14" s="71">
        <v>0</v>
      </c>
      <c r="OK14" s="71">
        <v>0</v>
      </c>
      <c r="OL14" s="71">
        <v>0</v>
      </c>
      <c r="OM14" s="71">
        <v>0</v>
      </c>
      <c r="ON14" s="71">
        <v>0</v>
      </c>
      <c r="OO14" s="71">
        <v>0</v>
      </c>
      <c r="OP14" s="71">
        <v>0</v>
      </c>
      <c r="OQ14" s="71">
        <v>0</v>
      </c>
      <c r="OR14" s="71">
        <v>0</v>
      </c>
      <c r="OS14" s="71">
        <v>0</v>
      </c>
      <c r="OT14" s="71">
        <v>0</v>
      </c>
      <c r="OU14" s="71">
        <v>0</v>
      </c>
      <c r="OV14" s="71">
        <v>0</v>
      </c>
      <c r="OW14" s="71">
        <v>0</v>
      </c>
      <c r="OX14" s="71">
        <v>0</v>
      </c>
      <c r="OY14" s="71">
        <v>0</v>
      </c>
      <c r="OZ14" s="71">
        <v>0</v>
      </c>
      <c r="PA14" s="71">
        <v>0</v>
      </c>
      <c r="PB14" s="71">
        <v>0</v>
      </c>
      <c r="PC14" s="71">
        <v>0</v>
      </c>
      <c r="PD14" s="71">
        <v>0</v>
      </c>
      <c r="PE14" s="71">
        <v>0</v>
      </c>
      <c r="PF14" s="71">
        <v>0</v>
      </c>
      <c r="PG14" s="71">
        <v>0</v>
      </c>
      <c r="PH14" s="71">
        <v>0</v>
      </c>
      <c r="PI14" s="71">
        <v>0</v>
      </c>
      <c r="PJ14" s="71">
        <v>0</v>
      </c>
      <c r="PK14" s="71">
        <v>0</v>
      </c>
      <c r="PL14" s="71">
        <v>0</v>
      </c>
      <c r="PM14" s="71">
        <v>0</v>
      </c>
      <c r="PN14" s="71">
        <v>0</v>
      </c>
      <c r="PO14" s="71">
        <v>0</v>
      </c>
      <c r="PP14" s="71">
        <v>0</v>
      </c>
      <c r="PQ14" s="71">
        <v>0</v>
      </c>
      <c r="PR14" s="71">
        <v>0</v>
      </c>
      <c r="PS14" s="71">
        <v>0</v>
      </c>
      <c r="PT14" s="71">
        <v>0</v>
      </c>
      <c r="PU14" s="71">
        <v>0</v>
      </c>
      <c r="PV14" s="71">
        <v>0</v>
      </c>
      <c r="PW14" s="71">
        <v>0</v>
      </c>
      <c r="PX14" s="71">
        <v>0</v>
      </c>
      <c r="PY14" s="71">
        <v>0</v>
      </c>
      <c r="PZ14" s="71">
        <v>0</v>
      </c>
      <c r="QA14" s="71">
        <v>0</v>
      </c>
      <c r="QB14" s="71">
        <v>0</v>
      </c>
      <c r="QC14" s="71">
        <v>0</v>
      </c>
      <c r="QD14" s="71">
        <v>0</v>
      </c>
      <c r="QE14" s="71">
        <v>0</v>
      </c>
      <c r="QF14" s="71">
        <v>0</v>
      </c>
      <c r="QG14" s="71">
        <v>0</v>
      </c>
      <c r="QH14" s="71">
        <v>0</v>
      </c>
      <c r="QI14" s="71">
        <v>0</v>
      </c>
      <c r="QJ14" s="71">
        <v>0</v>
      </c>
      <c r="QK14" s="71">
        <v>0</v>
      </c>
      <c r="QL14" s="71">
        <v>0</v>
      </c>
      <c r="QM14" s="71">
        <v>0</v>
      </c>
      <c r="QN14" s="71">
        <v>0</v>
      </c>
      <c r="QO14" s="71">
        <v>0</v>
      </c>
      <c r="QP14" s="71">
        <v>0</v>
      </c>
      <c r="QQ14" s="71">
        <v>0</v>
      </c>
      <c r="QR14" s="71">
        <v>0</v>
      </c>
      <c r="QS14" s="71">
        <v>0</v>
      </c>
      <c r="QT14" s="71">
        <v>0</v>
      </c>
      <c r="QU14" s="71">
        <v>0</v>
      </c>
      <c r="QV14" s="71">
        <v>0</v>
      </c>
      <c r="QW14" s="71">
        <v>0</v>
      </c>
      <c r="QX14" s="71">
        <v>0</v>
      </c>
      <c r="QY14" s="71">
        <v>0</v>
      </c>
      <c r="QZ14" s="71">
        <v>0</v>
      </c>
      <c r="RA14" s="71">
        <v>0</v>
      </c>
      <c r="RB14" s="71">
        <v>0</v>
      </c>
      <c r="RC14" s="71">
        <v>0</v>
      </c>
      <c r="RD14" s="71">
        <v>0</v>
      </c>
      <c r="RE14" s="71">
        <v>0</v>
      </c>
      <c r="RF14" s="71">
        <v>0</v>
      </c>
      <c r="RG14" s="71">
        <v>0</v>
      </c>
      <c r="RH14" s="71">
        <v>0</v>
      </c>
      <c r="RI14" s="71">
        <v>0</v>
      </c>
      <c r="RJ14" s="71">
        <v>0</v>
      </c>
      <c r="RK14" s="71">
        <v>0</v>
      </c>
      <c r="RL14" s="71">
        <v>0</v>
      </c>
      <c r="RM14" s="71">
        <v>0</v>
      </c>
      <c r="RN14" s="71">
        <v>0</v>
      </c>
      <c r="RO14" s="71">
        <v>0</v>
      </c>
      <c r="RP14" s="71">
        <v>0</v>
      </c>
      <c r="RQ14" s="71">
        <v>0</v>
      </c>
      <c r="RR14" s="71">
        <v>0</v>
      </c>
      <c r="RS14" s="71">
        <v>0</v>
      </c>
      <c r="RT14" s="71">
        <v>0</v>
      </c>
      <c r="RU14" s="71">
        <v>0</v>
      </c>
      <c r="RV14" s="71">
        <v>0</v>
      </c>
      <c r="RW14" s="71">
        <v>0</v>
      </c>
      <c r="RX14" s="71">
        <v>0</v>
      </c>
      <c r="RY14" s="71">
        <v>0</v>
      </c>
      <c r="RZ14" s="71">
        <v>0</v>
      </c>
      <c r="SA14" s="71">
        <v>0</v>
      </c>
      <c r="SB14" s="71">
        <v>0</v>
      </c>
      <c r="SC14" s="71">
        <v>0</v>
      </c>
      <c r="SD14" s="71">
        <v>0</v>
      </c>
      <c r="SE14" s="71">
        <v>0</v>
      </c>
      <c r="SF14" s="71">
        <v>0</v>
      </c>
      <c r="SG14" s="71">
        <v>0</v>
      </c>
      <c r="SH14" s="71">
        <v>0</v>
      </c>
    </row>
    <row r="15" spans="1:503">
      <c r="A15" s="16" t="s">
        <v>2186</v>
      </c>
      <c r="B15" s="70">
        <v>7</v>
      </c>
      <c r="C15" s="70">
        <v>7</v>
      </c>
      <c r="D15" s="70">
        <v>1</v>
      </c>
      <c r="E15" s="70">
        <v>2010</v>
      </c>
      <c r="F15" s="70" t="s">
        <v>177</v>
      </c>
      <c r="G15" s="1073" t="s">
        <v>2179</v>
      </c>
      <c r="H15" s="70" t="s">
        <v>2180</v>
      </c>
      <c r="I15" s="1066"/>
      <c r="J15" s="73">
        <v>0</v>
      </c>
      <c r="K15" s="73">
        <v>0</v>
      </c>
      <c r="L15" s="73">
        <v>0</v>
      </c>
      <c r="M15" s="73">
        <v>0</v>
      </c>
      <c r="N15" s="73">
        <v>0</v>
      </c>
      <c r="O15" s="73">
        <v>0</v>
      </c>
      <c r="P15" s="73">
        <v>0</v>
      </c>
      <c r="Q15" s="73">
        <v>0</v>
      </c>
      <c r="R15" s="73">
        <v>0</v>
      </c>
      <c r="S15" s="73">
        <v>0</v>
      </c>
      <c r="T15" s="73">
        <v>0</v>
      </c>
      <c r="U15" s="73">
        <v>0</v>
      </c>
      <c r="V15" s="73">
        <v>0</v>
      </c>
      <c r="W15" s="73">
        <v>0</v>
      </c>
      <c r="X15" s="73">
        <v>0</v>
      </c>
      <c r="Y15" s="73">
        <v>0</v>
      </c>
      <c r="Z15" s="73">
        <v>0</v>
      </c>
      <c r="AA15" s="73">
        <v>0</v>
      </c>
      <c r="AB15" s="73">
        <v>0</v>
      </c>
      <c r="AC15" s="73">
        <v>0</v>
      </c>
      <c r="AD15" s="73">
        <v>0</v>
      </c>
      <c r="AE15" s="73">
        <v>0</v>
      </c>
      <c r="AF15" s="73">
        <v>0</v>
      </c>
      <c r="AG15" s="73">
        <v>0</v>
      </c>
      <c r="AH15" s="73">
        <v>0</v>
      </c>
      <c r="AI15" s="73">
        <v>0</v>
      </c>
      <c r="AJ15" s="73">
        <v>0</v>
      </c>
      <c r="AK15" s="73">
        <v>0</v>
      </c>
      <c r="AL15" s="73">
        <v>0</v>
      </c>
      <c r="AM15" s="73">
        <v>0</v>
      </c>
      <c r="AN15" s="73">
        <v>0</v>
      </c>
      <c r="AO15" s="73">
        <v>0</v>
      </c>
      <c r="AP15" s="73">
        <v>0</v>
      </c>
      <c r="AQ15" s="73">
        <v>0</v>
      </c>
      <c r="AR15" s="73">
        <v>0</v>
      </c>
      <c r="AS15" s="73">
        <v>0</v>
      </c>
      <c r="AT15" s="73">
        <v>0</v>
      </c>
      <c r="AU15" s="73">
        <v>0</v>
      </c>
      <c r="AV15" s="73">
        <v>0</v>
      </c>
      <c r="AW15" s="73">
        <v>0</v>
      </c>
      <c r="AX15" s="73">
        <v>0</v>
      </c>
      <c r="AY15" s="73">
        <v>0</v>
      </c>
      <c r="AZ15" s="73">
        <v>0</v>
      </c>
      <c r="BA15" s="73">
        <v>0</v>
      </c>
      <c r="BB15" s="73">
        <v>0</v>
      </c>
      <c r="BC15" s="73">
        <v>0</v>
      </c>
      <c r="BD15" s="73">
        <v>0</v>
      </c>
      <c r="BE15" s="73">
        <v>0</v>
      </c>
      <c r="BF15" s="73">
        <v>0</v>
      </c>
      <c r="BG15" s="73">
        <v>0</v>
      </c>
      <c r="BH15" s="73">
        <v>0</v>
      </c>
      <c r="BI15" s="73">
        <v>0</v>
      </c>
      <c r="BJ15" s="73">
        <v>0</v>
      </c>
      <c r="BK15" s="73">
        <v>0</v>
      </c>
      <c r="BL15" s="73">
        <v>0</v>
      </c>
      <c r="BM15" s="73">
        <v>0</v>
      </c>
      <c r="BN15" s="73">
        <v>0</v>
      </c>
      <c r="BO15" s="73">
        <v>0</v>
      </c>
      <c r="BP15" s="73">
        <v>0</v>
      </c>
      <c r="BQ15" s="73">
        <v>0</v>
      </c>
      <c r="BR15" s="73">
        <v>0</v>
      </c>
      <c r="BS15" s="73">
        <v>0</v>
      </c>
      <c r="BT15" s="73">
        <v>0</v>
      </c>
      <c r="BU15" s="73">
        <v>0</v>
      </c>
      <c r="BV15" s="73">
        <v>0</v>
      </c>
      <c r="BW15" s="73">
        <v>0</v>
      </c>
      <c r="BX15" s="73">
        <v>0</v>
      </c>
      <c r="BY15" s="73">
        <v>0</v>
      </c>
      <c r="BZ15" s="73">
        <v>0</v>
      </c>
      <c r="CA15" s="73">
        <v>0</v>
      </c>
      <c r="CB15" s="73">
        <v>0</v>
      </c>
      <c r="CC15" s="73">
        <v>0</v>
      </c>
      <c r="CD15" s="73">
        <v>0</v>
      </c>
      <c r="CE15" s="73">
        <v>0</v>
      </c>
      <c r="CF15" s="73">
        <v>0</v>
      </c>
      <c r="CG15" s="73">
        <v>0</v>
      </c>
      <c r="CH15" s="73">
        <v>0</v>
      </c>
      <c r="CI15" s="73">
        <v>0</v>
      </c>
      <c r="CJ15" s="73">
        <v>0</v>
      </c>
      <c r="CK15" s="73">
        <v>0</v>
      </c>
      <c r="CL15" s="73">
        <v>0</v>
      </c>
      <c r="CM15" s="73">
        <v>0</v>
      </c>
      <c r="CN15" s="73">
        <v>0</v>
      </c>
      <c r="CO15" s="73">
        <v>0</v>
      </c>
      <c r="CP15" s="73">
        <v>0</v>
      </c>
      <c r="CQ15" s="73">
        <v>0</v>
      </c>
      <c r="CR15" s="73">
        <v>0</v>
      </c>
      <c r="CS15" s="73">
        <v>0</v>
      </c>
      <c r="CT15" s="73">
        <v>0</v>
      </c>
      <c r="CU15" s="73">
        <v>0</v>
      </c>
      <c r="CV15" s="73">
        <v>0</v>
      </c>
      <c r="CW15" s="73">
        <v>0</v>
      </c>
      <c r="CX15" s="73">
        <v>0</v>
      </c>
      <c r="CY15" s="73">
        <v>0</v>
      </c>
      <c r="CZ15" s="73">
        <v>0</v>
      </c>
      <c r="DA15" s="73">
        <v>0</v>
      </c>
      <c r="DB15" s="73">
        <v>0</v>
      </c>
      <c r="DC15" s="73">
        <v>0</v>
      </c>
      <c r="DD15" s="73">
        <v>0</v>
      </c>
      <c r="DE15" s="73">
        <v>0</v>
      </c>
      <c r="DF15" s="73">
        <v>0</v>
      </c>
      <c r="DG15" s="73">
        <v>0</v>
      </c>
      <c r="DH15" s="73">
        <v>0</v>
      </c>
      <c r="DI15" s="73">
        <v>0</v>
      </c>
      <c r="DJ15" s="73">
        <v>0</v>
      </c>
      <c r="DK15" s="73">
        <v>0</v>
      </c>
      <c r="DL15" s="73">
        <v>0</v>
      </c>
      <c r="DM15" s="73">
        <v>0</v>
      </c>
      <c r="DN15" s="73">
        <v>0</v>
      </c>
      <c r="DO15" s="73">
        <v>0</v>
      </c>
      <c r="DP15" s="73">
        <v>0</v>
      </c>
      <c r="DQ15" s="73">
        <v>0</v>
      </c>
      <c r="DR15" s="73">
        <v>0</v>
      </c>
      <c r="DS15" s="73">
        <v>0</v>
      </c>
      <c r="DT15" s="73">
        <v>0</v>
      </c>
      <c r="DU15" s="73">
        <v>0</v>
      </c>
      <c r="DV15" s="73">
        <v>0</v>
      </c>
      <c r="DW15" s="73">
        <v>0</v>
      </c>
      <c r="DX15" s="73">
        <v>0</v>
      </c>
      <c r="DY15" s="73">
        <v>0</v>
      </c>
      <c r="DZ15" s="73">
        <v>0</v>
      </c>
      <c r="EA15" s="73">
        <v>0</v>
      </c>
      <c r="EB15" s="73">
        <v>0</v>
      </c>
      <c r="EC15" s="73">
        <v>0</v>
      </c>
      <c r="ED15" s="73">
        <v>0</v>
      </c>
      <c r="EE15" s="73">
        <v>0</v>
      </c>
      <c r="EF15" s="73">
        <v>0</v>
      </c>
      <c r="EG15" s="73">
        <v>0</v>
      </c>
      <c r="EH15" s="73">
        <v>0</v>
      </c>
      <c r="EI15" s="73">
        <v>0</v>
      </c>
      <c r="EJ15" s="73">
        <v>0</v>
      </c>
      <c r="EK15" s="73">
        <v>0</v>
      </c>
      <c r="EL15" s="73">
        <v>0</v>
      </c>
      <c r="EM15" s="73">
        <v>0</v>
      </c>
      <c r="EN15" s="73">
        <v>0</v>
      </c>
      <c r="EO15" s="73">
        <v>0</v>
      </c>
      <c r="EP15" s="73">
        <v>0</v>
      </c>
      <c r="EQ15" s="73">
        <v>0</v>
      </c>
      <c r="ER15" s="73">
        <v>0</v>
      </c>
      <c r="ES15" s="73">
        <v>0</v>
      </c>
      <c r="ET15" s="73">
        <v>0</v>
      </c>
      <c r="EU15" s="73">
        <v>0</v>
      </c>
      <c r="EV15" s="73">
        <v>0</v>
      </c>
      <c r="EW15" s="73">
        <v>0</v>
      </c>
      <c r="EX15" s="73">
        <v>0</v>
      </c>
      <c r="EY15" s="73">
        <v>0</v>
      </c>
      <c r="EZ15" s="73">
        <v>0</v>
      </c>
      <c r="FA15" s="73">
        <v>0</v>
      </c>
      <c r="FB15" s="73">
        <v>0</v>
      </c>
      <c r="FC15" s="73">
        <v>0</v>
      </c>
      <c r="FD15" s="73">
        <v>0</v>
      </c>
      <c r="FE15" s="73">
        <v>0</v>
      </c>
      <c r="FF15" s="73">
        <v>0</v>
      </c>
      <c r="FG15" s="73">
        <v>0</v>
      </c>
      <c r="FH15" s="73">
        <v>0</v>
      </c>
      <c r="FI15" s="73">
        <v>0</v>
      </c>
      <c r="FJ15" s="73">
        <v>0</v>
      </c>
      <c r="FK15" s="73">
        <v>0</v>
      </c>
      <c r="FL15" s="73">
        <v>0</v>
      </c>
      <c r="FM15" s="73">
        <v>0</v>
      </c>
      <c r="FN15" s="73">
        <v>0</v>
      </c>
      <c r="FO15" s="73">
        <v>0</v>
      </c>
      <c r="FP15" s="73">
        <v>0</v>
      </c>
      <c r="FQ15" s="73">
        <v>0</v>
      </c>
      <c r="FR15" s="73">
        <v>0</v>
      </c>
      <c r="FS15" s="73">
        <v>0</v>
      </c>
      <c r="FT15" s="73">
        <v>0</v>
      </c>
      <c r="FU15" s="73">
        <v>0</v>
      </c>
      <c r="FV15" s="73">
        <v>0</v>
      </c>
      <c r="FW15" s="73">
        <v>0</v>
      </c>
      <c r="FX15" s="73">
        <v>0</v>
      </c>
      <c r="FY15" s="73">
        <v>0</v>
      </c>
      <c r="FZ15" s="73">
        <v>0</v>
      </c>
      <c r="GA15" s="73">
        <v>0</v>
      </c>
      <c r="GB15" s="73">
        <v>0</v>
      </c>
      <c r="GC15" s="73">
        <v>0</v>
      </c>
      <c r="GD15" s="73">
        <v>0</v>
      </c>
      <c r="GE15" s="73">
        <v>0</v>
      </c>
      <c r="GF15" s="73">
        <v>0</v>
      </c>
      <c r="GG15" s="73">
        <v>0</v>
      </c>
      <c r="GH15" s="73">
        <v>0</v>
      </c>
      <c r="GI15" s="73">
        <v>0</v>
      </c>
      <c r="GJ15" s="73">
        <v>0</v>
      </c>
      <c r="GK15" s="73">
        <v>0</v>
      </c>
      <c r="GL15" s="73">
        <v>0</v>
      </c>
      <c r="GM15" s="73">
        <v>0</v>
      </c>
      <c r="GN15" s="73">
        <v>0</v>
      </c>
      <c r="GO15" s="73">
        <v>0</v>
      </c>
      <c r="GP15" s="73">
        <v>0</v>
      </c>
      <c r="GQ15" s="73">
        <v>0</v>
      </c>
      <c r="GR15" s="73">
        <v>0</v>
      </c>
      <c r="GS15" s="73">
        <v>0</v>
      </c>
      <c r="GT15" s="73">
        <v>0</v>
      </c>
      <c r="GU15" s="73">
        <v>0</v>
      </c>
      <c r="GV15" s="73">
        <v>0</v>
      </c>
      <c r="GW15" s="73">
        <v>0</v>
      </c>
      <c r="GX15" s="73">
        <v>0</v>
      </c>
      <c r="GY15" s="73">
        <v>0</v>
      </c>
      <c r="GZ15" s="73">
        <v>0</v>
      </c>
      <c r="HA15" s="73">
        <v>0</v>
      </c>
      <c r="HB15" s="73">
        <v>0</v>
      </c>
      <c r="HC15" s="73">
        <v>0</v>
      </c>
      <c r="HD15" s="73">
        <v>0</v>
      </c>
      <c r="HE15" s="73">
        <v>0</v>
      </c>
      <c r="HF15" s="73">
        <v>0</v>
      </c>
      <c r="HG15" s="73">
        <v>0</v>
      </c>
      <c r="HH15" s="73">
        <v>0</v>
      </c>
      <c r="HI15" s="73">
        <v>0</v>
      </c>
      <c r="HJ15" s="73">
        <v>0</v>
      </c>
      <c r="HK15" s="73">
        <v>0</v>
      </c>
      <c r="HL15" s="73">
        <v>0</v>
      </c>
      <c r="HM15" s="73">
        <v>0</v>
      </c>
      <c r="HN15" s="73">
        <v>0</v>
      </c>
      <c r="HO15" s="73">
        <v>0</v>
      </c>
      <c r="HP15" s="73">
        <v>0</v>
      </c>
      <c r="HQ15" s="73">
        <v>0</v>
      </c>
      <c r="HR15" s="73">
        <v>0</v>
      </c>
      <c r="HS15" s="73">
        <v>0</v>
      </c>
      <c r="HT15" s="73">
        <v>0</v>
      </c>
      <c r="HU15" s="73">
        <v>0</v>
      </c>
      <c r="HV15" s="73">
        <v>0</v>
      </c>
      <c r="HW15" s="73">
        <v>0</v>
      </c>
      <c r="HX15" s="73">
        <v>0</v>
      </c>
      <c r="HY15" s="73">
        <v>0</v>
      </c>
      <c r="HZ15" s="73">
        <v>0</v>
      </c>
      <c r="IA15" s="73">
        <v>0</v>
      </c>
      <c r="IB15" s="73">
        <v>0</v>
      </c>
      <c r="IC15" s="73">
        <v>0</v>
      </c>
      <c r="ID15" s="73">
        <v>0</v>
      </c>
      <c r="IE15" s="73">
        <v>0</v>
      </c>
      <c r="IF15" s="73">
        <v>0</v>
      </c>
      <c r="IG15" s="73">
        <v>0</v>
      </c>
      <c r="IH15" s="73">
        <v>0</v>
      </c>
      <c r="II15" s="73">
        <v>0</v>
      </c>
      <c r="IJ15" s="73">
        <v>0</v>
      </c>
      <c r="IK15" s="73">
        <v>0</v>
      </c>
      <c r="IL15" s="73">
        <v>0</v>
      </c>
      <c r="IM15" s="73">
        <v>0</v>
      </c>
      <c r="IN15" s="73">
        <v>0</v>
      </c>
      <c r="IO15" s="73">
        <v>0</v>
      </c>
      <c r="IP15" s="73">
        <v>0</v>
      </c>
      <c r="IQ15" s="73">
        <v>0</v>
      </c>
      <c r="IR15" s="73">
        <v>0</v>
      </c>
      <c r="IS15" s="73">
        <v>0</v>
      </c>
      <c r="IT15" s="73">
        <v>0</v>
      </c>
      <c r="IU15" s="73">
        <v>0</v>
      </c>
      <c r="IV15" s="74">
        <v>0</v>
      </c>
      <c r="IW15" s="71">
        <v>0</v>
      </c>
      <c r="IX15" s="71">
        <v>0</v>
      </c>
      <c r="IY15" s="71">
        <v>0</v>
      </c>
      <c r="IZ15" s="71">
        <v>0</v>
      </c>
      <c r="JA15" s="71">
        <v>0</v>
      </c>
      <c r="JB15" s="71">
        <v>0</v>
      </c>
      <c r="JC15" s="71">
        <v>0</v>
      </c>
      <c r="JD15" s="71">
        <v>0</v>
      </c>
      <c r="JE15" s="71">
        <v>0</v>
      </c>
      <c r="JF15" s="71">
        <v>0</v>
      </c>
      <c r="JG15" s="71">
        <v>0</v>
      </c>
      <c r="JH15" s="71">
        <v>0</v>
      </c>
      <c r="JI15" s="71">
        <v>0</v>
      </c>
      <c r="JJ15" s="71">
        <v>0</v>
      </c>
      <c r="JK15" s="71">
        <v>0</v>
      </c>
      <c r="JL15" s="71">
        <v>0</v>
      </c>
      <c r="JM15" s="71">
        <v>0</v>
      </c>
      <c r="JN15" s="71">
        <v>0</v>
      </c>
      <c r="JO15" s="71">
        <v>0</v>
      </c>
      <c r="JP15" s="71">
        <v>0</v>
      </c>
      <c r="JQ15" s="71">
        <v>0</v>
      </c>
      <c r="JR15" s="71">
        <v>0</v>
      </c>
      <c r="JS15" s="71">
        <v>0</v>
      </c>
      <c r="JT15" s="71">
        <v>0</v>
      </c>
      <c r="JU15" s="71">
        <v>0</v>
      </c>
      <c r="JV15" s="71">
        <v>0</v>
      </c>
      <c r="JW15" s="71">
        <v>0</v>
      </c>
      <c r="JX15" s="71">
        <v>0</v>
      </c>
      <c r="JY15" s="71">
        <v>0</v>
      </c>
      <c r="JZ15" s="71">
        <v>0</v>
      </c>
      <c r="KA15" s="71">
        <v>0</v>
      </c>
      <c r="KB15" s="71">
        <v>0</v>
      </c>
      <c r="KC15" s="71">
        <v>0</v>
      </c>
      <c r="KD15" s="71">
        <v>0</v>
      </c>
      <c r="KE15" s="71">
        <v>0</v>
      </c>
      <c r="KF15" s="71">
        <v>0</v>
      </c>
      <c r="KG15" s="71">
        <v>0</v>
      </c>
      <c r="KH15" s="71">
        <v>0</v>
      </c>
      <c r="KI15" s="71">
        <v>0</v>
      </c>
      <c r="KJ15" s="71">
        <v>0</v>
      </c>
      <c r="KK15" s="71">
        <v>0</v>
      </c>
      <c r="KL15" s="71">
        <v>0</v>
      </c>
      <c r="KM15" s="71">
        <v>0</v>
      </c>
      <c r="KN15" s="71">
        <v>0</v>
      </c>
      <c r="KO15" s="71">
        <v>0</v>
      </c>
      <c r="KP15" s="71">
        <v>0</v>
      </c>
      <c r="KQ15" s="71">
        <v>0</v>
      </c>
      <c r="KR15" s="71">
        <v>0</v>
      </c>
      <c r="KS15" s="71">
        <v>0</v>
      </c>
      <c r="KT15" s="71">
        <v>0</v>
      </c>
      <c r="KU15" s="71">
        <v>0</v>
      </c>
      <c r="KV15" s="71">
        <v>0</v>
      </c>
      <c r="KW15" s="71">
        <v>0</v>
      </c>
      <c r="KX15" s="71">
        <v>0</v>
      </c>
      <c r="KY15" s="71">
        <v>0</v>
      </c>
      <c r="KZ15" s="71">
        <v>0</v>
      </c>
      <c r="LA15" s="71">
        <v>0</v>
      </c>
      <c r="LB15" s="71">
        <v>0</v>
      </c>
      <c r="LC15" s="71">
        <v>0</v>
      </c>
      <c r="LD15" s="71">
        <v>0</v>
      </c>
      <c r="LE15" s="71">
        <v>0</v>
      </c>
      <c r="LF15" s="71">
        <v>0</v>
      </c>
      <c r="LG15" s="71">
        <v>0</v>
      </c>
      <c r="LH15" s="71">
        <v>0</v>
      </c>
      <c r="LI15" s="71">
        <v>0</v>
      </c>
      <c r="LJ15" s="71">
        <v>0</v>
      </c>
      <c r="LK15" s="71">
        <v>0</v>
      </c>
      <c r="LL15" s="71">
        <v>0</v>
      </c>
      <c r="LM15" s="71">
        <v>0</v>
      </c>
      <c r="LN15" s="71">
        <v>0</v>
      </c>
      <c r="LO15" s="71">
        <v>0</v>
      </c>
      <c r="LP15" s="71">
        <v>0</v>
      </c>
      <c r="LQ15" s="71">
        <v>0</v>
      </c>
      <c r="LR15" s="71">
        <v>0</v>
      </c>
      <c r="LS15" s="71">
        <v>0</v>
      </c>
      <c r="LT15" s="71">
        <v>0</v>
      </c>
      <c r="LU15" s="71">
        <v>0</v>
      </c>
      <c r="LV15" s="71">
        <v>0</v>
      </c>
      <c r="LW15" s="71">
        <v>0</v>
      </c>
      <c r="LX15" s="71">
        <v>0</v>
      </c>
      <c r="LY15" s="71">
        <v>0</v>
      </c>
      <c r="LZ15" s="71">
        <v>0</v>
      </c>
      <c r="MA15" s="71">
        <v>0</v>
      </c>
      <c r="MB15" s="71">
        <v>0</v>
      </c>
      <c r="MC15" s="71">
        <v>0</v>
      </c>
      <c r="MD15" s="71">
        <v>0</v>
      </c>
      <c r="ME15" s="71">
        <v>0</v>
      </c>
      <c r="MF15" s="71">
        <v>0</v>
      </c>
      <c r="MG15" s="71">
        <v>0</v>
      </c>
      <c r="MH15" s="71">
        <v>0</v>
      </c>
      <c r="MI15" s="71">
        <v>0</v>
      </c>
      <c r="MJ15" s="71">
        <v>0</v>
      </c>
      <c r="MK15" s="71">
        <v>0</v>
      </c>
      <c r="ML15" s="71">
        <v>0</v>
      </c>
      <c r="MM15" s="71">
        <v>0</v>
      </c>
      <c r="MN15" s="71">
        <v>0</v>
      </c>
      <c r="MO15" s="71">
        <v>0</v>
      </c>
      <c r="MP15" s="71">
        <v>0</v>
      </c>
      <c r="MQ15" s="71">
        <v>0</v>
      </c>
      <c r="MR15" s="71">
        <v>0</v>
      </c>
      <c r="MS15" s="71">
        <v>0</v>
      </c>
      <c r="MT15" s="71">
        <v>0</v>
      </c>
      <c r="MU15" s="71">
        <v>0</v>
      </c>
      <c r="MV15" s="71">
        <v>0</v>
      </c>
      <c r="MW15" s="71">
        <v>0</v>
      </c>
      <c r="MX15" s="71">
        <v>0</v>
      </c>
      <c r="MY15" s="71">
        <v>0</v>
      </c>
      <c r="MZ15" s="71">
        <v>0</v>
      </c>
      <c r="NA15" s="71">
        <v>0</v>
      </c>
      <c r="NB15" s="71">
        <v>0</v>
      </c>
      <c r="NC15" s="71">
        <v>0</v>
      </c>
      <c r="ND15" s="71">
        <v>0</v>
      </c>
      <c r="NE15" s="71">
        <v>0</v>
      </c>
      <c r="NF15" s="71">
        <v>0</v>
      </c>
      <c r="NG15" s="71">
        <v>0</v>
      </c>
      <c r="NH15" s="71">
        <v>0</v>
      </c>
      <c r="NI15" s="71">
        <v>0</v>
      </c>
      <c r="NJ15" s="71">
        <v>0</v>
      </c>
      <c r="NK15" s="71">
        <v>0</v>
      </c>
      <c r="NL15" s="71">
        <v>0</v>
      </c>
      <c r="NM15" s="71">
        <v>0</v>
      </c>
      <c r="NN15" s="71">
        <v>0</v>
      </c>
      <c r="NO15" s="71">
        <v>0</v>
      </c>
      <c r="NP15" s="71">
        <v>0</v>
      </c>
      <c r="NQ15" s="71">
        <v>0</v>
      </c>
      <c r="NR15" s="71">
        <v>0</v>
      </c>
      <c r="NS15" s="71">
        <v>0</v>
      </c>
      <c r="NT15" s="71">
        <v>0</v>
      </c>
      <c r="NU15" s="71">
        <v>0</v>
      </c>
      <c r="NV15" s="71">
        <v>0</v>
      </c>
      <c r="NW15" s="71">
        <v>0</v>
      </c>
      <c r="NX15" s="71">
        <v>0</v>
      </c>
      <c r="NY15" s="71">
        <v>0</v>
      </c>
      <c r="NZ15" s="71">
        <v>0</v>
      </c>
      <c r="OA15" s="71">
        <v>0</v>
      </c>
      <c r="OB15" s="71">
        <v>0</v>
      </c>
      <c r="OC15" s="71">
        <v>0</v>
      </c>
      <c r="OD15" s="71">
        <v>0</v>
      </c>
      <c r="OE15" s="71">
        <v>0</v>
      </c>
      <c r="OF15" s="71">
        <v>0</v>
      </c>
      <c r="OG15" s="71">
        <v>0</v>
      </c>
      <c r="OH15" s="71">
        <v>0</v>
      </c>
      <c r="OI15" s="71">
        <v>0</v>
      </c>
      <c r="OJ15" s="71">
        <v>0</v>
      </c>
      <c r="OK15" s="71">
        <v>0</v>
      </c>
      <c r="OL15" s="71">
        <v>0</v>
      </c>
      <c r="OM15" s="71">
        <v>0</v>
      </c>
      <c r="ON15" s="71">
        <v>0</v>
      </c>
      <c r="OO15" s="71">
        <v>0</v>
      </c>
      <c r="OP15" s="71">
        <v>0</v>
      </c>
      <c r="OQ15" s="71">
        <v>0</v>
      </c>
      <c r="OR15" s="71">
        <v>0</v>
      </c>
      <c r="OS15" s="71">
        <v>0</v>
      </c>
      <c r="OT15" s="71">
        <v>0</v>
      </c>
      <c r="OU15" s="71">
        <v>0</v>
      </c>
      <c r="OV15" s="71">
        <v>0</v>
      </c>
      <c r="OW15" s="71">
        <v>0</v>
      </c>
      <c r="OX15" s="71">
        <v>0</v>
      </c>
      <c r="OY15" s="71">
        <v>0</v>
      </c>
      <c r="OZ15" s="71">
        <v>0</v>
      </c>
      <c r="PA15" s="71">
        <v>0</v>
      </c>
      <c r="PB15" s="71">
        <v>0</v>
      </c>
      <c r="PC15" s="71">
        <v>0</v>
      </c>
      <c r="PD15" s="71">
        <v>0</v>
      </c>
      <c r="PE15" s="71">
        <v>0</v>
      </c>
      <c r="PF15" s="71">
        <v>0</v>
      </c>
      <c r="PG15" s="71">
        <v>0</v>
      </c>
      <c r="PH15" s="71">
        <v>0</v>
      </c>
      <c r="PI15" s="71">
        <v>0</v>
      </c>
      <c r="PJ15" s="71">
        <v>0</v>
      </c>
      <c r="PK15" s="71">
        <v>0</v>
      </c>
      <c r="PL15" s="71">
        <v>0</v>
      </c>
      <c r="PM15" s="71">
        <v>0</v>
      </c>
      <c r="PN15" s="71">
        <v>0</v>
      </c>
      <c r="PO15" s="71">
        <v>0</v>
      </c>
      <c r="PP15" s="71">
        <v>0</v>
      </c>
      <c r="PQ15" s="71">
        <v>0</v>
      </c>
      <c r="PR15" s="71">
        <v>0</v>
      </c>
      <c r="PS15" s="71">
        <v>0</v>
      </c>
      <c r="PT15" s="71">
        <v>0</v>
      </c>
      <c r="PU15" s="71">
        <v>0</v>
      </c>
      <c r="PV15" s="71">
        <v>0</v>
      </c>
      <c r="PW15" s="71">
        <v>0</v>
      </c>
      <c r="PX15" s="71">
        <v>0</v>
      </c>
      <c r="PY15" s="71">
        <v>0</v>
      </c>
      <c r="PZ15" s="71">
        <v>0</v>
      </c>
      <c r="QA15" s="71">
        <v>0</v>
      </c>
      <c r="QB15" s="71">
        <v>0</v>
      </c>
      <c r="QC15" s="71">
        <v>0</v>
      </c>
      <c r="QD15" s="71">
        <v>0</v>
      </c>
      <c r="QE15" s="71">
        <v>0</v>
      </c>
      <c r="QF15" s="71">
        <v>0</v>
      </c>
      <c r="QG15" s="71">
        <v>0</v>
      </c>
      <c r="QH15" s="71">
        <v>0</v>
      </c>
      <c r="QI15" s="71">
        <v>0</v>
      </c>
      <c r="QJ15" s="71">
        <v>0</v>
      </c>
      <c r="QK15" s="71">
        <v>0</v>
      </c>
      <c r="QL15" s="71">
        <v>0</v>
      </c>
      <c r="QM15" s="71">
        <v>0</v>
      </c>
      <c r="QN15" s="71">
        <v>0</v>
      </c>
      <c r="QO15" s="71">
        <v>0</v>
      </c>
      <c r="QP15" s="71">
        <v>0</v>
      </c>
      <c r="QQ15" s="71">
        <v>0</v>
      </c>
      <c r="QR15" s="71">
        <v>0</v>
      </c>
      <c r="QS15" s="71">
        <v>0</v>
      </c>
      <c r="QT15" s="71">
        <v>0</v>
      </c>
      <c r="QU15" s="71">
        <v>0</v>
      </c>
      <c r="QV15" s="71">
        <v>0</v>
      </c>
      <c r="QW15" s="71">
        <v>0</v>
      </c>
      <c r="QX15" s="71">
        <v>0</v>
      </c>
      <c r="QY15" s="71">
        <v>0</v>
      </c>
      <c r="QZ15" s="71">
        <v>0</v>
      </c>
      <c r="RA15" s="71">
        <v>0</v>
      </c>
      <c r="RB15" s="71">
        <v>0</v>
      </c>
      <c r="RC15" s="71">
        <v>0</v>
      </c>
      <c r="RD15" s="71">
        <v>0</v>
      </c>
      <c r="RE15" s="71">
        <v>0</v>
      </c>
      <c r="RF15" s="71">
        <v>0</v>
      </c>
      <c r="RG15" s="71">
        <v>0</v>
      </c>
      <c r="RH15" s="71">
        <v>0</v>
      </c>
      <c r="RI15" s="71">
        <v>0</v>
      </c>
      <c r="RJ15" s="71">
        <v>0</v>
      </c>
      <c r="RK15" s="71">
        <v>0</v>
      </c>
      <c r="RL15" s="71">
        <v>0</v>
      </c>
      <c r="RM15" s="71">
        <v>0</v>
      </c>
      <c r="RN15" s="71">
        <v>0</v>
      </c>
      <c r="RO15" s="71">
        <v>0</v>
      </c>
      <c r="RP15" s="71">
        <v>0</v>
      </c>
      <c r="RQ15" s="71">
        <v>0</v>
      </c>
      <c r="RR15" s="71">
        <v>0</v>
      </c>
      <c r="RS15" s="71">
        <v>0</v>
      </c>
      <c r="RT15" s="71">
        <v>0</v>
      </c>
      <c r="RU15" s="71">
        <v>0</v>
      </c>
      <c r="RV15" s="71">
        <v>0</v>
      </c>
      <c r="RW15" s="71">
        <v>0</v>
      </c>
      <c r="RX15" s="71">
        <v>0</v>
      </c>
      <c r="RY15" s="71">
        <v>0</v>
      </c>
      <c r="RZ15" s="71">
        <v>0</v>
      </c>
      <c r="SA15" s="71">
        <v>0</v>
      </c>
      <c r="SB15" s="71">
        <v>0</v>
      </c>
      <c r="SC15" s="71">
        <v>0</v>
      </c>
      <c r="SD15" s="71">
        <v>0</v>
      </c>
      <c r="SE15" s="71">
        <v>0</v>
      </c>
      <c r="SF15" s="71">
        <v>0</v>
      </c>
      <c r="SG15" s="71">
        <v>0</v>
      </c>
      <c r="SH15" s="71">
        <v>0</v>
      </c>
    </row>
    <row r="16" spans="1:503">
      <c r="A16" s="16" t="s">
        <v>2187</v>
      </c>
      <c r="B16" s="70">
        <v>8</v>
      </c>
      <c r="C16" s="70">
        <v>8</v>
      </c>
      <c r="D16" s="70">
        <v>1</v>
      </c>
      <c r="E16" s="70">
        <v>2011</v>
      </c>
      <c r="F16" s="70" t="s">
        <v>178</v>
      </c>
      <c r="G16" s="1073" t="s">
        <v>2179</v>
      </c>
      <c r="H16" s="70" t="s">
        <v>2180</v>
      </c>
      <c r="I16" s="1066"/>
      <c r="J16" s="73">
        <v>0</v>
      </c>
      <c r="K16" s="73">
        <v>0</v>
      </c>
      <c r="L16" s="73">
        <v>0</v>
      </c>
      <c r="M16" s="73">
        <v>0</v>
      </c>
      <c r="N16" s="73">
        <v>0</v>
      </c>
      <c r="O16" s="73">
        <v>0</v>
      </c>
      <c r="P16" s="73">
        <v>0</v>
      </c>
      <c r="Q16" s="73">
        <v>0</v>
      </c>
      <c r="R16" s="73">
        <v>0</v>
      </c>
      <c r="S16" s="73">
        <v>0</v>
      </c>
      <c r="T16" s="73">
        <v>0</v>
      </c>
      <c r="U16" s="73">
        <v>0</v>
      </c>
      <c r="V16" s="73">
        <v>0</v>
      </c>
      <c r="W16" s="73">
        <v>0</v>
      </c>
      <c r="X16" s="73">
        <v>0</v>
      </c>
      <c r="Y16" s="73">
        <v>0</v>
      </c>
      <c r="Z16" s="73">
        <v>0</v>
      </c>
      <c r="AA16" s="73">
        <v>0</v>
      </c>
      <c r="AB16" s="73">
        <v>0</v>
      </c>
      <c r="AC16" s="73">
        <v>0</v>
      </c>
      <c r="AD16" s="73">
        <v>0</v>
      </c>
      <c r="AE16" s="73">
        <v>0</v>
      </c>
      <c r="AF16" s="73">
        <v>0</v>
      </c>
      <c r="AG16" s="73">
        <v>0</v>
      </c>
      <c r="AH16" s="73">
        <v>0</v>
      </c>
      <c r="AI16" s="73">
        <v>0</v>
      </c>
      <c r="AJ16" s="73">
        <v>0</v>
      </c>
      <c r="AK16" s="73">
        <v>0</v>
      </c>
      <c r="AL16" s="73">
        <v>0</v>
      </c>
      <c r="AM16" s="73">
        <v>0</v>
      </c>
      <c r="AN16" s="73">
        <v>0</v>
      </c>
      <c r="AO16" s="73">
        <v>0</v>
      </c>
      <c r="AP16" s="73">
        <v>0</v>
      </c>
      <c r="AQ16" s="73">
        <v>0</v>
      </c>
      <c r="AR16" s="73">
        <v>0</v>
      </c>
      <c r="AS16" s="73">
        <v>0</v>
      </c>
      <c r="AT16" s="73">
        <v>0</v>
      </c>
      <c r="AU16" s="73">
        <v>0</v>
      </c>
      <c r="AV16" s="73">
        <v>0</v>
      </c>
      <c r="AW16" s="73">
        <v>0</v>
      </c>
      <c r="AX16" s="73">
        <v>0</v>
      </c>
      <c r="AY16" s="73">
        <v>0</v>
      </c>
      <c r="AZ16" s="73">
        <v>0</v>
      </c>
      <c r="BA16" s="73">
        <v>0</v>
      </c>
      <c r="BB16" s="73">
        <v>0</v>
      </c>
      <c r="BC16" s="73">
        <v>0</v>
      </c>
      <c r="BD16" s="73">
        <v>0</v>
      </c>
      <c r="BE16" s="73">
        <v>0</v>
      </c>
      <c r="BF16" s="73">
        <v>0</v>
      </c>
      <c r="BG16" s="73">
        <v>0</v>
      </c>
      <c r="BH16" s="73">
        <v>0</v>
      </c>
      <c r="BI16" s="73">
        <v>0</v>
      </c>
      <c r="BJ16" s="73">
        <v>0</v>
      </c>
      <c r="BK16" s="73">
        <v>0</v>
      </c>
      <c r="BL16" s="73">
        <v>0</v>
      </c>
      <c r="BM16" s="73">
        <v>0</v>
      </c>
      <c r="BN16" s="73">
        <v>0</v>
      </c>
      <c r="BO16" s="73">
        <v>0</v>
      </c>
      <c r="BP16" s="73">
        <v>0</v>
      </c>
      <c r="BQ16" s="73">
        <v>0</v>
      </c>
      <c r="BR16" s="73">
        <v>0</v>
      </c>
      <c r="BS16" s="73">
        <v>0</v>
      </c>
      <c r="BT16" s="73">
        <v>0</v>
      </c>
      <c r="BU16" s="73">
        <v>0</v>
      </c>
      <c r="BV16" s="73">
        <v>0</v>
      </c>
      <c r="BW16" s="73">
        <v>0</v>
      </c>
      <c r="BX16" s="73">
        <v>0</v>
      </c>
      <c r="BY16" s="73">
        <v>0</v>
      </c>
      <c r="BZ16" s="73">
        <v>0</v>
      </c>
      <c r="CA16" s="73">
        <v>0</v>
      </c>
      <c r="CB16" s="73">
        <v>0</v>
      </c>
      <c r="CC16" s="73">
        <v>0</v>
      </c>
      <c r="CD16" s="73">
        <v>0</v>
      </c>
      <c r="CE16" s="73">
        <v>0</v>
      </c>
      <c r="CF16" s="73">
        <v>0</v>
      </c>
      <c r="CG16" s="73">
        <v>0</v>
      </c>
      <c r="CH16" s="73">
        <v>0</v>
      </c>
      <c r="CI16" s="73">
        <v>0</v>
      </c>
      <c r="CJ16" s="73">
        <v>0</v>
      </c>
      <c r="CK16" s="73">
        <v>0</v>
      </c>
      <c r="CL16" s="73">
        <v>0</v>
      </c>
      <c r="CM16" s="73">
        <v>0</v>
      </c>
      <c r="CN16" s="73">
        <v>0</v>
      </c>
      <c r="CO16" s="73">
        <v>0</v>
      </c>
      <c r="CP16" s="73">
        <v>0</v>
      </c>
      <c r="CQ16" s="73">
        <v>0</v>
      </c>
      <c r="CR16" s="73">
        <v>0</v>
      </c>
      <c r="CS16" s="73">
        <v>0</v>
      </c>
      <c r="CT16" s="73">
        <v>0</v>
      </c>
      <c r="CU16" s="73">
        <v>0</v>
      </c>
      <c r="CV16" s="73">
        <v>0</v>
      </c>
      <c r="CW16" s="73">
        <v>0</v>
      </c>
      <c r="CX16" s="73">
        <v>0</v>
      </c>
      <c r="CY16" s="73">
        <v>0</v>
      </c>
      <c r="CZ16" s="73">
        <v>0</v>
      </c>
      <c r="DA16" s="73">
        <v>0</v>
      </c>
      <c r="DB16" s="73">
        <v>0</v>
      </c>
      <c r="DC16" s="73">
        <v>0</v>
      </c>
      <c r="DD16" s="73">
        <v>0</v>
      </c>
      <c r="DE16" s="73">
        <v>0</v>
      </c>
      <c r="DF16" s="73">
        <v>0</v>
      </c>
      <c r="DG16" s="73">
        <v>0</v>
      </c>
      <c r="DH16" s="73">
        <v>0</v>
      </c>
      <c r="DI16" s="73">
        <v>0</v>
      </c>
      <c r="DJ16" s="73">
        <v>0</v>
      </c>
      <c r="DK16" s="73">
        <v>0</v>
      </c>
      <c r="DL16" s="73">
        <v>0</v>
      </c>
      <c r="DM16" s="73">
        <v>0</v>
      </c>
      <c r="DN16" s="73">
        <v>0</v>
      </c>
      <c r="DO16" s="73">
        <v>0</v>
      </c>
      <c r="DP16" s="73">
        <v>0</v>
      </c>
      <c r="DQ16" s="73">
        <v>0</v>
      </c>
      <c r="DR16" s="73">
        <v>0</v>
      </c>
      <c r="DS16" s="73">
        <v>0</v>
      </c>
      <c r="DT16" s="73">
        <v>0</v>
      </c>
      <c r="DU16" s="73">
        <v>0</v>
      </c>
      <c r="DV16" s="73">
        <v>0</v>
      </c>
      <c r="DW16" s="73">
        <v>0</v>
      </c>
      <c r="DX16" s="73">
        <v>0</v>
      </c>
      <c r="DY16" s="73">
        <v>0</v>
      </c>
      <c r="DZ16" s="73">
        <v>0</v>
      </c>
      <c r="EA16" s="73">
        <v>0</v>
      </c>
      <c r="EB16" s="73">
        <v>0</v>
      </c>
      <c r="EC16" s="73">
        <v>0</v>
      </c>
      <c r="ED16" s="73">
        <v>0</v>
      </c>
      <c r="EE16" s="73">
        <v>0</v>
      </c>
      <c r="EF16" s="73">
        <v>0</v>
      </c>
      <c r="EG16" s="73">
        <v>0</v>
      </c>
      <c r="EH16" s="73">
        <v>0</v>
      </c>
      <c r="EI16" s="73">
        <v>0</v>
      </c>
      <c r="EJ16" s="73">
        <v>0</v>
      </c>
      <c r="EK16" s="73">
        <v>0</v>
      </c>
      <c r="EL16" s="73">
        <v>0</v>
      </c>
      <c r="EM16" s="73">
        <v>0</v>
      </c>
      <c r="EN16" s="73">
        <v>0</v>
      </c>
      <c r="EO16" s="73">
        <v>0</v>
      </c>
      <c r="EP16" s="73">
        <v>0</v>
      </c>
      <c r="EQ16" s="73">
        <v>0</v>
      </c>
      <c r="ER16" s="73">
        <v>0</v>
      </c>
      <c r="ES16" s="73">
        <v>0</v>
      </c>
      <c r="ET16" s="73">
        <v>0</v>
      </c>
      <c r="EU16" s="73">
        <v>0</v>
      </c>
      <c r="EV16" s="73">
        <v>0</v>
      </c>
      <c r="EW16" s="73">
        <v>0</v>
      </c>
      <c r="EX16" s="73">
        <v>0</v>
      </c>
      <c r="EY16" s="73">
        <v>0</v>
      </c>
      <c r="EZ16" s="73">
        <v>0</v>
      </c>
      <c r="FA16" s="73">
        <v>0</v>
      </c>
      <c r="FB16" s="73">
        <v>0</v>
      </c>
      <c r="FC16" s="73">
        <v>0</v>
      </c>
      <c r="FD16" s="73">
        <v>0</v>
      </c>
      <c r="FE16" s="73">
        <v>0</v>
      </c>
      <c r="FF16" s="73">
        <v>0</v>
      </c>
      <c r="FG16" s="73">
        <v>0</v>
      </c>
      <c r="FH16" s="73">
        <v>0</v>
      </c>
      <c r="FI16" s="73">
        <v>0</v>
      </c>
      <c r="FJ16" s="73">
        <v>0</v>
      </c>
      <c r="FK16" s="73">
        <v>0</v>
      </c>
      <c r="FL16" s="73">
        <v>0</v>
      </c>
      <c r="FM16" s="73">
        <v>0</v>
      </c>
      <c r="FN16" s="73">
        <v>0</v>
      </c>
      <c r="FO16" s="73">
        <v>0</v>
      </c>
      <c r="FP16" s="73">
        <v>0</v>
      </c>
      <c r="FQ16" s="73">
        <v>0</v>
      </c>
      <c r="FR16" s="73">
        <v>0</v>
      </c>
      <c r="FS16" s="73">
        <v>0</v>
      </c>
      <c r="FT16" s="73">
        <v>0</v>
      </c>
      <c r="FU16" s="73">
        <v>0</v>
      </c>
      <c r="FV16" s="73">
        <v>0</v>
      </c>
      <c r="FW16" s="73">
        <v>0</v>
      </c>
      <c r="FX16" s="73">
        <v>0</v>
      </c>
      <c r="FY16" s="73">
        <v>0</v>
      </c>
      <c r="FZ16" s="73">
        <v>0</v>
      </c>
      <c r="GA16" s="73">
        <v>0</v>
      </c>
      <c r="GB16" s="73">
        <v>0</v>
      </c>
      <c r="GC16" s="73">
        <v>0</v>
      </c>
      <c r="GD16" s="73">
        <v>0</v>
      </c>
      <c r="GE16" s="73">
        <v>0</v>
      </c>
      <c r="GF16" s="73">
        <v>0</v>
      </c>
      <c r="GG16" s="73">
        <v>0</v>
      </c>
      <c r="GH16" s="73">
        <v>0</v>
      </c>
      <c r="GI16" s="73">
        <v>0</v>
      </c>
      <c r="GJ16" s="73">
        <v>0</v>
      </c>
      <c r="GK16" s="73">
        <v>0</v>
      </c>
      <c r="GL16" s="73">
        <v>0</v>
      </c>
      <c r="GM16" s="73">
        <v>0</v>
      </c>
      <c r="GN16" s="73">
        <v>0</v>
      </c>
      <c r="GO16" s="73">
        <v>0</v>
      </c>
      <c r="GP16" s="73">
        <v>0</v>
      </c>
      <c r="GQ16" s="73">
        <v>0</v>
      </c>
      <c r="GR16" s="73">
        <v>0</v>
      </c>
      <c r="GS16" s="73">
        <v>0</v>
      </c>
      <c r="GT16" s="73">
        <v>0</v>
      </c>
      <c r="GU16" s="73">
        <v>0</v>
      </c>
      <c r="GV16" s="73">
        <v>0</v>
      </c>
      <c r="GW16" s="73">
        <v>0</v>
      </c>
      <c r="GX16" s="73">
        <v>0</v>
      </c>
      <c r="GY16" s="73">
        <v>0</v>
      </c>
      <c r="GZ16" s="73">
        <v>0</v>
      </c>
      <c r="HA16" s="73">
        <v>0</v>
      </c>
      <c r="HB16" s="73">
        <v>0</v>
      </c>
      <c r="HC16" s="73">
        <v>0</v>
      </c>
      <c r="HD16" s="73">
        <v>0</v>
      </c>
      <c r="HE16" s="73">
        <v>0</v>
      </c>
      <c r="HF16" s="73">
        <v>0</v>
      </c>
      <c r="HG16" s="73">
        <v>0</v>
      </c>
      <c r="HH16" s="73">
        <v>0</v>
      </c>
      <c r="HI16" s="73">
        <v>0</v>
      </c>
      <c r="HJ16" s="73">
        <v>0</v>
      </c>
      <c r="HK16" s="73">
        <v>0</v>
      </c>
      <c r="HL16" s="73">
        <v>0</v>
      </c>
      <c r="HM16" s="73">
        <v>0</v>
      </c>
      <c r="HN16" s="73">
        <v>0</v>
      </c>
      <c r="HO16" s="73">
        <v>0</v>
      </c>
      <c r="HP16" s="73">
        <v>0</v>
      </c>
      <c r="HQ16" s="73">
        <v>0</v>
      </c>
      <c r="HR16" s="73">
        <v>0</v>
      </c>
      <c r="HS16" s="73">
        <v>0</v>
      </c>
      <c r="HT16" s="73">
        <v>0</v>
      </c>
      <c r="HU16" s="73">
        <v>0</v>
      </c>
      <c r="HV16" s="73">
        <v>0</v>
      </c>
      <c r="HW16" s="73">
        <v>0</v>
      </c>
      <c r="HX16" s="73">
        <v>0</v>
      </c>
      <c r="HY16" s="73">
        <v>0</v>
      </c>
      <c r="HZ16" s="73">
        <v>0</v>
      </c>
      <c r="IA16" s="73">
        <v>0</v>
      </c>
      <c r="IB16" s="73">
        <v>0</v>
      </c>
      <c r="IC16" s="73">
        <v>0</v>
      </c>
      <c r="ID16" s="73">
        <v>0</v>
      </c>
      <c r="IE16" s="73">
        <v>0</v>
      </c>
      <c r="IF16" s="73">
        <v>0</v>
      </c>
      <c r="IG16" s="73">
        <v>0</v>
      </c>
      <c r="IH16" s="73">
        <v>0</v>
      </c>
      <c r="II16" s="73">
        <v>0</v>
      </c>
      <c r="IJ16" s="73">
        <v>0</v>
      </c>
      <c r="IK16" s="73">
        <v>0</v>
      </c>
      <c r="IL16" s="73">
        <v>0</v>
      </c>
      <c r="IM16" s="73">
        <v>0</v>
      </c>
      <c r="IN16" s="73">
        <v>0</v>
      </c>
      <c r="IO16" s="73">
        <v>0</v>
      </c>
      <c r="IP16" s="73">
        <v>0</v>
      </c>
      <c r="IQ16" s="73">
        <v>0</v>
      </c>
      <c r="IR16" s="73">
        <v>0</v>
      </c>
      <c r="IS16" s="73">
        <v>0</v>
      </c>
      <c r="IT16" s="73">
        <v>0</v>
      </c>
      <c r="IU16" s="73">
        <v>0</v>
      </c>
      <c r="IV16" s="74">
        <v>0</v>
      </c>
      <c r="IW16" s="71">
        <v>0</v>
      </c>
      <c r="IX16" s="71">
        <v>0</v>
      </c>
      <c r="IY16" s="71">
        <v>0</v>
      </c>
      <c r="IZ16" s="71">
        <v>0</v>
      </c>
      <c r="JA16" s="71">
        <v>0</v>
      </c>
      <c r="JB16" s="71">
        <v>0</v>
      </c>
      <c r="JC16" s="71">
        <v>0</v>
      </c>
      <c r="JD16" s="71">
        <v>0</v>
      </c>
      <c r="JE16" s="71">
        <v>0</v>
      </c>
      <c r="JF16" s="71">
        <v>0</v>
      </c>
      <c r="JG16" s="71">
        <v>0</v>
      </c>
      <c r="JH16" s="71">
        <v>0</v>
      </c>
      <c r="JI16" s="71">
        <v>0</v>
      </c>
      <c r="JJ16" s="71">
        <v>0</v>
      </c>
      <c r="JK16" s="71">
        <v>0</v>
      </c>
      <c r="JL16" s="71">
        <v>0</v>
      </c>
      <c r="JM16" s="71">
        <v>0</v>
      </c>
      <c r="JN16" s="71">
        <v>0</v>
      </c>
      <c r="JO16" s="71">
        <v>0</v>
      </c>
      <c r="JP16" s="71">
        <v>0</v>
      </c>
      <c r="JQ16" s="71">
        <v>0</v>
      </c>
      <c r="JR16" s="71">
        <v>0</v>
      </c>
      <c r="JS16" s="71">
        <v>0</v>
      </c>
      <c r="JT16" s="71">
        <v>0</v>
      </c>
      <c r="JU16" s="71">
        <v>0</v>
      </c>
      <c r="JV16" s="71">
        <v>0</v>
      </c>
      <c r="JW16" s="71">
        <v>0</v>
      </c>
      <c r="JX16" s="71">
        <v>0</v>
      </c>
      <c r="JY16" s="71">
        <v>0</v>
      </c>
      <c r="JZ16" s="71">
        <v>0</v>
      </c>
      <c r="KA16" s="71">
        <v>0</v>
      </c>
      <c r="KB16" s="71">
        <v>0</v>
      </c>
      <c r="KC16" s="71">
        <v>0</v>
      </c>
      <c r="KD16" s="71">
        <v>0</v>
      </c>
      <c r="KE16" s="71">
        <v>0</v>
      </c>
      <c r="KF16" s="71">
        <v>0</v>
      </c>
      <c r="KG16" s="71">
        <v>0</v>
      </c>
      <c r="KH16" s="71">
        <v>0</v>
      </c>
      <c r="KI16" s="71">
        <v>0</v>
      </c>
      <c r="KJ16" s="71">
        <v>0</v>
      </c>
      <c r="KK16" s="71">
        <v>0</v>
      </c>
      <c r="KL16" s="71">
        <v>0</v>
      </c>
      <c r="KM16" s="71">
        <v>0</v>
      </c>
      <c r="KN16" s="71">
        <v>0</v>
      </c>
      <c r="KO16" s="71">
        <v>0</v>
      </c>
      <c r="KP16" s="71">
        <v>0</v>
      </c>
      <c r="KQ16" s="71">
        <v>0</v>
      </c>
      <c r="KR16" s="71">
        <v>0</v>
      </c>
      <c r="KS16" s="71">
        <v>0</v>
      </c>
      <c r="KT16" s="71">
        <v>0</v>
      </c>
      <c r="KU16" s="71">
        <v>0</v>
      </c>
      <c r="KV16" s="71">
        <v>0</v>
      </c>
      <c r="KW16" s="71">
        <v>0</v>
      </c>
      <c r="KX16" s="71">
        <v>0</v>
      </c>
      <c r="KY16" s="71">
        <v>0</v>
      </c>
      <c r="KZ16" s="71">
        <v>0</v>
      </c>
      <c r="LA16" s="71">
        <v>0</v>
      </c>
      <c r="LB16" s="71">
        <v>0</v>
      </c>
      <c r="LC16" s="71">
        <v>0</v>
      </c>
      <c r="LD16" s="71">
        <v>0</v>
      </c>
      <c r="LE16" s="71">
        <v>0</v>
      </c>
      <c r="LF16" s="71">
        <v>0</v>
      </c>
      <c r="LG16" s="71">
        <v>0</v>
      </c>
      <c r="LH16" s="71">
        <v>0</v>
      </c>
      <c r="LI16" s="71">
        <v>0</v>
      </c>
      <c r="LJ16" s="71">
        <v>0</v>
      </c>
      <c r="LK16" s="71">
        <v>0</v>
      </c>
      <c r="LL16" s="71">
        <v>0</v>
      </c>
      <c r="LM16" s="71">
        <v>0</v>
      </c>
      <c r="LN16" s="71">
        <v>0</v>
      </c>
      <c r="LO16" s="71">
        <v>0</v>
      </c>
      <c r="LP16" s="71">
        <v>0</v>
      </c>
      <c r="LQ16" s="71">
        <v>0</v>
      </c>
      <c r="LR16" s="71">
        <v>0</v>
      </c>
      <c r="LS16" s="71">
        <v>0</v>
      </c>
      <c r="LT16" s="71">
        <v>0</v>
      </c>
      <c r="LU16" s="71">
        <v>0</v>
      </c>
      <c r="LV16" s="71">
        <v>0</v>
      </c>
      <c r="LW16" s="71">
        <v>0</v>
      </c>
      <c r="LX16" s="71">
        <v>0</v>
      </c>
      <c r="LY16" s="71">
        <v>0</v>
      </c>
      <c r="LZ16" s="71">
        <v>0</v>
      </c>
      <c r="MA16" s="71">
        <v>0</v>
      </c>
      <c r="MB16" s="71">
        <v>0</v>
      </c>
      <c r="MC16" s="71">
        <v>0</v>
      </c>
      <c r="MD16" s="71">
        <v>0</v>
      </c>
      <c r="ME16" s="71">
        <v>0</v>
      </c>
      <c r="MF16" s="71">
        <v>0</v>
      </c>
      <c r="MG16" s="71">
        <v>0</v>
      </c>
      <c r="MH16" s="71">
        <v>0</v>
      </c>
      <c r="MI16" s="71">
        <v>0</v>
      </c>
      <c r="MJ16" s="71">
        <v>0</v>
      </c>
      <c r="MK16" s="71">
        <v>0</v>
      </c>
      <c r="ML16" s="71">
        <v>0</v>
      </c>
      <c r="MM16" s="71">
        <v>0</v>
      </c>
      <c r="MN16" s="71">
        <v>0</v>
      </c>
      <c r="MO16" s="71">
        <v>0</v>
      </c>
      <c r="MP16" s="71">
        <v>0</v>
      </c>
      <c r="MQ16" s="71">
        <v>0</v>
      </c>
      <c r="MR16" s="71">
        <v>0</v>
      </c>
      <c r="MS16" s="71">
        <v>0</v>
      </c>
      <c r="MT16" s="71">
        <v>0</v>
      </c>
      <c r="MU16" s="71">
        <v>0</v>
      </c>
      <c r="MV16" s="71">
        <v>0</v>
      </c>
      <c r="MW16" s="71">
        <v>0</v>
      </c>
      <c r="MX16" s="71">
        <v>0</v>
      </c>
      <c r="MY16" s="71">
        <v>0</v>
      </c>
      <c r="MZ16" s="71">
        <v>0</v>
      </c>
      <c r="NA16" s="71">
        <v>0</v>
      </c>
      <c r="NB16" s="71">
        <v>0</v>
      </c>
      <c r="NC16" s="71">
        <v>0</v>
      </c>
      <c r="ND16" s="71">
        <v>0</v>
      </c>
      <c r="NE16" s="71">
        <v>0</v>
      </c>
      <c r="NF16" s="71">
        <v>0</v>
      </c>
      <c r="NG16" s="71">
        <v>0</v>
      </c>
      <c r="NH16" s="71">
        <v>0</v>
      </c>
      <c r="NI16" s="71">
        <v>0</v>
      </c>
      <c r="NJ16" s="71">
        <v>0</v>
      </c>
      <c r="NK16" s="71">
        <v>0</v>
      </c>
      <c r="NL16" s="71">
        <v>0</v>
      </c>
      <c r="NM16" s="71">
        <v>0</v>
      </c>
      <c r="NN16" s="71">
        <v>0</v>
      </c>
      <c r="NO16" s="71">
        <v>0</v>
      </c>
      <c r="NP16" s="71">
        <v>0</v>
      </c>
      <c r="NQ16" s="71">
        <v>0</v>
      </c>
      <c r="NR16" s="71">
        <v>0</v>
      </c>
      <c r="NS16" s="71">
        <v>0</v>
      </c>
      <c r="NT16" s="71">
        <v>0</v>
      </c>
      <c r="NU16" s="71">
        <v>0</v>
      </c>
      <c r="NV16" s="71">
        <v>0</v>
      </c>
      <c r="NW16" s="71">
        <v>0</v>
      </c>
      <c r="NX16" s="71">
        <v>0</v>
      </c>
      <c r="NY16" s="71">
        <v>0</v>
      </c>
      <c r="NZ16" s="71">
        <v>0</v>
      </c>
      <c r="OA16" s="71">
        <v>0</v>
      </c>
      <c r="OB16" s="71">
        <v>0</v>
      </c>
      <c r="OC16" s="71">
        <v>0</v>
      </c>
      <c r="OD16" s="71">
        <v>0</v>
      </c>
      <c r="OE16" s="71">
        <v>0</v>
      </c>
      <c r="OF16" s="71">
        <v>0</v>
      </c>
      <c r="OG16" s="71">
        <v>0</v>
      </c>
      <c r="OH16" s="71">
        <v>0</v>
      </c>
      <c r="OI16" s="71">
        <v>0</v>
      </c>
      <c r="OJ16" s="71">
        <v>0</v>
      </c>
      <c r="OK16" s="71">
        <v>0</v>
      </c>
      <c r="OL16" s="71">
        <v>0</v>
      </c>
      <c r="OM16" s="71">
        <v>0</v>
      </c>
      <c r="ON16" s="71">
        <v>0</v>
      </c>
      <c r="OO16" s="71">
        <v>0</v>
      </c>
      <c r="OP16" s="71">
        <v>0</v>
      </c>
      <c r="OQ16" s="71">
        <v>0</v>
      </c>
      <c r="OR16" s="71">
        <v>0</v>
      </c>
      <c r="OS16" s="71">
        <v>0</v>
      </c>
      <c r="OT16" s="71">
        <v>0</v>
      </c>
      <c r="OU16" s="71">
        <v>0</v>
      </c>
      <c r="OV16" s="71">
        <v>0</v>
      </c>
      <c r="OW16" s="71">
        <v>0</v>
      </c>
      <c r="OX16" s="71">
        <v>0</v>
      </c>
      <c r="OY16" s="71">
        <v>0</v>
      </c>
      <c r="OZ16" s="71">
        <v>0</v>
      </c>
      <c r="PA16" s="71">
        <v>0</v>
      </c>
      <c r="PB16" s="71">
        <v>0</v>
      </c>
      <c r="PC16" s="71">
        <v>0</v>
      </c>
      <c r="PD16" s="71">
        <v>0</v>
      </c>
      <c r="PE16" s="71">
        <v>0</v>
      </c>
      <c r="PF16" s="71">
        <v>0</v>
      </c>
      <c r="PG16" s="71">
        <v>0</v>
      </c>
      <c r="PH16" s="71">
        <v>0</v>
      </c>
      <c r="PI16" s="71">
        <v>0</v>
      </c>
      <c r="PJ16" s="71">
        <v>0</v>
      </c>
      <c r="PK16" s="71">
        <v>0</v>
      </c>
      <c r="PL16" s="71">
        <v>0</v>
      </c>
      <c r="PM16" s="71">
        <v>0</v>
      </c>
      <c r="PN16" s="71">
        <v>0</v>
      </c>
      <c r="PO16" s="71">
        <v>0</v>
      </c>
      <c r="PP16" s="71">
        <v>0</v>
      </c>
      <c r="PQ16" s="71">
        <v>0</v>
      </c>
      <c r="PR16" s="71">
        <v>0</v>
      </c>
      <c r="PS16" s="71">
        <v>0</v>
      </c>
      <c r="PT16" s="71">
        <v>0</v>
      </c>
      <c r="PU16" s="71">
        <v>0</v>
      </c>
      <c r="PV16" s="71">
        <v>0</v>
      </c>
      <c r="PW16" s="71">
        <v>0</v>
      </c>
      <c r="PX16" s="71">
        <v>0</v>
      </c>
      <c r="PY16" s="71">
        <v>0</v>
      </c>
      <c r="PZ16" s="71">
        <v>0</v>
      </c>
      <c r="QA16" s="71">
        <v>0</v>
      </c>
      <c r="QB16" s="71">
        <v>0</v>
      </c>
      <c r="QC16" s="71">
        <v>0</v>
      </c>
      <c r="QD16" s="71">
        <v>0</v>
      </c>
      <c r="QE16" s="71">
        <v>0</v>
      </c>
      <c r="QF16" s="71">
        <v>0</v>
      </c>
      <c r="QG16" s="71">
        <v>0</v>
      </c>
      <c r="QH16" s="71">
        <v>0</v>
      </c>
      <c r="QI16" s="71">
        <v>0</v>
      </c>
      <c r="QJ16" s="71">
        <v>0</v>
      </c>
      <c r="QK16" s="71">
        <v>0</v>
      </c>
      <c r="QL16" s="71">
        <v>0</v>
      </c>
      <c r="QM16" s="71">
        <v>0</v>
      </c>
      <c r="QN16" s="71">
        <v>0</v>
      </c>
      <c r="QO16" s="71">
        <v>0</v>
      </c>
      <c r="QP16" s="71">
        <v>0</v>
      </c>
      <c r="QQ16" s="71">
        <v>0</v>
      </c>
      <c r="QR16" s="71">
        <v>0</v>
      </c>
      <c r="QS16" s="71">
        <v>0</v>
      </c>
      <c r="QT16" s="71">
        <v>0</v>
      </c>
      <c r="QU16" s="71">
        <v>0</v>
      </c>
      <c r="QV16" s="71">
        <v>0</v>
      </c>
      <c r="QW16" s="71">
        <v>0</v>
      </c>
      <c r="QX16" s="71">
        <v>0</v>
      </c>
      <c r="QY16" s="71">
        <v>0</v>
      </c>
      <c r="QZ16" s="71">
        <v>0</v>
      </c>
      <c r="RA16" s="71">
        <v>0</v>
      </c>
      <c r="RB16" s="71">
        <v>0</v>
      </c>
      <c r="RC16" s="71">
        <v>0</v>
      </c>
      <c r="RD16" s="71">
        <v>0</v>
      </c>
      <c r="RE16" s="71">
        <v>0</v>
      </c>
      <c r="RF16" s="71">
        <v>0</v>
      </c>
      <c r="RG16" s="71">
        <v>0</v>
      </c>
      <c r="RH16" s="71">
        <v>0</v>
      </c>
      <c r="RI16" s="71">
        <v>0</v>
      </c>
      <c r="RJ16" s="71">
        <v>0</v>
      </c>
      <c r="RK16" s="71">
        <v>0</v>
      </c>
      <c r="RL16" s="71">
        <v>0</v>
      </c>
      <c r="RM16" s="71">
        <v>0</v>
      </c>
      <c r="RN16" s="71">
        <v>0</v>
      </c>
      <c r="RO16" s="71">
        <v>0</v>
      </c>
      <c r="RP16" s="71">
        <v>0</v>
      </c>
      <c r="RQ16" s="71">
        <v>0</v>
      </c>
      <c r="RR16" s="71">
        <v>0</v>
      </c>
      <c r="RS16" s="71">
        <v>0</v>
      </c>
      <c r="RT16" s="71">
        <v>0</v>
      </c>
      <c r="RU16" s="71">
        <v>0</v>
      </c>
      <c r="RV16" s="71">
        <v>0</v>
      </c>
      <c r="RW16" s="71">
        <v>0</v>
      </c>
      <c r="RX16" s="71">
        <v>0</v>
      </c>
      <c r="RY16" s="71">
        <v>0</v>
      </c>
      <c r="RZ16" s="71">
        <v>0</v>
      </c>
      <c r="SA16" s="71">
        <v>0</v>
      </c>
      <c r="SB16" s="71">
        <v>0</v>
      </c>
      <c r="SC16" s="71">
        <v>0</v>
      </c>
      <c r="SD16" s="71">
        <v>0</v>
      </c>
      <c r="SE16" s="71">
        <v>0</v>
      </c>
      <c r="SF16" s="71">
        <v>0</v>
      </c>
      <c r="SG16" s="71">
        <v>0</v>
      </c>
      <c r="SH16" s="71">
        <v>0</v>
      </c>
    </row>
    <row r="17" spans="1:502">
      <c r="A17" s="16" t="s">
        <v>2188</v>
      </c>
      <c r="B17" s="70">
        <v>9</v>
      </c>
      <c r="C17" s="70">
        <v>9</v>
      </c>
      <c r="D17" s="70">
        <v>1</v>
      </c>
      <c r="E17" s="70">
        <v>2012</v>
      </c>
      <c r="F17" s="70" t="s">
        <v>179</v>
      </c>
      <c r="G17" s="1073" t="s">
        <v>2179</v>
      </c>
      <c r="H17" s="70" t="s">
        <v>2180</v>
      </c>
      <c r="I17" s="1066"/>
      <c r="J17" s="73">
        <v>0</v>
      </c>
      <c r="K17" s="73">
        <v>0</v>
      </c>
      <c r="L17" s="73">
        <v>0</v>
      </c>
      <c r="M17" s="73">
        <v>0</v>
      </c>
      <c r="N17" s="73">
        <v>0</v>
      </c>
      <c r="O17" s="73">
        <v>0</v>
      </c>
      <c r="P17" s="73">
        <v>0</v>
      </c>
      <c r="Q17" s="73">
        <v>0</v>
      </c>
      <c r="R17" s="73">
        <v>0</v>
      </c>
      <c r="S17" s="73">
        <v>0</v>
      </c>
      <c r="T17" s="73">
        <v>0</v>
      </c>
      <c r="U17" s="73">
        <v>0</v>
      </c>
      <c r="V17" s="73">
        <v>0</v>
      </c>
      <c r="W17" s="73">
        <v>0</v>
      </c>
      <c r="X17" s="73">
        <v>0</v>
      </c>
      <c r="Y17" s="73">
        <v>0</v>
      </c>
      <c r="Z17" s="73">
        <v>0</v>
      </c>
      <c r="AA17" s="73">
        <v>0</v>
      </c>
      <c r="AB17" s="73">
        <v>0</v>
      </c>
      <c r="AC17" s="73">
        <v>0</v>
      </c>
      <c r="AD17" s="73">
        <v>0</v>
      </c>
      <c r="AE17" s="73">
        <v>0</v>
      </c>
      <c r="AF17" s="73">
        <v>0</v>
      </c>
      <c r="AG17" s="73">
        <v>0</v>
      </c>
      <c r="AH17" s="73">
        <v>0</v>
      </c>
      <c r="AI17" s="73">
        <v>0</v>
      </c>
      <c r="AJ17" s="73">
        <v>0</v>
      </c>
      <c r="AK17" s="73">
        <v>0</v>
      </c>
      <c r="AL17" s="73">
        <v>0</v>
      </c>
      <c r="AM17" s="73">
        <v>0</v>
      </c>
      <c r="AN17" s="73">
        <v>0</v>
      </c>
      <c r="AO17" s="73">
        <v>0</v>
      </c>
      <c r="AP17" s="73">
        <v>0</v>
      </c>
      <c r="AQ17" s="73">
        <v>0</v>
      </c>
      <c r="AR17" s="73">
        <v>0</v>
      </c>
      <c r="AS17" s="73">
        <v>0</v>
      </c>
      <c r="AT17" s="73">
        <v>0</v>
      </c>
      <c r="AU17" s="73">
        <v>0</v>
      </c>
      <c r="AV17" s="73">
        <v>0</v>
      </c>
      <c r="AW17" s="73">
        <v>0</v>
      </c>
      <c r="AX17" s="73">
        <v>0</v>
      </c>
      <c r="AY17" s="73">
        <v>0</v>
      </c>
      <c r="AZ17" s="73">
        <v>0</v>
      </c>
      <c r="BA17" s="73">
        <v>0</v>
      </c>
      <c r="BB17" s="73">
        <v>0</v>
      </c>
      <c r="BC17" s="73">
        <v>0</v>
      </c>
      <c r="BD17" s="73">
        <v>0</v>
      </c>
      <c r="BE17" s="73">
        <v>0</v>
      </c>
      <c r="BF17" s="73">
        <v>0</v>
      </c>
      <c r="BG17" s="73">
        <v>0</v>
      </c>
      <c r="BH17" s="73">
        <v>0</v>
      </c>
      <c r="BI17" s="73">
        <v>0</v>
      </c>
      <c r="BJ17" s="73">
        <v>0</v>
      </c>
      <c r="BK17" s="73">
        <v>0</v>
      </c>
      <c r="BL17" s="73">
        <v>0</v>
      </c>
      <c r="BM17" s="73">
        <v>0</v>
      </c>
      <c r="BN17" s="73">
        <v>0</v>
      </c>
      <c r="BO17" s="73">
        <v>0</v>
      </c>
      <c r="BP17" s="73">
        <v>0</v>
      </c>
      <c r="BQ17" s="73">
        <v>0</v>
      </c>
      <c r="BR17" s="73">
        <v>0</v>
      </c>
      <c r="BS17" s="73">
        <v>0</v>
      </c>
      <c r="BT17" s="73">
        <v>0</v>
      </c>
      <c r="BU17" s="73">
        <v>0</v>
      </c>
      <c r="BV17" s="73">
        <v>0</v>
      </c>
      <c r="BW17" s="73">
        <v>0</v>
      </c>
      <c r="BX17" s="73">
        <v>0</v>
      </c>
      <c r="BY17" s="73">
        <v>0</v>
      </c>
      <c r="BZ17" s="73">
        <v>0</v>
      </c>
      <c r="CA17" s="73">
        <v>0</v>
      </c>
      <c r="CB17" s="73">
        <v>0</v>
      </c>
      <c r="CC17" s="73">
        <v>0</v>
      </c>
      <c r="CD17" s="73">
        <v>0</v>
      </c>
      <c r="CE17" s="73">
        <v>0</v>
      </c>
      <c r="CF17" s="73">
        <v>0</v>
      </c>
      <c r="CG17" s="73">
        <v>0</v>
      </c>
      <c r="CH17" s="73">
        <v>0</v>
      </c>
      <c r="CI17" s="73">
        <v>0</v>
      </c>
      <c r="CJ17" s="73">
        <v>0</v>
      </c>
      <c r="CK17" s="73">
        <v>0</v>
      </c>
      <c r="CL17" s="73">
        <v>0</v>
      </c>
      <c r="CM17" s="73">
        <v>0</v>
      </c>
      <c r="CN17" s="73">
        <v>0</v>
      </c>
      <c r="CO17" s="73">
        <v>0</v>
      </c>
      <c r="CP17" s="73">
        <v>0</v>
      </c>
      <c r="CQ17" s="73">
        <v>0</v>
      </c>
      <c r="CR17" s="73">
        <v>0</v>
      </c>
      <c r="CS17" s="73">
        <v>0</v>
      </c>
      <c r="CT17" s="73">
        <v>0</v>
      </c>
      <c r="CU17" s="73">
        <v>0</v>
      </c>
      <c r="CV17" s="73">
        <v>0</v>
      </c>
      <c r="CW17" s="73">
        <v>0</v>
      </c>
      <c r="CX17" s="73">
        <v>0</v>
      </c>
      <c r="CY17" s="73">
        <v>0</v>
      </c>
      <c r="CZ17" s="73">
        <v>0</v>
      </c>
      <c r="DA17" s="73">
        <v>0</v>
      </c>
      <c r="DB17" s="73">
        <v>0</v>
      </c>
      <c r="DC17" s="73">
        <v>0</v>
      </c>
      <c r="DD17" s="73">
        <v>0</v>
      </c>
      <c r="DE17" s="73">
        <v>0</v>
      </c>
      <c r="DF17" s="73">
        <v>0</v>
      </c>
      <c r="DG17" s="73">
        <v>0</v>
      </c>
      <c r="DH17" s="73">
        <v>0</v>
      </c>
      <c r="DI17" s="73">
        <v>0</v>
      </c>
      <c r="DJ17" s="73">
        <v>0</v>
      </c>
      <c r="DK17" s="73">
        <v>0</v>
      </c>
      <c r="DL17" s="73">
        <v>0</v>
      </c>
      <c r="DM17" s="73">
        <v>0</v>
      </c>
      <c r="DN17" s="73">
        <v>0</v>
      </c>
      <c r="DO17" s="73">
        <v>0</v>
      </c>
      <c r="DP17" s="73">
        <v>0</v>
      </c>
      <c r="DQ17" s="73">
        <v>0</v>
      </c>
      <c r="DR17" s="73">
        <v>0</v>
      </c>
      <c r="DS17" s="73">
        <v>0</v>
      </c>
      <c r="DT17" s="73">
        <v>0</v>
      </c>
      <c r="DU17" s="73">
        <v>0</v>
      </c>
      <c r="DV17" s="73">
        <v>0</v>
      </c>
      <c r="DW17" s="73">
        <v>0</v>
      </c>
      <c r="DX17" s="73">
        <v>0</v>
      </c>
      <c r="DY17" s="73">
        <v>0</v>
      </c>
      <c r="DZ17" s="73">
        <v>0</v>
      </c>
      <c r="EA17" s="73">
        <v>0</v>
      </c>
      <c r="EB17" s="73">
        <v>0</v>
      </c>
      <c r="EC17" s="73">
        <v>0</v>
      </c>
      <c r="ED17" s="73">
        <v>0</v>
      </c>
      <c r="EE17" s="73">
        <v>0</v>
      </c>
      <c r="EF17" s="73">
        <v>0</v>
      </c>
      <c r="EG17" s="73">
        <v>0</v>
      </c>
      <c r="EH17" s="73">
        <v>0</v>
      </c>
      <c r="EI17" s="73">
        <v>0</v>
      </c>
      <c r="EJ17" s="73">
        <v>0</v>
      </c>
      <c r="EK17" s="73">
        <v>0</v>
      </c>
      <c r="EL17" s="73">
        <v>0</v>
      </c>
      <c r="EM17" s="73">
        <v>0</v>
      </c>
      <c r="EN17" s="73">
        <v>0</v>
      </c>
      <c r="EO17" s="73">
        <v>0</v>
      </c>
      <c r="EP17" s="73">
        <v>0</v>
      </c>
      <c r="EQ17" s="73">
        <v>0</v>
      </c>
      <c r="ER17" s="73">
        <v>0</v>
      </c>
      <c r="ES17" s="73">
        <v>0</v>
      </c>
      <c r="ET17" s="73">
        <v>0</v>
      </c>
      <c r="EU17" s="73">
        <v>0</v>
      </c>
      <c r="EV17" s="73">
        <v>0</v>
      </c>
      <c r="EW17" s="73">
        <v>0</v>
      </c>
      <c r="EX17" s="73">
        <v>0</v>
      </c>
      <c r="EY17" s="73">
        <v>0</v>
      </c>
      <c r="EZ17" s="73">
        <v>0</v>
      </c>
      <c r="FA17" s="73">
        <v>0</v>
      </c>
      <c r="FB17" s="73">
        <v>0</v>
      </c>
      <c r="FC17" s="73">
        <v>0</v>
      </c>
      <c r="FD17" s="73">
        <v>0</v>
      </c>
      <c r="FE17" s="73">
        <v>0</v>
      </c>
      <c r="FF17" s="73">
        <v>0</v>
      </c>
      <c r="FG17" s="73">
        <v>0</v>
      </c>
      <c r="FH17" s="73">
        <v>0</v>
      </c>
      <c r="FI17" s="73">
        <v>0</v>
      </c>
      <c r="FJ17" s="73">
        <v>0</v>
      </c>
      <c r="FK17" s="73">
        <v>0</v>
      </c>
      <c r="FL17" s="73">
        <v>0</v>
      </c>
      <c r="FM17" s="73">
        <v>0</v>
      </c>
      <c r="FN17" s="73">
        <v>0</v>
      </c>
      <c r="FO17" s="73">
        <v>0</v>
      </c>
      <c r="FP17" s="73">
        <v>0</v>
      </c>
      <c r="FQ17" s="73">
        <v>0</v>
      </c>
      <c r="FR17" s="73">
        <v>0</v>
      </c>
      <c r="FS17" s="73">
        <v>0</v>
      </c>
      <c r="FT17" s="73">
        <v>0</v>
      </c>
      <c r="FU17" s="73">
        <v>0</v>
      </c>
      <c r="FV17" s="73">
        <v>0</v>
      </c>
      <c r="FW17" s="73">
        <v>0</v>
      </c>
      <c r="FX17" s="73">
        <v>0</v>
      </c>
      <c r="FY17" s="73">
        <v>0</v>
      </c>
      <c r="FZ17" s="73">
        <v>0</v>
      </c>
      <c r="GA17" s="73">
        <v>0</v>
      </c>
      <c r="GB17" s="73">
        <v>0</v>
      </c>
      <c r="GC17" s="73">
        <v>0</v>
      </c>
      <c r="GD17" s="73">
        <v>0</v>
      </c>
      <c r="GE17" s="73">
        <v>0</v>
      </c>
      <c r="GF17" s="73">
        <v>0</v>
      </c>
      <c r="GG17" s="73">
        <v>0</v>
      </c>
      <c r="GH17" s="73">
        <v>0</v>
      </c>
      <c r="GI17" s="73">
        <v>0</v>
      </c>
      <c r="GJ17" s="73">
        <v>0</v>
      </c>
      <c r="GK17" s="73">
        <v>0</v>
      </c>
      <c r="GL17" s="73">
        <v>0</v>
      </c>
      <c r="GM17" s="73">
        <v>0</v>
      </c>
      <c r="GN17" s="73">
        <v>0</v>
      </c>
      <c r="GO17" s="73">
        <v>0</v>
      </c>
      <c r="GP17" s="73">
        <v>0</v>
      </c>
      <c r="GQ17" s="73">
        <v>0</v>
      </c>
      <c r="GR17" s="73">
        <v>0</v>
      </c>
      <c r="GS17" s="73">
        <v>0</v>
      </c>
      <c r="GT17" s="73">
        <v>0</v>
      </c>
      <c r="GU17" s="73">
        <v>0</v>
      </c>
      <c r="GV17" s="73">
        <v>0</v>
      </c>
      <c r="GW17" s="73">
        <v>0</v>
      </c>
      <c r="GX17" s="73">
        <v>0</v>
      </c>
      <c r="GY17" s="73">
        <v>0</v>
      </c>
      <c r="GZ17" s="73">
        <v>0</v>
      </c>
      <c r="HA17" s="73">
        <v>0</v>
      </c>
      <c r="HB17" s="73">
        <v>0</v>
      </c>
      <c r="HC17" s="73">
        <v>0</v>
      </c>
      <c r="HD17" s="73">
        <v>0</v>
      </c>
      <c r="HE17" s="73">
        <v>0</v>
      </c>
      <c r="HF17" s="73">
        <v>0</v>
      </c>
      <c r="HG17" s="73">
        <v>0</v>
      </c>
      <c r="HH17" s="73">
        <v>0</v>
      </c>
      <c r="HI17" s="73">
        <v>0</v>
      </c>
      <c r="HJ17" s="73">
        <v>0</v>
      </c>
      <c r="HK17" s="73">
        <v>0</v>
      </c>
      <c r="HL17" s="73">
        <v>0</v>
      </c>
      <c r="HM17" s="73">
        <v>0</v>
      </c>
      <c r="HN17" s="73">
        <v>0</v>
      </c>
      <c r="HO17" s="73">
        <v>0</v>
      </c>
      <c r="HP17" s="73">
        <v>0</v>
      </c>
      <c r="HQ17" s="73">
        <v>0</v>
      </c>
      <c r="HR17" s="73">
        <v>0</v>
      </c>
      <c r="HS17" s="73">
        <v>0</v>
      </c>
      <c r="HT17" s="73">
        <v>0</v>
      </c>
      <c r="HU17" s="73">
        <v>0</v>
      </c>
      <c r="HV17" s="73">
        <v>0</v>
      </c>
      <c r="HW17" s="73">
        <v>0</v>
      </c>
      <c r="HX17" s="73">
        <v>0</v>
      </c>
      <c r="HY17" s="73">
        <v>0</v>
      </c>
      <c r="HZ17" s="73">
        <v>0</v>
      </c>
      <c r="IA17" s="73">
        <v>0</v>
      </c>
      <c r="IB17" s="73">
        <v>0</v>
      </c>
      <c r="IC17" s="73">
        <v>0</v>
      </c>
      <c r="ID17" s="73">
        <v>0</v>
      </c>
      <c r="IE17" s="73">
        <v>0</v>
      </c>
      <c r="IF17" s="73">
        <v>0</v>
      </c>
      <c r="IG17" s="73">
        <v>0</v>
      </c>
      <c r="IH17" s="73">
        <v>0</v>
      </c>
      <c r="II17" s="73">
        <v>0</v>
      </c>
      <c r="IJ17" s="73">
        <v>0</v>
      </c>
      <c r="IK17" s="73">
        <v>0</v>
      </c>
      <c r="IL17" s="73">
        <v>0</v>
      </c>
      <c r="IM17" s="73">
        <v>0</v>
      </c>
      <c r="IN17" s="73">
        <v>0</v>
      </c>
      <c r="IO17" s="73">
        <v>0</v>
      </c>
      <c r="IP17" s="73">
        <v>0</v>
      </c>
      <c r="IQ17" s="73">
        <v>0</v>
      </c>
      <c r="IR17" s="73">
        <v>0</v>
      </c>
      <c r="IS17" s="73">
        <v>0</v>
      </c>
      <c r="IT17" s="73">
        <v>0</v>
      </c>
      <c r="IU17" s="73">
        <v>0</v>
      </c>
      <c r="IV17" s="74">
        <v>0</v>
      </c>
      <c r="IW17" s="71">
        <v>0</v>
      </c>
      <c r="IX17" s="71">
        <v>0</v>
      </c>
      <c r="IY17" s="71">
        <v>0</v>
      </c>
      <c r="IZ17" s="71">
        <v>0</v>
      </c>
      <c r="JA17" s="71">
        <v>0</v>
      </c>
      <c r="JB17" s="71">
        <v>0</v>
      </c>
      <c r="JC17" s="71">
        <v>0</v>
      </c>
      <c r="JD17" s="71">
        <v>0</v>
      </c>
      <c r="JE17" s="71">
        <v>0</v>
      </c>
      <c r="JF17" s="71">
        <v>0</v>
      </c>
      <c r="JG17" s="71">
        <v>0</v>
      </c>
      <c r="JH17" s="71">
        <v>0</v>
      </c>
      <c r="JI17" s="71">
        <v>0</v>
      </c>
      <c r="JJ17" s="71">
        <v>0</v>
      </c>
      <c r="JK17" s="71">
        <v>0</v>
      </c>
      <c r="JL17" s="71">
        <v>0</v>
      </c>
      <c r="JM17" s="71">
        <v>0</v>
      </c>
      <c r="JN17" s="71">
        <v>0</v>
      </c>
      <c r="JO17" s="71">
        <v>0</v>
      </c>
      <c r="JP17" s="71">
        <v>0</v>
      </c>
      <c r="JQ17" s="71">
        <v>0</v>
      </c>
      <c r="JR17" s="71">
        <v>0</v>
      </c>
      <c r="JS17" s="71">
        <v>0</v>
      </c>
      <c r="JT17" s="71">
        <v>0</v>
      </c>
      <c r="JU17" s="71">
        <v>0</v>
      </c>
      <c r="JV17" s="71">
        <v>0</v>
      </c>
      <c r="JW17" s="71">
        <v>0</v>
      </c>
      <c r="JX17" s="71">
        <v>0</v>
      </c>
      <c r="JY17" s="71">
        <v>0</v>
      </c>
      <c r="JZ17" s="71">
        <v>0</v>
      </c>
      <c r="KA17" s="71">
        <v>0</v>
      </c>
      <c r="KB17" s="71">
        <v>0</v>
      </c>
      <c r="KC17" s="71">
        <v>0</v>
      </c>
      <c r="KD17" s="71">
        <v>0</v>
      </c>
      <c r="KE17" s="71">
        <v>0</v>
      </c>
      <c r="KF17" s="71">
        <v>0</v>
      </c>
      <c r="KG17" s="71">
        <v>0</v>
      </c>
      <c r="KH17" s="71">
        <v>0</v>
      </c>
      <c r="KI17" s="71">
        <v>0</v>
      </c>
      <c r="KJ17" s="71">
        <v>0</v>
      </c>
      <c r="KK17" s="71">
        <v>0</v>
      </c>
      <c r="KL17" s="71">
        <v>0</v>
      </c>
      <c r="KM17" s="71">
        <v>0</v>
      </c>
      <c r="KN17" s="71">
        <v>0</v>
      </c>
      <c r="KO17" s="71">
        <v>0</v>
      </c>
      <c r="KP17" s="71">
        <v>0</v>
      </c>
      <c r="KQ17" s="71">
        <v>0</v>
      </c>
      <c r="KR17" s="71">
        <v>0</v>
      </c>
      <c r="KS17" s="71">
        <v>0</v>
      </c>
      <c r="KT17" s="71">
        <v>0</v>
      </c>
      <c r="KU17" s="71">
        <v>0</v>
      </c>
      <c r="KV17" s="71">
        <v>0</v>
      </c>
      <c r="KW17" s="71">
        <v>0</v>
      </c>
      <c r="KX17" s="71">
        <v>0</v>
      </c>
      <c r="KY17" s="71">
        <v>0</v>
      </c>
      <c r="KZ17" s="71">
        <v>0</v>
      </c>
      <c r="LA17" s="71">
        <v>0</v>
      </c>
      <c r="LB17" s="71">
        <v>0</v>
      </c>
      <c r="LC17" s="71">
        <v>0</v>
      </c>
      <c r="LD17" s="71">
        <v>0</v>
      </c>
      <c r="LE17" s="71">
        <v>0</v>
      </c>
      <c r="LF17" s="71">
        <v>0</v>
      </c>
      <c r="LG17" s="71">
        <v>0</v>
      </c>
      <c r="LH17" s="71">
        <v>0</v>
      </c>
      <c r="LI17" s="71">
        <v>0</v>
      </c>
      <c r="LJ17" s="71">
        <v>0</v>
      </c>
      <c r="LK17" s="71">
        <v>0</v>
      </c>
      <c r="LL17" s="71">
        <v>0</v>
      </c>
      <c r="LM17" s="71">
        <v>0</v>
      </c>
      <c r="LN17" s="71">
        <v>0</v>
      </c>
      <c r="LO17" s="71">
        <v>0</v>
      </c>
      <c r="LP17" s="71">
        <v>0</v>
      </c>
      <c r="LQ17" s="71">
        <v>0</v>
      </c>
      <c r="LR17" s="71">
        <v>0</v>
      </c>
      <c r="LS17" s="71">
        <v>0</v>
      </c>
      <c r="LT17" s="71">
        <v>0</v>
      </c>
      <c r="LU17" s="71">
        <v>0</v>
      </c>
      <c r="LV17" s="71">
        <v>0</v>
      </c>
      <c r="LW17" s="71">
        <v>0</v>
      </c>
      <c r="LX17" s="71">
        <v>0</v>
      </c>
      <c r="LY17" s="71">
        <v>0</v>
      </c>
      <c r="LZ17" s="71">
        <v>0</v>
      </c>
      <c r="MA17" s="71">
        <v>0</v>
      </c>
      <c r="MB17" s="71">
        <v>0</v>
      </c>
      <c r="MC17" s="71">
        <v>0</v>
      </c>
      <c r="MD17" s="71">
        <v>0</v>
      </c>
      <c r="ME17" s="71">
        <v>0</v>
      </c>
      <c r="MF17" s="71">
        <v>0</v>
      </c>
      <c r="MG17" s="71">
        <v>0</v>
      </c>
      <c r="MH17" s="71">
        <v>0</v>
      </c>
      <c r="MI17" s="71">
        <v>0</v>
      </c>
      <c r="MJ17" s="71">
        <v>0</v>
      </c>
      <c r="MK17" s="71">
        <v>0</v>
      </c>
      <c r="ML17" s="71">
        <v>0</v>
      </c>
      <c r="MM17" s="71">
        <v>0</v>
      </c>
      <c r="MN17" s="71">
        <v>0</v>
      </c>
      <c r="MO17" s="71">
        <v>0</v>
      </c>
      <c r="MP17" s="71">
        <v>0</v>
      </c>
      <c r="MQ17" s="71">
        <v>0</v>
      </c>
      <c r="MR17" s="71">
        <v>0</v>
      </c>
      <c r="MS17" s="71">
        <v>0</v>
      </c>
      <c r="MT17" s="71">
        <v>0</v>
      </c>
      <c r="MU17" s="71">
        <v>0</v>
      </c>
      <c r="MV17" s="71">
        <v>0</v>
      </c>
      <c r="MW17" s="71">
        <v>0</v>
      </c>
      <c r="MX17" s="71">
        <v>0</v>
      </c>
      <c r="MY17" s="71">
        <v>0</v>
      </c>
      <c r="MZ17" s="71">
        <v>0</v>
      </c>
      <c r="NA17" s="71">
        <v>0</v>
      </c>
      <c r="NB17" s="71">
        <v>0</v>
      </c>
      <c r="NC17" s="71">
        <v>0</v>
      </c>
      <c r="ND17" s="71">
        <v>0</v>
      </c>
      <c r="NE17" s="71">
        <v>0</v>
      </c>
      <c r="NF17" s="71">
        <v>0</v>
      </c>
      <c r="NG17" s="71">
        <v>0</v>
      </c>
      <c r="NH17" s="71">
        <v>0</v>
      </c>
      <c r="NI17" s="71">
        <v>0</v>
      </c>
      <c r="NJ17" s="71">
        <v>0</v>
      </c>
      <c r="NK17" s="71">
        <v>0</v>
      </c>
      <c r="NL17" s="71">
        <v>0</v>
      </c>
      <c r="NM17" s="71">
        <v>0</v>
      </c>
      <c r="NN17" s="71">
        <v>0</v>
      </c>
      <c r="NO17" s="71">
        <v>0</v>
      </c>
      <c r="NP17" s="71">
        <v>0</v>
      </c>
      <c r="NQ17" s="71">
        <v>0</v>
      </c>
      <c r="NR17" s="71">
        <v>0</v>
      </c>
      <c r="NS17" s="71">
        <v>0</v>
      </c>
      <c r="NT17" s="71">
        <v>0</v>
      </c>
      <c r="NU17" s="71">
        <v>0</v>
      </c>
      <c r="NV17" s="71">
        <v>0</v>
      </c>
      <c r="NW17" s="71">
        <v>0</v>
      </c>
      <c r="NX17" s="71">
        <v>0</v>
      </c>
      <c r="NY17" s="71">
        <v>0</v>
      </c>
      <c r="NZ17" s="71">
        <v>0</v>
      </c>
      <c r="OA17" s="71">
        <v>0</v>
      </c>
      <c r="OB17" s="71">
        <v>0</v>
      </c>
      <c r="OC17" s="71">
        <v>0</v>
      </c>
      <c r="OD17" s="71">
        <v>0</v>
      </c>
      <c r="OE17" s="71">
        <v>0</v>
      </c>
      <c r="OF17" s="71">
        <v>0</v>
      </c>
      <c r="OG17" s="71">
        <v>0</v>
      </c>
      <c r="OH17" s="71">
        <v>0</v>
      </c>
      <c r="OI17" s="71">
        <v>0</v>
      </c>
      <c r="OJ17" s="71">
        <v>0</v>
      </c>
      <c r="OK17" s="71">
        <v>0</v>
      </c>
      <c r="OL17" s="71">
        <v>0</v>
      </c>
      <c r="OM17" s="71">
        <v>0</v>
      </c>
      <c r="ON17" s="71">
        <v>0</v>
      </c>
      <c r="OO17" s="71">
        <v>0</v>
      </c>
      <c r="OP17" s="71">
        <v>0</v>
      </c>
      <c r="OQ17" s="71">
        <v>0</v>
      </c>
      <c r="OR17" s="71">
        <v>0</v>
      </c>
      <c r="OS17" s="71">
        <v>0</v>
      </c>
      <c r="OT17" s="71">
        <v>0</v>
      </c>
      <c r="OU17" s="71">
        <v>0</v>
      </c>
      <c r="OV17" s="71">
        <v>0</v>
      </c>
      <c r="OW17" s="71">
        <v>0</v>
      </c>
      <c r="OX17" s="71">
        <v>0</v>
      </c>
      <c r="OY17" s="71">
        <v>0</v>
      </c>
      <c r="OZ17" s="71">
        <v>0</v>
      </c>
      <c r="PA17" s="71">
        <v>0</v>
      </c>
      <c r="PB17" s="71">
        <v>0</v>
      </c>
      <c r="PC17" s="71">
        <v>0</v>
      </c>
      <c r="PD17" s="71">
        <v>0</v>
      </c>
      <c r="PE17" s="71">
        <v>0</v>
      </c>
      <c r="PF17" s="71">
        <v>0</v>
      </c>
      <c r="PG17" s="71">
        <v>0</v>
      </c>
      <c r="PH17" s="71">
        <v>0</v>
      </c>
      <c r="PI17" s="71">
        <v>0</v>
      </c>
      <c r="PJ17" s="71">
        <v>0</v>
      </c>
      <c r="PK17" s="71">
        <v>0</v>
      </c>
      <c r="PL17" s="71">
        <v>0</v>
      </c>
      <c r="PM17" s="71">
        <v>0</v>
      </c>
      <c r="PN17" s="71">
        <v>0</v>
      </c>
      <c r="PO17" s="71">
        <v>0</v>
      </c>
      <c r="PP17" s="71">
        <v>0</v>
      </c>
      <c r="PQ17" s="71">
        <v>0</v>
      </c>
      <c r="PR17" s="71">
        <v>0</v>
      </c>
      <c r="PS17" s="71">
        <v>0</v>
      </c>
      <c r="PT17" s="71">
        <v>0</v>
      </c>
      <c r="PU17" s="71">
        <v>0</v>
      </c>
      <c r="PV17" s="71">
        <v>0</v>
      </c>
      <c r="PW17" s="71">
        <v>0</v>
      </c>
      <c r="PX17" s="71">
        <v>0</v>
      </c>
      <c r="PY17" s="71">
        <v>0</v>
      </c>
      <c r="PZ17" s="71">
        <v>0</v>
      </c>
      <c r="QA17" s="71">
        <v>0</v>
      </c>
      <c r="QB17" s="71">
        <v>0</v>
      </c>
      <c r="QC17" s="71">
        <v>0</v>
      </c>
      <c r="QD17" s="71">
        <v>0</v>
      </c>
      <c r="QE17" s="71">
        <v>0</v>
      </c>
      <c r="QF17" s="71">
        <v>0</v>
      </c>
      <c r="QG17" s="71">
        <v>0</v>
      </c>
      <c r="QH17" s="71">
        <v>0</v>
      </c>
      <c r="QI17" s="71">
        <v>0</v>
      </c>
      <c r="QJ17" s="71">
        <v>0</v>
      </c>
      <c r="QK17" s="71">
        <v>0</v>
      </c>
      <c r="QL17" s="71">
        <v>0</v>
      </c>
      <c r="QM17" s="71">
        <v>0</v>
      </c>
      <c r="QN17" s="71">
        <v>0</v>
      </c>
      <c r="QO17" s="71">
        <v>0</v>
      </c>
      <c r="QP17" s="71">
        <v>0</v>
      </c>
      <c r="QQ17" s="71">
        <v>0</v>
      </c>
      <c r="QR17" s="71">
        <v>0</v>
      </c>
      <c r="QS17" s="71">
        <v>0</v>
      </c>
      <c r="QT17" s="71">
        <v>0</v>
      </c>
      <c r="QU17" s="71">
        <v>0</v>
      </c>
      <c r="QV17" s="71">
        <v>0</v>
      </c>
      <c r="QW17" s="71">
        <v>0</v>
      </c>
      <c r="QX17" s="71">
        <v>0</v>
      </c>
      <c r="QY17" s="71">
        <v>0</v>
      </c>
      <c r="QZ17" s="71">
        <v>0</v>
      </c>
      <c r="RA17" s="71">
        <v>0</v>
      </c>
      <c r="RB17" s="71">
        <v>0</v>
      </c>
      <c r="RC17" s="71">
        <v>0</v>
      </c>
      <c r="RD17" s="71">
        <v>0</v>
      </c>
      <c r="RE17" s="71">
        <v>0</v>
      </c>
      <c r="RF17" s="71">
        <v>0</v>
      </c>
      <c r="RG17" s="71">
        <v>0</v>
      </c>
      <c r="RH17" s="71">
        <v>0</v>
      </c>
      <c r="RI17" s="71">
        <v>0</v>
      </c>
      <c r="RJ17" s="71">
        <v>0</v>
      </c>
      <c r="RK17" s="71">
        <v>0</v>
      </c>
      <c r="RL17" s="71">
        <v>0</v>
      </c>
      <c r="RM17" s="71">
        <v>0</v>
      </c>
      <c r="RN17" s="71">
        <v>0</v>
      </c>
      <c r="RO17" s="71">
        <v>0</v>
      </c>
      <c r="RP17" s="71">
        <v>0</v>
      </c>
      <c r="RQ17" s="71">
        <v>0</v>
      </c>
      <c r="RR17" s="71">
        <v>0</v>
      </c>
      <c r="RS17" s="71">
        <v>0</v>
      </c>
      <c r="RT17" s="71">
        <v>0</v>
      </c>
      <c r="RU17" s="71">
        <v>0</v>
      </c>
      <c r="RV17" s="71">
        <v>0</v>
      </c>
      <c r="RW17" s="71">
        <v>0</v>
      </c>
      <c r="RX17" s="71">
        <v>0</v>
      </c>
      <c r="RY17" s="71">
        <v>0</v>
      </c>
      <c r="RZ17" s="71">
        <v>0</v>
      </c>
      <c r="SA17" s="71">
        <v>0</v>
      </c>
      <c r="SB17" s="71">
        <v>0</v>
      </c>
      <c r="SC17" s="71">
        <v>0</v>
      </c>
      <c r="SD17" s="71">
        <v>0</v>
      </c>
      <c r="SE17" s="71">
        <v>0</v>
      </c>
      <c r="SF17" s="71">
        <v>0</v>
      </c>
      <c r="SG17" s="71">
        <v>0</v>
      </c>
      <c r="SH17" s="71">
        <v>0</v>
      </c>
    </row>
    <row r="18" spans="1:502">
      <c r="A18" s="16" t="s">
        <v>2189</v>
      </c>
      <c r="B18" s="70">
        <v>10</v>
      </c>
      <c r="C18" s="70">
        <v>10</v>
      </c>
      <c r="D18" s="70">
        <v>1</v>
      </c>
      <c r="E18" s="70">
        <v>2013</v>
      </c>
      <c r="F18" s="70" t="s">
        <v>180</v>
      </c>
      <c r="G18" s="1073" t="s">
        <v>2179</v>
      </c>
      <c r="H18" s="70" t="s">
        <v>2180</v>
      </c>
      <c r="I18" s="1066"/>
      <c r="J18" s="73">
        <v>0</v>
      </c>
      <c r="K18" s="73">
        <v>0</v>
      </c>
      <c r="L18" s="73">
        <v>0</v>
      </c>
      <c r="M18" s="73">
        <v>0</v>
      </c>
      <c r="N18" s="73">
        <v>0</v>
      </c>
      <c r="O18" s="73">
        <v>0</v>
      </c>
      <c r="P18" s="73">
        <v>0</v>
      </c>
      <c r="Q18" s="73">
        <v>0</v>
      </c>
      <c r="R18" s="73">
        <v>0</v>
      </c>
      <c r="S18" s="73">
        <v>0</v>
      </c>
      <c r="T18" s="73">
        <v>0</v>
      </c>
      <c r="U18" s="73">
        <v>0</v>
      </c>
      <c r="V18" s="73">
        <v>0</v>
      </c>
      <c r="W18" s="73">
        <v>0</v>
      </c>
      <c r="X18" s="73">
        <v>0</v>
      </c>
      <c r="Y18" s="73">
        <v>0</v>
      </c>
      <c r="Z18" s="73">
        <v>0</v>
      </c>
      <c r="AA18" s="73">
        <v>0</v>
      </c>
      <c r="AB18" s="73">
        <v>0</v>
      </c>
      <c r="AC18" s="73">
        <v>0</v>
      </c>
      <c r="AD18" s="73">
        <v>0</v>
      </c>
      <c r="AE18" s="73">
        <v>0</v>
      </c>
      <c r="AF18" s="73">
        <v>0</v>
      </c>
      <c r="AG18" s="73">
        <v>0</v>
      </c>
      <c r="AH18" s="73">
        <v>0</v>
      </c>
      <c r="AI18" s="73">
        <v>0</v>
      </c>
      <c r="AJ18" s="73">
        <v>0</v>
      </c>
      <c r="AK18" s="73">
        <v>0</v>
      </c>
      <c r="AL18" s="73">
        <v>0</v>
      </c>
      <c r="AM18" s="73">
        <v>0</v>
      </c>
      <c r="AN18" s="73">
        <v>0</v>
      </c>
      <c r="AO18" s="73">
        <v>0</v>
      </c>
      <c r="AP18" s="73">
        <v>0</v>
      </c>
      <c r="AQ18" s="73">
        <v>0</v>
      </c>
      <c r="AR18" s="73">
        <v>0</v>
      </c>
      <c r="AS18" s="73">
        <v>0</v>
      </c>
      <c r="AT18" s="73">
        <v>0</v>
      </c>
      <c r="AU18" s="73">
        <v>0</v>
      </c>
      <c r="AV18" s="73">
        <v>0</v>
      </c>
      <c r="AW18" s="73">
        <v>0</v>
      </c>
      <c r="AX18" s="73">
        <v>0</v>
      </c>
      <c r="AY18" s="73">
        <v>0</v>
      </c>
      <c r="AZ18" s="73">
        <v>0</v>
      </c>
      <c r="BA18" s="73">
        <v>0</v>
      </c>
      <c r="BB18" s="73">
        <v>0</v>
      </c>
      <c r="BC18" s="73">
        <v>0</v>
      </c>
      <c r="BD18" s="73">
        <v>0</v>
      </c>
      <c r="BE18" s="73">
        <v>0</v>
      </c>
      <c r="BF18" s="73">
        <v>0</v>
      </c>
      <c r="BG18" s="73">
        <v>0</v>
      </c>
      <c r="BH18" s="73">
        <v>0</v>
      </c>
      <c r="BI18" s="73">
        <v>0</v>
      </c>
      <c r="BJ18" s="73">
        <v>0</v>
      </c>
      <c r="BK18" s="73">
        <v>0</v>
      </c>
      <c r="BL18" s="73">
        <v>0</v>
      </c>
      <c r="BM18" s="73">
        <v>0</v>
      </c>
      <c r="BN18" s="73">
        <v>0</v>
      </c>
      <c r="BO18" s="73">
        <v>0</v>
      </c>
      <c r="BP18" s="73">
        <v>0</v>
      </c>
      <c r="BQ18" s="73">
        <v>0</v>
      </c>
      <c r="BR18" s="73">
        <v>0</v>
      </c>
      <c r="BS18" s="73">
        <v>0</v>
      </c>
      <c r="BT18" s="73">
        <v>0</v>
      </c>
      <c r="BU18" s="73">
        <v>0</v>
      </c>
      <c r="BV18" s="73">
        <v>0</v>
      </c>
      <c r="BW18" s="73">
        <v>0</v>
      </c>
      <c r="BX18" s="73">
        <v>0</v>
      </c>
      <c r="BY18" s="73">
        <v>0</v>
      </c>
      <c r="BZ18" s="73">
        <v>0</v>
      </c>
      <c r="CA18" s="73">
        <v>0</v>
      </c>
      <c r="CB18" s="73">
        <v>0</v>
      </c>
      <c r="CC18" s="73">
        <v>0</v>
      </c>
      <c r="CD18" s="73">
        <v>0</v>
      </c>
      <c r="CE18" s="73">
        <v>0</v>
      </c>
      <c r="CF18" s="73">
        <v>0</v>
      </c>
      <c r="CG18" s="73">
        <v>0</v>
      </c>
      <c r="CH18" s="73">
        <v>0</v>
      </c>
      <c r="CI18" s="73">
        <v>0</v>
      </c>
      <c r="CJ18" s="73">
        <v>0</v>
      </c>
      <c r="CK18" s="73">
        <v>0</v>
      </c>
      <c r="CL18" s="73">
        <v>0</v>
      </c>
      <c r="CM18" s="73">
        <v>0</v>
      </c>
      <c r="CN18" s="73">
        <v>0</v>
      </c>
      <c r="CO18" s="73">
        <v>0</v>
      </c>
      <c r="CP18" s="73">
        <v>0</v>
      </c>
      <c r="CQ18" s="73">
        <v>0</v>
      </c>
      <c r="CR18" s="73">
        <v>0</v>
      </c>
      <c r="CS18" s="73">
        <v>0</v>
      </c>
      <c r="CT18" s="73">
        <v>0</v>
      </c>
      <c r="CU18" s="73">
        <v>0</v>
      </c>
      <c r="CV18" s="73">
        <v>0</v>
      </c>
      <c r="CW18" s="73">
        <v>0</v>
      </c>
      <c r="CX18" s="73">
        <v>0</v>
      </c>
      <c r="CY18" s="73">
        <v>0</v>
      </c>
      <c r="CZ18" s="73">
        <v>0</v>
      </c>
      <c r="DA18" s="73">
        <v>0</v>
      </c>
      <c r="DB18" s="73">
        <v>0</v>
      </c>
      <c r="DC18" s="73">
        <v>0</v>
      </c>
      <c r="DD18" s="73">
        <v>0</v>
      </c>
      <c r="DE18" s="73">
        <v>0</v>
      </c>
      <c r="DF18" s="73">
        <v>0</v>
      </c>
      <c r="DG18" s="73">
        <v>0</v>
      </c>
      <c r="DH18" s="73">
        <v>0</v>
      </c>
      <c r="DI18" s="73">
        <v>0</v>
      </c>
      <c r="DJ18" s="73">
        <v>0</v>
      </c>
      <c r="DK18" s="73">
        <v>0</v>
      </c>
      <c r="DL18" s="73">
        <v>0</v>
      </c>
      <c r="DM18" s="73">
        <v>0</v>
      </c>
      <c r="DN18" s="73">
        <v>0</v>
      </c>
      <c r="DO18" s="73">
        <v>0</v>
      </c>
      <c r="DP18" s="73">
        <v>0</v>
      </c>
      <c r="DQ18" s="73">
        <v>0</v>
      </c>
      <c r="DR18" s="73">
        <v>0</v>
      </c>
      <c r="DS18" s="73">
        <v>0</v>
      </c>
      <c r="DT18" s="73">
        <v>0</v>
      </c>
      <c r="DU18" s="73">
        <v>0</v>
      </c>
      <c r="DV18" s="73">
        <v>0</v>
      </c>
      <c r="DW18" s="73">
        <v>0</v>
      </c>
      <c r="DX18" s="73">
        <v>0</v>
      </c>
      <c r="DY18" s="73">
        <v>0</v>
      </c>
      <c r="DZ18" s="73">
        <v>0</v>
      </c>
      <c r="EA18" s="73">
        <v>0</v>
      </c>
      <c r="EB18" s="73">
        <v>0</v>
      </c>
      <c r="EC18" s="73">
        <v>0</v>
      </c>
      <c r="ED18" s="73">
        <v>0</v>
      </c>
      <c r="EE18" s="73">
        <v>0</v>
      </c>
      <c r="EF18" s="73">
        <v>0</v>
      </c>
      <c r="EG18" s="73">
        <v>0</v>
      </c>
      <c r="EH18" s="73">
        <v>0</v>
      </c>
      <c r="EI18" s="73">
        <v>0</v>
      </c>
      <c r="EJ18" s="73">
        <v>0</v>
      </c>
      <c r="EK18" s="73">
        <v>0</v>
      </c>
      <c r="EL18" s="73">
        <v>0</v>
      </c>
      <c r="EM18" s="73">
        <v>0</v>
      </c>
      <c r="EN18" s="73">
        <v>0</v>
      </c>
      <c r="EO18" s="73">
        <v>0</v>
      </c>
      <c r="EP18" s="73">
        <v>0</v>
      </c>
      <c r="EQ18" s="73">
        <v>0</v>
      </c>
      <c r="ER18" s="73">
        <v>0</v>
      </c>
      <c r="ES18" s="73">
        <v>0</v>
      </c>
      <c r="ET18" s="73">
        <v>0</v>
      </c>
      <c r="EU18" s="73">
        <v>0</v>
      </c>
      <c r="EV18" s="73">
        <v>0</v>
      </c>
      <c r="EW18" s="73">
        <v>0</v>
      </c>
      <c r="EX18" s="73">
        <v>0</v>
      </c>
      <c r="EY18" s="73">
        <v>0</v>
      </c>
      <c r="EZ18" s="73">
        <v>0</v>
      </c>
      <c r="FA18" s="73">
        <v>0</v>
      </c>
      <c r="FB18" s="73">
        <v>0</v>
      </c>
      <c r="FC18" s="73">
        <v>0</v>
      </c>
      <c r="FD18" s="73">
        <v>0</v>
      </c>
      <c r="FE18" s="73">
        <v>0</v>
      </c>
      <c r="FF18" s="73">
        <v>0</v>
      </c>
      <c r="FG18" s="73">
        <v>0</v>
      </c>
      <c r="FH18" s="73">
        <v>0</v>
      </c>
      <c r="FI18" s="73">
        <v>0</v>
      </c>
      <c r="FJ18" s="73">
        <v>0</v>
      </c>
      <c r="FK18" s="73">
        <v>0</v>
      </c>
      <c r="FL18" s="73">
        <v>0</v>
      </c>
      <c r="FM18" s="73">
        <v>0</v>
      </c>
      <c r="FN18" s="73">
        <v>0</v>
      </c>
      <c r="FO18" s="73">
        <v>0</v>
      </c>
      <c r="FP18" s="73">
        <v>0</v>
      </c>
      <c r="FQ18" s="73">
        <v>0</v>
      </c>
      <c r="FR18" s="73">
        <v>0</v>
      </c>
      <c r="FS18" s="73">
        <v>0</v>
      </c>
      <c r="FT18" s="73">
        <v>0</v>
      </c>
      <c r="FU18" s="73">
        <v>0</v>
      </c>
      <c r="FV18" s="73">
        <v>0</v>
      </c>
      <c r="FW18" s="73">
        <v>0</v>
      </c>
      <c r="FX18" s="73">
        <v>0</v>
      </c>
      <c r="FY18" s="73">
        <v>0</v>
      </c>
      <c r="FZ18" s="73">
        <v>0</v>
      </c>
      <c r="GA18" s="73">
        <v>0</v>
      </c>
      <c r="GB18" s="73">
        <v>0</v>
      </c>
      <c r="GC18" s="73">
        <v>0</v>
      </c>
      <c r="GD18" s="73">
        <v>0</v>
      </c>
      <c r="GE18" s="73">
        <v>0</v>
      </c>
      <c r="GF18" s="73">
        <v>0</v>
      </c>
      <c r="GG18" s="73">
        <v>0</v>
      </c>
      <c r="GH18" s="73">
        <v>0</v>
      </c>
      <c r="GI18" s="73">
        <v>0</v>
      </c>
      <c r="GJ18" s="73">
        <v>0</v>
      </c>
      <c r="GK18" s="73">
        <v>0</v>
      </c>
      <c r="GL18" s="73">
        <v>0</v>
      </c>
      <c r="GM18" s="73">
        <v>0</v>
      </c>
      <c r="GN18" s="73">
        <v>0</v>
      </c>
      <c r="GO18" s="73">
        <v>0</v>
      </c>
      <c r="GP18" s="73">
        <v>0</v>
      </c>
      <c r="GQ18" s="73">
        <v>0</v>
      </c>
      <c r="GR18" s="73">
        <v>0</v>
      </c>
      <c r="GS18" s="73">
        <v>0</v>
      </c>
      <c r="GT18" s="73">
        <v>0</v>
      </c>
      <c r="GU18" s="73">
        <v>0</v>
      </c>
      <c r="GV18" s="73">
        <v>0</v>
      </c>
      <c r="GW18" s="73">
        <v>0</v>
      </c>
      <c r="GX18" s="73">
        <v>0</v>
      </c>
      <c r="GY18" s="73">
        <v>0</v>
      </c>
      <c r="GZ18" s="73">
        <v>0</v>
      </c>
      <c r="HA18" s="73">
        <v>0</v>
      </c>
      <c r="HB18" s="73">
        <v>0</v>
      </c>
      <c r="HC18" s="73">
        <v>0</v>
      </c>
      <c r="HD18" s="73">
        <v>0</v>
      </c>
      <c r="HE18" s="73">
        <v>0</v>
      </c>
      <c r="HF18" s="73">
        <v>0</v>
      </c>
      <c r="HG18" s="73">
        <v>0</v>
      </c>
      <c r="HH18" s="73">
        <v>0</v>
      </c>
      <c r="HI18" s="73">
        <v>0</v>
      </c>
      <c r="HJ18" s="73">
        <v>0</v>
      </c>
      <c r="HK18" s="73">
        <v>0</v>
      </c>
      <c r="HL18" s="73">
        <v>0</v>
      </c>
      <c r="HM18" s="73">
        <v>0</v>
      </c>
      <c r="HN18" s="73">
        <v>0</v>
      </c>
      <c r="HO18" s="73">
        <v>0</v>
      </c>
      <c r="HP18" s="73">
        <v>0</v>
      </c>
      <c r="HQ18" s="73">
        <v>0</v>
      </c>
      <c r="HR18" s="73">
        <v>0</v>
      </c>
      <c r="HS18" s="73">
        <v>0</v>
      </c>
      <c r="HT18" s="73">
        <v>0</v>
      </c>
      <c r="HU18" s="73">
        <v>0</v>
      </c>
      <c r="HV18" s="73">
        <v>0</v>
      </c>
      <c r="HW18" s="73">
        <v>0</v>
      </c>
      <c r="HX18" s="73">
        <v>0</v>
      </c>
      <c r="HY18" s="73">
        <v>0</v>
      </c>
      <c r="HZ18" s="73">
        <v>0</v>
      </c>
      <c r="IA18" s="73">
        <v>0</v>
      </c>
      <c r="IB18" s="73">
        <v>0</v>
      </c>
      <c r="IC18" s="73">
        <v>0</v>
      </c>
      <c r="ID18" s="73">
        <v>0</v>
      </c>
      <c r="IE18" s="73">
        <v>0</v>
      </c>
      <c r="IF18" s="73">
        <v>0</v>
      </c>
      <c r="IG18" s="73">
        <v>0</v>
      </c>
      <c r="IH18" s="73">
        <v>0</v>
      </c>
      <c r="II18" s="73">
        <v>0</v>
      </c>
      <c r="IJ18" s="73">
        <v>0</v>
      </c>
      <c r="IK18" s="73">
        <v>0</v>
      </c>
      <c r="IL18" s="73">
        <v>0</v>
      </c>
      <c r="IM18" s="73">
        <v>0</v>
      </c>
      <c r="IN18" s="73">
        <v>0</v>
      </c>
      <c r="IO18" s="73">
        <v>0</v>
      </c>
      <c r="IP18" s="73">
        <v>0</v>
      </c>
      <c r="IQ18" s="73">
        <v>0</v>
      </c>
      <c r="IR18" s="73">
        <v>0</v>
      </c>
      <c r="IS18" s="73">
        <v>0</v>
      </c>
      <c r="IT18" s="73">
        <v>0</v>
      </c>
      <c r="IU18" s="73">
        <v>0</v>
      </c>
      <c r="IV18" s="74">
        <v>0</v>
      </c>
      <c r="IW18" s="71">
        <v>0</v>
      </c>
      <c r="IX18" s="71">
        <v>0</v>
      </c>
      <c r="IY18" s="71">
        <v>0</v>
      </c>
      <c r="IZ18" s="71">
        <v>0</v>
      </c>
      <c r="JA18" s="71">
        <v>0</v>
      </c>
      <c r="JB18" s="71">
        <v>0</v>
      </c>
      <c r="JC18" s="71">
        <v>0</v>
      </c>
      <c r="JD18" s="71">
        <v>0</v>
      </c>
      <c r="JE18" s="71">
        <v>0</v>
      </c>
      <c r="JF18" s="71">
        <v>0</v>
      </c>
      <c r="JG18" s="71">
        <v>0</v>
      </c>
      <c r="JH18" s="71">
        <v>0</v>
      </c>
      <c r="JI18" s="71">
        <v>0</v>
      </c>
      <c r="JJ18" s="71">
        <v>0</v>
      </c>
      <c r="JK18" s="71">
        <v>0</v>
      </c>
      <c r="JL18" s="71">
        <v>0</v>
      </c>
      <c r="JM18" s="71">
        <v>0</v>
      </c>
      <c r="JN18" s="71">
        <v>0</v>
      </c>
      <c r="JO18" s="71">
        <v>0</v>
      </c>
      <c r="JP18" s="71">
        <v>0</v>
      </c>
      <c r="JQ18" s="71">
        <v>0</v>
      </c>
      <c r="JR18" s="71">
        <v>0</v>
      </c>
      <c r="JS18" s="71">
        <v>0</v>
      </c>
      <c r="JT18" s="71">
        <v>0</v>
      </c>
      <c r="JU18" s="71">
        <v>0</v>
      </c>
      <c r="JV18" s="71">
        <v>0</v>
      </c>
      <c r="JW18" s="71">
        <v>0</v>
      </c>
      <c r="JX18" s="71">
        <v>0</v>
      </c>
      <c r="JY18" s="71">
        <v>0</v>
      </c>
      <c r="JZ18" s="71">
        <v>0</v>
      </c>
      <c r="KA18" s="71">
        <v>0</v>
      </c>
      <c r="KB18" s="71">
        <v>0</v>
      </c>
      <c r="KC18" s="71">
        <v>0</v>
      </c>
      <c r="KD18" s="71">
        <v>0</v>
      </c>
      <c r="KE18" s="71">
        <v>0</v>
      </c>
      <c r="KF18" s="71">
        <v>0</v>
      </c>
      <c r="KG18" s="71">
        <v>0</v>
      </c>
      <c r="KH18" s="71">
        <v>0</v>
      </c>
      <c r="KI18" s="71">
        <v>0</v>
      </c>
      <c r="KJ18" s="71">
        <v>0</v>
      </c>
      <c r="KK18" s="71">
        <v>0</v>
      </c>
      <c r="KL18" s="71">
        <v>0</v>
      </c>
      <c r="KM18" s="71">
        <v>0</v>
      </c>
      <c r="KN18" s="71">
        <v>0</v>
      </c>
      <c r="KO18" s="71">
        <v>0</v>
      </c>
      <c r="KP18" s="71">
        <v>0</v>
      </c>
      <c r="KQ18" s="71">
        <v>0</v>
      </c>
      <c r="KR18" s="71">
        <v>0</v>
      </c>
      <c r="KS18" s="71">
        <v>0</v>
      </c>
      <c r="KT18" s="71">
        <v>0</v>
      </c>
      <c r="KU18" s="71">
        <v>0</v>
      </c>
      <c r="KV18" s="71">
        <v>0</v>
      </c>
      <c r="KW18" s="71">
        <v>0</v>
      </c>
      <c r="KX18" s="71">
        <v>0</v>
      </c>
      <c r="KY18" s="71">
        <v>0</v>
      </c>
      <c r="KZ18" s="71">
        <v>0</v>
      </c>
      <c r="LA18" s="71">
        <v>0</v>
      </c>
      <c r="LB18" s="71">
        <v>0</v>
      </c>
      <c r="LC18" s="71">
        <v>0</v>
      </c>
      <c r="LD18" s="71">
        <v>0</v>
      </c>
      <c r="LE18" s="71">
        <v>0</v>
      </c>
      <c r="LF18" s="71">
        <v>0</v>
      </c>
      <c r="LG18" s="71">
        <v>0</v>
      </c>
      <c r="LH18" s="71">
        <v>0</v>
      </c>
      <c r="LI18" s="71">
        <v>0</v>
      </c>
      <c r="LJ18" s="71">
        <v>0</v>
      </c>
      <c r="LK18" s="71">
        <v>0</v>
      </c>
      <c r="LL18" s="71">
        <v>0</v>
      </c>
      <c r="LM18" s="71">
        <v>0</v>
      </c>
      <c r="LN18" s="71">
        <v>0</v>
      </c>
      <c r="LO18" s="71">
        <v>0</v>
      </c>
      <c r="LP18" s="71">
        <v>0</v>
      </c>
      <c r="LQ18" s="71">
        <v>0</v>
      </c>
      <c r="LR18" s="71">
        <v>0</v>
      </c>
      <c r="LS18" s="71">
        <v>0</v>
      </c>
      <c r="LT18" s="71">
        <v>0</v>
      </c>
      <c r="LU18" s="71">
        <v>0</v>
      </c>
      <c r="LV18" s="71">
        <v>0</v>
      </c>
      <c r="LW18" s="71">
        <v>0</v>
      </c>
      <c r="LX18" s="71">
        <v>0</v>
      </c>
      <c r="LY18" s="71">
        <v>0</v>
      </c>
      <c r="LZ18" s="71">
        <v>0</v>
      </c>
      <c r="MA18" s="71">
        <v>0</v>
      </c>
      <c r="MB18" s="71">
        <v>0</v>
      </c>
      <c r="MC18" s="71">
        <v>0</v>
      </c>
      <c r="MD18" s="71">
        <v>0</v>
      </c>
      <c r="ME18" s="71">
        <v>0</v>
      </c>
      <c r="MF18" s="71">
        <v>0</v>
      </c>
      <c r="MG18" s="71">
        <v>0</v>
      </c>
      <c r="MH18" s="71">
        <v>0</v>
      </c>
      <c r="MI18" s="71">
        <v>0</v>
      </c>
      <c r="MJ18" s="71">
        <v>0</v>
      </c>
      <c r="MK18" s="71">
        <v>0</v>
      </c>
      <c r="ML18" s="71">
        <v>0</v>
      </c>
      <c r="MM18" s="71">
        <v>0</v>
      </c>
      <c r="MN18" s="71">
        <v>0</v>
      </c>
      <c r="MO18" s="71">
        <v>0</v>
      </c>
      <c r="MP18" s="71">
        <v>0</v>
      </c>
      <c r="MQ18" s="71">
        <v>0</v>
      </c>
      <c r="MR18" s="71">
        <v>0</v>
      </c>
      <c r="MS18" s="71">
        <v>0</v>
      </c>
      <c r="MT18" s="71">
        <v>0</v>
      </c>
      <c r="MU18" s="71">
        <v>0</v>
      </c>
      <c r="MV18" s="71">
        <v>0</v>
      </c>
      <c r="MW18" s="71">
        <v>0</v>
      </c>
      <c r="MX18" s="71">
        <v>0</v>
      </c>
      <c r="MY18" s="71">
        <v>0</v>
      </c>
      <c r="MZ18" s="71">
        <v>0</v>
      </c>
      <c r="NA18" s="71">
        <v>0</v>
      </c>
      <c r="NB18" s="71">
        <v>0</v>
      </c>
      <c r="NC18" s="71">
        <v>0</v>
      </c>
      <c r="ND18" s="71">
        <v>0</v>
      </c>
      <c r="NE18" s="71">
        <v>0</v>
      </c>
      <c r="NF18" s="71">
        <v>0</v>
      </c>
      <c r="NG18" s="71">
        <v>0</v>
      </c>
      <c r="NH18" s="71">
        <v>0</v>
      </c>
      <c r="NI18" s="71">
        <v>0</v>
      </c>
      <c r="NJ18" s="71">
        <v>0</v>
      </c>
      <c r="NK18" s="71">
        <v>0</v>
      </c>
      <c r="NL18" s="71">
        <v>0</v>
      </c>
      <c r="NM18" s="71">
        <v>0</v>
      </c>
      <c r="NN18" s="71">
        <v>0</v>
      </c>
      <c r="NO18" s="71">
        <v>0</v>
      </c>
      <c r="NP18" s="71">
        <v>0</v>
      </c>
      <c r="NQ18" s="71">
        <v>0</v>
      </c>
      <c r="NR18" s="71">
        <v>0</v>
      </c>
      <c r="NS18" s="71">
        <v>0</v>
      </c>
      <c r="NT18" s="71">
        <v>0</v>
      </c>
      <c r="NU18" s="71">
        <v>0</v>
      </c>
      <c r="NV18" s="71">
        <v>0</v>
      </c>
      <c r="NW18" s="71">
        <v>0</v>
      </c>
      <c r="NX18" s="71">
        <v>0</v>
      </c>
      <c r="NY18" s="71">
        <v>0</v>
      </c>
      <c r="NZ18" s="71">
        <v>0</v>
      </c>
      <c r="OA18" s="71">
        <v>0</v>
      </c>
      <c r="OB18" s="71">
        <v>0</v>
      </c>
      <c r="OC18" s="71">
        <v>0</v>
      </c>
      <c r="OD18" s="71">
        <v>0</v>
      </c>
      <c r="OE18" s="71">
        <v>0</v>
      </c>
      <c r="OF18" s="71">
        <v>0</v>
      </c>
      <c r="OG18" s="71">
        <v>0</v>
      </c>
      <c r="OH18" s="71">
        <v>0</v>
      </c>
      <c r="OI18" s="71">
        <v>0</v>
      </c>
      <c r="OJ18" s="71">
        <v>0</v>
      </c>
      <c r="OK18" s="71">
        <v>0</v>
      </c>
      <c r="OL18" s="71">
        <v>0</v>
      </c>
      <c r="OM18" s="71">
        <v>0</v>
      </c>
      <c r="ON18" s="71">
        <v>0</v>
      </c>
      <c r="OO18" s="71">
        <v>0</v>
      </c>
      <c r="OP18" s="71">
        <v>0</v>
      </c>
      <c r="OQ18" s="71">
        <v>0</v>
      </c>
      <c r="OR18" s="71">
        <v>0</v>
      </c>
      <c r="OS18" s="71">
        <v>0</v>
      </c>
      <c r="OT18" s="71">
        <v>0</v>
      </c>
      <c r="OU18" s="71">
        <v>0</v>
      </c>
      <c r="OV18" s="71">
        <v>0</v>
      </c>
      <c r="OW18" s="71">
        <v>0</v>
      </c>
      <c r="OX18" s="71">
        <v>0</v>
      </c>
      <c r="OY18" s="71">
        <v>0</v>
      </c>
      <c r="OZ18" s="71">
        <v>0</v>
      </c>
      <c r="PA18" s="71">
        <v>0</v>
      </c>
      <c r="PB18" s="71">
        <v>0</v>
      </c>
      <c r="PC18" s="71">
        <v>0</v>
      </c>
      <c r="PD18" s="71">
        <v>0</v>
      </c>
      <c r="PE18" s="71">
        <v>0</v>
      </c>
      <c r="PF18" s="71">
        <v>0</v>
      </c>
      <c r="PG18" s="71">
        <v>0</v>
      </c>
      <c r="PH18" s="71">
        <v>0</v>
      </c>
      <c r="PI18" s="71">
        <v>0</v>
      </c>
      <c r="PJ18" s="71">
        <v>0</v>
      </c>
      <c r="PK18" s="71">
        <v>0</v>
      </c>
      <c r="PL18" s="71">
        <v>0</v>
      </c>
      <c r="PM18" s="71">
        <v>0</v>
      </c>
      <c r="PN18" s="71">
        <v>0</v>
      </c>
      <c r="PO18" s="71">
        <v>0</v>
      </c>
      <c r="PP18" s="71">
        <v>0</v>
      </c>
      <c r="PQ18" s="71">
        <v>0</v>
      </c>
      <c r="PR18" s="71">
        <v>0</v>
      </c>
      <c r="PS18" s="71">
        <v>0</v>
      </c>
      <c r="PT18" s="71">
        <v>0</v>
      </c>
      <c r="PU18" s="71">
        <v>0</v>
      </c>
      <c r="PV18" s="71">
        <v>0</v>
      </c>
      <c r="PW18" s="71">
        <v>0</v>
      </c>
      <c r="PX18" s="71">
        <v>0</v>
      </c>
      <c r="PY18" s="71">
        <v>0</v>
      </c>
      <c r="PZ18" s="71">
        <v>0</v>
      </c>
      <c r="QA18" s="71">
        <v>0</v>
      </c>
      <c r="QB18" s="71">
        <v>0</v>
      </c>
      <c r="QC18" s="71">
        <v>0</v>
      </c>
      <c r="QD18" s="71">
        <v>0</v>
      </c>
      <c r="QE18" s="71">
        <v>0</v>
      </c>
      <c r="QF18" s="71">
        <v>0</v>
      </c>
      <c r="QG18" s="71">
        <v>0</v>
      </c>
      <c r="QH18" s="71">
        <v>0</v>
      </c>
      <c r="QI18" s="71">
        <v>0</v>
      </c>
      <c r="QJ18" s="71">
        <v>0</v>
      </c>
      <c r="QK18" s="71">
        <v>0</v>
      </c>
      <c r="QL18" s="71">
        <v>0</v>
      </c>
      <c r="QM18" s="71">
        <v>0</v>
      </c>
      <c r="QN18" s="71">
        <v>0</v>
      </c>
      <c r="QO18" s="71">
        <v>0</v>
      </c>
      <c r="QP18" s="71">
        <v>0</v>
      </c>
      <c r="QQ18" s="71">
        <v>0</v>
      </c>
      <c r="QR18" s="71">
        <v>0</v>
      </c>
      <c r="QS18" s="71">
        <v>0</v>
      </c>
      <c r="QT18" s="71">
        <v>0</v>
      </c>
      <c r="QU18" s="71">
        <v>0</v>
      </c>
      <c r="QV18" s="71">
        <v>0</v>
      </c>
      <c r="QW18" s="71">
        <v>0</v>
      </c>
      <c r="QX18" s="71">
        <v>0</v>
      </c>
      <c r="QY18" s="71">
        <v>0</v>
      </c>
      <c r="QZ18" s="71">
        <v>0</v>
      </c>
      <c r="RA18" s="71">
        <v>0</v>
      </c>
      <c r="RB18" s="71">
        <v>0</v>
      </c>
      <c r="RC18" s="71">
        <v>0</v>
      </c>
      <c r="RD18" s="71">
        <v>0</v>
      </c>
      <c r="RE18" s="71">
        <v>0</v>
      </c>
      <c r="RF18" s="71">
        <v>0</v>
      </c>
      <c r="RG18" s="71">
        <v>0</v>
      </c>
      <c r="RH18" s="71">
        <v>0</v>
      </c>
      <c r="RI18" s="71">
        <v>0</v>
      </c>
      <c r="RJ18" s="71">
        <v>0</v>
      </c>
      <c r="RK18" s="71">
        <v>0</v>
      </c>
      <c r="RL18" s="71">
        <v>0</v>
      </c>
      <c r="RM18" s="71">
        <v>0</v>
      </c>
      <c r="RN18" s="71">
        <v>0</v>
      </c>
      <c r="RO18" s="71">
        <v>0</v>
      </c>
      <c r="RP18" s="71">
        <v>0</v>
      </c>
      <c r="RQ18" s="71">
        <v>0</v>
      </c>
      <c r="RR18" s="71">
        <v>0</v>
      </c>
      <c r="RS18" s="71">
        <v>0</v>
      </c>
      <c r="RT18" s="71">
        <v>0</v>
      </c>
      <c r="RU18" s="71">
        <v>0</v>
      </c>
      <c r="RV18" s="71">
        <v>0</v>
      </c>
      <c r="RW18" s="71">
        <v>0</v>
      </c>
      <c r="RX18" s="71">
        <v>0</v>
      </c>
      <c r="RY18" s="71">
        <v>0</v>
      </c>
      <c r="RZ18" s="71">
        <v>0</v>
      </c>
      <c r="SA18" s="71">
        <v>0</v>
      </c>
      <c r="SB18" s="71">
        <v>0</v>
      </c>
      <c r="SC18" s="71">
        <v>0</v>
      </c>
      <c r="SD18" s="71">
        <v>0</v>
      </c>
      <c r="SE18" s="71">
        <v>0</v>
      </c>
      <c r="SF18" s="71">
        <v>0</v>
      </c>
      <c r="SG18" s="71">
        <v>0</v>
      </c>
      <c r="SH18" s="71">
        <v>0</v>
      </c>
    </row>
    <row r="19" spans="1:502">
      <c r="A19" s="16" t="s">
        <v>2190</v>
      </c>
      <c r="B19" s="70">
        <v>11</v>
      </c>
      <c r="C19" s="70">
        <v>11</v>
      </c>
      <c r="D19" s="70">
        <v>1</v>
      </c>
      <c r="E19" s="70">
        <v>2014</v>
      </c>
      <c r="F19" s="70" t="s">
        <v>181</v>
      </c>
      <c r="G19" s="1073" t="s">
        <v>2179</v>
      </c>
      <c r="H19" s="70" t="s">
        <v>2180</v>
      </c>
      <c r="I19" s="1066"/>
      <c r="J19" s="73">
        <v>0</v>
      </c>
      <c r="K19" s="73">
        <v>0</v>
      </c>
      <c r="L19" s="73">
        <v>0</v>
      </c>
      <c r="M19" s="73">
        <v>0</v>
      </c>
      <c r="N19" s="73">
        <v>0</v>
      </c>
      <c r="O19" s="73">
        <v>0</v>
      </c>
      <c r="P19" s="73">
        <v>0</v>
      </c>
      <c r="Q19" s="73">
        <v>0</v>
      </c>
      <c r="R19" s="73">
        <v>0</v>
      </c>
      <c r="S19" s="73">
        <v>0</v>
      </c>
      <c r="T19" s="73">
        <v>0</v>
      </c>
      <c r="U19" s="73">
        <v>0</v>
      </c>
      <c r="V19" s="73">
        <v>0</v>
      </c>
      <c r="W19" s="73">
        <v>0</v>
      </c>
      <c r="X19" s="73">
        <v>0</v>
      </c>
      <c r="Y19" s="73">
        <v>0</v>
      </c>
      <c r="Z19" s="73">
        <v>0</v>
      </c>
      <c r="AA19" s="73">
        <v>0</v>
      </c>
      <c r="AB19" s="73">
        <v>0</v>
      </c>
      <c r="AC19" s="73">
        <v>0</v>
      </c>
      <c r="AD19" s="73">
        <v>0</v>
      </c>
      <c r="AE19" s="73">
        <v>0</v>
      </c>
      <c r="AF19" s="73">
        <v>0</v>
      </c>
      <c r="AG19" s="73">
        <v>0</v>
      </c>
      <c r="AH19" s="73">
        <v>0</v>
      </c>
      <c r="AI19" s="73">
        <v>0</v>
      </c>
      <c r="AJ19" s="73">
        <v>0</v>
      </c>
      <c r="AK19" s="73">
        <v>0</v>
      </c>
      <c r="AL19" s="73">
        <v>0</v>
      </c>
      <c r="AM19" s="73">
        <v>0</v>
      </c>
      <c r="AN19" s="73">
        <v>0</v>
      </c>
      <c r="AO19" s="73">
        <v>0</v>
      </c>
      <c r="AP19" s="73">
        <v>0</v>
      </c>
      <c r="AQ19" s="73">
        <v>0</v>
      </c>
      <c r="AR19" s="73">
        <v>0</v>
      </c>
      <c r="AS19" s="73">
        <v>0</v>
      </c>
      <c r="AT19" s="73">
        <v>0</v>
      </c>
      <c r="AU19" s="73">
        <v>0</v>
      </c>
      <c r="AV19" s="73">
        <v>0</v>
      </c>
      <c r="AW19" s="73">
        <v>0</v>
      </c>
      <c r="AX19" s="73">
        <v>0</v>
      </c>
      <c r="AY19" s="73">
        <v>0</v>
      </c>
      <c r="AZ19" s="73">
        <v>0</v>
      </c>
      <c r="BA19" s="73">
        <v>0</v>
      </c>
      <c r="BB19" s="73">
        <v>0</v>
      </c>
      <c r="BC19" s="73">
        <v>0</v>
      </c>
      <c r="BD19" s="73">
        <v>0</v>
      </c>
      <c r="BE19" s="73">
        <v>0</v>
      </c>
      <c r="BF19" s="73">
        <v>0</v>
      </c>
      <c r="BG19" s="73">
        <v>0</v>
      </c>
      <c r="BH19" s="73">
        <v>0</v>
      </c>
      <c r="BI19" s="73">
        <v>0</v>
      </c>
      <c r="BJ19" s="73">
        <v>0</v>
      </c>
      <c r="BK19" s="73">
        <v>0</v>
      </c>
      <c r="BL19" s="73">
        <v>0</v>
      </c>
      <c r="BM19" s="73">
        <v>0</v>
      </c>
      <c r="BN19" s="73">
        <v>0</v>
      </c>
      <c r="BO19" s="73">
        <v>0</v>
      </c>
      <c r="BP19" s="73">
        <v>0</v>
      </c>
      <c r="BQ19" s="73">
        <v>0</v>
      </c>
      <c r="BR19" s="73">
        <v>0</v>
      </c>
      <c r="BS19" s="73">
        <v>0</v>
      </c>
      <c r="BT19" s="73">
        <v>0</v>
      </c>
      <c r="BU19" s="73">
        <v>0</v>
      </c>
      <c r="BV19" s="73">
        <v>0</v>
      </c>
      <c r="BW19" s="73">
        <v>0</v>
      </c>
      <c r="BX19" s="73">
        <v>0</v>
      </c>
      <c r="BY19" s="73">
        <v>0</v>
      </c>
      <c r="BZ19" s="73">
        <v>0</v>
      </c>
      <c r="CA19" s="73">
        <v>0</v>
      </c>
      <c r="CB19" s="73">
        <v>0</v>
      </c>
      <c r="CC19" s="73">
        <v>0</v>
      </c>
      <c r="CD19" s="73">
        <v>0</v>
      </c>
      <c r="CE19" s="73">
        <v>0</v>
      </c>
      <c r="CF19" s="73">
        <v>0</v>
      </c>
      <c r="CG19" s="73">
        <v>0</v>
      </c>
      <c r="CH19" s="73">
        <v>0</v>
      </c>
      <c r="CI19" s="73">
        <v>0</v>
      </c>
      <c r="CJ19" s="73">
        <v>0</v>
      </c>
      <c r="CK19" s="73">
        <v>0</v>
      </c>
      <c r="CL19" s="73">
        <v>0</v>
      </c>
      <c r="CM19" s="73">
        <v>0</v>
      </c>
      <c r="CN19" s="73">
        <v>0</v>
      </c>
      <c r="CO19" s="73">
        <v>0</v>
      </c>
      <c r="CP19" s="73">
        <v>0</v>
      </c>
      <c r="CQ19" s="73">
        <v>0</v>
      </c>
      <c r="CR19" s="73">
        <v>0</v>
      </c>
      <c r="CS19" s="73">
        <v>0</v>
      </c>
      <c r="CT19" s="73">
        <v>0</v>
      </c>
      <c r="CU19" s="73">
        <v>0</v>
      </c>
      <c r="CV19" s="73">
        <v>0</v>
      </c>
      <c r="CW19" s="73">
        <v>0</v>
      </c>
      <c r="CX19" s="73">
        <v>0</v>
      </c>
      <c r="CY19" s="73">
        <v>0</v>
      </c>
      <c r="CZ19" s="73">
        <v>0</v>
      </c>
      <c r="DA19" s="73">
        <v>0</v>
      </c>
      <c r="DB19" s="73">
        <v>0</v>
      </c>
      <c r="DC19" s="73">
        <v>0</v>
      </c>
      <c r="DD19" s="73">
        <v>0</v>
      </c>
      <c r="DE19" s="73">
        <v>0</v>
      </c>
      <c r="DF19" s="73">
        <v>0</v>
      </c>
      <c r="DG19" s="73">
        <v>0</v>
      </c>
      <c r="DH19" s="73">
        <v>0</v>
      </c>
      <c r="DI19" s="73">
        <v>0</v>
      </c>
      <c r="DJ19" s="73">
        <v>0</v>
      </c>
      <c r="DK19" s="73">
        <v>0</v>
      </c>
      <c r="DL19" s="73">
        <v>0</v>
      </c>
      <c r="DM19" s="73">
        <v>0</v>
      </c>
      <c r="DN19" s="73">
        <v>0</v>
      </c>
      <c r="DO19" s="73">
        <v>0</v>
      </c>
      <c r="DP19" s="73">
        <v>0</v>
      </c>
      <c r="DQ19" s="73">
        <v>0</v>
      </c>
      <c r="DR19" s="73">
        <v>0</v>
      </c>
      <c r="DS19" s="73">
        <v>0</v>
      </c>
      <c r="DT19" s="73">
        <v>0</v>
      </c>
      <c r="DU19" s="73">
        <v>0</v>
      </c>
      <c r="DV19" s="73">
        <v>0</v>
      </c>
      <c r="DW19" s="73">
        <v>0</v>
      </c>
      <c r="DX19" s="73">
        <v>0</v>
      </c>
      <c r="DY19" s="73">
        <v>0</v>
      </c>
      <c r="DZ19" s="73">
        <v>0</v>
      </c>
      <c r="EA19" s="73">
        <v>0</v>
      </c>
      <c r="EB19" s="73">
        <v>0</v>
      </c>
      <c r="EC19" s="73">
        <v>0</v>
      </c>
      <c r="ED19" s="73">
        <v>0</v>
      </c>
      <c r="EE19" s="73">
        <v>0</v>
      </c>
      <c r="EF19" s="73">
        <v>0</v>
      </c>
      <c r="EG19" s="73">
        <v>0</v>
      </c>
      <c r="EH19" s="73">
        <v>0</v>
      </c>
      <c r="EI19" s="73">
        <v>0</v>
      </c>
      <c r="EJ19" s="73">
        <v>0</v>
      </c>
      <c r="EK19" s="73">
        <v>0</v>
      </c>
      <c r="EL19" s="73">
        <v>0</v>
      </c>
      <c r="EM19" s="73">
        <v>0</v>
      </c>
      <c r="EN19" s="73">
        <v>0</v>
      </c>
      <c r="EO19" s="73">
        <v>0</v>
      </c>
      <c r="EP19" s="73">
        <v>0</v>
      </c>
      <c r="EQ19" s="73">
        <v>0</v>
      </c>
      <c r="ER19" s="73">
        <v>0</v>
      </c>
      <c r="ES19" s="73">
        <v>0</v>
      </c>
      <c r="ET19" s="73">
        <v>0</v>
      </c>
      <c r="EU19" s="73">
        <v>0</v>
      </c>
      <c r="EV19" s="73">
        <v>0</v>
      </c>
      <c r="EW19" s="73">
        <v>0</v>
      </c>
      <c r="EX19" s="73">
        <v>0</v>
      </c>
      <c r="EY19" s="73">
        <v>0</v>
      </c>
      <c r="EZ19" s="73">
        <v>0</v>
      </c>
      <c r="FA19" s="73">
        <v>0</v>
      </c>
      <c r="FB19" s="73">
        <v>0</v>
      </c>
      <c r="FC19" s="73">
        <v>0</v>
      </c>
      <c r="FD19" s="73">
        <v>0</v>
      </c>
      <c r="FE19" s="73">
        <v>0</v>
      </c>
      <c r="FF19" s="73">
        <v>0</v>
      </c>
      <c r="FG19" s="73">
        <v>0</v>
      </c>
      <c r="FH19" s="73">
        <v>0</v>
      </c>
      <c r="FI19" s="73">
        <v>0</v>
      </c>
      <c r="FJ19" s="73">
        <v>0</v>
      </c>
      <c r="FK19" s="73">
        <v>0</v>
      </c>
      <c r="FL19" s="73">
        <v>0</v>
      </c>
      <c r="FM19" s="73">
        <v>0</v>
      </c>
      <c r="FN19" s="73">
        <v>0</v>
      </c>
      <c r="FO19" s="73">
        <v>0</v>
      </c>
      <c r="FP19" s="73">
        <v>0</v>
      </c>
      <c r="FQ19" s="73">
        <v>0</v>
      </c>
      <c r="FR19" s="73">
        <v>0</v>
      </c>
      <c r="FS19" s="73">
        <v>0</v>
      </c>
      <c r="FT19" s="73">
        <v>0</v>
      </c>
      <c r="FU19" s="73">
        <v>0</v>
      </c>
      <c r="FV19" s="73">
        <v>0</v>
      </c>
      <c r="FW19" s="73">
        <v>0</v>
      </c>
      <c r="FX19" s="73">
        <v>0</v>
      </c>
      <c r="FY19" s="73">
        <v>0</v>
      </c>
      <c r="FZ19" s="73">
        <v>0</v>
      </c>
      <c r="GA19" s="73">
        <v>0</v>
      </c>
      <c r="GB19" s="73">
        <v>0</v>
      </c>
      <c r="GC19" s="73">
        <v>0</v>
      </c>
      <c r="GD19" s="73">
        <v>0</v>
      </c>
      <c r="GE19" s="73">
        <v>0</v>
      </c>
      <c r="GF19" s="73">
        <v>0</v>
      </c>
      <c r="GG19" s="73">
        <v>0</v>
      </c>
      <c r="GH19" s="73">
        <v>0</v>
      </c>
      <c r="GI19" s="73">
        <v>0</v>
      </c>
      <c r="GJ19" s="73">
        <v>0</v>
      </c>
      <c r="GK19" s="73">
        <v>0</v>
      </c>
      <c r="GL19" s="73">
        <v>0</v>
      </c>
      <c r="GM19" s="73">
        <v>0</v>
      </c>
      <c r="GN19" s="73">
        <v>0</v>
      </c>
      <c r="GO19" s="73">
        <v>0</v>
      </c>
      <c r="GP19" s="73">
        <v>0</v>
      </c>
      <c r="GQ19" s="73">
        <v>0</v>
      </c>
      <c r="GR19" s="73">
        <v>0</v>
      </c>
      <c r="GS19" s="73">
        <v>0</v>
      </c>
      <c r="GT19" s="73">
        <v>0</v>
      </c>
      <c r="GU19" s="73">
        <v>0</v>
      </c>
      <c r="GV19" s="73">
        <v>0</v>
      </c>
      <c r="GW19" s="73">
        <v>0</v>
      </c>
      <c r="GX19" s="73">
        <v>0</v>
      </c>
      <c r="GY19" s="73">
        <v>0</v>
      </c>
      <c r="GZ19" s="73">
        <v>0</v>
      </c>
      <c r="HA19" s="73">
        <v>0</v>
      </c>
      <c r="HB19" s="73">
        <v>0</v>
      </c>
      <c r="HC19" s="73">
        <v>0</v>
      </c>
      <c r="HD19" s="73">
        <v>0</v>
      </c>
      <c r="HE19" s="73">
        <v>0</v>
      </c>
      <c r="HF19" s="73">
        <v>0</v>
      </c>
      <c r="HG19" s="73">
        <v>0</v>
      </c>
      <c r="HH19" s="73">
        <v>0</v>
      </c>
      <c r="HI19" s="73">
        <v>0</v>
      </c>
      <c r="HJ19" s="73">
        <v>0</v>
      </c>
      <c r="HK19" s="73">
        <v>0</v>
      </c>
      <c r="HL19" s="73">
        <v>0</v>
      </c>
      <c r="HM19" s="73">
        <v>0</v>
      </c>
      <c r="HN19" s="73">
        <v>0</v>
      </c>
      <c r="HO19" s="73">
        <v>0</v>
      </c>
      <c r="HP19" s="73">
        <v>0</v>
      </c>
      <c r="HQ19" s="73">
        <v>0</v>
      </c>
      <c r="HR19" s="73">
        <v>0</v>
      </c>
      <c r="HS19" s="73">
        <v>0</v>
      </c>
      <c r="HT19" s="73">
        <v>0</v>
      </c>
      <c r="HU19" s="73">
        <v>0</v>
      </c>
      <c r="HV19" s="73">
        <v>0</v>
      </c>
      <c r="HW19" s="73">
        <v>0</v>
      </c>
      <c r="HX19" s="73">
        <v>0</v>
      </c>
      <c r="HY19" s="73">
        <v>0</v>
      </c>
      <c r="HZ19" s="73">
        <v>0</v>
      </c>
      <c r="IA19" s="73">
        <v>0</v>
      </c>
      <c r="IB19" s="73">
        <v>0</v>
      </c>
      <c r="IC19" s="73">
        <v>0</v>
      </c>
      <c r="ID19" s="73">
        <v>0</v>
      </c>
      <c r="IE19" s="73">
        <v>0</v>
      </c>
      <c r="IF19" s="73">
        <v>0</v>
      </c>
      <c r="IG19" s="73">
        <v>0</v>
      </c>
      <c r="IH19" s="73">
        <v>0</v>
      </c>
      <c r="II19" s="73">
        <v>0</v>
      </c>
      <c r="IJ19" s="73">
        <v>0</v>
      </c>
      <c r="IK19" s="73">
        <v>0</v>
      </c>
      <c r="IL19" s="73">
        <v>0</v>
      </c>
      <c r="IM19" s="73">
        <v>0</v>
      </c>
      <c r="IN19" s="73">
        <v>0</v>
      </c>
      <c r="IO19" s="73">
        <v>0</v>
      </c>
      <c r="IP19" s="73">
        <v>0</v>
      </c>
      <c r="IQ19" s="73">
        <v>0</v>
      </c>
      <c r="IR19" s="73">
        <v>0</v>
      </c>
      <c r="IS19" s="73">
        <v>0</v>
      </c>
      <c r="IT19" s="73">
        <v>0</v>
      </c>
      <c r="IU19" s="73">
        <v>0</v>
      </c>
      <c r="IV19" s="74">
        <v>0</v>
      </c>
      <c r="IW19" s="71">
        <v>0</v>
      </c>
      <c r="IX19" s="71">
        <v>0</v>
      </c>
      <c r="IY19" s="71">
        <v>0</v>
      </c>
      <c r="IZ19" s="71">
        <v>0</v>
      </c>
      <c r="JA19" s="71">
        <v>0</v>
      </c>
      <c r="JB19" s="71">
        <v>0</v>
      </c>
      <c r="JC19" s="71">
        <v>0</v>
      </c>
      <c r="JD19" s="71">
        <v>0</v>
      </c>
      <c r="JE19" s="71">
        <v>0</v>
      </c>
      <c r="JF19" s="71">
        <v>0</v>
      </c>
      <c r="JG19" s="71">
        <v>0</v>
      </c>
      <c r="JH19" s="71">
        <v>0</v>
      </c>
      <c r="JI19" s="71">
        <v>0</v>
      </c>
      <c r="JJ19" s="71">
        <v>0</v>
      </c>
      <c r="JK19" s="71">
        <v>0</v>
      </c>
      <c r="JL19" s="71">
        <v>0</v>
      </c>
      <c r="JM19" s="71">
        <v>0</v>
      </c>
      <c r="JN19" s="71">
        <v>0</v>
      </c>
      <c r="JO19" s="71">
        <v>0</v>
      </c>
      <c r="JP19" s="71">
        <v>0</v>
      </c>
      <c r="JQ19" s="71">
        <v>0</v>
      </c>
      <c r="JR19" s="71">
        <v>0</v>
      </c>
      <c r="JS19" s="71">
        <v>0</v>
      </c>
      <c r="JT19" s="71">
        <v>0</v>
      </c>
      <c r="JU19" s="71">
        <v>0</v>
      </c>
      <c r="JV19" s="71">
        <v>0</v>
      </c>
      <c r="JW19" s="71">
        <v>0</v>
      </c>
      <c r="JX19" s="71">
        <v>0</v>
      </c>
      <c r="JY19" s="71">
        <v>0</v>
      </c>
      <c r="JZ19" s="71">
        <v>0</v>
      </c>
      <c r="KA19" s="71">
        <v>0</v>
      </c>
      <c r="KB19" s="71">
        <v>0</v>
      </c>
      <c r="KC19" s="71">
        <v>0</v>
      </c>
      <c r="KD19" s="71">
        <v>0</v>
      </c>
      <c r="KE19" s="71">
        <v>0</v>
      </c>
      <c r="KF19" s="71">
        <v>0</v>
      </c>
      <c r="KG19" s="71">
        <v>0</v>
      </c>
      <c r="KH19" s="71">
        <v>0</v>
      </c>
      <c r="KI19" s="71">
        <v>0</v>
      </c>
      <c r="KJ19" s="71">
        <v>0</v>
      </c>
      <c r="KK19" s="71">
        <v>0</v>
      </c>
      <c r="KL19" s="71">
        <v>0</v>
      </c>
      <c r="KM19" s="71">
        <v>0</v>
      </c>
      <c r="KN19" s="71">
        <v>0</v>
      </c>
      <c r="KO19" s="71">
        <v>0</v>
      </c>
      <c r="KP19" s="71">
        <v>0</v>
      </c>
      <c r="KQ19" s="71">
        <v>0</v>
      </c>
      <c r="KR19" s="71">
        <v>0</v>
      </c>
      <c r="KS19" s="71">
        <v>0</v>
      </c>
      <c r="KT19" s="71">
        <v>0</v>
      </c>
      <c r="KU19" s="71">
        <v>0</v>
      </c>
      <c r="KV19" s="71">
        <v>0</v>
      </c>
      <c r="KW19" s="71">
        <v>0</v>
      </c>
      <c r="KX19" s="71">
        <v>0</v>
      </c>
      <c r="KY19" s="71">
        <v>0</v>
      </c>
      <c r="KZ19" s="71">
        <v>0</v>
      </c>
      <c r="LA19" s="71">
        <v>0</v>
      </c>
      <c r="LB19" s="71">
        <v>0</v>
      </c>
      <c r="LC19" s="71">
        <v>0</v>
      </c>
      <c r="LD19" s="71">
        <v>0</v>
      </c>
      <c r="LE19" s="71">
        <v>0</v>
      </c>
      <c r="LF19" s="71">
        <v>0</v>
      </c>
      <c r="LG19" s="71">
        <v>0</v>
      </c>
      <c r="LH19" s="71">
        <v>0</v>
      </c>
      <c r="LI19" s="71">
        <v>0</v>
      </c>
      <c r="LJ19" s="71">
        <v>0</v>
      </c>
      <c r="LK19" s="71">
        <v>0</v>
      </c>
      <c r="LL19" s="71">
        <v>0</v>
      </c>
      <c r="LM19" s="71">
        <v>0</v>
      </c>
      <c r="LN19" s="71">
        <v>0</v>
      </c>
      <c r="LO19" s="71">
        <v>0</v>
      </c>
      <c r="LP19" s="71">
        <v>0</v>
      </c>
      <c r="LQ19" s="71">
        <v>0</v>
      </c>
      <c r="LR19" s="71">
        <v>0</v>
      </c>
      <c r="LS19" s="71">
        <v>0</v>
      </c>
      <c r="LT19" s="71">
        <v>0</v>
      </c>
      <c r="LU19" s="71">
        <v>0</v>
      </c>
      <c r="LV19" s="71">
        <v>0</v>
      </c>
      <c r="LW19" s="71">
        <v>0</v>
      </c>
      <c r="LX19" s="71">
        <v>0</v>
      </c>
      <c r="LY19" s="71">
        <v>0</v>
      </c>
      <c r="LZ19" s="71">
        <v>0</v>
      </c>
      <c r="MA19" s="71">
        <v>0</v>
      </c>
      <c r="MB19" s="71">
        <v>0</v>
      </c>
      <c r="MC19" s="71">
        <v>0</v>
      </c>
      <c r="MD19" s="71">
        <v>0</v>
      </c>
      <c r="ME19" s="71">
        <v>0</v>
      </c>
      <c r="MF19" s="71">
        <v>0</v>
      </c>
      <c r="MG19" s="71">
        <v>0</v>
      </c>
      <c r="MH19" s="71">
        <v>0</v>
      </c>
      <c r="MI19" s="71">
        <v>0</v>
      </c>
      <c r="MJ19" s="71">
        <v>0</v>
      </c>
      <c r="MK19" s="71">
        <v>0</v>
      </c>
      <c r="ML19" s="71">
        <v>0</v>
      </c>
      <c r="MM19" s="71">
        <v>0</v>
      </c>
      <c r="MN19" s="71">
        <v>0</v>
      </c>
      <c r="MO19" s="71">
        <v>0</v>
      </c>
      <c r="MP19" s="71">
        <v>0</v>
      </c>
      <c r="MQ19" s="71">
        <v>0</v>
      </c>
      <c r="MR19" s="71">
        <v>0</v>
      </c>
      <c r="MS19" s="71">
        <v>0</v>
      </c>
      <c r="MT19" s="71">
        <v>0</v>
      </c>
      <c r="MU19" s="71">
        <v>0</v>
      </c>
      <c r="MV19" s="71">
        <v>0</v>
      </c>
      <c r="MW19" s="71">
        <v>0</v>
      </c>
      <c r="MX19" s="71">
        <v>0</v>
      </c>
      <c r="MY19" s="71">
        <v>0</v>
      </c>
      <c r="MZ19" s="71">
        <v>0</v>
      </c>
      <c r="NA19" s="71">
        <v>0</v>
      </c>
      <c r="NB19" s="71">
        <v>0</v>
      </c>
      <c r="NC19" s="71">
        <v>0</v>
      </c>
      <c r="ND19" s="71">
        <v>0</v>
      </c>
      <c r="NE19" s="71">
        <v>0</v>
      </c>
      <c r="NF19" s="71">
        <v>0</v>
      </c>
      <c r="NG19" s="71">
        <v>0</v>
      </c>
      <c r="NH19" s="71">
        <v>0</v>
      </c>
      <c r="NI19" s="71">
        <v>0</v>
      </c>
      <c r="NJ19" s="71">
        <v>0</v>
      </c>
      <c r="NK19" s="71">
        <v>0</v>
      </c>
      <c r="NL19" s="71">
        <v>0</v>
      </c>
      <c r="NM19" s="71">
        <v>0</v>
      </c>
      <c r="NN19" s="71">
        <v>0</v>
      </c>
      <c r="NO19" s="71">
        <v>0</v>
      </c>
      <c r="NP19" s="71">
        <v>0</v>
      </c>
      <c r="NQ19" s="71">
        <v>0</v>
      </c>
      <c r="NR19" s="71">
        <v>0</v>
      </c>
      <c r="NS19" s="71">
        <v>0</v>
      </c>
      <c r="NT19" s="71">
        <v>0</v>
      </c>
      <c r="NU19" s="71">
        <v>0</v>
      </c>
      <c r="NV19" s="71">
        <v>0</v>
      </c>
      <c r="NW19" s="71">
        <v>0</v>
      </c>
      <c r="NX19" s="71">
        <v>0</v>
      </c>
      <c r="NY19" s="71">
        <v>0</v>
      </c>
      <c r="NZ19" s="71">
        <v>0</v>
      </c>
      <c r="OA19" s="71">
        <v>0</v>
      </c>
      <c r="OB19" s="71">
        <v>0</v>
      </c>
      <c r="OC19" s="71">
        <v>0</v>
      </c>
      <c r="OD19" s="71">
        <v>0</v>
      </c>
      <c r="OE19" s="71">
        <v>0</v>
      </c>
      <c r="OF19" s="71">
        <v>0</v>
      </c>
      <c r="OG19" s="71">
        <v>0</v>
      </c>
      <c r="OH19" s="71">
        <v>0</v>
      </c>
      <c r="OI19" s="71">
        <v>0</v>
      </c>
      <c r="OJ19" s="71">
        <v>0</v>
      </c>
      <c r="OK19" s="71">
        <v>0</v>
      </c>
      <c r="OL19" s="71">
        <v>0</v>
      </c>
      <c r="OM19" s="71">
        <v>0</v>
      </c>
      <c r="ON19" s="71">
        <v>0</v>
      </c>
      <c r="OO19" s="71">
        <v>0</v>
      </c>
      <c r="OP19" s="71">
        <v>0</v>
      </c>
      <c r="OQ19" s="71">
        <v>0</v>
      </c>
      <c r="OR19" s="71">
        <v>0</v>
      </c>
      <c r="OS19" s="71">
        <v>0</v>
      </c>
      <c r="OT19" s="71">
        <v>0</v>
      </c>
      <c r="OU19" s="71">
        <v>0</v>
      </c>
      <c r="OV19" s="71">
        <v>0</v>
      </c>
      <c r="OW19" s="71">
        <v>0</v>
      </c>
      <c r="OX19" s="71">
        <v>0</v>
      </c>
      <c r="OY19" s="71">
        <v>0</v>
      </c>
      <c r="OZ19" s="71">
        <v>0</v>
      </c>
      <c r="PA19" s="71">
        <v>0</v>
      </c>
      <c r="PB19" s="71">
        <v>0</v>
      </c>
      <c r="PC19" s="71">
        <v>0</v>
      </c>
      <c r="PD19" s="71">
        <v>0</v>
      </c>
      <c r="PE19" s="71">
        <v>0</v>
      </c>
      <c r="PF19" s="71">
        <v>0</v>
      </c>
      <c r="PG19" s="71">
        <v>0</v>
      </c>
      <c r="PH19" s="71">
        <v>0</v>
      </c>
      <c r="PI19" s="71">
        <v>0</v>
      </c>
      <c r="PJ19" s="71">
        <v>0</v>
      </c>
      <c r="PK19" s="71">
        <v>0</v>
      </c>
      <c r="PL19" s="71">
        <v>0</v>
      </c>
      <c r="PM19" s="71">
        <v>0</v>
      </c>
      <c r="PN19" s="71">
        <v>0</v>
      </c>
      <c r="PO19" s="71">
        <v>0</v>
      </c>
      <c r="PP19" s="71">
        <v>0</v>
      </c>
      <c r="PQ19" s="71">
        <v>0</v>
      </c>
      <c r="PR19" s="71">
        <v>0</v>
      </c>
      <c r="PS19" s="71">
        <v>0</v>
      </c>
      <c r="PT19" s="71">
        <v>0</v>
      </c>
      <c r="PU19" s="71">
        <v>0</v>
      </c>
      <c r="PV19" s="71">
        <v>0</v>
      </c>
      <c r="PW19" s="71">
        <v>0</v>
      </c>
      <c r="PX19" s="71">
        <v>0</v>
      </c>
      <c r="PY19" s="71">
        <v>0</v>
      </c>
      <c r="PZ19" s="71">
        <v>0</v>
      </c>
      <c r="QA19" s="71">
        <v>0</v>
      </c>
      <c r="QB19" s="71">
        <v>0</v>
      </c>
      <c r="QC19" s="71">
        <v>0</v>
      </c>
      <c r="QD19" s="71">
        <v>0</v>
      </c>
      <c r="QE19" s="71">
        <v>0</v>
      </c>
      <c r="QF19" s="71">
        <v>0</v>
      </c>
      <c r="QG19" s="71">
        <v>0</v>
      </c>
      <c r="QH19" s="71">
        <v>0</v>
      </c>
      <c r="QI19" s="71">
        <v>0</v>
      </c>
      <c r="QJ19" s="71">
        <v>0</v>
      </c>
      <c r="QK19" s="71">
        <v>0</v>
      </c>
      <c r="QL19" s="71">
        <v>0</v>
      </c>
      <c r="QM19" s="71">
        <v>0</v>
      </c>
      <c r="QN19" s="71">
        <v>0</v>
      </c>
      <c r="QO19" s="71">
        <v>0</v>
      </c>
      <c r="QP19" s="71">
        <v>0</v>
      </c>
      <c r="QQ19" s="71">
        <v>0</v>
      </c>
      <c r="QR19" s="71">
        <v>0</v>
      </c>
      <c r="QS19" s="71">
        <v>0</v>
      </c>
      <c r="QT19" s="71">
        <v>0</v>
      </c>
      <c r="QU19" s="71">
        <v>0</v>
      </c>
      <c r="QV19" s="71">
        <v>0</v>
      </c>
      <c r="QW19" s="71">
        <v>0</v>
      </c>
      <c r="QX19" s="71">
        <v>0</v>
      </c>
      <c r="QY19" s="71">
        <v>0</v>
      </c>
      <c r="QZ19" s="71">
        <v>0</v>
      </c>
      <c r="RA19" s="71">
        <v>0</v>
      </c>
      <c r="RB19" s="71">
        <v>0</v>
      </c>
      <c r="RC19" s="71">
        <v>0</v>
      </c>
      <c r="RD19" s="71">
        <v>0</v>
      </c>
      <c r="RE19" s="71">
        <v>0</v>
      </c>
      <c r="RF19" s="71">
        <v>0</v>
      </c>
      <c r="RG19" s="71">
        <v>0</v>
      </c>
      <c r="RH19" s="71">
        <v>0</v>
      </c>
      <c r="RI19" s="71">
        <v>0</v>
      </c>
      <c r="RJ19" s="71">
        <v>0</v>
      </c>
      <c r="RK19" s="71">
        <v>0</v>
      </c>
      <c r="RL19" s="71">
        <v>0</v>
      </c>
      <c r="RM19" s="71">
        <v>0</v>
      </c>
      <c r="RN19" s="71">
        <v>0</v>
      </c>
      <c r="RO19" s="71">
        <v>0</v>
      </c>
      <c r="RP19" s="71">
        <v>0</v>
      </c>
      <c r="RQ19" s="71">
        <v>0</v>
      </c>
      <c r="RR19" s="71">
        <v>0</v>
      </c>
      <c r="RS19" s="71">
        <v>0</v>
      </c>
      <c r="RT19" s="71">
        <v>0</v>
      </c>
      <c r="RU19" s="71">
        <v>0</v>
      </c>
      <c r="RV19" s="71">
        <v>0</v>
      </c>
      <c r="RW19" s="71">
        <v>0</v>
      </c>
      <c r="RX19" s="71">
        <v>0</v>
      </c>
      <c r="RY19" s="71">
        <v>0</v>
      </c>
      <c r="RZ19" s="71">
        <v>0</v>
      </c>
      <c r="SA19" s="71">
        <v>0</v>
      </c>
      <c r="SB19" s="71">
        <v>0</v>
      </c>
      <c r="SC19" s="71">
        <v>0</v>
      </c>
      <c r="SD19" s="71">
        <v>0</v>
      </c>
      <c r="SE19" s="71">
        <v>0</v>
      </c>
      <c r="SF19" s="71">
        <v>0</v>
      </c>
      <c r="SG19" s="71">
        <v>0</v>
      </c>
      <c r="SH19" s="71">
        <v>0</v>
      </c>
    </row>
    <row r="20" spans="1:502">
      <c r="A20" s="16" t="s">
        <v>2191</v>
      </c>
      <c r="B20" s="70">
        <v>12</v>
      </c>
      <c r="C20" s="70">
        <v>12</v>
      </c>
      <c r="D20" s="70">
        <v>1</v>
      </c>
      <c r="E20" s="70">
        <v>2015</v>
      </c>
      <c r="F20" s="70" t="s">
        <v>182</v>
      </c>
      <c r="G20" s="1073" t="s">
        <v>2179</v>
      </c>
      <c r="H20" s="70" t="s">
        <v>2180</v>
      </c>
      <c r="I20" s="1066"/>
      <c r="J20" s="73">
        <v>0</v>
      </c>
      <c r="K20" s="73">
        <v>0</v>
      </c>
      <c r="L20" s="73">
        <v>0</v>
      </c>
      <c r="M20" s="73">
        <v>0</v>
      </c>
      <c r="N20" s="73">
        <v>0</v>
      </c>
      <c r="O20" s="73">
        <v>0</v>
      </c>
      <c r="P20" s="73">
        <v>0</v>
      </c>
      <c r="Q20" s="73">
        <v>0</v>
      </c>
      <c r="R20" s="73">
        <v>0</v>
      </c>
      <c r="S20" s="73">
        <v>0</v>
      </c>
      <c r="T20" s="73">
        <v>0</v>
      </c>
      <c r="U20" s="73">
        <v>0</v>
      </c>
      <c r="V20" s="73">
        <v>0</v>
      </c>
      <c r="W20" s="73">
        <v>0</v>
      </c>
      <c r="X20" s="73">
        <v>0</v>
      </c>
      <c r="Y20" s="73">
        <v>0</v>
      </c>
      <c r="Z20" s="73">
        <v>0</v>
      </c>
      <c r="AA20" s="73">
        <v>0</v>
      </c>
      <c r="AB20" s="73">
        <v>0</v>
      </c>
      <c r="AC20" s="73">
        <v>0</v>
      </c>
      <c r="AD20" s="73">
        <v>0</v>
      </c>
      <c r="AE20" s="73">
        <v>0</v>
      </c>
      <c r="AF20" s="73">
        <v>0</v>
      </c>
      <c r="AG20" s="73">
        <v>0</v>
      </c>
      <c r="AH20" s="73">
        <v>0</v>
      </c>
      <c r="AI20" s="73">
        <v>0</v>
      </c>
      <c r="AJ20" s="73">
        <v>0</v>
      </c>
      <c r="AK20" s="73">
        <v>0</v>
      </c>
      <c r="AL20" s="73">
        <v>0</v>
      </c>
      <c r="AM20" s="73">
        <v>0</v>
      </c>
      <c r="AN20" s="73">
        <v>0</v>
      </c>
      <c r="AO20" s="73">
        <v>0</v>
      </c>
      <c r="AP20" s="73">
        <v>0</v>
      </c>
      <c r="AQ20" s="73">
        <v>0</v>
      </c>
      <c r="AR20" s="73">
        <v>0</v>
      </c>
      <c r="AS20" s="73">
        <v>0</v>
      </c>
      <c r="AT20" s="73">
        <v>0</v>
      </c>
      <c r="AU20" s="73">
        <v>0</v>
      </c>
      <c r="AV20" s="73">
        <v>0</v>
      </c>
      <c r="AW20" s="73">
        <v>0</v>
      </c>
      <c r="AX20" s="73">
        <v>0</v>
      </c>
      <c r="AY20" s="73">
        <v>0</v>
      </c>
      <c r="AZ20" s="73">
        <v>0</v>
      </c>
      <c r="BA20" s="73">
        <v>0</v>
      </c>
      <c r="BB20" s="73">
        <v>0</v>
      </c>
      <c r="BC20" s="73">
        <v>0</v>
      </c>
      <c r="BD20" s="73">
        <v>0</v>
      </c>
      <c r="BE20" s="73">
        <v>0</v>
      </c>
      <c r="BF20" s="73">
        <v>0</v>
      </c>
      <c r="BG20" s="73">
        <v>0</v>
      </c>
      <c r="BH20" s="73">
        <v>0</v>
      </c>
      <c r="BI20" s="73">
        <v>0</v>
      </c>
      <c r="BJ20" s="73">
        <v>0</v>
      </c>
      <c r="BK20" s="73">
        <v>0</v>
      </c>
      <c r="BL20" s="73">
        <v>0</v>
      </c>
      <c r="BM20" s="73">
        <v>0</v>
      </c>
      <c r="BN20" s="73">
        <v>0</v>
      </c>
      <c r="BO20" s="73">
        <v>0</v>
      </c>
      <c r="BP20" s="73">
        <v>0</v>
      </c>
      <c r="BQ20" s="73">
        <v>0</v>
      </c>
      <c r="BR20" s="73">
        <v>0</v>
      </c>
      <c r="BS20" s="73">
        <v>0</v>
      </c>
      <c r="BT20" s="73">
        <v>0</v>
      </c>
      <c r="BU20" s="73">
        <v>0</v>
      </c>
      <c r="BV20" s="73">
        <v>0</v>
      </c>
      <c r="BW20" s="73">
        <v>0</v>
      </c>
      <c r="BX20" s="73">
        <v>0</v>
      </c>
      <c r="BY20" s="73">
        <v>0</v>
      </c>
      <c r="BZ20" s="73">
        <v>0</v>
      </c>
      <c r="CA20" s="73">
        <v>0</v>
      </c>
      <c r="CB20" s="73">
        <v>0</v>
      </c>
      <c r="CC20" s="73">
        <v>0</v>
      </c>
      <c r="CD20" s="73">
        <v>0</v>
      </c>
      <c r="CE20" s="73">
        <v>0</v>
      </c>
      <c r="CF20" s="73">
        <v>0</v>
      </c>
      <c r="CG20" s="73">
        <v>0</v>
      </c>
      <c r="CH20" s="73">
        <v>0</v>
      </c>
      <c r="CI20" s="73">
        <v>0</v>
      </c>
      <c r="CJ20" s="73">
        <v>0</v>
      </c>
      <c r="CK20" s="73">
        <v>0</v>
      </c>
      <c r="CL20" s="73">
        <v>0</v>
      </c>
      <c r="CM20" s="73">
        <v>0</v>
      </c>
      <c r="CN20" s="73">
        <v>0</v>
      </c>
      <c r="CO20" s="73">
        <v>0</v>
      </c>
      <c r="CP20" s="73">
        <v>0</v>
      </c>
      <c r="CQ20" s="73">
        <v>0</v>
      </c>
      <c r="CR20" s="73">
        <v>0</v>
      </c>
      <c r="CS20" s="73">
        <v>0</v>
      </c>
      <c r="CT20" s="73">
        <v>0</v>
      </c>
      <c r="CU20" s="73">
        <v>0</v>
      </c>
      <c r="CV20" s="73">
        <v>0</v>
      </c>
      <c r="CW20" s="73">
        <v>0</v>
      </c>
      <c r="CX20" s="73">
        <v>0</v>
      </c>
      <c r="CY20" s="73">
        <v>0</v>
      </c>
      <c r="CZ20" s="73">
        <v>0</v>
      </c>
      <c r="DA20" s="73">
        <v>0</v>
      </c>
      <c r="DB20" s="73">
        <v>0</v>
      </c>
      <c r="DC20" s="73">
        <v>0</v>
      </c>
      <c r="DD20" s="73">
        <v>0</v>
      </c>
      <c r="DE20" s="73">
        <v>0</v>
      </c>
      <c r="DF20" s="73">
        <v>0</v>
      </c>
      <c r="DG20" s="73">
        <v>0</v>
      </c>
      <c r="DH20" s="73">
        <v>0</v>
      </c>
      <c r="DI20" s="73">
        <v>0</v>
      </c>
      <c r="DJ20" s="73">
        <v>0</v>
      </c>
      <c r="DK20" s="73">
        <v>0</v>
      </c>
      <c r="DL20" s="73">
        <v>0</v>
      </c>
      <c r="DM20" s="73">
        <v>0</v>
      </c>
      <c r="DN20" s="73">
        <v>0</v>
      </c>
      <c r="DO20" s="73">
        <v>0</v>
      </c>
      <c r="DP20" s="73">
        <v>0</v>
      </c>
      <c r="DQ20" s="73">
        <v>0</v>
      </c>
      <c r="DR20" s="73">
        <v>0</v>
      </c>
      <c r="DS20" s="73">
        <v>0</v>
      </c>
      <c r="DT20" s="73">
        <v>0</v>
      </c>
      <c r="DU20" s="73">
        <v>0</v>
      </c>
      <c r="DV20" s="73">
        <v>0</v>
      </c>
      <c r="DW20" s="73">
        <v>0</v>
      </c>
      <c r="DX20" s="73">
        <v>0</v>
      </c>
      <c r="DY20" s="73">
        <v>0</v>
      </c>
      <c r="DZ20" s="73">
        <v>0</v>
      </c>
      <c r="EA20" s="73">
        <v>0</v>
      </c>
      <c r="EB20" s="73">
        <v>0</v>
      </c>
      <c r="EC20" s="73">
        <v>0</v>
      </c>
      <c r="ED20" s="73">
        <v>0</v>
      </c>
      <c r="EE20" s="73">
        <v>0</v>
      </c>
      <c r="EF20" s="73">
        <v>0</v>
      </c>
      <c r="EG20" s="73">
        <v>0</v>
      </c>
      <c r="EH20" s="73">
        <v>0</v>
      </c>
      <c r="EI20" s="73">
        <v>0</v>
      </c>
      <c r="EJ20" s="73">
        <v>0</v>
      </c>
      <c r="EK20" s="73">
        <v>0</v>
      </c>
      <c r="EL20" s="73">
        <v>0</v>
      </c>
      <c r="EM20" s="73">
        <v>0</v>
      </c>
      <c r="EN20" s="73">
        <v>0</v>
      </c>
      <c r="EO20" s="73">
        <v>0</v>
      </c>
      <c r="EP20" s="73">
        <v>0</v>
      </c>
      <c r="EQ20" s="73">
        <v>0</v>
      </c>
      <c r="ER20" s="73">
        <v>0</v>
      </c>
      <c r="ES20" s="73">
        <v>0</v>
      </c>
      <c r="ET20" s="73">
        <v>0</v>
      </c>
      <c r="EU20" s="73">
        <v>0</v>
      </c>
      <c r="EV20" s="73">
        <v>0</v>
      </c>
      <c r="EW20" s="73">
        <v>0</v>
      </c>
      <c r="EX20" s="73">
        <v>0</v>
      </c>
      <c r="EY20" s="73">
        <v>0</v>
      </c>
      <c r="EZ20" s="73">
        <v>0</v>
      </c>
      <c r="FA20" s="73">
        <v>0</v>
      </c>
      <c r="FB20" s="73">
        <v>0</v>
      </c>
      <c r="FC20" s="73">
        <v>0</v>
      </c>
      <c r="FD20" s="73">
        <v>0</v>
      </c>
      <c r="FE20" s="73">
        <v>0</v>
      </c>
      <c r="FF20" s="73">
        <v>0</v>
      </c>
      <c r="FG20" s="73">
        <v>0</v>
      </c>
      <c r="FH20" s="73">
        <v>0</v>
      </c>
      <c r="FI20" s="73">
        <v>0</v>
      </c>
      <c r="FJ20" s="73">
        <v>0</v>
      </c>
      <c r="FK20" s="73">
        <v>0</v>
      </c>
      <c r="FL20" s="73">
        <v>0</v>
      </c>
      <c r="FM20" s="73">
        <v>0</v>
      </c>
      <c r="FN20" s="73">
        <v>0</v>
      </c>
      <c r="FO20" s="73">
        <v>0</v>
      </c>
      <c r="FP20" s="73">
        <v>0</v>
      </c>
      <c r="FQ20" s="73">
        <v>0</v>
      </c>
      <c r="FR20" s="73">
        <v>0</v>
      </c>
      <c r="FS20" s="73">
        <v>0</v>
      </c>
      <c r="FT20" s="73">
        <v>0</v>
      </c>
      <c r="FU20" s="73">
        <v>0</v>
      </c>
      <c r="FV20" s="73">
        <v>0</v>
      </c>
      <c r="FW20" s="73">
        <v>0</v>
      </c>
      <c r="FX20" s="73">
        <v>0</v>
      </c>
      <c r="FY20" s="73">
        <v>0</v>
      </c>
      <c r="FZ20" s="73">
        <v>0</v>
      </c>
      <c r="GA20" s="73">
        <v>0</v>
      </c>
      <c r="GB20" s="73">
        <v>0</v>
      </c>
      <c r="GC20" s="73">
        <v>0</v>
      </c>
      <c r="GD20" s="73">
        <v>0</v>
      </c>
      <c r="GE20" s="73">
        <v>0</v>
      </c>
      <c r="GF20" s="73">
        <v>0</v>
      </c>
      <c r="GG20" s="73">
        <v>0</v>
      </c>
      <c r="GH20" s="73">
        <v>0</v>
      </c>
      <c r="GI20" s="73">
        <v>0</v>
      </c>
      <c r="GJ20" s="73">
        <v>0</v>
      </c>
      <c r="GK20" s="73">
        <v>0</v>
      </c>
      <c r="GL20" s="73">
        <v>0</v>
      </c>
      <c r="GM20" s="73">
        <v>0</v>
      </c>
      <c r="GN20" s="73">
        <v>0</v>
      </c>
      <c r="GO20" s="73">
        <v>0</v>
      </c>
      <c r="GP20" s="73">
        <v>0</v>
      </c>
      <c r="GQ20" s="73">
        <v>0</v>
      </c>
      <c r="GR20" s="73">
        <v>0</v>
      </c>
      <c r="GS20" s="73">
        <v>0</v>
      </c>
      <c r="GT20" s="73">
        <v>0</v>
      </c>
      <c r="GU20" s="73">
        <v>0</v>
      </c>
      <c r="GV20" s="73">
        <v>0</v>
      </c>
      <c r="GW20" s="73">
        <v>0</v>
      </c>
      <c r="GX20" s="73">
        <v>0</v>
      </c>
      <c r="GY20" s="73">
        <v>0</v>
      </c>
      <c r="GZ20" s="73">
        <v>0</v>
      </c>
      <c r="HA20" s="73">
        <v>0</v>
      </c>
      <c r="HB20" s="73">
        <v>0</v>
      </c>
      <c r="HC20" s="73">
        <v>0</v>
      </c>
      <c r="HD20" s="73">
        <v>0</v>
      </c>
      <c r="HE20" s="73">
        <v>0</v>
      </c>
      <c r="HF20" s="73">
        <v>0</v>
      </c>
      <c r="HG20" s="73">
        <v>0</v>
      </c>
      <c r="HH20" s="73">
        <v>0</v>
      </c>
      <c r="HI20" s="73">
        <v>0</v>
      </c>
      <c r="HJ20" s="73">
        <v>0</v>
      </c>
      <c r="HK20" s="73">
        <v>0</v>
      </c>
      <c r="HL20" s="73">
        <v>0</v>
      </c>
      <c r="HM20" s="73">
        <v>0</v>
      </c>
      <c r="HN20" s="73">
        <v>0</v>
      </c>
      <c r="HO20" s="73">
        <v>0</v>
      </c>
      <c r="HP20" s="73">
        <v>0</v>
      </c>
      <c r="HQ20" s="73">
        <v>0</v>
      </c>
      <c r="HR20" s="73">
        <v>0</v>
      </c>
      <c r="HS20" s="73">
        <v>0</v>
      </c>
      <c r="HT20" s="73">
        <v>0</v>
      </c>
      <c r="HU20" s="73">
        <v>0</v>
      </c>
      <c r="HV20" s="73">
        <v>0</v>
      </c>
      <c r="HW20" s="73">
        <v>0</v>
      </c>
      <c r="HX20" s="73">
        <v>0</v>
      </c>
      <c r="HY20" s="73">
        <v>0</v>
      </c>
      <c r="HZ20" s="73">
        <v>0</v>
      </c>
      <c r="IA20" s="73">
        <v>0</v>
      </c>
      <c r="IB20" s="73">
        <v>0</v>
      </c>
      <c r="IC20" s="73">
        <v>0</v>
      </c>
      <c r="ID20" s="73">
        <v>0</v>
      </c>
      <c r="IE20" s="73">
        <v>0</v>
      </c>
      <c r="IF20" s="73">
        <v>0</v>
      </c>
      <c r="IG20" s="73">
        <v>0</v>
      </c>
      <c r="IH20" s="73">
        <v>0</v>
      </c>
      <c r="II20" s="73">
        <v>0</v>
      </c>
      <c r="IJ20" s="73">
        <v>0</v>
      </c>
      <c r="IK20" s="73">
        <v>0</v>
      </c>
      <c r="IL20" s="73">
        <v>0</v>
      </c>
      <c r="IM20" s="73">
        <v>0</v>
      </c>
      <c r="IN20" s="73">
        <v>0</v>
      </c>
      <c r="IO20" s="73">
        <v>0</v>
      </c>
      <c r="IP20" s="73">
        <v>0</v>
      </c>
      <c r="IQ20" s="73">
        <v>0</v>
      </c>
      <c r="IR20" s="73">
        <v>0</v>
      </c>
      <c r="IS20" s="73">
        <v>0</v>
      </c>
      <c r="IT20" s="73">
        <v>0</v>
      </c>
      <c r="IU20" s="73">
        <v>0</v>
      </c>
      <c r="IV20" s="74">
        <v>0</v>
      </c>
      <c r="IW20" s="71">
        <v>0</v>
      </c>
      <c r="IX20" s="71">
        <v>0</v>
      </c>
      <c r="IY20" s="71">
        <v>0</v>
      </c>
      <c r="IZ20" s="71">
        <v>0</v>
      </c>
      <c r="JA20" s="71">
        <v>0</v>
      </c>
      <c r="JB20" s="71">
        <v>0</v>
      </c>
      <c r="JC20" s="71">
        <v>0</v>
      </c>
      <c r="JD20" s="71">
        <v>0</v>
      </c>
      <c r="JE20" s="71">
        <v>0</v>
      </c>
      <c r="JF20" s="71">
        <v>0</v>
      </c>
      <c r="JG20" s="71">
        <v>0</v>
      </c>
      <c r="JH20" s="71">
        <v>0</v>
      </c>
      <c r="JI20" s="71">
        <v>0</v>
      </c>
      <c r="JJ20" s="71">
        <v>0</v>
      </c>
      <c r="JK20" s="71">
        <v>0</v>
      </c>
      <c r="JL20" s="71">
        <v>0</v>
      </c>
      <c r="JM20" s="71">
        <v>0</v>
      </c>
      <c r="JN20" s="71">
        <v>0</v>
      </c>
      <c r="JO20" s="71">
        <v>0</v>
      </c>
      <c r="JP20" s="71">
        <v>0</v>
      </c>
      <c r="JQ20" s="71">
        <v>0</v>
      </c>
      <c r="JR20" s="71">
        <v>0</v>
      </c>
      <c r="JS20" s="71">
        <v>0</v>
      </c>
      <c r="JT20" s="71">
        <v>0</v>
      </c>
      <c r="JU20" s="71">
        <v>0</v>
      </c>
      <c r="JV20" s="71">
        <v>0</v>
      </c>
      <c r="JW20" s="71">
        <v>0</v>
      </c>
      <c r="JX20" s="71">
        <v>0</v>
      </c>
      <c r="JY20" s="71">
        <v>0</v>
      </c>
      <c r="JZ20" s="71">
        <v>0</v>
      </c>
      <c r="KA20" s="71">
        <v>0</v>
      </c>
      <c r="KB20" s="71">
        <v>0</v>
      </c>
      <c r="KC20" s="71">
        <v>0</v>
      </c>
      <c r="KD20" s="71">
        <v>0</v>
      </c>
      <c r="KE20" s="71">
        <v>0</v>
      </c>
      <c r="KF20" s="71">
        <v>0</v>
      </c>
      <c r="KG20" s="71">
        <v>0</v>
      </c>
      <c r="KH20" s="71">
        <v>0</v>
      </c>
      <c r="KI20" s="71">
        <v>0</v>
      </c>
      <c r="KJ20" s="71">
        <v>0</v>
      </c>
      <c r="KK20" s="71">
        <v>0</v>
      </c>
      <c r="KL20" s="71">
        <v>0</v>
      </c>
      <c r="KM20" s="71">
        <v>0</v>
      </c>
      <c r="KN20" s="71">
        <v>0</v>
      </c>
      <c r="KO20" s="71">
        <v>0</v>
      </c>
      <c r="KP20" s="71">
        <v>0</v>
      </c>
      <c r="KQ20" s="71">
        <v>0</v>
      </c>
      <c r="KR20" s="71">
        <v>0</v>
      </c>
      <c r="KS20" s="71">
        <v>0</v>
      </c>
      <c r="KT20" s="71">
        <v>0</v>
      </c>
      <c r="KU20" s="71">
        <v>0</v>
      </c>
      <c r="KV20" s="71">
        <v>0</v>
      </c>
      <c r="KW20" s="71">
        <v>0</v>
      </c>
      <c r="KX20" s="71">
        <v>0</v>
      </c>
      <c r="KY20" s="71">
        <v>0</v>
      </c>
      <c r="KZ20" s="71">
        <v>0</v>
      </c>
      <c r="LA20" s="71">
        <v>0</v>
      </c>
      <c r="LB20" s="71">
        <v>0</v>
      </c>
      <c r="LC20" s="71">
        <v>0</v>
      </c>
      <c r="LD20" s="71">
        <v>0</v>
      </c>
      <c r="LE20" s="71">
        <v>0</v>
      </c>
      <c r="LF20" s="71">
        <v>0</v>
      </c>
      <c r="LG20" s="71">
        <v>0</v>
      </c>
      <c r="LH20" s="71">
        <v>0</v>
      </c>
      <c r="LI20" s="71">
        <v>0</v>
      </c>
      <c r="LJ20" s="71">
        <v>0</v>
      </c>
      <c r="LK20" s="71">
        <v>0</v>
      </c>
      <c r="LL20" s="71">
        <v>0</v>
      </c>
      <c r="LM20" s="71">
        <v>0</v>
      </c>
      <c r="LN20" s="71">
        <v>0</v>
      </c>
      <c r="LO20" s="71">
        <v>0</v>
      </c>
      <c r="LP20" s="71">
        <v>0</v>
      </c>
      <c r="LQ20" s="71">
        <v>0</v>
      </c>
      <c r="LR20" s="71">
        <v>0</v>
      </c>
      <c r="LS20" s="71">
        <v>0</v>
      </c>
      <c r="LT20" s="71">
        <v>0</v>
      </c>
      <c r="LU20" s="71">
        <v>0</v>
      </c>
      <c r="LV20" s="71">
        <v>0</v>
      </c>
      <c r="LW20" s="71">
        <v>0</v>
      </c>
      <c r="LX20" s="71">
        <v>0</v>
      </c>
      <c r="LY20" s="71">
        <v>0</v>
      </c>
      <c r="LZ20" s="71">
        <v>0</v>
      </c>
      <c r="MA20" s="71">
        <v>0</v>
      </c>
      <c r="MB20" s="71">
        <v>0</v>
      </c>
      <c r="MC20" s="71">
        <v>0</v>
      </c>
      <c r="MD20" s="71">
        <v>0</v>
      </c>
      <c r="ME20" s="71">
        <v>0</v>
      </c>
      <c r="MF20" s="71">
        <v>0</v>
      </c>
      <c r="MG20" s="71">
        <v>0</v>
      </c>
      <c r="MH20" s="71">
        <v>0</v>
      </c>
      <c r="MI20" s="71">
        <v>0</v>
      </c>
      <c r="MJ20" s="71">
        <v>0</v>
      </c>
      <c r="MK20" s="71">
        <v>0</v>
      </c>
      <c r="ML20" s="71">
        <v>0</v>
      </c>
      <c r="MM20" s="71">
        <v>0</v>
      </c>
      <c r="MN20" s="71">
        <v>0</v>
      </c>
      <c r="MO20" s="71">
        <v>0</v>
      </c>
      <c r="MP20" s="71">
        <v>0</v>
      </c>
      <c r="MQ20" s="71">
        <v>0</v>
      </c>
      <c r="MR20" s="71">
        <v>0</v>
      </c>
      <c r="MS20" s="71">
        <v>0</v>
      </c>
      <c r="MT20" s="71">
        <v>0</v>
      </c>
      <c r="MU20" s="71">
        <v>0</v>
      </c>
      <c r="MV20" s="71">
        <v>0</v>
      </c>
      <c r="MW20" s="71">
        <v>0</v>
      </c>
      <c r="MX20" s="71">
        <v>0</v>
      </c>
      <c r="MY20" s="71">
        <v>0</v>
      </c>
      <c r="MZ20" s="71">
        <v>0</v>
      </c>
      <c r="NA20" s="71">
        <v>0</v>
      </c>
      <c r="NB20" s="71">
        <v>0</v>
      </c>
      <c r="NC20" s="71">
        <v>0</v>
      </c>
      <c r="ND20" s="71">
        <v>0</v>
      </c>
      <c r="NE20" s="71">
        <v>0</v>
      </c>
      <c r="NF20" s="71">
        <v>0</v>
      </c>
      <c r="NG20" s="71">
        <v>0</v>
      </c>
      <c r="NH20" s="71">
        <v>0</v>
      </c>
      <c r="NI20" s="71">
        <v>0</v>
      </c>
      <c r="NJ20" s="71">
        <v>0</v>
      </c>
      <c r="NK20" s="71">
        <v>0</v>
      </c>
      <c r="NL20" s="71">
        <v>0</v>
      </c>
      <c r="NM20" s="71">
        <v>0</v>
      </c>
      <c r="NN20" s="71">
        <v>0</v>
      </c>
      <c r="NO20" s="71">
        <v>0</v>
      </c>
      <c r="NP20" s="71">
        <v>0</v>
      </c>
      <c r="NQ20" s="71">
        <v>0</v>
      </c>
      <c r="NR20" s="71">
        <v>0</v>
      </c>
      <c r="NS20" s="71">
        <v>0</v>
      </c>
      <c r="NT20" s="71">
        <v>0</v>
      </c>
      <c r="NU20" s="71">
        <v>0</v>
      </c>
      <c r="NV20" s="71">
        <v>0</v>
      </c>
      <c r="NW20" s="71">
        <v>0</v>
      </c>
      <c r="NX20" s="71">
        <v>0</v>
      </c>
      <c r="NY20" s="71">
        <v>0</v>
      </c>
      <c r="NZ20" s="71">
        <v>0</v>
      </c>
      <c r="OA20" s="71">
        <v>0</v>
      </c>
      <c r="OB20" s="71">
        <v>0</v>
      </c>
      <c r="OC20" s="71">
        <v>0</v>
      </c>
      <c r="OD20" s="71">
        <v>0</v>
      </c>
      <c r="OE20" s="71">
        <v>0</v>
      </c>
      <c r="OF20" s="71">
        <v>0</v>
      </c>
      <c r="OG20" s="71">
        <v>0</v>
      </c>
      <c r="OH20" s="71">
        <v>0</v>
      </c>
      <c r="OI20" s="71">
        <v>0</v>
      </c>
      <c r="OJ20" s="71">
        <v>0</v>
      </c>
      <c r="OK20" s="71">
        <v>0</v>
      </c>
      <c r="OL20" s="71">
        <v>0</v>
      </c>
      <c r="OM20" s="71">
        <v>0</v>
      </c>
      <c r="ON20" s="71">
        <v>0</v>
      </c>
      <c r="OO20" s="71">
        <v>0</v>
      </c>
      <c r="OP20" s="71">
        <v>0</v>
      </c>
      <c r="OQ20" s="71">
        <v>0</v>
      </c>
      <c r="OR20" s="71">
        <v>0</v>
      </c>
      <c r="OS20" s="71">
        <v>0</v>
      </c>
      <c r="OT20" s="71">
        <v>0</v>
      </c>
      <c r="OU20" s="71">
        <v>0</v>
      </c>
      <c r="OV20" s="71">
        <v>0</v>
      </c>
      <c r="OW20" s="71">
        <v>0</v>
      </c>
      <c r="OX20" s="71">
        <v>0</v>
      </c>
      <c r="OY20" s="71">
        <v>0</v>
      </c>
      <c r="OZ20" s="71">
        <v>0</v>
      </c>
      <c r="PA20" s="71">
        <v>0</v>
      </c>
      <c r="PB20" s="71">
        <v>0</v>
      </c>
      <c r="PC20" s="71">
        <v>0</v>
      </c>
      <c r="PD20" s="71">
        <v>0</v>
      </c>
      <c r="PE20" s="71">
        <v>0</v>
      </c>
      <c r="PF20" s="71">
        <v>0</v>
      </c>
      <c r="PG20" s="71">
        <v>0</v>
      </c>
      <c r="PH20" s="71">
        <v>0</v>
      </c>
      <c r="PI20" s="71">
        <v>0</v>
      </c>
      <c r="PJ20" s="71">
        <v>0</v>
      </c>
      <c r="PK20" s="71">
        <v>0</v>
      </c>
      <c r="PL20" s="71">
        <v>0</v>
      </c>
      <c r="PM20" s="71">
        <v>0</v>
      </c>
      <c r="PN20" s="71">
        <v>0</v>
      </c>
      <c r="PO20" s="71">
        <v>0</v>
      </c>
      <c r="PP20" s="71">
        <v>0</v>
      </c>
      <c r="PQ20" s="71">
        <v>0</v>
      </c>
      <c r="PR20" s="71">
        <v>0</v>
      </c>
      <c r="PS20" s="71">
        <v>0</v>
      </c>
      <c r="PT20" s="71">
        <v>0</v>
      </c>
      <c r="PU20" s="71">
        <v>0</v>
      </c>
      <c r="PV20" s="71">
        <v>0</v>
      </c>
      <c r="PW20" s="71">
        <v>0</v>
      </c>
      <c r="PX20" s="71">
        <v>0</v>
      </c>
      <c r="PY20" s="71">
        <v>0</v>
      </c>
      <c r="PZ20" s="71">
        <v>0</v>
      </c>
      <c r="QA20" s="71">
        <v>0</v>
      </c>
      <c r="QB20" s="71">
        <v>0</v>
      </c>
      <c r="QC20" s="71">
        <v>0</v>
      </c>
      <c r="QD20" s="71">
        <v>0</v>
      </c>
      <c r="QE20" s="71">
        <v>0</v>
      </c>
      <c r="QF20" s="71">
        <v>0</v>
      </c>
      <c r="QG20" s="71">
        <v>0</v>
      </c>
      <c r="QH20" s="71">
        <v>0</v>
      </c>
      <c r="QI20" s="71">
        <v>0</v>
      </c>
      <c r="QJ20" s="71">
        <v>0</v>
      </c>
      <c r="QK20" s="71">
        <v>0</v>
      </c>
      <c r="QL20" s="71">
        <v>0</v>
      </c>
      <c r="QM20" s="71">
        <v>0</v>
      </c>
      <c r="QN20" s="71">
        <v>0</v>
      </c>
      <c r="QO20" s="71">
        <v>0</v>
      </c>
      <c r="QP20" s="71">
        <v>0</v>
      </c>
      <c r="QQ20" s="71">
        <v>0</v>
      </c>
      <c r="QR20" s="71">
        <v>0</v>
      </c>
      <c r="QS20" s="71">
        <v>0</v>
      </c>
      <c r="QT20" s="71">
        <v>0</v>
      </c>
      <c r="QU20" s="71">
        <v>0</v>
      </c>
      <c r="QV20" s="71">
        <v>0</v>
      </c>
      <c r="QW20" s="71">
        <v>0</v>
      </c>
      <c r="QX20" s="71">
        <v>0</v>
      </c>
      <c r="QY20" s="71">
        <v>0</v>
      </c>
      <c r="QZ20" s="71">
        <v>0</v>
      </c>
      <c r="RA20" s="71">
        <v>0</v>
      </c>
      <c r="RB20" s="71">
        <v>0</v>
      </c>
      <c r="RC20" s="71">
        <v>0</v>
      </c>
      <c r="RD20" s="71">
        <v>0</v>
      </c>
      <c r="RE20" s="71">
        <v>0</v>
      </c>
      <c r="RF20" s="71">
        <v>0</v>
      </c>
      <c r="RG20" s="71">
        <v>0</v>
      </c>
      <c r="RH20" s="71">
        <v>0</v>
      </c>
      <c r="RI20" s="71">
        <v>0</v>
      </c>
      <c r="RJ20" s="71">
        <v>0</v>
      </c>
      <c r="RK20" s="71">
        <v>0</v>
      </c>
      <c r="RL20" s="71">
        <v>0</v>
      </c>
      <c r="RM20" s="71">
        <v>0</v>
      </c>
      <c r="RN20" s="71">
        <v>0</v>
      </c>
      <c r="RO20" s="71">
        <v>0</v>
      </c>
      <c r="RP20" s="71">
        <v>0</v>
      </c>
      <c r="RQ20" s="71">
        <v>0</v>
      </c>
      <c r="RR20" s="71">
        <v>0</v>
      </c>
      <c r="RS20" s="71">
        <v>0</v>
      </c>
      <c r="RT20" s="71">
        <v>0</v>
      </c>
      <c r="RU20" s="71">
        <v>0</v>
      </c>
      <c r="RV20" s="71">
        <v>0</v>
      </c>
      <c r="RW20" s="71">
        <v>0</v>
      </c>
      <c r="RX20" s="71">
        <v>0</v>
      </c>
      <c r="RY20" s="71">
        <v>0</v>
      </c>
      <c r="RZ20" s="71">
        <v>0</v>
      </c>
      <c r="SA20" s="71">
        <v>0</v>
      </c>
      <c r="SB20" s="71">
        <v>0</v>
      </c>
      <c r="SC20" s="71">
        <v>0</v>
      </c>
      <c r="SD20" s="71">
        <v>0</v>
      </c>
      <c r="SE20" s="71">
        <v>0</v>
      </c>
      <c r="SF20" s="71">
        <v>0</v>
      </c>
      <c r="SG20" s="71">
        <v>0</v>
      </c>
      <c r="SH20" s="71">
        <v>0</v>
      </c>
    </row>
    <row r="21" spans="1:502">
      <c r="A21" s="16" t="s">
        <v>2192</v>
      </c>
      <c r="B21" s="70">
        <v>13</v>
      </c>
      <c r="C21" s="70">
        <v>13</v>
      </c>
      <c r="D21" s="70">
        <v>1</v>
      </c>
      <c r="E21" s="70">
        <v>2016</v>
      </c>
      <c r="F21" s="70" t="s">
        <v>155</v>
      </c>
      <c r="G21" s="1073" t="s">
        <v>2179</v>
      </c>
      <c r="H21" s="70" t="s">
        <v>2180</v>
      </c>
      <c r="I21" s="1066"/>
      <c r="J21" s="73">
        <v>0</v>
      </c>
      <c r="K21" s="73">
        <v>0</v>
      </c>
      <c r="L21" s="73">
        <v>0</v>
      </c>
      <c r="M21" s="73">
        <v>0</v>
      </c>
      <c r="N21" s="73">
        <v>0</v>
      </c>
      <c r="O21" s="73">
        <v>0</v>
      </c>
      <c r="P21" s="73">
        <v>0</v>
      </c>
      <c r="Q21" s="73">
        <v>0</v>
      </c>
      <c r="R21" s="73">
        <v>0</v>
      </c>
      <c r="S21" s="73">
        <v>0</v>
      </c>
      <c r="T21" s="73">
        <v>0</v>
      </c>
      <c r="U21" s="73">
        <v>0</v>
      </c>
      <c r="V21" s="73">
        <v>0</v>
      </c>
      <c r="W21" s="73">
        <v>0</v>
      </c>
      <c r="X21" s="73">
        <v>0</v>
      </c>
      <c r="Y21" s="73">
        <v>0</v>
      </c>
      <c r="Z21" s="73">
        <v>0</v>
      </c>
      <c r="AA21" s="73">
        <v>0</v>
      </c>
      <c r="AB21" s="73">
        <v>0</v>
      </c>
      <c r="AC21" s="73">
        <v>0</v>
      </c>
      <c r="AD21" s="73">
        <v>0</v>
      </c>
      <c r="AE21" s="73">
        <v>0</v>
      </c>
      <c r="AF21" s="73">
        <v>0</v>
      </c>
      <c r="AG21" s="73">
        <v>0</v>
      </c>
      <c r="AH21" s="73">
        <v>0</v>
      </c>
      <c r="AI21" s="73">
        <v>0</v>
      </c>
      <c r="AJ21" s="73">
        <v>0</v>
      </c>
      <c r="AK21" s="73">
        <v>0</v>
      </c>
      <c r="AL21" s="73">
        <v>0</v>
      </c>
      <c r="AM21" s="73">
        <v>0</v>
      </c>
      <c r="AN21" s="73">
        <v>0</v>
      </c>
      <c r="AO21" s="73">
        <v>0</v>
      </c>
      <c r="AP21" s="73">
        <v>0</v>
      </c>
      <c r="AQ21" s="73">
        <v>0</v>
      </c>
      <c r="AR21" s="73">
        <v>0</v>
      </c>
      <c r="AS21" s="73">
        <v>0</v>
      </c>
      <c r="AT21" s="73">
        <v>0</v>
      </c>
      <c r="AU21" s="73">
        <v>0</v>
      </c>
      <c r="AV21" s="73">
        <v>0</v>
      </c>
      <c r="AW21" s="73">
        <v>0</v>
      </c>
      <c r="AX21" s="73">
        <v>0</v>
      </c>
      <c r="AY21" s="73">
        <v>0</v>
      </c>
      <c r="AZ21" s="73">
        <v>0</v>
      </c>
      <c r="BA21" s="73">
        <v>0</v>
      </c>
      <c r="BB21" s="73">
        <v>0</v>
      </c>
      <c r="BC21" s="73">
        <v>0</v>
      </c>
      <c r="BD21" s="73">
        <v>0</v>
      </c>
      <c r="BE21" s="73">
        <v>0</v>
      </c>
      <c r="BF21" s="73">
        <v>0</v>
      </c>
      <c r="BG21" s="73">
        <v>0</v>
      </c>
      <c r="BH21" s="73">
        <v>0</v>
      </c>
      <c r="BI21" s="73">
        <v>0</v>
      </c>
      <c r="BJ21" s="73">
        <v>0</v>
      </c>
      <c r="BK21" s="73">
        <v>0</v>
      </c>
      <c r="BL21" s="73">
        <v>0</v>
      </c>
      <c r="BM21" s="73">
        <v>0</v>
      </c>
      <c r="BN21" s="73">
        <v>0</v>
      </c>
      <c r="BO21" s="73">
        <v>0</v>
      </c>
      <c r="BP21" s="73">
        <v>0</v>
      </c>
      <c r="BQ21" s="73">
        <v>0</v>
      </c>
      <c r="BR21" s="73">
        <v>0</v>
      </c>
      <c r="BS21" s="73">
        <v>0</v>
      </c>
      <c r="BT21" s="73">
        <v>0</v>
      </c>
      <c r="BU21" s="73">
        <v>0</v>
      </c>
      <c r="BV21" s="73">
        <v>0</v>
      </c>
      <c r="BW21" s="73">
        <v>0</v>
      </c>
      <c r="BX21" s="73">
        <v>0</v>
      </c>
      <c r="BY21" s="73">
        <v>0</v>
      </c>
      <c r="BZ21" s="73">
        <v>0</v>
      </c>
      <c r="CA21" s="73">
        <v>0</v>
      </c>
      <c r="CB21" s="73">
        <v>0</v>
      </c>
      <c r="CC21" s="73">
        <v>0</v>
      </c>
      <c r="CD21" s="73">
        <v>0</v>
      </c>
      <c r="CE21" s="73">
        <v>0</v>
      </c>
      <c r="CF21" s="73">
        <v>0</v>
      </c>
      <c r="CG21" s="73">
        <v>0</v>
      </c>
      <c r="CH21" s="73">
        <v>0</v>
      </c>
      <c r="CI21" s="73">
        <v>0</v>
      </c>
      <c r="CJ21" s="73">
        <v>0</v>
      </c>
      <c r="CK21" s="73">
        <v>0</v>
      </c>
      <c r="CL21" s="73">
        <v>0</v>
      </c>
      <c r="CM21" s="73">
        <v>0</v>
      </c>
      <c r="CN21" s="73">
        <v>0</v>
      </c>
      <c r="CO21" s="73">
        <v>0</v>
      </c>
      <c r="CP21" s="73">
        <v>0</v>
      </c>
      <c r="CQ21" s="73">
        <v>0</v>
      </c>
      <c r="CR21" s="73">
        <v>0</v>
      </c>
      <c r="CS21" s="73">
        <v>0</v>
      </c>
      <c r="CT21" s="73">
        <v>0</v>
      </c>
      <c r="CU21" s="73">
        <v>0</v>
      </c>
      <c r="CV21" s="73">
        <v>0</v>
      </c>
      <c r="CW21" s="73">
        <v>0</v>
      </c>
      <c r="CX21" s="73">
        <v>0</v>
      </c>
      <c r="CY21" s="73">
        <v>0</v>
      </c>
      <c r="CZ21" s="73">
        <v>0</v>
      </c>
      <c r="DA21" s="73">
        <v>0</v>
      </c>
      <c r="DB21" s="73">
        <v>0</v>
      </c>
      <c r="DC21" s="73">
        <v>0</v>
      </c>
      <c r="DD21" s="73">
        <v>0</v>
      </c>
      <c r="DE21" s="73">
        <v>0</v>
      </c>
      <c r="DF21" s="73">
        <v>0</v>
      </c>
      <c r="DG21" s="73">
        <v>0</v>
      </c>
      <c r="DH21" s="73">
        <v>0</v>
      </c>
      <c r="DI21" s="73">
        <v>0</v>
      </c>
      <c r="DJ21" s="73">
        <v>0</v>
      </c>
      <c r="DK21" s="73">
        <v>0</v>
      </c>
      <c r="DL21" s="73">
        <v>0</v>
      </c>
      <c r="DM21" s="73">
        <v>0</v>
      </c>
      <c r="DN21" s="73">
        <v>0</v>
      </c>
      <c r="DO21" s="73">
        <v>0</v>
      </c>
      <c r="DP21" s="73">
        <v>0</v>
      </c>
      <c r="DQ21" s="73">
        <v>0</v>
      </c>
      <c r="DR21" s="73">
        <v>0</v>
      </c>
      <c r="DS21" s="73">
        <v>0</v>
      </c>
      <c r="DT21" s="73">
        <v>0</v>
      </c>
      <c r="DU21" s="73">
        <v>0</v>
      </c>
      <c r="DV21" s="73">
        <v>0</v>
      </c>
      <c r="DW21" s="73">
        <v>0</v>
      </c>
      <c r="DX21" s="73">
        <v>0</v>
      </c>
      <c r="DY21" s="73">
        <v>0</v>
      </c>
      <c r="DZ21" s="73">
        <v>0</v>
      </c>
      <c r="EA21" s="73">
        <v>0</v>
      </c>
      <c r="EB21" s="73">
        <v>0</v>
      </c>
      <c r="EC21" s="73">
        <v>0</v>
      </c>
      <c r="ED21" s="73">
        <v>0</v>
      </c>
      <c r="EE21" s="73">
        <v>0</v>
      </c>
      <c r="EF21" s="73">
        <v>0</v>
      </c>
      <c r="EG21" s="73">
        <v>0</v>
      </c>
      <c r="EH21" s="73">
        <v>0</v>
      </c>
      <c r="EI21" s="73">
        <v>0</v>
      </c>
      <c r="EJ21" s="73">
        <v>0</v>
      </c>
      <c r="EK21" s="73">
        <v>0</v>
      </c>
      <c r="EL21" s="73">
        <v>0</v>
      </c>
      <c r="EM21" s="73">
        <v>0</v>
      </c>
      <c r="EN21" s="73">
        <v>0</v>
      </c>
      <c r="EO21" s="73">
        <v>0</v>
      </c>
      <c r="EP21" s="73">
        <v>0</v>
      </c>
      <c r="EQ21" s="73">
        <v>0</v>
      </c>
      <c r="ER21" s="73">
        <v>0</v>
      </c>
      <c r="ES21" s="73">
        <v>0</v>
      </c>
      <c r="ET21" s="73">
        <v>0</v>
      </c>
      <c r="EU21" s="73">
        <v>0</v>
      </c>
      <c r="EV21" s="73">
        <v>0</v>
      </c>
      <c r="EW21" s="73">
        <v>0</v>
      </c>
      <c r="EX21" s="73">
        <v>0</v>
      </c>
      <c r="EY21" s="73">
        <v>0</v>
      </c>
      <c r="EZ21" s="73">
        <v>0</v>
      </c>
      <c r="FA21" s="73">
        <v>0</v>
      </c>
      <c r="FB21" s="73">
        <v>0</v>
      </c>
      <c r="FC21" s="73">
        <v>0</v>
      </c>
      <c r="FD21" s="73">
        <v>0</v>
      </c>
      <c r="FE21" s="73">
        <v>0</v>
      </c>
      <c r="FF21" s="73">
        <v>0</v>
      </c>
      <c r="FG21" s="73">
        <v>0</v>
      </c>
      <c r="FH21" s="73">
        <v>0</v>
      </c>
      <c r="FI21" s="73">
        <v>0</v>
      </c>
      <c r="FJ21" s="73">
        <v>0</v>
      </c>
      <c r="FK21" s="73">
        <v>0</v>
      </c>
      <c r="FL21" s="73">
        <v>0</v>
      </c>
      <c r="FM21" s="73">
        <v>0</v>
      </c>
      <c r="FN21" s="73">
        <v>0</v>
      </c>
      <c r="FO21" s="73">
        <v>0</v>
      </c>
      <c r="FP21" s="73">
        <v>0</v>
      </c>
      <c r="FQ21" s="73">
        <v>0</v>
      </c>
      <c r="FR21" s="73">
        <v>0</v>
      </c>
      <c r="FS21" s="73">
        <v>0</v>
      </c>
      <c r="FT21" s="73">
        <v>0</v>
      </c>
      <c r="FU21" s="73">
        <v>0</v>
      </c>
      <c r="FV21" s="73">
        <v>0</v>
      </c>
      <c r="FW21" s="73">
        <v>0</v>
      </c>
      <c r="FX21" s="73">
        <v>0</v>
      </c>
      <c r="FY21" s="73">
        <v>0</v>
      </c>
      <c r="FZ21" s="73">
        <v>0</v>
      </c>
      <c r="GA21" s="73">
        <v>0</v>
      </c>
      <c r="GB21" s="73">
        <v>0</v>
      </c>
      <c r="GC21" s="73">
        <v>0</v>
      </c>
      <c r="GD21" s="73">
        <v>0</v>
      </c>
      <c r="GE21" s="73">
        <v>0</v>
      </c>
      <c r="GF21" s="73">
        <v>0</v>
      </c>
      <c r="GG21" s="73">
        <v>0</v>
      </c>
      <c r="GH21" s="73">
        <v>0</v>
      </c>
      <c r="GI21" s="73">
        <v>0</v>
      </c>
      <c r="GJ21" s="73">
        <v>0</v>
      </c>
      <c r="GK21" s="73">
        <v>0</v>
      </c>
      <c r="GL21" s="73">
        <v>0</v>
      </c>
      <c r="GM21" s="73">
        <v>0</v>
      </c>
      <c r="GN21" s="73">
        <v>0</v>
      </c>
      <c r="GO21" s="73">
        <v>0</v>
      </c>
      <c r="GP21" s="73">
        <v>0</v>
      </c>
      <c r="GQ21" s="73">
        <v>0</v>
      </c>
      <c r="GR21" s="73">
        <v>0</v>
      </c>
      <c r="GS21" s="73">
        <v>0</v>
      </c>
      <c r="GT21" s="73">
        <v>0</v>
      </c>
      <c r="GU21" s="73">
        <v>0</v>
      </c>
      <c r="GV21" s="73">
        <v>0</v>
      </c>
      <c r="GW21" s="73">
        <v>0</v>
      </c>
      <c r="GX21" s="73">
        <v>0</v>
      </c>
      <c r="GY21" s="73">
        <v>0</v>
      </c>
      <c r="GZ21" s="73">
        <v>0</v>
      </c>
      <c r="HA21" s="73">
        <v>0</v>
      </c>
      <c r="HB21" s="73">
        <v>0</v>
      </c>
      <c r="HC21" s="73">
        <v>0</v>
      </c>
      <c r="HD21" s="73">
        <v>0</v>
      </c>
      <c r="HE21" s="73">
        <v>0</v>
      </c>
      <c r="HF21" s="73">
        <v>0</v>
      </c>
      <c r="HG21" s="73">
        <v>0</v>
      </c>
      <c r="HH21" s="73">
        <v>0</v>
      </c>
      <c r="HI21" s="73">
        <v>0</v>
      </c>
      <c r="HJ21" s="73">
        <v>0</v>
      </c>
      <c r="HK21" s="73">
        <v>0</v>
      </c>
      <c r="HL21" s="73">
        <v>0</v>
      </c>
      <c r="HM21" s="73">
        <v>0</v>
      </c>
      <c r="HN21" s="73">
        <v>0</v>
      </c>
      <c r="HO21" s="73">
        <v>0</v>
      </c>
      <c r="HP21" s="73">
        <v>0</v>
      </c>
      <c r="HQ21" s="73">
        <v>0</v>
      </c>
      <c r="HR21" s="73">
        <v>0</v>
      </c>
      <c r="HS21" s="73">
        <v>0</v>
      </c>
      <c r="HT21" s="73">
        <v>0</v>
      </c>
      <c r="HU21" s="73">
        <v>0</v>
      </c>
      <c r="HV21" s="73">
        <v>0</v>
      </c>
      <c r="HW21" s="73">
        <v>0</v>
      </c>
      <c r="HX21" s="73">
        <v>0</v>
      </c>
      <c r="HY21" s="73">
        <v>0</v>
      </c>
      <c r="HZ21" s="73">
        <v>0</v>
      </c>
      <c r="IA21" s="73">
        <v>0</v>
      </c>
      <c r="IB21" s="73">
        <v>0</v>
      </c>
      <c r="IC21" s="73">
        <v>0</v>
      </c>
      <c r="ID21" s="73">
        <v>0</v>
      </c>
      <c r="IE21" s="73">
        <v>0</v>
      </c>
      <c r="IF21" s="73">
        <v>0</v>
      </c>
      <c r="IG21" s="73">
        <v>0</v>
      </c>
      <c r="IH21" s="73">
        <v>0</v>
      </c>
      <c r="II21" s="73">
        <v>0</v>
      </c>
      <c r="IJ21" s="73">
        <v>0</v>
      </c>
      <c r="IK21" s="73">
        <v>0</v>
      </c>
      <c r="IL21" s="73">
        <v>0</v>
      </c>
      <c r="IM21" s="73">
        <v>0</v>
      </c>
      <c r="IN21" s="73">
        <v>0</v>
      </c>
      <c r="IO21" s="73">
        <v>0</v>
      </c>
      <c r="IP21" s="73">
        <v>0</v>
      </c>
      <c r="IQ21" s="73">
        <v>0</v>
      </c>
      <c r="IR21" s="73">
        <v>0</v>
      </c>
      <c r="IS21" s="73">
        <v>0</v>
      </c>
      <c r="IT21" s="73">
        <v>0</v>
      </c>
      <c r="IU21" s="73">
        <v>0</v>
      </c>
      <c r="IV21" s="74">
        <v>0</v>
      </c>
      <c r="IW21" s="71">
        <v>0</v>
      </c>
      <c r="IX21" s="71">
        <v>0</v>
      </c>
      <c r="IY21" s="71">
        <v>0</v>
      </c>
      <c r="IZ21" s="71">
        <v>0</v>
      </c>
      <c r="JA21" s="71">
        <v>0</v>
      </c>
      <c r="JB21" s="71">
        <v>0</v>
      </c>
      <c r="JC21" s="71">
        <v>0</v>
      </c>
      <c r="JD21" s="71">
        <v>0</v>
      </c>
      <c r="JE21" s="71">
        <v>0</v>
      </c>
      <c r="JF21" s="71">
        <v>0</v>
      </c>
      <c r="JG21" s="71">
        <v>0</v>
      </c>
      <c r="JH21" s="71">
        <v>0</v>
      </c>
      <c r="JI21" s="71">
        <v>0</v>
      </c>
      <c r="JJ21" s="71">
        <v>0</v>
      </c>
      <c r="JK21" s="71">
        <v>0</v>
      </c>
      <c r="JL21" s="71">
        <v>0</v>
      </c>
      <c r="JM21" s="71">
        <v>0</v>
      </c>
      <c r="JN21" s="71">
        <v>0</v>
      </c>
      <c r="JO21" s="71">
        <v>0</v>
      </c>
      <c r="JP21" s="71">
        <v>0</v>
      </c>
      <c r="JQ21" s="71">
        <v>0</v>
      </c>
      <c r="JR21" s="71">
        <v>0</v>
      </c>
      <c r="JS21" s="71">
        <v>0</v>
      </c>
      <c r="JT21" s="71">
        <v>0</v>
      </c>
      <c r="JU21" s="71">
        <v>0</v>
      </c>
      <c r="JV21" s="71">
        <v>0</v>
      </c>
      <c r="JW21" s="71">
        <v>0</v>
      </c>
      <c r="JX21" s="71">
        <v>0</v>
      </c>
      <c r="JY21" s="71">
        <v>0</v>
      </c>
      <c r="JZ21" s="71">
        <v>0</v>
      </c>
      <c r="KA21" s="71">
        <v>0</v>
      </c>
      <c r="KB21" s="71">
        <v>0</v>
      </c>
      <c r="KC21" s="71">
        <v>0</v>
      </c>
      <c r="KD21" s="71">
        <v>0</v>
      </c>
      <c r="KE21" s="71">
        <v>0</v>
      </c>
      <c r="KF21" s="71">
        <v>0</v>
      </c>
      <c r="KG21" s="71">
        <v>0</v>
      </c>
      <c r="KH21" s="71">
        <v>0</v>
      </c>
      <c r="KI21" s="71">
        <v>0</v>
      </c>
      <c r="KJ21" s="71">
        <v>0</v>
      </c>
      <c r="KK21" s="71">
        <v>0</v>
      </c>
      <c r="KL21" s="71">
        <v>0</v>
      </c>
      <c r="KM21" s="71">
        <v>0</v>
      </c>
      <c r="KN21" s="71">
        <v>0</v>
      </c>
      <c r="KO21" s="71">
        <v>0</v>
      </c>
      <c r="KP21" s="71">
        <v>0</v>
      </c>
      <c r="KQ21" s="71">
        <v>0</v>
      </c>
      <c r="KR21" s="71">
        <v>0</v>
      </c>
      <c r="KS21" s="71">
        <v>0</v>
      </c>
      <c r="KT21" s="71">
        <v>0</v>
      </c>
      <c r="KU21" s="71">
        <v>0</v>
      </c>
      <c r="KV21" s="71">
        <v>0</v>
      </c>
      <c r="KW21" s="71">
        <v>0</v>
      </c>
      <c r="KX21" s="71">
        <v>0</v>
      </c>
      <c r="KY21" s="71">
        <v>0</v>
      </c>
      <c r="KZ21" s="71">
        <v>0</v>
      </c>
      <c r="LA21" s="71">
        <v>0</v>
      </c>
      <c r="LB21" s="71">
        <v>0</v>
      </c>
      <c r="LC21" s="71">
        <v>0</v>
      </c>
      <c r="LD21" s="71">
        <v>0</v>
      </c>
      <c r="LE21" s="71">
        <v>0</v>
      </c>
      <c r="LF21" s="71">
        <v>0</v>
      </c>
      <c r="LG21" s="71">
        <v>0</v>
      </c>
      <c r="LH21" s="71">
        <v>0</v>
      </c>
      <c r="LI21" s="71">
        <v>0</v>
      </c>
      <c r="LJ21" s="71">
        <v>0</v>
      </c>
      <c r="LK21" s="71">
        <v>0</v>
      </c>
      <c r="LL21" s="71">
        <v>0</v>
      </c>
      <c r="LM21" s="71">
        <v>0</v>
      </c>
      <c r="LN21" s="71">
        <v>0</v>
      </c>
      <c r="LO21" s="71">
        <v>0</v>
      </c>
      <c r="LP21" s="71">
        <v>0</v>
      </c>
      <c r="LQ21" s="71">
        <v>0</v>
      </c>
      <c r="LR21" s="71">
        <v>0</v>
      </c>
      <c r="LS21" s="71">
        <v>0</v>
      </c>
      <c r="LT21" s="71">
        <v>0</v>
      </c>
      <c r="LU21" s="71">
        <v>0</v>
      </c>
      <c r="LV21" s="71">
        <v>0</v>
      </c>
      <c r="LW21" s="71">
        <v>0</v>
      </c>
      <c r="LX21" s="71">
        <v>0</v>
      </c>
      <c r="LY21" s="71">
        <v>0</v>
      </c>
      <c r="LZ21" s="71">
        <v>0</v>
      </c>
      <c r="MA21" s="71">
        <v>0</v>
      </c>
      <c r="MB21" s="71">
        <v>0</v>
      </c>
      <c r="MC21" s="71">
        <v>0</v>
      </c>
      <c r="MD21" s="71">
        <v>0</v>
      </c>
      <c r="ME21" s="71">
        <v>0</v>
      </c>
      <c r="MF21" s="71">
        <v>0</v>
      </c>
      <c r="MG21" s="71">
        <v>0</v>
      </c>
      <c r="MH21" s="71">
        <v>0</v>
      </c>
      <c r="MI21" s="71">
        <v>0</v>
      </c>
      <c r="MJ21" s="71">
        <v>0</v>
      </c>
      <c r="MK21" s="71">
        <v>0</v>
      </c>
      <c r="ML21" s="71">
        <v>0</v>
      </c>
      <c r="MM21" s="71">
        <v>0</v>
      </c>
      <c r="MN21" s="71">
        <v>0</v>
      </c>
      <c r="MO21" s="71">
        <v>0</v>
      </c>
      <c r="MP21" s="71">
        <v>0</v>
      </c>
      <c r="MQ21" s="71">
        <v>0</v>
      </c>
      <c r="MR21" s="71">
        <v>0</v>
      </c>
      <c r="MS21" s="71">
        <v>0</v>
      </c>
      <c r="MT21" s="71">
        <v>0</v>
      </c>
      <c r="MU21" s="71">
        <v>0</v>
      </c>
      <c r="MV21" s="71">
        <v>0</v>
      </c>
      <c r="MW21" s="71">
        <v>0</v>
      </c>
      <c r="MX21" s="71">
        <v>0</v>
      </c>
      <c r="MY21" s="71">
        <v>0</v>
      </c>
      <c r="MZ21" s="71">
        <v>0</v>
      </c>
      <c r="NA21" s="71">
        <v>0</v>
      </c>
      <c r="NB21" s="71">
        <v>0</v>
      </c>
      <c r="NC21" s="71">
        <v>0</v>
      </c>
      <c r="ND21" s="71">
        <v>0</v>
      </c>
      <c r="NE21" s="71">
        <v>0</v>
      </c>
      <c r="NF21" s="71">
        <v>0</v>
      </c>
      <c r="NG21" s="71">
        <v>0</v>
      </c>
      <c r="NH21" s="71">
        <v>0</v>
      </c>
      <c r="NI21" s="71">
        <v>0</v>
      </c>
      <c r="NJ21" s="71">
        <v>0</v>
      </c>
      <c r="NK21" s="71">
        <v>0</v>
      </c>
      <c r="NL21" s="71">
        <v>0</v>
      </c>
      <c r="NM21" s="71">
        <v>0</v>
      </c>
      <c r="NN21" s="71">
        <v>0</v>
      </c>
      <c r="NO21" s="71">
        <v>0</v>
      </c>
      <c r="NP21" s="71">
        <v>0</v>
      </c>
      <c r="NQ21" s="71">
        <v>0</v>
      </c>
      <c r="NR21" s="71">
        <v>0</v>
      </c>
      <c r="NS21" s="71">
        <v>0</v>
      </c>
      <c r="NT21" s="71">
        <v>0</v>
      </c>
      <c r="NU21" s="71">
        <v>0</v>
      </c>
      <c r="NV21" s="71">
        <v>0</v>
      </c>
      <c r="NW21" s="71">
        <v>0</v>
      </c>
      <c r="NX21" s="71">
        <v>0</v>
      </c>
      <c r="NY21" s="71">
        <v>0</v>
      </c>
      <c r="NZ21" s="71">
        <v>0</v>
      </c>
      <c r="OA21" s="71">
        <v>0</v>
      </c>
      <c r="OB21" s="71">
        <v>0</v>
      </c>
      <c r="OC21" s="71">
        <v>0</v>
      </c>
      <c r="OD21" s="71">
        <v>0</v>
      </c>
      <c r="OE21" s="71">
        <v>0</v>
      </c>
      <c r="OF21" s="71">
        <v>0</v>
      </c>
      <c r="OG21" s="71">
        <v>0</v>
      </c>
      <c r="OH21" s="71">
        <v>0</v>
      </c>
      <c r="OI21" s="71">
        <v>0</v>
      </c>
      <c r="OJ21" s="71">
        <v>0</v>
      </c>
      <c r="OK21" s="71">
        <v>0</v>
      </c>
      <c r="OL21" s="71">
        <v>0</v>
      </c>
      <c r="OM21" s="71">
        <v>0</v>
      </c>
      <c r="ON21" s="71">
        <v>0</v>
      </c>
      <c r="OO21" s="71">
        <v>0</v>
      </c>
      <c r="OP21" s="71">
        <v>0</v>
      </c>
      <c r="OQ21" s="71">
        <v>0</v>
      </c>
      <c r="OR21" s="71">
        <v>0</v>
      </c>
      <c r="OS21" s="71">
        <v>0</v>
      </c>
      <c r="OT21" s="71">
        <v>0</v>
      </c>
      <c r="OU21" s="71">
        <v>0</v>
      </c>
      <c r="OV21" s="71">
        <v>0</v>
      </c>
      <c r="OW21" s="71">
        <v>0</v>
      </c>
      <c r="OX21" s="71">
        <v>0</v>
      </c>
      <c r="OY21" s="71">
        <v>0</v>
      </c>
      <c r="OZ21" s="71">
        <v>0</v>
      </c>
      <c r="PA21" s="71">
        <v>0</v>
      </c>
      <c r="PB21" s="71">
        <v>0</v>
      </c>
      <c r="PC21" s="71">
        <v>0</v>
      </c>
      <c r="PD21" s="71">
        <v>0</v>
      </c>
      <c r="PE21" s="71">
        <v>0</v>
      </c>
      <c r="PF21" s="71">
        <v>0</v>
      </c>
      <c r="PG21" s="71">
        <v>0</v>
      </c>
      <c r="PH21" s="71">
        <v>0</v>
      </c>
      <c r="PI21" s="71">
        <v>0</v>
      </c>
      <c r="PJ21" s="71">
        <v>0</v>
      </c>
      <c r="PK21" s="71">
        <v>0</v>
      </c>
      <c r="PL21" s="71">
        <v>0</v>
      </c>
      <c r="PM21" s="71">
        <v>0</v>
      </c>
      <c r="PN21" s="71">
        <v>0</v>
      </c>
      <c r="PO21" s="71">
        <v>0</v>
      </c>
      <c r="PP21" s="71">
        <v>0</v>
      </c>
      <c r="PQ21" s="71">
        <v>0</v>
      </c>
      <c r="PR21" s="71">
        <v>0</v>
      </c>
      <c r="PS21" s="71">
        <v>0</v>
      </c>
      <c r="PT21" s="71">
        <v>0</v>
      </c>
      <c r="PU21" s="71">
        <v>0</v>
      </c>
      <c r="PV21" s="71">
        <v>0</v>
      </c>
      <c r="PW21" s="71">
        <v>0</v>
      </c>
      <c r="PX21" s="71">
        <v>0</v>
      </c>
      <c r="PY21" s="71">
        <v>0</v>
      </c>
      <c r="PZ21" s="71">
        <v>0</v>
      </c>
      <c r="QA21" s="71">
        <v>0</v>
      </c>
      <c r="QB21" s="71">
        <v>0</v>
      </c>
      <c r="QC21" s="71">
        <v>0</v>
      </c>
      <c r="QD21" s="71">
        <v>0</v>
      </c>
      <c r="QE21" s="71">
        <v>0</v>
      </c>
      <c r="QF21" s="71">
        <v>0</v>
      </c>
      <c r="QG21" s="71">
        <v>0</v>
      </c>
      <c r="QH21" s="71">
        <v>0</v>
      </c>
      <c r="QI21" s="71">
        <v>0</v>
      </c>
      <c r="QJ21" s="71">
        <v>0</v>
      </c>
      <c r="QK21" s="71">
        <v>0</v>
      </c>
      <c r="QL21" s="71">
        <v>0</v>
      </c>
      <c r="QM21" s="71">
        <v>0</v>
      </c>
      <c r="QN21" s="71">
        <v>0</v>
      </c>
      <c r="QO21" s="71">
        <v>0</v>
      </c>
      <c r="QP21" s="71">
        <v>0</v>
      </c>
      <c r="QQ21" s="71">
        <v>0</v>
      </c>
      <c r="QR21" s="71">
        <v>0</v>
      </c>
      <c r="QS21" s="71">
        <v>0</v>
      </c>
      <c r="QT21" s="71">
        <v>0</v>
      </c>
      <c r="QU21" s="71">
        <v>0</v>
      </c>
      <c r="QV21" s="71">
        <v>0</v>
      </c>
      <c r="QW21" s="71">
        <v>0</v>
      </c>
      <c r="QX21" s="71">
        <v>0</v>
      </c>
      <c r="QY21" s="71">
        <v>0</v>
      </c>
      <c r="QZ21" s="71">
        <v>0</v>
      </c>
      <c r="RA21" s="71">
        <v>0</v>
      </c>
      <c r="RB21" s="71">
        <v>0</v>
      </c>
      <c r="RC21" s="71">
        <v>0</v>
      </c>
      <c r="RD21" s="71">
        <v>0</v>
      </c>
      <c r="RE21" s="71">
        <v>0</v>
      </c>
      <c r="RF21" s="71">
        <v>0</v>
      </c>
      <c r="RG21" s="71">
        <v>0</v>
      </c>
      <c r="RH21" s="71">
        <v>0</v>
      </c>
      <c r="RI21" s="71">
        <v>0</v>
      </c>
      <c r="RJ21" s="71">
        <v>0</v>
      </c>
      <c r="RK21" s="71">
        <v>0</v>
      </c>
      <c r="RL21" s="71">
        <v>0</v>
      </c>
      <c r="RM21" s="71">
        <v>0</v>
      </c>
      <c r="RN21" s="71">
        <v>0</v>
      </c>
      <c r="RO21" s="71">
        <v>0</v>
      </c>
      <c r="RP21" s="71">
        <v>0</v>
      </c>
      <c r="RQ21" s="71">
        <v>0</v>
      </c>
      <c r="RR21" s="71">
        <v>0</v>
      </c>
      <c r="RS21" s="71">
        <v>0</v>
      </c>
      <c r="RT21" s="71">
        <v>0</v>
      </c>
      <c r="RU21" s="71">
        <v>0</v>
      </c>
      <c r="RV21" s="71">
        <v>0</v>
      </c>
      <c r="RW21" s="71">
        <v>0</v>
      </c>
      <c r="RX21" s="71">
        <v>0</v>
      </c>
      <c r="RY21" s="71">
        <v>0</v>
      </c>
      <c r="RZ21" s="71">
        <v>0</v>
      </c>
      <c r="SA21" s="71">
        <v>0</v>
      </c>
      <c r="SB21" s="71">
        <v>0</v>
      </c>
      <c r="SC21" s="71">
        <v>0</v>
      </c>
      <c r="SD21" s="71">
        <v>0</v>
      </c>
      <c r="SE21" s="71">
        <v>0</v>
      </c>
      <c r="SF21" s="71">
        <v>0</v>
      </c>
      <c r="SG21" s="71">
        <v>0</v>
      </c>
      <c r="SH21" s="71">
        <v>0</v>
      </c>
    </row>
    <row r="22" spans="1:502">
      <c r="A22" s="16" t="s">
        <v>2193</v>
      </c>
      <c r="B22" s="70">
        <v>14</v>
      </c>
      <c r="C22" s="70">
        <v>14</v>
      </c>
      <c r="D22" s="70">
        <v>1</v>
      </c>
      <c r="E22" s="70">
        <v>2017</v>
      </c>
      <c r="F22" s="70" t="s">
        <v>156</v>
      </c>
      <c r="G22" s="1073" t="s">
        <v>2179</v>
      </c>
      <c r="H22" s="70" t="s">
        <v>2180</v>
      </c>
      <c r="I22" s="1066"/>
      <c r="J22" s="73">
        <v>0</v>
      </c>
      <c r="K22" s="73">
        <v>0</v>
      </c>
      <c r="L22" s="73">
        <v>0</v>
      </c>
      <c r="M22" s="73">
        <v>0</v>
      </c>
      <c r="N22" s="73">
        <v>0</v>
      </c>
      <c r="O22" s="73">
        <v>0</v>
      </c>
      <c r="P22" s="73">
        <v>0</v>
      </c>
      <c r="Q22" s="73">
        <v>0</v>
      </c>
      <c r="R22" s="73">
        <v>0</v>
      </c>
      <c r="S22" s="73">
        <v>0</v>
      </c>
      <c r="T22" s="73">
        <v>0</v>
      </c>
      <c r="U22" s="73">
        <v>0</v>
      </c>
      <c r="V22" s="73">
        <v>0</v>
      </c>
      <c r="W22" s="73">
        <v>0</v>
      </c>
      <c r="X22" s="73">
        <v>0</v>
      </c>
      <c r="Y22" s="73">
        <v>0</v>
      </c>
      <c r="Z22" s="73">
        <v>0</v>
      </c>
      <c r="AA22" s="73">
        <v>0</v>
      </c>
      <c r="AB22" s="73">
        <v>0</v>
      </c>
      <c r="AC22" s="73">
        <v>0</v>
      </c>
      <c r="AD22" s="73">
        <v>0</v>
      </c>
      <c r="AE22" s="73">
        <v>0</v>
      </c>
      <c r="AF22" s="73">
        <v>0</v>
      </c>
      <c r="AG22" s="73">
        <v>0</v>
      </c>
      <c r="AH22" s="73">
        <v>0</v>
      </c>
      <c r="AI22" s="73">
        <v>0</v>
      </c>
      <c r="AJ22" s="73">
        <v>0</v>
      </c>
      <c r="AK22" s="73">
        <v>0</v>
      </c>
      <c r="AL22" s="73">
        <v>0</v>
      </c>
      <c r="AM22" s="73">
        <v>0</v>
      </c>
      <c r="AN22" s="73">
        <v>0</v>
      </c>
      <c r="AO22" s="73">
        <v>0</v>
      </c>
      <c r="AP22" s="73">
        <v>0</v>
      </c>
      <c r="AQ22" s="73">
        <v>0</v>
      </c>
      <c r="AR22" s="73">
        <v>0</v>
      </c>
      <c r="AS22" s="73">
        <v>0</v>
      </c>
      <c r="AT22" s="73">
        <v>0</v>
      </c>
      <c r="AU22" s="73">
        <v>0</v>
      </c>
      <c r="AV22" s="73">
        <v>0</v>
      </c>
      <c r="AW22" s="73">
        <v>0</v>
      </c>
      <c r="AX22" s="73">
        <v>0</v>
      </c>
      <c r="AY22" s="73">
        <v>0</v>
      </c>
      <c r="AZ22" s="73">
        <v>0</v>
      </c>
      <c r="BA22" s="73">
        <v>0</v>
      </c>
      <c r="BB22" s="73">
        <v>0</v>
      </c>
      <c r="BC22" s="73">
        <v>0</v>
      </c>
      <c r="BD22" s="73">
        <v>0</v>
      </c>
      <c r="BE22" s="73">
        <v>0</v>
      </c>
      <c r="BF22" s="73">
        <v>0</v>
      </c>
      <c r="BG22" s="73">
        <v>0</v>
      </c>
      <c r="BH22" s="73">
        <v>0</v>
      </c>
      <c r="BI22" s="73">
        <v>0</v>
      </c>
      <c r="BJ22" s="73">
        <v>0</v>
      </c>
      <c r="BK22" s="73">
        <v>0</v>
      </c>
      <c r="BL22" s="73">
        <v>0</v>
      </c>
      <c r="BM22" s="73">
        <v>0</v>
      </c>
      <c r="BN22" s="73">
        <v>0</v>
      </c>
      <c r="BO22" s="73">
        <v>0</v>
      </c>
      <c r="BP22" s="73">
        <v>0</v>
      </c>
      <c r="BQ22" s="73">
        <v>0</v>
      </c>
      <c r="BR22" s="73">
        <v>0</v>
      </c>
      <c r="BS22" s="73">
        <v>0</v>
      </c>
      <c r="BT22" s="73">
        <v>0</v>
      </c>
      <c r="BU22" s="73">
        <v>0</v>
      </c>
      <c r="BV22" s="73">
        <v>0</v>
      </c>
      <c r="BW22" s="73">
        <v>0</v>
      </c>
      <c r="BX22" s="73">
        <v>0</v>
      </c>
      <c r="BY22" s="73">
        <v>0</v>
      </c>
      <c r="BZ22" s="73">
        <v>0</v>
      </c>
      <c r="CA22" s="73">
        <v>0</v>
      </c>
      <c r="CB22" s="73">
        <v>0</v>
      </c>
      <c r="CC22" s="73">
        <v>0</v>
      </c>
      <c r="CD22" s="73">
        <v>0</v>
      </c>
      <c r="CE22" s="73">
        <v>0</v>
      </c>
      <c r="CF22" s="73">
        <v>0</v>
      </c>
      <c r="CG22" s="73">
        <v>0</v>
      </c>
      <c r="CH22" s="73">
        <v>0</v>
      </c>
      <c r="CI22" s="73">
        <v>0</v>
      </c>
      <c r="CJ22" s="73">
        <v>0</v>
      </c>
      <c r="CK22" s="73">
        <v>0</v>
      </c>
      <c r="CL22" s="73">
        <v>0</v>
      </c>
      <c r="CM22" s="73">
        <v>0</v>
      </c>
      <c r="CN22" s="73">
        <v>0</v>
      </c>
      <c r="CO22" s="73">
        <v>0</v>
      </c>
      <c r="CP22" s="73">
        <v>0</v>
      </c>
      <c r="CQ22" s="73">
        <v>0</v>
      </c>
      <c r="CR22" s="73">
        <v>0</v>
      </c>
      <c r="CS22" s="73">
        <v>0</v>
      </c>
      <c r="CT22" s="73">
        <v>0</v>
      </c>
      <c r="CU22" s="73">
        <v>0</v>
      </c>
      <c r="CV22" s="73">
        <v>0</v>
      </c>
      <c r="CW22" s="73">
        <v>0</v>
      </c>
      <c r="CX22" s="73">
        <v>0</v>
      </c>
      <c r="CY22" s="73">
        <v>0</v>
      </c>
      <c r="CZ22" s="73">
        <v>0</v>
      </c>
      <c r="DA22" s="73">
        <v>0</v>
      </c>
      <c r="DB22" s="73">
        <v>0</v>
      </c>
      <c r="DC22" s="73">
        <v>0</v>
      </c>
      <c r="DD22" s="73">
        <v>0</v>
      </c>
      <c r="DE22" s="73">
        <v>0</v>
      </c>
      <c r="DF22" s="73">
        <v>0</v>
      </c>
      <c r="DG22" s="73">
        <v>0</v>
      </c>
      <c r="DH22" s="73">
        <v>0</v>
      </c>
      <c r="DI22" s="73">
        <v>0</v>
      </c>
      <c r="DJ22" s="73">
        <v>0</v>
      </c>
      <c r="DK22" s="73">
        <v>0</v>
      </c>
      <c r="DL22" s="73">
        <v>0</v>
      </c>
      <c r="DM22" s="73">
        <v>0</v>
      </c>
      <c r="DN22" s="73">
        <v>0</v>
      </c>
      <c r="DO22" s="73">
        <v>0</v>
      </c>
      <c r="DP22" s="73">
        <v>0</v>
      </c>
      <c r="DQ22" s="73">
        <v>0</v>
      </c>
      <c r="DR22" s="73">
        <v>0</v>
      </c>
      <c r="DS22" s="73">
        <v>0</v>
      </c>
      <c r="DT22" s="73">
        <v>0</v>
      </c>
      <c r="DU22" s="73">
        <v>0</v>
      </c>
      <c r="DV22" s="73">
        <v>0</v>
      </c>
      <c r="DW22" s="73">
        <v>0</v>
      </c>
      <c r="DX22" s="73">
        <v>0</v>
      </c>
      <c r="DY22" s="73">
        <v>0</v>
      </c>
      <c r="DZ22" s="73">
        <v>0</v>
      </c>
      <c r="EA22" s="73">
        <v>0</v>
      </c>
      <c r="EB22" s="73">
        <v>0</v>
      </c>
      <c r="EC22" s="73">
        <v>0</v>
      </c>
      <c r="ED22" s="73">
        <v>0</v>
      </c>
      <c r="EE22" s="73">
        <v>0</v>
      </c>
      <c r="EF22" s="73">
        <v>0</v>
      </c>
      <c r="EG22" s="73">
        <v>0</v>
      </c>
      <c r="EH22" s="73">
        <v>0</v>
      </c>
      <c r="EI22" s="73">
        <v>0</v>
      </c>
      <c r="EJ22" s="73">
        <v>0</v>
      </c>
      <c r="EK22" s="73">
        <v>0</v>
      </c>
      <c r="EL22" s="73">
        <v>0</v>
      </c>
      <c r="EM22" s="73">
        <v>0</v>
      </c>
      <c r="EN22" s="73">
        <v>0</v>
      </c>
      <c r="EO22" s="73">
        <v>0</v>
      </c>
      <c r="EP22" s="73">
        <v>0</v>
      </c>
      <c r="EQ22" s="73">
        <v>0</v>
      </c>
      <c r="ER22" s="73">
        <v>0</v>
      </c>
      <c r="ES22" s="73">
        <v>0</v>
      </c>
      <c r="ET22" s="73">
        <v>0</v>
      </c>
      <c r="EU22" s="73">
        <v>0</v>
      </c>
      <c r="EV22" s="73">
        <v>0</v>
      </c>
      <c r="EW22" s="73">
        <v>0</v>
      </c>
      <c r="EX22" s="73">
        <v>0</v>
      </c>
      <c r="EY22" s="73">
        <v>0</v>
      </c>
      <c r="EZ22" s="73">
        <v>0</v>
      </c>
      <c r="FA22" s="73">
        <v>0</v>
      </c>
      <c r="FB22" s="73">
        <v>0</v>
      </c>
      <c r="FC22" s="73">
        <v>0</v>
      </c>
      <c r="FD22" s="73">
        <v>0</v>
      </c>
      <c r="FE22" s="73">
        <v>0</v>
      </c>
      <c r="FF22" s="73">
        <v>0</v>
      </c>
      <c r="FG22" s="73">
        <v>0</v>
      </c>
      <c r="FH22" s="73">
        <v>0</v>
      </c>
      <c r="FI22" s="73">
        <v>0</v>
      </c>
      <c r="FJ22" s="73">
        <v>0</v>
      </c>
      <c r="FK22" s="73">
        <v>0</v>
      </c>
      <c r="FL22" s="73">
        <v>0</v>
      </c>
      <c r="FM22" s="73">
        <v>0</v>
      </c>
      <c r="FN22" s="73">
        <v>0</v>
      </c>
      <c r="FO22" s="73">
        <v>0</v>
      </c>
      <c r="FP22" s="73">
        <v>0</v>
      </c>
      <c r="FQ22" s="73">
        <v>0</v>
      </c>
      <c r="FR22" s="73">
        <v>0</v>
      </c>
      <c r="FS22" s="73">
        <v>0</v>
      </c>
      <c r="FT22" s="73">
        <v>0</v>
      </c>
      <c r="FU22" s="73">
        <v>0</v>
      </c>
      <c r="FV22" s="73">
        <v>0</v>
      </c>
      <c r="FW22" s="73">
        <v>0</v>
      </c>
      <c r="FX22" s="73">
        <v>0</v>
      </c>
      <c r="FY22" s="73">
        <v>0</v>
      </c>
      <c r="FZ22" s="73">
        <v>0</v>
      </c>
      <c r="GA22" s="73">
        <v>0</v>
      </c>
      <c r="GB22" s="73">
        <v>0</v>
      </c>
      <c r="GC22" s="73">
        <v>0</v>
      </c>
      <c r="GD22" s="73">
        <v>0</v>
      </c>
      <c r="GE22" s="73">
        <v>0</v>
      </c>
      <c r="GF22" s="73">
        <v>0</v>
      </c>
      <c r="GG22" s="73">
        <v>0</v>
      </c>
      <c r="GH22" s="73">
        <v>0</v>
      </c>
      <c r="GI22" s="73">
        <v>0</v>
      </c>
      <c r="GJ22" s="73">
        <v>0</v>
      </c>
      <c r="GK22" s="73">
        <v>0</v>
      </c>
      <c r="GL22" s="73">
        <v>0</v>
      </c>
      <c r="GM22" s="73">
        <v>0</v>
      </c>
      <c r="GN22" s="73">
        <v>0</v>
      </c>
      <c r="GO22" s="73">
        <v>0</v>
      </c>
      <c r="GP22" s="73">
        <v>0</v>
      </c>
      <c r="GQ22" s="73">
        <v>0</v>
      </c>
      <c r="GR22" s="73">
        <v>0</v>
      </c>
      <c r="GS22" s="73">
        <v>0</v>
      </c>
      <c r="GT22" s="73">
        <v>0</v>
      </c>
      <c r="GU22" s="73">
        <v>0</v>
      </c>
      <c r="GV22" s="73">
        <v>0</v>
      </c>
      <c r="GW22" s="73">
        <v>0</v>
      </c>
      <c r="GX22" s="73">
        <v>0</v>
      </c>
      <c r="GY22" s="73">
        <v>0</v>
      </c>
      <c r="GZ22" s="73">
        <v>0</v>
      </c>
      <c r="HA22" s="73">
        <v>0</v>
      </c>
      <c r="HB22" s="73">
        <v>0</v>
      </c>
      <c r="HC22" s="73">
        <v>0</v>
      </c>
      <c r="HD22" s="73">
        <v>0</v>
      </c>
      <c r="HE22" s="73">
        <v>0</v>
      </c>
      <c r="HF22" s="73">
        <v>0</v>
      </c>
      <c r="HG22" s="73">
        <v>0</v>
      </c>
      <c r="HH22" s="73">
        <v>0</v>
      </c>
      <c r="HI22" s="73">
        <v>0</v>
      </c>
      <c r="HJ22" s="73">
        <v>0</v>
      </c>
      <c r="HK22" s="73">
        <v>0</v>
      </c>
      <c r="HL22" s="73">
        <v>0</v>
      </c>
      <c r="HM22" s="73">
        <v>0</v>
      </c>
      <c r="HN22" s="73">
        <v>0</v>
      </c>
      <c r="HO22" s="73">
        <v>0</v>
      </c>
      <c r="HP22" s="73">
        <v>0</v>
      </c>
      <c r="HQ22" s="73">
        <v>0</v>
      </c>
      <c r="HR22" s="73">
        <v>0</v>
      </c>
      <c r="HS22" s="73">
        <v>0</v>
      </c>
      <c r="HT22" s="73">
        <v>0</v>
      </c>
      <c r="HU22" s="73">
        <v>0</v>
      </c>
      <c r="HV22" s="73">
        <v>0</v>
      </c>
      <c r="HW22" s="73">
        <v>0</v>
      </c>
      <c r="HX22" s="73">
        <v>0</v>
      </c>
      <c r="HY22" s="73">
        <v>0</v>
      </c>
      <c r="HZ22" s="73">
        <v>0</v>
      </c>
      <c r="IA22" s="73">
        <v>0</v>
      </c>
      <c r="IB22" s="73">
        <v>0</v>
      </c>
      <c r="IC22" s="73">
        <v>0</v>
      </c>
      <c r="ID22" s="73">
        <v>0</v>
      </c>
      <c r="IE22" s="73">
        <v>0</v>
      </c>
      <c r="IF22" s="73">
        <v>0</v>
      </c>
      <c r="IG22" s="73">
        <v>0</v>
      </c>
      <c r="IH22" s="73">
        <v>0</v>
      </c>
      <c r="II22" s="73">
        <v>0</v>
      </c>
      <c r="IJ22" s="73">
        <v>0</v>
      </c>
      <c r="IK22" s="73">
        <v>0</v>
      </c>
      <c r="IL22" s="73">
        <v>0</v>
      </c>
      <c r="IM22" s="73">
        <v>0</v>
      </c>
      <c r="IN22" s="73">
        <v>0</v>
      </c>
      <c r="IO22" s="73">
        <v>0</v>
      </c>
      <c r="IP22" s="73">
        <v>0</v>
      </c>
      <c r="IQ22" s="73">
        <v>0</v>
      </c>
      <c r="IR22" s="73">
        <v>0</v>
      </c>
      <c r="IS22" s="73">
        <v>0</v>
      </c>
      <c r="IT22" s="73">
        <v>0</v>
      </c>
      <c r="IU22" s="73">
        <v>0</v>
      </c>
      <c r="IV22" s="74">
        <v>0</v>
      </c>
      <c r="IW22" s="71">
        <v>0</v>
      </c>
      <c r="IX22" s="71">
        <v>0</v>
      </c>
      <c r="IY22" s="71">
        <v>0</v>
      </c>
      <c r="IZ22" s="71">
        <v>0</v>
      </c>
      <c r="JA22" s="71">
        <v>0</v>
      </c>
      <c r="JB22" s="71">
        <v>0</v>
      </c>
      <c r="JC22" s="71">
        <v>0</v>
      </c>
      <c r="JD22" s="71">
        <v>0</v>
      </c>
      <c r="JE22" s="71">
        <v>0</v>
      </c>
      <c r="JF22" s="71">
        <v>0</v>
      </c>
      <c r="JG22" s="71">
        <v>0</v>
      </c>
      <c r="JH22" s="71">
        <v>0</v>
      </c>
      <c r="JI22" s="71">
        <v>0</v>
      </c>
      <c r="JJ22" s="71">
        <v>0</v>
      </c>
      <c r="JK22" s="71">
        <v>0</v>
      </c>
      <c r="JL22" s="71">
        <v>0</v>
      </c>
      <c r="JM22" s="71">
        <v>0</v>
      </c>
      <c r="JN22" s="71">
        <v>0</v>
      </c>
      <c r="JO22" s="71">
        <v>0</v>
      </c>
      <c r="JP22" s="71">
        <v>0</v>
      </c>
      <c r="JQ22" s="71">
        <v>0</v>
      </c>
      <c r="JR22" s="71">
        <v>0</v>
      </c>
      <c r="JS22" s="71">
        <v>0</v>
      </c>
      <c r="JT22" s="71">
        <v>0</v>
      </c>
      <c r="JU22" s="71">
        <v>0</v>
      </c>
      <c r="JV22" s="71">
        <v>0</v>
      </c>
      <c r="JW22" s="71">
        <v>0</v>
      </c>
      <c r="JX22" s="71">
        <v>0</v>
      </c>
      <c r="JY22" s="71">
        <v>0</v>
      </c>
      <c r="JZ22" s="71">
        <v>0</v>
      </c>
      <c r="KA22" s="71">
        <v>0</v>
      </c>
      <c r="KB22" s="71">
        <v>0</v>
      </c>
      <c r="KC22" s="71">
        <v>0</v>
      </c>
      <c r="KD22" s="71">
        <v>0</v>
      </c>
      <c r="KE22" s="71">
        <v>0</v>
      </c>
      <c r="KF22" s="71">
        <v>0</v>
      </c>
      <c r="KG22" s="71">
        <v>0</v>
      </c>
      <c r="KH22" s="71">
        <v>0</v>
      </c>
      <c r="KI22" s="71">
        <v>0</v>
      </c>
      <c r="KJ22" s="71">
        <v>0</v>
      </c>
      <c r="KK22" s="71">
        <v>0</v>
      </c>
      <c r="KL22" s="71">
        <v>0</v>
      </c>
      <c r="KM22" s="71">
        <v>0</v>
      </c>
      <c r="KN22" s="71">
        <v>0</v>
      </c>
      <c r="KO22" s="71">
        <v>0</v>
      </c>
      <c r="KP22" s="71">
        <v>0</v>
      </c>
      <c r="KQ22" s="71">
        <v>0</v>
      </c>
      <c r="KR22" s="71">
        <v>0</v>
      </c>
      <c r="KS22" s="71">
        <v>0</v>
      </c>
      <c r="KT22" s="71">
        <v>0</v>
      </c>
      <c r="KU22" s="71">
        <v>0</v>
      </c>
      <c r="KV22" s="71">
        <v>0</v>
      </c>
      <c r="KW22" s="71">
        <v>0</v>
      </c>
      <c r="KX22" s="71">
        <v>0</v>
      </c>
      <c r="KY22" s="71">
        <v>0</v>
      </c>
      <c r="KZ22" s="71">
        <v>0</v>
      </c>
      <c r="LA22" s="71">
        <v>0</v>
      </c>
      <c r="LB22" s="71">
        <v>0</v>
      </c>
      <c r="LC22" s="71">
        <v>0</v>
      </c>
      <c r="LD22" s="71">
        <v>0</v>
      </c>
      <c r="LE22" s="71">
        <v>0</v>
      </c>
      <c r="LF22" s="71">
        <v>0</v>
      </c>
      <c r="LG22" s="71">
        <v>0</v>
      </c>
      <c r="LH22" s="71">
        <v>0</v>
      </c>
      <c r="LI22" s="71">
        <v>0</v>
      </c>
      <c r="LJ22" s="71">
        <v>0</v>
      </c>
      <c r="LK22" s="71">
        <v>0</v>
      </c>
      <c r="LL22" s="71">
        <v>0</v>
      </c>
      <c r="LM22" s="71">
        <v>0</v>
      </c>
      <c r="LN22" s="71">
        <v>0</v>
      </c>
      <c r="LO22" s="71">
        <v>0</v>
      </c>
      <c r="LP22" s="71">
        <v>0</v>
      </c>
      <c r="LQ22" s="71">
        <v>0</v>
      </c>
      <c r="LR22" s="71">
        <v>0</v>
      </c>
      <c r="LS22" s="71">
        <v>0</v>
      </c>
      <c r="LT22" s="71">
        <v>0</v>
      </c>
      <c r="LU22" s="71">
        <v>0</v>
      </c>
      <c r="LV22" s="71">
        <v>0</v>
      </c>
      <c r="LW22" s="71">
        <v>0</v>
      </c>
      <c r="LX22" s="71">
        <v>0</v>
      </c>
      <c r="LY22" s="71">
        <v>0</v>
      </c>
      <c r="LZ22" s="71">
        <v>0</v>
      </c>
      <c r="MA22" s="71">
        <v>0</v>
      </c>
      <c r="MB22" s="71">
        <v>0</v>
      </c>
      <c r="MC22" s="71">
        <v>0</v>
      </c>
      <c r="MD22" s="71">
        <v>0</v>
      </c>
      <c r="ME22" s="71">
        <v>0</v>
      </c>
      <c r="MF22" s="71">
        <v>0</v>
      </c>
      <c r="MG22" s="71">
        <v>0</v>
      </c>
      <c r="MH22" s="71">
        <v>0</v>
      </c>
      <c r="MI22" s="71">
        <v>0</v>
      </c>
      <c r="MJ22" s="71">
        <v>0</v>
      </c>
      <c r="MK22" s="71">
        <v>0</v>
      </c>
      <c r="ML22" s="71">
        <v>0</v>
      </c>
      <c r="MM22" s="71">
        <v>0</v>
      </c>
      <c r="MN22" s="71">
        <v>0</v>
      </c>
      <c r="MO22" s="71">
        <v>0</v>
      </c>
      <c r="MP22" s="71">
        <v>0</v>
      </c>
      <c r="MQ22" s="71">
        <v>0</v>
      </c>
      <c r="MR22" s="71">
        <v>0</v>
      </c>
      <c r="MS22" s="71">
        <v>0</v>
      </c>
      <c r="MT22" s="71">
        <v>0</v>
      </c>
      <c r="MU22" s="71">
        <v>0</v>
      </c>
      <c r="MV22" s="71">
        <v>0</v>
      </c>
      <c r="MW22" s="71">
        <v>0</v>
      </c>
      <c r="MX22" s="71">
        <v>0</v>
      </c>
      <c r="MY22" s="71">
        <v>0</v>
      </c>
      <c r="MZ22" s="71">
        <v>0</v>
      </c>
      <c r="NA22" s="71">
        <v>0</v>
      </c>
      <c r="NB22" s="71">
        <v>0</v>
      </c>
      <c r="NC22" s="71">
        <v>0</v>
      </c>
      <c r="ND22" s="71">
        <v>0</v>
      </c>
      <c r="NE22" s="71">
        <v>0</v>
      </c>
      <c r="NF22" s="71">
        <v>0</v>
      </c>
      <c r="NG22" s="71">
        <v>0</v>
      </c>
      <c r="NH22" s="71">
        <v>0</v>
      </c>
      <c r="NI22" s="71">
        <v>0</v>
      </c>
      <c r="NJ22" s="71">
        <v>0</v>
      </c>
      <c r="NK22" s="71">
        <v>0</v>
      </c>
      <c r="NL22" s="71">
        <v>0</v>
      </c>
      <c r="NM22" s="71">
        <v>0</v>
      </c>
      <c r="NN22" s="71">
        <v>0</v>
      </c>
      <c r="NO22" s="71">
        <v>0</v>
      </c>
      <c r="NP22" s="71">
        <v>0</v>
      </c>
      <c r="NQ22" s="71">
        <v>0</v>
      </c>
      <c r="NR22" s="71">
        <v>0</v>
      </c>
      <c r="NS22" s="71">
        <v>0</v>
      </c>
      <c r="NT22" s="71">
        <v>0</v>
      </c>
      <c r="NU22" s="71">
        <v>0</v>
      </c>
      <c r="NV22" s="71">
        <v>0</v>
      </c>
      <c r="NW22" s="71">
        <v>0</v>
      </c>
      <c r="NX22" s="71">
        <v>0</v>
      </c>
      <c r="NY22" s="71">
        <v>0</v>
      </c>
      <c r="NZ22" s="71">
        <v>0</v>
      </c>
      <c r="OA22" s="71">
        <v>0</v>
      </c>
      <c r="OB22" s="71">
        <v>0</v>
      </c>
      <c r="OC22" s="71">
        <v>0</v>
      </c>
      <c r="OD22" s="71">
        <v>0</v>
      </c>
      <c r="OE22" s="71">
        <v>0</v>
      </c>
      <c r="OF22" s="71">
        <v>0</v>
      </c>
      <c r="OG22" s="71">
        <v>0</v>
      </c>
      <c r="OH22" s="71">
        <v>0</v>
      </c>
      <c r="OI22" s="71">
        <v>0</v>
      </c>
      <c r="OJ22" s="71">
        <v>0</v>
      </c>
      <c r="OK22" s="71">
        <v>0</v>
      </c>
      <c r="OL22" s="71">
        <v>0</v>
      </c>
      <c r="OM22" s="71">
        <v>0</v>
      </c>
      <c r="ON22" s="71">
        <v>0</v>
      </c>
      <c r="OO22" s="71">
        <v>0</v>
      </c>
      <c r="OP22" s="71">
        <v>0</v>
      </c>
      <c r="OQ22" s="71">
        <v>0</v>
      </c>
      <c r="OR22" s="71">
        <v>0</v>
      </c>
      <c r="OS22" s="71">
        <v>0</v>
      </c>
      <c r="OT22" s="71">
        <v>0</v>
      </c>
      <c r="OU22" s="71">
        <v>0</v>
      </c>
      <c r="OV22" s="71">
        <v>0</v>
      </c>
      <c r="OW22" s="71">
        <v>0</v>
      </c>
      <c r="OX22" s="71">
        <v>0</v>
      </c>
      <c r="OY22" s="71">
        <v>0</v>
      </c>
      <c r="OZ22" s="71">
        <v>0</v>
      </c>
      <c r="PA22" s="71">
        <v>0</v>
      </c>
      <c r="PB22" s="71">
        <v>0</v>
      </c>
      <c r="PC22" s="71">
        <v>0</v>
      </c>
      <c r="PD22" s="71">
        <v>0</v>
      </c>
      <c r="PE22" s="71">
        <v>0</v>
      </c>
      <c r="PF22" s="71">
        <v>0</v>
      </c>
      <c r="PG22" s="71">
        <v>0</v>
      </c>
      <c r="PH22" s="71">
        <v>0</v>
      </c>
      <c r="PI22" s="71">
        <v>0</v>
      </c>
      <c r="PJ22" s="71">
        <v>0</v>
      </c>
      <c r="PK22" s="71">
        <v>0</v>
      </c>
      <c r="PL22" s="71">
        <v>0</v>
      </c>
      <c r="PM22" s="71">
        <v>0</v>
      </c>
      <c r="PN22" s="71">
        <v>0</v>
      </c>
      <c r="PO22" s="71">
        <v>0</v>
      </c>
      <c r="PP22" s="71">
        <v>0</v>
      </c>
      <c r="PQ22" s="71">
        <v>0</v>
      </c>
      <c r="PR22" s="71">
        <v>0</v>
      </c>
      <c r="PS22" s="71">
        <v>0</v>
      </c>
      <c r="PT22" s="71">
        <v>0</v>
      </c>
      <c r="PU22" s="71">
        <v>0</v>
      </c>
      <c r="PV22" s="71">
        <v>0</v>
      </c>
      <c r="PW22" s="71">
        <v>0</v>
      </c>
      <c r="PX22" s="71">
        <v>0</v>
      </c>
      <c r="PY22" s="71">
        <v>0</v>
      </c>
      <c r="PZ22" s="71">
        <v>0</v>
      </c>
      <c r="QA22" s="71">
        <v>0</v>
      </c>
      <c r="QB22" s="71">
        <v>0</v>
      </c>
      <c r="QC22" s="71">
        <v>0</v>
      </c>
      <c r="QD22" s="71">
        <v>0</v>
      </c>
      <c r="QE22" s="71">
        <v>0</v>
      </c>
      <c r="QF22" s="71">
        <v>0</v>
      </c>
      <c r="QG22" s="71">
        <v>0</v>
      </c>
      <c r="QH22" s="71">
        <v>0</v>
      </c>
      <c r="QI22" s="71">
        <v>0</v>
      </c>
      <c r="QJ22" s="71">
        <v>0</v>
      </c>
      <c r="QK22" s="71">
        <v>0</v>
      </c>
      <c r="QL22" s="71">
        <v>0</v>
      </c>
      <c r="QM22" s="71">
        <v>0</v>
      </c>
      <c r="QN22" s="71">
        <v>0</v>
      </c>
      <c r="QO22" s="71">
        <v>0</v>
      </c>
      <c r="QP22" s="71">
        <v>0</v>
      </c>
      <c r="QQ22" s="71">
        <v>0</v>
      </c>
      <c r="QR22" s="71">
        <v>0</v>
      </c>
      <c r="QS22" s="71">
        <v>0</v>
      </c>
      <c r="QT22" s="71">
        <v>0</v>
      </c>
      <c r="QU22" s="71">
        <v>0</v>
      </c>
      <c r="QV22" s="71">
        <v>0</v>
      </c>
      <c r="QW22" s="71">
        <v>0</v>
      </c>
      <c r="QX22" s="71">
        <v>0</v>
      </c>
      <c r="QY22" s="71">
        <v>0</v>
      </c>
      <c r="QZ22" s="71">
        <v>0</v>
      </c>
      <c r="RA22" s="71">
        <v>0</v>
      </c>
      <c r="RB22" s="71">
        <v>0</v>
      </c>
      <c r="RC22" s="71">
        <v>0</v>
      </c>
      <c r="RD22" s="71">
        <v>0</v>
      </c>
      <c r="RE22" s="71">
        <v>0</v>
      </c>
      <c r="RF22" s="71">
        <v>0</v>
      </c>
      <c r="RG22" s="71">
        <v>0</v>
      </c>
      <c r="RH22" s="71">
        <v>0</v>
      </c>
      <c r="RI22" s="71">
        <v>0</v>
      </c>
      <c r="RJ22" s="71">
        <v>0</v>
      </c>
      <c r="RK22" s="71">
        <v>0</v>
      </c>
      <c r="RL22" s="71">
        <v>0</v>
      </c>
      <c r="RM22" s="71">
        <v>0</v>
      </c>
      <c r="RN22" s="71">
        <v>0</v>
      </c>
      <c r="RO22" s="71">
        <v>0</v>
      </c>
      <c r="RP22" s="71">
        <v>0</v>
      </c>
      <c r="RQ22" s="71">
        <v>0</v>
      </c>
      <c r="RR22" s="71">
        <v>0</v>
      </c>
      <c r="RS22" s="71">
        <v>0</v>
      </c>
      <c r="RT22" s="71">
        <v>0</v>
      </c>
      <c r="RU22" s="71">
        <v>0</v>
      </c>
      <c r="RV22" s="71">
        <v>0</v>
      </c>
      <c r="RW22" s="71">
        <v>0</v>
      </c>
      <c r="RX22" s="71">
        <v>0</v>
      </c>
      <c r="RY22" s="71">
        <v>0</v>
      </c>
      <c r="RZ22" s="71">
        <v>0</v>
      </c>
      <c r="SA22" s="71">
        <v>0</v>
      </c>
      <c r="SB22" s="71">
        <v>0</v>
      </c>
      <c r="SC22" s="71">
        <v>0</v>
      </c>
      <c r="SD22" s="71">
        <v>0</v>
      </c>
      <c r="SE22" s="71">
        <v>0</v>
      </c>
      <c r="SF22" s="71">
        <v>0</v>
      </c>
      <c r="SG22" s="71">
        <v>0</v>
      </c>
      <c r="SH22" s="71">
        <v>0</v>
      </c>
    </row>
    <row r="23" spans="1:502">
      <c r="A23" s="16" t="s">
        <v>2194</v>
      </c>
      <c r="B23" s="70">
        <v>15</v>
      </c>
      <c r="C23" s="70">
        <v>15</v>
      </c>
      <c r="D23" s="70">
        <v>1</v>
      </c>
      <c r="E23" s="70">
        <v>2018</v>
      </c>
      <c r="F23" s="70" t="s">
        <v>183</v>
      </c>
      <c r="G23" s="1073" t="s">
        <v>2179</v>
      </c>
      <c r="H23" s="70" t="s">
        <v>2180</v>
      </c>
      <c r="I23" s="1066"/>
      <c r="J23" s="73">
        <v>0</v>
      </c>
      <c r="K23" s="73">
        <v>0</v>
      </c>
      <c r="L23" s="73">
        <v>0</v>
      </c>
      <c r="M23" s="73">
        <v>0</v>
      </c>
      <c r="N23" s="73">
        <v>0</v>
      </c>
      <c r="O23" s="73">
        <v>0</v>
      </c>
      <c r="P23" s="73">
        <v>0</v>
      </c>
      <c r="Q23" s="73">
        <v>0</v>
      </c>
      <c r="R23" s="73">
        <v>0</v>
      </c>
      <c r="S23" s="73">
        <v>0</v>
      </c>
      <c r="T23" s="73">
        <v>0</v>
      </c>
      <c r="U23" s="73">
        <v>0</v>
      </c>
      <c r="V23" s="73">
        <v>0</v>
      </c>
      <c r="W23" s="73">
        <v>0</v>
      </c>
      <c r="X23" s="73">
        <v>0</v>
      </c>
      <c r="Y23" s="73">
        <v>0</v>
      </c>
      <c r="Z23" s="73">
        <v>0</v>
      </c>
      <c r="AA23" s="73">
        <v>0</v>
      </c>
      <c r="AB23" s="73">
        <v>0</v>
      </c>
      <c r="AC23" s="73">
        <v>0</v>
      </c>
      <c r="AD23" s="73">
        <v>0</v>
      </c>
      <c r="AE23" s="73">
        <v>0</v>
      </c>
      <c r="AF23" s="73">
        <v>0</v>
      </c>
      <c r="AG23" s="73">
        <v>0</v>
      </c>
      <c r="AH23" s="73">
        <v>0</v>
      </c>
      <c r="AI23" s="73">
        <v>0</v>
      </c>
      <c r="AJ23" s="73">
        <v>0</v>
      </c>
      <c r="AK23" s="73">
        <v>0</v>
      </c>
      <c r="AL23" s="73">
        <v>0</v>
      </c>
      <c r="AM23" s="73">
        <v>0</v>
      </c>
      <c r="AN23" s="73">
        <v>0</v>
      </c>
      <c r="AO23" s="73">
        <v>0</v>
      </c>
      <c r="AP23" s="73">
        <v>0</v>
      </c>
      <c r="AQ23" s="73">
        <v>0</v>
      </c>
      <c r="AR23" s="73">
        <v>0</v>
      </c>
      <c r="AS23" s="73">
        <v>0</v>
      </c>
      <c r="AT23" s="73">
        <v>0</v>
      </c>
      <c r="AU23" s="73">
        <v>0</v>
      </c>
      <c r="AV23" s="73">
        <v>0</v>
      </c>
      <c r="AW23" s="73">
        <v>0</v>
      </c>
      <c r="AX23" s="73">
        <v>0</v>
      </c>
      <c r="AY23" s="73">
        <v>0</v>
      </c>
      <c r="AZ23" s="73">
        <v>0</v>
      </c>
      <c r="BA23" s="73">
        <v>0</v>
      </c>
      <c r="BB23" s="73">
        <v>0</v>
      </c>
      <c r="BC23" s="73">
        <v>0</v>
      </c>
      <c r="BD23" s="73">
        <v>0</v>
      </c>
      <c r="BE23" s="73">
        <v>0</v>
      </c>
      <c r="BF23" s="73">
        <v>0</v>
      </c>
      <c r="BG23" s="73">
        <v>0</v>
      </c>
      <c r="BH23" s="73">
        <v>0</v>
      </c>
      <c r="BI23" s="73">
        <v>0</v>
      </c>
      <c r="BJ23" s="73">
        <v>0</v>
      </c>
      <c r="BK23" s="73">
        <v>0</v>
      </c>
      <c r="BL23" s="73">
        <v>0</v>
      </c>
      <c r="BM23" s="73">
        <v>0</v>
      </c>
      <c r="BN23" s="73">
        <v>0</v>
      </c>
      <c r="BO23" s="73">
        <v>0</v>
      </c>
      <c r="BP23" s="73">
        <v>0</v>
      </c>
      <c r="BQ23" s="73">
        <v>0</v>
      </c>
      <c r="BR23" s="73">
        <v>0</v>
      </c>
      <c r="BS23" s="73">
        <v>0</v>
      </c>
      <c r="BT23" s="73">
        <v>0</v>
      </c>
      <c r="BU23" s="73">
        <v>0</v>
      </c>
      <c r="BV23" s="73">
        <v>0</v>
      </c>
      <c r="BW23" s="73">
        <v>0</v>
      </c>
      <c r="BX23" s="73">
        <v>0</v>
      </c>
      <c r="BY23" s="73">
        <v>0</v>
      </c>
      <c r="BZ23" s="73">
        <v>0</v>
      </c>
      <c r="CA23" s="73">
        <v>0</v>
      </c>
      <c r="CB23" s="73">
        <v>0</v>
      </c>
      <c r="CC23" s="73">
        <v>0</v>
      </c>
      <c r="CD23" s="73">
        <v>0</v>
      </c>
      <c r="CE23" s="73">
        <v>0</v>
      </c>
      <c r="CF23" s="73">
        <v>0</v>
      </c>
      <c r="CG23" s="73">
        <v>0</v>
      </c>
      <c r="CH23" s="73">
        <v>0</v>
      </c>
      <c r="CI23" s="73">
        <v>0</v>
      </c>
      <c r="CJ23" s="73">
        <v>0</v>
      </c>
      <c r="CK23" s="73">
        <v>0</v>
      </c>
      <c r="CL23" s="73">
        <v>0</v>
      </c>
      <c r="CM23" s="73">
        <v>0</v>
      </c>
      <c r="CN23" s="73">
        <v>0</v>
      </c>
      <c r="CO23" s="73">
        <v>0</v>
      </c>
      <c r="CP23" s="73">
        <v>0</v>
      </c>
      <c r="CQ23" s="73">
        <v>0</v>
      </c>
      <c r="CR23" s="73">
        <v>0</v>
      </c>
      <c r="CS23" s="73">
        <v>0</v>
      </c>
      <c r="CT23" s="73">
        <v>0</v>
      </c>
      <c r="CU23" s="73">
        <v>0</v>
      </c>
      <c r="CV23" s="73">
        <v>0</v>
      </c>
      <c r="CW23" s="73">
        <v>0</v>
      </c>
      <c r="CX23" s="73">
        <v>0</v>
      </c>
      <c r="CY23" s="73">
        <v>0</v>
      </c>
      <c r="CZ23" s="73">
        <v>0</v>
      </c>
      <c r="DA23" s="73">
        <v>0</v>
      </c>
      <c r="DB23" s="73">
        <v>0</v>
      </c>
      <c r="DC23" s="73">
        <v>0</v>
      </c>
      <c r="DD23" s="73">
        <v>0</v>
      </c>
      <c r="DE23" s="73">
        <v>0</v>
      </c>
      <c r="DF23" s="73">
        <v>0</v>
      </c>
      <c r="DG23" s="73">
        <v>0</v>
      </c>
      <c r="DH23" s="73">
        <v>0</v>
      </c>
      <c r="DI23" s="73">
        <v>0</v>
      </c>
      <c r="DJ23" s="73">
        <v>0</v>
      </c>
      <c r="DK23" s="73">
        <v>0</v>
      </c>
      <c r="DL23" s="73">
        <v>0</v>
      </c>
      <c r="DM23" s="73">
        <v>0</v>
      </c>
      <c r="DN23" s="73">
        <v>0</v>
      </c>
      <c r="DO23" s="73">
        <v>0</v>
      </c>
      <c r="DP23" s="73">
        <v>0</v>
      </c>
      <c r="DQ23" s="73">
        <v>0</v>
      </c>
      <c r="DR23" s="73">
        <v>0</v>
      </c>
      <c r="DS23" s="73">
        <v>0</v>
      </c>
      <c r="DT23" s="73">
        <v>0</v>
      </c>
      <c r="DU23" s="73">
        <v>0</v>
      </c>
      <c r="DV23" s="73">
        <v>0</v>
      </c>
      <c r="DW23" s="73">
        <v>0</v>
      </c>
      <c r="DX23" s="73">
        <v>0</v>
      </c>
      <c r="DY23" s="73">
        <v>0</v>
      </c>
      <c r="DZ23" s="73">
        <v>0</v>
      </c>
      <c r="EA23" s="73">
        <v>0</v>
      </c>
      <c r="EB23" s="73">
        <v>0</v>
      </c>
      <c r="EC23" s="73">
        <v>0</v>
      </c>
      <c r="ED23" s="73">
        <v>0</v>
      </c>
      <c r="EE23" s="73">
        <v>0</v>
      </c>
      <c r="EF23" s="73">
        <v>0</v>
      </c>
      <c r="EG23" s="73">
        <v>0</v>
      </c>
      <c r="EH23" s="73">
        <v>0</v>
      </c>
      <c r="EI23" s="73">
        <v>0</v>
      </c>
      <c r="EJ23" s="73">
        <v>0</v>
      </c>
      <c r="EK23" s="73">
        <v>0</v>
      </c>
      <c r="EL23" s="73">
        <v>0</v>
      </c>
      <c r="EM23" s="73">
        <v>0</v>
      </c>
      <c r="EN23" s="73">
        <v>0</v>
      </c>
      <c r="EO23" s="73">
        <v>0</v>
      </c>
      <c r="EP23" s="73">
        <v>0</v>
      </c>
      <c r="EQ23" s="73">
        <v>0</v>
      </c>
      <c r="ER23" s="73">
        <v>0</v>
      </c>
      <c r="ES23" s="73">
        <v>0</v>
      </c>
      <c r="ET23" s="73">
        <v>0</v>
      </c>
      <c r="EU23" s="73">
        <v>0</v>
      </c>
      <c r="EV23" s="73">
        <v>0</v>
      </c>
      <c r="EW23" s="73">
        <v>0</v>
      </c>
      <c r="EX23" s="73">
        <v>0</v>
      </c>
      <c r="EY23" s="73">
        <v>0</v>
      </c>
      <c r="EZ23" s="73">
        <v>0</v>
      </c>
      <c r="FA23" s="73">
        <v>0</v>
      </c>
      <c r="FB23" s="73">
        <v>0</v>
      </c>
      <c r="FC23" s="73">
        <v>0</v>
      </c>
      <c r="FD23" s="73">
        <v>0</v>
      </c>
      <c r="FE23" s="73">
        <v>0</v>
      </c>
      <c r="FF23" s="73">
        <v>0</v>
      </c>
      <c r="FG23" s="73">
        <v>0</v>
      </c>
      <c r="FH23" s="73">
        <v>0</v>
      </c>
      <c r="FI23" s="73">
        <v>0</v>
      </c>
      <c r="FJ23" s="73">
        <v>0</v>
      </c>
      <c r="FK23" s="73">
        <v>0</v>
      </c>
      <c r="FL23" s="73">
        <v>0</v>
      </c>
      <c r="FM23" s="73">
        <v>0</v>
      </c>
      <c r="FN23" s="73">
        <v>0</v>
      </c>
      <c r="FO23" s="73">
        <v>0</v>
      </c>
      <c r="FP23" s="73">
        <v>0</v>
      </c>
      <c r="FQ23" s="73">
        <v>0</v>
      </c>
      <c r="FR23" s="73">
        <v>0</v>
      </c>
      <c r="FS23" s="73">
        <v>0</v>
      </c>
      <c r="FT23" s="73">
        <v>0</v>
      </c>
      <c r="FU23" s="73">
        <v>0</v>
      </c>
      <c r="FV23" s="73">
        <v>0</v>
      </c>
      <c r="FW23" s="73">
        <v>0</v>
      </c>
      <c r="FX23" s="73">
        <v>0</v>
      </c>
      <c r="FY23" s="73">
        <v>0</v>
      </c>
      <c r="FZ23" s="73">
        <v>0</v>
      </c>
      <c r="GA23" s="73">
        <v>0</v>
      </c>
      <c r="GB23" s="73">
        <v>0</v>
      </c>
      <c r="GC23" s="73">
        <v>0</v>
      </c>
      <c r="GD23" s="73">
        <v>0</v>
      </c>
      <c r="GE23" s="73">
        <v>0</v>
      </c>
      <c r="GF23" s="73">
        <v>0</v>
      </c>
      <c r="GG23" s="73">
        <v>0</v>
      </c>
      <c r="GH23" s="73">
        <v>0</v>
      </c>
      <c r="GI23" s="73">
        <v>0</v>
      </c>
      <c r="GJ23" s="73">
        <v>0</v>
      </c>
      <c r="GK23" s="73">
        <v>0</v>
      </c>
      <c r="GL23" s="73">
        <v>0</v>
      </c>
      <c r="GM23" s="73">
        <v>0</v>
      </c>
      <c r="GN23" s="73">
        <v>0</v>
      </c>
      <c r="GO23" s="73">
        <v>0</v>
      </c>
      <c r="GP23" s="73">
        <v>0</v>
      </c>
      <c r="GQ23" s="73">
        <v>0</v>
      </c>
      <c r="GR23" s="73">
        <v>0</v>
      </c>
      <c r="GS23" s="73">
        <v>0</v>
      </c>
      <c r="GT23" s="73">
        <v>0</v>
      </c>
      <c r="GU23" s="73">
        <v>0</v>
      </c>
      <c r="GV23" s="73">
        <v>0</v>
      </c>
      <c r="GW23" s="73">
        <v>0</v>
      </c>
      <c r="GX23" s="73">
        <v>0</v>
      </c>
      <c r="GY23" s="73">
        <v>0</v>
      </c>
      <c r="GZ23" s="73">
        <v>0</v>
      </c>
      <c r="HA23" s="73">
        <v>0</v>
      </c>
      <c r="HB23" s="73">
        <v>0</v>
      </c>
      <c r="HC23" s="73">
        <v>0</v>
      </c>
      <c r="HD23" s="73">
        <v>0</v>
      </c>
      <c r="HE23" s="73">
        <v>0</v>
      </c>
      <c r="HF23" s="73">
        <v>0</v>
      </c>
      <c r="HG23" s="73">
        <v>0</v>
      </c>
      <c r="HH23" s="73">
        <v>0</v>
      </c>
      <c r="HI23" s="73">
        <v>0</v>
      </c>
      <c r="HJ23" s="73">
        <v>0</v>
      </c>
      <c r="HK23" s="73">
        <v>0</v>
      </c>
      <c r="HL23" s="73">
        <v>0</v>
      </c>
      <c r="HM23" s="73">
        <v>0</v>
      </c>
      <c r="HN23" s="73">
        <v>0</v>
      </c>
      <c r="HO23" s="73">
        <v>0</v>
      </c>
      <c r="HP23" s="73">
        <v>0</v>
      </c>
      <c r="HQ23" s="73">
        <v>0</v>
      </c>
      <c r="HR23" s="73">
        <v>0</v>
      </c>
      <c r="HS23" s="73">
        <v>0</v>
      </c>
      <c r="HT23" s="73">
        <v>0</v>
      </c>
      <c r="HU23" s="73">
        <v>0</v>
      </c>
      <c r="HV23" s="73">
        <v>0</v>
      </c>
      <c r="HW23" s="73">
        <v>0</v>
      </c>
      <c r="HX23" s="73">
        <v>0</v>
      </c>
      <c r="HY23" s="73">
        <v>0</v>
      </c>
      <c r="HZ23" s="73">
        <v>0</v>
      </c>
      <c r="IA23" s="73">
        <v>0</v>
      </c>
      <c r="IB23" s="73">
        <v>0</v>
      </c>
      <c r="IC23" s="73">
        <v>0</v>
      </c>
      <c r="ID23" s="73">
        <v>0</v>
      </c>
      <c r="IE23" s="73">
        <v>0</v>
      </c>
      <c r="IF23" s="73">
        <v>0</v>
      </c>
      <c r="IG23" s="73">
        <v>0</v>
      </c>
      <c r="IH23" s="73">
        <v>0</v>
      </c>
      <c r="II23" s="73">
        <v>0</v>
      </c>
      <c r="IJ23" s="73">
        <v>0</v>
      </c>
      <c r="IK23" s="73">
        <v>0</v>
      </c>
      <c r="IL23" s="73">
        <v>0</v>
      </c>
      <c r="IM23" s="73">
        <v>0</v>
      </c>
      <c r="IN23" s="73">
        <v>0</v>
      </c>
      <c r="IO23" s="73">
        <v>0</v>
      </c>
      <c r="IP23" s="73">
        <v>0</v>
      </c>
      <c r="IQ23" s="73">
        <v>0</v>
      </c>
      <c r="IR23" s="73">
        <v>0</v>
      </c>
      <c r="IS23" s="73">
        <v>0</v>
      </c>
      <c r="IT23" s="73">
        <v>0</v>
      </c>
      <c r="IU23" s="73">
        <v>0</v>
      </c>
      <c r="IV23" s="74">
        <v>0</v>
      </c>
      <c r="IW23" s="71">
        <v>0</v>
      </c>
      <c r="IX23" s="71">
        <v>0</v>
      </c>
      <c r="IY23" s="71">
        <v>0</v>
      </c>
      <c r="IZ23" s="71">
        <v>0</v>
      </c>
      <c r="JA23" s="71">
        <v>0</v>
      </c>
      <c r="JB23" s="71">
        <v>0</v>
      </c>
      <c r="JC23" s="71">
        <v>0</v>
      </c>
      <c r="JD23" s="71">
        <v>0</v>
      </c>
      <c r="JE23" s="71">
        <v>0</v>
      </c>
      <c r="JF23" s="71">
        <v>0</v>
      </c>
      <c r="JG23" s="71">
        <v>0</v>
      </c>
      <c r="JH23" s="71">
        <v>0</v>
      </c>
      <c r="JI23" s="71">
        <v>0</v>
      </c>
      <c r="JJ23" s="71">
        <v>0</v>
      </c>
      <c r="JK23" s="71">
        <v>0</v>
      </c>
      <c r="JL23" s="71">
        <v>0</v>
      </c>
      <c r="JM23" s="71">
        <v>0</v>
      </c>
      <c r="JN23" s="71">
        <v>0</v>
      </c>
      <c r="JO23" s="71">
        <v>0</v>
      </c>
      <c r="JP23" s="71">
        <v>0</v>
      </c>
      <c r="JQ23" s="71">
        <v>0</v>
      </c>
      <c r="JR23" s="71">
        <v>0</v>
      </c>
      <c r="JS23" s="71">
        <v>0</v>
      </c>
      <c r="JT23" s="71">
        <v>0</v>
      </c>
      <c r="JU23" s="71">
        <v>0</v>
      </c>
      <c r="JV23" s="71">
        <v>0</v>
      </c>
      <c r="JW23" s="71">
        <v>0</v>
      </c>
      <c r="JX23" s="71">
        <v>0</v>
      </c>
      <c r="JY23" s="71">
        <v>0</v>
      </c>
      <c r="JZ23" s="71">
        <v>0</v>
      </c>
      <c r="KA23" s="71">
        <v>0</v>
      </c>
      <c r="KB23" s="71">
        <v>0</v>
      </c>
      <c r="KC23" s="71">
        <v>0</v>
      </c>
      <c r="KD23" s="71">
        <v>0</v>
      </c>
      <c r="KE23" s="71">
        <v>0</v>
      </c>
      <c r="KF23" s="71">
        <v>0</v>
      </c>
      <c r="KG23" s="71">
        <v>0</v>
      </c>
      <c r="KH23" s="71">
        <v>0</v>
      </c>
      <c r="KI23" s="71">
        <v>0</v>
      </c>
      <c r="KJ23" s="71">
        <v>0</v>
      </c>
      <c r="KK23" s="71">
        <v>0</v>
      </c>
      <c r="KL23" s="71">
        <v>0</v>
      </c>
      <c r="KM23" s="71">
        <v>0</v>
      </c>
      <c r="KN23" s="71">
        <v>0</v>
      </c>
      <c r="KO23" s="71">
        <v>0</v>
      </c>
      <c r="KP23" s="71">
        <v>0</v>
      </c>
      <c r="KQ23" s="71">
        <v>0</v>
      </c>
      <c r="KR23" s="71">
        <v>0</v>
      </c>
      <c r="KS23" s="71">
        <v>0</v>
      </c>
      <c r="KT23" s="71">
        <v>0</v>
      </c>
      <c r="KU23" s="71">
        <v>0</v>
      </c>
      <c r="KV23" s="71">
        <v>0</v>
      </c>
      <c r="KW23" s="71">
        <v>0</v>
      </c>
      <c r="KX23" s="71">
        <v>0</v>
      </c>
      <c r="KY23" s="71">
        <v>0</v>
      </c>
      <c r="KZ23" s="71">
        <v>0</v>
      </c>
      <c r="LA23" s="71">
        <v>0</v>
      </c>
      <c r="LB23" s="71">
        <v>0</v>
      </c>
      <c r="LC23" s="71">
        <v>0</v>
      </c>
      <c r="LD23" s="71">
        <v>0</v>
      </c>
      <c r="LE23" s="71">
        <v>0</v>
      </c>
      <c r="LF23" s="71">
        <v>0</v>
      </c>
      <c r="LG23" s="71">
        <v>0</v>
      </c>
      <c r="LH23" s="71">
        <v>0</v>
      </c>
      <c r="LI23" s="71">
        <v>0</v>
      </c>
      <c r="LJ23" s="71">
        <v>0</v>
      </c>
      <c r="LK23" s="71">
        <v>0</v>
      </c>
      <c r="LL23" s="71">
        <v>0</v>
      </c>
      <c r="LM23" s="71">
        <v>0</v>
      </c>
      <c r="LN23" s="71">
        <v>0</v>
      </c>
      <c r="LO23" s="71">
        <v>0</v>
      </c>
      <c r="LP23" s="71">
        <v>0</v>
      </c>
      <c r="LQ23" s="71">
        <v>0</v>
      </c>
      <c r="LR23" s="71">
        <v>0</v>
      </c>
      <c r="LS23" s="71">
        <v>0</v>
      </c>
      <c r="LT23" s="71">
        <v>0</v>
      </c>
      <c r="LU23" s="71">
        <v>0</v>
      </c>
      <c r="LV23" s="71">
        <v>0</v>
      </c>
      <c r="LW23" s="71">
        <v>0</v>
      </c>
      <c r="LX23" s="71">
        <v>0</v>
      </c>
      <c r="LY23" s="71">
        <v>0</v>
      </c>
      <c r="LZ23" s="71">
        <v>0</v>
      </c>
      <c r="MA23" s="71">
        <v>0</v>
      </c>
      <c r="MB23" s="71">
        <v>0</v>
      </c>
      <c r="MC23" s="71">
        <v>0</v>
      </c>
      <c r="MD23" s="71">
        <v>0</v>
      </c>
      <c r="ME23" s="71">
        <v>0</v>
      </c>
      <c r="MF23" s="71">
        <v>0</v>
      </c>
      <c r="MG23" s="71">
        <v>0</v>
      </c>
      <c r="MH23" s="71">
        <v>0</v>
      </c>
      <c r="MI23" s="71">
        <v>0</v>
      </c>
      <c r="MJ23" s="71">
        <v>0</v>
      </c>
      <c r="MK23" s="71">
        <v>0</v>
      </c>
      <c r="ML23" s="71">
        <v>0</v>
      </c>
      <c r="MM23" s="71">
        <v>0</v>
      </c>
      <c r="MN23" s="71">
        <v>0</v>
      </c>
      <c r="MO23" s="71">
        <v>0</v>
      </c>
      <c r="MP23" s="71">
        <v>0</v>
      </c>
      <c r="MQ23" s="71">
        <v>0</v>
      </c>
      <c r="MR23" s="71">
        <v>0</v>
      </c>
      <c r="MS23" s="71">
        <v>0</v>
      </c>
      <c r="MT23" s="71">
        <v>0</v>
      </c>
      <c r="MU23" s="71">
        <v>0</v>
      </c>
      <c r="MV23" s="71">
        <v>0</v>
      </c>
      <c r="MW23" s="71">
        <v>0</v>
      </c>
      <c r="MX23" s="71">
        <v>0</v>
      </c>
      <c r="MY23" s="71">
        <v>0</v>
      </c>
      <c r="MZ23" s="71">
        <v>0</v>
      </c>
      <c r="NA23" s="71">
        <v>0</v>
      </c>
      <c r="NB23" s="71">
        <v>0</v>
      </c>
      <c r="NC23" s="71">
        <v>0</v>
      </c>
      <c r="ND23" s="71">
        <v>0</v>
      </c>
      <c r="NE23" s="71">
        <v>0</v>
      </c>
      <c r="NF23" s="71">
        <v>0</v>
      </c>
      <c r="NG23" s="71">
        <v>0</v>
      </c>
      <c r="NH23" s="71">
        <v>0</v>
      </c>
      <c r="NI23" s="71">
        <v>0</v>
      </c>
      <c r="NJ23" s="71">
        <v>0</v>
      </c>
      <c r="NK23" s="71">
        <v>0</v>
      </c>
      <c r="NL23" s="71">
        <v>0</v>
      </c>
      <c r="NM23" s="71">
        <v>0</v>
      </c>
      <c r="NN23" s="71">
        <v>0</v>
      </c>
      <c r="NO23" s="71">
        <v>0</v>
      </c>
      <c r="NP23" s="71">
        <v>0</v>
      </c>
      <c r="NQ23" s="71">
        <v>0</v>
      </c>
      <c r="NR23" s="71">
        <v>0</v>
      </c>
      <c r="NS23" s="71">
        <v>0</v>
      </c>
      <c r="NT23" s="71">
        <v>0</v>
      </c>
      <c r="NU23" s="71">
        <v>0</v>
      </c>
      <c r="NV23" s="71">
        <v>0</v>
      </c>
      <c r="NW23" s="71">
        <v>0</v>
      </c>
      <c r="NX23" s="71">
        <v>0</v>
      </c>
      <c r="NY23" s="71">
        <v>0</v>
      </c>
      <c r="NZ23" s="71">
        <v>0</v>
      </c>
      <c r="OA23" s="71">
        <v>0</v>
      </c>
      <c r="OB23" s="71">
        <v>0</v>
      </c>
      <c r="OC23" s="71">
        <v>0</v>
      </c>
      <c r="OD23" s="71">
        <v>0</v>
      </c>
      <c r="OE23" s="71">
        <v>0</v>
      </c>
      <c r="OF23" s="71">
        <v>0</v>
      </c>
      <c r="OG23" s="71">
        <v>0</v>
      </c>
      <c r="OH23" s="71">
        <v>0</v>
      </c>
      <c r="OI23" s="71">
        <v>0</v>
      </c>
      <c r="OJ23" s="71">
        <v>0</v>
      </c>
      <c r="OK23" s="71">
        <v>0</v>
      </c>
      <c r="OL23" s="71">
        <v>0</v>
      </c>
      <c r="OM23" s="71">
        <v>0</v>
      </c>
      <c r="ON23" s="71">
        <v>0</v>
      </c>
      <c r="OO23" s="71">
        <v>0</v>
      </c>
      <c r="OP23" s="71">
        <v>0</v>
      </c>
      <c r="OQ23" s="71">
        <v>0</v>
      </c>
      <c r="OR23" s="71">
        <v>0</v>
      </c>
      <c r="OS23" s="71">
        <v>0</v>
      </c>
      <c r="OT23" s="71">
        <v>0</v>
      </c>
      <c r="OU23" s="71">
        <v>0</v>
      </c>
      <c r="OV23" s="71">
        <v>0</v>
      </c>
      <c r="OW23" s="71">
        <v>0</v>
      </c>
      <c r="OX23" s="71">
        <v>0</v>
      </c>
      <c r="OY23" s="71">
        <v>0</v>
      </c>
      <c r="OZ23" s="71">
        <v>0</v>
      </c>
      <c r="PA23" s="71">
        <v>0</v>
      </c>
      <c r="PB23" s="71">
        <v>0</v>
      </c>
      <c r="PC23" s="71">
        <v>0</v>
      </c>
      <c r="PD23" s="71">
        <v>0</v>
      </c>
      <c r="PE23" s="71">
        <v>0</v>
      </c>
      <c r="PF23" s="71">
        <v>0</v>
      </c>
      <c r="PG23" s="71">
        <v>0</v>
      </c>
      <c r="PH23" s="71">
        <v>0</v>
      </c>
      <c r="PI23" s="71">
        <v>0</v>
      </c>
      <c r="PJ23" s="71">
        <v>0</v>
      </c>
      <c r="PK23" s="71">
        <v>0</v>
      </c>
      <c r="PL23" s="71">
        <v>0</v>
      </c>
      <c r="PM23" s="71">
        <v>0</v>
      </c>
      <c r="PN23" s="71">
        <v>0</v>
      </c>
      <c r="PO23" s="71">
        <v>0</v>
      </c>
      <c r="PP23" s="71">
        <v>0</v>
      </c>
      <c r="PQ23" s="71">
        <v>0</v>
      </c>
      <c r="PR23" s="71">
        <v>0</v>
      </c>
      <c r="PS23" s="71">
        <v>0</v>
      </c>
      <c r="PT23" s="71">
        <v>0</v>
      </c>
      <c r="PU23" s="71">
        <v>0</v>
      </c>
      <c r="PV23" s="71">
        <v>0</v>
      </c>
      <c r="PW23" s="71">
        <v>0</v>
      </c>
      <c r="PX23" s="71">
        <v>0</v>
      </c>
      <c r="PY23" s="71">
        <v>0</v>
      </c>
      <c r="PZ23" s="71">
        <v>0</v>
      </c>
      <c r="QA23" s="71">
        <v>0</v>
      </c>
      <c r="QB23" s="71">
        <v>0</v>
      </c>
      <c r="QC23" s="71">
        <v>0</v>
      </c>
      <c r="QD23" s="71">
        <v>0</v>
      </c>
      <c r="QE23" s="71">
        <v>0</v>
      </c>
      <c r="QF23" s="71">
        <v>0</v>
      </c>
      <c r="QG23" s="71">
        <v>0</v>
      </c>
      <c r="QH23" s="71">
        <v>0</v>
      </c>
      <c r="QI23" s="71">
        <v>0</v>
      </c>
      <c r="QJ23" s="71">
        <v>0</v>
      </c>
      <c r="QK23" s="71">
        <v>0</v>
      </c>
      <c r="QL23" s="71">
        <v>0</v>
      </c>
      <c r="QM23" s="71">
        <v>0</v>
      </c>
      <c r="QN23" s="71">
        <v>0</v>
      </c>
      <c r="QO23" s="71">
        <v>0</v>
      </c>
      <c r="QP23" s="71">
        <v>0</v>
      </c>
      <c r="QQ23" s="71">
        <v>0</v>
      </c>
      <c r="QR23" s="71">
        <v>0</v>
      </c>
      <c r="QS23" s="71">
        <v>0</v>
      </c>
      <c r="QT23" s="71">
        <v>0</v>
      </c>
      <c r="QU23" s="71">
        <v>0</v>
      </c>
      <c r="QV23" s="71">
        <v>0</v>
      </c>
      <c r="QW23" s="71">
        <v>0</v>
      </c>
      <c r="QX23" s="71">
        <v>0</v>
      </c>
      <c r="QY23" s="71">
        <v>0</v>
      </c>
      <c r="QZ23" s="71">
        <v>0</v>
      </c>
      <c r="RA23" s="71">
        <v>0</v>
      </c>
      <c r="RB23" s="71">
        <v>0</v>
      </c>
      <c r="RC23" s="71">
        <v>0</v>
      </c>
      <c r="RD23" s="71">
        <v>0</v>
      </c>
      <c r="RE23" s="71">
        <v>0</v>
      </c>
      <c r="RF23" s="71">
        <v>0</v>
      </c>
      <c r="RG23" s="71">
        <v>0</v>
      </c>
      <c r="RH23" s="71">
        <v>0</v>
      </c>
      <c r="RI23" s="71">
        <v>0</v>
      </c>
      <c r="RJ23" s="71">
        <v>0</v>
      </c>
      <c r="RK23" s="71">
        <v>0</v>
      </c>
      <c r="RL23" s="71">
        <v>0</v>
      </c>
      <c r="RM23" s="71">
        <v>0</v>
      </c>
      <c r="RN23" s="71">
        <v>0</v>
      </c>
      <c r="RO23" s="71">
        <v>0</v>
      </c>
      <c r="RP23" s="71">
        <v>0</v>
      </c>
      <c r="RQ23" s="71">
        <v>0</v>
      </c>
      <c r="RR23" s="71">
        <v>0</v>
      </c>
      <c r="RS23" s="71">
        <v>0</v>
      </c>
      <c r="RT23" s="71">
        <v>0</v>
      </c>
      <c r="RU23" s="71">
        <v>0</v>
      </c>
      <c r="RV23" s="71">
        <v>0</v>
      </c>
      <c r="RW23" s="71">
        <v>0</v>
      </c>
      <c r="RX23" s="71">
        <v>0</v>
      </c>
      <c r="RY23" s="71">
        <v>0</v>
      </c>
      <c r="RZ23" s="71">
        <v>0</v>
      </c>
      <c r="SA23" s="71">
        <v>0</v>
      </c>
      <c r="SB23" s="71">
        <v>0</v>
      </c>
      <c r="SC23" s="71">
        <v>0</v>
      </c>
      <c r="SD23" s="71">
        <v>0</v>
      </c>
      <c r="SE23" s="71">
        <v>0</v>
      </c>
      <c r="SF23" s="71">
        <v>0</v>
      </c>
      <c r="SG23" s="71">
        <v>0</v>
      </c>
      <c r="SH23" s="71">
        <v>0</v>
      </c>
    </row>
    <row r="24" spans="1:502">
      <c r="A24" s="16" t="s">
        <v>2195</v>
      </c>
      <c r="B24" s="70">
        <v>16</v>
      </c>
      <c r="C24" s="70">
        <v>16</v>
      </c>
      <c r="D24" s="70">
        <v>1</v>
      </c>
      <c r="E24" s="70">
        <v>2019</v>
      </c>
      <c r="F24" s="70" t="s">
        <v>158</v>
      </c>
      <c r="G24" s="1073" t="s">
        <v>2179</v>
      </c>
      <c r="H24" s="70" t="s">
        <v>2180</v>
      </c>
      <c r="I24" s="1066"/>
      <c r="J24" s="73">
        <v>0</v>
      </c>
      <c r="K24" s="73">
        <v>0</v>
      </c>
      <c r="L24" s="73">
        <v>0</v>
      </c>
      <c r="M24" s="73">
        <v>0</v>
      </c>
      <c r="N24" s="73">
        <v>0</v>
      </c>
      <c r="O24" s="73">
        <v>0</v>
      </c>
      <c r="P24" s="73">
        <v>0</v>
      </c>
      <c r="Q24" s="73">
        <v>0</v>
      </c>
      <c r="R24" s="73">
        <v>0</v>
      </c>
      <c r="S24" s="73">
        <v>0</v>
      </c>
      <c r="T24" s="73">
        <v>0</v>
      </c>
      <c r="U24" s="73">
        <v>0</v>
      </c>
      <c r="V24" s="73">
        <v>0</v>
      </c>
      <c r="W24" s="73">
        <v>0</v>
      </c>
      <c r="X24" s="73">
        <v>0</v>
      </c>
      <c r="Y24" s="73">
        <v>0</v>
      </c>
      <c r="Z24" s="73">
        <v>0</v>
      </c>
      <c r="AA24" s="73">
        <v>0</v>
      </c>
      <c r="AB24" s="73">
        <v>0</v>
      </c>
      <c r="AC24" s="73">
        <v>0</v>
      </c>
      <c r="AD24" s="73">
        <v>0</v>
      </c>
      <c r="AE24" s="73">
        <v>0</v>
      </c>
      <c r="AF24" s="73">
        <v>0</v>
      </c>
      <c r="AG24" s="73">
        <v>0</v>
      </c>
      <c r="AH24" s="73">
        <v>0</v>
      </c>
      <c r="AI24" s="73">
        <v>0</v>
      </c>
      <c r="AJ24" s="73">
        <v>0</v>
      </c>
      <c r="AK24" s="73">
        <v>0</v>
      </c>
      <c r="AL24" s="73">
        <v>0</v>
      </c>
      <c r="AM24" s="73">
        <v>0</v>
      </c>
      <c r="AN24" s="73">
        <v>0</v>
      </c>
      <c r="AO24" s="73">
        <v>0</v>
      </c>
      <c r="AP24" s="73">
        <v>0</v>
      </c>
      <c r="AQ24" s="73">
        <v>0</v>
      </c>
      <c r="AR24" s="73">
        <v>0</v>
      </c>
      <c r="AS24" s="73">
        <v>0</v>
      </c>
      <c r="AT24" s="73">
        <v>0</v>
      </c>
      <c r="AU24" s="73">
        <v>0</v>
      </c>
      <c r="AV24" s="73">
        <v>0</v>
      </c>
      <c r="AW24" s="73">
        <v>0</v>
      </c>
      <c r="AX24" s="73">
        <v>0</v>
      </c>
      <c r="AY24" s="73">
        <v>0</v>
      </c>
      <c r="AZ24" s="73">
        <v>0</v>
      </c>
      <c r="BA24" s="73">
        <v>0</v>
      </c>
      <c r="BB24" s="73">
        <v>0</v>
      </c>
      <c r="BC24" s="73">
        <v>0</v>
      </c>
      <c r="BD24" s="73">
        <v>0</v>
      </c>
      <c r="BE24" s="73">
        <v>0</v>
      </c>
      <c r="BF24" s="73">
        <v>0</v>
      </c>
      <c r="BG24" s="73">
        <v>0</v>
      </c>
      <c r="BH24" s="73">
        <v>0</v>
      </c>
      <c r="BI24" s="73">
        <v>0</v>
      </c>
      <c r="BJ24" s="73">
        <v>0</v>
      </c>
      <c r="BK24" s="73">
        <v>0</v>
      </c>
      <c r="BL24" s="73">
        <v>0</v>
      </c>
      <c r="BM24" s="73">
        <v>0</v>
      </c>
      <c r="BN24" s="73">
        <v>0</v>
      </c>
      <c r="BO24" s="73">
        <v>0</v>
      </c>
      <c r="BP24" s="73">
        <v>0</v>
      </c>
      <c r="BQ24" s="73">
        <v>0</v>
      </c>
      <c r="BR24" s="73">
        <v>0</v>
      </c>
      <c r="BS24" s="73">
        <v>0</v>
      </c>
      <c r="BT24" s="73">
        <v>0</v>
      </c>
      <c r="BU24" s="73">
        <v>0</v>
      </c>
      <c r="BV24" s="73">
        <v>0</v>
      </c>
      <c r="BW24" s="73">
        <v>0</v>
      </c>
      <c r="BX24" s="73">
        <v>0</v>
      </c>
      <c r="BY24" s="73">
        <v>0</v>
      </c>
      <c r="BZ24" s="73">
        <v>0</v>
      </c>
      <c r="CA24" s="73">
        <v>0</v>
      </c>
      <c r="CB24" s="73">
        <v>0</v>
      </c>
      <c r="CC24" s="73">
        <v>0</v>
      </c>
      <c r="CD24" s="73">
        <v>0</v>
      </c>
      <c r="CE24" s="73">
        <v>0</v>
      </c>
      <c r="CF24" s="73">
        <v>0</v>
      </c>
      <c r="CG24" s="73">
        <v>0</v>
      </c>
      <c r="CH24" s="73">
        <v>0</v>
      </c>
      <c r="CI24" s="73">
        <v>0</v>
      </c>
      <c r="CJ24" s="73">
        <v>0</v>
      </c>
      <c r="CK24" s="73">
        <v>0</v>
      </c>
      <c r="CL24" s="73">
        <v>0</v>
      </c>
      <c r="CM24" s="73">
        <v>0</v>
      </c>
      <c r="CN24" s="73">
        <v>0</v>
      </c>
      <c r="CO24" s="73">
        <v>0</v>
      </c>
      <c r="CP24" s="73">
        <v>0</v>
      </c>
      <c r="CQ24" s="73">
        <v>0</v>
      </c>
      <c r="CR24" s="73">
        <v>0</v>
      </c>
      <c r="CS24" s="73">
        <v>0</v>
      </c>
      <c r="CT24" s="73">
        <v>0</v>
      </c>
      <c r="CU24" s="73">
        <v>0</v>
      </c>
      <c r="CV24" s="73">
        <v>0</v>
      </c>
      <c r="CW24" s="73">
        <v>0</v>
      </c>
      <c r="CX24" s="73">
        <v>0</v>
      </c>
      <c r="CY24" s="73">
        <v>0</v>
      </c>
      <c r="CZ24" s="73">
        <v>0</v>
      </c>
      <c r="DA24" s="73">
        <v>0</v>
      </c>
      <c r="DB24" s="73">
        <v>0</v>
      </c>
      <c r="DC24" s="73">
        <v>0</v>
      </c>
      <c r="DD24" s="73">
        <v>0</v>
      </c>
      <c r="DE24" s="73">
        <v>0</v>
      </c>
      <c r="DF24" s="73">
        <v>0</v>
      </c>
      <c r="DG24" s="73">
        <v>0</v>
      </c>
      <c r="DH24" s="73">
        <v>0</v>
      </c>
      <c r="DI24" s="73">
        <v>0</v>
      </c>
      <c r="DJ24" s="73">
        <v>0</v>
      </c>
      <c r="DK24" s="73">
        <v>0</v>
      </c>
      <c r="DL24" s="73">
        <v>0</v>
      </c>
      <c r="DM24" s="73">
        <v>0</v>
      </c>
      <c r="DN24" s="73">
        <v>0</v>
      </c>
      <c r="DO24" s="73">
        <v>0</v>
      </c>
      <c r="DP24" s="73">
        <v>0</v>
      </c>
      <c r="DQ24" s="73">
        <v>0</v>
      </c>
      <c r="DR24" s="73">
        <v>0</v>
      </c>
      <c r="DS24" s="73">
        <v>0</v>
      </c>
      <c r="DT24" s="73">
        <v>0</v>
      </c>
      <c r="DU24" s="73">
        <v>0</v>
      </c>
      <c r="DV24" s="73">
        <v>0</v>
      </c>
      <c r="DW24" s="73">
        <v>0</v>
      </c>
      <c r="DX24" s="73">
        <v>0</v>
      </c>
      <c r="DY24" s="73">
        <v>0</v>
      </c>
      <c r="DZ24" s="73">
        <v>0</v>
      </c>
      <c r="EA24" s="73">
        <v>0</v>
      </c>
      <c r="EB24" s="73">
        <v>0</v>
      </c>
      <c r="EC24" s="73">
        <v>0</v>
      </c>
      <c r="ED24" s="73">
        <v>0</v>
      </c>
      <c r="EE24" s="73">
        <v>0</v>
      </c>
      <c r="EF24" s="73">
        <v>0</v>
      </c>
      <c r="EG24" s="73">
        <v>0</v>
      </c>
      <c r="EH24" s="73">
        <v>0</v>
      </c>
      <c r="EI24" s="73">
        <v>0</v>
      </c>
      <c r="EJ24" s="73">
        <v>0</v>
      </c>
      <c r="EK24" s="73">
        <v>0</v>
      </c>
      <c r="EL24" s="73">
        <v>0</v>
      </c>
      <c r="EM24" s="73">
        <v>0</v>
      </c>
      <c r="EN24" s="73">
        <v>0</v>
      </c>
      <c r="EO24" s="73">
        <v>0</v>
      </c>
      <c r="EP24" s="73">
        <v>0</v>
      </c>
      <c r="EQ24" s="73">
        <v>0</v>
      </c>
      <c r="ER24" s="73">
        <v>0</v>
      </c>
      <c r="ES24" s="73">
        <v>0</v>
      </c>
      <c r="ET24" s="73">
        <v>0</v>
      </c>
      <c r="EU24" s="73">
        <v>0</v>
      </c>
      <c r="EV24" s="73">
        <v>0</v>
      </c>
      <c r="EW24" s="73">
        <v>0</v>
      </c>
      <c r="EX24" s="73">
        <v>0</v>
      </c>
      <c r="EY24" s="73">
        <v>0</v>
      </c>
      <c r="EZ24" s="73">
        <v>0</v>
      </c>
      <c r="FA24" s="73">
        <v>0</v>
      </c>
      <c r="FB24" s="73">
        <v>0</v>
      </c>
      <c r="FC24" s="73">
        <v>0</v>
      </c>
      <c r="FD24" s="73">
        <v>0</v>
      </c>
      <c r="FE24" s="73">
        <v>0</v>
      </c>
      <c r="FF24" s="73">
        <v>0</v>
      </c>
      <c r="FG24" s="73">
        <v>0</v>
      </c>
      <c r="FH24" s="73">
        <v>0</v>
      </c>
      <c r="FI24" s="73">
        <v>0</v>
      </c>
      <c r="FJ24" s="73">
        <v>0</v>
      </c>
      <c r="FK24" s="73">
        <v>0</v>
      </c>
      <c r="FL24" s="73">
        <v>0</v>
      </c>
      <c r="FM24" s="73">
        <v>0</v>
      </c>
      <c r="FN24" s="73">
        <v>0</v>
      </c>
      <c r="FO24" s="73">
        <v>0</v>
      </c>
      <c r="FP24" s="73">
        <v>0</v>
      </c>
      <c r="FQ24" s="73">
        <v>0</v>
      </c>
      <c r="FR24" s="73">
        <v>0</v>
      </c>
      <c r="FS24" s="73">
        <v>0</v>
      </c>
      <c r="FT24" s="73">
        <v>0</v>
      </c>
      <c r="FU24" s="73">
        <v>0</v>
      </c>
      <c r="FV24" s="73">
        <v>0</v>
      </c>
      <c r="FW24" s="73">
        <v>0</v>
      </c>
      <c r="FX24" s="73">
        <v>0</v>
      </c>
      <c r="FY24" s="73">
        <v>0</v>
      </c>
      <c r="FZ24" s="73">
        <v>0</v>
      </c>
      <c r="GA24" s="73">
        <v>0</v>
      </c>
      <c r="GB24" s="73">
        <v>0</v>
      </c>
      <c r="GC24" s="73">
        <v>0</v>
      </c>
      <c r="GD24" s="73">
        <v>0</v>
      </c>
      <c r="GE24" s="73">
        <v>0</v>
      </c>
      <c r="GF24" s="73">
        <v>0</v>
      </c>
      <c r="GG24" s="73">
        <v>0</v>
      </c>
      <c r="GH24" s="73">
        <v>0</v>
      </c>
      <c r="GI24" s="73">
        <v>0</v>
      </c>
      <c r="GJ24" s="73">
        <v>0</v>
      </c>
      <c r="GK24" s="73">
        <v>0</v>
      </c>
      <c r="GL24" s="73">
        <v>0</v>
      </c>
      <c r="GM24" s="73">
        <v>0</v>
      </c>
      <c r="GN24" s="73">
        <v>0</v>
      </c>
      <c r="GO24" s="73">
        <v>0</v>
      </c>
      <c r="GP24" s="73">
        <v>0</v>
      </c>
      <c r="GQ24" s="73">
        <v>0</v>
      </c>
      <c r="GR24" s="73">
        <v>0</v>
      </c>
      <c r="GS24" s="73">
        <v>0</v>
      </c>
      <c r="GT24" s="73">
        <v>0</v>
      </c>
      <c r="GU24" s="73">
        <v>0</v>
      </c>
      <c r="GV24" s="73">
        <v>0</v>
      </c>
      <c r="GW24" s="73">
        <v>0</v>
      </c>
      <c r="GX24" s="73">
        <v>0</v>
      </c>
      <c r="GY24" s="73">
        <v>0</v>
      </c>
      <c r="GZ24" s="73">
        <v>0</v>
      </c>
      <c r="HA24" s="73">
        <v>0</v>
      </c>
      <c r="HB24" s="73">
        <v>0</v>
      </c>
      <c r="HC24" s="73">
        <v>0</v>
      </c>
      <c r="HD24" s="73">
        <v>0</v>
      </c>
      <c r="HE24" s="73">
        <v>0</v>
      </c>
      <c r="HF24" s="73">
        <v>0</v>
      </c>
      <c r="HG24" s="73">
        <v>0</v>
      </c>
      <c r="HH24" s="73">
        <v>0</v>
      </c>
      <c r="HI24" s="73">
        <v>0</v>
      </c>
      <c r="HJ24" s="73">
        <v>0</v>
      </c>
      <c r="HK24" s="73">
        <v>0</v>
      </c>
      <c r="HL24" s="73">
        <v>0</v>
      </c>
      <c r="HM24" s="73">
        <v>0</v>
      </c>
      <c r="HN24" s="73">
        <v>0</v>
      </c>
      <c r="HO24" s="73">
        <v>0</v>
      </c>
      <c r="HP24" s="73">
        <v>0</v>
      </c>
      <c r="HQ24" s="73">
        <v>0</v>
      </c>
      <c r="HR24" s="73">
        <v>0</v>
      </c>
      <c r="HS24" s="73">
        <v>0</v>
      </c>
      <c r="HT24" s="73">
        <v>0</v>
      </c>
      <c r="HU24" s="73">
        <v>0</v>
      </c>
      <c r="HV24" s="73">
        <v>0</v>
      </c>
      <c r="HW24" s="73">
        <v>0</v>
      </c>
      <c r="HX24" s="73">
        <v>0</v>
      </c>
      <c r="HY24" s="73">
        <v>0</v>
      </c>
      <c r="HZ24" s="73">
        <v>0</v>
      </c>
      <c r="IA24" s="73">
        <v>0</v>
      </c>
      <c r="IB24" s="73">
        <v>0</v>
      </c>
      <c r="IC24" s="73">
        <v>0</v>
      </c>
      <c r="ID24" s="73">
        <v>0</v>
      </c>
      <c r="IE24" s="73">
        <v>0</v>
      </c>
      <c r="IF24" s="73">
        <v>0</v>
      </c>
      <c r="IG24" s="73">
        <v>0</v>
      </c>
      <c r="IH24" s="73">
        <v>0</v>
      </c>
      <c r="II24" s="73">
        <v>0</v>
      </c>
      <c r="IJ24" s="73">
        <v>0</v>
      </c>
      <c r="IK24" s="73">
        <v>0</v>
      </c>
      <c r="IL24" s="73">
        <v>0</v>
      </c>
      <c r="IM24" s="73">
        <v>0</v>
      </c>
      <c r="IN24" s="73">
        <v>0</v>
      </c>
      <c r="IO24" s="73">
        <v>0</v>
      </c>
      <c r="IP24" s="73">
        <v>0</v>
      </c>
      <c r="IQ24" s="73">
        <v>0</v>
      </c>
      <c r="IR24" s="73">
        <v>0</v>
      </c>
      <c r="IS24" s="73">
        <v>0</v>
      </c>
      <c r="IT24" s="73">
        <v>0</v>
      </c>
      <c r="IU24" s="73">
        <v>0</v>
      </c>
      <c r="IV24" s="74">
        <v>0</v>
      </c>
      <c r="IW24" s="71">
        <v>0</v>
      </c>
      <c r="IX24" s="71">
        <v>0</v>
      </c>
      <c r="IY24" s="71">
        <v>0</v>
      </c>
      <c r="IZ24" s="71">
        <v>0</v>
      </c>
      <c r="JA24" s="71">
        <v>0</v>
      </c>
      <c r="JB24" s="71">
        <v>0</v>
      </c>
      <c r="JC24" s="71">
        <v>0</v>
      </c>
      <c r="JD24" s="71">
        <v>0</v>
      </c>
      <c r="JE24" s="71">
        <v>0</v>
      </c>
      <c r="JF24" s="71">
        <v>0</v>
      </c>
      <c r="JG24" s="71">
        <v>0</v>
      </c>
      <c r="JH24" s="71">
        <v>0</v>
      </c>
      <c r="JI24" s="71">
        <v>0</v>
      </c>
      <c r="JJ24" s="71">
        <v>0</v>
      </c>
      <c r="JK24" s="71">
        <v>0</v>
      </c>
      <c r="JL24" s="71">
        <v>0</v>
      </c>
      <c r="JM24" s="71">
        <v>0</v>
      </c>
      <c r="JN24" s="71">
        <v>0</v>
      </c>
      <c r="JO24" s="71">
        <v>0</v>
      </c>
      <c r="JP24" s="71">
        <v>0</v>
      </c>
      <c r="JQ24" s="71">
        <v>0</v>
      </c>
      <c r="JR24" s="71">
        <v>0</v>
      </c>
      <c r="JS24" s="71">
        <v>0</v>
      </c>
      <c r="JT24" s="71">
        <v>0</v>
      </c>
      <c r="JU24" s="71">
        <v>0</v>
      </c>
      <c r="JV24" s="71">
        <v>0</v>
      </c>
      <c r="JW24" s="71">
        <v>0</v>
      </c>
      <c r="JX24" s="71">
        <v>0</v>
      </c>
      <c r="JY24" s="71">
        <v>0</v>
      </c>
      <c r="JZ24" s="71">
        <v>0</v>
      </c>
      <c r="KA24" s="71">
        <v>0</v>
      </c>
      <c r="KB24" s="71">
        <v>0</v>
      </c>
      <c r="KC24" s="71">
        <v>0</v>
      </c>
      <c r="KD24" s="71">
        <v>0</v>
      </c>
      <c r="KE24" s="71">
        <v>0</v>
      </c>
      <c r="KF24" s="71">
        <v>0</v>
      </c>
      <c r="KG24" s="71">
        <v>0</v>
      </c>
      <c r="KH24" s="71">
        <v>0</v>
      </c>
      <c r="KI24" s="71">
        <v>0</v>
      </c>
      <c r="KJ24" s="71">
        <v>0</v>
      </c>
      <c r="KK24" s="71">
        <v>0</v>
      </c>
      <c r="KL24" s="71">
        <v>0</v>
      </c>
      <c r="KM24" s="71">
        <v>0</v>
      </c>
      <c r="KN24" s="71">
        <v>0</v>
      </c>
      <c r="KO24" s="71">
        <v>0</v>
      </c>
      <c r="KP24" s="71">
        <v>0</v>
      </c>
      <c r="KQ24" s="71">
        <v>0</v>
      </c>
      <c r="KR24" s="71">
        <v>0</v>
      </c>
      <c r="KS24" s="71">
        <v>0</v>
      </c>
      <c r="KT24" s="71">
        <v>0</v>
      </c>
      <c r="KU24" s="71">
        <v>0</v>
      </c>
      <c r="KV24" s="71">
        <v>0</v>
      </c>
      <c r="KW24" s="71">
        <v>0</v>
      </c>
      <c r="KX24" s="71">
        <v>0</v>
      </c>
      <c r="KY24" s="71">
        <v>0</v>
      </c>
      <c r="KZ24" s="71">
        <v>0</v>
      </c>
      <c r="LA24" s="71">
        <v>0</v>
      </c>
      <c r="LB24" s="71">
        <v>0</v>
      </c>
      <c r="LC24" s="71">
        <v>0</v>
      </c>
      <c r="LD24" s="71">
        <v>0</v>
      </c>
      <c r="LE24" s="71">
        <v>0</v>
      </c>
      <c r="LF24" s="71">
        <v>0</v>
      </c>
      <c r="LG24" s="71">
        <v>0</v>
      </c>
      <c r="LH24" s="71">
        <v>0</v>
      </c>
      <c r="LI24" s="71">
        <v>0</v>
      </c>
      <c r="LJ24" s="71">
        <v>0</v>
      </c>
      <c r="LK24" s="71">
        <v>0</v>
      </c>
      <c r="LL24" s="71">
        <v>0</v>
      </c>
      <c r="LM24" s="71">
        <v>0</v>
      </c>
      <c r="LN24" s="71">
        <v>0</v>
      </c>
      <c r="LO24" s="71">
        <v>0</v>
      </c>
      <c r="LP24" s="71">
        <v>0</v>
      </c>
      <c r="LQ24" s="71">
        <v>0</v>
      </c>
      <c r="LR24" s="71">
        <v>0</v>
      </c>
      <c r="LS24" s="71">
        <v>0</v>
      </c>
      <c r="LT24" s="71">
        <v>0</v>
      </c>
      <c r="LU24" s="71">
        <v>0</v>
      </c>
      <c r="LV24" s="71">
        <v>0</v>
      </c>
      <c r="LW24" s="71">
        <v>0</v>
      </c>
      <c r="LX24" s="71">
        <v>0</v>
      </c>
      <c r="LY24" s="71">
        <v>0</v>
      </c>
      <c r="LZ24" s="71">
        <v>0</v>
      </c>
      <c r="MA24" s="71">
        <v>0</v>
      </c>
      <c r="MB24" s="71">
        <v>0</v>
      </c>
      <c r="MC24" s="71">
        <v>0</v>
      </c>
      <c r="MD24" s="71">
        <v>0</v>
      </c>
      <c r="ME24" s="71">
        <v>0</v>
      </c>
      <c r="MF24" s="71">
        <v>0</v>
      </c>
      <c r="MG24" s="71">
        <v>0</v>
      </c>
      <c r="MH24" s="71">
        <v>0</v>
      </c>
      <c r="MI24" s="71">
        <v>0</v>
      </c>
      <c r="MJ24" s="71">
        <v>0</v>
      </c>
      <c r="MK24" s="71">
        <v>0</v>
      </c>
      <c r="ML24" s="71">
        <v>0</v>
      </c>
      <c r="MM24" s="71">
        <v>0</v>
      </c>
      <c r="MN24" s="71">
        <v>0</v>
      </c>
      <c r="MO24" s="71">
        <v>0</v>
      </c>
      <c r="MP24" s="71">
        <v>0</v>
      </c>
      <c r="MQ24" s="71">
        <v>0</v>
      </c>
      <c r="MR24" s="71">
        <v>0</v>
      </c>
      <c r="MS24" s="71">
        <v>0</v>
      </c>
      <c r="MT24" s="71">
        <v>0</v>
      </c>
      <c r="MU24" s="71">
        <v>0</v>
      </c>
      <c r="MV24" s="71">
        <v>0</v>
      </c>
      <c r="MW24" s="71">
        <v>0</v>
      </c>
      <c r="MX24" s="71">
        <v>0</v>
      </c>
      <c r="MY24" s="71">
        <v>0</v>
      </c>
      <c r="MZ24" s="71">
        <v>0</v>
      </c>
      <c r="NA24" s="71">
        <v>0</v>
      </c>
      <c r="NB24" s="71">
        <v>0</v>
      </c>
      <c r="NC24" s="71">
        <v>0</v>
      </c>
      <c r="ND24" s="71">
        <v>0</v>
      </c>
      <c r="NE24" s="71">
        <v>0</v>
      </c>
      <c r="NF24" s="71">
        <v>0</v>
      </c>
      <c r="NG24" s="71">
        <v>0</v>
      </c>
      <c r="NH24" s="71">
        <v>0</v>
      </c>
      <c r="NI24" s="71">
        <v>0</v>
      </c>
      <c r="NJ24" s="71">
        <v>0</v>
      </c>
      <c r="NK24" s="71">
        <v>0</v>
      </c>
      <c r="NL24" s="71">
        <v>0</v>
      </c>
      <c r="NM24" s="71">
        <v>0</v>
      </c>
      <c r="NN24" s="71">
        <v>0</v>
      </c>
      <c r="NO24" s="71">
        <v>0</v>
      </c>
      <c r="NP24" s="71">
        <v>0</v>
      </c>
      <c r="NQ24" s="71">
        <v>0</v>
      </c>
      <c r="NR24" s="71">
        <v>0</v>
      </c>
      <c r="NS24" s="71">
        <v>0</v>
      </c>
      <c r="NT24" s="71">
        <v>0</v>
      </c>
      <c r="NU24" s="71">
        <v>0</v>
      </c>
      <c r="NV24" s="71">
        <v>0</v>
      </c>
      <c r="NW24" s="71">
        <v>0</v>
      </c>
      <c r="NX24" s="71">
        <v>0</v>
      </c>
      <c r="NY24" s="71">
        <v>0</v>
      </c>
      <c r="NZ24" s="71">
        <v>0</v>
      </c>
      <c r="OA24" s="71">
        <v>0</v>
      </c>
      <c r="OB24" s="71">
        <v>0</v>
      </c>
      <c r="OC24" s="71">
        <v>0</v>
      </c>
      <c r="OD24" s="71">
        <v>0</v>
      </c>
      <c r="OE24" s="71">
        <v>0</v>
      </c>
      <c r="OF24" s="71">
        <v>0</v>
      </c>
      <c r="OG24" s="71">
        <v>0</v>
      </c>
      <c r="OH24" s="71">
        <v>0</v>
      </c>
      <c r="OI24" s="71">
        <v>0</v>
      </c>
      <c r="OJ24" s="71">
        <v>0</v>
      </c>
      <c r="OK24" s="71">
        <v>0</v>
      </c>
      <c r="OL24" s="71">
        <v>0</v>
      </c>
      <c r="OM24" s="71">
        <v>0</v>
      </c>
      <c r="ON24" s="71">
        <v>0</v>
      </c>
      <c r="OO24" s="71">
        <v>0</v>
      </c>
      <c r="OP24" s="71">
        <v>0</v>
      </c>
      <c r="OQ24" s="71">
        <v>0</v>
      </c>
      <c r="OR24" s="71">
        <v>0</v>
      </c>
      <c r="OS24" s="71">
        <v>0</v>
      </c>
      <c r="OT24" s="71">
        <v>0</v>
      </c>
      <c r="OU24" s="71">
        <v>0</v>
      </c>
      <c r="OV24" s="71">
        <v>0</v>
      </c>
      <c r="OW24" s="71">
        <v>0</v>
      </c>
      <c r="OX24" s="71">
        <v>0</v>
      </c>
      <c r="OY24" s="71">
        <v>0</v>
      </c>
      <c r="OZ24" s="71">
        <v>0</v>
      </c>
      <c r="PA24" s="71">
        <v>0</v>
      </c>
      <c r="PB24" s="71">
        <v>0</v>
      </c>
      <c r="PC24" s="71">
        <v>0</v>
      </c>
      <c r="PD24" s="71">
        <v>0</v>
      </c>
      <c r="PE24" s="71">
        <v>0</v>
      </c>
      <c r="PF24" s="71">
        <v>0</v>
      </c>
      <c r="PG24" s="71">
        <v>0</v>
      </c>
      <c r="PH24" s="71">
        <v>0</v>
      </c>
      <c r="PI24" s="71">
        <v>0</v>
      </c>
      <c r="PJ24" s="71">
        <v>0</v>
      </c>
      <c r="PK24" s="71">
        <v>0</v>
      </c>
      <c r="PL24" s="71">
        <v>0</v>
      </c>
      <c r="PM24" s="71">
        <v>0</v>
      </c>
      <c r="PN24" s="71">
        <v>0</v>
      </c>
      <c r="PO24" s="71">
        <v>0</v>
      </c>
      <c r="PP24" s="71">
        <v>0</v>
      </c>
      <c r="PQ24" s="71">
        <v>0</v>
      </c>
      <c r="PR24" s="71">
        <v>0</v>
      </c>
      <c r="PS24" s="71">
        <v>0</v>
      </c>
      <c r="PT24" s="71">
        <v>0</v>
      </c>
      <c r="PU24" s="71">
        <v>0</v>
      </c>
      <c r="PV24" s="71">
        <v>0</v>
      </c>
      <c r="PW24" s="71">
        <v>0</v>
      </c>
      <c r="PX24" s="71">
        <v>0</v>
      </c>
      <c r="PY24" s="71">
        <v>0</v>
      </c>
      <c r="PZ24" s="71">
        <v>0</v>
      </c>
      <c r="QA24" s="71">
        <v>0</v>
      </c>
      <c r="QB24" s="71">
        <v>0</v>
      </c>
      <c r="QC24" s="71">
        <v>0</v>
      </c>
      <c r="QD24" s="71">
        <v>0</v>
      </c>
      <c r="QE24" s="71">
        <v>0</v>
      </c>
      <c r="QF24" s="71">
        <v>0</v>
      </c>
      <c r="QG24" s="71">
        <v>0</v>
      </c>
      <c r="QH24" s="71">
        <v>0</v>
      </c>
      <c r="QI24" s="71">
        <v>0</v>
      </c>
      <c r="QJ24" s="71">
        <v>0</v>
      </c>
      <c r="QK24" s="71">
        <v>0</v>
      </c>
      <c r="QL24" s="71">
        <v>0</v>
      </c>
      <c r="QM24" s="71">
        <v>0</v>
      </c>
      <c r="QN24" s="71">
        <v>0</v>
      </c>
      <c r="QO24" s="71">
        <v>0</v>
      </c>
      <c r="QP24" s="71">
        <v>0</v>
      </c>
      <c r="QQ24" s="71">
        <v>0</v>
      </c>
      <c r="QR24" s="71">
        <v>0</v>
      </c>
      <c r="QS24" s="71">
        <v>0</v>
      </c>
      <c r="QT24" s="71">
        <v>0</v>
      </c>
      <c r="QU24" s="71">
        <v>0</v>
      </c>
      <c r="QV24" s="71">
        <v>0</v>
      </c>
      <c r="QW24" s="71">
        <v>0</v>
      </c>
      <c r="QX24" s="71">
        <v>0</v>
      </c>
      <c r="QY24" s="71">
        <v>0</v>
      </c>
      <c r="QZ24" s="71">
        <v>0</v>
      </c>
      <c r="RA24" s="71">
        <v>0</v>
      </c>
      <c r="RB24" s="71">
        <v>0</v>
      </c>
      <c r="RC24" s="71">
        <v>0</v>
      </c>
      <c r="RD24" s="71">
        <v>0</v>
      </c>
      <c r="RE24" s="71">
        <v>0</v>
      </c>
      <c r="RF24" s="71">
        <v>0</v>
      </c>
      <c r="RG24" s="71">
        <v>0</v>
      </c>
      <c r="RH24" s="71">
        <v>0</v>
      </c>
      <c r="RI24" s="71">
        <v>0</v>
      </c>
      <c r="RJ24" s="71">
        <v>0</v>
      </c>
      <c r="RK24" s="71">
        <v>0</v>
      </c>
      <c r="RL24" s="71">
        <v>0</v>
      </c>
      <c r="RM24" s="71">
        <v>0</v>
      </c>
      <c r="RN24" s="71">
        <v>0</v>
      </c>
      <c r="RO24" s="71">
        <v>0</v>
      </c>
      <c r="RP24" s="71">
        <v>0</v>
      </c>
      <c r="RQ24" s="71">
        <v>0</v>
      </c>
      <c r="RR24" s="71">
        <v>0</v>
      </c>
      <c r="RS24" s="71">
        <v>0</v>
      </c>
      <c r="RT24" s="71">
        <v>0</v>
      </c>
      <c r="RU24" s="71">
        <v>0</v>
      </c>
      <c r="RV24" s="71">
        <v>0</v>
      </c>
      <c r="RW24" s="71">
        <v>0</v>
      </c>
      <c r="RX24" s="71">
        <v>0</v>
      </c>
      <c r="RY24" s="71">
        <v>0</v>
      </c>
      <c r="RZ24" s="71">
        <v>0</v>
      </c>
      <c r="SA24" s="71">
        <v>0</v>
      </c>
      <c r="SB24" s="71">
        <v>0</v>
      </c>
      <c r="SC24" s="71">
        <v>0</v>
      </c>
      <c r="SD24" s="71">
        <v>0</v>
      </c>
      <c r="SE24" s="71">
        <v>0</v>
      </c>
      <c r="SF24" s="71">
        <v>0</v>
      </c>
      <c r="SG24" s="71">
        <v>0</v>
      </c>
      <c r="SH24" s="71">
        <v>0</v>
      </c>
    </row>
    <row r="25" spans="1:502">
      <c r="A25" s="16" t="s">
        <v>2196</v>
      </c>
      <c r="B25" s="70">
        <v>17</v>
      </c>
      <c r="C25" s="70">
        <v>17</v>
      </c>
      <c r="D25" s="70">
        <v>1</v>
      </c>
      <c r="E25" s="70">
        <v>2020</v>
      </c>
      <c r="F25" s="70" t="s">
        <v>159</v>
      </c>
      <c r="G25" s="1073" t="s">
        <v>2179</v>
      </c>
      <c r="H25" s="70" t="s">
        <v>2180</v>
      </c>
      <c r="I25" s="1066"/>
      <c r="J25" s="73">
        <v>0</v>
      </c>
      <c r="K25" s="73">
        <v>0</v>
      </c>
      <c r="L25" s="73">
        <v>0</v>
      </c>
      <c r="M25" s="73">
        <v>0</v>
      </c>
      <c r="N25" s="73">
        <v>0</v>
      </c>
      <c r="O25" s="73">
        <v>0</v>
      </c>
      <c r="P25" s="73">
        <v>0</v>
      </c>
      <c r="Q25" s="73">
        <v>0</v>
      </c>
      <c r="R25" s="73">
        <v>0</v>
      </c>
      <c r="S25" s="73">
        <v>0</v>
      </c>
      <c r="T25" s="73">
        <v>0</v>
      </c>
      <c r="U25" s="73">
        <v>0</v>
      </c>
      <c r="V25" s="73">
        <v>0</v>
      </c>
      <c r="W25" s="73">
        <v>0</v>
      </c>
      <c r="X25" s="73">
        <v>0</v>
      </c>
      <c r="Y25" s="73">
        <v>0</v>
      </c>
      <c r="Z25" s="73">
        <v>0</v>
      </c>
      <c r="AA25" s="73">
        <v>0</v>
      </c>
      <c r="AB25" s="73">
        <v>0</v>
      </c>
      <c r="AC25" s="73">
        <v>0</v>
      </c>
      <c r="AD25" s="73">
        <v>0</v>
      </c>
      <c r="AE25" s="73">
        <v>0</v>
      </c>
      <c r="AF25" s="73">
        <v>0</v>
      </c>
      <c r="AG25" s="73">
        <v>0</v>
      </c>
      <c r="AH25" s="73">
        <v>0</v>
      </c>
      <c r="AI25" s="73">
        <v>0</v>
      </c>
      <c r="AJ25" s="73">
        <v>0</v>
      </c>
      <c r="AK25" s="73">
        <v>0</v>
      </c>
      <c r="AL25" s="73">
        <v>0</v>
      </c>
      <c r="AM25" s="73">
        <v>0</v>
      </c>
      <c r="AN25" s="73">
        <v>0</v>
      </c>
      <c r="AO25" s="73">
        <v>0</v>
      </c>
      <c r="AP25" s="73">
        <v>0</v>
      </c>
      <c r="AQ25" s="73">
        <v>0</v>
      </c>
      <c r="AR25" s="73">
        <v>0</v>
      </c>
      <c r="AS25" s="73">
        <v>0</v>
      </c>
      <c r="AT25" s="73">
        <v>0</v>
      </c>
      <c r="AU25" s="73">
        <v>0</v>
      </c>
      <c r="AV25" s="73">
        <v>0</v>
      </c>
      <c r="AW25" s="73">
        <v>0</v>
      </c>
      <c r="AX25" s="73">
        <v>0</v>
      </c>
      <c r="AY25" s="73">
        <v>0</v>
      </c>
      <c r="AZ25" s="73">
        <v>0</v>
      </c>
      <c r="BA25" s="73">
        <v>0</v>
      </c>
      <c r="BB25" s="73">
        <v>0</v>
      </c>
      <c r="BC25" s="73">
        <v>0</v>
      </c>
      <c r="BD25" s="73">
        <v>0</v>
      </c>
      <c r="BE25" s="73">
        <v>0</v>
      </c>
      <c r="BF25" s="73">
        <v>0</v>
      </c>
      <c r="BG25" s="73">
        <v>0</v>
      </c>
      <c r="BH25" s="73">
        <v>0</v>
      </c>
      <c r="BI25" s="73">
        <v>0</v>
      </c>
      <c r="BJ25" s="73">
        <v>0</v>
      </c>
      <c r="BK25" s="73">
        <v>0</v>
      </c>
      <c r="BL25" s="73">
        <v>0</v>
      </c>
      <c r="BM25" s="73">
        <v>0</v>
      </c>
      <c r="BN25" s="73">
        <v>0</v>
      </c>
      <c r="BO25" s="73">
        <v>0</v>
      </c>
      <c r="BP25" s="73">
        <v>0</v>
      </c>
      <c r="BQ25" s="73">
        <v>0</v>
      </c>
      <c r="BR25" s="73">
        <v>0</v>
      </c>
      <c r="BS25" s="73">
        <v>0</v>
      </c>
      <c r="BT25" s="73">
        <v>0</v>
      </c>
      <c r="BU25" s="73">
        <v>0</v>
      </c>
      <c r="BV25" s="73">
        <v>0</v>
      </c>
      <c r="BW25" s="73">
        <v>0</v>
      </c>
      <c r="BX25" s="73">
        <v>0</v>
      </c>
      <c r="BY25" s="73">
        <v>0</v>
      </c>
      <c r="BZ25" s="73">
        <v>0</v>
      </c>
      <c r="CA25" s="73">
        <v>0</v>
      </c>
      <c r="CB25" s="73">
        <v>0</v>
      </c>
      <c r="CC25" s="73">
        <v>0</v>
      </c>
      <c r="CD25" s="73">
        <v>0</v>
      </c>
      <c r="CE25" s="73">
        <v>0</v>
      </c>
      <c r="CF25" s="73">
        <v>0</v>
      </c>
      <c r="CG25" s="73">
        <v>0</v>
      </c>
      <c r="CH25" s="73">
        <v>0</v>
      </c>
      <c r="CI25" s="73">
        <v>0</v>
      </c>
      <c r="CJ25" s="73">
        <v>0</v>
      </c>
      <c r="CK25" s="73">
        <v>0</v>
      </c>
      <c r="CL25" s="73">
        <v>0</v>
      </c>
      <c r="CM25" s="73">
        <v>0</v>
      </c>
      <c r="CN25" s="73">
        <v>0</v>
      </c>
      <c r="CO25" s="73">
        <v>0</v>
      </c>
      <c r="CP25" s="73">
        <v>0</v>
      </c>
      <c r="CQ25" s="73">
        <v>0</v>
      </c>
      <c r="CR25" s="73">
        <v>0</v>
      </c>
      <c r="CS25" s="73">
        <v>0</v>
      </c>
      <c r="CT25" s="73">
        <v>0</v>
      </c>
      <c r="CU25" s="73">
        <v>0</v>
      </c>
      <c r="CV25" s="73">
        <v>0</v>
      </c>
      <c r="CW25" s="73">
        <v>0</v>
      </c>
      <c r="CX25" s="73">
        <v>0</v>
      </c>
      <c r="CY25" s="73">
        <v>0</v>
      </c>
      <c r="CZ25" s="73">
        <v>0</v>
      </c>
      <c r="DA25" s="73">
        <v>0</v>
      </c>
      <c r="DB25" s="73">
        <v>0</v>
      </c>
      <c r="DC25" s="73">
        <v>0</v>
      </c>
      <c r="DD25" s="73">
        <v>0</v>
      </c>
      <c r="DE25" s="73">
        <v>0</v>
      </c>
      <c r="DF25" s="73">
        <v>0</v>
      </c>
      <c r="DG25" s="73">
        <v>0</v>
      </c>
      <c r="DH25" s="73">
        <v>0</v>
      </c>
      <c r="DI25" s="73">
        <v>0</v>
      </c>
      <c r="DJ25" s="73">
        <v>0</v>
      </c>
      <c r="DK25" s="73">
        <v>0</v>
      </c>
      <c r="DL25" s="73">
        <v>0</v>
      </c>
      <c r="DM25" s="73">
        <v>0</v>
      </c>
      <c r="DN25" s="73">
        <v>0</v>
      </c>
      <c r="DO25" s="73">
        <v>0</v>
      </c>
      <c r="DP25" s="73">
        <v>0</v>
      </c>
      <c r="DQ25" s="73">
        <v>0</v>
      </c>
      <c r="DR25" s="73">
        <v>0</v>
      </c>
      <c r="DS25" s="73">
        <v>0</v>
      </c>
      <c r="DT25" s="73">
        <v>0</v>
      </c>
      <c r="DU25" s="73">
        <v>0</v>
      </c>
      <c r="DV25" s="73">
        <v>0</v>
      </c>
      <c r="DW25" s="73">
        <v>0</v>
      </c>
      <c r="DX25" s="73">
        <v>0</v>
      </c>
      <c r="DY25" s="73">
        <v>0</v>
      </c>
      <c r="DZ25" s="73">
        <v>0</v>
      </c>
      <c r="EA25" s="73">
        <v>0</v>
      </c>
      <c r="EB25" s="73">
        <v>0</v>
      </c>
      <c r="EC25" s="73">
        <v>0</v>
      </c>
      <c r="ED25" s="73">
        <v>0</v>
      </c>
      <c r="EE25" s="73">
        <v>0</v>
      </c>
      <c r="EF25" s="73">
        <v>0</v>
      </c>
      <c r="EG25" s="73">
        <v>0</v>
      </c>
      <c r="EH25" s="73">
        <v>0</v>
      </c>
      <c r="EI25" s="73">
        <v>0</v>
      </c>
      <c r="EJ25" s="73">
        <v>0</v>
      </c>
      <c r="EK25" s="73">
        <v>0</v>
      </c>
      <c r="EL25" s="73">
        <v>0</v>
      </c>
      <c r="EM25" s="73">
        <v>0</v>
      </c>
      <c r="EN25" s="73">
        <v>0</v>
      </c>
      <c r="EO25" s="73">
        <v>0</v>
      </c>
      <c r="EP25" s="73">
        <v>0</v>
      </c>
      <c r="EQ25" s="73">
        <v>0</v>
      </c>
      <c r="ER25" s="73">
        <v>0</v>
      </c>
      <c r="ES25" s="73">
        <v>0</v>
      </c>
      <c r="ET25" s="73">
        <v>0</v>
      </c>
      <c r="EU25" s="73">
        <v>0</v>
      </c>
      <c r="EV25" s="73">
        <v>0</v>
      </c>
      <c r="EW25" s="73">
        <v>0</v>
      </c>
      <c r="EX25" s="73">
        <v>0</v>
      </c>
      <c r="EY25" s="73">
        <v>0</v>
      </c>
      <c r="EZ25" s="73">
        <v>0</v>
      </c>
      <c r="FA25" s="73">
        <v>0</v>
      </c>
      <c r="FB25" s="73">
        <v>0</v>
      </c>
      <c r="FC25" s="73">
        <v>0</v>
      </c>
      <c r="FD25" s="73">
        <v>0</v>
      </c>
      <c r="FE25" s="73">
        <v>0</v>
      </c>
      <c r="FF25" s="73">
        <v>0</v>
      </c>
      <c r="FG25" s="73">
        <v>0</v>
      </c>
      <c r="FH25" s="73">
        <v>0</v>
      </c>
      <c r="FI25" s="73">
        <v>0</v>
      </c>
      <c r="FJ25" s="73">
        <v>0</v>
      </c>
      <c r="FK25" s="73">
        <v>0</v>
      </c>
      <c r="FL25" s="73">
        <v>0</v>
      </c>
      <c r="FM25" s="73">
        <v>0</v>
      </c>
      <c r="FN25" s="73">
        <v>0</v>
      </c>
      <c r="FO25" s="73">
        <v>0</v>
      </c>
      <c r="FP25" s="73">
        <v>0</v>
      </c>
      <c r="FQ25" s="73">
        <v>0</v>
      </c>
      <c r="FR25" s="73">
        <v>0</v>
      </c>
      <c r="FS25" s="73">
        <v>0</v>
      </c>
      <c r="FT25" s="73">
        <v>0</v>
      </c>
      <c r="FU25" s="73">
        <v>0</v>
      </c>
      <c r="FV25" s="73">
        <v>0</v>
      </c>
      <c r="FW25" s="73">
        <v>0</v>
      </c>
      <c r="FX25" s="73">
        <v>0</v>
      </c>
      <c r="FY25" s="73">
        <v>0</v>
      </c>
      <c r="FZ25" s="73">
        <v>0</v>
      </c>
      <c r="GA25" s="73">
        <v>0</v>
      </c>
      <c r="GB25" s="73">
        <v>0</v>
      </c>
      <c r="GC25" s="73">
        <v>0</v>
      </c>
      <c r="GD25" s="73">
        <v>0</v>
      </c>
      <c r="GE25" s="73">
        <v>0</v>
      </c>
      <c r="GF25" s="73">
        <v>0</v>
      </c>
      <c r="GG25" s="73">
        <v>0</v>
      </c>
      <c r="GH25" s="73">
        <v>0</v>
      </c>
      <c r="GI25" s="73">
        <v>0</v>
      </c>
      <c r="GJ25" s="73">
        <v>0</v>
      </c>
      <c r="GK25" s="73">
        <v>0</v>
      </c>
      <c r="GL25" s="73">
        <v>0</v>
      </c>
      <c r="GM25" s="73">
        <v>0</v>
      </c>
      <c r="GN25" s="73">
        <v>0</v>
      </c>
      <c r="GO25" s="73">
        <v>0</v>
      </c>
      <c r="GP25" s="73">
        <v>0</v>
      </c>
      <c r="GQ25" s="73">
        <v>0</v>
      </c>
      <c r="GR25" s="73">
        <v>0</v>
      </c>
      <c r="GS25" s="73">
        <v>0</v>
      </c>
      <c r="GT25" s="73">
        <v>0</v>
      </c>
      <c r="GU25" s="73">
        <v>0</v>
      </c>
      <c r="GV25" s="73">
        <v>0</v>
      </c>
      <c r="GW25" s="73">
        <v>0</v>
      </c>
      <c r="GX25" s="73">
        <v>0</v>
      </c>
      <c r="GY25" s="73">
        <v>0</v>
      </c>
      <c r="GZ25" s="73">
        <v>0</v>
      </c>
      <c r="HA25" s="73">
        <v>0</v>
      </c>
      <c r="HB25" s="73">
        <v>0</v>
      </c>
      <c r="HC25" s="73">
        <v>0</v>
      </c>
      <c r="HD25" s="73">
        <v>0</v>
      </c>
      <c r="HE25" s="73">
        <v>0</v>
      </c>
      <c r="HF25" s="73">
        <v>0</v>
      </c>
      <c r="HG25" s="73">
        <v>0</v>
      </c>
      <c r="HH25" s="73">
        <v>0</v>
      </c>
      <c r="HI25" s="73">
        <v>0</v>
      </c>
      <c r="HJ25" s="73">
        <v>0</v>
      </c>
      <c r="HK25" s="73">
        <v>0</v>
      </c>
      <c r="HL25" s="73">
        <v>0</v>
      </c>
      <c r="HM25" s="73">
        <v>0</v>
      </c>
      <c r="HN25" s="73">
        <v>0</v>
      </c>
      <c r="HO25" s="73">
        <v>0</v>
      </c>
      <c r="HP25" s="73">
        <v>0</v>
      </c>
      <c r="HQ25" s="73">
        <v>0</v>
      </c>
      <c r="HR25" s="73">
        <v>0</v>
      </c>
      <c r="HS25" s="73">
        <v>0</v>
      </c>
      <c r="HT25" s="73">
        <v>0</v>
      </c>
      <c r="HU25" s="73">
        <v>0</v>
      </c>
      <c r="HV25" s="73">
        <v>0</v>
      </c>
      <c r="HW25" s="73">
        <v>0</v>
      </c>
      <c r="HX25" s="73">
        <v>0</v>
      </c>
      <c r="HY25" s="73">
        <v>0</v>
      </c>
      <c r="HZ25" s="73">
        <v>0</v>
      </c>
      <c r="IA25" s="73">
        <v>0</v>
      </c>
      <c r="IB25" s="73">
        <v>0</v>
      </c>
      <c r="IC25" s="73">
        <v>0</v>
      </c>
      <c r="ID25" s="73">
        <v>0</v>
      </c>
      <c r="IE25" s="73">
        <v>0</v>
      </c>
      <c r="IF25" s="73">
        <v>0</v>
      </c>
      <c r="IG25" s="73">
        <v>0</v>
      </c>
      <c r="IH25" s="73">
        <v>0</v>
      </c>
      <c r="II25" s="73">
        <v>0</v>
      </c>
      <c r="IJ25" s="73">
        <v>0</v>
      </c>
      <c r="IK25" s="73">
        <v>0</v>
      </c>
      <c r="IL25" s="73">
        <v>0</v>
      </c>
      <c r="IM25" s="73">
        <v>0</v>
      </c>
      <c r="IN25" s="73">
        <v>0</v>
      </c>
      <c r="IO25" s="73">
        <v>0</v>
      </c>
      <c r="IP25" s="73">
        <v>0</v>
      </c>
      <c r="IQ25" s="73">
        <v>0</v>
      </c>
      <c r="IR25" s="73">
        <v>0</v>
      </c>
      <c r="IS25" s="73">
        <v>0</v>
      </c>
      <c r="IT25" s="73">
        <v>0</v>
      </c>
      <c r="IU25" s="73">
        <v>0</v>
      </c>
      <c r="IV25" s="74">
        <v>0</v>
      </c>
      <c r="IW25" s="71">
        <v>0</v>
      </c>
      <c r="IX25" s="71">
        <v>0</v>
      </c>
      <c r="IY25" s="71">
        <v>0</v>
      </c>
      <c r="IZ25" s="71">
        <v>0</v>
      </c>
      <c r="JA25" s="71">
        <v>0</v>
      </c>
      <c r="JB25" s="71">
        <v>0</v>
      </c>
      <c r="JC25" s="71">
        <v>0</v>
      </c>
      <c r="JD25" s="71">
        <v>0</v>
      </c>
      <c r="JE25" s="71">
        <v>0</v>
      </c>
      <c r="JF25" s="71">
        <v>0</v>
      </c>
      <c r="JG25" s="71">
        <v>0</v>
      </c>
      <c r="JH25" s="71">
        <v>0</v>
      </c>
      <c r="JI25" s="71">
        <v>0</v>
      </c>
      <c r="JJ25" s="71">
        <v>0</v>
      </c>
      <c r="JK25" s="71">
        <v>0</v>
      </c>
      <c r="JL25" s="71">
        <v>0</v>
      </c>
      <c r="JM25" s="71">
        <v>0</v>
      </c>
      <c r="JN25" s="71">
        <v>0</v>
      </c>
      <c r="JO25" s="71">
        <v>0</v>
      </c>
      <c r="JP25" s="71">
        <v>0</v>
      </c>
      <c r="JQ25" s="71">
        <v>0</v>
      </c>
      <c r="JR25" s="71">
        <v>0</v>
      </c>
      <c r="JS25" s="71">
        <v>0</v>
      </c>
      <c r="JT25" s="71">
        <v>0</v>
      </c>
      <c r="JU25" s="71">
        <v>0</v>
      </c>
      <c r="JV25" s="71">
        <v>0</v>
      </c>
      <c r="JW25" s="71">
        <v>0</v>
      </c>
      <c r="JX25" s="71">
        <v>0</v>
      </c>
      <c r="JY25" s="71">
        <v>0</v>
      </c>
      <c r="JZ25" s="71">
        <v>0</v>
      </c>
      <c r="KA25" s="71">
        <v>0</v>
      </c>
      <c r="KB25" s="71">
        <v>0</v>
      </c>
      <c r="KC25" s="71">
        <v>0</v>
      </c>
      <c r="KD25" s="71">
        <v>0</v>
      </c>
      <c r="KE25" s="71">
        <v>0</v>
      </c>
      <c r="KF25" s="71">
        <v>0</v>
      </c>
      <c r="KG25" s="71">
        <v>0</v>
      </c>
      <c r="KH25" s="71">
        <v>0</v>
      </c>
      <c r="KI25" s="71">
        <v>0</v>
      </c>
      <c r="KJ25" s="71">
        <v>0</v>
      </c>
      <c r="KK25" s="71">
        <v>0</v>
      </c>
      <c r="KL25" s="71">
        <v>0</v>
      </c>
      <c r="KM25" s="71">
        <v>0</v>
      </c>
      <c r="KN25" s="71">
        <v>0</v>
      </c>
      <c r="KO25" s="71">
        <v>0</v>
      </c>
      <c r="KP25" s="71">
        <v>0</v>
      </c>
      <c r="KQ25" s="71">
        <v>0</v>
      </c>
      <c r="KR25" s="71">
        <v>0</v>
      </c>
      <c r="KS25" s="71">
        <v>0</v>
      </c>
      <c r="KT25" s="71">
        <v>0</v>
      </c>
      <c r="KU25" s="71">
        <v>0</v>
      </c>
      <c r="KV25" s="71">
        <v>0</v>
      </c>
      <c r="KW25" s="71">
        <v>0</v>
      </c>
      <c r="KX25" s="71">
        <v>0</v>
      </c>
      <c r="KY25" s="71">
        <v>0</v>
      </c>
      <c r="KZ25" s="71">
        <v>0</v>
      </c>
      <c r="LA25" s="71">
        <v>0</v>
      </c>
      <c r="LB25" s="71">
        <v>0</v>
      </c>
      <c r="LC25" s="71">
        <v>0</v>
      </c>
      <c r="LD25" s="71">
        <v>0</v>
      </c>
      <c r="LE25" s="71">
        <v>0</v>
      </c>
      <c r="LF25" s="71">
        <v>0</v>
      </c>
      <c r="LG25" s="71">
        <v>0</v>
      </c>
      <c r="LH25" s="71">
        <v>0</v>
      </c>
      <c r="LI25" s="71">
        <v>0</v>
      </c>
      <c r="LJ25" s="71">
        <v>0</v>
      </c>
      <c r="LK25" s="71">
        <v>0</v>
      </c>
      <c r="LL25" s="71">
        <v>0</v>
      </c>
      <c r="LM25" s="71">
        <v>0</v>
      </c>
      <c r="LN25" s="71">
        <v>0</v>
      </c>
      <c r="LO25" s="71">
        <v>0</v>
      </c>
      <c r="LP25" s="71">
        <v>0</v>
      </c>
      <c r="LQ25" s="71">
        <v>0</v>
      </c>
      <c r="LR25" s="71">
        <v>0</v>
      </c>
      <c r="LS25" s="71">
        <v>0</v>
      </c>
      <c r="LT25" s="71">
        <v>0</v>
      </c>
      <c r="LU25" s="71">
        <v>0</v>
      </c>
      <c r="LV25" s="71">
        <v>0</v>
      </c>
      <c r="LW25" s="71">
        <v>0</v>
      </c>
      <c r="LX25" s="71">
        <v>0</v>
      </c>
      <c r="LY25" s="71">
        <v>0</v>
      </c>
      <c r="LZ25" s="71">
        <v>0</v>
      </c>
      <c r="MA25" s="71">
        <v>0</v>
      </c>
      <c r="MB25" s="71">
        <v>0</v>
      </c>
      <c r="MC25" s="71">
        <v>0</v>
      </c>
      <c r="MD25" s="71">
        <v>0</v>
      </c>
      <c r="ME25" s="71">
        <v>0</v>
      </c>
      <c r="MF25" s="71">
        <v>0</v>
      </c>
      <c r="MG25" s="71">
        <v>0</v>
      </c>
      <c r="MH25" s="71">
        <v>0</v>
      </c>
      <c r="MI25" s="71">
        <v>0</v>
      </c>
      <c r="MJ25" s="71">
        <v>0</v>
      </c>
      <c r="MK25" s="71">
        <v>0</v>
      </c>
      <c r="ML25" s="71">
        <v>0</v>
      </c>
      <c r="MM25" s="71">
        <v>0</v>
      </c>
      <c r="MN25" s="71">
        <v>0</v>
      </c>
      <c r="MO25" s="71">
        <v>0</v>
      </c>
      <c r="MP25" s="71">
        <v>0</v>
      </c>
      <c r="MQ25" s="71">
        <v>0</v>
      </c>
      <c r="MR25" s="71">
        <v>0</v>
      </c>
      <c r="MS25" s="71">
        <v>0</v>
      </c>
      <c r="MT25" s="71">
        <v>0</v>
      </c>
      <c r="MU25" s="71">
        <v>0</v>
      </c>
      <c r="MV25" s="71">
        <v>0</v>
      </c>
      <c r="MW25" s="71">
        <v>0</v>
      </c>
      <c r="MX25" s="71">
        <v>0</v>
      </c>
      <c r="MY25" s="71">
        <v>0</v>
      </c>
      <c r="MZ25" s="71">
        <v>0</v>
      </c>
      <c r="NA25" s="71">
        <v>0</v>
      </c>
      <c r="NB25" s="71">
        <v>0</v>
      </c>
      <c r="NC25" s="71">
        <v>0</v>
      </c>
      <c r="ND25" s="71">
        <v>0</v>
      </c>
      <c r="NE25" s="71">
        <v>0</v>
      </c>
      <c r="NF25" s="71">
        <v>0</v>
      </c>
      <c r="NG25" s="71">
        <v>0</v>
      </c>
      <c r="NH25" s="71">
        <v>0</v>
      </c>
      <c r="NI25" s="71">
        <v>0</v>
      </c>
      <c r="NJ25" s="71">
        <v>0</v>
      </c>
      <c r="NK25" s="71">
        <v>0</v>
      </c>
      <c r="NL25" s="71">
        <v>0</v>
      </c>
      <c r="NM25" s="71">
        <v>0</v>
      </c>
      <c r="NN25" s="71">
        <v>0</v>
      </c>
      <c r="NO25" s="71">
        <v>0</v>
      </c>
      <c r="NP25" s="71">
        <v>0</v>
      </c>
      <c r="NQ25" s="71">
        <v>0</v>
      </c>
      <c r="NR25" s="71">
        <v>0</v>
      </c>
      <c r="NS25" s="71">
        <v>0</v>
      </c>
      <c r="NT25" s="71">
        <v>0</v>
      </c>
      <c r="NU25" s="71">
        <v>0</v>
      </c>
      <c r="NV25" s="71">
        <v>0</v>
      </c>
      <c r="NW25" s="71">
        <v>0</v>
      </c>
      <c r="NX25" s="71">
        <v>0</v>
      </c>
      <c r="NY25" s="71">
        <v>0</v>
      </c>
      <c r="NZ25" s="71">
        <v>0</v>
      </c>
      <c r="OA25" s="71">
        <v>0</v>
      </c>
      <c r="OB25" s="71">
        <v>0</v>
      </c>
      <c r="OC25" s="71">
        <v>0</v>
      </c>
      <c r="OD25" s="71">
        <v>0</v>
      </c>
      <c r="OE25" s="71">
        <v>0</v>
      </c>
      <c r="OF25" s="71">
        <v>0</v>
      </c>
      <c r="OG25" s="71">
        <v>0</v>
      </c>
      <c r="OH25" s="71">
        <v>0</v>
      </c>
      <c r="OI25" s="71">
        <v>0</v>
      </c>
      <c r="OJ25" s="71">
        <v>0</v>
      </c>
      <c r="OK25" s="71">
        <v>0</v>
      </c>
      <c r="OL25" s="71">
        <v>0</v>
      </c>
      <c r="OM25" s="71">
        <v>0</v>
      </c>
      <c r="ON25" s="71">
        <v>0</v>
      </c>
      <c r="OO25" s="71">
        <v>0</v>
      </c>
      <c r="OP25" s="71">
        <v>0</v>
      </c>
      <c r="OQ25" s="71">
        <v>0</v>
      </c>
      <c r="OR25" s="71">
        <v>0</v>
      </c>
      <c r="OS25" s="71">
        <v>0</v>
      </c>
      <c r="OT25" s="71">
        <v>0</v>
      </c>
      <c r="OU25" s="71">
        <v>0</v>
      </c>
      <c r="OV25" s="71">
        <v>0</v>
      </c>
      <c r="OW25" s="71">
        <v>0</v>
      </c>
      <c r="OX25" s="71">
        <v>0</v>
      </c>
      <c r="OY25" s="71">
        <v>0</v>
      </c>
      <c r="OZ25" s="71">
        <v>0</v>
      </c>
      <c r="PA25" s="71">
        <v>0</v>
      </c>
      <c r="PB25" s="71">
        <v>0</v>
      </c>
      <c r="PC25" s="71">
        <v>0</v>
      </c>
      <c r="PD25" s="71">
        <v>0</v>
      </c>
      <c r="PE25" s="71">
        <v>0</v>
      </c>
      <c r="PF25" s="71">
        <v>0</v>
      </c>
      <c r="PG25" s="71">
        <v>0</v>
      </c>
      <c r="PH25" s="71">
        <v>0</v>
      </c>
      <c r="PI25" s="71">
        <v>0</v>
      </c>
      <c r="PJ25" s="71">
        <v>0</v>
      </c>
      <c r="PK25" s="71">
        <v>0</v>
      </c>
      <c r="PL25" s="71">
        <v>0</v>
      </c>
      <c r="PM25" s="71">
        <v>0</v>
      </c>
      <c r="PN25" s="71">
        <v>0</v>
      </c>
      <c r="PO25" s="71">
        <v>0</v>
      </c>
      <c r="PP25" s="71">
        <v>0</v>
      </c>
      <c r="PQ25" s="71">
        <v>0</v>
      </c>
      <c r="PR25" s="71">
        <v>0</v>
      </c>
      <c r="PS25" s="71">
        <v>0</v>
      </c>
      <c r="PT25" s="71">
        <v>0</v>
      </c>
      <c r="PU25" s="71">
        <v>0</v>
      </c>
      <c r="PV25" s="71">
        <v>0</v>
      </c>
      <c r="PW25" s="71">
        <v>0</v>
      </c>
      <c r="PX25" s="71">
        <v>0</v>
      </c>
      <c r="PY25" s="71">
        <v>0</v>
      </c>
      <c r="PZ25" s="71">
        <v>0</v>
      </c>
      <c r="QA25" s="71">
        <v>0</v>
      </c>
      <c r="QB25" s="71">
        <v>0</v>
      </c>
      <c r="QC25" s="71">
        <v>0</v>
      </c>
      <c r="QD25" s="71">
        <v>0</v>
      </c>
      <c r="QE25" s="71">
        <v>0</v>
      </c>
      <c r="QF25" s="71">
        <v>0</v>
      </c>
      <c r="QG25" s="71">
        <v>0</v>
      </c>
      <c r="QH25" s="71">
        <v>0</v>
      </c>
      <c r="QI25" s="71">
        <v>0</v>
      </c>
      <c r="QJ25" s="71">
        <v>0</v>
      </c>
      <c r="QK25" s="71">
        <v>0</v>
      </c>
      <c r="QL25" s="71">
        <v>0</v>
      </c>
      <c r="QM25" s="71">
        <v>0</v>
      </c>
      <c r="QN25" s="71">
        <v>0</v>
      </c>
      <c r="QO25" s="71">
        <v>0</v>
      </c>
      <c r="QP25" s="71">
        <v>0</v>
      </c>
      <c r="QQ25" s="71">
        <v>0</v>
      </c>
      <c r="QR25" s="71">
        <v>0</v>
      </c>
      <c r="QS25" s="71">
        <v>0</v>
      </c>
      <c r="QT25" s="71">
        <v>0</v>
      </c>
      <c r="QU25" s="71">
        <v>0</v>
      </c>
      <c r="QV25" s="71">
        <v>0</v>
      </c>
      <c r="QW25" s="71">
        <v>0</v>
      </c>
      <c r="QX25" s="71">
        <v>0</v>
      </c>
      <c r="QY25" s="71">
        <v>0</v>
      </c>
      <c r="QZ25" s="71">
        <v>0</v>
      </c>
      <c r="RA25" s="71">
        <v>0</v>
      </c>
      <c r="RB25" s="71">
        <v>0</v>
      </c>
      <c r="RC25" s="71">
        <v>0</v>
      </c>
      <c r="RD25" s="71">
        <v>0</v>
      </c>
      <c r="RE25" s="71">
        <v>0</v>
      </c>
      <c r="RF25" s="71">
        <v>0</v>
      </c>
      <c r="RG25" s="71">
        <v>0</v>
      </c>
      <c r="RH25" s="71">
        <v>0</v>
      </c>
      <c r="RI25" s="71">
        <v>0</v>
      </c>
      <c r="RJ25" s="71">
        <v>0</v>
      </c>
      <c r="RK25" s="71">
        <v>0</v>
      </c>
      <c r="RL25" s="71">
        <v>0</v>
      </c>
      <c r="RM25" s="71">
        <v>0</v>
      </c>
      <c r="RN25" s="71">
        <v>0</v>
      </c>
      <c r="RO25" s="71">
        <v>0</v>
      </c>
      <c r="RP25" s="71">
        <v>0</v>
      </c>
      <c r="RQ25" s="71">
        <v>0</v>
      </c>
      <c r="RR25" s="71">
        <v>0</v>
      </c>
      <c r="RS25" s="71">
        <v>0</v>
      </c>
      <c r="RT25" s="71">
        <v>0</v>
      </c>
      <c r="RU25" s="71">
        <v>0</v>
      </c>
      <c r="RV25" s="71">
        <v>0</v>
      </c>
      <c r="RW25" s="71">
        <v>0</v>
      </c>
      <c r="RX25" s="71">
        <v>0</v>
      </c>
      <c r="RY25" s="71">
        <v>0</v>
      </c>
      <c r="RZ25" s="71">
        <v>0</v>
      </c>
      <c r="SA25" s="71">
        <v>0</v>
      </c>
      <c r="SB25" s="71">
        <v>0</v>
      </c>
      <c r="SC25" s="71">
        <v>0</v>
      </c>
      <c r="SD25" s="71">
        <v>0</v>
      </c>
      <c r="SE25" s="71">
        <v>0</v>
      </c>
      <c r="SF25" s="71">
        <v>0</v>
      </c>
      <c r="SG25" s="71">
        <v>0</v>
      </c>
      <c r="SH25" s="71">
        <v>0</v>
      </c>
    </row>
    <row r="26" spans="1:502">
      <c r="A26" s="16" t="s">
        <v>2197</v>
      </c>
      <c r="B26" s="70">
        <v>18</v>
      </c>
      <c r="C26" s="70">
        <v>18</v>
      </c>
      <c r="D26" s="70">
        <v>1</v>
      </c>
      <c r="E26" s="70">
        <v>2021</v>
      </c>
      <c r="F26" s="70" t="s">
        <v>160</v>
      </c>
      <c r="G26" s="1073" t="s">
        <v>2179</v>
      </c>
      <c r="H26" s="70" t="s">
        <v>2180</v>
      </c>
      <c r="I26" s="1066"/>
      <c r="J26" s="73">
        <v>0</v>
      </c>
      <c r="K26" s="73">
        <v>0</v>
      </c>
      <c r="L26" s="73">
        <v>0</v>
      </c>
      <c r="M26" s="73">
        <v>0</v>
      </c>
      <c r="N26" s="73">
        <v>0</v>
      </c>
      <c r="O26" s="73">
        <v>0</v>
      </c>
      <c r="P26" s="73">
        <v>0</v>
      </c>
      <c r="Q26" s="73">
        <v>0</v>
      </c>
      <c r="R26" s="73">
        <v>0</v>
      </c>
      <c r="S26" s="73">
        <v>0</v>
      </c>
      <c r="T26" s="73">
        <v>0</v>
      </c>
      <c r="U26" s="73">
        <v>0</v>
      </c>
      <c r="V26" s="73">
        <v>0</v>
      </c>
      <c r="W26" s="73">
        <v>0</v>
      </c>
      <c r="X26" s="73">
        <v>0</v>
      </c>
      <c r="Y26" s="73">
        <v>0</v>
      </c>
      <c r="Z26" s="73">
        <v>0</v>
      </c>
      <c r="AA26" s="73">
        <v>0</v>
      </c>
      <c r="AB26" s="73">
        <v>0</v>
      </c>
      <c r="AC26" s="73">
        <v>0</v>
      </c>
      <c r="AD26" s="73">
        <v>0</v>
      </c>
      <c r="AE26" s="73">
        <v>0</v>
      </c>
      <c r="AF26" s="73">
        <v>0</v>
      </c>
      <c r="AG26" s="73">
        <v>0</v>
      </c>
      <c r="AH26" s="73">
        <v>0</v>
      </c>
      <c r="AI26" s="73">
        <v>0</v>
      </c>
      <c r="AJ26" s="73">
        <v>0</v>
      </c>
      <c r="AK26" s="73">
        <v>0</v>
      </c>
      <c r="AL26" s="73">
        <v>0</v>
      </c>
      <c r="AM26" s="73">
        <v>0</v>
      </c>
      <c r="AN26" s="73">
        <v>0</v>
      </c>
      <c r="AO26" s="73">
        <v>0</v>
      </c>
      <c r="AP26" s="73">
        <v>0</v>
      </c>
      <c r="AQ26" s="73">
        <v>0</v>
      </c>
      <c r="AR26" s="73">
        <v>0</v>
      </c>
      <c r="AS26" s="73">
        <v>0</v>
      </c>
      <c r="AT26" s="73">
        <v>0</v>
      </c>
      <c r="AU26" s="73">
        <v>0</v>
      </c>
      <c r="AV26" s="73">
        <v>0</v>
      </c>
      <c r="AW26" s="73">
        <v>0</v>
      </c>
      <c r="AX26" s="73">
        <v>0</v>
      </c>
      <c r="AY26" s="73">
        <v>0</v>
      </c>
      <c r="AZ26" s="73">
        <v>0</v>
      </c>
      <c r="BA26" s="73">
        <v>0</v>
      </c>
      <c r="BB26" s="73">
        <v>0</v>
      </c>
      <c r="BC26" s="73">
        <v>0</v>
      </c>
      <c r="BD26" s="73">
        <v>0</v>
      </c>
      <c r="BE26" s="73">
        <v>0</v>
      </c>
      <c r="BF26" s="73">
        <v>0</v>
      </c>
      <c r="BG26" s="73">
        <v>0</v>
      </c>
      <c r="BH26" s="73">
        <v>0</v>
      </c>
      <c r="BI26" s="73">
        <v>0</v>
      </c>
      <c r="BJ26" s="73">
        <v>0</v>
      </c>
      <c r="BK26" s="73">
        <v>0</v>
      </c>
      <c r="BL26" s="73">
        <v>0</v>
      </c>
      <c r="BM26" s="73">
        <v>0</v>
      </c>
      <c r="BN26" s="73">
        <v>0</v>
      </c>
      <c r="BO26" s="73">
        <v>0</v>
      </c>
      <c r="BP26" s="73">
        <v>0</v>
      </c>
      <c r="BQ26" s="73">
        <v>0</v>
      </c>
      <c r="BR26" s="73">
        <v>0</v>
      </c>
      <c r="BS26" s="73">
        <v>0</v>
      </c>
      <c r="BT26" s="73">
        <v>0</v>
      </c>
      <c r="BU26" s="73">
        <v>0</v>
      </c>
      <c r="BV26" s="73">
        <v>0</v>
      </c>
      <c r="BW26" s="73">
        <v>0</v>
      </c>
      <c r="BX26" s="73">
        <v>0</v>
      </c>
      <c r="BY26" s="73">
        <v>0</v>
      </c>
      <c r="BZ26" s="73">
        <v>0</v>
      </c>
      <c r="CA26" s="73">
        <v>0</v>
      </c>
      <c r="CB26" s="73">
        <v>0</v>
      </c>
      <c r="CC26" s="73">
        <v>0</v>
      </c>
      <c r="CD26" s="73">
        <v>0</v>
      </c>
      <c r="CE26" s="73">
        <v>0</v>
      </c>
      <c r="CF26" s="73">
        <v>0</v>
      </c>
      <c r="CG26" s="73">
        <v>0</v>
      </c>
      <c r="CH26" s="73">
        <v>0</v>
      </c>
      <c r="CI26" s="73">
        <v>0</v>
      </c>
      <c r="CJ26" s="73">
        <v>0</v>
      </c>
      <c r="CK26" s="73">
        <v>0</v>
      </c>
      <c r="CL26" s="73">
        <v>0</v>
      </c>
      <c r="CM26" s="73">
        <v>0</v>
      </c>
      <c r="CN26" s="73">
        <v>0</v>
      </c>
      <c r="CO26" s="73">
        <v>0</v>
      </c>
      <c r="CP26" s="73">
        <v>0</v>
      </c>
      <c r="CQ26" s="73">
        <v>0</v>
      </c>
      <c r="CR26" s="73">
        <v>0</v>
      </c>
      <c r="CS26" s="73">
        <v>0</v>
      </c>
      <c r="CT26" s="73">
        <v>0</v>
      </c>
      <c r="CU26" s="73">
        <v>0</v>
      </c>
      <c r="CV26" s="73">
        <v>0</v>
      </c>
      <c r="CW26" s="73">
        <v>0</v>
      </c>
      <c r="CX26" s="73">
        <v>0</v>
      </c>
      <c r="CY26" s="73">
        <v>0</v>
      </c>
      <c r="CZ26" s="73">
        <v>0</v>
      </c>
      <c r="DA26" s="73">
        <v>0</v>
      </c>
      <c r="DB26" s="73">
        <v>0</v>
      </c>
      <c r="DC26" s="73">
        <v>0</v>
      </c>
      <c r="DD26" s="73">
        <v>0</v>
      </c>
      <c r="DE26" s="73">
        <v>0</v>
      </c>
      <c r="DF26" s="73">
        <v>0</v>
      </c>
      <c r="DG26" s="73">
        <v>0</v>
      </c>
      <c r="DH26" s="73">
        <v>0</v>
      </c>
      <c r="DI26" s="73">
        <v>0</v>
      </c>
      <c r="DJ26" s="73">
        <v>0</v>
      </c>
      <c r="DK26" s="73">
        <v>0</v>
      </c>
      <c r="DL26" s="73">
        <v>0</v>
      </c>
      <c r="DM26" s="73">
        <v>0</v>
      </c>
      <c r="DN26" s="73">
        <v>0</v>
      </c>
      <c r="DO26" s="73">
        <v>0</v>
      </c>
      <c r="DP26" s="73">
        <v>0</v>
      </c>
      <c r="DQ26" s="73">
        <v>0</v>
      </c>
      <c r="DR26" s="73">
        <v>0</v>
      </c>
      <c r="DS26" s="73">
        <v>0</v>
      </c>
      <c r="DT26" s="73">
        <v>0</v>
      </c>
      <c r="DU26" s="73">
        <v>0</v>
      </c>
      <c r="DV26" s="73">
        <v>0</v>
      </c>
      <c r="DW26" s="73">
        <v>0</v>
      </c>
      <c r="DX26" s="73">
        <v>0</v>
      </c>
      <c r="DY26" s="73">
        <v>0</v>
      </c>
      <c r="DZ26" s="73">
        <v>0</v>
      </c>
      <c r="EA26" s="73">
        <v>0</v>
      </c>
      <c r="EB26" s="73">
        <v>0</v>
      </c>
      <c r="EC26" s="73">
        <v>0</v>
      </c>
      <c r="ED26" s="73">
        <v>0</v>
      </c>
      <c r="EE26" s="73">
        <v>0</v>
      </c>
      <c r="EF26" s="73">
        <v>0</v>
      </c>
      <c r="EG26" s="73">
        <v>0</v>
      </c>
      <c r="EH26" s="73">
        <v>0</v>
      </c>
      <c r="EI26" s="73">
        <v>0</v>
      </c>
      <c r="EJ26" s="73">
        <v>0</v>
      </c>
      <c r="EK26" s="73">
        <v>0</v>
      </c>
      <c r="EL26" s="73">
        <v>0</v>
      </c>
      <c r="EM26" s="73">
        <v>0</v>
      </c>
      <c r="EN26" s="73">
        <v>0</v>
      </c>
      <c r="EO26" s="73">
        <v>0</v>
      </c>
      <c r="EP26" s="73">
        <v>0</v>
      </c>
      <c r="EQ26" s="73">
        <v>0</v>
      </c>
      <c r="ER26" s="73">
        <v>0</v>
      </c>
      <c r="ES26" s="73">
        <v>0</v>
      </c>
      <c r="ET26" s="73">
        <v>0</v>
      </c>
      <c r="EU26" s="73">
        <v>0</v>
      </c>
      <c r="EV26" s="73">
        <v>0</v>
      </c>
      <c r="EW26" s="73">
        <v>0</v>
      </c>
      <c r="EX26" s="73">
        <v>0</v>
      </c>
      <c r="EY26" s="73">
        <v>0</v>
      </c>
      <c r="EZ26" s="73">
        <v>0</v>
      </c>
      <c r="FA26" s="73">
        <v>0</v>
      </c>
      <c r="FB26" s="73">
        <v>0</v>
      </c>
      <c r="FC26" s="73">
        <v>0</v>
      </c>
      <c r="FD26" s="73">
        <v>0</v>
      </c>
      <c r="FE26" s="73">
        <v>0</v>
      </c>
      <c r="FF26" s="73">
        <v>0</v>
      </c>
      <c r="FG26" s="73">
        <v>0</v>
      </c>
      <c r="FH26" s="73">
        <v>0</v>
      </c>
      <c r="FI26" s="73">
        <v>0</v>
      </c>
      <c r="FJ26" s="73">
        <v>0</v>
      </c>
      <c r="FK26" s="73">
        <v>0</v>
      </c>
      <c r="FL26" s="73">
        <v>0</v>
      </c>
      <c r="FM26" s="73">
        <v>0</v>
      </c>
      <c r="FN26" s="73">
        <v>0</v>
      </c>
      <c r="FO26" s="73">
        <v>0</v>
      </c>
      <c r="FP26" s="73">
        <v>0</v>
      </c>
      <c r="FQ26" s="73">
        <v>0</v>
      </c>
      <c r="FR26" s="73">
        <v>0</v>
      </c>
      <c r="FS26" s="73">
        <v>0</v>
      </c>
      <c r="FT26" s="73">
        <v>0</v>
      </c>
      <c r="FU26" s="73">
        <v>0</v>
      </c>
      <c r="FV26" s="73">
        <v>0</v>
      </c>
      <c r="FW26" s="73">
        <v>0</v>
      </c>
      <c r="FX26" s="73">
        <v>0</v>
      </c>
      <c r="FY26" s="73">
        <v>0</v>
      </c>
      <c r="FZ26" s="73">
        <v>0</v>
      </c>
      <c r="GA26" s="73">
        <v>0</v>
      </c>
      <c r="GB26" s="73">
        <v>0</v>
      </c>
      <c r="GC26" s="73">
        <v>0</v>
      </c>
      <c r="GD26" s="73">
        <v>0</v>
      </c>
      <c r="GE26" s="73">
        <v>0</v>
      </c>
      <c r="GF26" s="73">
        <v>0</v>
      </c>
      <c r="GG26" s="73">
        <v>0</v>
      </c>
      <c r="GH26" s="73">
        <v>0</v>
      </c>
      <c r="GI26" s="73">
        <v>0</v>
      </c>
      <c r="GJ26" s="73">
        <v>0</v>
      </c>
      <c r="GK26" s="73">
        <v>0</v>
      </c>
      <c r="GL26" s="73">
        <v>0</v>
      </c>
      <c r="GM26" s="73">
        <v>0</v>
      </c>
      <c r="GN26" s="73">
        <v>0</v>
      </c>
      <c r="GO26" s="73">
        <v>0</v>
      </c>
      <c r="GP26" s="73">
        <v>0</v>
      </c>
      <c r="GQ26" s="73">
        <v>0</v>
      </c>
      <c r="GR26" s="73">
        <v>0</v>
      </c>
      <c r="GS26" s="73">
        <v>0</v>
      </c>
      <c r="GT26" s="73">
        <v>0</v>
      </c>
      <c r="GU26" s="73">
        <v>0</v>
      </c>
      <c r="GV26" s="73">
        <v>0</v>
      </c>
      <c r="GW26" s="73">
        <v>0</v>
      </c>
      <c r="GX26" s="73">
        <v>0</v>
      </c>
      <c r="GY26" s="73">
        <v>0</v>
      </c>
      <c r="GZ26" s="73">
        <v>0</v>
      </c>
      <c r="HA26" s="73">
        <v>0</v>
      </c>
      <c r="HB26" s="73">
        <v>0</v>
      </c>
      <c r="HC26" s="73">
        <v>0</v>
      </c>
      <c r="HD26" s="73">
        <v>0</v>
      </c>
      <c r="HE26" s="73">
        <v>0</v>
      </c>
      <c r="HF26" s="73">
        <v>0</v>
      </c>
      <c r="HG26" s="73">
        <v>0</v>
      </c>
      <c r="HH26" s="73">
        <v>0</v>
      </c>
      <c r="HI26" s="73">
        <v>0</v>
      </c>
      <c r="HJ26" s="73">
        <v>0</v>
      </c>
      <c r="HK26" s="73">
        <v>0</v>
      </c>
      <c r="HL26" s="73">
        <v>0</v>
      </c>
      <c r="HM26" s="73">
        <v>0</v>
      </c>
      <c r="HN26" s="73">
        <v>0</v>
      </c>
      <c r="HO26" s="73">
        <v>0</v>
      </c>
      <c r="HP26" s="73">
        <v>0</v>
      </c>
      <c r="HQ26" s="73">
        <v>0</v>
      </c>
      <c r="HR26" s="73">
        <v>0</v>
      </c>
      <c r="HS26" s="73">
        <v>0</v>
      </c>
      <c r="HT26" s="73">
        <v>0</v>
      </c>
      <c r="HU26" s="73">
        <v>0</v>
      </c>
      <c r="HV26" s="73">
        <v>0</v>
      </c>
      <c r="HW26" s="73">
        <v>0</v>
      </c>
      <c r="HX26" s="73">
        <v>0</v>
      </c>
      <c r="HY26" s="73">
        <v>0</v>
      </c>
      <c r="HZ26" s="73">
        <v>0</v>
      </c>
      <c r="IA26" s="73">
        <v>0</v>
      </c>
      <c r="IB26" s="73">
        <v>0</v>
      </c>
      <c r="IC26" s="73">
        <v>0</v>
      </c>
      <c r="ID26" s="73">
        <v>0</v>
      </c>
      <c r="IE26" s="73">
        <v>0</v>
      </c>
      <c r="IF26" s="73">
        <v>0</v>
      </c>
      <c r="IG26" s="73">
        <v>0</v>
      </c>
      <c r="IH26" s="73">
        <v>0</v>
      </c>
      <c r="II26" s="73">
        <v>0</v>
      </c>
      <c r="IJ26" s="73">
        <v>0</v>
      </c>
      <c r="IK26" s="73">
        <v>0</v>
      </c>
      <c r="IL26" s="73">
        <v>0</v>
      </c>
      <c r="IM26" s="73">
        <v>0</v>
      </c>
      <c r="IN26" s="73">
        <v>0</v>
      </c>
      <c r="IO26" s="73">
        <v>0</v>
      </c>
      <c r="IP26" s="73">
        <v>0</v>
      </c>
      <c r="IQ26" s="73">
        <v>0</v>
      </c>
      <c r="IR26" s="73">
        <v>0</v>
      </c>
      <c r="IS26" s="73">
        <v>0</v>
      </c>
      <c r="IT26" s="73">
        <v>0</v>
      </c>
      <c r="IU26" s="73">
        <v>0</v>
      </c>
      <c r="IV26" s="74">
        <v>0</v>
      </c>
      <c r="IW26" s="71">
        <v>0</v>
      </c>
      <c r="IX26" s="71">
        <v>0</v>
      </c>
      <c r="IY26" s="71">
        <v>0</v>
      </c>
      <c r="IZ26" s="71">
        <v>0</v>
      </c>
      <c r="JA26" s="71">
        <v>0</v>
      </c>
      <c r="JB26" s="71">
        <v>0</v>
      </c>
      <c r="JC26" s="71">
        <v>0</v>
      </c>
      <c r="JD26" s="71">
        <v>0</v>
      </c>
      <c r="JE26" s="71">
        <v>0</v>
      </c>
      <c r="JF26" s="71">
        <v>0</v>
      </c>
      <c r="JG26" s="71">
        <v>0</v>
      </c>
      <c r="JH26" s="71">
        <v>0</v>
      </c>
      <c r="JI26" s="71">
        <v>0</v>
      </c>
      <c r="JJ26" s="71">
        <v>0</v>
      </c>
      <c r="JK26" s="71">
        <v>0</v>
      </c>
      <c r="JL26" s="71">
        <v>0</v>
      </c>
      <c r="JM26" s="71">
        <v>0</v>
      </c>
      <c r="JN26" s="71">
        <v>0</v>
      </c>
      <c r="JO26" s="71">
        <v>0</v>
      </c>
      <c r="JP26" s="71">
        <v>0</v>
      </c>
      <c r="JQ26" s="71">
        <v>0</v>
      </c>
      <c r="JR26" s="71">
        <v>0</v>
      </c>
      <c r="JS26" s="71">
        <v>0</v>
      </c>
      <c r="JT26" s="71">
        <v>0</v>
      </c>
      <c r="JU26" s="71">
        <v>0</v>
      </c>
      <c r="JV26" s="71">
        <v>0</v>
      </c>
      <c r="JW26" s="71">
        <v>0</v>
      </c>
      <c r="JX26" s="71">
        <v>0</v>
      </c>
      <c r="JY26" s="71">
        <v>0</v>
      </c>
      <c r="JZ26" s="71">
        <v>0</v>
      </c>
      <c r="KA26" s="71">
        <v>0</v>
      </c>
      <c r="KB26" s="71">
        <v>0</v>
      </c>
      <c r="KC26" s="71">
        <v>0</v>
      </c>
      <c r="KD26" s="71">
        <v>0</v>
      </c>
      <c r="KE26" s="71">
        <v>0</v>
      </c>
      <c r="KF26" s="71">
        <v>0</v>
      </c>
      <c r="KG26" s="71">
        <v>0</v>
      </c>
      <c r="KH26" s="71">
        <v>0</v>
      </c>
      <c r="KI26" s="71">
        <v>0</v>
      </c>
      <c r="KJ26" s="71">
        <v>0</v>
      </c>
      <c r="KK26" s="71">
        <v>0</v>
      </c>
      <c r="KL26" s="71">
        <v>0</v>
      </c>
      <c r="KM26" s="71">
        <v>0</v>
      </c>
      <c r="KN26" s="71">
        <v>0</v>
      </c>
      <c r="KO26" s="71">
        <v>0</v>
      </c>
      <c r="KP26" s="71">
        <v>0</v>
      </c>
      <c r="KQ26" s="71">
        <v>0</v>
      </c>
      <c r="KR26" s="71">
        <v>0</v>
      </c>
      <c r="KS26" s="71">
        <v>0</v>
      </c>
      <c r="KT26" s="71">
        <v>0</v>
      </c>
      <c r="KU26" s="71">
        <v>0</v>
      </c>
      <c r="KV26" s="71">
        <v>0</v>
      </c>
      <c r="KW26" s="71">
        <v>0</v>
      </c>
      <c r="KX26" s="71">
        <v>0</v>
      </c>
      <c r="KY26" s="71">
        <v>0</v>
      </c>
      <c r="KZ26" s="71">
        <v>0</v>
      </c>
      <c r="LA26" s="71">
        <v>0</v>
      </c>
      <c r="LB26" s="71">
        <v>0</v>
      </c>
      <c r="LC26" s="71">
        <v>0</v>
      </c>
      <c r="LD26" s="71">
        <v>0</v>
      </c>
      <c r="LE26" s="71">
        <v>0</v>
      </c>
      <c r="LF26" s="71">
        <v>0</v>
      </c>
      <c r="LG26" s="71">
        <v>0</v>
      </c>
      <c r="LH26" s="71">
        <v>0</v>
      </c>
      <c r="LI26" s="71">
        <v>0</v>
      </c>
      <c r="LJ26" s="71">
        <v>0</v>
      </c>
      <c r="LK26" s="71">
        <v>0</v>
      </c>
      <c r="LL26" s="71">
        <v>0</v>
      </c>
      <c r="LM26" s="71">
        <v>0</v>
      </c>
      <c r="LN26" s="71">
        <v>0</v>
      </c>
      <c r="LO26" s="71">
        <v>0</v>
      </c>
      <c r="LP26" s="71">
        <v>0</v>
      </c>
      <c r="LQ26" s="71">
        <v>0</v>
      </c>
      <c r="LR26" s="71">
        <v>0</v>
      </c>
      <c r="LS26" s="71">
        <v>0</v>
      </c>
      <c r="LT26" s="71">
        <v>0</v>
      </c>
      <c r="LU26" s="71">
        <v>0</v>
      </c>
      <c r="LV26" s="71">
        <v>0</v>
      </c>
      <c r="LW26" s="71">
        <v>0</v>
      </c>
      <c r="LX26" s="71">
        <v>0</v>
      </c>
      <c r="LY26" s="71">
        <v>0</v>
      </c>
      <c r="LZ26" s="71">
        <v>0</v>
      </c>
      <c r="MA26" s="71">
        <v>0</v>
      </c>
      <c r="MB26" s="71">
        <v>0</v>
      </c>
      <c r="MC26" s="71">
        <v>0</v>
      </c>
      <c r="MD26" s="71">
        <v>0</v>
      </c>
      <c r="ME26" s="71">
        <v>0</v>
      </c>
      <c r="MF26" s="71">
        <v>0</v>
      </c>
      <c r="MG26" s="71">
        <v>0</v>
      </c>
      <c r="MH26" s="71">
        <v>0</v>
      </c>
      <c r="MI26" s="71">
        <v>0</v>
      </c>
      <c r="MJ26" s="71">
        <v>0</v>
      </c>
      <c r="MK26" s="71">
        <v>0</v>
      </c>
      <c r="ML26" s="71">
        <v>0</v>
      </c>
      <c r="MM26" s="71">
        <v>0</v>
      </c>
      <c r="MN26" s="71">
        <v>0</v>
      </c>
      <c r="MO26" s="71">
        <v>0</v>
      </c>
      <c r="MP26" s="71">
        <v>0</v>
      </c>
      <c r="MQ26" s="71">
        <v>0</v>
      </c>
      <c r="MR26" s="71">
        <v>0</v>
      </c>
      <c r="MS26" s="71">
        <v>0</v>
      </c>
      <c r="MT26" s="71">
        <v>0</v>
      </c>
      <c r="MU26" s="71">
        <v>0</v>
      </c>
      <c r="MV26" s="71">
        <v>0</v>
      </c>
      <c r="MW26" s="71">
        <v>0</v>
      </c>
      <c r="MX26" s="71">
        <v>0</v>
      </c>
      <c r="MY26" s="71">
        <v>0</v>
      </c>
      <c r="MZ26" s="71">
        <v>0</v>
      </c>
      <c r="NA26" s="71">
        <v>0</v>
      </c>
      <c r="NB26" s="71">
        <v>0</v>
      </c>
      <c r="NC26" s="71">
        <v>0</v>
      </c>
      <c r="ND26" s="71">
        <v>0</v>
      </c>
      <c r="NE26" s="71">
        <v>0</v>
      </c>
      <c r="NF26" s="71">
        <v>0</v>
      </c>
      <c r="NG26" s="71">
        <v>0</v>
      </c>
      <c r="NH26" s="71">
        <v>0</v>
      </c>
      <c r="NI26" s="71">
        <v>0</v>
      </c>
      <c r="NJ26" s="71">
        <v>0</v>
      </c>
      <c r="NK26" s="71">
        <v>0</v>
      </c>
      <c r="NL26" s="71">
        <v>0</v>
      </c>
      <c r="NM26" s="71">
        <v>0</v>
      </c>
      <c r="NN26" s="71">
        <v>0</v>
      </c>
      <c r="NO26" s="71">
        <v>0</v>
      </c>
      <c r="NP26" s="71">
        <v>0</v>
      </c>
      <c r="NQ26" s="71">
        <v>0</v>
      </c>
      <c r="NR26" s="71">
        <v>0</v>
      </c>
      <c r="NS26" s="71">
        <v>0</v>
      </c>
      <c r="NT26" s="71">
        <v>0</v>
      </c>
      <c r="NU26" s="71">
        <v>0</v>
      </c>
      <c r="NV26" s="71">
        <v>0</v>
      </c>
      <c r="NW26" s="71">
        <v>0</v>
      </c>
      <c r="NX26" s="71">
        <v>0</v>
      </c>
      <c r="NY26" s="71">
        <v>0</v>
      </c>
      <c r="NZ26" s="71">
        <v>0</v>
      </c>
      <c r="OA26" s="71">
        <v>0</v>
      </c>
      <c r="OB26" s="71">
        <v>0</v>
      </c>
      <c r="OC26" s="71">
        <v>0</v>
      </c>
      <c r="OD26" s="71">
        <v>0</v>
      </c>
      <c r="OE26" s="71">
        <v>0</v>
      </c>
      <c r="OF26" s="71">
        <v>0</v>
      </c>
      <c r="OG26" s="71">
        <v>0</v>
      </c>
      <c r="OH26" s="71">
        <v>0</v>
      </c>
      <c r="OI26" s="71">
        <v>0</v>
      </c>
      <c r="OJ26" s="71">
        <v>0</v>
      </c>
      <c r="OK26" s="71">
        <v>0</v>
      </c>
      <c r="OL26" s="71">
        <v>0</v>
      </c>
      <c r="OM26" s="71">
        <v>0</v>
      </c>
      <c r="ON26" s="71">
        <v>0</v>
      </c>
      <c r="OO26" s="71">
        <v>0</v>
      </c>
      <c r="OP26" s="71">
        <v>0</v>
      </c>
      <c r="OQ26" s="71">
        <v>0</v>
      </c>
      <c r="OR26" s="71">
        <v>0</v>
      </c>
      <c r="OS26" s="71">
        <v>0</v>
      </c>
      <c r="OT26" s="71">
        <v>0</v>
      </c>
      <c r="OU26" s="71">
        <v>0</v>
      </c>
      <c r="OV26" s="71">
        <v>0</v>
      </c>
      <c r="OW26" s="71">
        <v>0</v>
      </c>
      <c r="OX26" s="71">
        <v>0</v>
      </c>
      <c r="OY26" s="71">
        <v>0</v>
      </c>
      <c r="OZ26" s="71">
        <v>0</v>
      </c>
      <c r="PA26" s="71">
        <v>0</v>
      </c>
      <c r="PB26" s="71">
        <v>0</v>
      </c>
      <c r="PC26" s="71">
        <v>0</v>
      </c>
      <c r="PD26" s="71">
        <v>0</v>
      </c>
      <c r="PE26" s="71">
        <v>0</v>
      </c>
      <c r="PF26" s="71">
        <v>0</v>
      </c>
      <c r="PG26" s="71">
        <v>0</v>
      </c>
      <c r="PH26" s="71">
        <v>0</v>
      </c>
      <c r="PI26" s="71">
        <v>0</v>
      </c>
      <c r="PJ26" s="71">
        <v>0</v>
      </c>
      <c r="PK26" s="71">
        <v>0</v>
      </c>
      <c r="PL26" s="71">
        <v>0</v>
      </c>
      <c r="PM26" s="71">
        <v>0</v>
      </c>
      <c r="PN26" s="71">
        <v>0</v>
      </c>
      <c r="PO26" s="71">
        <v>0</v>
      </c>
      <c r="PP26" s="71">
        <v>0</v>
      </c>
      <c r="PQ26" s="71">
        <v>0</v>
      </c>
      <c r="PR26" s="71">
        <v>0</v>
      </c>
      <c r="PS26" s="71">
        <v>0</v>
      </c>
      <c r="PT26" s="71">
        <v>0</v>
      </c>
      <c r="PU26" s="71">
        <v>0</v>
      </c>
      <c r="PV26" s="71">
        <v>0</v>
      </c>
      <c r="PW26" s="71">
        <v>0</v>
      </c>
      <c r="PX26" s="71">
        <v>0</v>
      </c>
      <c r="PY26" s="71">
        <v>0</v>
      </c>
      <c r="PZ26" s="71">
        <v>0</v>
      </c>
      <c r="QA26" s="71">
        <v>0</v>
      </c>
      <c r="QB26" s="71">
        <v>0</v>
      </c>
      <c r="QC26" s="71">
        <v>0</v>
      </c>
      <c r="QD26" s="71">
        <v>0</v>
      </c>
      <c r="QE26" s="71">
        <v>0</v>
      </c>
      <c r="QF26" s="71">
        <v>0</v>
      </c>
      <c r="QG26" s="71">
        <v>0</v>
      </c>
      <c r="QH26" s="71">
        <v>0</v>
      </c>
      <c r="QI26" s="71">
        <v>0</v>
      </c>
      <c r="QJ26" s="71">
        <v>0</v>
      </c>
      <c r="QK26" s="71">
        <v>0</v>
      </c>
      <c r="QL26" s="71">
        <v>0</v>
      </c>
      <c r="QM26" s="71">
        <v>0</v>
      </c>
      <c r="QN26" s="71">
        <v>0</v>
      </c>
      <c r="QO26" s="71">
        <v>0</v>
      </c>
      <c r="QP26" s="71">
        <v>0</v>
      </c>
      <c r="QQ26" s="71">
        <v>0</v>
      </c>
      <c r="QR26" s="71">
        <v>0</v>
      </c>
      <c r="QS26" s="71">
        <v>0</v>
      </c>
      <c r="QT26" s="71">
        <v>0</v>
      </c>
      <c r="QU26" s="71">
        <v>0</v>
      </c>
      <c r="QV26" s="71">
        <v>0</v>
      </c>
      <c r="QW26" s="71">
        <v>0</v>
      </c>
      <c r="QX26" s="71">
        <v>0</v>
      </c>
      <c r="QY26" s="71">
        <v>0</v>
      </c>
      <c r="QZ26" s="71">
        <v>0</v>
      </c>
      <c r="RA26" s="71">
        <v>0</v>
      </c>
      <c r="RB26" s="71">
        <v>0</v>
      </c>
      <c r="RC26" s="71">
        <v>0</v>
      </c>
      <c r="RD26" s="71">
        <v>0</v>
      </c>
      <c r="RE26" s="71">
        <v>0</v>
      </c>
      <c r="RF26" s="71">
        <v>0</v>
      </c>
      <c r="RG26" s="71">
        <v>0</v>
      </c>
      <c r="RH26" s="71">
        <v>0</v>
      </c>
      <c r="RI26" s="71">
        <v>0</v>
      </c>
      <c r="RJ26" s="71">
        <v>0</v>
      </c>
      <c r="RK26" s="71">
        <v>0</v>
      </c>
      <c r="RL26" s="71">
        <v>0</v>
      </c>
      <c r="RM26" s="71">
        <v>0</v>
      </c>
      <c r="RN26" s="71">
        <v>0</v>
      </c>
      <c r="RO26" s="71">
        <v>0</v>
      </c>
      <c r="RP26" s="71">
        <v>0</v>
      </c>
      <c r="RQ26" s="71">
        <v>0</v>
      </c>
      <c r="RR26" s="71">
        <v>0</v>
      </c>
      <c r="RS26" s="71">
        <v>0</v>
      </c>
      <c r="RT26" s="71">
        <v>0</v>
      </c>
      <c r="RU26" s="71">
        <v>0</v>
      </c>
      <c r="RV26" s="71">
        <v>0</v>
      </c>
      <c r="RW26" s="71">
        <v>0</v>
      </c>
      <c r="RX26" s="71">
        <v>0</v>
      </c>
      <c r="RY26" s="71">
        <v>0</v>
      </c>
      <c r="RZ26" s="71">
        <v>0</v>
      </c>
      <c r="SA26" s="71">
        <v>0</v>
      </c>
      <c r="SB26" s="71">
        <v>0</v>
      </c>
      <c r="SC26" s="71">
        <v>0</v>
      </c>
      <c r="SD26" s="71">
        <v>0</v>
      </c>
      <c r="SE26" s="71">
        <v>0</v>
      </c>
      <c r="SF26" s="71">
        <v>0</v>
      </c>
      <c r="SG26" s="71">
        <v>0</v>
      </c>
      <c r="SH26" s="71">
        <v>0</v>
      </c>
    </row>
    <row r="27" spans="1:502">
      <c r="A27" s="16" t="s">
        <v>2198</v>
      </c>
      <c r="B27" s="70">
        <v>19</v>
      </c>
      <c r="C27" s="70">
        <v>19</v>
      </c>
      <c r="D27" s="70">
        <v>1</v>
      </c>
      <c r="E27" s="70">
        <v>2022</v>
      </c>
      <c r="F27" s="70" t="s">
        <v>161</v>
      </c>
      <c r="G27" s="1073" t="s">
        <v>2179</v>
      </c>
      <c r="H27" s="70" t="s">
        <v>2180</v>
      </c>
      <c r="I27" s="1066"/>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73"/>
      <c r="EQ27" s="73"/>
      <c r="ER27" s="73"/>
      <c r="ES27" s="73"/>
      <c r="ET27" s="73"/>
      <c r="EU27" s="73"/>
      <c r="EV27" s="73"/>
      <c r="EW27" s="73"/>
      <c r="EX27" s="73"/>
      <c r="EY27" s="73"/>
      <c r="EZ27" s="73"/>
      <c r="FA27" s="73"/>
      <c r="FB27" s="73"/>
      <c r="FC27" s="73"/>
      <c r="FD27" s="73"/>
      <c r="FE27" s="73"/>
      <c r="FF27" s="73"/>
      <c r="FG27" s="73"/>
      <c r="FH27" s="73"/>
      <c r="FI27" s="73"/>
      <c r="FJ27" s="73"/>
      <c r="FK27" s="73"/>
      <c r="FL27" s="73"/>
      <c r="FM27" s="73"/>
      <c r="FN27" s="73"/>
      <c r="FO27" s="73"/>
      <c r="FP27" s="73"/>
      <c r="FQ27" s="73"/>
      <c r="FR27" s="73"/>
      <c r="FS27" s="73"/>
      <c r="FT27" s="73"/>
      <c r="FU27" s="73"/>
      <c r="FV27" s="73"/>
      <c r="FW27" s="73"/>
      <c r="FX27" s="73"/>
      <c r="FY27" s="73"/>
      <c r="FZ27" s="73"/>
      <c r="GA27" s="73"/>
      <c r="GB27" s="73"/>
      <c r="GC27" s="73"/>
      <c r="GD27" s="73"/>
      <c r="GE27" s="73"/>
      <c r="GF27" s="73"/>
      <c r="GG27" s="73"/>
      <c r="GH27" s="73"/>
      <c r="GI27" s="73"/>
      <c r="GJ27" s="73"/>
      <c r="GK27" s="73"/>
      <c r="GL27" s="73"/>
      <c r="GM27" s="73"/>
      <c r="GN27" s="73"/>
      <c r="GO27" s="73"/>
      <c r="GP27" s="73"/>
      <c r="GQ27" s="73"/>
      <c r="GR27" s="73"/>
      <c r="GS27" s="73"/>
      <c r="GT27" s="73"/>
      <c r="GU27" s="73"/>
      <c r="GV27" s="73"/>
      <c r="GW27" s="73"/>
      <c r="GX27" s="73"/>
      <c r="GY27" s="73"/>
      <c r="GZ27" s="73"/>
      <c r="HA27" s="73"/>
      <c r="HB27" s="73"/>
      <c r="HC27" s="73"/>
      <c r="HD27" s="73"/>
      <c r="HE27" s="73"/>
      <c r="HF27" s="73"/>
      <c r="HG27" s="73"/>
      <c r="HH27" s="73"/>
      <c r="HI27" s="73"/>
      <c r="HJ27" s="73"/>
      <c r="HK27" s="73"/>
      <c r="HL27" s="73"/>
      <c r="HM27" s="73"/>
      <c r="HN27" s="73"/>
      <c r="HO27" s="73"/>
      <c r="HP27" s="73"/>
      <c r="HQ27" s="73"/>
      <c r="HR27" s="73"/>
      <c r="HS27" s="73"/>
      <c r="HT27" s="73"/>
      <c r="HU27" s="73"/>
      <c r="HV27" s="73"/>
      <c r="HW27" s="73"/>
      <c r="HX27" s="73"/>
      <c r="HY27" s="73"/>
      <c r="HZ27" s="73"/>
      <c r="IA27" s="73"/>
      <c r="IB27" s="73"/>
      <c r="IC27" s="73"/>
      <c r="ID27" s="73"/>
      <c r="IE27" s="73"/>
      <c r="IF27" s="73"/>
      <c r="IG27" s="73"/>
      <c r="IH27" s="73"/>
      <c r="II27" s="73"/>
      <c r="IJ27" s="73"/>
      <c r="IK27" s="73"/>
      <c r="IL27" s="73"/>
      <c r="IM27" s="73"/>
      <c r="IN27" s="73"/>
      <c r="IO27" s="73"/>
      <c r="IP27" s="73"/>
      <c r="IQ27" s="73"/>
      <c r="IR27" s="73"/>
      <c r="IS27" s="73"/>
      <c r="IT27" s="73"/>
      <c r="IU27" s="73"/>
      <c r="IV27" s="74"/>
      <c r="IW27" s="71"/>
      <c r="IX27" s="71"/>
      <c r="IY27" s="71"/>
      <c r="IZ27" s="71"/>
      <c r="JA27" s="71"/>
      <c r="JB27" s="71"/>
      <c r="JC27" s="71"/>
      <c r="JD27" s="71"/>
      <c r="JE27" s="71"/>
      <c r="JF27" s="71"/>
      <c r="JG27" s="71"/>
      <c r="JH27" s="71"/>
      <c r="JI27" s="71"/>
      <c r="JJ27" s="71"/>
      <c r="JK27" s="71"/>
      <c r="JL27" s="71"/>
      <c r="JM27" s="71"/>
      <c r="JN27" s="71"/>
      <c r="JO27" s="71"/>
      <c r="JP27" s="71"/>
      <c r="JQ27" s="71"/>
      <c r="JR27" s="71"/>
      <c r="JS27" s="71"/>
      <c r="JT27" s="71"/>
      <c r="JU27" s="71"/>
      <c r="JV27" s="71"/>
      <c r="JW27" s="71"/>
      <c r="JX27" s="71"/>
      <c r="JY27" s="71"/>
      <c r="JZ27" s="71"/>
      <c r="KA27" s="71"/>
      <c r="KB27" s="71"/>
      <c r="KC27" s="71"/>
      <c r="KD27" s="71"/>
      <c r="KE27" s="71"/>
      <c r="KF27" s="71"/>
      <c r="KG27" s="71"/>
      <c r="KH27" s="71"/>
      <c r="KI27" s="71"/>
      <c r="KJ27" s="71"/>
      <c r="KK27" s="71"/>
      <c r="KL27" s="71"/>
      <c r="KM27" s="71"/>
      <c r="KN27" s="71"/>
      <c r="KO27" s="71"/>
      <c r="KP27" s="71"/>
      <c r="KQ27" s="71"/>
      <c r="KR27" s="71"/>
      <c r="KS27" s="71"/>
      <c r="KT27" s="71"/>
      <c r="KU27" s="71"/>
      <c r="KV27" s="71"/>
      <c r="KW27" s="71"/>
      <c r="KX27" s="71"/>
      <c r="KY27" s="71"/>
      <c r="KZ27" s="71"/>
      <c r="LA27" s="71"/>
      <c r="LB27" s="71"/>
      <c r="LC27" s="71"/>
      <c r="LD27" s="71"/>
      <c r="LE27" s="71"/>
      <c r="LF27" s="71"/>
      <c r="LG27" s="71"/>
      <c r="LH27" s="71"/>
      <c r="LI27" s="71"/>
      <c r="LJ27" s="71"/>
      <c r="LK27" s="71"/>
      <c r="LL27" s="71"/>
      <c r="LM27" s="71"/>
      <c r="LN27" s="71"/>
      <c r="LO27" s="71"/>
      <c r="LP27" s="71"/>
      <c r="LQ27" s="71"/>
      <c r="LR27" s="71"/>
      <c r="LS27" s="71"/>
      <c r="LT27" s="71"/>
      <c r="LU27" s="71"/>
      <c r="LV27" s="71"/>
      <c r="LW27" s="71"/>
      <c r="LX27" s="71"/>
      <c r="LY27" s="71"/>
      <c r="LZ27" s="71"/>
      <c r="MA27" s="71"/>
      <c r="MB27" s="71"/>
      <c r="MC27" s="71"/>
      <c r="MD27" s="71"/>
      <c r="ME27" s="71"/>
      <c r="MF27" s="71"/>
      <c r="MG27" s="71"/>
      <c r="MH27" s="71"/>
      <c r="MI27" s="71"/>
      <c r="MJ27" s="71"/>
      <c r="MK27" s="71"/>
      <c r="ML27" s="71"/>
      <c r="MM27" s="71"/>
      <c r="MN27" s="71"/>
      <c r="MO27" s="71"/>
      <c r="MP27" s="71"/>
      <c r="MQ27" s="71"/>
      <c r="MR27" s="71"/>
      <c r="MS27" s="71"/>
      <c r="MT27" s="71"/>
      <c r="MU27" s="71"/>
      <c r="MV27" s="71"/>
      <c r="MW27" s="71"/>
      <c r="MX27" s="71"/>
      <c r="MY27" s="71"/>
      <c r="MZ27" s="71"/>
      <c r="NA27" s="71"/>
      <c r="NB27" s="71"/>
      <c r="NC27" s="71"/>
      <c r="ND27" s="71"/>
      <c r="NE27" s="71"/>
      <c r="NF27" s="71"/>
      <c r="NG27" s="71"/>
      <c r="NH27" s="71"/>
      <c r="NI27" s="71"/>
      <c r="NJ27" s="71"/>
      <c r="NK27" s="71"/>
      <c r="NL27" s="71"/>
      <c r="NM27" s="71"/>
      <c r="NN27" s="71"/>
      <c r="NO27" s="71"/>
      <c r="NP27" s="71"/>
      <c r="NQ27" s="71"/>
      <c r="NR27" s="71"/>
      <c r="NS27" s="71"/>
      <c r="NT27" s="71"/>
      <c r="NU27" s="71"/>
      <c r="NV27" s="71"/>
      <c r="NW27" s="71"/>
      <c r="NX27" s="71"/>
      <c r="NY27" s="71"/>
      <c r="NZ27" s="71"/>
      <c r="OA27" s="71"/>
      <c r="OB27" s="71"/>
      <c r="OC27" s="71"/>
      <c r="OD27" s="71"/>
      <c r="OE27" s="71"/>
      <c r="OF27" s="71"/>
      <c r="OG27" s="71"/>
      <c r="OH27" s="71"/>
      <c r="OI27" s="71"/>
      <c r="OJ27" s="71"/>
      <c r="OK27" s="71"/>
      <c r="OL27" s="71"/>
      <c r="OM27" s="71"/>
      <c r="ON27" s="71"/>
      <c r="OO27" s="71"/>
      <c r="OP27" s="71"/>
      <c r="OQ27" s="71"/>
      <c r="OR27" s="71"/>
      <c r="OS27" s="71"/>
      <c r="OT27" s="71"/>
      <c r="OU27" s="71"/>
      <c r="OV27" s="71"/>
      <c r="OW27" s="71"/>
      <c r="OX27" s="71"/>
      <c r="OY27" s="71"/>
      <c r="OZ27" s="71"/>
      <c r="PA27" s="71"/>
      <c r="PB27" s="71"/>
      <c r="PC27" s="71"/>
      <c r="PD27" s="71"/>
      <c r="PE27" s="71"/>
      <c r="PF27" s="71"/>
      <c r="PG27" s="71"/>
      <c r="PH27" s="71"/>
      <c r="PI27" s="71"/>
      <c r="PJ27" s="71"/>
      <c r="PK27" s="71"/>
      <c r="PL27" s="71"/>
      <c r="PM27" s="71"/>
      <c r="PN27" s="71"/>
      <c r="PO27" s="71"/>
      <c r="PP27" s="71"/>
      <c r="PQ27" s="71"/>
      <c r="PR27" s="71"/>
      <c r="PS27" s="71"/>
      <c r="PT27" s="71"/>
      <c r="PU27" s="71"/>
      <c r="PV27" s="71"/>
      <c r="PW27" s="71"/>
      <c r="PX27" s="71"/>
      <c r="PY27" s="71"/>
      <c r="PZ27" s="71"/>
      <c r="QA27" s="71"/>
      <c r="QB27" s="71"/>
      <c r="QC27" s="71"/>
      <c r="QD27" s="71"/>
      <c r="QE27" s="71"/>
      <c r="QF27" s="71"/>
      <c r="QG27" s="71"/>
      <c r="QH27" s="71"/>
      <c r="QI27" s="71"/>
      <c r="QJ27" s="71"/>
      <c r="QK27" s="71"/>
      <c r="QL27" s="71"/>
      <c r="QM27" s="71"/>
      <c r="QN27" s="71"/>
      <c r="QO27" s="71"/>
      <c r="QP27" s="71"/>
      <c r="QQ27" s="71"/>
      <c r="QR27" s="71"/>
      <c r="QS27" s="71"/>
      <c r="QT27" s="71"/>
      <c r="QU27" s="71"/>
      <c r="QV27" s="71"/>
      <c r="QW27" s="71"/>
      <c r="QX27" s="71"/>
      <c r="QY27" s="71"/>
      <c r="QZ27" s="71"/>
      <c r="RA27" s="71"/>
      <c r="RB27" s="71"/>
      <c r="RC27" s="71"/>
      <c r="RD27" s="71"/>
      <c r="RE27" s="71"/>
      <c r="RF27" s="71"/>
      <c r="RG27" s="71"/>
      <c r="RH27" s="71"/>
      <c r="RI27" s="71"/>
      <c r="RJ27" s="71"/>
      <c r="RK27" s="71"/>
      <c r="RL27" s="71"/>
      <c r="RM27" s="71"/>
      <c r="RN27" s="71"/>
      <c r="RO27" s="71"/>
      <c r="RP27" s="71"/>
      <c r="RQ27" s="71"/>
      <c r="RR27" s="71"/>
      <c r="RS27" s="71"/>
      <c r="RT27" s="71"/>
      <c r="RU27" s="71"/>
      <c r="RV27" s="71"/>
      <c r="RW27" s="71"/>
      <c r="RX27" s="71"/>
      <c r="RY27" s="71"/>
      <c r="RZ27" s="71"/>
      <c r="SA27" s="71"/>
      <c r="SB27" s="71"/>
      <c r="SC27" s="71"/>
      <c r="SD27" s="71"/>
      <c r="SE27" s="71"/>
      <c r="SF27" s="71"/>
      <c r="SG27" s="71"/>
      <c r="SH27" s="71"/>
    </row>
    <row r="28" spans="1:502">
      <c r="A28" s="16" t="s">
        <v>2199</v>
      </c>
      <c r="B28" s="70">
        <v>20</v>
      </c>
      <c r="C28" s="70">
        <v>20</v>
      </c>
      <c r="D28" s="70">
        <v>1</v>
      </c>
      <c r="E28" s="70">
        <v>2023</v>
      </c>
      <c r="F28" s="70" t="s">
        <v>1539</v>
      </c>
      <c r="G28" s="1073" t="s">
        <v>2179</v>
      </c>
      <c r="H28" s="70" t="s">
        <v>2180</v>
      </c>
      <c r="I28" s="1066"/>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73"/>
      <c r="EN28" s="73"/>
      <c r="EO28" s="73"/>
      <c r="EP28" s="73"/>
      <c r="EQ28" s="73"/>
      <c r="ER28" s="73"/>
      <c r="ES28" s="73"/>
      <c r="ET28" s="73"/>
      <c r="EU28" s="73"/>
      <c r="EV28" s="73"/>
      <c r="EW28" s="73"/>
      <c r="EX28" s="73"/>
      <c r="EY28" s="73"/>
      <c r="EZ28" s="73"/>
      <c r="FA28" s="73"/>
      <c r="FB28" s="73"/>
      <c r="FC28" s="73"/>
      <c r="FD28" s="73"/>
      <c r="FE28" s="73"/>
      <c r="FF28" s="73"/>
      <c r="FG28" s="73"/>
      <c r="FH28" s="73"/>
      <c r="FI28" s="73"/>
      <c r="FJ28" s="73"/>
      <c r="FK28" s="73"/>
      <c r="FL28" s="73"/>
      <c r="FM28" s="73"/>
      <c r="FN28" s="73"/>
      <c r="FO28" s="73"/>
      <c r="FP28" s="73"/>
      <c r="FQ28" s="73"/>
      <c r="FR28" s="73"/>
      <c r="FS28" s="73"/>
      <c r="FT28" s="73"/>
      <c r="FU28" s="73"/>
      <c r="FV28" s="73"/>
      <c r="FW28" s="73"/>
      <c r="FX28" s="73"/>
      <c r="FY28" s="73"/>
      <c r="FZ28" s="73"/>
      <c r="GA28" s="73"/>
      <c r="GB28" s="73"/>
      <c r="GC28" s="73"/>
      <c r="GD28" s="73"/>
      <c r="GE28" s="73"/>
      <c r="GF28" s="73"/>
      <c r="GG28" s="73"/>
      <c r="GH28" s="73"/>
      <c r="GI28" s="73"/>
      <c r="GJ28" s="73"/>
      <c r="GK28" s="73"/>
      <c r="GL28" s="73"/>
      <c r="GM28" s="73"/>
      <c r="GN28" s="73"/>
      <c r="GO28" s="73"/>
      <c r="GP28" s="73"/>
      <c r="GQ28" s="73"/>
      <c r="GR28" s="73"/>
      <c r="GS28" s="73"/>
      <c r="GT28" s="73"/>
      <c r="GU28" s="73"/>
      <c r="GV28" s="73"/>
      <c r="GW28" s="73"/>
      <c r="GX28" s="73"/>
      <c r="GY28" s="73"/>
      <c r="GZ28" s="73"/>
      <c r="HA28" s="73"/>
      <c r="HB28" s="73"/>
      <c r="HC28" s="73"/>
      <c r="HD28" s="73"/>
      <c r="HE28" s="73"/>
      <c r="HF28" s="73"/>
      <c r="HG28" s="73"/>
      <c r="HH28" s="73"/>
      <c r="HI28" s="73"/>
      <c r="HJ28" s="73"/>
      <c r="HK28" s="73"/>
      <c r="HL28" s="73"/>
      <c r="HM28" s="73"/>
      <c r="HN28" s="73"/>
      <c r="HO28" s="73"/>
      <c r="HP28" s="73"/>
      <c r="HQ28" s="73"/>
      <c r="HR28" s="73"/>
      <c r="HS28" s="73"/>
      <c r="HT28" s="73"/>
      <c r="HU28" s="73"/>
      <c r="HV28" s="73"/>
      <c r="HW28" s="73"/>
      <c r="HX28" s="73"/>
      <c r="HY28" s="73"/>
      <c r="HZ28" s="73"/>
      <c r="IA28" s="73"/>
      <c r="IB28" s="73"/>
      <c r="IC28" s="73"/>
      <c r="ID28" s="73"/>
      <c r="IE28" s="73"/>
      <c r="IF28" s="73"/>
      <c r="IG28" s="73"/>
      <c r="IH28" s="73"/>
      <c r="II28" s="73"/>
      <c r="IJ28" s="73"/>
      <c r="IK28" s="73"/>
      <c r="IL28" s="73"/>
      <c r="IM28" s="73"/>
      <c r="IN28" s="73"/>
      <c r="IO28" s="73"/>
      <c r="IP28" s="73"/>
      <c r="IQ28" s="73"/>
      <c r="IR28" s="73"/>
      <c r="IS28" s="73"/>
      <c r="IT28" s="73"/>
      <c r="IU28" s="73"/>
      <c r="IV28" s="74"/>
      <c r="IW28" s="71"/>
      <c r="IX28" s="71"/>
      <c r="IY28" s="71"/>
      <c r="IZ28" s="71"/>
      <c r="JA28" s="71"/>
      <c r="JB28" s="71"/>
      <c r="JC28" s="71"/>
      <c r="JD28" s="71"/>
      <c r="JE28" s="71"/>
      <c r="JF28" s="71"/>
      <c r="JG28" s="71"/>
      <c r="JH28" s="71"/>
      <c r="JI28" s="71"/>
      <c r="JJ28" s="71"/>
      <c r="JK28" s="71"/>
      <c r="JL28" s="71"/>
      <c r="JM28" s="71"/>
      <c r="JN28" s="71"/>
      <c r="JO28" s="71"/>
      <c r="JP28" s="71"/>
      <c r="JQ28" s="71"/>
      <c r="JR28" s="71"/>
      <c r="JS28" s="71"/>
      <c r="JT28" s="71"/>
      <c r="JU28" s="71"/>
      <c r="JV28" s="71"/>
      <c r="JW28" s="71"/>
      <c r="JX28" s="71"/>
      <c r="JY28" s="71"/>
      <c r="JZ28" s="71"/>
      <c r="KA28" s="71"/>
      <c r="KB28" s="71"/>
      <c r="KC28" s="71"/>
      <c r="KD28" s="71"/>
      <c r="KE28" s="71"/>
      <c r="KF28" s="71"/>
      <c r="KG28" s="71"/>
      <c r="KH28" s="71"/>
      <c r="KI28" s="71"/>
      <c r="KJ28" s="71"/>
      <c r="KK28" s="71"/>
      <c r="KL28" s="71"/>
      <c r="KM28" s="71"/>
      <c r="KN28" s="71"/>
      <c r="KO28" s="71"/>
      <c r="KP28" s="71"/>
      <c r="KQ28" s="71"/>
      <c r="KR28" s="71"/>
      <c r="KS28" s="71"/>
      <c r="KT28" s="71"/>
      <c r="KU28" s="71"/>
      <c r="KV28" s="71"/>
      <c r="KW28" s="71"/>
      <c r="KX28" s="71"/>
      <c r="KY28" s="71"/>
      <c r="KZ28" s="71"/>
      <c r="LA28" s="71"/>
      <c r="LB28" s="71"/>
      <c r="LC28" s="71"/>
      <c r="LD28" s="71"/>
      <c r="LE28" s="71"/>
      <c r="LF28" s="71"/>
      <c r="LG28" s="71"/>
      <c r="LH28" s="71"/>
      <c r="LI28" s="71"/>
      <c r="LJ28" s="71"/>
      <c r="LK28" s="71"/>
      <c r="LL28" s="71"/>
      <c r="LM28" s="71"/>
      <c r="LN28" s="71"/>
      <c r="LO28" s="71"/>
      <c r="LP28" s="71"/>
      <c r="LQ28" s="71"/>
      <c r="LR28" s="71"/>
      <c r="LS28" s="71"/>
      <c r="LT28" s="71"/>
      <c r="LU28" s="71"/>
      <c r="LV28" s="71"/>
      <c r="LW28" s="71"/>
      <c r="LX28" s="71"/>
      <c r="LY28" s="71"/>
      <c r="LZ28" s="71"/>
      <c r="MA28" s="71"/>
      <c r="MB28" s="71"/>
      <c r="MC28" s="71"/>
      <c r="MD28" s="71"/>
      <c r="ME28" s="71"/>
      <c r="MF28" s="71"/>
      <c r="MG28" s="71"/>
      <c r="MH28" s="71"/>
      <c r="MI28" s="71"/>
      <c r="MJ28" s="71"/>
      <c r="MK28" s="71"/>
      <c r="ML28" s="71"/>
      <c r="MM28" s="71"/>
      <c r="MN28" s="71"/>
      <c r="MO28" s="71"/>
      <c r="MP28" s="71"/>
      <c r="MQ28" s="71"/>
      <c r="MR28" s="71"/>
      <c r="MS28" s="71"/>
      <c r="MT28" s="71"/>
      <c r="MU28" s="71"/>
      <c r="MV28" s="71"/>
      <c r="MW28" s="71"/>
      <c r="MX28" s="71"/>
      <c r="MY28" s="71"/>
      <c r="MZ28" s="71"/>
      <c r="NA28" s="71"/>
      <c r="NB28" s="71"/>
      <c r="NC28" s="71"/>
      <c r="ND28" s="71"/>
      <c r="NE28" s="71"/>
      <c r="NF28" s="71"/>
      <c r="NG28" s="71"/>
      <c r="NH28" s="71"/>
      <c r="NI28" s="71"/>
      <c r="NJ28" s="71"/>
      <c r="NK28" s="71"/>
      <c r="NL28" s="71"/>
      <c r="NM28" s="71"/>
      <c r="NN28" s="71"/>
      <c r="NO28" s="71"/>
      <c r="NP28" s="71"/>
      <c r="NQ28" s="71"/>
      <c r="NR28" s="71"/>
      <c r="NS28" s="71"/>
      <c r="NT28" s="71"/>
      <c r="NU28" s="71"/>
      <c r="NV28" s="71"/>
      <c r="NW28" s="71"/>
      <c r="NX28" s="71"/>
      <c r="NY28" s="71"/>
      <c r="NZ28" s="71"/>
      <c r="OA28" s="71"/>
      <c r="OB28" s="71"/>
      <c r="OC28" s="71"/>
      <c r="OD28" s="71"/>
      <c r="OE28" s="71"/>
      <c r="OF28" s="71"/>
      <c r="OG28" s="71"/>
      <c r="OH28" s="71"/>
      <c r="OI28" s="71"/>
      <c r="OJ28" s="71"/>
      <c r="OK28" s="71"/>
      <c r="OL28" s="71"/>
      <c r="OM28" s="71"/>
      <c r="ON28" s="71"/>
      <c r="OO28" s="71"/>
      <c r="OP28" s="71"/>
      <c r="OQ28" s="71"/>
      <c r="OR28" s="71"/>
      <c r="OS28" s="71"/>
      <c r="OT28" s="71"/>
      <c r="OU28" s="71"/>
      <c r="OV28" s="71"/>
      <c r="OW28" s="71"/>
      <c r="OX28" s="71"/>
      <c r="OY28" s="71"/>
      <c r="OZ28" s="71"/>
      <c r="PA28" s="71"/>
      <c r="PB28" s="71"/>
      <c r="PC28" s="71"/>
      <c r="PD28" s="71"/>
      <c r="PE28" s="71"/>
      <c r="PF28" s="71"/>
      <c r="PG28" s="71"/>
      <c r="PH28" s="71"/>
      <c r="PI28" s="71"/>
      <c r="PJ28" s="71"/>
      <c r="PK28" s="71"/>
      <c r="PL28" s="71"/>
      <c r="PM28" s="71"/>
      <c r="PN28" s="71"/>
      <c r="PO28" s="71"/>
      <c r="PP28" s="71"/>
      <c r="PQ28" s="71"/>
      <c r="PR28" s="71"/>
      <c r="PS28" s="71"/>
      <c r="PT28" s="71"/>
      <c r="PU28" s="71"/>
      <c r="PV28" s="71"/>
      <c r="PW28" s="71"/>
      <c r="PX28" s="71"/>
      <c r="PY28" s="71"/>
      <c r="PZ28" s="71"/>
      <c r="QA28" s="71"/>
      <c r="QB28" s="71"/>
      <c r="QC28" s="71"/>
      <c r="QD28" s="71"/>
      <c r="QE28" s="71"/>
      <c r="QF28" s="71"/>
      <c r="QG28" s="71"/>
      <c r="QH28" s="71"/>
      <c r="QI28" s="71"/>
      <c r="QJ28" s="71"/>
      <c r="QK28" s="71"/>
      <c r="QL28" s="71"/>
      <c r="QM28" s="71"/>
      <c r="QN28" s="71"/>
      <c r="QO28" s="71"/>
      <c r="QP28" s="71"/>
      <c r="QQ28" s="71"/>
      <c r="QR28" s="71"/>
      <c r="QS28" s="71"/>
      <c r="QT28" s="71"/>
      <c r="QU28" s="71"/>
      <c r="QV28" s="71"/>
      <c r="QW28" s="71"/>
      <c r="QX28" s="71"/>
      <c r="QY28" s="71"/>
      <c r="QZ28" s="71"/>
      <c r="RA28" s="71"/>
      <c r="RB28" s="71"/>
      <c r="RC28" s="71"/>
      <c r="RD28" s="71"/>
      <c r="RE28" s="71"/>
      <c r="RF28" s="71"/>
      <c r="RG28" s="71"/>
      <c r="RH28" s="71"/>
      <c r="RI28" s="71"/>
      <c r="RJ28" s="71"/>
      <c r="RK28" s="71"/>
      <c r="RL28" s="71"/>
      <c r="RM28" s="71"/>
      <c r="RN28" s="71"/>
      <c r="RO28" s="71"/>
      <c r="RP28" s="71"/>
      <c r="RQ28" s="71"/>
      <c r="RR28" s="71"/>
      <c r="RS28" s="71"/>
      <c r="RT28" s="71"/>
      <c r="RU28" s="71"/>
      <c r="RV28" s="71"/>
      <c r="RW28" s="71"/>
      <c r="RX28" s="71"/>
      <c r="RY28" s="71"/>
      <c r="RZ28" s="71"/>
      <c r="SA28" s="71"/>
      <c r="SB28" s="71"/>
      <c r="SC28" s="71"/>
      <c r="SD28" s="71"/>
      <c r="SE28" s="71"/>
      <c r="SF28" s="71"/>
      <c r="SG28" s="71"/>
      <c r="SH28" s="71"/>
    </row>
    <row r="29" spans="1:502">
      <c r="A29" s="16" t="s">
        <v>2200</v>
      </c>
      <c r="B29" s="70">
        <v>21</v>
      </c>
      <c r="C29" s="70">
        <v>21</v>
      </c>
      <c r="D29" s="70">
        <v>1</v>
      </c>
      <c r="E29" s="70">
        <v>2024</v>
      </c>
      <c r="F29" s="70" t="s">
        <v>1554</v>
      </c>
      <c r="G29" s="1073" t="s">
        <v>2179</v>
      </c>
      <c r="H29" s="70" t="s">
        <v>2180</v>
      </c>
      <c r="I29" s="1066"/>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73"/>
      <c r="FH29" s="73"/>
      <c r="FI29" s="73"/>
      <c r="FJ29" s="73"/>
      <c r="FK29" s="73"/>
      <c r="FL29" s="73"/>
      <c r="FM29" s="73"/>
      <c r="FN29" s="73"/>
      <c r="FO29" s="73"/>
      <c r="FP29" s="73"/>
      <c r="FQ29" s="73"/>
      <c r="FR29" s="73"/>
      <c r="FS29" s="73"/>
      <c r="FT29" s="73"/>
      <c r="FU29" s="73"/>
      <c r="FV29" s="73"/>
      <c r="FW29" s="73"/>
      <c r="FX29" s="73"/>
      <c r="FY29" s="73"/>
      <c r="FZ29" s="73"/>
      <c r="GA29" s="73"/>
      <c r="GB29" s="73"/>
      <c r="GC29" s="73"/>
      <c r="GD29" s="73"/>
      <c r="GE29" s="73"/>
      <c r="GF29" s="73"/>
      <c r="GG29" s="73"/>
      <c r="GH29" s="73"/>
      <c r="GI29" s="73"/>
      <c r="GJ29" s="73"/>
      <c r="GK29" s="73"/>
      <c r="GL29" s="73"/>
      <c r="GM29" s="73"/>
      <c r="GN29" s="73"/>
      <c r="GO29" s="73"/>
      <c r="GP29" s="73"/>
      <c r="GQ29" s="73"/>
      <c r="GR29" s="73"/>
      <c r="GS29" s="73"/>
      <c r="GT29" s="73"/>
      <c r="GU29" s="73"/>
      <c r="GV29" s="73"/>
      <c r="GW29" s="73"/>
      <c r="GX29" s="73"/>
      <c r="GY29" s="73"/>
      <c r="GZ29" s="73"/>
      <c r="HA29" s="73"/>
      <c r="HB29" s="73"/>
      <c r="HC29" s="73"/>
      <c r="HD29" s="73"/>
      <c r="HE29" s="73"/>
      <c r="HF29" s="73"/>
      <c r="HG29" s="73"/>
      <c r="HH29" s="73"/>
      <c r="HI29" s="73"/>
      <c r="HJ29" s="73"/>
      <c r="HK29" s="73"/>
      <c r="HL29" s="73"/>
      <c r="HM29" s="73"/>
      <c r="HN29" s="73"/>
      <c r="HO29" s="73"/>
      <c r="HP29" s="73"/>
      <c r="HQ29" s="73"/>
      <c r="HR29" s="73"/>
      <c r="HS29" s="73"/>
      <c r="HT29" s="73"/>
      <c r="HU29" s="73"/>
      <c r="HV29" s="73"/>
      <c r="HW29" s="73"/>
      <c r="HX29" s="73"/>
      <c r="HY29" s="73"/>
      <c r="HZ29" s="73"/>
      <c r="IA29" s="73"/>
      <c r="IB29" s="73"/>
      <c r="IC29" s="73"/>
      <c r="ID29" s="73"/>
      <c r="IE29" s="73"/>
      <c r="IF29" s="73"/>
      <c r="IG29" s="73"/>
      <c r="IH29" s="73"/>
      <c r="II29" s="73"/>
      <c r="IJ29" s="73"/>
      <c r="IK29" s="73"/>
      <c r="IL29" s="73"/>
      <c r="IM29" s="73"/>
      <c r="IN29" s="73"/>
      <c r="IO29" s="73"/>
      <c r="IP29" s="73"/>
      <c r="IQ29" s="73"/>
      <c r="IR29" s="73"/>
      <c r="IS29" s="73"/>
      <c r="IT29" s="73"/>
      <c r="IU29" s="73"/>
      <c r="IV29" s="74"/>
      <c r="IW29" s="71"/>
      <c r="IX29" s="71"/>
      <c r="IY29" s="71"/>
      <c r="IZ29" s="71"/>
      <c r="JA29" s="71"/>
      <c r="JB29" s="71"/>
      <c r="JC29" s="71"/>
      <c r="JD29" s="71"/>
      <c r="JE29" s="71"/>
      <c r="JF29" s="71"/>
      <c r="JG29" s="71"/>
      <c r="JH29" s="71"/>
      <c r="JI29" s="71"/>
      <c r="JJ29" s="71"/>
      <c r="JK29" s="71"/>
      <c r="JL29" s="71"/>
      <c r="JM29" s="71"/>
      <c r="JN29" s="71"/>
      <c r="JO29" s="71"/>
      <c r="JP29" s="71"/>
      <c r="JQ29" s="71"/>
      <c r="JR29" s="71"/>
      <c r="JS29" s="71"/>
      <c r="JT29" s="71"/>
      <c r="JU29" s="71"/>
      <c r="JV29" s="71"/>
      <c r="JW29" s="71"/>
      <c r="JX29" s="71"/>
      <c r="JY29" s="71"/>
      <c r="JZ29" s="71"/>
      <c r="KA29" s="71"/>
      <c r="KB29" s="71"/>
      <c r="KC29" s="71"/>
      <c r="KD29" s="71"/>
      <c r="KE29" s="71"/>
      <c r="KF29" s="71"/>
      <c r="KG29" s="71"/>
      <c r="KH29" s="71"/>
      <c r="KI29" s="71"/>
      <c r="KJ29" s="71"/>
      <c r="KK29" s="71"/>
      <c r="KL29" s="71"/>
      <c r="KM29" s="71"/>
      <c r="KN29" s="71"/>
      <c r="KO29" s="71"/>
      <c r="KP29" s="71"/>
      <c r="KQ29" s="71"/>
      <c r="KR29" s="71"/>
      <c r="KS29" s="71"/>
      <c r="KT29" s="71"/>
      <c r="KU29" s="71"/>
      <c r="KV29" s="71"/>
      <c r="KW29" s="71"/>
      <c r="KX29" s="71"/>
      <c r="KY29" s="71"/>
      <c r="KZ29" s="71"/>
      <c r="LA29" s="71"/>
      <c r="LB29" s="71"/>
      <c r="LC29" s="71"/>
      <c r="LD29" s="71"/>
      <c r="LE29" s="71"/>
      <c r="LF29" s="71"/>
      <c r="LG29" s="71"/>
      <c r="LH29" s="71"/>
      <c r="LI29" s="71"/>
      <c r="LJ29" s="71"/>
      <c r="LK29" s="71"/>
      <c r="LL29" s="71"/>
      <c r="LM29" s="71"/>
      <c r="LN29" s="71"/>
      <c r="LO29" s="71"/>
      <c r="LP29" s="71"/>
      <c r="LQ29" s="71"/>
      <c r="LR29" s="71"/>
      <c r="LS29" s="71"/>
      <c r="LT29" s="71"/>
      <c r="LU29" s="71"/>
      <c r="LV29" s="71"/>
      <c r="LW29" s="71"/>
      <c r="LX29" s="71"/>
      <c r="LY29" s="71"/>
      <c r="LZ29" s="71"/>
      <c r="MA29" s="71"/>
      <c r="MB29" s="71"/>
      <c r="MC29" s="71"/>
      <c r="MD29" s="71"/>
      <c r="ME29" s="71"/>
      <c r="MF29" s="71"/>
      <c r="MG29" s="71"/>
      <c r="MH29" s="71"/>
      <c r="MI29" s="71"/>
      <c r="MJ29" s="71"/>
      <c r="MK29" s="71"/>
      <c r="ML29" s="71"/>
      <c r="MM29" s="71"/>
      <c r="MN29" s="71"/>
      <c r="MO29" s="71"/>
      <c r="MP29" s="71"/>
      <c r="MQ29" s="71"/>
      <c r="MR29" s="71"/>
      <c r="MS29" s="71"/>
      <c r="MT29" s="71"/>
      <c r="MU29" s="71"/>
      <c r="MV29" s="71"/>
      <c r="MW29" s="71"/>
      <c r="MX29" s="71"/>
      <c r="MY29" s="71"/>
      <c r="MZ29" s="71"/>
      <c r="NA29" s="71"/>
      <c r="NB29" s="71"/>
      <c r="NC29" s="71"/>
      <c r="ND29" s="71"/>
      <c r="NE29" s="71"/>
      <c r="NF29" s="71"/>
      <c r="NG29" s="71"/>
      <c r="NH29" s="71"/>
      <c r="NI29" s="71"/>
      <c r="NJ29" s="71"/>
      <c r="NK29" s="71"/>
      <c r="NL29" s="71"/>
      <c r="NM29" s="71"/>
      <c r="NN29" s="71"/>
      <c r="NO29" s="71"/>
      <c r="NP29" s="71"/>
      <c r="NQ29" s="71"/>
      <c r="NR29" s="71"/>
      <c r="NS29" s="71"/>
      <c r="NT29" s="71"/>
      <c r="NU29" s="71"/>
      <c r="NV29" s="71"/>
      <c r="NW29" s="71"/>
      <c r="NX29" s="71"/>
      <c r="NY29" s="71"/>
      <c r="NZ29" s="71"/>
      <c r="OA29" s="71"/>
      <c r="OB29" s="71"/>
      <c r="OC29" s="71"/>
      <c r="OD29" s="71"/>
      <c r="OE29" s="71"/>
      <c r="OF29" s="71"/>
      <c r="OG29" s="71"/>
      <c r="OH29" s="71"/>
      <c r="OI29" s="71"/>
      <c r="OJ29" s="71"/>
      <c r="OK29" s="71"/>
      <c r="OL29" s="71"/>
      <c r="OM29" s="71"/>
      <c r="ON29" s="71"/>
      <c r="OO29" s="71"/>
      <c r="OP29" s="71"/>
      <c r="OQ29" s="71"/>
      <c r="OR29" s="71"/>
      <c r="OS29" s="71"/>
      <c r="OT29" s="71"/>
      <c r="OU29" s="71"/>
      <c r="OV29" s="71"/>
      <c r="OW29" s="71"/>
      <c r="OX29" s="71"/>
      <c r="OY29" s="71"/>
      <c r="OZ29" s="71"/>
      <c r="PA29" s="71"/>
      <c r="PB29" s="71"/>
      <c r="PC29" s="71"/>
      <c r="PD29" s="71"/>
      <c r="PE29" s="71"/>
      <c r="PF29" s="71"/>
      <c r="PG29" s="71"/>
      <c r="PH29" s="71"/>
      <c r="PI29" s="71"/>
      <c r="PJ29" s="71"/>
      <c r="PK29" s="71"/>
      <c r="PL29" s="71"/>
      <c r="PM29" s="71"/>
      <c r="PN29" s="71"/>
      <c r="PO29" s="71"/>
      <c r="PP29" s="71"/>
      <c r="PQ29" s="71"/>
      <c r="PR29" s="71"/>
      <c r="PS29" s="71"/>
      <c r="PT29" s="71"/>
      <c r="PU29" s="71"/>
      <c r="PV29" s="71"/>
      <c r="PW29" s="71"/>
      <c r="PX29" s="71"/>
      <c r="PY29" s="71"/>
      <c r="PZ29" s="71"/>
      <c r="QA29" s="71"/>
      <c r="QB29" s="71"/>
      <c r="QC29" s="71"/>
      <c r="QD29" s="71"/>
      <c r="QE29" s="71"/>
      <c r="QF29" s="71"/>
      <c r="QG29" s="71"/>
      <c r="QH29" s="71"/>
      <c r="QI29" s="71"/>
      <c r="QJ29" s="71"/>
      <c r="QK29" s="71"/>
      <c r="QL29" s="71"/>
      <c r="QM29" s="71"/>
      <c r="QN29" s="71"/>
      <c r="QO29" s="71"/>
      <c r="QP29" s="71"/>
      <c r="QQ29" s="71"/>
      <c r="QR29" s="71"/>
      <c r="QS29" s="71"/>
      <c r="QT29" s="71"/>
      <c r="QU29" s="71"/>
      <c r="QV29" s="71"/>
      <c r="QW29" s="71"/>
      <c r="QX29" s="71"/>
      <c r="QY29" s="71"/>
      <c r="QZ29" s="71"/>
      <c r="RA29" s="71"/>
      <c r="RB29" s="71"/>
      <c r="RC29" s="71"/>
      <c r="RD29" s="71"/>
      <c r="RE29" s="71"/>
      <c r="RF29" s="71"/>
      <c r="RG29" s="71"/>
      <c r="RH29" s="71"/>
      <c r="RI29" s="71"/>
      <c r="RJ29" s="71"/>
      <c r="RK29" s="71"/>
      <c r="RL29" s="71"/>
      <c r="RM29" s="71"/>
      <c r="RN29" s="71"/>
      <c r="RO29" s="71"/>
      <c r="RP29" s="71"/>
      <c r="RQ29" s="71"/>
      <c r="RR29" s="71"/>
      <c r="RS29" s="71"/>
      <c r="RT29" s="71"/>
      <c r="RU29" s="71"/>
      <c r="RV29" s="71"/>
      <c r="RW29" s="71"/>
      <c r="RX29" s="71"/>
      <c r="RY29" s="71"/>
      <c r="RZ29" s="71"/>
      <c r="SA29" s="71"/>
      <c r="SB29" s="71"/>
      <c r="SC29" s="71"/>
      <c r="SD29" s="71"/>
      <c r="SE29" s="71"/>
      <c r="SF29" s="71"/>
      <c r="SG29" s="71"/>
      <c r="SH29" s="71"/>
    </row>
    <row r="30" spans="1:502">
      <c r="A30" s="16" t="s">
        <v>2410</v>
      </c>
      <c r="B30" s="70">
        <v>22</v>
      </c>
      <c r="C30" s="70">
        <v>22</v>
      </c>
      <c r="D30" s="70">
        <v>1</v>
      </c>
      <c r="E30" s="70">
        <v>2025</v>
      </c>
      <c r="F30" s="70" t="s">
        <v>1556</v>
      </c>
      <c r="G30" s="1073" t="s">
        <v>2179</v>
      </c>
      <c r="H30" s="70" t="s">
        <v>2180</v>
      </c>
      <c r="I30" s="1066"/>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73"/>
      <c r="EQ30" s="73"/>
      <c r="ER30" s="73"/>
      <c r="ES30" s="73"/>
      <c r="ET30" s="73"/>
      <c r="EU30" s="73"/>
      <c r="EV30" s="73"/>
      <c r="EW30" s="73"/>
      <c r="EX30" s="73"/>
      <c r="EY30" s="73"/>
      <c r="EZ30" s="73"/>
      <c r="FA30" s="73"/>
      <c r="FB30" s="73"/>
      <c r="FC30" s="73"/>
      <c r="FD30" s="73"/>
      <c r="FE30" s="73"/>
      <c r="FF30" s="73"/>
      <c r="FG30" s="73"/>
      <c r="FH30" s="73"/>
      <c r="FI30" s="73"/>
      <c r="FJ30" s="73"/>
      <c r="FK30" s="73"/>
      <c r="FL30" s="73"/>
      <c r="FM30" s="73"/>
      <c r="FN30" s="73"/>
      <c r="FO30" s="73"/>
      <c r="FP30" s="73"/>
      <c r="FQ30" s="73"/>
      <c r="FR30" s="73"/>
      <c r="FS30" s="73"/>
      <c r="FT30" s="73"/>
      <c r="FU30" s="73"/>
      <c r="FV30" s="73"/>
      <c r="FW30" s="73"/>
      <c r="FX30" s="73"/>
      <c r="FY30" s="73"/>
      <c r="FZ30" s="73"/>
      <c r="GA30" s="73"/>
      <c r="GB30" s="73"/>
      <c r="GC30" s="73"/>
      <c r="GD30" s="73"/>
      <c r="GE30" s="73"/>
      <c r="GF30" s="73"/>
      <c r="GG30" s="73"/>
      <c r="GH30" s="73"/>
      <c r="GI30" s="73"/>
      <c r="GJ30" s="73"/>
      <c r="GK30" s="73"/>
      <c r="GL30" s="73"/>
      <c r="GM30" s="73"/>
      <c r="GN30" s="73"/>
      <c r="GO30" s="73"/>
      <c r="GP30" s="73"/>
      <c r="GQ30" s="73"/>
      <c r="GR30" s="73"/>
      <c r="GS30" s="73"/>
      <c r="GT30" s="73"/>
      <c r="GU30" s="73"/>
      <c r="GV30" s="73"/>
      <c r="GW30" s="73"/>
      <c r="GX30" s="73"/>
      <c r="GY30" s="73"/>
      <c r="GZ30" s="73"/>
      <c r="HA30" s="73"/>
      <c r="HB30" s="73"/>
      <c r="HC30" s="73"/>
      <c r="HD30" s="73"/>
      <c r="HE30" s="73"/>
      <c r="HF30" s="73"/>
      <c r="HG30" s="73"/>
      <c r="HH30" s="73"/>
      <c r="HI30" s="73"/>
      <c r="HJ30" s="73"/>
      <c r="HK30" s="73"/>
      <c r="HL30" s="73"/>
      <c r="HM30" s="73"/>
      <c r="HN30" s="73"/>
      <c r="HO30" s="73"/>
      <c r="HP30" s="73"/>
      <c r="HQ30" s="73"/>
      <c r="HR30" s="73"/>
      <c r="HS30" s="73"/>
      <c r="HT30" s="73"/>
      <c r="HU30" s="73"/>
      <c r="HV30" s="73"/>
      <c r="HW30" s="73"/>
      <c r="HX30" s="73"/>
      <c r="HY30" s="73"/>
      <c r="HZ30" s="73"/>
      <c r="IA30" s="73"/>
      <c r="IB30" s="73"/>
      <c r="IC30" s="73"/>
      <c r="ID30" s="73"/>
      <c r="IE30" s="73"/>
      <c r="IF30" s="73"/>
      <c r="IG30" s="73"/>
      <c r="IH30" s="73"/>
      <c r="II30" s="73"/>
      <c r="IJ30" s="73"/>
      <c r="IK30" s="73"/>
      <c r="IL30" s="73"/>
      <c r="IM30" s="73"/>
      <c r="IN30" s="73"/>
      <c r="IO30" s="73"/>
      <c r="IP30" s="73"/>
      <c r="IQ30" s="73"/>
      <c r="IR30" s="73"/>
      <c r="IS30" s="73"/>
      <c r="IT30" s="73"/>
      <c r="IU30" s="73"/>
      <c r="IV30" s="74"/>
      <c r="IW30" s="71"/>
      <c r="IX30" s="71"/>
      <c r="IY30" s="71"/>
      <c r="IZ30" s="71"/>
      <c r="JA30" s="71"/>
      <c r="JB30" s="71"/>
      <c r="JC30" s="71"/>
      <c r="JD30" s="71"/>
      <c r="JE30" s="71"/>
      <c r="JF30" s="71"/>
      <c r="JG30" s="71"/>
      <c r="JH30" s="71"/>
      <c r="JI30" s="71"/>
      <c r="JJ30" s="71"/>
      <c r="JK30" s="71"/>
      <c r="JL30" s="71"/>
      <c r="JM30" s="71"/>
      <c r="JN30" s="71"/>
      <c r="JO30" s="71"/>
      <c r="JP30" s="71"/>
      <c r="JQ30" s="71"/>
      <c r="JR30" s="71"/>
      <c r="JS30" s="71"/>
      <c r="JT30" s="71"/>
      <c r="JU30" s="71"/>
      <c r="JV30" s="71"/>
      <c r="JW30" s="71"/>
      <c r="JX30" s="71"/>
      <c r="JY30" s="71"/>
      <c r="JZ30" s="71"/>
      <c r="KA30" s="71"/>
      <c r="KB30" s="71"/>
      <c r="KC30" s="71"/>
      <c r="KD30" s="71"/>
      <c r="KE30" s="71"/>
      <c r="KF30" s="71"/>
      <c r="KG30" s="71"/>
      <c r="KH30" s="71"/>
      <c r="KI30" s="71"/>
      <c r="KJ30" s="71"/>
      <c r="KK30" s="71"/>
      <c r="KL30" s="71"/>
      <c r="KM30" s="71"/>
      <c r="KN30" s="71"/>
      <c r="KO30" s="71"/>
      <c r="KP30" s="71"/>
      <c r="KQ30" s="71"/>
      <c r="KR30" s="71"/>
      <c r="KS30" s="71"/>
      <c r="KT30" s="71"/>
      <c r="KU30" s="71"/>
      <c r="KV30" s="71"/>
      <c r="KW30" s="71"/>
      <c r="KX30" s="71"/>
      <c r="KY30" s="71"/>
      <c r="KZ30" s="71"/>
      <c r="LA30" s="71"/>
      <c r="LB30" s="71"/>
      <c r="LC30" s="71"/>
      <c r="LD30" s="71"/>
      <c r="LE30" s="71"/>
      <c r="LF30" s="71"/>
      <c r="LG30" s="71"/>
      <c r="LH30" s="71"/>
      <c r="LI30" s="71"/>
      <c r="LJ30" s="71"/>
      <c r="LK30" s="71"/>
      <c r="LL30" s="71"/>
      <c r="LM30" s="71"/>
      <c r="LN30" s="71"/>
      <c r="LO30" s="71"/>
      <c r="LP30" s="71"/>
      <c r="LQ30" s="71"/>
      <c r="LR30" s="71"/>
      <c r="LS30" s="71"/>
      <c r="LT30" s="71"/>
      <c r="LU30" s="71"/>
      <c r="LV30" s="71"/>
      <c r="LW30" s="71"/>
      <c r="LX30" s="71"/>
      <c r="LY30" s="71"/>
      <c r="LZ30" s="71"/>
      <c r="MA30" s="71"/>
      <c r="MB30" s="71"/>
      <c r="MC30" s="71"/>
      <c r="MD30" s="71"/>
      <c r="ME30" s="71"/>
      <c r="MF30" s="71"/>
      <c r="MG30" s="71"/>
      <c r="MH30" s="71"/>
      <c r="MI30" s="71"/>
      <c r="MJ30" s="71"/>
      <c r="MK30" s="71"/>
      <c r="ML30" s="71"/>
      <c r="MM30" s="71"/>
      <c r="MN30" s="71"/>
      <c r="MO30" s="71"/>
      <c r="MP30" s="71"/>
      <c r="MQ30" s="71"/>
      <c r="MR30" s="71"/>
      <c r="MS30" s="71"/>
      <c r="MT30" s="71"/>
      <c r="MU30" s="71"/>
      <c r="MV30" s="71"/>
      <c r="MW30" s="71"/>
      <c r="MX30" s="71"/>
      <c r="MY30" s="71"/>
      <c r="MZ30" s="71"/>
      <c r="NA30" s="71"/>
      <c r="NB30" s="71"/>
      <c r="NC30" s="71"/>
      <c r="ND30" s="71"/>
      <c r="NE30" s="71"/>
      <c r="NF30" s="71"/>
      <c r="NG30" s="71"/>
      <c r="NH30" s="71"/>
      <c r="NI30" s="71"/>
      <c r="NJ30" s="71"/>
      <c r="NK30" s="71"/>
      <c r="NL30" s="71"/>
      <c r="NM30" s="71"/>
      <c r="NN30" s="71"/>
      <c r="NO30" s="71"/>
      <c r="NP30" s="71"/>
      <c r="NQ30" s="71"/>
      <c r="NR30" s="71"/>
      <c r="NS30" s="71"/>
      <c r="NT30" s="71"/>
      <c r="NU30" s="71"/>
      <c r="NV30" s="71"/>
      <c r="NW30" s="71"/>
      <c r="NX30" s="71"/>
      <c r="NY30" s="71"/>
      <c r="NZ30" s="71"/>
      <c r="OA30" s="71"/>
      <c r="OB30" s="71"/>
      <c r="OC30" s="71"/>
      <c r="OD30" s="71"/>
      <c r="OE30" s="71"/>
      <c r="OF30" s="71"/>
      <c r="OG30" s="71"/>
      <c r="OH30" s="71"/>
      <c r="OI30" s="71"/>
      <c r="OJ30" s="71"/>
      <c r="OK30" s="71"/>
      <c r="OL30" s="71"/>
      <c r="OM30" s="71"/>
      <c r="ON30" s="71"/>
      <c r="OO30" s="71"/>
      <c r="OP30" s="71"/>
      <c r="OQ30" s="71"/>
      <c r="OR30" s="71"/>
      <c r="OS30" s="71"/>
      <c r="OT30" s="71"/>
      <c r="OU30" s="71"/>
      <c r="OV30" s="71"/>
      <c r="OW30" s="71"/>
      <c r="OX30" s="71"/>
      <c r="OY30" s="71"/>
      <c r="OZ30" s="71"/>
      <c r="PA30" s="71"/>
      <c r="PB30" s="71"/>
      <c r="PC30" s="71"/>
      <c r="PD30" s="71"/>
      <c r="PE30" s="71"/>
      <c r="PF30" s="71"/>
      <c r="PG30" s="71"/>
      <c r="PH30" s="71"/>
      <c r="PI30" s="71"/>
      <c r="PJ30" s="71"/>
      <c r="PK30" s="71"/>
      <c r="PL30" s="71"/>
      <c r="PM30" s="71"/>
      <c r="PN30" s="71"/>
      <c r="PO30" s="71"/>
      <c r="PP30" s="71"/>
      <c r="PQ30" s="71"/>
      <c r="PR30" s="71"/>
      <c r="PS30" s="71"/>
      <c r="PT30" s="71"/>
      <c r="PU30" s="71"/>
      <c r="PV30" s="71"/>
      <c r="PW30" s="71"/>
      <c r="PX30" s="71"/>
      <c r="PY30" s="71"/>
      <c r="PZ30" s="71"/>
      <c r="QA30" s="71"/>
      <c r="QB30" s="71"/>
      <c r="QC30" s="71"/>
      <c r="QD30" s="71"/>
      <c r="QE30" s="71"/>
      <c r="QF30" s="71"/>
      <c r="QG30" s="71"/>
      <c r="QH30" s="71"/>
      <c r="QI30" s="71"/>
      <c r="QJ30" s="71"/>
      <c r="QK30" s="71"/>
      <c r="QL30" s="71"/>
      <c r="QM30" s="71"/>
      <c r="QN30" s="71"/>
      <c r="QO30" s="71"/>
      <c r="QP30" s="71"/>
      <c r="QQ30" s="71"/>
      <c r="QR30" s="71"/>
      <c r="QS30" s="71"/>
      <c r="QT30" s="71"/>
      <c r="QU30" s="71"/>
      <c r="QV30" s="71"/>
      <c r="QW30" s="71"/>
      <c r="QX30" s="71"/>
      <c r="QY30" s="71"/>
      <c r="QZ30" s="71"/>
      <c r="RA30" s="71"/>
      <c r="RB30" s="71"/>
      <c r="RC30" s="71"/>
      <c r="RD30" s="71"/>
      <c r="RE30" s="71"/>
      <c r="RF30" s="71"/>
      <c r="RG30" s="71"/>
      <c r="RH30" s="71"/>
      <c r="RI30" s="71"/>
      <c r="RJ30" s="71"/>
      <c r="RK30" s="71"/>
      <c r="RL30" s="71"/>
      <c r="RM30" s="71"/>
      <c r="RN30" s="71"/>
      <c r="RO30" s="71"/>
      <c r="RP30" s="71"/>
      <c r="RQ30" s="71"/>
      <c r="RR30" s="71"/>
      <c r="RS30" s="71"/>
      <c r="RT30" s="71"/>
      <c r="RU30" s="71"/>
      <c r="RV30" s="71"/>
      <c r="RW30" s="71"/>
      <c r="RX30" s="71"/>
      <c r="RY30" s="71"/>
      <c r="RZ30" s="71"/>
      <c r="SA30" s="71"/>
      <c r="SB30" s="71"/>
      <c r="SC30" s="71"/>
      <c r="SD30" s="71"/>
      <c r="SE30" s="71"/>
      <c r="SF30" s="71"/>
      <c r="SG30" s="71"/>
      <c r="SH30" s="71"/>
    </row>
    <row r="31" spans="1:502">
      <c r="A31" s="16" t="s">
        <v>2411</v>
      </c>
      <c r="B31" s="70">
        <v>23</v>
      </c>
      <c r="C31" s="70">
        <v>23</v>
      </c>
      <c r="D31" s="70">
        <v>1</v>
      </c>
      <c r="E31" s="70">
        <v>2026</v>
      </c>
      <c r="F31" s="70" t="s">
        <v>1557</v>
      </c>
      <c r="G31" s="1073" t="s">
        <v>2179</v>
      </c>
      <c r="H31" s="70" t="s">
        <v>2180</v>
      </c>
      <c r="I31" s="1066"/>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73"/>
      <c r="EQ31" s="73"/>
      <c r="ER31" s="73"/>
      <c r="ES31" s="73"/>
      <c r="ET31" s="73"/>
      <c r="EU31" s="73"/>
      <c r="EV31" s="73"/>
      <c r="EW31" s="73"/>
      <c r="EX31" s="73"/>
      <c r="EY31" s="73"/>
      <c r="EZ31" s="73"/>
      <c r="FA31" s="73"/>
      <c r="FB31" s="73"/>
      <c r="FC31" s="73"/>
      <c r="FD31" s="73"/>
      <c r="FE31" s="73"/>
      <c r="FF31" s="73"/>
      <c r="FG31" s="73"/>
      <c r="FH31" s="73"/>
      <c r="FI31" s="73"/>
      <c r="FJ31" s="73"/>
      <c r="FK31" s="73"/>
      <c r="FL31" s="73"/>
      <c r="FM31" s="73"/>
      <c r="FN31" s="73"/>
      <c r="FO31" s="73"/>
      <c r="FP31" s="73"/>
      <c r="FQ31" s="73"/>
      <c r="FR31" s="73"/>
      <c r="FS31" s="73"/>
      <c r="FT31" s="73"/>
      <c r="FU31" s="73"/>
      <c r="FV31" s="73"/>
      <c r="FW31" s="73"/>
      <c r="FX31" s="73"/>
      <c r="FY31" s="73"/>
      <c r="FZ31" s="73"/>
      <c r="GA31" s="73"/>
      <c r="GB31" s="73"/>
      <c r="GC31" s="73"/>
      <c r="GD31" s="73"/>
      <c r="GE31" s="73"/>
      <c r="GF31" s="73"/>
      <c r="GG31" s="73"/>
      <c r="GH31" s="73"/>
      <c r="GI31" s="73"/>
      <c r="GJ31" s="73"/>
      <c r="GK31" s="73"/>
      <c r="GL31" s="73"/>
      <c r="GM31" s="73"/>
      <c r="GN31" s="73"/>
      <c r="GO31" s="73"/>
      <c r="GP31" s="73"/>
      <c r="GQ31" s="73"/>
      <c r="GR31" s="73"/>
      <c r="GS31" s="73"/>
      <c r="GT31" s="73"/>
      <c r="GU31" s="73"/>
      <c r="GV31" s="73"/>
      <c r="GW31" s="73"/>
      <c r="GX31" s="73"/>
      <c r="GY31" s="73"/>
      <c r="GZ31" s="73"/>
      <c r="HA31" s="73"/>
      <c r="HB31" s="73"/>
      <c r="HC31" s="73"/>
      <c r="HD31" s="73"/>
      <c r="HE31" s="73"/>
      <c r="HF31" s="73"/>
      <c r="HG31" s="73"/>
      <c r="HH31" s="73"/>
      <c r="HI31" s="73"/>
      <c r="HJ31" s="73"/>
      <c r="HK31" s="73"/>
      <c r="HL31" s="73"/>
      <c r="HM31" s="73"/>
      <c r="HN31" s="73"/>
      <c r="HO31" s="73"/>
      <c r="HP31" s="73"/>
      <c r="HQ31" s="73"/>
      <c r="HR31" s="73"/>
      <c r="HS31" s="73"/>
      <c r="HT31" s="73"/>
      <c r="HU31" s="73"/>
      <c r="HV31" s="73"/>
      <c r="HW31" s="73"/>
      <c r="HX31" s="73"/>
      <c r="HY31" s="73"/>
      <c r="HZ31" s="73"/>
      <c r="IA31" s="73"/>
      <c r="IB31" s="73"/>
      <c r="IC31" s="73"/>
      <c r="ID31" s="73"/>
      <c r="IE31" s="73"/>
      <c r="IF31" s="73"/>
      <c r="IG31" s="73"/>
      <c r="IH31" s="73"/>
      <c r="II31" s="73"/>
      <c r="IJ31" s="73"/>
      <c r="IK31" s="73"/>
      <c r="IL31" s="73"/>
      <c r="IM31" s="73"/>
      <c r="IN31" s="73"/>
      <c r="IO31" s="73"/>
      <c r="IP31" s="73"/>
      <c r="IQ31" s="73"/>
      <c r="IR31" s="73"/>
      <c r="IS31" s="73"/>
      <c r="IT31" s="73"/>
      <c r="IU31" s="73"/>
      <c r="IV31" s="74"/>
      <c r="IW31" s="71"/>
      <c r="IX31" s="71"/>
      <c r="IY31" s="71"/>
      <c r="IZ31" s="71"/>
      <c r="JA31" s="71"/>
      <c r="JB31" s="71"/>
      <c r="JC31" s="71"/>
      <c r="JD31" s="71"/>
      <c r="JE31" s="71"/>
      <c r="JF31" s="71"/>
      <c r="JG31" s="71"/>
      <c r="JH31" s="71"/>
      <c r="JI31" s="71"/>
      <c r="JJ31" s="71"/>
      <c r="JK31" s="71"/>
      <c r="JL31" s="71"/>
      <c r="JM31" s="71"/>
      <c r="JN31" s="71"/>
      <c r="JO31" s="71"/>
      <c r="JP31" s="71"/>
      <c r="JQ31" s="71"/>
      <c r="JR31" s="71"/>
      <c r="JS31" s="71"/>
      <c r="JT31" s="71"/>
      <c r="JU31" s="71"/>
      <c r="JV31" s="71"/>
      <c r="JW31" s="71"/>
      <c r="JX31" s="71"/>
      <c r="JY31" s="71"/>
      <c r="JZ31" s="71"/>
      <c r="KA31" s="71"/>
      <c r="KB31" s="71"/>
      <c r="KC31" s="71"/>
      <c r="KD31" s="71"/>
      <c r="KE31" s="71"/>
      <c r="KF31" s="71"/>
      <c r="KG31" s="71"/>
      <c r="KH31" s="71"/>
      <c r="KI31" s="71"/>
      <c r="KJ31" s="71"/>
      <c r="KK31" s="71"/>
      <c r="KL31" s="71"/>
      <c r="KM31" s="71"/>
      <c r="KN31" s="71"/>
      <c r="KO31" s="71"/>
      <c r="KP31" s="71"/>
      <c r="KQ31" s="71"/>
      <c r="KR31" s="71"/>
      <c r="KS31" s="71"/>
      <c r="KT31" s="71"/>
      <c r="KU31" s="71"/>
      <c r="KV31" s="71"/>
      <c r="KW31" s="71"/>
      <c r="KX31" s="71"/>
      <c r="KY31" s="71"/>
      <c r="KZ31" s="71"/>
      <c r="LA31" s="71"/>
      <c r="LB31" s="71"/>
      <c r="LC31" s="71"/>
      <c r="LD31" s="71"/>
      <c r="LE31" s="71"/>
      <c r="LF31" s="71"/>
      <c r="LG31" s="71"/>
      <c r="LH31" s="71"/>
      <c r="LI31" s="71"/>
      <c r="LJ31" s="71"/>
      <c r="LK31" s="71"/>
      <c r="LL31" s="71"/>
      <c r="LM31" s="71"/>
      <c r="LN31" s="71"/>
      <c r="LO31" s="71"/>
      <c r="LP31" s="71"/>
      <c r="LQ31" s="71"/>
      <c r="LR31" s="71"/>
      <c r="LS31" s="71"/>
      <c r="LT31" s="71"/>
      <c r="LU31" s="71"/>
      <c r="LV31" s="71"/>
      <c r="LW31" s="71"/>
      <c r="LX31" s="71"/>
      <c r="LY31" s="71"/>
      <c r="LZ31" s="71"/>
      <c r="MA31" s="71"/>
      <c r="MB31" s="71"/>
      <c r="MC31" s="71"/>
      <c r="MD31" s="71"/>
      <c r="ME31" s="71"/>
      <c r="MF31" s="71"/>
      <c r="MG31" s="71"/>
      <c r="MH31" s="71"/>
      <c r="MI31" s="71"/>
      <c r="MJ31" s="71"/>
      <c r="MK31" s="71"/>
      <c r="ML31" s="71"/>
      <c r="MM31" s="71"/>
      <c r="MN31" s="71"/>
      <c r="MO31" s="71"/>
      <c r="MP31" s="71"/>
      <c r="MQ31" s="71"/>
      <c r="MR31" s="71"/>
      <c r="MS31" s="71"/>
      <c r="MT31" s="71"/>
      <c r="MU31" s="71"/>
      <c r="MV31" s="71"/>
      <c r="MW31" s="71"/>
      <c r="MX31" s="71"/>
      <c r="MY31" s="71"/>
      <c r="MZ31" s="71"/>
      <c r="NA31" s="71"/>
      <c r="NB31" s="71"/>
      <c r="NC31" s="71"/>
      <c r="ND31" s="71"/>
      <c r="NE31" s="71"/>
      <c r="NF31" s="71"/>
      <c r="NG31" s="71"/>
      <c r="NH31" s="71"/>
      <c r="NI31" s="71"/>
      <c r="NJ31" s="71"/>
      <c r="NK31" s="71"/>
      <c r="NL31" s="71"/>
      <c r="NM31" s="71"/>
      <c r="NN31" s="71"/>
      <c r="NO31" s="71"/>
      <c r="NP31" s="71"/>
      <c r="NQ31" s="71"/>
      <c r="NR31" s="71"/>
      <c r="NS31" s="71"/>
      <c r="NT31" s="71"/>
      <c r="NU31" s="71"/>
      <c r="NV31" s="71"/>
      <c r="NW31" s="71"/>
      <c r="NX31" s="71"/>
      <c r="NY31" s="71"/>
      <c r="NZ31" s="71"/>
      <c r="OA31" s="71"/>
      <c r="OB31" s="71"/>
      <c r="OC31" s="71"/>
      <c r="OD31" s="71"/>
      <c r="OE31" s="71"/>
      <c r="OF31" s="71"/>
      <c r="OG31" s="71"/>
      <c r="OH31" s="71"/>
      <c r="OI31" s="71"/>
      <c r="OJ31" s="71"/>
      <c r="OK31" s="71"/>
      <c r="OL31" s="71"/>
      <c r="OM31" s="71"/>
      <c r="ON31" s="71"/>
      <c r="OO31" s="71"/>
      <c r="OP31" s="71"/>
      <c r="OQ31" s="71"/>
      <c r="OR31" s="71"/>
      <c r="OS31" s="71"/>
      <c r="OT31" s="71"/>
      <c r="OU31" s="71"/>
      <c r="OV31" s="71"/>
      <c r="OW31" s="71"/>
      <c r="OX31" s="71"/>
      <c r="OY31" s="71"/>
      <c r="OZ31" s="71"/>
      <c r="PA31" s="71"/>
      <c r="PB31" s="71"/>
      <c r="PC31" s="71"/>
      <c r="PD31" s="71"/>
      <c r="PE31" s="71"/>
      <c r="PF31" s="71"/>
      <c r="PG31" s="71"/>
      <c r="PH31" s="71"/>
      <c r="PI31" s="71"/>
      <c r="PJ31" s="71"/>
      <c r="PK31" s="71"/>
      <c r="PL31" s="71"/>
      <c r="PM31" s="71"/>
      <c r="PN31" s="71"/>
      <c r="PO31" s="71"/>
      <c r="PP31" s="71"/>
      <c r="PQ31" s="71"/>
      <c r="PR31" s="71"/>
      <c r="PS31" s="71"/>
      <c r="PT31" s="71"/>
      <c r="PU31" s="71"/>
      <c r="PV31" s="71"/>
      <c r="PW31" s="71"/>
      <c r="PX31" s="71"/>
      <c r="PY31" s="71"/>
      <c r="PZ31" s="71"/>
      <c r="QA31" s="71"/>
      <c r="QB31" s="71"/>
      <c r="QC31" s="71"/>
      <c r="QD31" s="71"/>
      <c r="QE31" s="71"/>
      <c r="QF31" s="71"/>
      <c r="QG31" s="71"/>
      <c r="QH31" s="71"/>
      <c r="QI31" s="71"/>
      <c r="QJ31" s="71"/>
      <c r="QK31" s="71"/>
      <c r="QL31" s="71"/>
      <c r="QM31" s="71"/>
      <c r="QN31" s="71"/>
      <c r="QO31" s="71"/>
      <c r="QP31" s="71"/>
      <c r="QQ31" s="71"/>
      <c r="QR31" s="71"/>
      <c r="QS31" s="71"/>
      <c r="QT31" s="71"/>
      <c r="QU31" s="71"/>
      <c r="QV31" s="71"/>
      <c r="QW31" s="71"/>
      <c r="QX31" s="71"/>
      <c r="QY31" s="71"/>
      <c r="QZ31" s="71"/>
      <c r="RA31" s="71"/>
      <c r="RB31" s="71"/>
      <c r="RC31" s="71"/>
      <c r="RD31" s="71"/>
      <c r="RE31" s="71"/>
      <c r="RF31" s="71"/>
      <c r="RG31" s="71"/>
      <c r="RH31" s="71"/>
      <c r="RI31" s="71"/>
      <c r="RJ31" s="71"/>
      <c r="RK31" s="71"/>
      <c r="RL31" s="71"/>
      <c r="RM31" s="71"/>
      <c r="RN31" s="71"/>
      <c r="RO31" s="71"/>
      <c r="RP31" s="71"/>
      <c r="RQ31" s="71"/>
      <c r="RR31" s="71"/>
      <c r="RS31" s="71"/>
      <c r="RT31" s="71"/>
      <c r="RU31" s="71"/>
      <c r="RV31" s="71"/>
      <c r="RW31" s="71"/>
      <c r="RX31" s="71"/>
      <c r="RY31" s="71"/>
      <c r="RZ31" s="71"/>
      <c r="SA31" s="71"/>
      <c r="SB31" s="71"/>
      <c r="SC31" s="71"/>
      <c r="SD31" s="71"/>
      <c r="SE31" s="71"/>
      <c r="SF31" s="71"/>
      <c r="SG31" s="71"/>
      <c r="SH31" s="71"/>
    </row>
    <row r="32" spans="1:502">
      <c r="A32" s="16" t="s">
        <v>2412</v>
      </c>
      <c r="B32" s="70">
        <v>24</v>
      </c>
      <c r="C32" s="70">
        <v>24</v>
      </c>
      <c r="D32" s="70">
        <v>1</v>
      </c>
      <c r="E32" s="70">
        <v>2027</v>
      </c>
      <c r="F32" s="70" t="s">
        <v>1558</v>
      </c>
      <c r="G32" s="1073" t="s">
        <v>2179</v>
      </c>
      <c r="H32" s="70" t="s">
        <v>2180</v>
      </c>
      <c r="I32" s="1066"/>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c r="EN32" s="73"/>
      <c r="EO32" s="73"/>
      <c r="EP32" s="73"/>
      <c r="EQ32" s="73"/>
      <c r="ER32" s="73"/>
      <c r="ES32" s="73"/>
      <c r="ET32" s="73"/>
      <c r="EU32" s="73"/>
      <c r="EV32" s="73"/>
      <c r="EW32" s="73"/>
      <c r="EX32" s="73"/>
      <c r="EY32" s="73"/>
      <c r="EZ32" s="73"/>
      <c r="FA32" s="73"/>
      <c r="FB32" s="73"/>
      <c r="FC32" s="73"/>
      <c r="FD32" s="73"/>
      <c r="FE32" s="73"/>
      <c r="FF32" s="73"/>
      <c r="FG32" s="73"/>
      <c r="FH32" s="73"/>
      <c r="FI32" s="73"/>
      <c r="FJ32" s="73"/>
      <c r="FK32" s="73"/>
      <c r="FL32" s="73"/>
      <c r="FM32" s="73"/>
      <c r="FN32" s="73"/>
      <c r="FO32" s="73"/>
      <c r="FP32" s="73"/>
      <c r="FQ32" s="73"/>
      <c r="FR32" s="73"/>
      <c r="FS32" s="73"/>
      <c r="FT32" s="73"/>
      <c r="FU32" s="73"/>
      <c r="FV32" s="73"/>
      <c r="FW32" s="73"/>
      <c r="FX32" s="73"/>
      <c r="FY32" s="73"/>
      <c r="FZ32" s="73"/>
      <c r="GA32" s="73"/>
      <c r="GB32" s="73"/>
      <c r="GC32" s="73"/>
      <c r="GD32" s="73"/>
      <c r="GE32" s="73"/>
      <c r="GF32" s="73"/>
      <c r="GG32" s="73"/>
      <c r="GH32" s="73"/>
      <c r="GI32" s="73"/>
      <c r="GJ32" s="73"/>
      <c r="GK32" s="73"/>
      <c r="GL32" s="73"/>
      <c r="GM32" s="73"/>
      <c r="GN32" s="73"/>
      <c r="GO32" s="73"/>
      <c r="GP32" s="73"/>
      <c r="GQ32" s="73"/>
      <c r="GR32" s="73"/>
      <c r="GS32" s="73"/>
      <c r="GT32" s="73"/>
      <c r="GU32" s="73"/>
      <c r="GV32" s="73"/>
      <c r="GW32" s="73"/>
      <c r="GX32" s="73"/>
      <c r="GY32" s="73"/>
      <c r="GZ32" s="73"/>
      <c r="HA32" s="73"/>
      <c r="HB32" s="73"/>
      <c r="HC32" s="73"/>
      <c r="HD32" s="73"/>
      <c r="HE32" s="73"/>
      <c r="HF32" s="73"/>
      <c r="HG32" s="73"/>
      <c r="HH32" s="73"/>
      <c r="HI32" s="73"/>
      <c r="HJ32" s="73"/>
      <c r="HK32" s="73"/>
      <c r="HL32" s="73"/>
      <c r="HM32" s="73"/>
      <c r="HN32" s="73"/>
      <c r="HO32" s="73"/>
      <c r="HP32" s="73"/>
      <c r="HQ32" s="73"/>
      <c r="HR32" s="73"/>
      <c r="HS32" s="73"/>
      <c r="HT32" s="73"/>
      <c r="HU32" s="73"/>
      <c r="HV32" s="73"/>
      <c r="HW32" s="73"/>
      <c r="HX32" s="73"/>
      <c r="HY32" s="73"/>
      <c r="HZ32" s="73"/>
      <c r="IA32" s="73"/>
      <c r="IB32" s="73"/>
      <c r="IC32" s="73"/>
      <c r="ID32" s="73"/>
      <c r="IE32" s="73"/>
      <c r="IF32" s="73"/>
      <c r="IG32" s="73"/>
      <c r="IH32" s="73"/>
      <c r="II32" s="73"/>
      <c r="IJ32" s="73"/>
      <c r="IK32" s="73"/>
      <c r="IL32" s="73"/>
      <c r="IM32" s="73"/>
      <c r="IN32" s="73"/>
      <c r="IO32" s="73"/>
      <c r="IP32" s="73"/>
      <c r="IQ32" s="73"/>
      <c r="IR32" s="73"/>
      <c r="IS32" s="73"/>
      <c r="IT32" s="73"/>
      <c r="IU32" s="73"/>
      <c r="IV32" s="74"/>
      <c r="IW32" s="71"/>
      <c r="IX32" s="71"/>
      <c r="IY32" s="71"/>
      <c r="IZ32" s="71"/>
      <c r="JA32" s="71"/>
      <c r="JB32" s="71"/>
      <c r="JC32" s="71"/>
      <c r="JD32" s="71"/>
      <c r="JE32" s="71"/>
      <c r="JF32" s="71"/>
      <c r="JG32" s="71"/>
      <c r="JH32" s="71"/>
      <c r="JI32" s="71"/>
      <c r="JJ32" s="71"/>
      <c r="JK32" s="71"/>
      <c r="JL32" s="71"/>
      <c r="JM32" s="71"/>
      <c r="JN32" s="71"/>
      <c r="JO32" s="71"/>
      <c r="JP32" s="71"/>
      <c r="JQ32" s="71"/>
      <c r="JR32" s="71"/>
      <c r="JS32" s="71"/>
      <c r="JT32" s="71"/>
      <c r="JU32" s="71"/>
      <c r="JV32" s="71"/>
      <c r="JW32" s="71"/>
      <c r="JX32" s="71"/>
      <c r="JY32" s="71"/>
      <c r="JZ32" s="71"/>
      <c r="KA32" s="71"/>
      <c r="KB32" s="71"/>
      <c r="KC32" s="71"/>
      <c r="KD32" s="71"/>
      <c r="KE32" s="71"/>
      <c r="KF32" s="71"/>
      <c r="KG32" s="71"/>
      <c r="KH32" s="71"/>
      <c r="KI32" s="71"/>
      <c r="KJ32" s="71"/>
      <c r="KK32" s="71"/>
      <c r="KL32" s="71"/>
      <c r="KM32" s="71"/>
      <c r="KN32" s="71"/>
      <c r="KO32" s="71"/>
      <c r="KP32" s="71"/>
      <c r="KQ32" s="71"/>
      <c r="KR32" s="71"/>
      <c r="KS32" s="71"/>
      <c r="KT32" s="71"/>
      <c r="KU32" s="71"/>
      <c r="KV32" s="71"/>
      <c r="KW32" s="71"/>
      <c r="KX32" s="71"/>
      <c r="KY32" s="71"/>
      <c r="KZ32" s="71"/>
      <c r="LA32" s="71"/>
      <c r="LB32" s="71"/>
      <c r="LC32" s="71"/>
      <c r="LD32" s="71"/>
      <c r="LE32" s="71"/>
      <c r="LF32" s="71"/>
      <c r="LG32" s="71"/>
      <c r="LH32" s="71"/>
      <c r="LI32" s="71"/>
      <c r="LJ32" s="71"/>
      <c r="LK32" s="71"/>
      <c r="LL32" s="71"/>
      <c r="LM32" s="71"/>
      <c r="LN32" s="71"/>
      <c r="LO32" s="71"/>
      <c r="LP32" s="71"/>
      <c r="LQ32" s="71"/>
      <c r="LR32" s="71"/>
      <c r="LS32" s="71"/>
      <c r="LT32" s="71"/>
      <c r="LU32" s="71"/>
      <c r="LV32" s="71"/>
      <c r="LW32" s="71"/>
      <c r="LX32" s="71"/>
      <c r="LY32" s="71"/>
      <c r="LZ32" s="71"/>
      <c r="MA32" s="71"/>
      <c r="MB32" s="71"/>
      <c r="MC32" s="71"/>
      <c r="MD32" s="71"/>
      <c r="ME32" s="71"/>
      <c r="MF32" s="71"/>
      <c r="MG32" s="71"/>
      <c r="MH32" s="71"/>
      <c r="MI32" s="71"/>
      <c r="MJ32" s="71"/>
      <c r="MK32" s="71"/>
      <c r="ML32" s="71"/>
      <c r="MM32" s="71"/>
      <c r="MN32" s="71"/>
      <c r="MO32" s="71"/>
      <c r="MP32" s="71"/>
      <c r="MQ32" s="71"/>
      <c r="MR32" s="71"/>
      <c r="MS32" s="71"/>
      <c r="MT32" s="71"/>
      <c r="MU32" s="71"/>
      <c r="MV32" s="71"/>
      <c r="MW32" s="71"/>
      <c r="MX32" s="71"/>
      <c r="MY32" s="71"/>
      <c r="MZ32" s="71"/>
      <c r="NA32" s="71"/>
      <c r="NB32" s="71"/>
      <c r="NC32" s="71"/>
      <c r="ND32" s="71"/>
      <c r="NE32" s="71"/>
      <c r="NF32" s="71"/>
      <c r="NG32" s="71"/>
      <c r="NH32" s="71"/>
      <c r="NI32" s="71"/>
      <c r="NJ32" s="71"/>
      <c r="NK32" s="71"/>
      <c r="NL32" s="71"/>
      <c r="NM32" s="71"/>
      <c r="NN32" s="71"/>
      <c r="NO32" s="71"/>
      <c r="NP32" s="71"/>
      <c r="NQ32" s="71"/>
      <c r="NR32" s="71"/>
      <c r="NS32" s="71"/>
      <c r="NT32" s="71"/>
      <c r="NU32" s="71"/>
      <c r="NV32" s="71"/>
      <c r="NW32" s="71"/>
      <c r="NX32" s="71"/>
      <c r="NY32" s="71"/>
      <c r="NZ32" s="71"/>
      <c r="OA32" s="71"/>
      <c r="OB32" s="71"/>
      <c r="OC32" s="71"/>
      <c r="OD32" s="71"/>
      <c r="OE32" s="71"/>
      <c r="OF32" s="71"/>
      <c r="OG32" s="71"/>
      <c r="OH32" s="71"/>
      <c r="OI32" s="71"/>
      <c r="OJ32" s="71"/>
      <c r="OK32" s="71"/>
      <c r="OL32" s="71"/>
      <c r="OM32" s="71"/>
      <c r="ON32" s="71"/>
      <c r="OO32" s="71"/>
      <c r="OP32" s="71"/>
      <c r="OQ32" s="71"/>
      <c r="OR32" s="71"/>
      <c r="OS32" s="71"/>
      <c r="OT32" s="71"/>
      <c r="OU32" s="71"/>
      <c r="OV32" s="71"/>
      <c r="OW32" s="71"/>
      <c r="OX32" s="71"/>
      <c r="OY32" s="71"/>
      <c r="OZ32" s="71"/>
      <c r="PA32" s="71"/>
      <c r="PB32" s="71"/>
      <c r="PC32" s="71"/>
      <c r="PD32" s="71"/>
      <c r="PE32" s="71"/>
      <c r="PF32" s="71"/>
      <c r="PG32" s="71"/>
      <c r="PH32" s="71"/>
      <c r="PI32" s="71"/>
      <c r="PJ32" s="71"/>
      <c r="PK32" s="71"/>
      <c r="PL32" s="71"/>
      <c r="PM32" s="71"/>
      <c r="PN32" s="71"/>
      <c r="PO32" s="71"/>
      <c r="PP32" s="71"/>
      <c r="PQ32" s="71"/>
      <c r="PR32" s="71"/>
      <c r="PS32" s="71"/>
      <c r="PT32" s="71"/>
      <c r="PU32" s="71"/>
      <c r="PV32" s="71"/>
      <c r="PW32" s="71"/>
      <c r="PX32" s="71"/>
      <c r="PY32" s="71"/>
      <c r="PZ32" s="71"/>
      <c r="QA32" s="71"/>
      <c r="QB32" s="71"/>
      <c r="QC32" s="71"/>
      <c r="QD32" s="71"/>
      <c r="QE32" s="71"/>
      <c r="QF32" s="71"/>
      <c r="QG32" s="71"/>
      <c r="QH32" s="71"/>
      <c r="QI32" s="71"/>
      <c r="QJ32" s="71"/>
      <c r="QK32" s="71"/>
      <c r="QL32" s="71"/>
      <c r="QM32" s="71"/>
      <c r="QN32" s="71"/>
      <c r="QO32" s="71"/>
      <c r="QP32" s="71"/>
      <c r="QQ32" s="71"/>
      <c r="QR32" s="71"/>
      <c r="QS32" s="71"/>
      <c r="QT32" s="71"/>
      <c r="QU32" s="71"/>
      <c r="QV32" s="71"/>
      <c r="QW32" s="71"/>
      <c r="QX32" s="71"/>
      <c r="QY32" s="71"/>
      <c r="QZ32" s="71"/>
      <c r="RA32" s="71"/>
      <c r="RB32" s="71"/>
      <c r="RC32" s="71"/>
      <c r="RD32" s="71"/>
      <c r="RE32" s="71"/>
      <c r="RF32" s="71"/>
      <c r="RG32" s="71"/>
      <c r="RH32" s="71"/>
      <c r="RI32" s="71"/>
      <c r="RJ32" s="71"/>
      <c r="RK32" s="71"/>
      <c r="RL32" s="71"/>
      <c r="RM32" s="71"/>
      <c r="RN32" s="71"/>
      <c r="RO32" s="71"/>
      <c r="RP32" s="71"/>
      <c r="RQ32" s="71"/>
      <c r="RR32" s="71"/>
      <c r="RS32" s="71"/>
      <c r="RT32" s="71"/>
      <c r="RU32" s="71"/>
      <c r="RV32" s="71"/>
      <c r="RW32" s="71"/>
      <c r="RX32" s="71"/>
      <c r="RY32" s="71"/>
      <c r="RZ32" s="71"/>
      <c r="SA32" s="71"/>
      <c r="SB32" s="71"/>
      <c r="SC32" s="71"/>
      <c r="SD32" s="71"/>
      <c r="SE32" s="71"/>
      <c r="SF32" s="71"/>
      <c r="SG32" s="71"/>
      <c r="SH32" s="71"/>
    </row>
    <row r="33" spans="1:502">
      <c r="A33" s="16" t="s">
        <v>2413</v>
      </c>
      <c r="B33" s="70">
        <v>25</v>
      </c>
      <c r="C33" s="70">
        <v>25</v>
      </c>
      <c r="D33" s="70">
        <v>1</v>
      </c>
      <c r="E33" s="70">
        <v>2028</v>
      </c>
      <c r="F33" s="70" t="s">
        <v>1559</v>
      </c>
      <c r="G33" s="1073" t="s">
        <v>2179</v>
      </c>
      <c r="H33" s="70" t="s">
        <v>2180</v>
      </c>
      <c r="I33" s="1066"/>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73"/>
      <c r="BW33" s="73"/>
      <c r="BX33" s="73"/>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c r="EH33" s="73"/>
      <c r="EI33" s="73"/>
      <c r="EJ33" s="73"/>
      <c r="EK33" s="73"/>
      <c r="EL33" s="73"/>
      <c r="EM33" s="73"/>
      <c r="EN33" s="73"/>
      <c r="EO33" s="73"/>
      <c r="EP33" s="73"/>
      <c r="EQ33" s="73"/>
      <c r="ER33" s="73"/>
      <c r="ES33" s="73"/>
      <c r="ET33" s="73"/>
      <c r="EU33" s="73"/>
      <c r="EV33" s="73"/>
      <c r="EW33" s="73"/>
      <c r="EX33" s="73"/>
      <c r="EY33" s="73"/>
      <c r="EZ33" s="73"/>
      <c r="FA33" s="73"/>
      <c r="FB33" s="73"/>
      <c r="FC33" s="73"/>
      <c r="FD33" s="73"/>
      <c r="FE33" s="73"/>
      <c r="FF33" s="73"/>
      <c r="FG33" s="73"/>
      <c r="FH33" s="73"/>
      <c r="FI33" s="73"/>
      <c r="FJ33" s="73"/>
      <c r="FK33" s="73"/>
      <c r="FL33" s="73"/>
      <c r="FM33" s="73"/>
      <c r="FN33" s="73"/>
      <c r="FO33" s="73"/>
      <c r="FP33" s="73"/>
      <c r="FQ33" s="73"/>
      <c r="FR33" s="73"/>
      <c r="FS33" s="73"/>
      <c r="FT33" s="73"/>
      <c r="FU33" s="73"/>
      <c r="FV33" s="73"/>
      <c r="FW33" s="73"/>
      <c r="FX33" s="73"/>
      <c r="FY33" s="73"/>
      <c r="FZ33" s="73"/>
      <c r="GA33" s="73"/>
      <c r="GB33" s="73"/>
      <c r="GC33" s="73"/>
      <c r="GD33" s="73"/>
      <c r="GE33" s="73"/>
      <c r="GF33" s="73"/>
      <c r="GG33" s="73"/>
      <c r="GH33" s="73"/>
      <c r="GI33" s="73"/>
      <c r="GJ33" s="73"/>
      <c r="GK33" s="73"/>
      <c r="GL33" s="73"/>
      <c r="GM33" s="73"/>
      <c r="GN33" s="73"/>
      <c r="GO33" s="73"/>
      <c r="GP33" s="73"/>
      <c r="GQ33" s="73"/>
      <c r="GR33" s="73"/>
      <c r="GS33" s="73"/>
      <c r="GT33" s="73"/>
      <c r="GU33" s="73"/>
      <c r="GV33" s="73"/>
      <c r="GW33" s="73"/>
      <c r="GX33" s="73"/>
      <c r="GY33" s="73"/>
      <c r="GZ33" s="73"/>
      <c r="HA33" s="73"/>
      <c r="HB33" s="73"/>
      <c r="HC33" s="73"/>
      <c r="HD33" s="73"/>
      <c r="HE33" s="73"/>
      <c r="HF33" s="73"/>
      <c r="HG33" s="73"/>
      <c r="HH33" s="73"/>
      <c r="HI33" s="73"/>
      <c r="HJ33" s="73"/>
      <c r="HK33" s="73"/>
      <c r="HL33" s="73"/>
      <c r="HM33" s="73"/>
      <c r="HN33" s="73"/>
      <c r="HO33" s="73"/>
      <c r="HP33" s="73"/>
      <c r="HQ33" s="73"/>
      <c r="HR33" s="73"/>
      <c r="HS33" s="73"/>
      <c r="HT33" s="73"/>
      <c r="HU33" s="73"/>
      <c r="HV33" s="73"/>
      <c r="HW33" s="73"/>
      <c r="HX33" s="73"/>
      <c r="HY33" s="73"/>
      <c r="HZ33" s="73"/>
      <c r="IA33" s="73"/>
      <c r="IB33" s="73"/>
      <c r="IC33" s="73"/>
      <c r="ID33" s="73"/>
      <c r="IE33" s="73"/>
      <c r="IF33" s="73"/>
      <c r="IG33" s="73"/>
      <c r="IH33" s="73"/>
      <c r="II33" s="73"/>
      <c r="IJ33" s="73"/>
      <c r="IK33" s="73"/>
      <c r="IL33" s="73"/>
      <c r="IM33" s="73"/>
      <c r="IN33" s="73"/>
      <c r="IO33" s="73"/>
      <c r="IP33" s="73"/>
      <c r="IQ33" s="73"/>
      <c r="IR33" s="73"/>
      <c r="IS33" s="73"/>
      <c r="IT33" s="73"/>
      <c r="IU33" s="73"/>
      <c r="IV33" s="74"/>
      <c r="IW33" s="71"/>
      <c r="IX33" s="71"/>
      <c r="IY33" s="71"/>
      <c r="IZ33" s="71"/>
      <c r="JA33" s="71"/>
      <c r="JB33" s="71"/>
      <c r="JC33" s="71"/>
      <c r="JD33" s="71"/>
      <c r="JE33" s="71"/>
      <c r="JF33" s="71"/>
      <c r="JG33" s="71"/>
      <c r="JH33" s="71"/>
      <c r="JI33" s="71"/>
      <c r="JJ33" s="71"/>
      <c r="JK33" s="71"/>
      <c r="JL33" s="71"/>
      <c r="JM33" s="71"/>
      <c r="JN33" s="71"/>
      <c r="JO33" s="71"/>
      <c r="JP33" s="71"/>
      <c r="JQ33" s="71"/>
      <c r="JR33" s="71"/>
      <c r="JS33" s="71"/>
      <c r="JT33" s="71"/>
      <c r="JU33" s="71"/>
      <c r="JV33" s="71"/>
      <c r="JW33" s="71"/>
      <c r="JX33" s="71"/>
      <c r="JY33" s="71"/>
      <c r="JZ33" s="71"/>
      <c r="KA33" s="71"/>
      <c r="KB33" s="71"/>
      <c r="KC33" s="71"/>
      <c r="KD33" s="71"/>
      <c r="KE33" s="71"/>
      <c r="KF33" s="71"/>
      <c r="KG33" s="71"/>
      <c r="KH33" s="71"/>
      <c r="KI33" s="71"/>
      <c r="KJ33" s="71"/>
      <c r="KK33" s="71"/>
      <c r="KL33" s="71"/>
      <c r="KM33" s="71"/>
      <c r="KN33" s="71"/>
      <c r="KO33" s="71"/>
      <c r="KP33" s="71"/>
      <c r="KQ33" s="71"/>
      <c r="KR33" s="71"/>
      <c r="KS33" s="71"/>
      <c r="KT33" s="71"/>
      <c r="KU33" s="71"/>
      <c r="KV33" s="71"/>
      <c r="KW33" s="71"/>
      <c r="KX33" s="71"/>
      <c r="KY33" s="71"/>
      <c r="KZ33" s="71"/>
      <c r="LA33" s="71"/>
      <c r="LB33" s="71"/>
      <c r="LC33" s="71"/>
      <c r="LD33" s="71"/>
      <c r="LE33" s="71"/>
      <c r="LF33" s="71"/>
      <c r="LG33" s="71"/>
      <c r="LH33" s="71"/>
      <c r="LI33" s="71"/>
      <c r="LJ33" s="71"/>
      <c r="LK33" s="71"/>
      <c r="LL33" s="71"/>
      <c r="LM33" s="71"/>
      <c r="LN33" s="71"/>
      <c r="LO33" s="71"/>
      <c r="LP33" s="71"/>
      <c r="LQ33" s="71"/>
      <c r="LR33" s="71"/>
      <c r="LS33" s="71"/>
      <c r="LT33" s="71"/>
      <c r="LU33" s="71"/>
      <c r="LV33" s="71"/>
      <c r="LW33" s="71"/>
      <c r="LX33" s="71"/>
      <c r="LY33" s="71"/>
      <c r="LZ33" s="71"/>
      <c r="MA33" s="71"/>
      <c r="MB33" s="71"/>
      <c r="MC33" s="71"/>
      <c r="MD33" s="71"/>
      <c r="ME33" s="71"/>
      <c r="MF33" s="71"/>
      <c r="MG33" s="71"/>
      <c r="MH33" s="71"/>
      <c r="MI33" s="71"/>
      <c r="MJ33" s="71"/>
      <c r="MK33" s="71"/>
      <c r="ML33" s="71"/>
      <c r="MM33" s="71"/>
      <c r="MN33" s="71"/>
      <c r="MO33" s="71"/>
      <c r="MP33" s="71"/>
      <c r="MQ33" s="71"/>
      <c r="MR33" s="71"/>
      <c r="MS33" s="71"/>
      <c r="MT33" s="71"/>
      <c r="MU33" s="71"/>
      <c r="MV33" s="71"/>
      <c r="MW33" s="71"/>
      <c r="MX33" s="71"/>
      <c r="MY33" s="71"/>
      <c r="MZ33" s="71"/>
      <c r="NA33" s="71"/>
      <c r="NB33" s="71"/>
      <c r="NC33" s="71"/>
      <c r="ND33" s="71"/>
      <c r="NE33" s="71"/>
      <c r="NF33" s="71"/>
      <c r="NG33" s="71"/>
      <c r="NH33" s="71"/>
      <c r="NI33" s="71"/>
      <c r="NJ33" s="71"/>
      <c r="NK33" s="71"/>
      <c r="NL33" s="71"/>
      <c r="NM33" s="71"/>
      <c r="NN33" s="71"/>
      <c r="NO33" s="71"/>
      <c r="NP33" s="71"/>
      <c r="NQ33" s="71"/>
      <c r="NR33" s="71"/>
      <c r="NS33" s="71"/>
      <c r="NT33" s="71"/>
      <c r="NU33" s="71"/>
      <c r="NV33" s="71"/>
      <c r="NW33" s="71"/>
      <c r="NX33" s="71"/>
      <c r="NY33" s="71"/>
      <c r="NZ33" s="71"/>
      <c r="OA33" s="71"/>
      <c r="OB33" s="71"/>
      <c r="OC33" s="71"/>
      <c r="OD33" s="71"/>
      <c r="OE33" s="71"/>
      <c r="OF33" s="71"/>
      <c r="OG33" s="71"/>
      <c r="OH33" s="71"/>
      <c r="OI33" s="71"/>
      <c r="OJ33" s="71"/>
      <c r="OK33" s="71"/>
      <c r="OL33" s="71"/>
      <c r="OM33" s="71"/>
      <c r="ON33" s="71"/>
      <c r="OO33" s="71"/>
      <c r="OP33" s="71"/>
      <c r="OQ33" s="71"/>
      <c r="OR33" s="71"/>
      <c r="OS33" s="71"/>
      <c r="OT33" s="71"/>
      <c r="OU33" s="71"/>
      <c r="OV33" s="71"/>
      <c r="OW33" s="71"/>
      <c r="OX33" s="71"/>
      <c r="OY33" s="71"/>
      <c r="OZ33" s="71"/>
      <c r="PA33" s="71"/>
      <c r="PB33" s="71"/>
      <c r="PC33" s="71"/>
      <c r="PD33" s="71"/>
      <c r="PE33" s="71"/>
      <c r="PF33" s="71"/>
      <c r="PG33" s="71"/>
      <c r="PH33" s="71"/>
      <c r="PI33" s="71"/>
      <c r="PJ33" s="71"/>
      <c r="PK33" s="71"/>
      <c r="PL33" s="71"/>
      <c r="PM33" s="71"/>
      <c r="PN33" s="71"/>
      <c r="PO33" s="71"/>
      <c r="PP33" s="71"/>
      <c r="PQ33" s="71"/>
      <c r="PR33" s="71"/>
      <c r="PS33" s="71"/>
      <c r="PT33" s="71"/>
      <c r="PU33" s="71"/>
      <c r="PV33" s="71"/>
      <c r="PW33" s="71"/>
      <c r="PX33" s="71"/>
      <c r="PY33" s="71"/>
      <c r="PZ33" s="71"/>
      <c r="QA33" s="71"/>
      <c r="QB33" s="71"/>
      <c r="QC33" s="71"/>
      <c r="QD33" s="71"/>
      <c r="QE33" s="71"/>
      <c r="QF33" s="71"/>
      <c r="QG33" s="71"/>
      <c r="QH33" s="71"/>
      <c r="QI33" s="71"/>
      <c r="QJ33" s="71"/>
      <c r="QK33" s="71"/>
      <c r="QL33" s="71"/>
      <c r="QM33" s="71"/>
      <c r="QN33" s="71"/>
      <c r="QO33" s="71"/>
      <c r="QP33" s="71"/>
      <c r="QQ33" s="71"/>
      <c r="QR33" s="71"/>
      <c r="QS33" s="71"/>
      <c r="QT33" s="71"/>
      <c r="QU33" s="71"/>
      <c r="QV33" s="71"/>
      <c r="QW33" s="71"/>
      <c r="QX33" s="71"/>
      <c r="QY33" s="71"/>
      <c r="QZ33" s="71"/>
      <c r="RA33" s="71"/>
      <c r="RB33" s="71"/>
      <c r="RC33" s="71"/>
      <c r="RD33" s="71"/>
      <c r="RE33" s="71"/>
      <c r="RF33" s="71"/>
      <c r="RG33" s="71"/>
      <c r="RH33" s="71"/>
      <c r="RI33" s="71"/>
      <c r="RJ33" s="71"/>
      <c r="RK33" s="71"/>
      <c r="RL33" s="71"/>
      <c r="RM33" s="71"/>
      <c r="RN33" s="71"/>
      <c r="RO33" s="71"/>
      <c r="RP33" s="71"/>
      <c r="RQ33" s="71"/>
      <c r="RR33" s="71"/>
      <c r="RS33" s="71"/>
      <c r="RT33" s="71"/>
      <c r="RU33" s="71"/>
      <c r="RV33" s="71"/>
      <c r="RW33" s="71"/>
      <c r="RX33" s="71"/>
      <c r="RY33" s="71"/>
      <c r="RZ33" s="71"/>
      <c r="SA33" s="71"/>
      <c r="SB33" s="71"/>
      <c r="SC33" s="71"/>
      <c r="SD33" s="71"/>
      <c r="SE33" s="71"/>
      <c r="SF33" s="71"/>
      <c r="SG33" s="71"/>
      <c r="SH33" s="71"/>
    </row>
    <row r="34" spans="1:502">
      <c r="A34" s="16" t="s">
        <v>2414</v>
      </c>
      <c r="B34" s="70">
        <v>26</v>
      </c>
      <c r="C34" s="70">
        <v>26</v>
      </c>
      <c r="D34" s="70">
        <v>1</v>
      </c>
      <c r="E34" s="70">
        <v>2029</v>
      </c>
      <c r="F34" s="70" t="s">
        <v>1560</v>
      </c>
      <c r="G34" s="1073" t="s">
        <v>2179</v>
      </c>
      <c r="H34" s="70" t="s">
        <v>2180</v>
      </c>
      <c r="I34" s="1066"/>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c r="EM34" s="73"/>
      <c r="EN34" s="73"/>
      <c r="EO34" s="73"/>
      <c r="EP34" s="73"/>
      <c r="EQ34" s="73"/>
      <c r="ER34" s="73"/>
      <c r="ES34" s="73"/>
      <c r="ET34" s="73"/>
      <c r="EU34" s="73"/>
      <c r="EV34" s="73"/>
      <c r="EW34" s="73"/>
      <c r="EX34" s="73"/>
      <c r="EY34" s="73"/>
      <c r="EZ34" s="73"/>
      <c r="FA34" s="73"/>
      <c r="FB34" s="73"/>
      <c r="FC34" s="73"/>
      <c r="FD34" s="73"/>
      <c r="FE34" s="73"/>
      <c r="FF34" s="73"/>
      <c r="FG34" s="73"/>
      <c r="FH34" s="73"/>
      <c r="FI34" s="73"/>
      <c r="FJ34" s="73"/>
      <c r="FK34" s="73"/>
      <c r="FL34" s="73"/>
      <c r="FM34" s="73"/>
      <c r="FN34" s="73"/>
      <c r="FO34" s="73"/>
      <c r="FP34" s="73"/>
      <c r="FQ34" s="73"/>
      <c r="FR34" s="73"/>
      <c r="FS34" s="73"/>
      <c r="FT34" s="73"/>
      <c r="FU34" s="73"/>
      <c r="FV34" s="73"/>
      <c r="FW34" s="73"/>
      <c r="FX34" s="73"/>
      <c r="FY34" s="73"/>
      <c r="FZ34" s="73"/>
      <c r="GA34" s="73"/>
      <c r="GB34" s="73"/>
      <c r="GC34" s="73"/>
      <c r="GD34" s="73"/>
      <c r="GE34" s="73"/>
      <c r="GF34" s="73"/>
      <c r="GG34" s="73"/>
      <c r="GH34" s="73"/>
      <c r="GI34" s="73"/>
      <c r="GJ34" s="73"/>
      <c r="GK34" s="73"/>
      <c r="GL34" s="73"/>
      <c r="GM34" s="73"/>
      <c r="GN34" s="73"/>
      <c r="GO34" s="73"/>
      <c r="GP34" s="73"/>
      <c r="GQ34" s="73"/>
      <c r="GR34" s="73"/>
      <c r="GS34" s="73"/>
      <c r="GT34" s="73"/>
      <c r="GU34" s="73"/>
      <c r="GV34" s="73"/>
      <c r="GW34" s="73"/>
      <c r="GX34" s="73"/>
      <c r="GY34" s="73"/>
      <c r="GZ34" s="73"/>
      <c r="HA34" s="73"/>
      <c r="HB34" s="73"/>
      <c r="HC34" s="73"/>
      <c r="HD34" s="73"/>
      <c r="HE34" s="73"/>
      <c r="HF34" s="73"/>
      <c r="HG34" s="73"/>
      <c r="HH34" s="73"/>
      <c r="HI34" s="73"/>
      <c r="HJ34" s="73"/>
      <c r="HK34" s="73"/>
      <c r="HL34" s="73"/>
      <c r="HM34" s="73"/>
      <c r="HN34" s="73"/>
      <c r="HO34" s="73"/>
      <c r="HP34" s="73"/>
      <c r="HQ34" s="73"/>
      <c r="HR34" s="73"/>
      <c r="HS34" s="73"/>
      <c r="HT34" s="73"/>
      <c r="HU34" s="73"/>
      <c r="HV34" s="73"/>
      <c r="HW34" s="73"/>
      <c r="HX34" s="73"/>
      <c r="HY34" s="73"/>
      <c r="HZ34" s="73"/>
      <c r="IA34" s="73"/>
      <c r="IB34" s="73"/>
      <c r="IC34" s="73"/>
      <c r="ID34" s="73"/>
      <c r="IE34" s="73"/>
      <c r="IF34" s="73"/>
      <c r="IG34" s="73"/>
      <c r="IH34" s="73"/>
      <c r="II34" s="73"/>
      <c r="IJ34" s="73"/>
      <c r="IK34" s="73"/>
      <c r="IL34" s="73"/>
      <c r="IM34" s="73"/>
      <c r="IN34" s="73"/>
      <c r="IO34" s="73"/>
      <c r="IP34" s="73"/>
      <c r="IQ34" s="73"/>
      <c r="IR34" s="73"/>
      <c r="IS34" s="73"/>
      <c r="IT34" s="73"/>
      <c r="IU34" s="73"/>
      <c r="IV34" s="74"/>
      <c r="IW34" s="71"/>
      <c r="IX34" s="71"/>
      <c r="IY34" s="71"/>
      <c r="IZ34" s="71"/>
      <c r="JA34" s="71"/>
      <c r="JB34" s="71"/>
      <c r="JC34" s="71"/>
      <c r="JD34" s="71"/>
      <c r="JE34" s="71"/>
      <c r="JF34" s="71"/>
      <c r="JG34" s="71"/>
      <c r="JH34" s="71"/>
      <c r="JI34" s="71"/>
      <c r="JJ34" s="71"/>
      <c r="JK34" s="71"/>
      <c r="JL34" s="71"/>
      <c r="JM34" s="71"/>
      <c r="JN34" s="71"/>
      <c r="JO34" s="71"/>
      <c r="JP34" s="71"/>
      <c r="JQ34" s="71"/>
      <c r="JR34" s="71"/>
      <c r="JS34" s="71"/>
      <c r="JT34" s="71"/>
      <c r="JU34" s="71"/>
      <c r="JV34" s="71"/>
      <c r="JW34" s="71"/>
      <c r="JX34" s="71"/>
      <c r="JY34" s="71"/>
      <c r="JZ34" s="71"/>
      <c r="KA34" s="71"/>
      <c r="KB34" s="71"/>
      <c r="KC34" s="71"/>
      <c r="KD34" s="71"/>
      <c r="KE34" s="71"/>
      <c r="KF34" s="71"/>
      <c r="KG34" s="71"/>
      <c r="KH34" s="71"/>
      <c r="KI34" s="71"/>
      <c r="KJ34" s="71"/>
      <c r="KK34" s="71"/>
      <c r="KL34" s="71"/>
      <c r="KM34" s="71"/>
      <c r="KN34" s="71"/>
      <c r="KO34" s="71"/>
      <c r="KP34" s="71"/>
      <c r="KQ34" s="71"/>
      <c r="KR34" s="71"/>
      <c r="KS34" s="71"/>
      <c r="KT34" s="71"/>
      <c r="KU34" s="71"/>
      <c r="KV34" s="71"/>
      <c r="KW34" s="71"/>
      <c r="KX34" s="71"/>
      <c r="KY34" s="71"/>
      <c r="KZ34" s="71"/>
      <c r="LA34" s="71"/>
      <c r="LB34" s="71"/>
      <c r="LC34" s="71"/>
      <c r="LD34" s="71"/>
      <c r="LE34" s="71"/>
      <c r="LF34" s="71"/>
      <c r="LG34" s="71"/>
      <c r="LH34" s="71"/>
      <c r="LI34" s="71"/>
      <c r="LJ34" s="71"/>
      <c r="LK34" s="71"/>
      <c r="LL34" s="71"/>
      <c r="LM34" s="71"/>
      <c r="LN34" s="71"/>
      <c r="LO34" s="71"/>
      <c r="LP34" s="71"/>
      <c r="LQ34" s="71"/>
      <c r="LR34" s="71"/>
      <c r="LS34" s="71"/>
      <c r="LT34" s="71"/>
      <c r="LU34" s="71"/>
      <c r="LV34" s="71"/>
      <c r="LW34" s="71"/>
      <c r="LX34" s="71"/>
      <c r="LY34" s="71"/>
      <c r="LZ34" s="71"/>
      <c r="MA34" s="71"/>
      <c r="MB34" s="71"/>
      <c r="MC34" s="71"/>
      <c r="MD34" s="71"/>
      <c r="ME34" s="71"/>
      <c r="MF34" s="71"/>
      <c r="MG34" s="71"/>
      <c r="MH34" s="71"/>
      <c r="MI34" s="71"/>
      <c r="MJ34" s="71"/>
      <c r="MK34" s="71"/>
      <c r="ML34" s="71"/>
      <c r="MM34" s="71"/>
      <c r="MN34" s="71"/>
      <c r="MO34" s="71"/>
      <c r="MP34" s="71"/>
      <c r="MQ34" s="71"/>
      <c r="MR34" s="71"/>
      <c r="MS34" s="71"/>
      <c r="MT34" s="71"/>
      <c r="MU34" s="71"/>
      <c r="MV34" s="71"/>
      <c r="MW34" s="71"/>
      <c r="MX34" s="71"/>
      <c r="MY34" s="71"/>
      <c r="MZ34" s="71"/>
      <c r="NA34" s="71"/>
      <c r="NB34" s="71"/>
      <c r="NC34" s="71"/>
      <c r="ND34" s="71"/>
      <c r="NE34" s="71"/>
      <c r="NF34" s="71"/>
      <c r="NG34" s="71"/>
      <c r="NH34" s="71"/>
      <c r="NI34" s="71"/>
      <c r="NJ34" s="71"/>
      <c r="NK34" s="71"/>
      <c r="NL34" s="71"/>
      <c r="NM34" s="71"/>
      <c r="NN34" s="71"/>
      <c r="NO34" s="71"/>
      <c r="NP34" s="71"/>
      <c r="NQ34" s="71"/>
      <c r="NR34" s="71"/>
      <c r="NS34" s="71"/>
      <c r="NT34" s="71"/>
      <c r="NU34" s="71"/>
      <c r="NV34" s="71"/>
      <c r="NW34" s="71"/>
      <c r="NX34" s="71"/>
      <c r="NY34" s="71"/>
      <c r="NZ34" s="71"/>
      <c r="OA34" s="71"/>
      <c r="OB34" s="71"/>
      <c r="OC34" s="71"/>
      <c r="OD34" s="71"/>
      <c r="OE34" s="71"/>
      <c r="OF34" s="71"/>
      <c r="OG34" s="71"/>
      <c r="OH34" s="71"/>
      <c r="OI34" s="71"/>
      <c r="OJ34" s="71"/>
      <c r="OK34" s="71"/>
      <c r="OL34" s="71"/>
      <c r="OM34" s="71"/>
      <c r="ON34" s="71"/>
      <c r="OO34" s="71"/>
      <c r="OP34" s="71"/>
      <c r="OQ34" s="71"/>
      <c r="OR34" s="71"/>
      <c r="OS34" s="71"/>
      <c r="OT34" s="71"/>
      <c r="OU34" s="71"/>
      <c r="OV34" s="71"/>
      <c r="OW34" s="71"/>
      <c r="OX34" s="71"/>
      <c r="OY34" s="71"/>
      <c r="OZ34" s="71"/>
      <c r="PA34" s="71"/>
      <c r="PB34" s="71"/>
      <c r="PC34" s="71"/>
      <c r="PD34" s="71"/>
      <c r="PE34" s="71"/>
      <c r="PF34" s="71"/>
      <c r="PG34" s="71"/>
      <c r="PH34" s="71"/>
      <c r="PI34" s="71"/>
      <c r="PJ34" s="71"/>
      <c r="PK34" s="71"/>
      <c r="PL34" s="71"/>
      <c r="PM34" s="71"/>
      <c r="PN34" s="71"/>
      <c r="PO34" s="71"/>
      <c r="PP34" s="71"/>
      <c r="PQ34" s="71"/>
      <c r="PR34" s="71"/>
      <c r="PS34" s="71"/>
      <c r="PT34" s="71"/>
      <c r="PU34" s="71"/>
      <c r="PV34" s="71"/>
      <c r="PW34" s="71"/>
      <c r="PX34" s="71"/>
      <c r="PY34" s="71"/>
      <c r="PZ34" s="71"/>
      <c r="QA34" s="71"/>
      <c r="QB34" s="71"/>
      <c r="QC34" s="71"/>
      <c r="QD34" s="71"/>
      <c r="QE34" s="71"/>
      <c r="QF34" s="71"/>
      <c r="QG34" s="71"/>
      <c r="QH34" s="71"/>
      <c r="QI34" s="71"/>
      <c r="QJ34" s="71"/>
      <c r="QK34" s="71"/>
      <c r="QL34" s="71"/>
      <c r="QM34" s="71"/>
      <c r="QN34" s="71"/>
      <c r="QO34" s="71"/>
      <c r="QP34" s="71"/>
      <c r="QQ34" s="71"/>
      <c r="QR34" s="71"/>
      <c r="QS34" s="71"/>
      <c r="QT34" s="71"/>
      <c r="QU34" s="71"/>
      <c r="QV34" s="71"/>
      <c r="QW34" s="71"/>
      <c r="QX34" s="71"/>
      <c r="QY34" s="71"/>
      <c r="QZ34" s="71"/>
      <c r="RA34" s="71"/>
      <c r="RB34" s="71"/>
      <c r="RC34" s="71"/>
      <c r="RD34" s="71"/>
      <c r="RE34" s="71"/>
      <c r="RF34" s="71"/>
      <c r="RG34" s="71"/>
      <c r="RH34" s="71"/>
      <c r="RI34" s="71"/>
      <c r="RJ34" s="71"/>
      <c r="RK34" s="71"/>
      <c r="RL34" s="71"/>
      <c r="RM34" s="71"/>
      <c r="RN34" s="71"/>
      <c r="RO34" s="71"/>
      <c r="RP34" s="71"/>
      <c r="RQ34" s="71"/>
      <c r="RR34" s="71"/>
      <c r="RS34" s="71"/>
      <c r="RT34" s="71"/>
      <c r="RU34" s="71"/>
      <c r="RV34" s="71"/>
      <c r="RW34" s="71"/>
      <c r="RX34" s="71"/>
      <c r="RY34" s="71"/>
      <c r="RZ34" s="71"/>
      <c r="SA34" s="71"/>
      <c r="SB34" s="71"/>
      <c r="SC34" s="71"/>
      <c r="SD34" s="71"/>
      <c r="SE34" s="71"/>
      <c r="SF34" s="71"/>
      <c r="SG34" s="71"/>
      <c r="SH34" s="71"/>
    </row>
    <row r="35" spans="1:502">
      <c r="A35" s="16" t="s">
        <v>2415</v>
      </c>
      <c r="B35" s="70">
        <v>27</v>
      </c>
      <c r="C35" s="70">
        <v>27</v>
      </c>
      <c r="D35" s="70">
        <v>1</v>
      </c>
      <c r="E35" s="70">
        <v>2030</v>
      </c>
      <c r="F35" s="70" t="s">
        <v>1561</v>
      </c>
      <c r="G35" s="1073" t="s">
        <v>2179</v>
      </c>
      <c r="H35" s="70" t="s">
        <v>2180</v>
      </c>
      <c r="I35" s="1066"/>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73"/>
      <c r="EQ35" s="73"/>
      <c r="ER35" s="73"/>
      <c r="ES35" s="73"/>
      <c r="ET35" s="73"/>
      <c r="EU35" s="73"/>
      <c r="EV35" s="73"/>
      <c r="EW35" s="73"/>
      <c r="EX35" s="73"/>
      <c r="EY35" s="73"/>
      <c r="EZ35" s="73"/>
      <c r="FA35" s="73"/>
      <c r="FB35" s="73"/>
      <c r="FC35" s="73"/>
      <c r="FD35" s="73"/>
      <c r="FE35" s="73"/>
      <c r="FF35" s="73"/>
      <c r="FG35" s="73"/>
      <c r="FH35" s="73"/>
      <c r="FI35" s="73"/>
      <c r="FJ35" s="73"/>
      <c r="FK35" s="73"/>
      <c r="FL35" s="73"/>
      <c r="FM35" s="73"/>
      <c r="FN35" s="73"/>
      <c r="FO35" s="73"/>
      <c r="FP35" s="73"/>
      <c r="FQ35" s="73"/>
      <c r="FR35" s="73"/>
      <c r="FS35" s="73"/>
      <c r="FT35" s="73"/>
      <c r="FU35" s="73"/>
      <c r="FV35" s="73"/>
      <c r="FW35" s="73"/>
      <c r="FX35" s="73"/>
      <c r="FY35" s="73"/>
      <c r="FZ35" s="73"/>
      <c r="GA35" s="73"/>
      <c r="GB35" s="73"/>
      <c r="GC35" s="73"/>
      <c r="GD35" s="73"/>
      <c r="GE35" s="73"/>
      <c r="GF35" s="73"/>
      <c r="GG35" s="73"/>
      <c r="GH35" s="73"/>
      <c r="GI35" s="73"/>
      <c r="GJ35" s="73"/>
      <c r="GK35" s="73"/>
      <c r="GL35" s="73"/>
      <c r="GM35" s="73"/>
      <c r="GN35" s="73"/>
      <c r="GO35" s="73"/>
      <c r="GP35" s="73"/>
      <c r="GQ35" s="73"/>
      <c r="GR35" s="73"/>
      <c r="GS35" s="73"/>
      <c r="GT35" s="73"/>
      <c r="GU35" s="73"/>
      <c r="GV35" s="73"/>
      <c r="GW35" s="73"/>
      <c r="GX35" s="73"/>
      <c r="GY35" s="73"/>
      <c r="GZ35" s="73"/>
      <c r="HA35" s="73"/>
      <c r="HB35" s="73"/>
      <c r="HC35" s="73"/>
      <c r="HD35" s="73"/>
      <c r="HE35" s="73"/>
      <c r="HF35" s="73"/>
      <c r="HG35" s="73"/>
      <c r="HH35" s="73"/>
      <c r="HI35" s="73"/>
      <c r="HJ35" s="73"/>
      <c r="HK35" s="73"/>
      <c r="HL35" s="73"/>
      <c r="HM35" s="73"/>
      <c r="HN35" s="73"/>
      <c r="HO35" s="73"/>
      <c r="HP35" s="73"/>
      <c r="HQ35" s="73"/>
      <c r="HR35" s="73"/>
      <c r="HS35" s="73"/>
      <c r="HT35" s="73"/>
      <c r="HU35" s="73"/>
      <c r="HV35" s="73"/>
      <c r="HW35" s="73"/>
      <c r="HX35" s="73"/>
      <c r="HY35" s="73"/>
      <c r="HZ35" s="73"/>
      <c r="IA35" s="73"/>
      <c r="IB35" s="73"/>
      <c r="IC35" s="73"/>
      <c r="ID35" s="73"/>
      <c r="IE35" s="73"/>
      <c r="IF35" s="73"/>
      <c r="IG35" s="73"/>
      <c r="IH35" s="73"/>
      <c r="II35" s="73"/>
      <c r="IJ35" s="73"/>
      <c r="IK35" s="73"/>
      <c r="IL35" s="73"/>
      <c r="IM35" s="73"/>
      <c r="IN35" s="73"/>
      <c r="IO35" s="73"/>
      <c r="IP35" s="73"/>
      <c r="IQ35" s="73"/>
      <c r="IR35" s="73"/>
      <c r="IS35" s="73"/>
      <c r="IT35" s="73"/>
      <c r="IU35" s="73"/>
      <c r="IV35" s="74"/>
      <c r="IW35" s="71"/>
      <c r="IX35" s="71"/>
      <c r="IY35" s="71"/>
      <c r="IZ35" s="71"/>
      <c r="JA35" s="71"/>
      <c r="JB35" s="71"/>
      <c r="JC35" s="71"/>
      <c r="JD35" s="71"/>
      <c r="JE35" s="71"/>
      <c r="JF35" s="71"/>
      <c r="JG35" s="71"/>
      <c r="JH35" s="71"/>
      <c r="JI35" s="71"/>
      <c r="JJ35" s="71"/>
      <c r="JK35" s="71"/>
      <c r="JL35" s="71"/>
      <c r="JM35" s="71"/>
      <c r="JN35" s="71"/>
      <c r="JO35" s="71"/>
      <c r="JP35" s="71"/>
      <c r="JQ35" s="71"/>
      <c r="JR35" s="71"/>
      <c r="JS35" s="71"/>
      <c r="JT35" s="71"/>
      <c r="JU35" s="71"/>
      <c r="JV35" s="71"/>
      <c r="JW35" s="71"/>
      <c r="JX35" s="71"/>
      <c r="JY35" s="71"/>
      <c r="JZ35" s="71"/>
      <c r="KA35" s="71"/>
      <c r="KB35" s="71"/>
      <c r="KC35" s="71"/>
      <c r="KD35" s="71"/>
      <c r="KE35" s="71"/>
      <c r="KF35" s="71"/>
      <c r="KG35" s="71"/>
      <c r="KH35" s="71"/>
      <c r="KI35" s="71"/>
      <c r="KJ35" s="71"/>
      <c r="KK35" s="71"/>
      <c r="KL35" s="71"/>
      <c r="KM35" s="71"/>
      <c r="KN35" s="71"/>
      <c r="KO35" s="71"/>
      <c r="KP35" s="71"/>
      <c r="KQ35" s="71"/>
      <c r="KR35" s="71"/>
      <c r="KS35" s="71"/>
      <c r="KT35" s="71"/>
      <c r="KU35" s="71"/>
      <c r="KV35" s="71"/>
      <c r="KW35" s="71"/>
      <c r="KX35" s="71"/>
      <c r="KY35" s="71"/>
      <c r="KZ35" s="71"/>
      <c r="LA35" s="71"/>
      <c r="LB35" s="71"/>
      <c r="LC35" s="71"/>
      <c r="LD35" s="71"/>
      <c r="LE35" s="71"/>
      <c r="LF35" s="71"/>
      <c r="LG35" s="71"/>
      <c r="LH35" s="71"/>
      <c r="LI35" s="71"/>
      <c r="LJ35" s="71"/>
      <c r="LK35" s="71"/>
      <c r="LL35" s="71"/>
      <c r="LM35" s="71"/>
      <c r="LN35" s="71"/>
      <c r="LO35" s="71"/>
      <c r="LP35" s="71"/>
      <c r="LQ35" s="71"/>
      <c r="LR35" s="71"/>
      <c r="LS35" s="71"/>
      <c r="LT35" s="71"/>
      <c r="LU35" s="71"/>
      <c r="LV35" s="71"/>
      <c r="LW35" s="71"/>
      <c r="LX35" s="71"/>
      <c r="LY35" s="71"/>
      <c r="LZ35" s="71"/>
      <c r="MA35" s="71"/>
      <c r="MB35" s="71"/>
      <c r="MC35" s="71"/>
      <c r="MD35" s="71"/>
      <c r="ME35" s="71"/>
      <c r="MF35" s="71"/>
      <c r="MG35" s="71"/>
      <c r="MH35" s="71"/>
      <c r="MI35" s="71"/>
      <c r="MJ35" s="71"/>
      <c r="MK35" s="71"/>
      <c r="ML35" s="71"/>
      <c r="MM35" s="71"/>
      <c r="MN35" s="71"/>
      <c r="MO35" s="71"/>
      <c r="MP35" s="71"/>
      <c r="MQ35" s="71"/>
      <c r="MR35" s="71"/>
      <c r="MS35" s="71"/>
      <c r="MT35" s="71"/>
      <c r="MU35" s="71"/>
      <c r="MV35" s="71"/>
      <c r="MW35" s="71"/>
      <c r="MX35" s="71"/>
      <c r="MY35" s="71"/>
      <c r="MZ35" s="71"/>
      <c r="NA35" s="71"/>
      <c r="NB35" s="71"/>
      <c r="NC35" s="71"/>
      <c r="ND35" s="71"/>
      <c r="NE35" s="71"/>
      <c r="NF35" s="71"/>
      <c r="NG35" s="71"/>
      <c r="NH35" s="71"/>
      <c r="NI35" s="71"/>
      <c r="NJ35" s="71"/>
      <c r="NK35" s="71"/>
      <c r="NL35" s="71"/>
      <c r="NM35" s="71"/>
      <c r="NN35" s="71"/>
      <c r="NO35" s="71"/>
      <c r="NP35" s="71"/>
      <c r="NQ35" s="71"/>
      <c r="NR35" s="71"/>
      <c r="NS35" s="71"/>
      <c r="NT35" s="71"/>
      <c r="NU35" s="71"/>
      <c r="NV35" s="71"/>
      <c r="NW35" s="71"/>
      <c r="NX35" s="71"/>
      <c r="NY35" s="71"/>
      <c r="NZ35" s="71"/>
      <c r="OA35" s="71"/>
      <c r="OB35" s="71"/>
      <c r="OC35" s="71"/>
      <c r="OD35" s="71"/>
      <c r="OE35" s="71"/>
      <c r="OF35" s="71"/>
      <c r="OG35" s="71"/>
      <c r="OH35" s="71"/>
      <c r="OI35" s="71"/>
      <c r="OJ35" s="71"/>
      <c r="OK35" s="71"/>
      <c r="OL35" s="71"/>
      <c r="OM35" s="71"/>
      <c r="ON35" s="71"/>
      <c r="OO35" s="71"/>
      <c r="OP35" s="71"/>
      <c r="OQ35" s="71"/>
      <c r="OR35" s="71"/>
      <c r="OS35" s="71"/>
      <c r="OT35" s="71"/>
      <c r="OU35" s="71"/>
      <c r="OV35" s="71"/>
      <c r="OW35" s="71"/>
      <c r="OX35" s="71"/>
      <c r="OY35" s="71"/>
      <c r="OZ35" s="71"/>
      <c r="PA35" s="71"/>
      <c r="PB35" s="71"/>
      <c r="PC35" s="71"/>
      <c r="PD35" s="71"/>
      <c r="PE35" s="71"/>
      <c r="PF35" s="71"/>
      <c r="PG35" s="71"/>
      <c r="PH35" s="71"/>
      <c r="PI35" s="71"/>
      <c r="PJ35" s="71"/>
      <c r="PK35" s="71"/>
      <c r="PL35" s="71"/>
      <c r="PM35" s="71"/>
      <c r="PN35" s="71"/>
      <c r="PO35" s="71"/>
      <c r="PP35" s="71"/>
      <c r="PQ35" s="71"/>
      <c r="PR35" s="71"/>
      <c r="PS35" s="71"/>
      <c r="PT35" s="71"/>
      <c r="PU35" s="71"/>
      <c r="PV35" s="71"/>
      <c r="PW35" s="71"/>
      <c r="PX35" s="71"/>
      <c r="PY35" s="71"/>
      <c r="PZ35" s="71"/>
      <c r="QA35" s="71"/>
      <c r="QB35" s="71"/>
      <c r="QC35" s="71"/>
      <c r="QD35" s="71"/>
      <c r="QE35" s="71"/>
      <c r="QF35" s="71"/>
      <c r="QG35" s="71"/>
      <c r="QH35" s="71"/>
      <c r="QI35" s="71"/>
      <c r="QJ35" s="71"/>
      <c r="QK35" s="71"/>
      <c r="QL35" s="71"/>
      <c r="QM35" s="71"/>
      <c r="QN35" s="71"/>
      <c r="QO35" s="71"/>
      <c r="QP35" s="71"/>
      <c r="QQ35" s="71"/>
      <c r="QR35" s="71"/>
      <c r="QS35" s="71"/>
      <c r="QT35" s="71"/>
      <c r="QU35" s="71"/>
      <c r="QV35" s="71"/>
      <c r="QW35" s="71"/>
      <c r="QX35" s="71"/>
      <c r="QY35" s="71"/>
      <c r="QZ35" s="71"/>
      <c r="RA35" s="71"/>
      <c r="RB35" s="71"/>
      <c r="RC35" s="71"/>
      <c r="RD35" s="71"/>
      <c r="RE35" s="71"/>
      <c r="RF35" s="71"/>
      <c r="RG35" s="71"/>
      <c r="RH35" s="71"/>
      <c r="RI35" s="71"/>
      <c r="RJ35" s="71"/>
      <c r="RK35" s="71"/>
      <c r="RL35" s="71"/>
      <c r="RM35" s="71"/>
      <c r="RN35" s="71"/>
      <c r="RO35" s="71"/>
      <c r="RP35" s="71"/>
      <c r="RQ35" s="71"/>
      <c r="RR35" s="71"/>
      <c r="RS35" s="71"/>
      <c r="RT35" s="71"/>
      <c r="RU35" s="71"/>
      <c r="RV35" s="71"/>
      <c r="RW35" s="71"/>
      <c r="RX35" s="71"/>
      <c r="RY35" s="71"/>
      <c r="RZ35" s="71"/>
      <c r="SA35" s="71"/>
      <c r="SB35" s="71"/>
      <c r="SC35" s="71"/>
      <c r="SD35" s="71"/>
      <c r="SE35" s="71"/>
      <c r="SF35" s="71"/>
      <c r="SG35" s="71"/>
      <c r="SH35" s="71"/>
    </row>
    <row r="36" spans="1:502">
      <c r="A36" s="16" t="s">
        <v>794</v>
      </c>
      <c r="B36" s="70">
        <v>18</v>
      </c>
      <c r="C36" s="70">
        <v>1</v>
      </c>
      <c r="D36" s="70">
        <v>2</v>
      </c>
      <c r="E36" s="70">
        <v>1990</v>
      </c>
      <c r="F36" s="70" t="s">
        <v>787</v>
      </c>
      <c r="G36" s="1073" t="s">
        <v>795</v>
      </c>
      <c r="H36" s="70" t="s">
        <v>796</v>
      </c>
      <c r="I36" s="1066"/>
      <c r="J36" s="73" t="s">
        <v>788</v>
      </c>
      <c r="K36" s="73" t="s">
        <v>788</v>
      </c>
      <c r="L36" s="73" t="s">
        <v>788</v>
      </c>
      <c r="M36" s="73" t="s">
        <v>788</v>
      </c>
      <c r="N36" s="73" t="s">
        <v>788</v>
      </c>
      <c r="O36" s="73" t="s">
        <v>788</v>
      </c>
      <c r="P36" s="73" t="s">
        <v>788</v>
      </c>
      <c r="Q36" s="73" t="s">
        <v>788</v>
      </c>
      <c r="R36" s="73" t="s">
        <v>788</v>
      </c>
      <c r="S36" s="73" t="s">
        <v>788</v>
      </c>
      <c r="T36" s="73" t="s">
        <v>788</v>
      </c>
      <c r="U36" s="73" t="s">
        <v>788</v>
      </c>
      <c r="V36" s="73" t="s">
        <v>788</v>
      </c>
      <c r="W36" s="73" t="s">
        <v>788</v>
      </c>
      <c r="X36" s="73" t="s">
        <v>788</v>
      </c>
      <c r="Y36" s="73" t="s">
        <v>788</v>
      </c>
      <c r="Z36" s="73" t="s">
        <v>788</v>
      </c>
      <c r="AA36" s="73" t="s">
        <v>788</v>
      </c>
      <c r="AB36" s="73" t="s">
        <v>788</v>
      </c>
      <c r="AC36" s="73" t="s">
        <v>788</v>
      </c>
      <c r="AD36" s="73" t="s">
        <v>788</v>
      </c>
      <c r="AE36" s="73" t="s">
        <v>788</v>
      </c>
      <c r="AF36" s="73" t="s">
        <v>788</v>
      </c>
      <c r="AG36" s="73" t="s">
        <v>788</v>
      </c>
      <c r="AH36" s="73" t="s">
        <v>788</v>
      </c>
      <c r="AI36" s="73" t="s">
        <v>788</v>
      </c>
      <c r="AJ36" s="73" t="s">
        <v>788</v>
      </c>
      <c r="AK36" s="73" t="s">
        <v>788</v>
      </c>
      <c r="AL36" s="73" t="s">
        <v>788</v>
      </c>
      <c r="AM36" s="73" t="s">
        <v>788</v>
      </c>
      <c r="AN36" s="73" t="s">
        <v>788</v>
      </c>
      <c r="AO36" s="73" t="s">
        <v>788</v>
      </c>
      <c r="AP36" s="73" t="s">
        <v>788</v>
      </c>
      <c r="AQ36" s="73" t="s">
        <v>788</v>
      </c>
      <c r="AR36" s="73" t="s">
        <v>788</v>
      </c>
      <c r="AS36" s="73" t="s">
        <v>788</v>
      </c>
      <c r="AT36" s="73" t="s">
        <v>788</v>
      </c>
      <c r="AU36" s="73" t="s">
        <v>788</v>
      </c>
      <c r="AV36" s="73" t="s">
        <v>788</v>
      </c>
      <c r="AW36" s="73" t="s">
        <v>788</v>
      </c>
      <c r="AX36" s="73" t="s">
        <v>788</v>
      </c>
      <c r="AY36" s="73" t="s">
        <v>788</v>
      </c>
      <c r="AZ36" s="73" t="s">
        <v>788</v>
      </c>
      <c r="BA36" s="73" t="s">
        <v>788</v>
      </c>
      <c r="BB36" s="73" t="s">
        <v>788</v>
      </c>
      <c r="BC36" s="73" t="s">
        <v>788</v>
      </c>
      <c r="BD36" s="73" t="s">
        <v>788</v>
      </c>
      <c r="BE36" s="73" t="s">
        <v>788</v>
      </c>
      <c r="BF36" s="73" t="s">
        <v>788</v>
      </c>
      <c r="BG36" s="73" t="s">
        <v>788</v>
      </c>
      <c r="BH36" s="73" t="s">
        <v>788</v>
      </c>
      <c r="BI36" s="73" t="s">
        <v>788</v>
      </c>
      <c r="BJ36" s="73" t="s">
        <v>788</v>
      </c>
      <c r="BK36" s="73" t="s">
        <v>788</v>
      </c>
      <c r="BL36" s="73" t="s">
        <v>788</v>
      </c>
      <c r="BM36" s="73" t="s">
        <v>788</v>
      </c>
      <c r="BN36" s="73" t="s">
        <v>788</v>
      </c>
      <c r="BO36" s="73" t="s">
        <v>788</v>
      </c>
      <c r="BP36" s="73" t="s">
        <v>788</v>
      </c>
      <c r="BQ36" s="73" t="s">
        <v>788</v>
      </c>
      <c r="BR36" s="73" t="s">
        <v>788</v>
      </c>
      <c r="BS36" s="73" t="s">
        <v>788</v>
      </c>
      <c r="BT36" s="73" t="s">
        <v>788</v>
      </c>
      <c r="BU36" s="73" t="s">
        <v>788</v>
      </c>
      <c r="BV36" s="73" t="s">
        <v>788</v>
      </c>
      <c r="BW36" s="73" t="s">
        <v>788</v>
      </c>
      <c r="BX36" s="73" t="s">
        <v>788</v>
      </c>
      <c r="BY36" s="73" t="s">
        <v>788</v>
      </c>
      <c r="BZ36" s="73" t="s">
        <v>788</v>
      </c>
      <c r="CA36" s="73" t="s">
        <v>788</v>
      </c>
      <c r="CB36" s="73" t="s">
        <v>788</v>
      </c>
      <c r="CC36" s="73" t="s">
        <v>788</v>
      </c>
      <c r="CD36" s="73" t="s">
        <v>788</v>
      </c>
      <c r="CE36" s="73" t="s">
        <v>788</v>
      </c>
      <c r="CF36" s="73" t="s">
        <v>788</v>
      </c>
      <c r="CG36" s="73" t="s">
        <v>788</v>
      </c>
      <c r="CH36" s="73" t="s">
        <v>788</v>
      </c>
      <c r="CI36" s="73" t="s">
        <v>788</v>
      </c>
      <c r="CJ36" s="73" t="s">
        <v>788</v>
      </c>
      <c r="CK36" s="73" t="s">
        <v>788</v>
      </c>
      <c r="CL36" s="73" t="s">
        <v>788</v>
      </c>
      <c r="CM36" s="73" t="s">
        <v>788</v>
      </c>
      <c r="CN36" s="73" t="s">
        <v>788</v>
      </c>
      <c r="CO36" s="73" t="s">
        <v>788</v>
      </c>
      <c r="CP36" s="73" t="s">
        <v>788</v>
      </c>
      <c r="CQ36" s="73" t="s">
        <v>788</v>
      </c>
      <c r="CR36" s="73" t="s">
        <v>788</v>
      </c>
      <c r="CS36" s="73" t="s">
        <v>788</v>
      </c>
      <c r="CT36" s="73" t="s">
        <v>788</v>
      </c>
      <c r="CU36" s="73" t="s">
        <v>788</v>
      </c>
      <c r="CV36" s="73" t="s">
        <v>788</v>
      </c>
      <c r="CW36" s="73" t="s">
        <v>788</v>
      </c>
      <c r="CX36" s="73" t="s">
        <v>788</v>
      </c>
      <c r="CY36" s="73" t="s">
        <v>788</v>
      </c>
      <c r="CZ36" s="73" t="s">
        <v>788</v>
      </c>
      <c r="DA36" s="73" t="s">
        <v>788</v>
      </c>
      <c r="DB36" s="73" t="s">
        <v>788</v>
      </c>
      <c r="DC36" s="73" t="s">
        <v>788</v>
      </c>
      <c r="DD36" s="73" t="s">
        <v>788</v>
      </c>
      <c r="DE36" s="73" t="s">
        <v>788</v>
      </c>
      <c r="DF36" s="73" t="s">
        <v>788</v>
      </c>
      <c r="DG36" s="73" t="s">
        <v>788</v>
      </c>
      <c r="DH36" s="73" t="s">
        <v>788</v>
      </c>
      <c r="DI36" s="73" t="s">
        <v>788</v>
      </c>
      <c r="DJ36" s="73" t="s">
        <v>788</v>
      </c>
      <c r="DK36" s="73" t="s">
        <v>788</v>
      </c>
      <c r="DL36" s="73" t="s">
        <v>788</v>
      </c>
      <c r="DM36" s="73" t="s">
        <v>788</v>
      </c>
      <c r="DN36" s="73" t="s">
        <v>788</v>
      </c>
      <c r="DO36" s="73" t="s">
        <v>788</v>
      </c>
      <c r="DP36" s="73" t="s">
        <v>788</v>
      </c>
      <c r="DQ36" s="73" t="s">
        <v>788</v>
      </c>
      <c r="DR36" s="73" t="s">
        <v>788</v>
      </c>
      <c r="DS36" s="73" t="s">
        <v>788</v>
      </c>
      <c r="DT36" s="73" t="s">
        <v>788</v>
      </c>
      <c r="DU36" s="73" t="s">
        <v>788</v>
      </c>
      <c r="DV36" s="73" t="s">
        <v>788</v>
      </c>
      <c r="DW36" s="73" t="s">
        <v>788</v>
      </c>
      <c r="DX36" s="73" t="s">
        <v>788</v>
      </c>
      <c r="DY36" s="73" t="s">
        <v>788</v>
      </c>
      <c r="DZ36" s="73" t="s">
        <v>788</v>
      </c>
      <c r="EA36" s="73" t="s">
        <v>788</v>
      </c>
      <c r="EB36" s="73" t="s">
        <v>788</v>
      </c>
      <c r="EC36" s="73" t="s">
        <v>788</v>
      </c>
      <c r="ED36" s="73" t="s">
        <v>788</v>
      </c>
      <c r="EE36" s="73" t="s">
        <v>788</v>
      </c>
      <c r="EF36" s="73" t="s">
        <v>788</v>
      </c>
      <c r="EG36" s="73" t="s">
        <v>788</v>
      </c>
      <c r="EH36" s="73" t="s">
        <v>788</v>
      </c>
      <c r="EI36" s="73" t="s">
        <v>788</v>
      </c>
      <c r="EJ36" s="73" t="s">
        <v>788</v>
      </c>
      <c r="EK36" s="73" t="s">
        <v>788</v>
      </c>
      <c r="EL36" s="73" t="s">
        <v>788</v>
      </c>
      <c r="EM36" s="73" t="s">
        <v>788</v>
      </c>
      <c r="EN36" s="73" t="s">
        <v>788</v>
      </c>
      <c r="EO36" s="73" t="s">
        <v>788</v>
      </c>
      <c r="EP36" s="73" t="s">
        <v>788</v>
      </c>
      <c r="EQ36" s="73" t="s">
        <v>788</v>
      </c>
      <c r="ER36" s="73" t="s">
        <v>788</v>
      </c>
      <c r="ES36" s="73" t="s">
        <v>788</v>
      </c>
      <c r="ET36" s="73" t="s">
        <v>788</v>
      </c>
      <c r="EU36" s="73" t="s">
        <v>788</v>
      </c>
      <c r="EV36" s="73" t="s">
        <v>788</v>
      </c>
      <c r="EW36" s="73" t="s">
        <v>788</v>
      </c>
      <c r="EX36" s="73" t="s">
        <v>788</v>
      </c>
      <c r="EY36" s="73" t="s">
        <v>788</v>
      </c>
      <c r="EZ36" s="73" t="s">
        <v>788</v>
      </c>
      <c r="FA36" s="73" t="s">
        <v>788</v>
      </c>
      <c r="FB36" s="73" t="s">
        <v>788</v>
      </c>
      <c r="FC36" s="73" t="s">
        <v>788</v>
      </c>
      <c r="FD36" s="73" t="s">
        <v>788</v>
      </c>
      <c r="FE36" s="73" t="s">
        <v>788</v>
      </c>
      <c r="FF36" s="73" t="s">
        <v>788</v>
      </c>
      <c r="FG36" s="73" t="s">
        <v>788</v>
      </c>
      <c r="FH36" s="73" t="s">
        <v>788</v>
      </c>
      <c r="FI36" s="73" t="s">
        <v>788</v>
      </c>
      <c r="FJ36" s="73" t="s">
        <v>788</v>
      </c>
      <c r="FK36" s="73" t="s">
        <v>788</v>
      </c>
      <c r="FL36" s="73" t="s">
        <v>788</v>
      </c>
      <c r="FM36" s="73" t="s">
        <v>788</v>
      </c>
      <c r="FN36" s="73" t="s">
        <v>788</v>
      </c>
      <c r="FO36" s="73" t="s">
        <v>788</v>
      </c>
      <c r="FP36" s="73" t="s">
        <v>788</v>
      </c>
      <c r="FQ36" s="73" t="s">
        <v>788</v>
      </c>
      <c r="FR36" s="73" t="s">
        <v>788</v>
      </c>
      <c r="FS36" s="73" t="s">
        <v>788</v>
      </c>
      <c r="FT36" s="73" t="s">
        <v>788</v>
      </c>
      <c r="FU36" s="73" t="s">
        <v>788</v>
      </c>
      <c r="FV36" s="73" t="s">
        <v>788</v>
      </c>
      <c r="FW36" s="73" t="s">
        <v>788</v>
      </c>
      <c r="FX36" s="73" t="s">
        <v>788</v>
      </c>
      <c r="FY36" s="73" t="s">
        <v>788</v>
      </c>
      <c r="FZ36" s="73" t="s">
        <v>788</v>
      </c>
      <c r="GA36" s="73" t="s">
        <v>788</v>
      </c>
      <c r="GB36" s="73" t="s">
        <v>788</v>
      </c>
      <c r="GC36" s="73" t="s">
        <v>788</v>
      </c>
      <c r="GD36" s="73" t="s">
        <v>788</v>
      </c>
      <c r="GE36" s="73" t="s">
        <v>788</v>
      </c>
      <c r="GF36" s="73" t="s">
        <v>788</v>
      </c>
      <c r="GG36" s="73" t="s">
        <v>788</v>
      </c>
      <c r="GH36" s="73" t="s">
        <v>788</v>
      </c>
      <c r="GI36" s="73" t="s">
        <v>788</v>
      </c>
      <c r="GJ36" s="73" t="s">
        <v>788</v>
      </c>
      <c r="GK36" s="73" t="s">
        <v>788</v>
      </c>
      <c r="GL36" s="73" t="s">
        <v>788</v>
      </c>
      <c r="GM36" s="73" t="s">
        <v>788</v>
      </c>
      <c r="GN36" s="73" t="s">
        <v>788</v>
      </c>
      <c r="GO36" s="73" t="s">
        <v>788</v>
      </c>
      <c r="GP36" s="73" t="s">
        <v>788</v>
      </c>
      <c r="GQ36" s="73" t="s">
        <v>788</v>
      </c>
      <c r="GR36" s="73" t="s">
        <v>788</v>
      </c>
      <c r="GS36" s="73" t="s">
        <v>788</v>
      </c>
      <c r="GT36" s="73" t="s">
        <v>788</v>
      </c>
      <c r="GU36" s="73" t="s">
        <v>788</v>
      </c>
      <c r="GV36" s="73" t="s">
        <v>788</v>
      </c>
      <c r="GW36" s="73" t="s">
        <v>788</v>
      </c>
      <c r="GX36" s="73" t="s">
        <v>788</v>
      </c>
      <c r="GY36" s="73" t="s">
        <v>788</v>
      </c>
      <c r="GZ36" s="73" t="s">
        <v>788</v>
      </c>
      <c r="HA36" s="73" t="s">
        <v>788</v>
      </c>
      <c r="HB36" s="73" t="s">
        <v>788</v>
      </c>
      <c r="HC36" s="73" t="s">
        <v>788</v>
      </c>
      <c r="HD36" s="73" t="s">
        <v>788</v>
      </c>
      <c r="HE36" s="73" t="s">
        <v>788</v>
      </c>
      <c r="HF36" s="73" t="s">
        <v>788</v>
      </c>
      <c r="HG36" s="73" t="s">
        <v>788</v>
      </c>
      <c r="HH36" s="73" t="s">
        <v>788</v>
      </c>
      <c r="HI36" s="73" t="s">
        <v>788</v>
      </c>
      <c r="HJ36" s="73" t="s">
        <v>788</v>
      </c>
      <c r="HK36" s="73" t="s">
        <v>788</v>
      </c>
      <c r="HL36" s="73" t="s">
        <v>788</v>
      </c>
      <c r="HM36" s="73" t="s">
        <v>788</v>
      </c>
      <c r="HN36" s="73" t="s">
        <v>788</v>
      </c>
      <c r="HO36" s="73" t="s">
        <v>788</v>
      </c>
      <c r="HP36" s="73" t="s">
        <v>788</v>
      </c>
      <c r="HQ36" s="73" t="s">
        <v>788</v>
      </c>
      <c r="HR36" s="73" t="s">
        <v>788</v>
      </c>
      <c r="HS36" s="73" t="s">
        <v>788</v>
      </c>
      <c r="HT36" s="73" t="s">
        <v>788</v>
      </c>
      <c r="HU36" s="73" t="s">
        <v>788</v>
      </c>
      <c r="HV36" s="73" t="s">
        <v>788</v>
      </c>
      <c r="HW36" s="73" t="s">
        <v>788</v>
      </c>
      <c r="HX36" s="73" t="s">
        <v>788</v>
      </c>
      <c r="HY36" s="73" t="s">
        <v>788</v>
      </c>
      <c r="HZ36" s="73" t="s">
        <v>788</v>
      </c>
      <c r="IA36" s="73" t="s">
        <v>788</v>
      </c>
      <c r="IB36" s="73" t="s">
        <v>788</v>
      </c>
      <c r="IC36" s="73" t="s">
        <v>788</v>
      </c>
      <c r="ID36" s="73" t="s">
        <v>788</v>
      </c>
      <c r="IE36" s="73" t="s">
        <v>788</v>
      </c>
      <c r="IF36" s="73" t="s">
        <v>788</v>
      </c>
      <c r="IG36" s="73" t="s">
        <v>788</v>
      </c>
      <c r="IH36" s="73" t="s">
        <v>788</v>
      </c>
      <c r="II36" s="73" t="s">
        <v>788</v>
      </c>
      <c r="IJ36" s="73" t="s">
        <v>788</v>
      </c>
      <c r="IK36" s="73" t="s">
        <v>788</v>
      </c>
      <c r="IL36" s="73" t="s">
        <v>788</v>
      </c>
      <c r="IM36" s="73" t="s">
        <v>788</v>
      </c>
      <c r="IN36" s="73" t="s">
        <v>788</v>
      </c>
      <c r="IO36" s="73" t="s">
        <v>788</v>
      </c>
      <c r="IP36" s="73" t="s">
        <v>788</v>
      </c>
      <c r="IQ36" s="73" t="s">
        <v>788</v>
      </c>
      <c r="IR36" s="73" t="s">
        <v>788</v>
      </c>
      <c r="IS36" s="73" t="s">
        <v>788</v>
      </c>
      <c r="IT36" s="73" t="s">
        <v>788</v>
      </c>
      <c r="IU36" s="73" t="s">
        <v>788</v>
      </c>
      <c r="IV36" s="74"/>
      <c r="IW36" s="71" t="s">
        <v>788</v>
      </c>
      <c r="IX36" s="71" t="s">
        <v>788</v>
      </c>
      <c r="IY36" s="71" t="s">
        <v>788</v>
      </c>
      <c r="IZ36" s="71" t="s">
        <v>788</v>
      </c>
      <c r="JA36" s="71" t="s">
        <v>788</v>
      </c>
      <c r="JB36" s="71" t="s">
        <v>788</v>
      </c>
      <c r="JC36" s="71" t="s">
        <v>788</v>
      </c>
      <c r="JD36" s="71" t="s">
        <v>788</v>
      </c>
      <c r="JE36" s="71" t="s">
        <v>788</v>
      </c>
      <c r="JF36" s="71" t="s">
        <v>788</v>
      </c>
      <c r="JG36" s="71" t="s">
        <v>788</v>
      </c>
      <c r="JH36" s="71" t="s">
        <v>788</v>
      </c>
      <c r="JI36" s="71" t="s">
        <v>788</v>
      </c>
      <c r="JJ36" s="71" t="s">
        <v>788</v>
      </c>
      <c r="JK36" s="71" t="s">
        <v>788</v>
      </c>
      <c r="JL36" s="71" t="s">
        <v>788</v>
      </c>
      <c r="JM36" s="71" t="s">
        <v>788</v>
      </c>
      <c r="JN36" s="71" t="s">
        <v>788</v>
      </c>
      <c r="JO36" s="71" t="s">
        <v>788</v>
      </c>
      <c r="JP36" s="71" t="s">
        <v>788</v>
      </c>
      <c r="JQ36" s="71" t="s">
        <v>788</v>
      </c>
      <c r="JR36" s="71" t="s">
        <v>788</v>
      </c>
      <c r="JS36" s="71" t="s">
        <v>788</v>
      </c>
      <c r="JT36" s="71" t="s">
        <v>788</v>
      </c>
      <c r="JU36" s="71" t="s">
        <v>788</v>
      </c>
      <c r="JV36" s="71" t="s">
        <v>788</v>
      </c>
      <c r="JW36" s="71" t="s">
        <v>788</v>
      </c>
      <c r="JX36" s="71" t="s">
        <v>788</v>
      </c>
      <c r="JY36" s="71" t="s">
        <v>788</v>
      </c>
      <c r="JZ36" s="71" t="s">
        <v>788</v>
      </c>
      <c r="KA36" s="71" t="s">
        <v>788</v>
      </c>
      <c r="KB36" s="71" t="s">
        <v>788</v>
      </c>
      <c r="KC36" s="71" t="s">
        <v>788</v>
      </c>
      <c r="KD36" s="71" t="s">
        <v>788</v>
      </c>
      <c r="KE36" s="71" t="s">
        <v>788</v>
      </c>
      <c r="KF36" s="71" t="s">
        <v>788</v>
      </c>
      <c r="KG36" s="71" t="s">
        <v>788</v>
      </c>
      <c r="KH36" s="71" t="s">
        <v>788</v>
      </c>
      <c r="KI36" s="71" t="s">
        <v>788</v>
      </c>
      <c r="KJ36" s="71" t="s">
        <v>788</v>
      </c>
      <c r="KK36" s="71" t="s">
        <v>788</v>
      </c>
      <c r="KL36" s="71" t="s">
        <v>788</v>
      </c>
      <c r="KM36" s="71" t="s">
        <v>788</v>
      </c>
      <c r="KN36" s="71" t="s">
        <v>788</v>
      </c>
      <c r="KO36" s="71" t="s">
        <v>788</v>
      </c>
      <c r="KP36" s="71" t="s">
        <v>788</v>
      </c>
      <c r="KQ36" s="71" t="s">
        <v>788</v>
      </c>
      <c r="KR36" s="71" t="s">
        <v>788</v>
      </c>
      <c r="KS36" s="71" t="s">
        <v>788</v>
      </c>
      <c r="KT36" s="71" t="s">
        <v>788</v>
      </c>
      <c r="KU36" s="71" t="s">
        <v>788</v>
      </c>
      <c r="KV36" s="71" t="s">
        <v>788</v>
      </c>
      <c r="KW36" s="71" t="s">
        <v>788</v>
      </c>
      <c r="KX36" s="71" t="s">
        <v>788</v>
      </c>
      <c r="KY36" s="71" t="s">
        <v>788</v>
      </c>
      <c r="KZ36" s="71" t="s">
        <v>788</v>
      </c>
      <c r="LA36" s="71" t="s">
        <v>788</v>
      </c>
      <c r="LB36" s="71" t="s">
        <v>788</v>
      </c>
      <c r="LC36" s="71" t="s">
        <v>788</v>
      </c>
      <c r="LD36" s="71" t="s">
        <v>788</v>
      </c>
      <c r="LE36" s="71" t="s">
        <v>788</v>
      </c>
      <c r="LF36" s="71" t="s">
        <v>788</v>
      </c>
      <c r="LG36" s="71" t="s">
        <v>788</v>
      </c>
      <c r="LH36" s="71" t="s">
        <v>788</v>
      </c>
      <c r="LI36" s="71" t="s">
        <v>788</v>
      </c>
      <c r="LJ36" s="71" t="s">
        <v>788</v>
      </c>
      <c r="LK36" s="71" t="s">
        <v>788</v>
      </c>
      <c r="LL36" s="71" t="s">
        <v>788</v>
      </c>
      <c r="LM36" s="71" t="s">
        <v>788</v>
      </c>
      <c r="LN36" s="71" t="s">
        <v>788</v>
      </c>
      <c r="LO36" s="71" t="s">
        <v>788</v>
      </c>
      <c r="LP36" s="71" t="s">
        <v>788</v>
      </c>
      <c r="LQ36" s="71" t="s">
        <v>788</v>
      </c>
      <c r="LR36" s="71" t="s">
        <v>788</v>
      </c>
      <c r="LS36" s="71" t="s">
        <v>788</v>
      </c>
      <c r="LT36" s="71" t="s">
        <v>788</v>
      </c>
      <c r="LU36" s="71" t="s">
        <v>788</v>
      </c>
      <c r="LV36" s="71" t="s">
        <v>788</v>
      </c>
      <c r="LW36" s="71" t="s">
        <v>788</v>
      </c>
      <c r="LX36" s="71" t="s">
        <v>788</v>
      </c>
      <c r="LY36" s="71" t="s">
        <v>788</v>
      </c>
      <c r="LZ36" s="71" t="s">
        <v>788</v>
      </c>
      <c r="MA36" s="71" t="s">
        <v>788</v>
      </c>
      <c r="MB36" s="71" t="s">
        <v>788</v>
      </c>
      <c r="MC36" s="71" t="s">
        <v>788</v>
      </c>
      <c r="MD36" s="71" t="s">
        <v>788</v>
      </c>
      <c r="ME36" s="71" t="s">
        <v>788</v>
      </c>
      <c r="MF36" s="71" t="s">
        <v>788</v>
      </c>
      <c r="MG36" s="71" t="s">
        <v>788</v>
      </c>
      <c r="MH36" s="71" t="s">
        <v>788</v>
      </c>
      <c r="MI36" s="71" t="s">
        <v>788</v>
      </c>
      <c r="MJ36" s="71" t="s">
        <v>788</v>
      </c>
      <c r="MK36" s="71" t="s">
        <v>788</v>
      </c>
      <c r="ML36" s="71" t="s">
        <v>788</v>
      </c>
      <c r="MM36" s="71" t="s">
        <v>788</v>
      </c>
      <c r="MN36" s="71" t="s">
        <v>788</v>
      </c>
      <c r="MO36" s="71" t="s">
        <v>788</v>
      </c>
      <c r="MP36" s="71" t="s">
        <v>788</v>
      </c>
      <c r="MQ36" s="71" t="s">
        <v>788</v>
      </c>
      <c r="MR36" s="71" t="s">
        <v>788</v>
      </c>
      <c r="MS36" s="71" t="s">
        <v>788</v>
      </c>
      <c r="MT36" s="71" t="s">
        <v>788</v>
      </c>
      <c r="MU36" s="71" t="s">
        <v>788</v>
      </c>
      <c r="MV36" s="71" t="s">
        <v>788</v>
      </c>
      <c r="MW36" s="71" t="s">
        <v>788</v>
      </c>
      <c r="MX36" s="71" t="s">
        <v>788</v>
      </c>
      <c r="MY36" s="71" t="s">
        <v>788</v>
      </c>
      <c r="MZ36" s="71" t="s">
        <v>788</v>
      </c>
      <c r="NA36" s="71" t="s">
        <v>788</v>
      </c>
      <c r="NB36" s="71" t="s">
        <v>788</v>
      </c>
      <c r="NC36" s="71" t="s">
        <v>788</v>
      </c>
      <c r="ND36" s="71" t="s">
        <v>788</v>
      </c>
      <c r="NE36" s="71" t="s">
        <v>788</v>
      </c>
      <c r="NF36" s="71" t="s">
        <v>788</v>
      </c>
      <c r="NG36" s="71" t="s">
        <v>788</v>
      </c>
      <c r="NH36" s="71" t="s">
        <v>788</v>
      </c>
      <c r="NI36" s="71" t="s">
        <v>788</v>
      </c>
      <c r="NJ36" s="71" t="s">
        <v>788</v>
      </c>
      <c r="NK36" s="71" t="s">
        <v>788</v>
      </c>
      <c r="NL36" s="71" t="s">
        <v>788</v>
      </c>
      <c r="NM36" s="71" t="s">
        <v>788</v>
      </c>
      <c r="NN36" s="71" t="s">
        <v>788</v>
      </c>
      <c r="NO36" s="71" t="s">
        <v>788</v>
      </c>
      <c r="NP36" s="71" t="s">
        <v>788</v>
      </c>
      <c r="NQ36" s="71" t="s">
        <v>788</v>
      </c>
      <c r="NR36" s="71" t="s">
        <v>788</v>
      </c>
      <c r="NS36" s="71" t="s">
        <v>788</v>
      </c>
      <c r="NT36" s="71" t="s">
        <v>788</v>
      </c>
      <c r="NU36" s="71" t="s">
        <v>788</v>
      </c>
      <c r="NV36" s="71" t="s">
        <v>788</v>
      </c>
      <c r="NW36" s="71" t="s">
        <v>788</v>
      </c>
      <c r="NX36" s="71" t="s">
        <v>788</v>
      </c>
      <c r="NY36" s="71" t="s">
        <v>788</v>
      </c>
      <c r="NZ36" s="71" t="s">
        <v>788</v>
      </c>
      <c r="OA36" s="71" t="s">
        <v>788</v>
      </c>
      <c r="OB36" s="71" t="s">
        <v>788</v>
      </c>
      <c r="OC36" s="71" t="s">
        <v>788</v>
      </c>
      <c r="OD36" s="71" t="s">
        <v>788</v>
      </c>
      <c r="OE36" s="71" t="s">
        <v>788</v>
      </c>
      <c r="OF36" s="71" t="s">
        <v>788</v>
      </c>
      <c r="OG36" s="71" t="s">
        <v>788</v>
      </c>
      <c r="OH36" s="71" t="s">
        <v>788</v>
      </c>
      <c r="OI36" s="71" t="s">
        <v>788</v>
      </c>
      <c r="OJ36" s="71" t="s">
        <v>788</v>
      </c>
      <c r="OK36" s="71" t="s">
        <v>788</v>
      </c>
      <c r="OL36" s="71" t="s">
        <v>788</v>
      </c>
      <c r="OM36" s="71" t="s">
        <v>788</v>
      </c>
      <c r="ON36" s="71" t="s">
        <v>788</v>
      </c>
      <c r="OO36" s="71" t="s">
        <v>788</v>
      </c>
      <c r="OP36" s="71" t="s">
        <v>788</v>
      </c>
      <c r="OQ36" s="71" t="s">
        <v>788</v>
      </c>
      <c r="OR36" s="71" t="s">
        <v>788</v>
      </c>
      <c r="OS36" s="71" t="s">
        <v>788</v>
      </c>
      <c r="OT36" s="71" t="s">
        <v>788</v>
      </c>
      <c r="OU36" s="71" t="s">
        <v>788</v>
      </c>
      <c r="OV36" s="71" t="s">
        <v>788</v>
      </c>
      <c r="OW36" s="71" t="s">
        <v>788</v>
      </c>
      <c r="OX36" s="71" t="s">
        <v>788</v>
      </c>
      <c r="OY36" s="71" t="s">
        <v>788</v>
      </c>
      <c r="OZ36" s="71" t="s">
        <v>788</v>
      </c>
      <c r="PA36" s="71" t="s">
        <v>788</v>
      </c>
      <c r="PB36" s="71" t="s">
        <v>788</v>
      </c>
      <c r="PC36" s="71" t="s">
        <v>788</v>
      </c>
      <c r="PD36" s="71" t="s">
        <v>788</v>
      </c>
      <c r="PE36" s="71" t="s">
        <v>788</v>
      </c>
      <c r="PF36" s="71" t="s">
        <v>788</v>
      </c>
      <c r="PG36" s="71" t="s">
        <v>788</v>
      </c>
      <c r="PH36" s="71" t="s">
        <v>788</v>
      </c>
      <c r="PI36" s="71" t="s">
        <v>788</v>
      </c>
      <c r="PJ36" s="71" t="s">
        <v>788</v>
      </c>
      <c r="PK36" s="71" t="s">
        <v>788</v>
      </c>
      <c r="PL36" s="71" t="s">
        <v>788</v>
      </c>
      <c r="PM36" s="71" t="s">
        <v>788</v>
      </c>
      <c r="PN36" s="71" t="s">
        <v>788</v>
      </c>
      <c r="PO36" s="71" t="s">
        <v>788</v>
      </c>
      <c r="PP36" s="71" t="s">
        <v>788</v>
      </c>
      <c r="PQ36" s="71" t="s">
        <v>788</v>
      </c>
      <c r="PR36" s="71" t="s">
        <v>788</v>
      </c>
      <c r="PS36" s="71" t="s">
        <v>788</v>
      </c>
      <c r="PT36" s="71" t="s">
        <v>788</v>
      </c>
      <c r="PU36" s="71" t="s">
        <v>788</v>
      </c>
      <c r="PV36" s="71" t="s">
        <v>788</v>
      </c>
      <c r="PW36" s="71" t="s">
        <v>788</v>
      </c>
      <c r="PX36" s="71" t="s">
        <v>788</v>
      </c>
      <c r="PY36" s="71" t="s">
        <v>788</v>
      </c>
      <c r="PZ36" s="71" t="s">
        <v>788</v>
      </c>
      <c r="QA36" s="71" t="s">
        <v>788</v>
      </c>
      <c r="QB36" s="71" t="s">
        <v>788</v>
      </c>
      <c r="QC36" s="71" t="s">
        <v>788</v>
      </c>
      <c r="QD36" s="71" t="s">
        <v>788</v>
      </c>
      <c r="QE36" s="71" t="s">
        <v>788</v>
      </c>
      <c r="QF36" s="71" t="s">
        <v>788</v>
      </c>
      <c r="QG36" s="71" t="s">
        <v>788</v>
      </c>
      <c r="QH36" s="71" t="s">
        <v>788</v>
      </c>
      <c r="QI36" s="71" t="s">
        <v>788</v>
      </c>
      <c r="QJ36" s="71" t="s">
        <v>788</v>
      </c>
      <c r="QK36" s="71" t="s">
        <v>788</v>
      </c>
      <c r="QL36" s="71" t="s">
        <v>788</v>
      </c>
      <c r="QM36" s="71" t="s">
        <v>788</v>
      </c>
      <c r="QN36" s="71" t="s">
        <v>788</v>
      </c>
      <c r="QO36" s="71" t="s">
        <v>788</v>
      </c>
      <c r="QP36" s="71" t="s">
        <v>788</v>
      </c>
      <c r="QQ36" s="71" t="s">
        <v>788</v>
      </c>
      <c r="QR36" s="71" t="s">
        <v>788</v>
      </c>
      <c r="QS36" s="71" t="s">
        <v>788</v>
      </c>
      <c r="QT36" s="71" t="s">
        <v>788</v>
      </c>
      <c r="QU36" s="71" t="s">
        <v>788</v>
      </c>
      <c r="QV36" s="71" t="s">
        <v>788</v>
      </c>
      <c r="QW36" s="71" t="s">
        <v>788</v>
      </c>
      <c r="QX36" s="71" t="s">
        <v>788</v>
      </c>
      <c r="QY36" s="71" t="s">
        <v>788</v>
      </c>
      <c r="QZ36" s="71" t="s">
        <v>788</v>
      </c>
      <c r="RA36" s="71" t="s">
        <v>788</v>
      </c>
      <c r="RB36" s="71" t="s">
        <v>788</v>
      </c>
      <c r="RC36" s="71" t="s">
        <v>788</v>
      </c>
      <c r="RD36" s="71" t="s">
        <v>788</v>
      </c>
      <c r="RE36" s="71" t="s">
        <v>788</v>
      </c>
      <c r="RF36" s="71" t="s">
        <v>788</v>
      </c>
      <c r="RG36" s="71" t="s">
        <v>788</v>
      </c>
      <c r="RH36" s="71" t="s">
        <v>788</v>
      </c>
      <c r="RI36" s="71" t="s">
        <v>788</v>
      </c>
      <c r="RJ36" s="71" t="s">
        <v>788</v>
      </c>
      <c r="RK36" s="71" t="s">
        <v>788</v>
      </c>
      <c r="RL36" s="71" t="s">
        <v>788</v>
      </c>
      <c r="RM36" s="71" t="s">
        <v>788</v>
      </c>
      <c r="RN36" s="71" t="s">
        <v>788</v>
      </c>
      <c r="RO36" s="71" t="s">
        <v>788</v>
      </c>
      <c r="RP36" s="71" t="s">
        <v>788</v>
      </c>
      <c r="RQ36" s="71" t="s">
        <v>788</v>
      </c>
      <c r="RR36" s="71" t="s">
        <v>788</v>
      </c>
      <c r="RS36" s="71" t="s">
        <v>788</v>
      </c>
      <c r="RT36" s="71" t="s">
        <v>788</v>
      </c>
      <c r="RU36" s="71" t="s">
        <v>788</v>
      </c>
      <c r="RV36" s="71" t="s">
        <v>788</v>
      </c>
      <c r="RW36" s="71" t="s">
        <v>788</v>
      </c>
      <c r="RX36" s="71" t="s">
        <v>788</v>
      </c>
      <c r="RY36" s="71" t="s">
        <v>788</v>
      </c>
      <c r="RZ36" s="71" t="s">
        <v>788</v>
      </c>
      <c r="SA36" s="71" t="s">
        <v>788</v>
      </c>
      <c r="SB36" s="71" t="s">
        <v>788</v>
      </c>
      <c r="SC36" s="71" t="s">
        <v>788</v>
      </c>
      <c r="SD36" s="71" t="s">
        <v>788</v>
      </c>
      <c r="SE36" s="71" t="s">
        <v>788</v>
      </c>
      <c r="SF36" s="71" t="s">
        <v>788</v>
      </c>
      <c r="SG36" s="71" t="s">
        <v>788</v>
      </c>
      <c r="SH36" s="71" t="s">
        <v>788</v>
      </c>
    </row>
    <row r="37" spans="1:502">
      <c r="A37" s="16" t="s">
        <v>797</v>
      </c>
      <c r="B37" s="70">
        <v>19</v>
      </c>
      <c r="C37" s="70">
        <v>2</v>
      </c>
      <c r="D37" s="70">
        <v>2</v>
      </c>
      <c r="E37" s="70">
        <v>2005</v>
      </c>
      <c r="F37" s="70" t="s">
        <v>789</v>
      </c>
      <c r="G37" s="1073" t="s">
        <v>795</v>
      </c>
      <c r="H37" s="70" t="s">
        <v>796</v>
      </c>
      <c r="I37" s="1066"/>
      <c r="J37" s="73" t="s">
        <v>788</v>
      </c>
      <c r="K37" s="73" t="s">
        <v>788</v>
      </c>
      <c r="L37" s="73" t="s">
        <v>788</v>
      </c>
      <c r="M37" s="73" t="s">
        <v>788</v>
      </c>
      <c r="N37" s="73" t="s">
        <v>788</v>
      </c>
      <c r="O37" s="73" t="s">
        <v>788</v>
      </c>
      <c r="P37" s="73" t="s">
        <v>788</v>
      </c>
      <c r="Q37" s="73" t="s">
        <v>788</v>
      </c>
      <c r="R37" s="73" t="s">
        <v>788</v>
      </c>
      <c r="S37" s="73" t="s">
        <v>788</v>
      </c>
      <c r="T37" s="73" t="s">
        <v>788</v>
      </c>
      <c r="U37" s="73" t="s">
        <v>788</v>
      </c>
      <c r="V37" s="73" t="s">
        <v>788</v>
      </c>
      <c r="W37" s="73" t="s">
        <v>788</v>
      </c>
      <c r="X37" s="73" t="s">
        <v>788</v>
      </c>
      <c r="Y37" s="73" t="s">
        <v>788</v>
      </c>
      <c r="Z37" s="73" t="s">
        <v>788</v>
      </c>
      <c r="AA37" s="73" t="s">
        <v>788</v>
      </c>
      <c r="AB37" s="73" t="s">
        <v>788</v>
      </c>
      <c r="AC37" s="73" t="s">
        <v>788</v>
      </c>
      <c r="AD37" s="73" t="s">
        <v>788</v>
      </c>
      <c r="AE37" s="73" t="s">
        <v>788</v>
      </c>
      <c r="AF37" s="73" t="s">
        <v>788</v>
      </c>
      <c r="AG37" s="73" t="s">
        <v>788</v>
      </c>
      <c r="AH37" s="73" t="s">
        <v>788</v>
      </c>
      <c r="AI37" s="73" t="s">
        <v>788</v>
      </c>
      <c r="AJ37" s="73" t="s">
        <v>788</v>
      </c>
      <c r="AK37" s="73" t="s">
        <v>788</v>
      </c>
      <c r="AL37" s="73" t="s">
        <v>788</v>
      </c>
      <c r="AM37" s="73" t="s">
        <v>788</v>
      </c>
      <c r="AN37" s="73" t="s">
        <v>788</v>
      </c>
      <c r="AO37" s="73" t="s">
        <v>788</v>
      </c>
      <c r="AP37" s="73" t="s">
        <v>788</v>
      </c>
      <c r="AQ37" s="73" t="s">
        <v>788</v>
      </c>
      <c r="AR37" s="73" t="s">
        <v>788</v>
      </c>
      <c r="AS37" s="73" t="s">
        <v>788</v>
      </c>
      <c r="AT37" s="73" t="s">
        <v>788</v>
      </c>
      <c r="AU37" s="73" t="s">
        <v>788</v>
      </c>
      <c r="AV37" s="73" t="s">
        <v>788</v>
      </c>
      <c r="AW37" s="73" t="s">
        <v>788</v>
      </c>
      <c r="AX37" s="73" t="s">
        <v>788</v>
      </c>
      <c r="AY37" s="73" t="s">
        <v>788</v>
      </c>
      <c r="AZ37" s="73" t="s">
        <v>788</v>
      </c>
      <c r="BA37" s="73" t="s">
        <v>788</v>
      </c>
      <c r="BB37" s="73" t="s">
        <v>788</v>
      </c>
      <c r="BC37" s="73" t="s">
        <v>788</v>
      </c>
      <c r="BD37" s="73" t="s">
        <v>788</v>
      </c>
      <c r="BE37" s="73" t="s">
        <v>788</v>
      </c>
      <c r="BF37" s="73" t="s">
        <v>788</v>
      </c>
      <c r="BG37" s="73" t="s">
        <v>788</v>
      </c>
      <c r="BH37" s="73" t="s">
        <v>788</v>
      </c>
      <c r="BI37" s="73" t="s">
        <v>788</v>
      </c>
      <c r="BJ37" s="73" t="s">
        <v>788</v>
      </c>
      <c r="BK37" s="73" t="s">
        <v>788</v>
      </c>
      <c r="BL37" s="73" t="s">
        <v>788</v>
      </c>
      <c r="BM37" s="73" t="s">
        <v>788</v>
      </c>
      <c r="BN37" s="73" t="s">
        <v>788</v>
      </c>
      <c r="BO37" s="73" t="s">
        <v>788</v>
      </c>
      <c r="BP37" s="73" t="s">
        <v>788</v>
      </c>
      <c r="BQ37" s="73" t="s">
        <v>788</v>
      </c>
      <c r="BR37" s="73" t="s">
        <v>788</v>
      </c>
      <c r="BS37" s="73" t="s">
        <v>788</v>
      </c>
      <c r="BT37" s="73" t="s">
        <v>788</v>
      </c>
      <c r="BU37" s="73" t="s">
        <v>788</v>
      </c>
      <c r="BV37" s="73" t="s">
        <v>788</v>
      </c>
      <c r="BW37" s="73" t="s">
        <v>788</v>
      </c>
      <c r="BX37" s="73" t="s">
        <v>788</v>
      </c>
      <c r="BY37" s="73" t="s">
        <v>788</v>
      </c>
      <c r="BZ37" s="73" t="s">
        <v>788</v>
      </c>
      <c r="CA37" s="73" t="s">
        <v>788</v>
      </c>
      <c r="CB37" s="73" t="s">
        <v>788</v>
      </c>
      <c r="CC37" s="73" t="s">
        <v>788</v>
      </c>
      <c r="CD37" s="73" t="s">
        <v>788</v>
      </c>
      <c r="CE37" s="73" t="s">
        <v>788</v>
      </c>
      <c r="CF37" s="73" t="s">
        <v>788</v>
      </c>
      <c r="CG37" s="73" t="s">
        <v>788</v>
      </c>
      <c r="CH37" s="73" t="s">
        <v>788</v>
      </c>
      <c r="CI37" s="73" t="s">
        <v>788</v>
      </c>
      <c r="CJ37" s="73" t="s">
        <v>788</v>
      </c>
      <c r="CK37" s="73" t="s">
        <v>788</v>
      </c>
      <c r="CL37" s="73" t="s">
        <v>788</v>
      </c>
      <c r="CM37" s="73" t="s">
        <v>788</v>
      </c>
      <c r="CN37" s="73" t="s">
        <v>788</v>
      </c>
      <c r="CO37" s="73" t="s">
        <v>788</v>
      </c>
      <c r="CP37" s="73" t="s">
        <v>788</v>
      </c>
      <c r="CQ37" s="73" t="s">
        <v>788</v>
      </c>
      <c r="CR37" s="73" t="s">
        <v>788</v>
      </c>
      <c r="CS37" s="73" t="s">
        <v>788</v>
      </c>
      <c r="CT37" s="73" t="s">
        <v>788</v>
      </c>
      <c r="CU37" s="73" t="s">
        <v>788</v>
      </c>
      <c r="CV37" s="73" t="s">
        <v>788</v>
      </c>
      <c r="CW37" s="73" t="s">
        <v>788</v>
      </c>
      <c r="CX37" s="73" t="s">
        <v>788</v>
      </c>
      <c r="CY37" s="73" t="s">
        <v>788</v>
      </c>
      <c r="CZ37" s="73" t="s">
        <v>788</v>
      </c>
      <c r="DA37" s="73" t="s">
        <v>788</v>
      </c>
      <c r="DB37" s="73" t="s">
        <v>788</v>
      </c>
      <c r="DC37" s="73" t="s">
        <v>788</v>
      </c>
      <c r="DD37" s="73" t="s">
        <v>788</v>
      </c>
      <c r="DE37" s="73" t="s">
        <v>788</v>
      </c>
      <c r="DF37" s="73" t="s">
        <v>788</v>
      </c>
      <c r="DG37" s="73" t="s">
        <v>788</v>
      </c>
      <c r="DH37" s="73" t="s">
        <v>788</v>
      </c>
      <c r="DI37" s="73" t="s">
        <v>788</v>
      </c>
      <c r="DJ37" s="73" t="s">
        <v>788</v>
      </c>
      <c r="DK37" s="73" t="s">
        <v>788</v>
      </c>
      <c r="DL37" s="73" t="s">
        <v>788</v>
      </c>
      <c r="DM37" s="73" t="s">
        <v>788</v>
      </c>
      <c r="DN37" s="73" t="s">
        <v>788</v>
      </c>
      <c r="DO37" s="73" t="s">
        <v>788</v>
      </c>
      <c r="DP37" s="73" t="s">
        <v>788</v>
      </c>
      <c r="DQ37" s="73" t="s">
        <v>788</v>
      </c>
      <c r="DR37" s="73" t="s">
        <v>788</v>
      </c>
      <c r="DS37" s="73" t="s">
        <v>788</v>
      </c>
      <c r="DT37" s="73" t="s">
        <v>788</v>
      </c>
      <c r="DU37" s="73" t="s">
        <v>788</v>
      </c>
      <c r="DV37" s="73" t="s">
        <v>788</v>
      </c>
      <c r="DW37" s="73" t="s">
        <v>788</v>
      </c>
      <c r="DX37" s="73" t="s">
        <v>788</v>
      </c>
      <c r="DY37" s="73" t="s">
        <v>788</v>
      </c>
      <c r="DZ37" s="73" t="s">
        <v>788</v>
      </c>
      <c r="EA37" s="73" t="s">
        <v>788</v>
      </c>
      <c r="EB37" s="73" t="s">
        <v>788</v>
      </c>
      <c r="EC37" s="73" t="s">
        <v>788</v>
      </c>
      <c r="ED37" s="73" t="s">
        <v>788</v>
      </c>
      <c r="EE37" s="73" t="s">
        <v>788</v>
      </c>
      <c r="EF37" s="73" t="s">
        <v>788</v>
      </c>
      <c r="EG37" s="73" t="s">
        <v>788</v>
      </c>
      <c r="EH37" s="73" t="s">
        <v>788</v>
      </c>
      <c r="EI37" s="73" t="s">
        <v>788</v>
      </c>
      <c r="EJ37" s="73" t="s">
        <v>788</v>
      </c>
      <c r="EK37" s="73" t="s">
        <v>788</v>
      </c>
      <c r="EL37" s="73" t="s">
        <v>788</v>
      </c>
      <c r="EM37" s="73" t="s">
        <v>788</v>
      </c>
      <c r="EN37" s="73" t="s">
        <v>788</v>
      </c>
      <c r="EO37" s="73" t="s">
        <v>788</v>
      </c>
      <c r="EP37" s="73" t="s">
        <v>788</v>
      </c>
      <c r="EQ37" s="73" t="s">
        <v>788</v>
      </c>
      <c r="ER37" s="73" t="s">
        <v>788</v>
      </c>
      <c r="ES37" s="73" t="s">
        <v>788</v>
      </c>
      <c r="ET37" s="73" t="s">
        <v>788</v>
      </c>
      <c r="EU37" s="73" t="s">
        <v>788</v>
      </c>
      <c r="EV37" s="73" t="s">
        <v>788</v>
      </c>
      <c r="EW37" s="73" t="s">
        <v>788</v>
      </c>
      <c r="EX37" s="73" t="s">
        <v>788</v>
      </c>
      <c r="EY37" s="73" t="s">
        <v>788</v>
      </c>
      <c r="EZ37" s="73" t="s">
        <v>788</v>
      </c>
      <c r="FA37" s="73" t="s">
        <v>788</v>
      </c>
      <c r="FB37" s="73" t="s">
        <v>788</v>
      </c>
      <c r="FC37" s="73" t="s">
        <v>788</v>
      </c>
      <c r="FD37" s="73" t="s">
        <v>788</v>
      </c>
      <c r="FE37" s="73" t="s">
        <v>788</v>
      </c>
      <c r="FF37" s="73" t="s">
        <v>788</v>
      </c>
      <c r="FG37" s="73" t="s">
        <v>788</v>
      </c>
      <c r="FH37" s="73" t="s">
        <v>788</v>
      </c>
      <c r="FI37" s="73" t="s">
        <v>788</v>
      </c>
      <c r="FJ37" s="73" t="s">
        <v>788</v>
      </c>
      <c r="FK37" s="73" t="s">
        <v>788</v>
      </c>
      <c r="FL37" s="73" t="s">
        <v>788</v>
      </c>
      <c r="FM37" s="73" t="s">
        <v>788</v>
      </c>
      <c r="FN37" s="73" t="s">
        <v>788</v>
      </c>
      <c r="FO37" s="73" t="s">
        <v>788</v>
      </c>
      <c r="FP37" s="73" t="s">
        <v>788</v>
      </c>
      <c r="FQ37" s="73" t="s">
        <v>788</v>
      </c>
      <c r="FR37" s="73" t="s">
        <v>788</v>
      </c>
      <c r="FS37" s="73" t="s">
        <v>788</v>
      </c>
      <c r="FT37" s="73" t="s">
        <v>788</v>
      </c>
      <c r="FU37" s="73" t="s">
        <v>788</v>
      </c>
      <c r="FV37" s="73" t="s">
        <v>788</v>
      </c>
      <c r="FW37" s="73" t="s">
        <v>788</v>
      </c>
      <c r="FX37" s="73" t="s">
        <v>788</v>
      </c>
      <c r="FY37" s="73" t="s">
        <v>788</v>
      </c>
      <c r="FZ37" s="73" t="s">
        <v>788</v>
      </c>
      <c r="GA37" s="73" t="s">
        <v>788</v>
      </c>
      <c r="GB37" s="73" t="s">
        <v>788</v>
      </c>
      <c r="GC37" s="73" t="s">
        <v>788</v>
      </c>
      <c r="GD37" s="73" t="s">
        <v>788</v>
      </c>
      <c r="GE37" s="73" t="s">
        <v>788</v>
      </c>
      <c r="GF37" s="73" t="s">
        <v>788</v>
      </c>
      <c r="GG37" s="73" t="s">
        <v>788</v>
      </c>
      <c r="GH37" s="73" t="s">
        <v>788</v>
      </c>
      <c r="GI37" s="73" t="s">
        <v>788</v>
      </c>
      <c r="GJ37" s="73" t="s">
        <v>788</v>
      </c>
      <c r="GK37" s="73" t="s">
        <v>788</v>
      </c>
      <c r="GL37" s="73" t="s">
        <v>788</v>
      </c>
      <c r="GM37" s="73" t="s">
        <v>788</v>
      </c>
      <c r="GN37" s="73" t="s">
        <v>788</v>
      </c>
      <c r="GO37" s="73" t="s">
        <v>788</v>
      </c>
      <c r="GP37" s="73" t="s">
        <v>788</v>
      </c>
      <c r="GQ37" s="73" t="s">
        <v>788</v>
      </c>
      <c r="GR37" s="73" t="s">
        <v>788</v>
      </c>
      <c r="GS37" s="73" t="s">
        <v>788</v>
      </c>
      <c r="GT37" s="73" t="s">
        <v>788</v>
      </c>
      <c r="GU37" s="73" t="s">
        <v>788</v>
      </c>
      <c r="GV37" s="73" t="s">
        <v>788</v>
      </c>
      <c r="GW37" s="73" t="s">
        <v>788</v>
      </c>
      <c r="GX37" s="73" t="s">
        <v>788</v>
      </c>
      <c r="GY37" s="73" t="s">
        <v>788</v>
      </c>
      <c r="GZ37" s="73" t="s">
        <v>788</v>
      </c>
      <c r="HA37" s="73" t="s">
        <v>788</v>
      </c>
      <c r="HB37" s="73" t="s">
        <v>788</v>
      </c>
      <c r="HC37" s="73" t="s">
        <v>788</v>
      </c>
      <c r="HD37" s="73" t="s">
        <v>788</v>
      </c>
      <c r="HE37" s="73" t="s">
        <v>788</v>
      </c>
      <c r="HF37" s="73" t="s">
        <v>788</v>
      </c>
      <c r="HG37" s="73" t="s">
        <v>788</v>
      </c>
      <c r="HH37" s="73" t="s">
        <v>788</v>
      </c>
      <c r="HI37" s="73" t="s">
        <v>788</v>
      </c>
      <c r="HJ37" s="73" t="s">
        <v>788</v>
      </c>
      <c r="HK37" s="73" t="s">
        <v>788</v>
      </c>
      <c r="HL37" s="73" t="s">
        <v>788</v>
      </c>
      <c r="HM37" s="73" t="s">
        <v>788</v>
      </c>
      <c r="HN37" s="73" t="s">
        <v>788</v>
      </c>
      <c r="HO37" s="73" t="s">
        <v>788</v>
      </c>
      <c r="HP37" s="73" t="s">
        <v>788</v>
      </c>
      <c r="HQ37" s="73" t="s">
        <v>788</v>
      </c>
      <c r="HR37" s="73" t="s">
        <v>788</v>
      </c>
      <c r="HS37" s="73" t="s">
        <v>788</v>
      </c>
      <c r="HT37" s="73" t="s">
        <v>788</v>
      </c>
      <c r="HU37" s="73" t="s">
        <v>788</v>
      </c>
      <c r="HV37" s="73" t="s">
        <v>788</v>
      </c>
      <c r="HW37" s="73" t="s">
        <v>788</v>
      </c>
      <c r="HX37" s="73" t="s">
        <v>788</v>
      </c>
      <c r="HY37" s="73" t="s">
        <v>788</v>
      </c>
      <c r="HZ37" s="73" t="s">
        <v>788</v>
      </c>
      <c r="IA37" s="73" t="s">
        <v>788</v>
      </c>
      <c r="IB37" s="73" t="s">
        <v>788</v>
      </c>
      <c r="IC37" s="73" t="s">
        <v>788</v>
      </c>
      <c r="ID37" s="73" t="s">
        <v>788</v>
      </c>
      <c r="IE37" s="73" t="s">
        <v>788</v>
      </c>
      <c r="IF37" s="73" t="s">
        <v>788</v>
      </c>
      <c r="IG37" s="73" t="s">
        <v>788</v>
      </c>
      <c r="IH37" s="73" t="s">
        <v>788</v>
      </c>
      <c r="II37" s="73" t="s">
        <v>788</v>
      </c>
      <c r="IJ37" s="73" t="s">
        <v>788</v>
      </c>
      <c r="IK37" s="73" t="s">
        <v>788</v>
      </c>
      <c r="IL37" s="73" t="s">
        <v>788</v>
      </c>
      <c r="IM37" s="73" t="s">
        <v>788</v>
      </c>
      <c r="IN37" s="73" t="s">
        <v>788</v>
      </c>
      <c r="IO37" s="73" t="s">
        <v>788</v>
      </c>
      <c r="IP37" s="73" t="s">
        <v>788</v>
      </c>
      <c r="IQ37" s="73" t="s">
        <v>788</v>
      </c>
      <c r="IR37" s="73" t="s">
        <v>788</v>
      </c>
      <c r="IS37" s="73" t="s">
        <v>788</v>
      </c>
      <c r="IT37" s="73" t="s">
        <v>788</v>
      </c>
      <c r="IU37" s="73" t="s">
        <v>788</v>
      </c>
      <c r="IV37" s="74"/>
      <c r="IW37" s="71" t="s">
        <v>788</v>
      </c>
      <c r="IX37" s="71" t="s">
        <v>788</v>
      </c>
      <c r="IY37" s="71" t="s">
        <v>788</v>
      </c>
      <c r="IZ37" s="71" t="s">
        <v>788</v>
      </c>
      <c r="JA37" s="71" t="s">
        <v>788</v>
      </c>
      <c r="JB37" s="71" t="s">
        <v>788</v>
      </c>
      <c r="JC37" s="71" t="s">
        <v>788</v>
      </c>
      <c r="JD37" s="71" t="s">
        <v>788</v>
      </c>
      <c r="JE37" s="71" t="s">
        <v>788</v>
      </c>
      <c r="JF37" s="71" t="s">
        <v>788</v>
      </c>
      <c r="JG37" s="71" t="s">
        <v>788</v>
      </c>
      <c r="JH37" s="71" t="s">
        <v>788</v>
      </c>
      <c r="JI37" s="71" t="s">
        <v>788</v>
      </c>
      <c r="JJ37" s="71" t="s">
        <v>788</v>
      </c>
      <c r="JK37" s="71" t="s">
        <v>788</v>
      </c>
      <c r="JL37" s="71" t="s">
        <v>788</v>
      </c>
      <c r="JM37" s="71" t="s">
        <v>788</v>
      </c>
      <c r="JN37" s="71" t="s">
        <v>788</v>
      </c>
      <c r="JO37" s="71" t="s">
        <v>788</v>
      </c>
      <c r="JP37" s="71" t="s">
        <v>788</v>
      </c>
      <c r="JQ37" s="71" t="s">
        <v>788</v>
      </c>
      <c r="JR37" s="71" t="s">
        <v>788</v>
      </c>
      <c r="JS37" s="71" t="s">
        <v>788</v>
      </c>
      <c r="JT37" s="71" t="s">
        <v>788</v>
      </c>
      <c r="JU37" s="71" t="s">
        <v>788</v>
      </c>
      <c r="JV37" s="71" t="s">
        <v>788</v>
      </c>
      <c r="JW37" s="71" t="s">
        <v>788</v>
      </c>
      <c r="JX37" s="71" t="s">
        <v>788</v>
      </c>
      <c r="JY37" s="71" t="s">
        <v>788</v>
      </c>
      <c r="JZ37" s="71" t="s">
        <v>788</v>
      </c>
      <c r="KA37" s="71" t="s">
        <v>788</v>
      </c>
      <c r="KB37" s="71" t="s">
        <v>788</v>
      </c>
      <c r="KC37" s="71" t="s">
        <v>788</v>
      </c>
      <c r="KD37" s="71" t="s">
        <v>788</v>
      </c>
      <c r="KE37" s="71" t="s">
        <v>788</v>
      </c>
      <c r="KF37" s="71" t="s">
        <v>788</v>
      </c>
      <c r="KG37" s="71" t="s">
        <v>788</v>
      </c>
      <c r="KH37" s="71" t="s">
        <v>788</v>
      </c>
      <c r="KI37" s="71" t="s">
        <v>788</v>
      </c>
      <c r="KJ37" s="71" t="s">
        <v>788</v>
      </c>
      <c r="KK37" s="71" t="s">
        <v>788</v>
      </c>
      <c r="KL37" s="71" t="s">
        <v>788</v>
      </c>
      <c r="KM37" s="71" t="s">
        <v>788</v>
      </c>
      <c r="KN37" s="71" t="s">
        <v>788</v>
      </c>
      <c r="KO37" s="71" t="s">
        <v>788</v>
      </c>
      <c r="KP37" s="71" t="s">
        <v>788</v>
      </c>
      <c r="KQ37" s="71" t="s">
        <v>788</v>
      </c>
      <c r="KR37" s="71" t="s">
        <v>788</v>
      </c>
      <c r="KS37" s="71" t="s">
        <v>788</v>
      </c>
      <c r="KT37" s="71" t="s">
        <v>788</v>
      </c>
      <c r="KU37" s="71" t="s">
        <v>788</v>
      </c>
      <c r="KV37" s="71" t="s">
        <v>788</v>
      </c>
      <c r="KW37" s="71" t="s">
        <v>788</v>
      </c>
      <c r="KX37" s="71" t="s">
        <v>788</v>
      </c>
      <c r="KY37" s="71" t="s">
        <v>788</v>
      </c>
      <c r="KZ37" s="71" t="s">
        <v>788</v>
      </c>
      <c r="LA37" s="71" t="s">
        <v>788</v>
      </c>
      <c r="LB37" s="71" t="s">
        <v>788</v>
      </c>
      <c r="LC37" s="71" t="s">
        <v>788</v>
      </c>
      <c r="LD37" s="71" t="s">
        <v>788</v>
      </c>
      <c r="LE37" s="71" t="s">
        <v>788</v>
      </c>
      <c r="LF37" s="71" t="s">
        <v>788</v>
      </c>
      <c r="LG37" s="71" t="s">
        <v>788</v>
      </c>
      <c r="LH37" s="71" t="s">
        <v>788</v>
      </c>
      <c r="LI37" s="71" t="s">
        <v>788</v>
      </c>
      <c r="LJ37" s="71" t="s">
        <v>788</v>
      </c>
      <c r="LK37" s="71" t="s">
        <v>788</v>
      </c>
      <c r="LL37" s="71" t="s">
        <v>788</v>
      </c>
      <c r="LM37" s="71" t="s">
        <v>788</v>
      </c>
      <c r="LN37" s="71" t="s">
        <v>788</v>
      </c>
      <c r="LO37" s="71" t="s">
        <v>788</v>
      </c>
      <c r="LP37" s="71" t="s">
        <v>788</v>
      </c>
      <c r="LQ37" s="71" t="s">
        <v>788</v>
      </c>
      <c r="LR37" s="71" t="s">
        <v>788</v>
      </c>
      <c r="LS37" s="71" t="s">
        <v>788</v>
      </c>
      <c r="LT37" s="71" t="s">
        <v>788</v>
      </c>
      <c r="LU37" s="71" t="s">
        <v>788</v>
      </c>
      <c r="LV37" s="71" t="s">
        <v>788</v>
      </c>
      <c r="LW37" s="71" t="s">
        <v>788</v>
      </c>
      <c r="LX37" s="71" t="s">
        <v>788</v>
      </c>
      <c r="LY37" s="71" t="s">
        <v>788</v>
      </c>
      <c r="LZ37" s="71" t="s">
        <v>788</v>
      </c>
      <c r="MA37" s="71" t="s">
        <v>788</v>
      </c>
      <c r="MB37" s="71" t="s">
        <v>788</v>
      </c>
      <c r="MC37" s="71" t="s">
        <v>788</v>
      </c>
      <c r="MD37" s="71" t="s">
        <v>788</v>
      </c>
      <c r="ME37" s="71" t="s">
        <v>788</v>
      </c>
      <c r="MF37" s="71" t="s">
        <v>788</v>
      </c>
      <c r="MG37" s="71" t="s">
        <v>788</v>
      </c>
      <c r="MH37" s="71" t="s">
        <v>788</v>
      </c>
      <c r="MI37" s="71" t="s">
        <v>788</v>
      </c>
      <c r="MJ37" s="71" t="s">
        <v>788</v>
      </c>
      <c r="MK37" s="71" t="s">
        <v>788</v>
      </c>
      <c r="ML37" s="71" t="s">
        <v>788</v>
      </c>
      <c r="MM37" s="71" t="s">
        <v>788</v>
      </c>
      <c r="MN37" s="71" t="s">
        <v>788</v>
      </c>
      <c r="MO37" s="71" t="s">
        <v>788</v>
      </c>
      <c r="MP37" s="71" t="s">
        <v>788</v>
      </c>
      <c r="MQ37" s="71" t="s">
        <v>788</v>
      </c>
      <c r="MR37" s="71" t="s">
        <v>788</v>
      </c>
      <c r="MS37" s="71" t="s">
        <v>788</v>
      </c>
      <c r="MT37" s="71" t="s">
        <v>788</v>
      </c>
      <c r="MU37" s="71" t="s">
        <v>788</v>
      </c>
      <c r="MV37" s="71" t="s">
        <v>788</v>
      </c>
      <c r="MW37" s="71" t="s">
        <v>788</v>
      </c>
      <c r="MX37" s="71" t="s">
        <v>788</v>
      </c>
      <c r="MY37" s="71" t="s">
        <v>788</v>
      </c>
      <c r="MZ37" s="71" t="s">
        <v>788</v>
      </c>
      <c r="NA37" s="71" t="s">
        <v>788</v>
      </c>
      <c r="NB37" s="71" t="s">
        <v>788</v>
      </c>
      <c r="NC37" s="71" t="s">
        <v>788</v>
      </c>
      <c r="ND37" s="71" t="s">
        <v>788</v>
      </c>
      <c r="NE37" s="71" t="s">
        <v>788</v>
      </c>
      <c r="NF37" s="71" t="s">
        <v>788</v>
      </c>
      <c r="NG37" s="71" t="s">
        <v>788</v>
      </c>
      <c r="NH37" s="71" t="s">
        <v>788</v>
      </c>
      <c r="NI37" s="71" t="s">
        <v>788</v>
      </c>
      <c r="NJ37" s="71" t="s">
        <v>788</v>
      </c>
      <c r="NK37" s="71" t="s">
        <v>788</v>
      </c>
      <c r="NL37" s="71" t="s">
        <v>788</v>
      </c>
      <c r="NM37" s="71" t="s">
        <v>788</v>
      </c>
      <c r="NN37" s="71" t="s">
        <v>788</v>
      </c>
      <c r="NO37" s="71" t="s">
        <v>788</v>
      </c>
      <c r="NP37" s="71" t="s">
        <v>788</v>
      </c>
      <c r="NQ37" s="71" t="s">
        <v>788</v>
      </c>
      <c r="NR37" s="71" t="s">
        <v>788</v>
      </c>
      <c r="NS37" s="71" t="s">
        <v>788</v>
      </c>
      <c r="NT37" s="71" t="s">
        <v>788</v>
      </c>
      <c r="NU37" s="71" t="s">
        <v>788</v>
      </c>
      <c r="NV37" s="71" t="s">
        <v>788</v>
      </c>
      <c r="NW37" s="71" t="s">
        <v>788</v>
      </c>
      <c r="NX37" s="71" t="s">
        <v>788</v>
      </c>
      <c r="NY37" s="71" t="s">
        <v>788</v>
      </c>
      <c r="NZ37" s="71" t="s">
        <v>788</v>
      </c>
      <c r="OA37" s="71" t="s">
        <v>788</v>
      </c>
      <c r="OB37" s="71" t="s">
        <v>788</v>
      </c>
      <c r="OC37" s="71" t="s">
        <v>788</v>
      </c>
      <c r="OD37" s="71" t="s">
        <v>788</v>
      </c>
      <c r="OE37" s="71" t="s">
        <v>788</v>
      </c>
      <c r="OF37" s="71" t="s">
        <v>788</v>
      </c>
      <c r="OG37" s="71" t="s">
        <v>788</v>
      </c>
      <c r="OH37" s="71" t="s">
        <v>788</v>
      </c>
      <c r="OI37" s="71" t="s">
        <v>788</v>
      </c>
      <c r="OJ37" s="71" t="s">
        <v>788</v>
      </c>
      <c r="OK37" s="71" t="s">
        <v>788</v>
      </c>
      <c r="OL37" s="71" t="s">
        <v>788</v>
      </c>
      <c r="OM37" s="71" t="s">
        <v>788</v>
      </c>
      <c r="ON37" s="71" t="s">
        <v>788</v>
      </c>
      <c r="OO37" s="71" t="s">
        <v>788</v>
      </c>
      <c r="OP37" s="71" t="s">
        <v>788</v>
      </c>
      <c r="OQ37" s="71" t="s">
        <v>788</v>
      </c>
      <c r="OR37" s="71" t="s">
        <v>788</v>
      </c>
      <c r="OS37" s="71" t="s">
        <v>788</v>
      </c>
      <c r="OT37" s="71" t="s">
        <v>788</v>
      </c>
      <c r="OU37" s="71" t="s">
        <v>788</v>
      </c>
      <c r="OV37" s="71" t="s">
        <v>788</v>
      </c>
      <c r="OW37" s="71" t="s">
        <v>788</v>
      </c>
      <c r="OX37" s="71" t="s">
        <v>788</v>
      </c>
      <c r="OY37" s="71" t="s">
        <v>788</v>
      </c>
      <c r="OZ37" s="71" t="s">
        <v>788</v>
      </c>
      <c r="PA37" s="71" t="s">
        <v>788</v>
      </c>
      <c r="PB37" s="71" t="s">
        <v>788</v>
      </c>
      <c r="PC37" s="71" t="s">
        <v>788</v>
      </c>
      <c r="PD37" s="71" t="s">
        <v>788</v>
      </c>
      <c r="PE37" s="71" t="s">
        <v>788</v>
      </c>
      <c r="PF37" s="71" t="s">
        <v>788</v>
      </c>
      <c r="PG37" s="71" t="s">
        <v>788</v>
      </c>
      <c r="PH37" s="71" t="s">
        <v>788</v>
      </c>
      <c r="PI37" s="71" t="s">
        <v>788</v>
      </c>
      <c r="PJ37" s="71" t="s">
        <v>788</v>
      </c>
      <c r="PK37" s="71" t="s">
        <v>788</v>
      </c>
      <c r="PL37" s="71" t="s">
        <v>788</v>
      </c>
      <c r="PM37" s="71" t="s">
        <v>788</v>
      </c>
      <c r="PN37" s="71" t="s">
        <v>788</v>
      </c>
      <c r="PO37" s="71" t="s">
        <v>788</v>
      </c>
      <c r="PP37" s="71" t="s">
        <v>788</v>
      </c>
      <c r="PQ37" s="71" t="s">
        <v>788</v>
      </c>
      <c r="PR37" s="71" t="s">
        <v>788</v>
      </c>
      <c r="PS37" s="71" t="s">
        <v>788</v>
      </c>
      <c r="PT37" s="71" t="s">
        <v>788</v>
      </c>
      <c r="PU37" s="71" t="s">
        <v>788</v>
      </c>
      <c r="PV37" s="71" t="s">
        <v>788</v>
      </c>
      <c r="PW37" s="71" t="s">
        <v>788</v>
      </c>
      <c r="PX37" s="71" t="s">
        <v>788</v>
      </c>
      <c r="PY37" s="71" t="s">
        <v>788</v>
      </c>
      <c r="PZ37" s="71" t="s">
        <v>788</v>
      </c>
      <c r="QA37" s="71" t="s">
        <v>788</v>
      </c>
      <c r="QB37" s="71" t="s">
        <v>788</v>
      </c>
      <c r="QC37" s="71" t="s">
        <v>788</v>
      </c>
      <c r="QD37" s="71" t="s">
        <v>788</v>
      </c>
      <c r="QE37" s="71" t="s">
        <v>788</v>
      </c>
      <c r="QF37" s="71" t="s">
        <v>788</v>
      </c>
      <c r="QG37" s="71" t="s">
        <v>788</v>
      </c>
      <c r="QH37" s="71" t="s">
        <v>788</v>
      </c>
      <c r="QI37" s="71" t="s">
        <v>788</v>
      </c>
      <c r="QJ37" s="71" t="s">
        <v>788</v>
      </c>
      <c r="QK37" s="71" t="s">
        <v>788</v>
      </c>
      <c r="QL37" s="71" t="s">
        <v>788</v>
      </c>
      <c r="QM37" s="71" t="s">
        <v>788</v>
      </c>
      <c r="QN37" s="71" t="s">
        <v>788</v>
      </c>
      <c r="QO37" s="71" t="s">
        <v>788</v>
      </c>
      <c r="QP37" s="71" t="s">
        <v>788</v>
      </c>
      <c r="QQ37" s="71" t="s">
        <v>788</v>
      </c>
      <c r="QR37" s="71" t="s">
        <v>788</v>
      </c>
      <c r="QS37" s="71" t="s">
        <v>788</v>
      </c>
      <c r="QT37" s="71" t="s">
        <v>788</v>
      </c>
      <c r="QU37" s="71" t="s">
        <v>788</v>
      </c>
      <c r="QV37" s="71" t="s">
        <v>788</v>
      </c>
      <c r="QW37" s="71" t="s">
        <v>788</v>
      </c>
      <c r="QX37" s="71" t="s">
        <v>788</v>
      </c>
      <c r="QY37" s="71" t="s">
        <v>788</v>
      </c>
      <c r="QZ37" s="71" t="s">
        <v>788</v>
      </c>
      <c r="RA37" s="71" t="s">
        <v>788</v>
      </c>
      <c r="RB37" s="71" t="s">
        <v>788</v>
      </c>
      <c r="RC37" s="71" t="s">
        <v>788</v>
      </c>
      <c r="RD37" s="71" t="s">
        <v>788</v>
      </c>
      <c r="RE37" s="71" t="s">
        <v>788</v>
      </c>
      <c r="RF37" s="71" t="s">
        <v>788</v>
      </c>
      <c r="RG37" s="71" t="s">
        <v>788</v>
      </c>
      <c r="RH37" s="71" t="s">
        <v>788</v>
      </c>
      <c r="RI37" s="71" t="s">
        <v>788</v>
      </c>
      <c r="RJ37" s="71" t="s">
        <v>788</v>
      </c>
      <c r="RK37" s="71" t="s">
        <v>788</v>
      </c>
      <c r="RL37" s="71" t="s">
        <v>788</v>
      </c>
      <c r="RM37" s="71" t="s">
        <v>788</v>
      </c>
      <c r="RN37" s="71" t="s">
        <v>788</v>
      </c>
      <c r="RO37" s="71" t="s">
        <v>788</v>
      </c>
      <c r="RP37" s="71" t="s">
        <v>788</v>
      </c>
      <c r="RQ37" s="71" t="s">
        <v>788</v>
      </c>
      <c r="RR37" s="71" t="s">
        <v>788</v>
      </c>
      <c r="RS37" s="71" t="s">
        <v>788</v>
      </c>
      <c r="RT37" s="71" t="s">
        <v>788</v>
      </c>
      <c r="RU37" s="71" t="s">
        <v>788</v>
      </c>
      <c r="RV37" s="71" t="s">
        <v>788</v>
      </c>
      <c r="RW37" s="71" t="s">
        <v>788</v>
      </c>
      <c r="RX37" s="71" t="s">
        <v>788</v>
      </c>
      <c r="RY37" s="71" t="s">
        <v>788</v>
      </c>
      <c r="RZ37" s="71" t="s">
        <v>788</v>
      </c>
      <c r="SA37" s="71" t="s">
        <v>788</v>
      </c>
      <c r="SB37" s="71" t="s">
        <v>788</v>
      </c>
      <c r="SC37" s="71" t="s">
        <v>788</v>
      </c>
      <c r="SD37" s="71" t="s">
        <v>788</v>
      </c>
      <c r="SE37" s="71" t="s">
        <v>788</v>
      </c>
      <c r="SF37" s="71" t="s">
        <v>788</v>
      </c>
      <c r="SG37" s="71" t="s">
        <v>788</v>
      </c>
      <c r="SH37" s="71" t="s">
        <v>788</v>
      </c>
    </row>
    <row r="38" spans="1:502">
      <c r="A38" s="16" t="s">
        <v>798</v>
      </c>
      <c r="B38" s="70">
        <v>20</v>
      </c>
      <c r="C38" s="70">
        <v>3</v>
      </c>
      <c r="D38" s="70">
        <v>2</v>
      </c>
      <c r="E38" s="70">
        <v>2006</v>
      </c>
      <c r="F38" s="70" t="s">
        <v>790</v>
      </c>
      <c r="G38" s="1073" t="s">
        <v>795</v>
      </c>
      <c r="H38" s="70" t="s">
        <v>796</v>
      </c>
      <c r="I38" s="1066"/>
      <c r="J38" s="73" t="s">
        <v>788</v>
      </c>
      <c r="K38" s="73" t="s">
        <v>788</v>
      </c>
      <c r="L38" s="73" t="s">
        <v>788</v>
      </c>
      <c r="M38" s="73" t="s">
        <v>788</v>
      </c>
      <c r="N38" s="73" t="s">
        <v>788</v>
      </c>
      <c r="O38" s="73" t="s">
        <v>788</v>
      </c>
      <c r="P38" s="73" t="s">
        <v>788</v>
      </c>
      <c r="Q38" s="73" t="s">
        <v>788</v>
      </c>
      <c r="R38" s="73" t="s">
        <v>788</v>
      </c>
      <c r="S38" s="73" t="s">
        <v>788</v>
      </c>
      <c r="T38" s="73" t="s">
        <v>788</v>
      </c>
      <c r="U38" s="73" t="s">
        <v>788</v>
      </c>
      <c r="V38" s="73" t="s">
        <v>788</v>
      </c>
      <c r="W38" s="73" t="s">
        <v>788</v>
      </c>
      <c r="X38" s="73" t="s">
        <v>788</v>
      </c>
      <c r="Y38" s="73" t="s">
        <v>788</v>
      </c>
      <c r="Z38" s="73" t="s">
        <v>788</v>
      </c>
      <c r="AA38" s="73" t="s">
        <v>788</v>
      </c>
      <c r="AB38" s="73" t="s">
        <v>788</v>
      </c>
      <c r="AC38" s="73" t="s">
        <v>788</v>
      </c>
      <c r="AD38" s="73" t="s">
        <v>788</v>
      </c>
      <c r="AE38" s="73" t="s">
        <v>788</v>
      </c>
      <c r="AF38" s="73" t="s">
        <v>788</v>
      </c>
      <c r="AG38" s="73" t="s">
        <v>788</v>
      </c>
      <c r="AH38" s="73" t="s">
        <v>788</v>
      </c>
      <c r="AI38" s="73" t="s">
        <v>788</v>
      </c>
      <c r="AJ38" s="73" t="s">
        <v>788</v>
      </c>
      <c r="AK38" s="73" t="s">
        <v>788</v>
      </c>
      <c r="AL38" s="73" t="s">
        <v>788</v>
      </c>
      <c r="AM38" s="73" t="s">
        <v>788</v>
      </c>
      <c r="AN38" s="73" t="s">
        <v>788</v>
      </c>
      <c r="AO38" s="73" t="s">
        <v>788</v>
      </c>
      <c r="AP38" s="73" t="s">
        <v>788</v>
      </c>
      <c r="AQ38" s="73" t="s">
        <v>788</v>
      </c>
      <c r="AR38" s="73" t="s">
        <v>788</v>
      </c>
      <c r="AS38" s="73" t="s">
        <v>788</v>
      </c>
      <c r="AT38" s="73" t="s">
        <v>788</v>
      </c>
      <c r="AU38" s="73" t="s">
        <v>788</v>
      </c>
      <c r="AV38" s="73" t="s">
        <v>788</v>
      </c>
      <c r="AW38" s="73" t="s">
        <v>788</v>
      </c>
      <c r="AX38" s="73" t="s">
        <v>788</v>
      </c>
      <c r="AY38" s="73" t="s">
        <v>788</v>
      </c>
      <c r="AZ38" s="73" t="s">
        <v>788</v>
      </c>
      <c r="BA38" s="73" t="s">
        <v>788</v>
      </c>
      <c r="BB38" s="73" t="s">
        <v>788</v>
      </c>
      <c r="BC38" s="73" t="s">
        <v>788</v>
      </c>
      <c r="BD38" s="73" t="s">
        <v>788</v>
      </c>
      <c r="BE38" s="73" t="s">
        <v>788</v>
      </c>
      <c r="BF38" s="73" t="s">
        <v>788</v>
      </c>
      <c r="BG38" s="73" t="s">
        <v>788</v>
      </c>
      <c r="BH38" s="73" t="s">
        <v>788</v>
      </c>
      <c r="BI38" s="73" t="s">
        <v>788</v>
      </c>
      <c r="BJ38" s="73" t="s">
        <v>788</v>
      </c>
      <c r="BK38" s="73" t="s">
        <v>788</v>
      </c>
      <c r="BL38" s="73" t="s">
        <v>788</v>
      </c>
      <c r="BM38" s="73" t="s">
        <v>788</v>
      </c>
      <c r="BN38" s="73" t="s">
        <v>788</v>
      </c>
      <c r="BO38" s="73" t="s">
        <v>788</v>
      </c>
      <c r="BP38" s="73" t="s">
        <v>788</v>
      </c>
      <c r="BQ38" s="73" t="s">
        <v>788</v>
      </c>
      <c r="BR38" s="73" t="s">
        <v>788</v>
      </c>
      <c r="BS38" s="73" t="s">
        <v>788</v>
      </c>
      <c r="BT38" s="73" t="s">
        <v>788</v>
      </c>
      <c r="BU38" s="73" t="s">
        <v>788</v>
      </c>
      <c r="BV38" s="73" t="s">
        <v>788</v>
      </c>
      <c r="BW38" s="73" t="s">
        <v>788</v>
      </c>
      <c r="BX38" s="73" t="s">
        <v>788</v>
      </c>
      <c r="BY38" s="73" t="s">
        <v>788</v>
      </c>
      <c r="BZ38" s="73" t="s">
        <v>788</v>
      </c>
      <c r="CA38" s="73" t="s">
        <v>788</v>
      </c>
      <c r="CB38" s="73" t="s">
        <v>788</v>
      </c>
      <c r="CC38" s="73" t="s">
        <v>788</v>
      </c>
      <c r="CD38" s="73" t="s">
        <v>788</v>
      </c>
      <c r="CE38" s="73" t="s">
        <v>788</v>
      </c>
      <c r="CF38" s="73" t="s">
        <v>788</v>
      </c>
      <c r="CG38" s="73" t="s">
        <v>788</v>
      </c>
      <c r="CH38" s="73" t="s">
        <v>788</v>
      </c>
      <c r="CI38" s="73" t="s">
        <v>788</v>
      </c>
      <c r="CJ38" s="73" t="s">
        <v>788</v>
      </c>
      <c r="CK38" s="73" t="s">
        <v>788</v>
      </c>
      <c r="CL38" s="73" t="s">
        <v>788</v>
      </c>
      <c r="CM38" s="73" t="s">
        <v>788</v>
      </c>
      <c r="CN38" s="73" t="s">
        <v>788</v>
      </c>
      <c r="CO38" s="73" t="s">
        <v>788</v>
      </c>
      <c r="CP38" s="73" t="s">
        <v>788</v>
      </c>
      <c r="CQ38" s="73" t="s">
        <v>788</v>
      </c>
      <c r="CR38" s="73" t="s">
        <v>788</v>
      </c>
      <c r="CS38" s="73" t="s">
        <v>788</v>
      </c>
      <c r="CT38" s="73" t="s">
        <v>788</v>
      </c>
      <c r="CU38" s="73" t="s">
        <v>788</v>
      </c>
      <c r="CV38" s="73" t="s">
        <v>788</v>
      </c>
      <c r="CW38" s="73" t="s">
        <v>788</v>
      </c>
      <c r="CX38" s="73" t="s">
        <v>788</v>
      </c>
      <c r="CY38" s="73" t="s">
        <v>788</v>
      </c>
      <c r="CZ38" s="73" t="s">
        <v>788</v>
      </c>
      <c r="DA38" s="73" t="s">
        <v>788</v>
      </c>
      <c r="DB38" s="73" t="s">
        <v>788</v>
      </c>
      <c r="DC38" s="73" t="s">
        <v>788</v>
      </c>
      <c r="DD38" s="73" t="s">
        <v>788</v>
      </c>
      <c r="DE38" s="73" t="s">
        <v>788</v>
      </c>
      <c r="DF38" s="73" t="s">
        <v>788</v>
      </c>
      <c r="DG38" s="73" t="s">
        <v>788</v>
      </c>
      <c r="DH38" s="73" t="s">
        <v>788</v>
      </c>
      <c r="DI38" s="73" t="s">
        <v>788</v>
      </c>
      <c r="DJ38" s="73" t="s">
        <v>788</v>
      </c>
      <c r="DK38" s="73" t="s">
        <v>788</v>
      </c>
      <c r="DL38" s="73" t="s">
        <v>788</v>
      </c>
      <c r="DM38" s="73" t="s">
        <v>788</v>
      </c>
      <c r="DN38" s="73" t="s">
        <v>788</v>
      </c>
      <c r="DO38" s="73" t="s">
        <v>788</v>
      </c>
      <c r="DP38" s="73" t="s">
        <v>788</v>
      </c>
      <c r="DQ38" s="73" t="s">
        <v>788</v>
      </c>
      <c r="DR38" s="73" t="s">
        <v>788</v>
      </c>
      <c r="DS38" s="73" t="s">
        <v>788</v>
      </c>
      <c r="DT38" s="73" t="s">
        <v>788</v>
      </c>
      <c r="DU38" s="73" t="s">
        <v>788</v>
      </c>
      <c r="DV38" s="73" t="s">
        <v>788</v>
      </c>
      <c r="DW38" s="73" t="s">
        <v>788</v>
      </c>
      <c r="DX38" s="73" t="s">
        <v>788</v>
      </c>
      <c r="DY38" s="73" t="s">
        <v>788</v>
      </c>
      <c r="DZ38" s="73" t="s">
        <v>788</v>
      </c>
      <c r="EA38" s="73" t="s">
        <v>788</v>
      </c>
      <c r="EB38" s="73" t="s">
        <v>788</v>
      </c>
      <c r="EC38" s="73" t="s">
        <v>788</v>
      </c>
      <c r="ED38" s="73" t="s">
        <v>788</v>
      </c>
      <c r="EE38" s="73" t="s">
        <v>788</v>
      </c>
      <c r="EF38" s="73" t="s">
        <v>788</v>
      </c>
      <c r="EG38" s="73" t="s">
        <v>788</v>
      </c>
      <c r="EH38" s="73" t="s">
        <v>788</v>
      </c>
      <c r="EI38" s="73" t="s">
        <v>788</v>
      </c>
      <c r="EJ38" s="73" t="s">
        <v>788</v>
      </c>
      <c r="EK38" s="73" t="s">
        <v>788</v>
      </c>
      <c r="EL38" s="73" t="s">
        <v>788</v>
      </c>
      <c r="EM38" s="73" t="s">
        <v>788</v>
      </c>
      <c r="EN38" s="73" t="s">
        <v>788</v>
      </c>
      <c r="EO38" s="73" t="s">
        <v>788</v>
      </c>
      <c r="EP38" s="73" t="s">
        <v>788</v>
      </c>
      <c r="EQ38" s="73" t="s">
        <v>788</v>
      </c>
      <c r="ER38" s="73" t="s">
        <v>788</v>
      </c>
      <c r="ES38" s="73" t="s">
        <v>788</v>
      </c>
      <c r="ET38" s="73" t="s">
        <v>788</v>
      </c>
      <c r="EU38" s="73" t="s">
        <v>788</v>
      </c>
      <c r="EV38" s="73" t="s">
        <v>788</v>
      </c>
      <c r="EW38" s="73" t="s">
        <v>788</v>
      </c>
      <c r="EX38" s="73" t="s">
        <v>788</v>
      </c>
      <c r="EY38" s="73" t="s">
        <v>788</v>
      </c>
      <c r="EZ38" s="73" t="s">
        <v>788</v>
      </c>
      <c r="FA38" s="73" t="s">
        <v>788</v>
      </c>
      <c r="FB38" s="73" t="s">
        <v>788</v>
      </c>
      <c r="FC38" s="73" t="s">
        <v>788</v>
      </c>
      <c r="FD38" s="73" t="s">
        <v>788</v>
      </c>
      <c r="FE38" s="73" t="s">
        <v>788</v>
      </c>
      <c r="FF38" s="73" t="s">
        <v>788</v>
      </c>
      <c r="FG38" s="73" t="s">
        <v>788</v>
      </c>
      <c r="FH38" s="73" t="s">
        <v>788</v>
      </c>
      <c r="FI38" s="73" t="s">
        <v>788</v>
      </c>
      <c r="FJ38" s="73" t="s">
        <v>788</v>
      </c>
      <c r="FK38" s="73" t="s">
        <v>788</v>
      </c>
      <c r="FL38" s="73" t="s">
        <v>788</v>
      </c>
      <c r="FM38" s="73" t="s">
        <v>788</v>
      </c>
      <c r="FN38" s="73" t="s">
        <v>788</v>
      </c>
      <c r="FO38" s="73" t="s">
        <v>788</v>
      </c>
      <c r="FP38" s="73" t="s">
        <v>788</v>
      </c>
      <c r="FQ38" s="73" t="s">
        <v>788</v>
      </c>
      <c r="FR38" s="73" t="s">
        <v>788</v>
      </c>
      <c r="FS38" s="73" t="s">
        <v>788</v>
      </c>
      <c r="FT38" s="73" t="s">
        <v>788</v>
      </c>
      <c r="FU38" s="73" t="s">
        <v>788</v>
      </c>
      <c r="FV38" s="73" t="s">
        <v>788</v>
      </c>
      <c r="FW38" s="73" t="s">
        <v>788</v>
      </c>
      <c r="FX38" s="73" t="s">
        <v>788</v>
      </c>
      <c r="FY38" s="73" t="s">
        <v>788</v>
      </c>
      <c r="FZ38" s="73" t="s">
        <v>788</v>
      </c>
      <c r="GA38" s="73" t="s">
        <v>788</v>
      </c>
      <c r="GB38" s="73" t="s">
        <v>788</v>
      </c>
      <c r="GC38" s="73" t="s">
        <v>788</v>
      </c>
      <c r="GD38" s="73" t="s">
        <v>788</v>
      </c>
      <c r="GE38" s="73" t="s">
        <v>788</v>
      </c>
      <c r="GF38" s="73" t="s">
        <v>788</v>
      </c>
      <c r="GG38" s="73" t="s">
        <v>788</v>
      </c>
      <c r="GH38" s="73" t="s">
        <v>788</v>
      </c>
      <c r="GI38" s="73" t="s">
        <v>788</v>
      </c>
      <c r="GJ38" s="73" t="s">
        <v>788</v>
      </c>
      <c r="GK38" s="73" t="s">
        <v>788</v>
      </c>
      <c r="GL38" s="73" t="s">
        <v>788</v>
      </c>
      <c r="GM38" s="73" t="s">
        <v>788</v>
      </c>
      <c r="GN38" s="73" t="s">
        <v>788</v>
      </c>
      <c r="GO38" s="73" t="s">
        <v>788</v>
      </c>
      <c r="GP38" s="73" t="s">
        <v>788</v>
      </c>
      <c r="GQ38" s="73" t="s">
        <v>788</v>
      </c>
      <c r="GR38" s="73" t="s">
        <v>788</v>
      </c>
      <c r="GS38" s="73" t="s">
        <v>788</v>
      </c>
      <c r="GT38" s="73" t="s">
        <v>788</v>
      </c>
      <c r="GU38" s="73" t="s">
        <v>788</v>
      </c>
      <c r="GV38" s="73" t="s">
        <v>788</v>
      </c>
      <c r="GW38" s="73" t="s">
        <v>788</v>
      </c>
      <c r="GX38" s="73" t="s">
        <v>788</v>
      </c>
      <c r="GY38" s="73" t="s">
        <v>788</v>
      </c>
      <c r="GZ38" s="73" t="s">
        <v>788</v>
      </c>
      <c r="HA38" s="73" t="s">
        <v>788</v>
      </c>
      <c r="HB38" s="73" t="s">
        <v>788</v>
      </c>
      <c r="HC38" s="73" t="s">
        <v>788</v>
      </c>
      <c r="HD38" s="73" t="s">
        <v>788</v>
      </c>
      <c r="HE38" s="73" t="s">
        <v>788</v>
      </c>
      <c r="HF38" s="73" t="s">
        <v>788</v>
      </c>
      <c r="HG38" s="73" t="s">
        <v>788</v>
      </c>
      <c r="HH38" s="73" t="s">
        <v>788</v>
      </c>
      <c r="HI38" s="73" t="s">
        <v>788</v>
      </c>
      <c r="HJ38" s="73" t="s">
        <v>788</v>
      </c>
      <c r="HK38" s="73" t="s">
        <v>788</v>
      </c>
      <c r="HL38" s="73" t="s">
        <v>788</v>
      </c>
      <c r="HM38" s="73" t="s">
        <v>788</v>
      </c>
      <c r="HN38" s="73" t="s">
        <v>788</v>
      </c>
      <c r="HO38" s="73" t="s">
        <v>788</v>
      </c>
      <c r="HP38" s="73" t="s">
        <v>788</v>
      </c>
      <c r="HQ38" s="73" t="s">
        <v>788</v>
      </c>
      <c r="HR38" s="73" t="s">
        <v>788</v>
      </c>
      <c r="HS38" s="73" t="s">
        <v>788</v>
      </c>
      <c r="HT38" s="73" t="s">
        <v>788</v>
      </c>
      <c r="HU38" s="73" t="s">
        <v>788</v>
      </c>
      <c r="HV38" s="73" t="s">
        <v>788</v>
      </c>
      <c r="HW38" s="73" t="s">
        <v>788</v>
      </c>
      <c r="HX38" s="73" t="s">
        <v>788</v>
      </c>
      <c r="HY38" s="73" t="s">
        <v>788</v>
      </c>
      <c r="HZ38" s="73" t="s">
        <v>788</v>
      </c>
      <c r="IA38" s="73" t="s">
        <v>788</v>
      </c>
      <c r="IB38" s="73" t="s">
        <v>788</v>
      </c>
      <c r="IC38" s="73" t="s">
        <v>788</v>
      </c>
      <c r="ID38" s="73" t="s">
        <v>788</v>
      </c>
      <c r="IE38" s="73" t="s">
        <v>788</v>
      </c>
      <c r="IF38" s="73" t="s">
        <v>788</v>
      </c>
      <c r="IG38" s="73" t="s">
        <v>788</v>
      </c>
      <c r="IH38" s="73" t="s">
        <v>788</v>
      </c>
      <c r="II38" s="73" t="s">
        <v>788</v>
      </c>
      <c r="IJ38" s="73" t="s">
        <v>788</v>
      </c>
      <c r="IK38" s="73" t="s">
        <v>788</v>
      </c>
      <c r="IL38" s="73" t="s">
        <v>788</v>
      </c>
      <c r="IM38" s="73" t="s">
        <v>788</v>
      </c>
      <c r="IN38" s="73" t="s">
        <v>788</v>
      </c>
      <c r="IO38" s="73" t="s">
        <v>788</v>
      </c>
      <c r="IP38" s="73" t="s">
        <v>788</v>
      </c>
      <c r="IQ38" s="73" t="s">
        <v>788</v>
      </c>
      <c r="IR38" s="73" t="s">
        <v>788</v>
      </c>
      <c r="IS38" s="73" t="s">
        <v>788</v>
      </c>
      <c r="IT38" s="73" t="s">
        <v>788</v>
      </c>
      <c r="IU38" s="73" t="s">
        <v>788</v>
      </c>
      <c r="IV38" s="74"/>
      <c r="IW38" s="71" t="s">
        <v>788</v>
      </c>
      <c r="IX38" s="71" t="s">
        <v>788</v>
      </c>
      <c r="IY38" s="71" t="s">
        <v>788</v>
      </c>
      <c r="IZ38" s="71" t="s">
        <v>788</v>
      </c>
      <c r="JA38" s="71" t="s">
        <v>788</v>
      </c>
      <c r="JB38" s="71" t="s">
        <v>788</v>
      </c>
      <c r="JC38" s="71" t="s">
        <v>788</v>
      </c>
      <c r="JD38" s="71" t="s">
        <v>788</v>
      </c>
      <c r="JE38" s="71" t="s">
        <v>788</v>
      </c>
      <c r="JF38" s="71" t="s">
        <v>788</v>
      </c>
      <c r="JG38" s="71" t="s">
        <v>788</v>
      </c>
      <c r="JH38" s="71" t="s">
        <v>788</v>
      </c>
      <c r="JI38" s="71" t="s">
        <v>788</v>
      </c>
      <c r="JJ38" s="71" t="s">
        <v>788</v>
      </c>
      <c r="JK38" s="71" t="s">
        <v>788</v>
      </c>
      <c r="JL38" s="71" t="s">
        <v>788</v>
      </c>
      <c r="JM38" s="71" t="s">
        <v>788</v>
      </c>
      <c r="JN38" s="71" t="s">
        <v>788</v>
      </c>
      <c r="JO38" s="71" t="s">
        <v>788</v>
      </c>
      <c r="JP38" s="71" t="s">
        <v>788</v>
      </c>
      <c r="JQ38" s="71" t="s">
        <v>788</v>
      </c>
      <c r="JR38" s="71" t="s">
        <v>788</v>
      </c>
      <c r="JS38" s="71" t="s">
        <v>788</v>
      </c>
      <c r="JT38" s="71" t="s">
        <v>788</v>
      </c>
      <c r="JU38" s="71" t="s">
        <v>788</v>
      </c>
      <c r="JV38" s="71" t="s">
        <v>788</v>
      </c>
      <c r="JW38" s="71" t="s">
        <v>788</v>
      </c>
      <c r="JX38" s="71" t="s">
        <v>788</v>
      </c>
      <c r="JY38" s="71" t="s">
        <v>788</v>
      </c>
      <c r="JZ38" s="71" t="s">
        <v>788</v>
      </c>
      <c r="KA38" s="71" t="s">
        <v>788</v>
      </c>
      <c r="KB38" s="71" t="s">
        <v>788</v>
      </c>
      <c r="KC38" s="71" t="s">
        <v>788</v>
      </c>
      <c r="KD38" s="71" t="s">
        <v>788</v>
      </c>
      <c r="KE38" s="71" t="s">
        <v>788</v>
      </c>
      <c r="KF38" s="71" t="s">
        <v>788</v>
      </c>
      <c r="KG38" s="71" t="s">
        <v>788</v>
      </c>
      <c r="KH38" s="71" t="s">
        <v>788</v>
      </c>
      <c r="KI38" s="71" t="s">
        <v>788</v>
      </c>
      <c r="KJ38" s="71" t="s">
        <v>788</v>
      </c>
      <c r="KK38" s="71" t="s">
        <v>788</v>
      </c>
      <c r="KL38" s="71" t="s">
        <v>788</v>
      </c>
      <c r="KM38" s="71" t="s">
        <v>788</v>
      </c>
      <c r="KN38" s="71" t="s">
        <v>788</v>
      </c>
      <c r="KO38" s="71" t="s">
        <v>788</v>
      </c>
      <c r="KP38" s="71" t="s">
        <v>788</v>
      </c>
      <c r="KQ38" s="71" t="s">
        <v>788</v>
      </c>
      <c r="KR38" s="71" t="s">
        <v>788</v>
      </c>
      <c r="KS38" s="71" t="s">
        <v>788</v>
      </c>
      <c r="KT38" s="71" t="s">
        <v>788</v>
      </c>
      <c r="KU38" s="71" t="s">
        <v>788</v>
      </c>
      <c r="KV38" s="71" t="s">
        <v>788</v>
      </c>
      <c r="KW38" s="71" t="s">
        <v>788</v>
      </c>
      <c r="KX38" s="71" t="s">
        <v>788</v>
      </c>
      <c r="KY38" s="71" t="s">
        <v>788</v>
      </c>
      <c r="KZ38" s="71" t="s">
        <v>788</v>
      </c>
      <c r="LA38" s="71" t="s">
        <v>788</v>
      </c>
      <c r="LB38" s="71" t="s">
        <v>788</v>
      </c>
      <c r="LC38" s="71" t="s">
        <v>788</v>
      </c>
      <c r="LD38" s="71" t="s">
        <v>788</v>
      </c>
      <c r="LE38" s="71" t="s">
        <v>788</v>
      </c>
      <c r="LF38" s="71" t="s">
        <v>788</v>
      </c>
      <c r="LG38" s="71" t="s">
        <v>788</v>
      </c>
      <c r="LH38" s="71" t="s">
        <v>788</v>
      </c>
      <c r="LI38" s="71" t="s">
        <v>788</v>
      </c>
      <c r="LJ38" s="71" t="s">
        <v>788</v>
      </c>
      <c r="LK38" s="71" t="s">
        <v>788</v>
      </c>
      <c r="LL38" s="71" t="s">
        <v>788</v>
      </c>
      <c r="LM38" s="71" t="s">
        <v>788</v>
      </c>
      <c r="LN38" s="71" t="s">
        <v>788</v>
      </c>
      <c r="LO38" s="71" t="s">
        <v>788</v>
      </c>
      <c r="LP38" s="71" t="s">
        <v>788</v>
      </c>
      <c r="LQ38" s="71" t="s">
        <v>788</v>
      </c>
      <c r="LR38" s="71" t="s">
        <v>788</v>
      </c>
      <c r="LS38" s="71" t="s">
        <v>788</v>
      </c>
      <c r="LT38" s="71" t="s">
        <v>788</v>
      </c>
      <c r="LU38" s="71" t="s">
        <v>788</v>
      </c>
      <c r="LV38" s="71" t="s">
        <v>788</v>
      </c>
      <c r="LW38" s="71" t="s">
        <v>788</v>
      </c>
      <c r="LX38" s="71" t="s">
        <v>788</v>
      </c>
      <c r="LY38" s="71" t="s">
        <v>788</v>
      </c>
      <c r="LZ38" s="71" t="s">
        <v>788</v>
      </c>
      <c r="MA38" s="71" t="s">
        <v>788</v>
      </c>
      <c r="MB38" s="71" t="s">
        <v>788</v>
      </c>
      <c r="MC38" s="71" t="s">
        <v>788</v>
      </c>
      <c r="MD38" s="71" t="s">
        <v>788</v>
      </c>
      <c r="ME38" s="71" t="s">
        <v>788</v>
      </c>
      <c r="MF38" s="71" t="s">
        <v>788</v>
      </c>
      <c r="MG38" s="71" t="s">
        <v>788</v>
      </c>
      <c r="MH38" s="71" t="s">
        <v>788</v>
      </c>
      <c r="MI38" s="71" t="s">
        <v>788</v>
      </c>
      <c r="MJ38" s="71" t="s">
        <v>788</v>
      </c>
      <c r="MK38" s="71" t="s">
        <v>788</v>
      </c>
      <c r="ML38" s="71" t="s">
        <v>788</v>
      </c>
      <c r="MM38" s="71" t="s">
        <v>788</v>
      </c>
      <c r="MN38" s="71" t="s">
        <v>788</v>
      </c>
      <c r="MO38" s="71" t="s">
        <v>788</v>
      </c>
      <c r="MP38" s="71" t="s">
        <v>788</v>
      </c>
      <c r="MQ38" s="71" t="s">
        <v>788</v>
      </c>
      <c r="MR38" s="71" t="s">
        <v>788</v>
      </c>
      <c r="MS38" s="71" t="s">
        <v>788</v>
      </c>
      <c r="MT38" s="71" t="s">
        <v>788</v>
      </c>
      <c r="MU38" s="71" t="s">
        <v>788</v>
      </c>
      <c r="MV38" s="71" t="s">
        <v>788</v>
      </c>
      <c r="MW38" s="71" t="s">
        <v>788</v>
      </c>
      <c r="MX38" s="71" t="s">
        <v>788</v>
      </c>
      <c r="MY38" s="71" t="s">
        <v>788</v>
      </c>
      <c r="MZ38" s="71" t="s">
        <v>788</v>
      </c>
      <c r="NA38" s="71" t="s">
        <v>788</v>
      </c>
      <c r="NB38" s="71" t="s">
        <v>788</v>
      </c>
      <c r="NC38" s="71" t="s">
        <v>788</v>
      </c>
      <c r="ND38" s="71" t="s">
        <v>788</v>
      </c>
      <c r="NE38" s="71" t="s">
        <v>788</v>
      </c>
      <c r="NF38" s="71" t="s">
        <v>788</v>
      </c>
      <c r="NG38" s="71" t="s">
        <v>788</v>
      </c>
      <c r="NH38" s="71" t="s">
        <v>788</v>
      </c>
      <c r="NI38" s="71" t="s">
        <v>788</v>
      </c>
      <c r="NJ38" s="71" t="s">
        <v>788</v>
      </c>
      <c r="NK38" s="71" t="s">
        <v>788</v>
      </c>
      <c r="NL38" s="71" t="s">
        <v>788</v>
      </c>
      <c r="NM38" s="71" t="s">
        <v>788</v>
      </c>
      <c r="NN38" s="71" t="s">
        <v>788</v>
      </c>
      <c r="NO38" s="71" t="s">
        <v>788</v>
      </c>
      <c r="NP38" s="71" t="s">
        <v>788</v>
      </c>
      <c r="NQ38" s="71" t="s">
        <v>788</v>
      </c>
      <c r="NR38" s="71" t="s">
        <v>788</v>
      </c>
      <c r="NS38" s="71" t="s">
        <v>788</v>
      </c>
      <c r="NT38" s="71" t="s">
        <v>788</v>
      </c>
      <c r="NU38" s="71" t="s">
        <v>788</v>
      </c>
      <c r="NV38" s="71" t="s">
        <v>788</v>
      </c>
      <c r="NW38" s="71" t="s">
        <v>788</v>
      </c>
      <c r="NX38" s="71" t="s">
        <v>788</v>
      </c>
      <c r="NY38" s="71" t="s">
        <v>788</v>
      </c>
      <c r="NZ38" s="71" t="s">
        <v>788</v>
      </c>
      <c r="OA38" s="71" t="s">
        <v>788</v>
      </c>
      <c r="OB38" s="71" t="s">
        <v>788</v>
      </c>
      <c r="OC38" s="71" t="s">
        <v>788</v>
      </c>
      <c r="OD38" s="71" t="s">
        <v>788</v>
      </c>
      <c r="OE38" s="71" t="s">
        <v>788</v>
      </c>
      <c r="OF38" s="71" t="s">
        <v>788</v>
      </c>
      <c r="OG38" s="71" t="s">
        <v>788</v>
      </c>
      <c r="OH38" s="71" t="s">
        <v>788</v>
      </c>
      <c r="OI38" s="71" t="s">
        <v>788</v>
      </c>
      <c r="OJ38" s="71" t="s">
        <v>788</v>
      </c>
      <c r="OK38" s="71" t="s">
        <v>788</v>
      </c>
      <c r="OL38" s="71" t="s">
        <v>788</v>
      </c>
      <c r="OM38" s="71" t="s">
        <v>788</v>
      </c>
      <c r="ON38" s="71" t="s">
        <v>788</v>
      </c>
      <c r="OO38" s="71" t="s">
        <v>788</v>
      </c>
      <c r="OP38" s="71" t="s">
        <v>788</v>
      </c>
      <c r="OQ38" s="71" t="s">
        <v>788</v>
      </c>
      <c r="OR38" s="71" t="s">
        <v>788</v>
      </c>
      <c r="OS38" s="71" t="s">
        <v>788</v>
      </c>
      <c r="OT38" s="71" t="s">
        <v>788</v>
      </c>
      <c r="OU38" s="71" t="s">
        <v>788</v>
      </c>
      <c r="OV38" s="71" t="s">
        <v>788</v>
      </c>
      <c r="OW38" s="71" t="s">
        <v>788</v>
      </c>
      <c r="OX38" s="71" t="s">
        <v>788</v>
      </c>
      <c r="OY38" s="71" t="s">
        <v>788</v>
      </c>
      <c r="OZ38" s="71" t="s">
        <v>788</v>
      </c>
      <c r="PA38" s="71" t="s">
        <v>788</v>
      </c>
      <c r="PB38" s="71" t="s">
        <v>788</v>
      </c>
      <c r="PC38" s="71" t="s">
        <v>788</v>
      </c>
      <c r="PD38" s="71" t="s">
        <v>788</v>
      </c>
      <c r="PE38" s="71" t="s">
        <v>788</v>
      </c>
      <c r="PF38" s="71" t="s">
        <v>788</v>
      </c>
      <c r="PG38" s="71" t="s">
        <v>788</v>
      </c>
      <c r="PH38" s="71" t="s">
        <v>788</v>
      </c>
      <c r="PI38" s="71" t="s">
        <v>788</v>
      </c>
      <c r="PJ38" s="71" t="s">
        <v>788</v>
      </c>
      <c r="PK38" s="71" t="s">
        <v>788</v>
      </c>
      <c r="PL38" s="71" t="s">
        <v>788</v>
      </c>
      <c r="PM38" s="71" t="s">
        <v>788</v>
      </c>
      <c r="PN38" s="71" t="s">
        <v>788</v>
      </c>
      <c r="PO38" s="71" t="s">
        <v>788</v>
      </c>
      <c r="PP38" s="71" t="s">
        <v>788</v>
      </c>
      <c r="PQ38" s="71" t="s">
        <v>788</v>
      </c>
      <c r="PR38" s="71" t="s">
        <v>788</v>
      </c>
      <c r="PS38" s="71" t="s">
        <v>788</v>
      </c>
      <c r="PT38" s="71" t="s">
        <v>788</v>
      </c>
      <c r="PU38" s="71" t="s">
        <v>788</v>
      </c>
      <c r="PV38" s="71" t="s">
        <v>788</v>
      </c>
      <c r="PW38" s="71" t="s">
        <v>788</v>
      </c>
      <c r="PX38" s="71" t="s">
        <v>788</v>
      </c>
      <c r="PY38" s="71" t="s">
        <v>788</v>
      </c>
      <c r="PZ38" s="71" t="s">
        <v>788</v>
      </c>
      <c r="QA38" s="71" t="s">
        <v>788</v>
      </c>
      <c r="QB38" s="71" t="s">
        <v>788</v>
      </c>
      <c r="QC38" s="71" t="s">
        <v>788</v>
      </c>
      <c r="QD38" s="71" t="s">
        <v>788</v>
      </c>
      <c r="QE38" s="71" t="s">
        <v>788</v>
      </c>
      <c r="QF38" s="71" t="s">
        <v>788</v>
      </c>
      <c r="QG38" s="71" t="s">
        <v>788</v>
      </c>
      <c r="QH38" s="71" t="s">
        <v>788</v>
      </c>
      <c r="QI38" s="71" t="s">
        <v>788</v>
      </c>
      <c r="QJ38" s="71" t="s">
        <v>788</v>
      </c>
      <c r="QK38" s="71" t="s">
        <v>788</v>
      </c>
      <c r="QL38" s="71" t="s">
        <v>788</v>
      </c>
      <c r="QM38" s="71" t="s">
        <v>788</v>
      </c>
      <c r="QN38" s="71" t="s">
        <v>788</v>
      </c>
      <c r="QO38" s="71" t="s">
        <v>788</v>
      </c>
      <c r="QP38" s="71" t="s">
        <v>788</v>
      </c>
      <c r="QQ38" s="71" t="s">
        <v>788</v>
      </c>
      <c r="QR38" s="71" t="s">
        <v>788</v>
      </c>
      <c r="QS38" s="71" t="s">
        <v>788</v>
      </c>
      <c r="QT38" s="71" t="s">
        <v>788</v>
      </c>
      <c r="QU38" s="71" t="s">
        <v>788</v>
      </c>
      <c r="QV38" s="71" t="s">
        <v>788</v>
      </c>
      <c r="QW38" s="71" t="s">
        <v>788</v>
      </c>
      <c r="QX38" s="71" t="s">
        <v>788</v>
      </c>
      <c r="QY38" s="71" t="s">
        <v>788</v>
      </c>
      <c r="QZ38" s="71" t="s">
        <v>788</v>
      </c>
      <c r="RA38" s="71" t="s">
        <v>788</v>
      </c>
      <c r="RB38" s="71" t="s">
        <v>788</v>
      </c>
      <c r="RC38" s="71" t="s">
        <v>788</v>
      </c>
      <c r="RD38" s="71" t="s">
        <v>788</v>
      </c>
      <c r="RE38" s="71" t="s">
        <v>788</v>
      </c>
      <c r="RF38" s="71" t="s">
        <v>788</v>
      </c>
      <c r="RG38" s="71" t="s">
        <v>788</v>
      </c>
      <c r="RH38" s="71" t="s">
        <v>788</v>
      </c>
      <c r="RI38" s="71" t="s">
        <v>788</v>
      </c>
      <c r="RJ38" s="71" t="s">
        <v>788</v>
      </c>
      <c r="RK38" s="71" t="s">
        <v>788</v>
      </c>
      <c r="RL38" s="71" t="s">
        <v>788</v>
      </c>
      <c r="RM38" s="71" t="s">
        <v>788</v>
      </c>
      <c r="RN38" s="71" t="s">
        <v>788</v>
      </c>
      <c r="RO38" s="71" t="s">
        <v>788</v>
      </c>
      <c r="RP38" s="71" t="s">
        <v>788</v>
      </c>
      <c r="RQ38" s="71" t="s">
        <v>788</v>
      </c>
      <c r="RR38" s="71" t="s">
        <v>788</v>
      </c>
      <c r="RS38" s="71" t="s">
        <v>788</v>
      </c>
      <c r="RT38" s="71" t="s">
        <v>788</v>
      </c>
      <c r="RU38" s="71" t="s">
        <v>788</v>
      </c>
      <c r="RV38" s="71" t="s">
        <v>788</v>
      </c>
      <c r="RW38" s="71" t="s">
        <v>788</v>
      </c>
      <c r="RX38" s="71" t="s">
        <v>788</v>
      </c>
      <c r="RY38" s="71" t="s">
        <v>788</v>
      </c>
      <c r="RZ38" s="71" t="s">
        <v>788</v>
      </c>
      <c r="SA38" s="71" t="s">
        <v>788</v>
      </c>
      <c r="SB38" s="71" t="s">
        <v>788</v>
      </c>
      <c r="SC38" s="71" t="s">
        <v>788</v>
      </c>
      <c r="SD38" s="71" t="s">
        <v>788</v>
      </c>
      <c r="SE38" s="71" t="s">
        <v>788</v>
      </c>
      <c r="SF38" s="71" t="s">
        <v>788</v>
      </c>
      <c r="SG38" s="71" t="s">
        <v>788</v>
      </c>
      <c r="SH38" s="71" t="s">
        <v>788</v>
      </c>
    </row>
    <row r="39" spans="1:502">
      <c r="A39" s="16" t="s">
        <v>799</v>
      </c>
      <c r="B39" s="70">
        <v>21</v>
      </c>
      <c r="C39" s="70">
        <v>4</v>
      </c>
      <c r="D39" s="70">
        <v>2</v>
      </c>
      <c r="E39" s="70">
        <v>2007</v>
      </c>
      <c r="F39" s="70" t="s">
        <v>791</v>
      </c>
      <c r="G39" s="1073" t="s">
        <v>795</v>
      </c>
      <c r="H39" s="70" t="s">
        <v>796</v>
      </c>
      <c r="I39" s="1066"/>
      <c r="J39" s="73" t="s">
        <v>788</v>
      </c>
      <c r="K39" s="73" t="s">
        <v>788</v>
      </c>
      <c r="L39" s="73" t="s">
        <v>788</v>
      </c>
      <c r="M39" s="73" t="s">
        <v>788</v>
      </c>
      <c r="N39" s="73" t="s">
        <v>788</v>
      </c>
      <c r="O39" s="73" t="s">
        <v>788</v>
      </c>
      <c r="P39" s="73" t="s">
        <v>788</v>
      </c>
      <c r="Q39" s="73" t="s">
        <v>788</v>
      </c>
      <c r="R39" s="73" t="s">
        <v>788</v>
      </c>
      <c r="S39" s="73" t="s">
        <v>788</v>
      </c>
      <c r="T39" s="73" t="s">
        <v>788</v>
      </c>
      <c r="U39" s="73" t="s">
        <v>788</v>
      </c>
      <c r="V39" s="73" t="s">
        <v>788</v>
      </c>
      <c r="W39" s="73" t="s">
        <v>788</v>
      </c>
      <c r="X39" s="73" t="s">
        <v>788</v>
      </c>
      <c r="Y39" s="73" t="s">
        <v>788</v>
      </c>
      <c r="Z39" s="73" t="s">
        <v>788</v>
      </c>
      <c r="AA39" s="73" t="s">
        <v>788</v>
      </c>
      <c r="AB39" s="73" t="s">
        <v>788</v>
      </c>
      <c r="AC39" s="73" t="s">
        <v>788</v>
      </c>
      <c r="AD39" s="73" t="s">
        <v>788</v>
      </c>
      <c r="AE39" s="73" t="s">
        <v>788</v>
      </c>
      <c r="AF39" s="73" t="s">
        <v>788</v>
      </c>
      <c r="AG39" s="73" t="s">
        <v>788</v>
      </c>
      <c r="AH39" s="73" t="s">
        <v>788</v>
      </c>
      <c r="AI39" s="73" t="s">
        <v>788</v>
      </c>
      <c r="AJ39" s="73" t="s">
        <v>788</v>
      </c>
      <c r="AK39" s="73" t="s">
        <v>788</v>
      </c>
      <c r="AL39" s="73" t="s">
        <v>788</v>
      </c>
      <c r="AM39" s="73" t="s">
        <v>788</v>
      </c>
      <c r="AN39" s="73" t="s">
        <v>788</v>
      </c>
      <c r="AO39" s="73" t="s">
        <v>788</v>
      </c>
      <c r="AP39" s="73" t="s">
        <v>788</v>
      </c>
      <c r="AQ39" s="73" t="s">
        <v>788</v>
      </c>
      <c r="AR39" s="73" t="s">
        <v>788</v>
      </c>
      <c r="AS39" s="73" t="s">
        <v>788</v>
      </c>
      <c r="AT39" s="73" t="s">
        <v>788</v>
      </c>
      <c r="AU39" s="73" t="s">
        <v>788</v>
      </c>
      <c r="AV39" s="73" t="s">
        <v>788</v>
      </c>
      <c r="AW39" s="73" t="s">
        <v>788</v>
      </c>
      <c r="AX39" s="73" t="s">
        <v>788</v>
      </c>
      <c r="AY39" s="73" t="s">
        <v>788</v>
      </c>
      <c r="AZ39" s="73" t="s">
        <v>788</v>
      </c>
      <c r="BA39" s="73" t="s">
        <v>788</v>
      </c>
      <c r="BB39" s="73" t="s">
        <v>788</v>
      </c>
      <c r="BC39" s="73" t="s">
        <v>788</v>
      </c>
      <c r="BD39" s="73" t="s">
        <v>788</v>
      </c>
      <c r="BE39" s="73" t="s">
        <v>788</v>
      </c>
      <c r="BF39" s="73" t="s">
        <v>788</v>
      </c>
      <c r="BG39" s="73" t="s">
        <v>788</v>
      </c>
      <c r="BH39" s="73" t="s">
        <v>788</v>
      </c>
      <c r="BI39" s="73" t="s">
        <v>788</v>
      </c>
      <c r="BJ39" s="73" t="s">
        <v>788</v>
      </c>
      <c r="BK39" s="73" t="s">
        <v>788</v>
      </c>
      <c r="BL39" s="73" t="s">
        <v>788</v>
      </c>
      <c r="BM39" s="73" t="s">
        <v>788</v>
      </c>
      <c r="BN39" s="73" t="s">
        <v>788</v>
      </c>
      <c r="BO39" s="73" t="s">
        <v>788</v>
      </c>
      <c r="BP39" s="73" t="s">
        <v>788</v>
      </c>
      <c r="BQ39" s="73" t="s">
        <v>788</v>
      </c>
      <c r="BR39" s="73" t="s">
        <v>788</v>
      </c>
      <c r="BS39" s="73" t="s">
        <v>788</v>
      </c>
      <c r="BT39" s="73" t="s">
        <v>788</v>
      </c>
      <c r="BU39" s="73" t="s">
        <v>788</v>
      </c>
      <c r="BV39" s="73" t="s">
        <v>788</v>
      </c>
      <c r="BW39" s="73" t="s">
        <v>788</v>
      </c>
      <c r="BX39" s="73" t="s">
        <v>788</v>
      </c>
      <c r="BY39" s="73" t="s">
        <v>788</v>
      </c>
      <c r="BZ39" s="73" t="s">
        <v>788</v>
      </c>
      <c r="CA39" s="73" t="s">
        <v>788</v>
      </c>
      <c r="CB39" s="73" t="s">
        <v>788</v>
      </c>
      <c r="CC39" s="73" t="s">
        <v>788</v>
      </c>
      <c r="CD39" s="73" t="s">
        <v>788</v>
      </c>
      <c r="CE39" s="73" t="s">
        <v>788</v>
      </c>
      <c r="CF39" s="73" t="s">
        <v>788</v>
      </c>
      <c r="CG39" s="73" t="s">
        <v>788</v>
      </c>
      <c r="CH39" s="73" t="s">
        <v>788</v>
      </c>
      <c r="CI39" s="73" t="s">
        <v>788</v>
      </c>
      <c r="CJ39" s="73" t="s">
        <v>788</v>
      </c>
      <c r="CK39" s="73" t="s">
        <v>788</v>
      </c>
      <c r="CL39" s="73" t="s">
        <v>788</v>
      </c>
      <c r="CM39" s="73" t="s">
        <v>788</v>
      </c>
      <c r="CN39" s="73" t="s">
        <v>788</v>
      </c>
      <c r="CO39" s="73" t="s">
        <v>788</v>
      </c>
      <c r="CP39" s="73" t="s">
        <v>788</v>
      </c>
      <c r="CQ39" s="73" t="s">
        <v>788</v>
      </c>
      <c r="CR39" s="73" t="s">
        <v>788</v>
      </c>
      <c r="CS39" s="73" t="s">
        <v>788</v>
      </c>
      <c r="CT39" s="73" t="s">
        <v>788</v>
      </c>
      <c r="CU39" s="73" t="s">
        <v>788</v>
      </c>
      <c r="CV39" s="73" t="s">
        <v>788</v>
      </c>
      <c r="CW39" s="73" t="s">
        <v>788</v>
      </c>
      <c r="CX39" s="73" t="s">
        <v>788</v>
      </c>
      <c r="CY39" s="73" t="s">
        <v>788</v>
      </c>
      <c r="CZ39" s="73" t="s">
        <v>788</v>
      </c>
      <c r="DA39" s="73" t="s">
        <v>788</v>
      </c>
      <c r="DB39" s="73" t="s">
        <v>788</v>
      </c>
      <c r="DC39" s="73" t="s">
        <v>788</v>
      </c>
      <c r="DD39" s="73" t="s">
        <v>788</v>
      </c>
      <c r="DE39" s="73" t="s">
        <v>788</v>
      </c>
      <c r="DF39" s="73" t="s">
        <v>788</v>
      </c>
      <c r="DG39" s="73" t="s">
        <v>788</v>
      </c>
      <c r="DH39" s="73" t="s">
        <v>788</v>
      </c>
      <c r="DI39" s="73" t="s">
        <v>788</v>
      </c>
      <c r="DJ39" s="73" t="s">
        <v>788</v>
      </c>
      <c r="DK39" s="73" t="s">
        <v>788</v>
      </c>
      <c r="DL39" s="73" t="s">
        <v>788</v>
      </c>
      <c r="DM39" s="73" t="s">
        <v>788</v>
      </c>
      <c r="DN39" s="73" t="s">
        <v>788</v>
      </c>
      <c r="DO39" s="73" t="s">
        <v>788</v>
      </c>
      <c r="DP39" s="73" t="s">
        <v>788</v>
      </c>
      <c r="DQ39" s="73" t="s">
        <v>788</v>
      </c>
      <c r="DR39" s="73" t="s">
        <v>788</v>
      </c>
      <c r="DS39" s="73" t="s">
        <v>788</v>
      </c>
      <c r="DT39" s="73" t="s">
        <v>788</v>
      </c>
      <c r="DU39" s="73" t="s">
        <v>788</v>
      </c>
      <c r="DV39" s="73" t="s">
        <v>788</v>
      </c>
      <c r="DW39" s="73" t="s">
        <v>788</v>
      </c>
      <c r="DX39" s="73" t="s">
        <v>788</v>
      </c>
      <c r="DY39" s="73" t="s">
        <v>788</v>
      </c>
      <c r="DZ39" s="73" t="s">
        <v>788</v>
      </c>
      <c r="EA39" s="73" t="s">
        <v>788</v>
      </c>
      <c r="EB39" s="73" t="s">
        <v>788</v>
      </c>
      <c r="EC39" s="73" t="s">
        <v>788</v>
      </c>
      <c r="ED39" s="73" t="s">
        <v>788</v>
      </c>
      <c r="EE39" s="73" t="s">
        <v>788</v>
      </c>
      <c r="EF39" s="73" t="s">
        <v>788</v>
      </c>
      <c r="EG39" s="73" t="s">
        <v>788</v>
      </c>
      <c r="EH39" s="73" t="s">
        <v>788</v>
      </c>
      <c r="EI39" s="73" t="s">
        <v>788</v>
      </c>
      <c r="EJ39" s="73" t="s">
        <v>788</v>
      </c>
      <c r="EK39" s="73" t="s">
        <v>788</v>
      </c>
      <c r="EL39" s="73" t="s">
        <v>788</v>
      </c>
      <c r="EM39" s="73" t="s">
        <v>788</v>
      </c>
      <c r="EN39" s="73" t="s">
        <v>788</v>
      </c>
      <c r="EO39" s="73" t="s">
        <v>788</v>
      </c>
      <c r="EP39" s="73" t="s">
        <v>788</v>
      </c>
      <c r="EQ39" s="73" t="s">
        <v>788</v>
      </c>
      <c r="ER39" s="73" t="s">
        <v>788</v>
      </c>
      <c r="ES39" s="73" t="s">
        <v>788</v>
      </c>
      <c r="ET39" s="73" t="s">
        <v>788</v>
      </c>
      <c r="EU39" s="73" t="s">
        <v>788</v>
      </c>
      <c r="EV39" s="73" t="s">
        <v>788</v>
      </c>
      <c r="EW39" s="73" t="s">
        <v>788</v>
      </c>
      <c r="EX39" s="73" t="s">
        <v>788</v>
      </c>
      <c r="EY39" s="73" t="s">
        <v>788</v>
      </c>
      <c r="EZ39" s="73" t="s">
        <v>788</v>
      </c>
      <c r="FA39" s="73" t="s">
        <v>788</v>
      </c>
      <c r="FB39" s="73" t="s">
        <v>788</v>
      </c>
      <c r="FC39" s="73" t="s">
        <v>788</v>
      </c>
      <c r="FD39" s="73" t="s">
        <v>788</v>
      </c>
      <c r="FE39" s="73" t="s">
        <v>788</v>
      </c>
      <c r="FF39" s="73" t="s">
        <v>788</v>
      </c>
      <c r="FG39" s="73" t="s">
        <v>788</v>
      </c>
      <c r="FH39" s="73" t="s">
        <v>788</v>
      </c>
      <c r="FI39" s="73" t="s">
        <v>788</v>
      </c>
      <c r="FJ39" s="73" t="s">
        <v>788</v>
      </c>
      <c r="FK39" s="73" t="s">
        <v>788</v>
      </c>
      <c r="FL39" s="73" t="s">
        <v>788</v>
      </c>
      <c r="FM39" s="73" t="s">
        <v>788</v>
      </c>
      <c r="FN39" s="73" t="s">
        <v>788</v>
      </c>
      <c r="FO39" s="73" t="s">
        <v>788</v>
      </c>
      <c r="FP39" s="73" t="s">
        <v>788</v>
      </c>
      <c r="FQ39" s="73" t="s">
        <v>788</v>
      </c>
      <c r="FR39" s="73" t="s">
        <v>788</v>
      </c>
      <c r="FS39" s="73" t="s">
        <v>788</v>
      </c>
      <c r="FT39" s="73" t="s">
        <v>788</v>
      </c>
      <c r="FU39" s="73" t="s">
        <v>788</v>
      </c>
      <c r="FV39" s="73" t="s">
        <v>788</v>
      </c>
      <c r="FW39" s="73" t="s">
        <v>788</v>
      </c>
      <c r="FX39" s="73" t="s">
        <v>788</v>
      </c>
      <c r="FY39" s="73" t="s">
        <v>788</v>
      </c>
      <c r="FZ39" s="73" t="s">
        <v>788</v>
      </c>
      <c r="GA39" s="73" t="s">
        <v>788</v>
      </c>
      <c r="GB39" s="73" t="s">
        <v>788</v>
      </c>
      <c r="GC39" s="73" t="s">
        <v>788</v>
      </c>
      <c r="GD39" s="73" t="s">
        <v>788</v>
      </c>
      <c r="GE39" s="73" t="s">
        <v>788</v>
      </c>
      <c r="GF39" s="73" t="s">
        <v>788</v>
      </c>
      <c r="GG39" s="73" t="s">
        <v>788</v>
      </c>
      <c r="GH39" s="73" t="s">
        <v>788</v>
      </c>
      <c r="GI39" s="73" t="s">
        <v>788</v>
      </c>
      <c r="GJ39" s="73" t="s">
        <v>788</v>
      </c>
      <c r="GK39" s="73" t="s">
        <v>788</v>
      </c>
      <c r="GL39" s="73" t="s">
        <v>788</v>
      </c>
      <c r="GM39" s="73" t="s">
        <v>788</v>
      </c>
      <c r="GN39" s="73" t="s">
        <v>788</v>
      </c>
      <c r="GO39" s="73" t="s">
        <v>788</v>
      </c>
      <c r="GP39" s="73" t="s">
        <v>788</v>
      </c>
      <c r="GQ39" s="73" t="s">
        <v>788</v>
      </c>
      <c r="GR39" s="73" t="s">
        <v>788</v>
      </c>
      <c r="GS39" s="73" t="s">
        <v>788</v>
      </c>
      <c r="GT39" s="73" t="s">
        <v>788</v>
      </c>
      <c r="GU39" s="73" t="s">
        <v>788</v>
      </c>
      <c r="GV39" s="73" t="s">
        <v>788</v>
      </c>
      <c r="GW39" s="73" t="s">
        <v>788</v>
      </c>
      <c r="GX39" s="73" t="s">
        <v>788</v>
      </c>
      <c r="GY39" s="73" t="s">
        <v>788</v>
      </c>
      <c r="GZ39" s="73" t="s">
        <v>788</v>
      </c>
      <c r="HA39" s="73" t="s">
        <v>788</v>
      </c>
      <c r="HB39" s="73" t="s">
        <v>788</v>
      </c>
      <c r="HC39" s="73" t="s">
        <v>788</v>
      </c>
      <c r="HD39" s="73" t="s">
        <v>788</v>
      </c>
      <c r="HE39" s="73" t="s">
        <v>788</v>
      </c>
      <c r="HF39" s="73" t="s">
        <v>788</v>
      </c>
      <c r="HG39" s="73" t="s">
        <v>788</v>
      </c>
      <c r="HH39" s="73" t="s">
        <v>788</v>
      </c>
      <c r="HI39" s="73" t="s">
        <v>788</v>
      </c>
      <c r="HJ39" s="73" t="s">
        <v>788</v>
      </c>
      <c r="HK39" s="73" t="s">
        <v>788</v>
      </c>
      <c r="HL39" s="73" t="s">
        <v>788</v>
      </c>
      <c r="HM39" s="73" t="s">
        <v>788</v>
      </c>
      <c r="HN39" s="73" t="s">
        <v>788</v>
      </c>
      <c r="HO39" s="73" t="s">
        <v>788</v>
      </c>
      <c r="HP39" s="73" t="s">
        <v>788</v>
      </c>
      <c r="HQ39" s="73" t="s">
        <v>788</v>
      </c>
      <c r="HR39" s="73" t="s">
        <v>788</v>
      </c>
      <c r="HS39" s="73" t="s">
        <v>788</v>
      </c>
      <c r="HT39" s="73" t="s">
        <v>788</v>
      </c>
      <c r="HU39" s="73" t="s">
        <v>788</v>
      </c>
      <c r="HV39" s="73" t="s">
        <v>788</v>
      </c>
      <c r="HW39" s="73" t="s">
        <v>788</v>
      </c>
      <c r="HX39" s="73" t="s">
        <v>788</v>
      </c>
      <c r="HY39" s="73" t="s">
        <v>788</v>
      </c>
      <c r="HZ39" s="73" t="s">
        <v>788</v>
      </c>
      <c r="IA39" s="73" t="s">
        <v>788</v>
      </c>
      <c r="IB39" s="73" t="s">
        <v>788</v>
      </c>
      <c r="IC39" s="73" t="s">
        <v>788</v>
      </c>
      <c r="ID39" s="73" t="s">
        <v>788</v>
      </c>
      <c r="IE39" s="73" t="s">
        <v>788</v>
      </c>
      <c r="IF39" s="73" t="s">
        <v>788</v>
      </c>
      <c r="IG39" s="73" t="s">
        <v>788</v>
      </c>
      <c r="IH39" s="73" t="s">
        <v>788</v>
      </c>
      <c r="II39" s="73" t="s">
        <v>788</v>
      </c>
      <c r="IJ39" s="73" t="s">
        <v>788</v>
      </c>
      <c r="IK39" s="73" t="s">
        <v>788</v>
      </c>
      <c r="IL39" s="73" t="s">
        <v>788</v>
      </c>
      <c r="IM39" s="73" t="s">
        <v>788</v>
      </c>
      <c r="IN39" s="73" t="s">
        <v>788</v>
      </c>
      <c r="IO39" s="73" t="s">
        <v>788</v>
      </c>
      <c r="IP39" s="73" t="s">
        <v>788</v>
      </c>
      <c r="IQ39" s="73" t="s">
        <v>788</v>
      </c>
      <c r="IR39" s="73" t="s">
        <v>788</v>
      </c>
      <c r="IS39" s="73" t="s">
        <v>788</v>
      </c>
      <c r="IT39" s="73" t="s">
        <v>788</v>
      </c>
      <c r="IU39" s="73" t="s">
        <v>788</v>
      </c>
      <c r="IV39" s="74"/>
      <c r="IW39" s="71" t="s">
        <v>788</v>
      </c>
      <c r="IX39" s="71" t="s">
        <v>788</v>
      </c>
      <c r="IY39" s="71" t="s">
        <v>788</v>
      </c>
      <c r="IZ39" s="71" t="s">
        <v>788</v>
      </c>
      <c r="JA39" s="71" t="s">
        <v>788</v>
      </c>
      <c r="JB39" s="71" t="s">
        <v>788</v>
      </c>
      <c r="JC39" s="71" t="s">
        <v>788</v>
      </c>
      <c r="JD39" s="71" t="s">
        <v>788</v>
      </c>
      <c r="JE39" s="71" t="s">
        <v>788</v>
      </c>
      <c r="JF39" s="71" t="s">
        <v>788</v>
      </c>
      <c r="JG39" s="71" t="s">
        <v>788</v>
      </c>
      <c r="JH39" s="71" t="s">
        <v>788</v>
      </c>
      <c r="JI39" s="71" t="s">
        <v>788</v>
      </c>
      <c r="JJ39" s="71" t="s">
        <v>788</v>
      </c>
      <c r="JK39" s="71" t="s">
        <v>788</v>
      </c>
      <c r="JL39" s="71" t="s">
        <v>788</v>
      </c>
      <c r="JM39" s="71" t="s">
        <v>788</v>
      </c>
      <c r="JN39" s="71" t="s">
        <v>788</v>
      </c>
      <c r="JO39" s="71" t="s">
        <v>788</v>
      </c>
      <c r="JP39" s="71" t="s">
        <v>788</v>
      </c>
      <c r="JQ39" s="71" t="s">
        <v>788</v>
      </c>
      <c r="JR39" s="71" t="s">
        <v>788</v>
      </c>
      <c r="JS39" s="71" t="s">
        <v>788</v>
      </c>
      <c r="JT39" s="71" t="s">
        <v>788</v>
      </c>
      <c r="JU39" s="71" t="s">
        <v>788</v>
      </c>
      <c r="JV39" s="71" t="s">
        <v>788</v>
      </c>
      <c r="JW39" s="71" t="s">
        <v>788</v>
      </c>
      <c r="JX39" s="71" t="s">
        <v>788</v>
      </c>
      <c r="JY39" s="71" t="s">
        <v>788</v>
      </c>
      <c r="JZ39" s="71" t="s">
        <v>788</v>
      </c>
      <c r="KA39" s="71" t="s">
        <v>788</v>
      </c>
      <c r="KB39" s="71" t="s">
        <v>788</v>
      </c>
      <c r="KC39" s="71" t="s">
        <v>788</v>
      </c>
      <c r="KD39" s="71" t="s">
        <v>788</v>
      </c>
      <c r="KE39" s="71" t="s">
        <v>788</v>
      </c>
      <c r="KF39" s="71" t="s">
        <v>788</v>
      </c>
      <c r="KG39" s="71" t="s">
        <v>788</v>
      </c>
      <c r="KH39" s="71" t="s">
        <v>788</v>
      </c>
      <c r="KI39" s="71" t="s">
        <v>788</v>
      </c>
      <c r="KJ39" s="71" t="s">
        <v>788</v>
      </c>
      <c r="KK39" s="71" t="s">
        <v>788</v>
      </c>
      <c r="KL39" s="71" t="s">
        <v>788</v>
      </c>
      <c r="KM39" s="71" t="s">
        <v>788</v>
      </c>
      <c r="KN39" s="71" t="s">
        <v>788</v>
      </c>
      <c r="KO39" s="71" t="s">
        <v>788</v>
      </c>
      <c r="KP39" s="71" t="s">
        <v>788</v>
      </c>
      <c r="KQ39" s="71" t="s">
        <v>788</v>
      </c>
      <c r="KR39" s="71" t="s">
        <v>788</v>
      </c>
      <c r="KS39" s="71" t="s">
        <v>788</v>
      </c>
      <c r="KT39" s="71" t="s">
        <v>788</v>
      </c>
      <c r="KU39" s="71" t="s">
        <v>788</v>
      </c>
      <c r="KV39" s="71" t="s">
        <v>788</v>
      </c>
      <c r="KW39" s="71" t="s">
        <v>788</v>
      </c>
      <c r="KX39" s="71" t="s">
        <v>788</v>
      </c>
      <c r="KY39" s="71" t="s">
        <v>788</v>
      </c>
      <c r="KZ39" s="71" t="s">
        <v>788</v>
      </c>
      <c r="LA39" s="71" t="s">
        <v>788</v>
      </c>
      <c r="LB39" s="71" t="s">
        <v>788</v>
      </c>
      <c r="LC39" s="71" t="s">
        <v>788</v>
      </c>
      <c r="LD39" s="71" t="s">
        <v>788</v>
      </c>
      <c r="LE39" s="71" t="s">
        <v>788</v>
      </c>
      <c r="LF39" s="71" t="s">
        <v>788</v>
      </c>
      <c r="LG39" s="71" t="s">
        <v>788</v>
      </c>
      <c r="LH39" s="71" t="s">
        <v>788</v>
      </c>
      <c r="LI39" s="71" t="s">
        <v>788</v>
      </c>
      <c r="LJ39" s="71" t="s">
        <v>788</v>
      </c>
      <c r="LK39" s="71" t="s">
        <v>788</v>
      </c>
      <c r="LL39" s="71" t="s">
        <v>788</v>
      </c>
      <c r="LM39" s="71" t="s">
        <v>788</v>
      </c>
      <c r="LN39" s="71" t="s">
        <v>788</v>
      </c>
      <c r="LO39" s="71" t="s">
        <v>788</v>
      </c>
      <c r="LP39" s="71" t="s">
        <v>788</v>
      </c>
      <c r="LQ39" s="71" t="s">
        <v>788</v>
      </c>
      <c r="LR39" s="71" t="s">
        <v>788</v>
      </c>
      <c r="LS39" s="71" t="s">
        <v>788</v>
      </c>
      <c r="LT39" s="71" t="s">
        <v>788</v>
      </c>
      <c r="LU39" s="71" t="s">
        <v>788</v>
      </c>
      <c r="LV39" s="71" t="s">
        <v>788</v>
      </c>
      <c r="LW39" s="71" t="s">
        <v>788</v>
      </c>
      <c r="LX39" s="71" t="s">
        <v>788</v>
      </c>
      <c r="LY39" s="71" t="s">
        <v>788</v>
      </c>
      <c r="LZ39" s="71" t="s">
        <v>788</v>
      </c>
      <c r="MA39" s="71" t="s">
        <v>788</v>
      </c>
      <c r="MB39" s="71" t="s">
        <v>788</v>
      </c>
      <c r="MC39" s="71" t="s">
        <v>788</v>
      </c>
      <c r="MD39" s="71" t="s">
        <v>788</v>
      </c>
      <c r="ME39" s="71" t="s">
        <v>788</v>
      </c>
      <c r="MF39" s="71" t="s">
        <v>788</v>
      </c>
      <c r="MG39" s="71" t="s">
        <v>788</v>
      </c>
      <c r="MH39" s="71" t="s">
        <v>788</v>
      </c>
      <c r="MI39" s="71" t="s">
        <v>788</v>
      </c>
      <c r="MJ39" s="71" t="s">
        <v>788</v>
      </c>
      <c r="MK39" s="71" t="s">
        <v>788</v>
      </c>
      <c r="ML39" s="71" t="s">
        <v>788</v>
      </c>
      <c r="MM39" s="71" t="s">
        <v>788</v>
      </c>
      <c r="MN39" s="71" t="s">
        <v>788</v>
      </c>
      <c r="MO39" s="71" t="s">
        <v>788</v>
      </c>
      <c r="MP39" s="71" t="s">
        <v>788</v>
      </c>
      <c r="MQ39" s="71" t="s">
        <v>788</v>
      </c>
      <c r="MR39" s="71" t="s">
        <v>788</v>
      </c>
      <c r="MS39" s="71" t="s">
        <v>788</v>
      </c>
      <c r="MT39" s="71" t="s">
        <v>788</v>
      </c>
      <c r="MU39" s="71" t="s">
        <v>788</v>
      </c>
      <c r="MV39" s="71" t="s">
        <v>788</v>
      </c>
      <c r="MW39" s="71" t="s">
        <v>788</v>
      </c>
      <c r="MX39" s="71" t="s">
        <v>788</v>
      </c>
      <c r="MY39" s="71" t="s">
        <v>788</v>
      </c>
      <c r="MZ39" s="71" t="s">
        <v>788</v>
      </c>
      <c r="NA39" s="71" t="s">
        <v>788</v>
      </c>
      <c r="NB39" s="71" t="s">
        <v>788</v>
      </c>
      <c r="NC39" s="71" t="s">
        <v>788</v>
      </c>
      <c r="ND39" s="71" t="s">
        <v>788</v>
      </c>
      <c r="NE39" s="71" t="s">
        <v>788</v>
      </c>
      <c r="NF39" s="71" t="s">
        <v>788</v>
      </c>
      <c r="NG39" s="71" t="s">
        <v>788</v>
      </c>
      <c r="NH39" s="71" t="s">
        <v>788</v>
      </c>
      <c r="NI39" s="71" t="s">
        <v>788</v>
      </c>
      <c r="NJ39" s="71" t="s">
        <v>788</v>
      </c>
      <c r="NK39" s="71" t="s">
        <v>788</v>
      </c>
      <c r="NL39" s="71" t="s">
        <v>788</v>
      </c>
      <c r="NM39" s="71" t="s">
        <v>788</v>
      </c>
      <c r="NN39" s="71" t="s">
        <v>788</v>
      </c>
      <c r="NO39" s="71" t="s">
        <v>788</v>
      </c>
      <c r="NP39" s="71" t="s">
        <v>788</v>
      </c>
      <c r="NQ39" s="71" t="s">
        <v>788</v>
      </c>
      <c r="NR39" s="71" t="s">
        <v>788</v>
      </c>
      <c r="NS39" s="71" t="s">
        <v>788</v>
      </c>
      <c r="NT39" s="71" t="s">
        <v>788</v>
      </c>
      <c r="NU39" s="71" t="s">
        <v>788</v>
      </c>
      <c r="NV39" s="71" t="s">
        <v>788</v>
      </c>
      <c r="NW39" s="71" t="s">
        <v>788</v>
      </c>
      <c r="NX39" s="71" t="s">
        <v>788</v>
      </c>
      <c r="NY39" s="71" t="s">
        <v>788</v>
      </c>
      <c r="NZ39" s="71" t="s">
        <v>788</v>
      </c>
      <c r="OA39" s="71" t="s">
        <v>788</v>
      </c>
      <c r="OB39" s="71" t="s">
        <v>788</v>
      </c>
      <c r="OC39" s="71" t="s">
        <v>788</v>
      </c>
      <c r="OD39" s="71" t="s">
        <v>788</v>
      </c>
      <c r="OE39" s="71" t="s">
        <v>788</v>
      </c>
      <c r="OF39" s="71" t="s">
        <v>788</v>
      </c>
      <c r="OG39" s="71" t="s">
        <v>788</v>
      </c>
      <c r="OH39" s="71" t="s">
        <v>788</v>
      </c>
      <c r="OI39" s="71" t="s">
        <v>788</v>
      </c>
      <c r="OJ39" s="71" t="s">
        <v>788</v>
      </c>
      <c r="OK39" s="71" t="s">
        <v>788</v>
      </c>
      <c r="OL39" s="71" t="s">
        <v>788</v>
      </c>
      <c r="OM39" s="71" t="s">
        <v>788</v>
      </c>
      <c r="ON39" s="71" t="s">
        <v>788</v>
      </c>
      <c r="OO39" s="71" t="s">
        <v>788</v>
      </c>
      <c r="OP39" s="71" t="s">
        <v>788</v>
      </c>
      <c r="OQ39" s="71" t="s">
        <v>788</v>
      </c>
      <c r="OR39" s="71" t="s">
        <v>788</v>
      </c>
      <c r="OS39" s="71" t="s">
        <v>788</v>
      </c>
      <c r="OT39" s="71" t="s">
        <v>788</v>
      </c>
      <c r="OU39" s="71" t="s">
        <v>788</v>
      </c>
      <c r="OV39" s="71" t="s">
        <v>788</v>
      </c>
      <c r="OW39" s="71" t="s">
        <v>788</v>
      </c>
      <c r="OX39" s="71" t="s">
        <v>788</v>
      </c>
      <c r="OY39" s="71" t="s">
        <v>788</v>
      </c>
      <c r="OZ39" s="71" t="s">
        <v>788</v>
      </c>
      <c r="PA39" s="71" t="s">
        <v>788</v>
      </c>
      <c r="PB39" s="71" t="s">
        <v>788</v>
      </c>
      <c r="PC39" s="71" t="s">
        <v>788</v>
      </c>
      <c r="PD39" s="71" t="s">
        <v>788</v>
      </c>
      <c r="PE39" s="71" t="s">
        <v>788</v>
      </c>
      <c r="PF39" s="71" t="s">
        <v>788</v>
      </c>
      <c r="PG39" s="71" t="s">
        <v>788</v>
      </c>
      <c r="PH39" s="71" t="s">
        <v>788</v>
      </c>
      <c r="PI39" s="71" t="s">
        <v>788</v>
      </c>
      <c r="PJ39" s="71" t="s">
        <v>788</v>
      </c>
      <c r="PK39" s="71" t="s">
        <v>788</v>
      </c>
      <c r="PL39" s="71" t="s">
        <v>788</v>
      </c>
      <c r="PM39" s="71" t="s">
        <v>788</v>
      </c>
      <c r="PN39" s="71" t="s">
        <v>788</v>
      </c>
      <c r="PO39" s="71" t="s">
        <v>788</v>
      </c>
      <c r="PP39" s="71" t="s">
        <v>788</v>
      </c>
      <c r="PQ39" s="71" t="s">
        <v>788</v>
      </c>
      <c r="PR39" s="71" t="s">
        <v>788</v>
      </c>
      <c r="PS39" s="71" t="s">
        <v>788</v>
      </c>
      <c r="PT39" s="71" t="s">
        <v>788</v>
      </c>
      <c r="PU39" s="71" t="s">
        <v>788</v>
      </c>
      <c r="PV39" s="71" t="s">
        <v>788</v>
      </c>
      <c r="PW39" s="71" t="s">
        <v>788</v>
      </c>
      <c r="PX39" s="71" t="s">
        <v>788</v>
      </c>
      <c r="PY39" s="71" t="s">
        <v>788</v>
      </c>
      <c r="PZ39" s="71" t="s">
        <v>788</v>
      </c>
      <c r="QA39" s="71" t="s">
        <v>788</v>
      </c>
      <c r="QB39" s="71" t="s">
        <v>788</v>
      </c>
      <c r="QC39" s="71" t="s">
        <v>788</v>
      </c>
      <c r="QD39" s="71" t="s">
        <v>788</v>
      </c>
      <c r="QE39" s="71" t="s">
        <v>788</v>
      </c>
      <c r="QF39" s="71" t="s">
        <v>788</v>
      </c>
      <c r="QG39" s="71" t="s">
        <v>788</v>
      </c>
      <c r="QH39" s="71" t="s">
        <v>788</v>
      </c>
      <c r="QI39" s="71" t="s">
        <v>788</v>
      </c>
      <c r="QJ39" s="71" t="s">
        <v>788</v>
      </c>
      <c r="QK39" s="71" t="s">
        <v>788</v>
      </c>
      <c r="QL39" s="71" t="s">
        <v>788</v>
      </c>
      <c r="QM39" s="71" t="s">
        <v>788</v>
      </c>
      <c r="QN39" s="71" t="s">
        <v>788</v>
      </c>
      <c r="QO39" s="71" t="s">
        <v>788</v>
      </c>
      <c r="QP39" s="71" t="s">
        <v>788</v>
      </c>
      <c r="QQ39" s="71" t="s">
        <v>788</v>
      </c>
      <c r="QR39" s="71" t="s">
        <v>788</v>
      </c>
      <c r="QS39" s="71" t="s">
        <v>788</v>
      </c>
      <c r="QT39" s="71" t="s">
        <v>788</v>
      </c>
      <c r="QU39" s="71" t="s">
        <v>788</v>
      </c>
      <c r="QV39" s="71" t="s">
        <v>788</v>
      </c>
      <c r="QW39" s="71" t="s">
        <v>788</v>
      </c>
      <c r="QX39" s="71" t="s">
        <v>788</v>
      </c>
      <c r="QY39" s="71" t="s">
        <v>788</v>
      </c>
      <c r="QZ39" s="71" t="s">
        <v>788</v>
      </c>
      <c r="RA39" s="71" t="s">
        <v>788</v>
      </c>
      <c r="RB39" s="71" t="s">
        <v>788</v>
      </c>
      <c r="RC39" s="71" t="s">
        <v>788</v>
      </c>
      <c r="RD39" s="71" t="s">
        <v>788</v>
      </c>
      <c r="RE39" s="71" t="s">
        <v>788</v>
      </c>
      <c r="RF39" s="71" t="s">
        <v>788</v>
      </c>
      <c r="RG39" s="71" t="s">
        <v>788</v>
      </c>
      <c r="RH39" s="71" t="s">
        <v>788</v>
      </c>
      <c r="RI39" s="71" t="s">
        <v>788</v>
      </c>
      <c r="RJ39" s="71" t="s">
        <v>788</v>
      </c>
      <c r="RK39" s="71" t="s">
        <v>788</v>
      </c>
      <c r="RL39" s="71" t="s">
        <v>788</v>
      </c>
      <c r="RM39" s="71" t="s">
        <v>788</v>
      </c>
      <c r="RN39" s="71" t="s">
        <v>788</v>
      </c>
      <c r="RO39" s="71" t="s">
        <v>788</v>
      </c>
      <c r="RP39" s="71" t="s">
        <v>788</v>
      </c>
      <c r="RQ39" s="71" t="s">
        <v>788</v>
      </c>
      <c r="RR39" s="71" t="s">
        <v>788</v>
      </c>
      <c r="RS39" s="71" t="s">
        <v>788</v>
      </c>
      <c r="RT39" s="71" t="s">
        <v>788</v>
      </c>
      <c r="RU39" s="71" t="s">
        <v>788</v>
      </c>
      <c r="RV39" s="71" t="s">
        <v>788</v>
      </c>
      <c r="RW39" s="71" t="s">
        <v>788</v>
      </c>
      <c r="RX39" s="71" t="s">
        <v>788</v>
      </c>
      <c r="RY39" s="71" t="s">
        <v>788</v>
      </c>
      <c r="RZ39" s="71" t="s">
        <v>788</v>
      </c>
      <c r="SA39" s="71" t="s">
        <v>788</v>
      </c>
      <c r="SB39" s="71" t="s">
        <v>788</v>
      </c>
      <c r="SC39" s="71" t="s">
        <v>788</v>
      </c>
      <c r="SD39" s="71" t="s">
        <v>788</v>
      </c>
      <c r="SE39" s="71" t="s">
        <v>788</v>
      </c>
      <c r="SF39" s="71" t="s">
        <v>788</v>
      </c>
      <c r="SG39" s="71" t="s">
        <v>788</v>
      </c>
      <c r="SH39" s="71" t="s">
        <v>788</v>
      </c>
    </row>
    <row r="40" spans="1:502">
      <c r="A40" s="16" t="s">
        <v>800</v>
      </c>
      <c r="B40" s="70">
        <v>22</v>
      </c>
      <c r="C40" s="70">
        <v>5</v>
      </c>
      <c r="D40" s="70">
        <v>2</v>
      </c>
      <c r="E40" s="70">
        <v>2008</v>
      </c>
      <c r="F40" s="70" t="s">
        <v>792</v>
      </c>
      <c r="G40" s="1073" t="s">
        <v>795</v>
      </c>
      <c r="H40" s="70" t="s">
        <v>796</v>
      </c>
      <c r="I40" s="1066"/>
      <c r="J40" s="73" t="s">
        <v>788</v>
      </c>
      <c r="K40" s="73" t="s">
        <v>788</v>
      </c>
      <c r="L40" s="73" t="s">
        <v>788</v>
      </c>
      <c r="M40" s="73" t="s">
        <v>788</v>
      </c>
      <c r="N40" s="73" t="s">
        <v>788</v>
      </c>
      <c r="O40" s="73" t="s">
        <v>788</v>
      </c>
      <c r="P40" s="73" t="s">
        <v>788</v>
      </c>
      <c r="Q40" s="73" t="s">
        <v>788</v>
      </c>
      <c r="R40" s="73" t="s">
        <v>788</v>
      </c>
      <c r="S40" s="73" t="s">
        <v>788</v>
      </c>
      <c r="T40" s="73" t="s">
        <v>788</v>
      </c>
      <c r="U40" s="73" t="s">
        <v>788</v>
      </c>
      <c r="V40" s="73" t="s">
        <v>788</v>
      </c>
      <c r="W40" s="73" t="s">
        <v>788</v>
      </c>
      <c r="X40" s="73" t="s">
        <v>788</v>
      </c>
      <c r="Y40" s="73" t="s">
        <v>788</v>
      </c>
      <c r="Z40" s="73" t="s">
        <v>788</v>
      </c>
      <c r="AA40" s="73" t="s">
        <v>788</v>
      </c>
      <c r="AB40" s="73" t="s">
        <v>788</v>
      </c>
      <c r="AC40" s="73" t="s">
        <v>788</v>
      </c>
      <c r="AD40" s="73" t="s">
        <v>788</v>
      </c>
      <c r="AE40" s="73" t="s">
        <v>788</v>
      </c>
      <c r="AF40" s="73" t="s">
        <v>788</v>
      </c>
      <c r="AG40" s="73" t="s">
        <v>788</v>
      </c>
      <c r="AH40" s="73" t="s">
        <v>788</v>
      </c>
      <c r="AI40" s="73" t="s">
        <v>788</v>
      </c>
      <c r="AJ40" s="73" t="s">
        <v>788</v>
      </c>
      <c r="AK40" s="73" t="s">
        <v>788</v>
      </c>
      <c r="AL40" s="73" t="s">
        <v>788</v>
      </c>
      <c r="AM40" s="73" t="s">
        <v>788</v>
      </c>
      <c r="AN40" s="73" t="s">
        <v>788</v>
      </c>
      <c r="AO40" s="73" t="s">
        <v>788</v>
      </c>
      <c r="AP40" s="73" t="s">
        <v>788</v>
      </c>
      <c r="AQ40" s="73" t="s">
        <v>788</v>
      </c>
      <c r="AR40" s="73" t="s">
        <v>788</v>
      </c>
      <c r="AS40" s="73" t="s">
        <v>788</v>
      </c>
      <c r="AT40" s="73" t="s">
        <v>788</v>
      </c>
      <c r="AU40" s="73" t="s">
        <v>788</v>
      </c>
      <c r="AV40" s="73" t="s">
        <v>788</v>
      </c>
      <c r="AW40" s="73" t="s">
        <v>788</v>
      </c>
      <c r="AX40" s="73" t="s">
        <v>788</v>
      </c>
      <c r="AY40" s="73" t="s">
        <v>788</v>
      </c>
      <c r="AZ40" s="73" t="s">
        <v>788</v>
      </c>
      <c r="BA40" s="73" t="s">
        <v>788</v>
      </c>
      <c r="BB40" s="73" t="s">
        <v>788</v>
      </c>
      <c r="BC40" s="73" t="s">
        <v>788</v>
      </c>
      <c r="BD40" s="73" t="s">
        <v>788</v>
      </c>
      <c r="BE40" s="73" t="s">
        <v>788</v>
      </c>
      <c r="BF40" s="73" t="s">
        <v>788</v>
      </c>
      <c r="BG40" s="73" t="s">
        <v>788</v>
      </c>
      <c r="BH40" s="73" t="s">
        <v>788</v>
      </c>
      <c r="BI40" s="73" t="s">
        <v>788</v>
      </c>
      <c r="BJ40" s="73" t="s">
        <v>788</v>
      </c>
      <c r="BK40" s="73" t="s">
        <v>788</v>
      </c>
      <c r="BL40" s="73" t="s">
        <v>788</v>
      </c>
      <c r="BM40" s="73" t="s">
        <v>788</v>
      </c>
      <c r="BN40" s="73" t="s">
        <v>788</v>
      </c>
      <c r="BO40" s="73" t="s">
        <v>788</v>
      </c>
      <c r="BP40" s="73" t="s">
        <v>788</v>
      </c>
      <c r="BQ40" s="73" t="s">
        <v>788</v>
      </c>
      <c r="BR40" s="73" t="s">
        <v>788</v>
      </c>
      <c r="BS40" s="73" t="s">
        <v>788</v>
      </c>
      <c r="BT40" s="73" t="s">
        <v>788</v>
      </c>
      <c r="BU40" s="73" t="s">
        <v>788</v>
      </c>
      <c r="BV40" s="73" t="s">
        <v>788</v>
      </c>
      <c r="BW40" s="73" t="s">
        <v>788</v>
      </c>
      <c r="BX40" s="73" t="s">
        <v>788</v>
      </c>
      <c r="BY40" s="73" t="s">
        <v>788</v>
      </c>
      <c r="BZ40" s="73" t="s">
        <v>788</v>
      </c>
      <c r="CA40" s="73" t="s">
        <v>788</v>
      </c>
      <c r="CB40" s="73" t="s">
        <v>788</v>
      </c>
      <c r="CC40" s="73" t="s">
        <v>788</v>
      </c>
      <c r="CD40" s="73" t="s">
        <v>788</v>
      </c>
      <c r="CE40" s="73" t="s">
        <v>788</v>
      </c>
      <c r="CF40" s="73" t="s">
        <v>788</v>
      </c>
      <c r="CG40" s="73" t="s">
        <v>788</v>
      </c>
      <c r="CH40" s="73" t="s">
        <v>788</v>
      </c>
      <c r="CI40" s="73" t="s">
        <v>788</v>
      </c>
      <c r="CJ40" s="73" t="s">
        <v>788</v>
      </c>
      <c r="CK40" s="73" t="s">
        <v>788</v>
      </c>
      <c r="CL40" s="73" t="s">
        <v>788</v>
      </c>
      <c r="CM40" s="73" t="s">
        <v>788</v>
      </c>
      <c r="CN40" s="73" t="s">
        <v>788</v>
      </c>
      <c r="CO40" s="73" t="s">
        <v>788</v>
      </c>
      <c r="CP40" s="73" t="s">
        <v>788</v>
      </c>
      <c r="CQ40" s="73" t="s">
        <v>788</v>
      </c>
      <c r="CR40" s="73" t="s">
        <v>788</v>
      </c>
      <c r="CS40" s="73" t="s">
        <v>788</v>
      </c>
      <c r="CT40" s="73" t="s">
        <v>788</v>
      </c>
      <c r="CU40" s="73" t="s">
        <v>788</v>
      </c>
      <c r="CV40" s="73" t="s">
        <v>788</v>
      </c>
      <c r="CW40" s="73" t="s">
        <v>788</v>
      </c>
      <c r="CX40" s="73" t="s">
        <v>788</v>
      </c>
      <c r="CY40" s="73" t="s">
        <v>788</v>
      </c>
      <c r="CZ40" s="73" t="s">
        <v>788</v>
      </c>
      <c r="DA40" s="73" t="s">
        <v>788</v>
      </c>
      <c r="DB40" s="73" t="s">
        <v>788</v>
      </c>
      <c r="DC40" s="73" t="s">
        <v>788</v>
      </c>
      <c r="DD40" s="73" t="s">
        <v>788</v>
      </c>
      <c r="DE40" s="73" t="s">
        <v>788</v>
      </c>
      <c r="DF40" s="73" t="s">
        <v>788</v>
      </c>
      <c r="DG40" s="73" t="s">
        <v>788</v>
      </c>
      <c r="DH40" s="73" t="s">
        <v>788</v>
      </c>
      <c r="DI40" s="73" t="s">
        <v>788</v>
      </c>
      <c r="DJ40" s="73" t="s">
        <v>788</v>
      </c>
      <c r="DK40" s="73" t="s">
        <v>788</v>
      </c>
      <c r="DL40" s="73" t="s">
        <v>788</v>
      </c>
      <c r="DM40" s="73" t="s">
        <v>788</v>
      </c>
      <c r="DN40" s="73" t="s">
        <v>788</v>
      </c>
      <c r="DO40" s="73" t="s">
        <v>788</v>
      </c>
      <c r="DP40" s="73" t="s">
        <v>788</v>
      </c>
      <c r="DQ40" s="73" t="s">
        <v>788</v>
      </c>
      <c r="DR40" s="73" t="s">
        <v>788</v>
      </c>
      <c r="DS40" s="73" t="s">
        <v>788</v>
      </c>
      <c r="DT40" s="73" t="s">
        <v>788</v>
      </c>
      <c r="DU40" s="73" t="s">
        <v>788</v>
      </c>
      <c r="DV40" s="73" t="s">
        <v>788</v>
      </c>
      <c r="DW40" s="73" t="s">
        <v>788</v>
      </c>
      <c r="DX40" s="73" t="s">
        <v>788</v>
      </c>
      <c r="DY40" s="73" t="s">
        <v>788</v>
      </c>
      <c r="DZ40" s="73" t="s">
        <v>788</v>
      </c>
      <c r="EA40" s="73" t="s">
        <v>788</v>
      </c>
      <c r="EB40" s="73" t="s">
        <v>788</v>
      </c>
      <c r="EC40" s="73" t="s">
        <v>788</v>
      </c>
      <c r="ED40" s="73" t="s">
        <v>788</v>
      </c>
      <c r="EE40" s="73" t="s">
        <v>788</v>
      </c>
      <c r="EF40" s="73" t="s">
        <v>788</v>
      </c>
      <c r="EG40" s="73" t="s">
        <v>788</v>
      </c>
      <c r="EH40" s="73" t="s">
        <v>788</v>
      </c>
      <c r="EI40" s="73" t="s">
        <v>788</v>
      </c>
      <c r="EJ40" s="73" t="s">
        <v>788</v>
      </c>
      <c r="EK40" s="73" t="s">
        <v>788</v>
      </c>
      <c r="EL40" s="73" t="s">
        <v>788</v>
      </c>
      <c r="EM40" s="73" t="s">
        <v>788</v>
      </c>
      <c r="EN40" s="73" t="s">
        <v>788</v>
      </c>
      <c r="EO40" s="73" t="s">
        <v>788</v>
      </c>
      <c r="EP40" s="73" t="s">
        <v>788</v>
      </c>
      <c r="EQ40" s="73" t="s">
        <v>788</v>
      </c>
      <c r="ER40" s="73" t="s">
        <v>788</v>
      </c>
      <c r="ES40" s="73" t="s">
        <v>788</v>
      </c>
      <c r="ET40" s="73" t="s">
        <v>788</v>
      </c>
      <c r="EU40" s="73" t="s">
        <v>788</v>
      </c>
      <c r="EV40" s="73" t="s">
        <v>788</v>
      </c>
      <c r="EW40" s="73" t="s">
        <v>788</v>
      </c>
      <c r="EX40" s="73" t="s">
        <v>788</v>
      </c>
      <c r="EY40" s="73" t="s">
        <v>788</v>
      </c>
      <c r="EZ40" s="73" t="s">
        <v>788</v>
      </c>
      <c r="FA40" s="73" t="s">
        <v>788</v>
      </c>
      <c r="FB40" s="73" t="s">
        <v>788</v>
      </c>
      <c r="FC40" s="73" t="s">
        <v>788</v>
      </c>
      <c r="FD40" s="73" t="s">
        <v>788</v>
      </c>
      <c r="FE40" s="73" t="s">
        <v>788</v>
      </c>
      <c r="FF40" s="73" t="s">
        <v>788</v>
      </c>
      <c r="FG40" s="73" t="s">
        <v>788</v>
      </c>
      <c r="FH40" s="73" t="s">
        <v>788</v>
      </c>
      <c r="FI40" s="73" t="s">
        <v>788</v>
      </c>
      <c r="FJ40" s="73" t="s">
        <v>788</v>
      </c>
      <c r="FK40" s="73" t="s">
        <v>788</v>
      </c>
      <c r="FL40" s="73" t="s">
        <v>788</v>
      </c>
      <c r="FM40" s="73" t="s">
        <v>788</v>
      </c>
      <c r="FN40" s="73" t="s">
        <v>788</v>
      </c>
      <c r="FO40" s="73" t="s">
        <v>788</v>
      </c>
      <c r="FP40" s="73" t="s">
        <v>788</v>
      </c>
      <c r="FQ40" s="73" t="s">
        <v>788</v>
      </c>
      <c r="FR40" s="73" t="s">
        <v>788</v>
      </c>
      <c r="FS40" s="73" t="s">
        <v>788</v>
      </c>
      <c r="FT40" s="73" t="s">
        <v>788</v>
      </c>
      <c r="FU40" s="73" t="s">
        <v>788</v>
      </c>
      <c r="FV40" s="73" t="s">
        <v>788</v>
      </c>
      <c r="FW40" s="73" t="s">
        <v>788</v>
      </c>
      <c r="FX40" s="73" t="s">
        <v>788</v>
      </c>
      <c r="FY40" s="73" t="s">
        <v>788</v>
      </c>
      <c r="FZ40" s="73" t="s">
        <v>788</v>
      </c>
      <c r="GA40" s="73" t="s">
        <v>788</v>
      </c>
      <c r="GB40" s="73" t="s">
        <v>788</v>
      </c>
      <c r="GC40" s="73" t="s">
        <v>788</v>
      </c>
      <c r="GD40" s="73" t="s">
        <v>788</v>
      </c>
      <c r="GE40" s="73" t="s">
        <v>788</v>
      </c>
      <c r="GF40" s="73" t="s">
        <v>788</v>
      </c>
      <c r="GG40" s="73" t="s">
        <v>788</v>
      </c>
      <c r="GH40" s="73" t="s">
        <v>788</v>
      </c>
      <c r="GI40" s="73" t="s">
        <v>788</v>
      </c>
      <c r="GJ40" s="73" t="s">
        <v>788</v>
      </c>
      <c r="GK40" s="73" t="s">
        <v>788</v>
      </c>
      <c r="GL40" s="73" t="s">
        <v>788</v>
      </c>
      <c r="GM40" s="73" t="s">
        <v>788</v>
      </c>
      <c r="GN40" s="73" t="s">
        <v>788</v>
      </c>
      <c r="GO40" s="73" t="s">
        <v>788</v>
      </c>
      <c r="GP40" s="73" t="s">
        <v>788</v>
      </c>
      <c r="GQ40" s="73" t="s">
        <v>788</v>
      </c>
      <c r="GR40" s="73" t="s">
        <v>788</v>
      </c>
      <c r="GS40" s="73" t="s">
        <v>788</v>
      </c>
      <c r="GT40" s="73" t="s">
        <v>788</v>
      </c>
      <c r="GU40" s="73" t="s">
        <v>788</v>
      </c>
      <c r="GV40" s="73" t="s">
        <v>788</v>
      </c>
      <c r="GW40" s="73" t="s">
        <v>788</v>
      </c>
      <c r="GX40" s="73" t="s">
        <v>788</v>
      </c>
      <c r="GY40" s="73" t="s">
        <v>788</v>
      </c>
      <c r="GZ40" s="73" t="s">
        <v>788</v>
      </c>
      <c r="HA40" s="73" t="s">
        <v>788</v>
      </c>
      <c r="HB40" s="73" t="s">
        <v>788</v>
      </c>
      <c r="HC40" s="73" t="s">
        <v>788</v>
      </c>
      <c r="HD40" s="73" t="s">
        <v>788</v>
      </c>
      <c r="HE40" s="73" t="s">
        <v>788</v>
      </c>
      <c r="HF40" s="73" t="s">
        <v>788</v>
      </c>
      <c r="HG40" s="73" t="s">
        <v>788</v>
      </c>
      <c r="HH40" s="73" t="s">
        <v>788</v>
      </c>
      <c r="HI40" s="73" t="s">
        <v>788</v>
      </c>
      <c r="HJ40" s="73" t="s">
        <v>788</v>
      </c>
      <c r="HK40" s="73" t="s">
        <v>788</v>
      </c>
      <c r="HL40" s="73" t="s">
        <v>788</v>
      </c>
      <c r="HM40" s="73" t="s">
        <v>788</v>
      </c>
      <c r="HN40" s="73" t="s">
        <v>788</v>
      </c>
      <c r="HO40" s="73" t="s">
        <v>788</v>
      </c>
      <c r="HP40" s="73" t="s">
        <v>788</v>
      </c>
      <c r="HQ40" s="73" t="s">
        <v>788</v>
      </c>
      <c r="HR40" s="73" t="s">
        <v>788</v>
      </c>
      <c r="HS40" s="73" t="s">
        <v>788</v>
      </c>
      <c r="HT40" s="73" t="s">
        <v>788</v>
      </c>
      <c r="HU40" s="73" t="s">
        <v>788</v>
      </c>
      <c r="HV40" s="73" t="s">
        <v>788</v>
      </c>
      <c r="HW40" s="73" t="s">
        <v>788</v>
      </c>
      <c r="HX40" s="73" t="s">
        <v>788</v>
      </c>
      <c r="HY40" s="73" t="s">
        <v>788</v>
      </c>
      <c r="HZ40" s="73" t="s">
        <v>788</v>
      </c>
      <c r="IA40" s="73" t="s">
        <v>788</v>
      </c>
      <c r="IB40" s="73" t="s">
        <v>788</v>
      </c>
      <c r="IC40" s="73" t="s">
        <v>788</v>
      </c>
      <c r="ID40" s="73" t="s">
        <v>788</v>
      </c>
      <c r="IE40" s="73" t="s">
        <v>788</v>
      </c>
      <c r="IF40" s="73" t="s">
        <v>788</v>
      </c>
      <c r="IG40" s="73" t="s">
        <v>788</v>
      </c>
      <c r="IH40" s="73" t="s">
        <v>788</v>
      </c>
      <c r="II40" s="73" t="s">
        <v>788</v>
      </c>
      <c r="IJ40" s="73" t="s">
        <v>788</v>
      </c>
      <c r="IK40" s="73" t="s">
        <v>788</v>
      </c>
      <c r="IL40" s="73" t="s">
        <v>788</v>
      </c>
      <c r="IM40" s="73" t="s">
        <v>788</v>
      </c>
      <c r="IN40" s="73" t="s">
        <v>788</v>
      </c>
      <c r="IO40" s="73" t="s">
        <v>788</v>
      </c>
      <c r="IP40" s="73" t="s">
        <v>788</v>
      </c>
      <c r="IQ40" s="73" t="s">
        <v>788</v>
      </c>
      <c r="IR40" s="73" t="s">
        <v>788</v>
      </c>
      <c r="IS40" s="73" t="s">
        <v>788</v>
      </c>
      <c r="IT40" s="73" t="s">
        <v>788</v>
      </c>
      <c r="IU40" s="73" t="s">
        <v>788</v>
      </c>
      <c r="IV40" s="74"/>
      <c r="IW40" s="71" t="s">
        <v>788</v>
      </c>
      <c r="IX40" s="71" t="s">
        <v>788</v>
      </c>
      <c r="IY40" s="71" t="s">
        <v>788</v>
      </c>
      <c r="IZ40" s="71" t="s">
        <v>788</v>
      </c>
      <c r="JA40" s="71" t="s">
        <v>788</v>
      </c>
      <c r="JB40" s="71" t="s">
        <v>788</v>
      </c>
      <c r="JC40" s="71" t="s">
        <v>788</v>
      </c>
      <c r="JD40" s="71" t="s">
        <v>788</v>
      </c>
      <c r="JE40" s="71" t="s">
        <v>788</v>
      </c>
      <c r="JF40" s="71" t="s">
        <v>788</v>
      </c>
      <c r="JG40" s="71" t="s">
        <v>788</v>
      </c>
      <c r="JH40" s="71" t="s">
        <v>788</v>
      </c>
      <c r="JI40" s="71" t="s">
        <v>788</v>
      </c>
      <c r="JJ40" s="71" t="s">
        <v>788</v>
      </c>
      <c r="JK40" s="71" t="s">
        <v>788</v>
      </c>
      <c r="JL40" s="71" t="s">
        <v>788</v>
      </c>
      <c r="JM40" s="71" t="s">
        <v>788</v>
      </c>
      <c r="JN40" s="71" t="s">
        <v>788</v>
      </c>
      <c r="JO40" s="71" t="s">
        <v>788</v>
      </c>
      <c r="JP40" s="71" t="s">
        <v>788</v>
      </c>
      <c r="JQ40" s="71" t="s">
        <v>788</v>
      </c>
      <c r="JR40" s="71" t="s">
        <v>788</v>
      </c>
      <c r="JS40" s="71" t="s">
        <v>788</v>
      </c>
      <c r="JT40" s="71" t="s">
        <v>788</v>
      </c>
      <c r="JU40" s="71" t="s">
        <v>788</v>
      </c>
      <c r="JV40" s="71" t="s">
        <v>788</v>
      </c>
      <c r="JW40" s="71" t="s">
        <v>788</v>
      </c>
      <c r="JX40" s="71" t="s">
        <v>788</v>
      </c>
      <c r="JY40" s="71" t="s">
        <v>788</v>
      </c>
      <c r="JZ40" s="71" t="s">
        <v>788</v>
      </c>
      <c r="KA40" s="71" t="s">
        <v>788</v>
      </c>
      <c r="KB40" s="71" t="s">
        <v>788</v>
      </c>
      <c r="KC40" s="71" t="s">
        <v>788</v>
      </c>
      <c r="KD40" s="71" t="s">
        <v>788</v>
      </c>
      <c r="KE40" s="71" t="s">
        <v>788</v>
      </c>
      <c r="KF40" s="71" t="s">
        <v>788</v>
      </c>
      <c r="KG40" s="71" t="s">
        <v>788</v>
      </c>
      <c r="KH40" s="71" t="s">
        <v>788</v>
      </c>
      <c r="KI40" s="71" t="s">
        <v>788</v>
      </c>
      <c r="KJ40" s="71" t="s">
        <v>788</v>
      </c>
      <c r="KK40" s="71" t="s">
        <v>788</v>
      </c>
      <c r="KL40" s="71" t="s">
        <v>788</v>
      </c>
      <c r="KM40" s="71" t="s">
        <v>788</v>
      </c>
      <c r="KN40" s="71" t="s">
        <v>788</v>
      </c>
      <c r="KO40" s="71" t="s">
        <v>788</v>
      </c>
      <c r="KP40" s="71" t="s">
        <v>788</v>
      </c>
      <c r="KQ40" s="71" t="s">
        <v>788</v>
      </c>
      <c r="KR40" s="71" t="s">
        <v>788</v>
      </c>
      <c r="KS40" s="71" t="s">
        <v>788</v>
      </c>
      <c r="KT40" s="71" t="s">
        <v>788</v>
      </c>
      <c r="KU40" s="71" t="s">
        <v>788</v>
      </c>
      <c r="KV40" s="71" t="s">
        <v>788</v>
      </c>
      <c r="KW40" s="71" t="s">
        <v>788</v>
      </c>
      <c r="KX40" s="71" t="s">
        <v>788</v>
      </c>
      <c r="KY40" s="71" t="s">
        <v>788</v>
      </c>
      <c r="KZ40" s="71" t="s">
        <v>788</v>
      </c>
      <c r="LA40" s="71" t="s">
        <v>788</v>
      </c>
      <c r="LB40" s="71" t="s">
        <v>788</v>
      </c>
      <c r="LC40" s="71" t="s">
        <v>788</v>
      </c>
      <c r="LD40" s="71" t="s">
        <v>788</v>
      </c>
      <c r="LE40" s="71" t="s">
        <v>788</v>
      </c>
      <c r="LF40" s="71" t="s">
        <v>788</v>
      </c>
      <c r="LG40" s="71" t="s">
        <v>788</v>
      </c>
      <c r="LH40" s="71" t="s">
        <v>788</v>
      </c>
      <c r="LI40" s="71" t="s">
        <v>788</v>
      </c>
      <c r="LJ40" s="71" t="s">
        <v>788</v>
      </c>
      <c r="LK40" s="71" t="s">
        <v>788</v>
      </c>
      <c r="LL40" s="71" t="s">
        <v>788</v>
      </c>
      <c r="LM40" s="71" t="s">
        <v>788</v>
      </c>
      <c r="LN40" s="71" t="s">
        <v>788</v>
      </c>
      <c r="LO40" s="71" t="s">
        <v>788</v>
      </c>
      <c r="LP40" s="71" t="s">
        <v>788</v>
      </c>
      <c r="LQ40" s="71" t="s">
        <v>788</v>
      </c>
      <c r="LR40" s="71" t="s">
        <v>788</v>
      </c>
      <c r="LS40" s="71" t="s">
        <v>788</v>
      </c>
      <c r="LT40" s="71" t="s">
        <v>788</v>
      </c>
      <c r="LU40" s="71" t="s">
        <v>788</v>
      </c>
      <c r="LV40" s="71" t="s">
        <v>788</v>
      </c>
      <c r="LW40" s="71" t="s">
        <v>788</v>
      </c>
      <c r="LX40" s="71" t="s">
        <v>788</v>
      </c>
      <c r="LY40" s="71" t="s">
        <v>788</v>
      </c>
      <c r="LZ40" s="71" t="s">
        <v>788</v>
      </c>
      <c r="MA40" s="71" t="s">
        <v>788</v>
      </c>
      <c r="MB40" s="71" t="s">
        <v>788</v>
      </c>
      <c r="MC40" s="71" t="s">
        <v>788</v>
      </c>
      <c r="MD40" s="71" t="s">
        <v>788</v>
      </c>
      <c r="ME40" s="71" t="s">
        <v>788</v>
      </c>
      <c r="MF40" s="71" t="s">
        <v>788</v>
      </c>
      <c r="MG40" s="71" t="s">
        <v>788</v>
      </c>
      <c r="MH40" s="71" t="s">
        <v>788</v>
      </c>
      <c r="MI40" s="71" t="s">
        <v>788</v>
      </c>
      <c r="MJ40" s="71" t="s">
        <v>788</v>
      </c>
      <c r="MK40" s="71" t="s">
        <v>788</v>
      </c>
      <c r="ML40" s="71" t="s">
        <v>788</v>
      </c>
      <c r="MM40" s="71" t="s">
        <v>788</v>
      </c>
      <c r="MN40" s="71" t="s">
        <v>788</v>
      </c>
      <c r="MO40" s="71" t="s">
        <v>788</v>
      </c>
      <c r="MP40" s="71" t="s">
        <v>788</v>
      </c>
      <c r="MQ40" s="71" t="s">
        <v>788</v>
      </c>
      <c r="MR40" s="71" t="s">
        <v>788</v>
      </c>
      <c r="MS40" s="71" t="s">
        <v>788</v>
      </c>
      <c r="MT40" s="71" t="s">
        <v>788</v>
      </c>
      <c r="MU40" s="71" t="s">
        <v>788</v>
      </c>
      <c r="MV40" s="71" t="s">
        <v>788</v>
      </c>
      <c r="MW40" s="71" t="s">
        <v>788</v>
      </c>
      <c r="MX40" s="71" t="s">
        <v>788</v>
      </c>
      <c r="MY40" s="71" t="s">
        <v>788</v>
      </c>
      <c r="MZ40" s="71" t="s">
        <v>788</v>
      </c>
      <c r="NA40" s="71" t="s">
        <v>788</v>
      </c>
      <c r="NB40" s="71" t="s">
        <v>788</v>
      </c>
      <c r="NC40" s="71" t="s">
        <v>788</v>
      </c>
      <c r="ND40" s="71" t="s">
        <v>788</v>
      </c>
      <c r="NE40" s="71" t="s">
        <v>788</v>
      </c>
      <c r="NF40" s="71" t="s">
        <v>788</v>
      </c>
      <c r="NG40" s="71" t="s">
        <v>788</v>
      </c>
      <c r="NH40" s="71" t="s">
        <v>788</v>
      </c>
      <c r="NI40" s="71" t="s">
        <v>788</v>
      </c>
      <c r="NJ40" s="71" t="s">
        <v>788</v>
      </c>
      <c r="NK40" s="71" t="s">
        <v>788</v>
      </c>
      <c r="NL40" s="71" t="s">
        <v>788</v>
      </c>
      <c r="NM40" s="71" t="s">
        <v>788</v>
      </c>
      <c r="NN40" s="71" t="s">
        <v>788</v>
      </c>
      <c r="NO40" s="71" t="s">
        <v>788</v>
      </c>
      <c r="NP40" s="71" t="s">
        <v>788</v>
      </c>
      <c r="NQ40" s="71" t="s">
        <v>788</v>
      </c>
      <c r="NR40" s="71" t="s">
        <v>788</v>
      </c>
      <c r="NS40" s="71" t="s">
        <v>788</v>
      </c>
      <c r="NT40" s="71" t="s">
        <v>788</v>
      </c>
      <c r="NU40" s="71" t="s">
        <v>788</v>
      </c>
      <c r="NV40" s="71" t="s">
        <v>788</v>
      </c>
      <c r="NW40" s="71" t="s">
        <v>788</v>
      </c>
      <c r="NX40" s="71" t="s">
        <v>788</v>
      </c>
      <c r="NY40" s="71" t="s">
        <v>788</v>
      </c>
      <c r="NZ40" s="71" t="s">
        <v>788</v>
      </c>
      <c r="OA40" s="71" t="s">
        <v>788</v>
      </c>
      <c r="OB40" s="71" t="s">
        <v>788</v>
      </c>
      <c r="OC40" s="71" t="s">
        <v>788</v>
      </c>
      <c r="OD40" s="71" t="s">
        <v>788</v>
      </c>
      <c r="OE40" s="71" t="s">
        <v>788</v>
      </c>
      <c r="OF40" s="71" t="s">
        <v>788</v>
      </c>
      <c r="OG40" s="71" t="s">
        <v>788</v>
      </c>
      <c r="OH40" s="71" t="s">
        <v>788</v>
      </c>
      <c r="OI40" s="71" t="s">
        <v>788</v>
      </c>
      <c r="OJ40" s="71" t="s">
        <v>788</v>
      </c>
      <c r="OK40" s="71" t="s">
        <v>788</v>
      </c>
      <c r="OL40" s="71" t="s">
        <v>788</v>
      </c>
      <c r="OM40" s="71" t="s">
        <v>788</v>
      </c>
      <c r="ON40" s="71" t="s">
        <v>788</v>
      </c>
      <c r="OO40" s="71" t="s">
        <v>788</v>
      </c>
      <c r="OP40" s="71" t="s">
        <v>788</v>
      </c>
      <c r="OQ40" s="71" t="s">
        <v>788</v>
      </c>
      <c r="OR40" s="71" t="s">
        <v>788</v>
      </c>
      <c r="OS40" s="71" t="s">
        <v>788</v>
      </c>
      <c r="OT40" s="71" t="s">
        <v>788</v>
      </c>
      <c r="OU40" s="71" t="s">
        <v>788</v>
      </c>
      <c r="OV40" s="71" t="s">
        <v>788</v>
      </c>
      <c r="OW40" s="71" t="s">
        <v>788</v>
      </c>
      <c r="OX40" s="71" t="s">
        <v>788</v>
      </c>
      <c r="OY40" s="71" t="s">
        <v>788</v>
      </c>
      <c r="OZ40" s="71" t="s">
        <v>788</v>
      </c>
      <c r="PA40" s="71" t="s">
        <v>788</v>
      </c>
      <c r="PB40" s="71" t="s">
        <v>788</v>
      </c>
      <c r="PC40" s="71" t="s">
        <v>788</v>
      </c>
      <c r="PD40" s="71" t="s">
        <v>788</v>
      </c>
      <c r="PE40" s="71" t="s">
        <v>788</v>
      </c>
      <c r="PF40" s="71" t="s">
        <v>788</v>
      </c>
      <c r="PG40" s="71" t="s">
        <v>788</v>
      </c>
      <c r="PH40" s="71" t="s">
        <v>788</v>
      </c>
      <c r="PI40" s="71" t="s">
        <v>788</v>
      </c>
      <c r="PJ40" s="71" t="s">
        <v>788</v>
      </c>
      <c r="PK40" s="71" t="s">
        <v>788</v>
      </c>
      <c r="PL40" s="71" t="s">
        <v>788</v>
      </c>
      <c r="PM40" s="71" t="s">
        <v>788</v>
      </c>
      <c r="PN40" s="71" t="s">
        <v>788</v>
      </c>
      <c r="PO40" s="71" t="s">
        <v>788</v>
      </c>
      <c r="PP40" s="71" t="s">
        <v>788</v>
      </c>
      <c r="PQ40" s="71" t="s">
        <v>788</v>
      </c>
      <c r="PR40" s="71" t="s">
        <v>788</v>
      </c>
      <c r="PS40" s="71" t="s">
        <v>788</v>
      </c>
      <c r="PT40" s="71" t="s">
        <v>788</v>
      </c>
      <c r="PU40" s="71" t="s">
        <v>788</v>
      </c>
      <c r="PV40" s="71" t="s">
        <v>788</v>
      </c>
      <c r="PW40" s="71" t="s">
        <v>788</v>
      </c>
      <c r="PX40" s="71" t="s">
        <v>788</v>
      </c>
      <c r="PY40" s="71" t="s">
        <v>788</v>
      </c>
      <c r="PZ40" s="71" t="s">
        <v>788</v>
      </c>
      <c r="QA40" s="71" t="s">
        <v>788</v>
      </c>
      <c r="QB40" s="71" t="s">
        <v>788</v>
      </c>
      <c r="QC40" s="71" t="s">
        <v>788</v>
      </c>
      <c r="QD40" s="71" t="s">
        <v>788</v>
      </c>
      <c r="QE40" s="71" t="s">
        <v>788</v>
      </c>
      <c r="QF40" s="71" t="s">
        <v>788</v>
      </c>
      <c r="QG40" s="71" t="s">
        <v>788</v>
      </c>
      <c r="QH40" s="71" t="s">
        <v>788</v>
      </c>
      <c r="QI40" s="71" t="s">
        <v>788</v>
      </c>
      <c r="QJ40" s="71" t="s">
        <v>788</v>
      </c>
      <c r="QK40" s="71" t="s">
        <v>788</v>
      </c>
      <c r="QL40" s="71" t="s">
        <v>788</v>
      </c>
      <c r="QM40" s="71" t="s">
        <v>788</v>
      </c>
      <c r="QN40" s="71" t="s">
        <v>788</v>
      </c>
      <c r="QO40" s="71" t="s">
        <v>788</v>
      </c>
      <c r="QP40" s="71" t="s">
        <v>788</v>
      </c>
      <c r="QQ40" s="71" t="s">
        <v>788</v>
      </c>
      <c r="QR40" s="71" t="s">
        <v>788</v>
      </c>
      <c r="QS40" s="71" t="s">
        <v>788</v>
      </c>
      <c r="QT40" s="71" t="s">
        <v>788</v>
      </c>
      <c r="QU40" s="71" t="s">
        <v>788</v>
      </c>
      <c r="QV40" s="71" t="s">
        <v>788</v>
      </c>
      <c r="QW40" s="71" t="s">
        <v>788</v>
      </c>
      <c r="QX40" s="71" t="s">
        <v>788</v>
      </c>
      <c r="QY40" s="71" t="s">
        <v>788</v>
      </c>
      <c r="QZ40" s="71" t="s">
        <v>788</v>
      </c>
      <c r="RA40" s="71" t="s">
        <v>788</v>
      </c>
      <c r="RB40" s="71" t="s">
        <v>788</v>
      </c>
      <c r="RC40" s="71" t="s">
        <v>788</v>
      </c>
      <c r="RD40" s="71" t="s">
        <v>788</v>
      </c>
      <c r="RE40" s="71" t="s">
        <v>788</v>
      </c>
      <c r="RF40" s="71" t="s">
        <v>788</v>
      </c>
      <c r="RG40" s="71" t="s">
        <v>788</v>
      </c>
      <c r="RH40" s="71" t="s">
        <v>788</v>
      </c>
      <c r="RI40" s="71" t="s">
        <v>788</v>
      </c>
      <c r="RJ40" s="71" t="s">
        <v>788</v>
      </c>
      <c r="RK40" s="71" t="s">
        <v>788</v>
      </c>
      <c r="RL40" s="71" t="s">
        <v>788</v>
      </c>
      <c r="RM40" s="71" t="s">
        <v>788</v>
      </c>
      <c r="RN40" s="71" t="s">
        <v>788</v>
      </c>
      <c r="RO40" s="71" t="s">
        <v>788</v>
      </c>
      <c r="RP40" s="71" t="s">
        <v>788</v>
      </c>
      <c r="RQ40" s="71" t="s">
        <v>788</v>
      </c>
      <c r="RR40" s="71" t="s">
        <v>788</v>
      </c>
      <c r="RS40" s="71" t="s">
        <v>788</v>
      </c>
      <c r="RT40" s="71" t="s">
        <v>788</v>
      </c>
      <c r="RU40" s="71" t="s">
        <v>788</v>
      </c>
      <c r="RV40" s="71" t="s">
        <v>788</v>
      </c>
      <c r="RW40" s="71" t="s">
        <v>788</v>
      </c>
      <c r="RX40" s="71" t="s">
        <v>788</v>
      </c>
      <c r="RY40" s="71" t="s">
        <v>788</v>
      </c>
      <c r="RZ40" s="71" t="s">
        <v>788</v>
      </c>
      <c r="SA40" s="71" t="s">
        <v>788</v>
      </c>
      <c r="SB40" s="71" t="s">
        <v>788</v>
      </c>
      <c r="SC40" s="71" t="s">
        <v>788</v>
      </c>
      <c r="SD40" s="71" t="s">
        <v>788</v>
      </c>
      <c r="SE40" s="71" t="s">
        <v>788</v>
      </c>
      <c r="SF40" s="71" t="s">
        <v>788</v>
      </c>
      <c r="SG40" s="71" t="s">
        <v>788</v>
      </c>
      <c r="SH40" s="71" t="s">
        <v>788</v>
      </c>
    </row>
    <row r="41" spans="1:502">
      <c r="A41" s="16" t="s">
        <v>801</v>
      </c>
      <c r="B41" s="70">
        <v>23</v>
      </c>
      <c r="C41" s="70">
        <v>6</v>
      </c>
      <c r="D41" s="70">
        <v>2</v>
      </c>
      <c r="E41" s="70">
        <v>2009</v>
      </c>
      <c r="F41" s="70" t="s">
        <v>176</v>
      </c>
      <c r="G41" s="1073" t="s">
        <v>795</v>
      </c>
      <c r="H41" s="70" t="s">
        <v>796</v>
      </c>
      <c r="I41" s="1066"/>
      <c r="J41" s="73">
        <v>387.61099999999999</v>
      </c>
      <c r="K41" s="73">
        <v>0</v>
      </c>
      <c r="L41" s="73">
        <v>0</v>
      </c>
      <c r="M41" s="73">
        <v>7.319</v>
      </c>
      <c r="N41" s="73">
        <v>1006.4450000000001</v>
      </c>
      <c r="O41" s="73">
        <v>29.07</v>
      </c>
      <c r="P41" s="73">
        <v>10.597</v>
      </c>
      <c r="Q41" s="73">
        <v>0</v>
      </c>
      <c r="R41" s="73">
        <v>11487.422420000001</v>
      </c>
      <c r="S41" s="73">
        <v>3791.7510000000002</v>
      </c>
      <c r="T41" s="73">
        <v>5672.5</v>
      </c>
      <c r="U41" s="73">
        <v>486.54300000000001</v>
      </c>
      <c r="V41" s="73">
        <v>102.944</v>
      </c>
      <c r="W41" s="73">
        <v>27102.228999999999</v>
      </c>
      <c r="X41" s="73">
        <v>1821.527</v>
      </c>
      <c r="Y41" s="73">
        <v>76684.662660000002</v>
      </c>
      <c r="Z41" s="73">
        <v>22568.065999999999</v>
      </c>
      <c r="AA41" s="73">
        <v>6118.3379999999997</v>
      </c>
      <c r="AB41" s="73">
        <v>2564.3690000000001</v>
      </c>
      <c r="AC41" s="73">
        <v>12.61</v>
      </c>
      <c r="AD41" s="73">
        <v>51297.027999999998</v>
      </c>
      <c r="AE41" s="73">
        <v>181327.77499999999</v>
      </c>
      <c r="AF41" s="73">
        <v>9920.5715400000008</v>
      </c>
      <c r="AG41" s="73">
        <v>3776.6894000000002</v>
      </c>
      <c r="AH41" s="73">
        <v>1702.085</v>
      </c>
      <c r="AI41" s="73">
        <v>1266.6600000000001</v>
      </c>
      <c r="AJ41" s="73">
        <v>1257.9369999999999</v>
      </c>
      <c r="AK41" s="73">
        <v>16295.723371</v>
      </c>
      <c r="AL41" s="73">
        <v>4138.299</v>
      </c>
      <c r="AM41" s="73">
        <v>1214.299</v>
      </c>
      <c r="AN41" s="73">
        <v>14740.39</v>
      </c>
      <c r="AO41" s="73">
        <v>514.87599999999998</v>
      </c>
      <c r="AP41" s="73">
        <v>21435.692999999999</v>
      </c>
      <c r="AQ41" s="73">
        <v>610.91200000000003</v>
      </c>
      <c r="AR41" s="73">
        <v>555.86699999999996</v>
      </c>
      <c r="AS41" s="73">
        <v>5016.9570000000003</v>
      </c>
      <c r="AT41" s="73">
        <v>1351.8800040000001</v>
      </c>
      <c r="AU41" s="73">
        <v>241.44499999999999</v>
      </c>
      <c r="AV41" s="73">
        <v>1026.0260000000001</v>
      </c>
      <c r="AW41" s="73">
        <v>144.50899999999999</v>
      </c>
      <c r="AX41" s="73">
        <v>158.69999999999999</v>
      </c>
      <c r="AY41" s="73">
        <v>47.68</v>
      </c>
      <c r="AZ41" s="73">
        <v>0</v>
      </c>
      <c r="BA41" s="73">
        <v>37.401000000000003</v>
      </c>
      <c r="BB41" s="73">
        <v>0</v>
      </c>
      <c r="BC41" s="73">
        <v>132.81</v>
      </c>
      <c r="BD41" s="73">
        <v>260.75200000000001</v>
      </c>
      <c r="BE41" s="73">
        <v>476.09199999999998</v>
      </c>
      <c r="BF41" s="73">
        <v>26.98</v>
      </c>
      <c r="BG41" s="73">
        <v>53.954999999999998</v>
      </c>
      <c r="BH41" s="73">
        <v>0</v>
      </c>
      <c r="BI41" s="73">
        <v>29.794</v>
      </c>
      <c r="BJ41" s="73">
        <v>24.87</v>
      </c>
      <c r="BK41" s="73">
        <v>16.37</v>
      </c>
      <c r="BL41" s="73">
        <v>98.114000000000004</v>
      </c>
      <c r="BM41" s="73">
        <v>4697.9595300000001</v>
      </c>
      <c r="BN41" s="73">
        <v>13.44</v>
      </c>
      <c r="BO41" s="73">
        <v>19.335000000000001</v>
      </c>
      <c r="BP41" s="73">
        <v>19.420000000000002</v>
      </c>
      <c r="BQ41" s="73">
        <v>35.548000000000002</v>
      </c>
      <c r="BR41" s="73">
        <v>7.28</v>
      </c>
      <c r="BS41" s="73">
        <v>445.762</v>
      </c>
      <c r="BT41" s="73">
        <v>56.088000000000001</v>
      </c>
      <c r="BU41" s="73">
        <v>78.900999999999996</v>
      </c>
      <c r="BV41" s="73">
        <v>184.62</v>
      </c>
      <c r="BW41" s="73">
        <v>12.707000000000001</v>
      </c>
      <c r="BX41" s="73">
        <v>260.58999999999997</v>
      </c>
      <c r="BY41" s="73">
        <v>8.09</v>
      </c>
      <c r="BZ41" s="73">
        <v>4181.0826820000002</v>
      </c>
      <c r="CA41" s="73">
        <v>0</v>
      </c>
      <c r="CB41" s="73">
        <v>2107.2049999999999</v>
      </c>
      <c r="CC41" s="73">
        <v>9.9</v>
      </c>
      <c r="CD41" s="73">
        <v>24.89</v>
      </c>
      <c r="CE41" s="73">
        <v>44.22</v>
      </c>
      <c r="CF41" s="73">
        <v>2075.8977380000001</v>
      </c>
      <c r="CG41" s="73">
        <v>6.0270000000000001</v>
      </c>
      <c r="CH41" s="73">
        <v>4.7510000000000003</v>
      </c>
      <c r="CI41" s="73">
        <v>405.29899999999998</v>
      </c>
      <c r="CJ41" s="73">
        <v>29.766999999999999</v>
      </c>
      <c r="CK41" s="73">
        <v>695.39300000000003</v>
      </c>
      <c r="CL41" s="73">
        <v>3328.1190000000001</v>
      </c>
      <c r="CM41" s="73">
        <v>225.50700000000001</v>
      </c>
      <c r="CN41" s="73">
        <v>4057.0459999999998</v>
      </c>
      <c r="CO41" s="73">
        <v>3.9870000000000001</v>
      </c>
      <c r="CP41" s="73">
        <v>36.432000000000002</v>
      </c>
      <c r="CQ41" s="73">
        <v>7.6</v>
      </c>
      <c r="CR41" s="73">
        <v>16.079999999999998</v>
      </c>
      <c r="CS41" s="73">
        <v>11688.91178</v>
      </c>
      <c r="CT41" s="73">
        <v>0</v>
      </c>
      <c r="CU41" s="73">
        <v>2.64</v>
      </c>
      <c r="CV41" s="73">
        <v>0</v>
      </c>
      <c r="CW41" s="73">
        <v>48.753</v>
      </c>
      <c r="CX41" s="73">
        <v>8.5969999999999995</v>
      </c>
      <c r="CY41" s="73">
        <v>38.469000000000001</v>
      </c>
      <c r="CZ41" s="73">
        <v>228.851</v>
      </c>
      <c r="DA41" s="73">
        <v>0</v>
      </c>
      <c r="DB41" s="73">
        <v>1082.3100099999999</v>
      </c>
      <c r="DC41" s="73">
        <v>575.64800000000002</v>
      </c>
      <c r="DD41" s="73">
        <v>96.703000000000003</v>
      </c>
      <c r="DE41" s="73">
        <v>20450.259999999998</v>
      </c>
      <c r="DF41" s="73">
        <v>1363.2570000000001</v>
      </c>
      <c r="DG41" s="73">
        <v>21277.359</v>
      </c>
      <c r="DH41" s="73">
        <v>0</v>
      </c>
      <c r="DI41" s="73">
        <v>501.15100000000001</v>
      </c>
      <c r="DJ41" s="73">
        <v>555.86699999999996</v>
      </c>
      <c r="DK41" s="73">
        <v>387.61099999999999</v>
      </c>
      <c r="DL41" s="73">
        <v>0</v>
      </c>
      <c r="DM41" s="73">
        <v>0</v>
      </c>
      <c r="DN41" s="73">
        <v>7.319</v>
      </c>
      <c r="DO41" s="73">
        <v>1006.4450000000001</v>
      </c>
      <c r="DP41" s="73">
        <v>29.07</v>
      </c>
      <c r="DQ41" s="73">
        <v>10.597</v>
      </c>
      <c r="DR41" s="73">
        <v>0</v>
      </c>
      <c r="DS41" s="73">
        <v>11487.422420000001</v>
      </c>
      <c r="DT41" s="73">
        <v>3791.7510000000002</v>
      </c>
      <c r="DU41" s="73">
        <v>5672.5</v>
      </c>
      <c r="DV41" s="73">
        <v>486.54300000000001</v>
      </c>
      <c r="DW41" s="73">
        <v>102.944</v>
      </c>
      <c r="DX41" s="73">
        <v>27102.228999999999</v>
      </c>
      <c r="DY41" s="73">
        <v>1821.527</v>
      </c>
      <c r="DZ41" s="73">
        <v>76684.662660000002</v>
      </c>
      <c r="EA41" s="73">
        <v>754.54899999999998</v>
      </c>
      <c r="EB41" s="73">
        <v>6118.3379999999997</v>
      </c>
      <c r="EC41" s="73">
        <v>2564.3690000000001</v>
      </c>
      <c r="ED41" s="73">
        <v>12.61</v>
      </c>
      <c r="EE41" s="73">
        <v>51297.027999999998</v>
      </c>
      <c r="EF41" s="73">
        <v>181327.77499999999</v>
      </c>
      <c r="EG41" s="73">
        <v>9920.5715400000008</v>
      </c>
      <c r="EH41" s="73">
        <v>3776.6894000000002</v>
      </c>
      <c r="EI41" s="73">
        <v>1702.085</v>
      </c>
      <c r="EJ41" s="73">
        <v>1266.6600000000001</v>
      </c>
      <c r="EK41" s="73">
        <v>1257.9369999999999</v>
      </c>
      <c r="EL41" s="73">
        <v>16295.723371</v>
      </c>
      <c r="EM41" s="73">
        <v>4138.299</v>
      </c>
      <c r="EN41" s="73">
        <v>1214.299</v>
      </c>
      <c r="EO41" s="73">
        <v>14740.39</v>
      </c>
      <c r="EP41" s="73">
        <v>514.87599999999998</v>
      </c>
      <c r="EQ41" s="73">
        <v>158.334</v>
      </c>
      <c r="ER41" s="73">
        <v>109.761</v>
      </c>
      <c r="ES41" s="73">
        <v>0</v>
      </c>
      <c r="ET41" s="73">
        <v>5016.9570000000003</v>
      </c>
      <c r="EU41" s="73">
        <v>1351.8800040000001</v>
      </c>
      <c r="EV41" s="73">
        <v>241.44499999999999</v>
      </c>
      <c r="EW41" s="73">
        <v>1026.0260000000001</v>
      </c>
      <c r="EX41" s="73">
        <v>144.50899999999999</v>
      </c>
      <c r="EY41" s="73">
        <v>158.69999999999999</v>
      </c>
      <c r="EZ41" s="73">
        <v>47.68</v>
      </c>
      <c r="FA41" s="73">
        <v>0</v>
      </c>
      <c r="FB41" s="73">
        <v>37.401000000000003</v>
      </c>
      <c r="FC41" s="73">
        <v>0</v>
      </c>
      <c r="FD41" s="73">
        <v>132.81</v>
      </c>
      <c r="FE41" s="73">
        <v>260.75200000000001</v>
      </c>
      <c r="FF41" s="73">
        <v>476.09199999999998</v>
      </c>
      <c r="FG41" s="73">
        <v>26.98</v>
      </c>
      <c r="FH41" s="73">
        <v>53.954999999999998</v>
      </c>
      <c r="FI41" s="73">
        <v>0</v>
      </c>
      <c r="FJ41" s="73">
        <v>29.794</v>
      </c>
      <c r="FK41" s="73">
        <v>24.87</v>
      </c>
      <c r="FL41" s="73">
        <v>16.37</v>
      </c>
      <c r="FM41" s="73">
        <v>98.114000000000004</v>
      </c>
      <c r="FN41" s="73">
        <v>4697.9595300000001</v>
      </c>
      <c r="FO41" s="73">
        <v>13.44</v>
      </c>
      <c r="FP41" s="73">
        <v>19.335000000000001</v>
      </c>
      <c r="FQ41" s="73">
        <v>19.420000000000002</v>
      </c>
      <c r="FR41" s="73">
        <v>35.548000000000002</v>
      </c>
      <c r="FS41" s="73">
        <v>7.28</v>
      </c>
      <c r="FT41" s="73">
        <v>445.762</v>
      </c>
      <c r="FU41" s="73">
        <v>56.088000000000001</v>
      </c>
      <c r="FV41" s="73">
        <v>78.900999999999996</v>
      </c>
      <c r="FW41" s="73">
        <v>184.62</v>
      </c>
      <c r="FX41" s="73">
        <v>12.707000000000001</v>
      </c>
      <c r="FY41" s="73">
        <v>260.58999999999997</v>
      </c>
      <c r="FZ41" s="73">
        <v>8.09</v>
      </c>
      <c r="GA41" s="73">
        <v>4181.0826820000002</v>
      </c>
      <c r="GB41" s="73">
        <v>0</v>
      </c>
      <c r="GC41" s="73">
        <v>2107.2049999999999</v>
      </c>
      <c r="GD41" s="73">
        <v>9.9</v>
      </c>
      <c r="GE41" s="73">
        <v>24.89</v>
      </c>
      <c r="GF41" s="73">
        <v>44.22</v>
      </c>
      <c r="GG41" s="73">
        <v>2075.8977380000001</v>
      </c>
      <c r="GH41" s="73">
        <v>6.0270000000000001</v>
      </c>
      <c r="GI41" s="73">
        <v>4.7510000000000003</v>
      </c>
      <c r="GJ41" s="73">
        <v>405.29899999999998</v>
      </c>
      <c r="GK41" s="73">
        <v>29.766999999999999</v>
      </c>
      <c r="GL41" s="73">
        <v>695.39300000000003</v>
      </c>
      <c r="GM41" s="73">
        <v>3328.1190000000001</v>
      </c>
      <c r="GN41" s="73">
        <v>225.50700000000001</v>
      </c>
      <c r="GO41" s="73">
        <v>4057.0459999999998</v>
      </c>
      <c r="GP41" s="73">
        <v>3.9870000000000001</v>
      </c>
      <c r="GQ41" s="73">
        <v>36.432000000000002</v>
      </c>
      <c r="GR41" s="73">
        <v>7.6</v>
      </c>
      <c r="GS41" s="73">
        <v>16.079999999999998</v>
      </c>
      <c r="GT41" s="73">
        <v>11688.91178</v>
      </c>
      <c r="GU41" s="73">
        <v>0</v>
      </c>
      <c r="GV41" s="73">
        <v>2.64</v>
      </c>
      <c r="GW41" s="73">
        <v>0</v>
      </c>
      <c r="GX41" s="73">
        <v>48.753</v>
      </c>
      <c r="GY41" s="73">
        <v>8.5969999999999995</v>
      </c>
      <c r="GZ41" s="73">
        <v>38.469000000000001</v>
      </c>
      <c r="HA41" s="73">
        <v>228.851</v>
      </c>
      <c r="HB41" s="73">
        <v>0</v>
      </c>
      <c r="HC41" s="73">
        <v>1082.3100099999999</v>
      </c>
      <c r="HD41" s="73">
        <v>575.64800000000002</v>
      </c>
      <c r="HE41" s="73">
        <v>96.703000000000003</v>
      </c>
      <c r="HF41" s="73">
        <v>44147.894</v>
      </c>
      <c r="HG41" s="73">
        <v>387.61099999999999</v>
      </c>
      <c r="HH41" s="73">
        <v>7.319</v>
      </c>
      <c r="HI41" s="73">
        <v>1006.4450000000001</v>
      </c>
      <c r="HJ41" s="73">
        <v>39.667000000000002</v>
      </c>
      <c r="HK41" s="73">
        <v>424051.778391</v>
      </c>
      <c r="HL41" s="73">
        <v>5285.0519999999997</v>
      </c>
      <c r="HM41" s="73">
        <v>2922.5600039999999</v>
      </c>
      <c r="HN41" s="73">
        <v>981.71500000000003</v>
      </c>
      <c r="HO41" s="73">
        <v>5016.0855300000003</v>
      </c>
      <c r="HP41" s="73">
        <v>1038.6679999999999</v>
      </c>
      <c r="HQ41" s="73">
        <v>4189.1726820000003</v>
      </c>
      <c r="HR41" s="73">
        <v>2186.2150000000001</v>
      </c>
      <c r="HS41" s="73">
        <v>2086.6757379999999</v>
      </c>
      <c r="HT41" s="73">
        <v>1130.4590000000001</v>
      </c>
      <c r="HU41" s="73">
        <v>3553.6260000000002</v>
      </c>
      <c r="HV41" s="73">
        <v>4097.4650000000001</v>
      </c>
      <c r="HW41" s="73">
        <v>23.68</v>
      </c>
      <c r="HX41" s="73">
        <v>12016.22178</v>
      </c>
      <c r="HY41" s="73">
        <v>1657.9580100000001</v>
      </c>
      <c r="HZ41" s="73">
        <v>96.703000000000003</v>
      </c>
      <c r="IA41" s="73">
        <v>44147.894</v>
      </c>
      <c r="IB41" s="73">
        <v>387.61099999999999</v>
      </c>
      <c r="IC41" s="73">
        <v>7.319</v>
      </c>
      <c r="ID41" s="73">
        <v>1006.4450000000001</v>
      </c>
      <c r="IE41" s="73">
        <v>39.667000000000002</v>
      </c>
      <c r="IF41" s="73">
        <v>445865.29539099999</v>
      </c>
      <c r="IG41" s="73">
        <v>27619.429</v>
      </c>
      <c r="IH41" s="73">
        <v>2922.5600039999999</v>
      </c>
      <c r="II41" s="73">
        <v>981.71500000000003</v>
      </c>
      <c r="IJ41" s="73">
        <v>5016.0855300000003</v>
      </c>
      <c r="IK41" s="73">
        <v>1038.6679999999999</v>
      </c>
      <c r="IL41" s="73">
        <v>4189.1726820000003</v>
      </c>
      <c r="IM41" s="73">
        <v>2186.2150000000001</v>
      </c>
      <c r="IN41" s="73">
        <v>2086.6757379999999</v>
      </c>
      <c r="IO41" s="73">
        <v>1130.4590000000001</v>
      </c>
      <c r="IP41" s="73">
        <v>3553.6260000000002</v>
      </c>
      <c r="IQ41" s="73">
        <v>4097.4650000000001</v>
      </c>
      <c r="IR41" s="73">
        <v>23.68</v>
      </c>
      <c r="IS41" s="73">
        <v>12016.22178</v>
      </c>
      <c r="IT41" s="73">
        <v>1657.9580100000001</v>
      </c>
      <c r="IU41" s="73">
        <v>96.703000000000003</v>
      </c>
      <c r="IV41" s="74">
        <v>0</v>
      </c>
      <c r="IW41" s="71">
        <v>56</v>
      </c>
      <c r="IX41" s="71">
        <v>0</v>
      </c>
      <c r="IY41" s="71">
        <v>0</v>
      </c>
      <c r="IZ41" s="71">
        <v>1</v>
      </c>
      <c r="JA41" s="71">
        <v>56</v>
      </c>
      <c r="JB41" s="71">
        <v>7</v>
      </c>
      <c r="JC41" s="71">
        <v>3</v>
      </c>
      <c r="JD41" s="71">
        <v>0</v>
      </c>
      <c r="JE41" s="71">
        <v>1161</v>
      </c>
      <c r="JF41" s="71">
        <v>302</v>
      </c>
      <c r="JG41" s="71">
        <v>281</v>
      </c>
      <c r="JH41" s="71">
        <v>51</v>
      </c>
      <c r="JI41" s="71">
        <v>23</v>
      </c>
      <c r="JJ41" s="71">
        <v>362</v>
      </c>
      <c r="JK41" s="71">
        <v>210</v>
      </c>
      <c r="JL41" s="71">
        <v>1062</v>
      </c>
      <c r="JM41" s="71">
        <v>132</v>
      </c>
      <c r="JN41" s="71">
        <v>605</v>
      </c>
      <c r="JO41" s="71">
        <v>149</v>
      </c>
      <c r="JP41" s="71">
        <v>2</v>
      </c>
      <c r="JQ41" s="71">
        <v>493</v>
      </c>
      <c r="JR41" s="71">
        <v>450</v>
      </c>
      <c r="JS41" s="71">
        <v>301</v>
      </c>
      <c r="JT41" s="71">
        <v>363</v>
      </c>
      <c r="JU41" s="71">
        <v>160</v>
      </c>
      <c r="JV41" s="71">
        <v>164</v>
      </c>
      <c r="JW41" s="71">
        <v>105</v>
      </c>
      <c r="JX41" s="71">
        <v>582</v>
      </c>
      <c r="JY41" s="71">
        <v>294</v>
      </c>
      <c r="JZ41" s="71">
        <v>105</v>
      </c>
      <c r="KA41" s="71">
        <v>881</v>
      </c>
      <c r="KB41" s="71">
        <v>72</v>
      </c>
      <c r="KC41" s="71">
        <v>228</v>
      </c>
      <c r="KD41" s="71">
        <v>35</v>
      </c>
      <c r="KE41" s="71">
        <v>136</v>
      </c>
      <c r="KF41" s="71">
        <v>452</v>
      </c>
      <c r="KG41" s="71">
        <v>168</v>
      </c>
      <c r="KH41" s="71">
        <v>28</v>
      </c>
      <c r="KI41" s="71">
        <v>139</v>
      </c>
      <c r="KJ41" s="71">
        <v>16</v>
      </c>
      <c r="KK41" s="71">
        <v>29</v>
      </c>
      <c r="KL41" s="71">
        <v>11</v>
      </c>
      <c r="KM41" s="71">
        <v>0</v>
      </c>
      <c r="KN41" s="71">
        <v>9</v>
      </c>
      <c r="KO41" s="71">
        <v>0</v>
      </c>
      <c r="KP41" s="71">
        <v>21</v>
      </c>
      <c r="KQ41" s="71">
        <v>44</v>
      </c>
      <c r="KR41" s="71">
        <v>38</v>
      </c>
      <c r="KS41" s="71">
        <v>5</v>
      </c>
      <c r="KT41" s="71">
        <v>11</v>
      </c>
      <c r="KU41" s="71">
        <v>0</v>
      </c>
      <c r="KV41" s="71">
        <v>7</v>
      </c>
      <c r="KW41" s="71">
        <v>3</v>
      </c>
      <c r="KX41" s="71">
        <v>3</v>
      </c>
      <c r="KY41" s="71">
        <v>11</v>
      </c>
      <c r="KZ41" s="71">
        <v>933</v>
      </c>
      <c r="LA41" s="71">
        <v>3</v>
      </c>
      <c r="LB41" s="71">
        <v>6</v>
      </c>
      <c r="LC41" s="71">
        <v>5</v>
      </c>
      <c r="LD41" s="71">
        <v>10</v>
      </c>
      <c r="LE41" s="71">
        <v>2</v>
      </c>
      <c r="LF41" s="71">
        <v>65</v>
      </c>
      <c r="LG41" s="71">
        <v>9</v>
      </c>
      <c r="LH41" s="71">
        <v>16</v>
      </c>
      <c r="LI41" s="71">
        <v>20</v>
      </c>
      <c r="LJ41" s="71">
        <v>2</v>
      </c>
      <c r="LK41" s="71">
        <v>50</v>
      </c>
      <c r="LL41" s="71">
        <v>2</v>
      </c>
      <c r="LM41" s="71">
        <v>618</v>
      </c>
      <c r="LN41" s="71">
        <v>0</v>
      </c>
      <c r="LO41" s="71">
        <v>100</v>
      </c>
      <c r="LP41" s="71">
        <v>2</v>
      </c>
      <c r="LQ41" s="71">
        <v>2</v>
      </c>
      <c r="LR41" s="71">
        <v>8</v>
      </c>
      <c r="LS41" s="71">
        <v>329</v>
      </c>
      <c r="LT41" s="71">
        <v>2</v>
      </c>
      <c r="LU41" s="71">
        <v>1</v>
      </c>
      <c r="LV41" s="71">
        <v>81</v>
      </c>
      <c r="LW41" s="71">
        <v>7</v>
      </c>
      <c r="LX41" s="71">
        <v>99</v>
      </c>
      <c r="LY41" s="71">
        <v>356</v>
      </c>
      <c r="LZ41" s="71">
        <v>42</v>
      </c>
      <c r="MA41" s="71">
        <v>669</v>
      </c>
      <c r="MB41" s="71">
        <v>1</v>
      </c>
      <c r="MC41" s="71">
        <v>7</v>
      </c>
      <c r="MD41" s="71">
        <v>2</v>
      </c>
      <c r="ME41" s="71">
        <v>2</v>
      </c>
      <c r="MF41" s="71">
        <v>479</v>
      </c>
      <c r="MG41" s="71">
        <v>0</v>
      </c>
      <c r="MH41" s="71">
        <v>1</v>
      </c>
      <c r="MI41" s="71">
        <v>0</v>
      </c>
      <c r="MJ41" s="71">
        <v>11</v>
      </c>
      <c r="MK41" s="71">
        <v>1</v>
      </c>
      <c r="ML41" s="71">
        <v>5</v>
      </c>
      <c r="MM41" s="71">
        <v>31</v>
      </c>
      <c r="MN41" s="71">
        <v>0</v>
      </c>
      <c r="MO41" s="71">
        <v>149</v>
      </c>
      <c r="MP41" s="71">
        <v>86</v>
      </c>
      <c r="MQ41" s="71">
        <v>14</v>
      </c>
      <c r="MR41" s="71">
        <v>26</v>
      </c>
      <c r="MS41" s="71">
        <v>6</v>
      </c>
      <c r="MT41" s="71">
        <v>207</v>
      </c>
      <c r="MU41" s="71">
        <v>0</v>
      </c>
      <c r="MV41" s="71">
        <v>24</v>
      </c>
      <c r="MW41" s="71">
        <v>136</v>
      </c>
      <c r="MX41" s="71">
        <v>56</v>
      </c>
      <c r="MY41" s="71">
        <v>0</v>
      </c>
      <c r="MZ41" s="71">
        <v>0</v>
      </c>
      <c r="NA41" s="71">
        <v>1</v>
      </c>
      <c r="NB41" s="71">
        <v>56</v>
      </c>
      <c r="NC41" s="71">
        <v>7</v>
      </c>
      <c r="ND41" s="71">
        <v>3</v>
      </c>
      <c r="NE41" s="71">
        <v>0</v>
      </c>
      <c r="NF41" s="71">
        <v>1161</v>
      </c>
      <c r="NG41" s="71">
        <v>302</v>
      </c>
      <c r="NH41" s="71">
        <v>281</v>
      </c>
      <c r="NI41" s="71">
        <v>51</v>
      </c>
      <c r="NJ41" s="71">
        <v>23</v>
      </c>
      <c r="NK41" s="71">
        <v>362</v>
      </c>
      <c r="NL41" s="71">
        <v>210</v>
      </c>
      <c r="NM41" s="71">
        <v>1062</v>
      </c>
      <c r="NN41" s="71">
        <v>100</v>
      </c>
      <c r="NO41" s="71">
        <v>605</v>
      </c>
      <c r="NP41" s="71">
        <v>149</v>
      </c>
      <c r="NQ41" s="71">
        <v>2</v>
      </c>
      <c r="NR41" s="71">
        <v>493</v>
      </c>
      <c r="NS41" s="71">
        <v>450</v>
      </c>
      <c r="NT41" s="71">
        <v>301</v>
      </c>
      <c r="NU41" s="71">
        <v>363</v>
      </c>
      <c r="NV41" s="71">
        <v>160</v>
      </c>
      <c r="NW41" s="71">
        <v>164</v>
      </c>
      <c r="NX41" s="71">
        <v>105</v>
      </c>
      <c r="NY41" s="71">
        <v>582</v>
      </c>
      <c r="NZ41" s="71">
        <v>294</v>
      </c>
      <c r="OA41" s="71">
        <v>105</v>
      </c>
      <c r="OB41" s="71">
        <v>881</v>
      </c>
      <c r="OC41" s="71">
        <v>72</v>
      </c>
      <c r="OD41" s="71">
        <v>21</v>
      </c>
      <c r="OE41" s="71">
        <v>11</v>
      </c>
      <c r="OF41" s="71">
        <v>0</v>
      </c>
      <c r="OG41" s="71">
        <v>452</v>
      </c>
      <c r="OH41" s="71">
        <v>168</v>
      </c>
      <c r="OI41" s="71">
        <v>28</v>
      </c>
      <c r="OJ41" s="71">
        <v>139</v>
      </c>
      <c r="OK41" s="71">
        <v>16</v>
      </c>
      <c r="OL41" s="71">
        <v>29</v>
      </c>
      <c r="OM41" s="71">
        <v>11</v>
      </c>
      <c r="ON41" s="71">
        <v>0</v>
      </c>
      <c r="OO41" s="71">
        <v>9</v>
      </c>
      <c r="OP41" s="71">
        <v>0</v>
      </c>
      <c r="OQ41" s="71">
        <v>21</v>
      </c>
      <c r="OR41" s="71">
        <v>44</v>
      </c>
      <c r="OS41" s="71">
        <v>38</v>
      </c>
      <c r="OT41" s="71">
        <v>5</v>
      </c>
      <c r="OU41" s="71">
        <v>11</v>
      </c>
      <c r="OV41" s="71">
        <v>0</v>
      </c>
      <c r="OW41" s="71">
        <v>7</v>
      </c>
      <c r="OX41" s="71">
        <v>3</v>
      </c>
      <c r="OY41" s="71">
        <v>3</v>
      </c>
      <c r="OZ41" s="71">
        <v>11</v>
      </c>
      <c r="PA41" s="71">
        <v>933</v>
      </c>
      <c r="PB41" s="71">
        <v>3</v>
      </c>
      <c r="PC41" s="71">
        <v>6</v>
      </c>
      <c r="PD41" s="71">
        <v>5</v>
      </c>
      <c r="PE41" s="71">
        <v>10</v>
      </c>
      <c r="PF41" s="71">
        <v>2</v>
      </c>
      <c r="PG41" s="71">
        <v>65</v>
      </c>
      <c r="PH41" s="71">
        <v>9</v>
      </c>
      <c r="PI41" s="71">
        <v>16</v>
      </c>
      <c r="PJ41" s="71">
        <v>20</v>
      </c>
      <c r="PK41" s="71">
        <v>2</v>
      </c>
      <c r="PL41" s="71">
        <v>50</v>
      </c>
      <c r="PM41" s="71">
        <v>2</v>
      </c>
      <c r="PN41" s="71">
        <v>618</v>
      </c>
      <c r="PO41" s="71">
        <v>0</v>
      </c>
      <c r="PP41" s="71">
        <v>100</v>
      </c>
      <c r="PQ41" s="71">
        <v>2</v>
      </c>
      <c r="PR41" s="71">
        <v>2</v>
      </c>
      <c r="PS41" s="71">
        <v>8</v>
      </c>
      <c r="PT41" s="71">
        <v>329</v>
      </c>
      <c r="PU41" s="71">
        <v>2</v>
      </c>
      <c r="PV41" s="71">
        <v>1</v>
      </c>
      <c r="PW41" s="71">
        <v>81</v>
      </c>
      <c r="PX41" s="71">
        <v>7</v>
      </c>
      <c r="PY41" s="71">
        <v>99</v>
      </c>
      <c r="PZ41" s="71">
        <v>356</v>
      </c>
      <c r="QA41" s="71">
        <v>42</v>
      </c>
      <c r="QB41" s="71">
        <v>669</v>
      </c>
      <c r="QC41" s="71">
        <v>1</v>
      </c>
      <c r="QD41" s="71">
        <v>7</v>
      </c>
      <c r="QE41" s="71">
        <v>2</v>
      </c>
      <c r="QF41" s="71">
        <v>2</v>
      </c>
      <c r="QG41" s="71">
        <v>479</v>
      </c>
      <c r="QH41" s="71">
        <v>0</v>
      </c>
      <c r="QI41" s="71">
        <v>1</v>
      </c>
      <c r="QJ41" s="71">
        <v>0</v>
      </c>
      <c r="QK41" s="71">
        <v>11</v>
      </c>
      <c r="QL41" s="71">
        <v>1</v>
      </c>
      <c r="QM41" s="71">
        <v>5</v>
      </c>
      <c r="QN41" s="71">
        <v>31</v>
      </c>
      <c r="QO41" s="71">
        <v>0</v>
      </c>
      <c r="QP41" s="71">
        <v>149</v>
      </c>
      <c r="QQ41" s="71">
        <v>86</v>
      </c>
      <c r="QR41" s="71">
        <v>14</v>
      </c>
      <c r="QS41" s="71">
        <v>399</v>
      </c>
      <c r="QT41" s="71">
        <v>56</v>
      </c>
      <c r="QU41" s="71">
        <v>1</v>
      </c>
      <c r="QV41" s="71">
        <v>56</v>
      </c>
      <c r="QW41" s="71">
        <v>10</v>
      </c>
      <c r="QX41" s="71">
        <v>8278</v>
      </c>
      <c r="QY41" s="71">
        <v>484</v>
      </c>
      <c r="QZ41" s="71">
        <v>380</v>
      </c>
      <c r="RA41" s="71">
        <v>128</v>
      </c>
      <c r="RB41" s="71">
        <v>994</v>
      </c>
      <c r="RC41" s="71">
        <v>162</v>
      </c>
      <c r="RD41" s="71">
        <v>620</v>
      </c>
      <c r="RE41" s="71">
        <v>112</v>
      </c>
      <c r="RF41" s="71">
        <v>332</v>
      </c>
      <c r="RG41" s="71">
        <v>187</v>
      </c>
      <c r="RH41" s="71">
        <v>398</v>
      </c>
      <c r="RI41" s="71">
        <v>677</v>
      </c>
      <c r="RJ41" s="71">
        <v>4</v>
      </c>
      <c r="RK41" s="71">
        <v>528</v>
      </c>
      <c r="RL41" s="71">
        <v>235</v>
      </c>
      <c r="RM41" s="71">
        <v>14</v>
      </c>
      <c r="RN41" s="71">
        <v>399</v>
      </c>
      <c r="RO41" s="71">
        <v>56</v>
      </c>
      <c r="RP41" s="71">
        <v>1</v>
      </c>
      <c r="RQ41" s="71">
        <v>56</v>
      </c>
      <c r="RR41" s="71">
        <v>10</v>
      </c>
      <c r="RS41" s="71">
        <v>8310</v>
      </c>
      <c r="RT41" s="71">
        <v>851</v>
      </c>
      <c r="RU41" s="71">
        <v>380</v>
      </c>
      <c r="RV41" s="71">
        <v>128</v>
      </c>
      <c r="RW41" s="71">
        <v>994</v>
      </c>
      <c r="RX41" s="71">
        <v>162</v>
      </c>
      <c r="RY41" s="71">
        <v>620</v>
      </c>
      <c r="RZ41" s="71">
        <v>112</v>
      </c>
      <c r="SA41" s="71">
        <v>332</v>
      </c>
      <c r="SB41" s="71">
        <v>187</v>
      </c>
      <c r="SC41" s="71">
        <v>398</v>
      </c>
      <c r="SD41" s="71">
        <v>677</v>
      </c>
      <c r="SE41" s="71">
        <v>4</v>
      </c>
      <c r="SF41" s="71">
        <v>528</v>
      </c>
      <c r="SG41" s="71">
        <v>235</v>
      </c>
      <c r="SH41" s="71">
        <v>14</v>
      </c>
    </row>
    <row r="42" spans="1:502">
      <c r="A42" s="16" t="s">
        <v>802</v>
      </c>
      <c r="B42" s="70">
        <v>24</v>
      </c>
      <c r="C42" s="70">
        <v>7</v>
      </c>
      <c r="D42" s="70">
        <v>2</v>
      </c>
      <c r="E42" s="70">
        <v>2010</v>
      </c>
      <c r="F42" s="70" t="s">
        <v>177</v>
      </c>
      <c r="G42" s="1073" t="s">
        <v>795</v>
      </c>
      <c r="H42" s="70" t="s">
        <v>796</v>
      </c>
      <c r="I42" s="1074"/>
      <c r="J42" s="73">
        <v>452.453238</v>
      </c>
      <c r="K42" s="73">
        <v>0</v>
      </c>
      <c r="L42" s="73">
        <v>0</v>
      </c>
      <c r="M42" s="73">
        <v>5.1859999999999999</v>
      </c>
      <c r="N42" s="73">
        <v>979.31399999999996</v>
      </c>
      <c r="O42" s="73">
        <v>45.631999999999998</v>
      </c>
      <c r="P42" s="73">
        <v>9.6460000000000008</v>
      </c>
      <c r="Q42" s="73">
        <v>0</v>
      </c>
      <c r="R42" s="73">
        <v>11410.100780000001</v>
      </c>
      <c r="S42" s="73">
        <v>3373.81</v>
      </c>
      <c r="T42" s="73">
        <v>5986.1880000000001</v>
      </c>
      <c r="U42" s="73">
        <v>463.34199999999998</v>
      </c>
      <c r="V42" s="73">
        <v>107.80200000000001</v>
      </c>
      <c r="W42" s="73">
        <v>25961.611000000001</v>
      </c>
      <c r="X42" s="73">
        <v>1797.19</v>
      </c>
      <c r="Y42" s="73">
        <v>79373.649839999998</v>
      </c>
      <c r="Z42" s="73">
        <v>31899.162</v>
      </c>
      <c r="AA42" s="73">
        <v>6086.027</v>
      </c>
      <c r="AB42" s="73">
        <v>2664.5070000000001</v>
      </c>
      <c r="AC42" s="73">
        <v>12.824999999999999</v>
      </c>
      <c r="AD42" s="73">
        <v>58946.298999999999</v>
      </c>
      <c r="AE42" s="73">
        <v>197520.23199999999</v>
      </c>
      <c r="AF42" s="73">
        <v>10067.433000000001</v>
      </c>
      <c r="AG42" s="73">
        <v>4376.7309999999998</v>
      </c>
      <c r="AH42" s="73">
        <v>1913.2919999999999</v>
      </c>
      <c r="AI42" s="73">
        <v>1698.798</v>
      </c>
      <c r="AJ42" s="73">
        <v>1212.848</v>
      </c>
      <c r="AK42" s="73">
        <v>16782.536</v>
      </c>
      <c r="AL42" s="73">
        <v>4218.0910000000003</v>
      </c>
      <c r="AM42" s="73">
        <v>1201.0219999999999</v>
      </c>
      <c r="AN42" s="73">
        <v>15759.560100000001</v>
      </c>
      <c r="AO42" s="73">
        <v>554.77599999999995</v>
      </c>
      <c r="AP42" s="73">
        <v>21737.473000000002</v>
      </c>
      <c r="AQ42" s="73">
        <v>590.471</v>
      </c>
      <c r="AR42" s="73">
        <v>507.82600000000002</v>
      </c>
      <c r="AS42" s="73">
        <v>4454.8580000000002</v>
      </c>
      <c r="AT42" s="73">
        <v>2059.9540000000002</v>
      </c>
      <c r="AU42" s="73">
        <v>232.48</v>
      </c>
      <c r="AV42" s="73">
        <v>999.84500000000003</v>
      </c>
      <c r="AW42" s="73">
        <v>138.14099999999999</v>
      </c>
      <c r="AX42" s="73">
        <v>154.41499999999999</v>
      </c>
      <c r="AY42" s="73">
        <v>54.466999999999999</v>
      </c>
      <c r="AZ42" s="73">
        <v>0</v>
      </c>
      <c r="BA42" s="73">
        <v>39.884999999999998</v>
      </c>
      <c r="BB42" s="73">
        <v>0</v>
      </c>
      <c r="BC42" s="73">
        <v>114.383</v>
      </c>
      <c r="BD42" s="73">
        <v>300.72300000000001</v>
      </c>
      <c r="BE42" s="73">
        <v>485.81900000000002</v>
      </c>
      <c r="BF42" s="73">
        <v>22.364999999999998</v>
      </c>
      <c r="BG42" s="73">
        <v>51.003</v>
      </c>
      <c r="BH42" s="73">
        <v>0</v>
      </c>
      <c r="BI42" s="73">
        <v>33.497</v>
      </c>
      <c r="BJ42" s="73">
        <v>29.183</v>
      </c>
      <c r="BK42" s="73">
        <v>26.402000000000001</v>
      </c>
      <c r="BL42" s="73">
        <v>23.597999999999999</v>
      </c>
      <c r="BM42" s="73">
        <v>4009.4920000000002</v>
      </c>
      <c r="BN42" s="73">
        <v>13.917</v>
      </c>
      <c r="BO42" s="73">
        <v>33.32</v>
      </c>
      <c r="BP42" s="73">
        <v>24.41</v>
      </c>
      <c r="BQ42" s="73">
        <v>41.472000000000001</v>
      </c>
      <c r="BR42" s="73">
        <v>10.053000000000001</v>
      </c>
      <c r="BS42" s="73">
        <v>419.68599999999998</v>
      </c>
      <c r="BT42" s="73">
        <v>34.417000000000002</v>
      </c>
      <c r="BU42" s="73">
        <v>117.49299999999999</v>
      </c>
      <c r="BV42" s="73">
        <v>150.21799999999999</v>
      </c>
      <c r="BW42" s="73">
        <v>11.147</v>
      </c>
      <c r="BX42" s="73">
        <v>268.154</v>
      </c>
      <c r="BY42" s="73">
        <v>8.0980000000000008</v>
      </c>
      <c r="BZ42" s="73">
        <v>3922.7231000000002</v>
      </c>
      <c r="CA42" s="73">
        <v>0</v>
      </c>
      <c r="CB42" s="73">
        <v>2031.1010000000001</v>
      </c>
      <c r="CC42" s="73">
        <v>66.113</v>
      </c>
      <c r="CD42" s="73">
        <v>24.59</v>
      </c>
      <c r="CE42" s="73">
        <v>44.755000000000003</v>
      </c>
      <c r="CF42" s="73">
        <v>2271.3065999999999</v>
      </c>
      <c r="CG42" s="73">
        <v>10.846</v>
      </c>
      <c r="CH42" s="73">
        <v>0</v>
      </c>
      <c r="CI42" s="73">
        <v>466.89</v>
      </c>
      <c r="CJ42" s="73">
        <v>24.364999999999998</v>
      </c>
      <c r="CK42" s="73">
        <v>665.60299999999995</v>
      </c>
      <c r="CL42" s="73">
        <v>3307.5210000000002</v>
      </c>
      <c r="CM42" s="73">
        <v>226.369</v>
      </c>
      <c r="CN42" s="73">
        <v>4172.6660000000002</v>
      </c>
      <c r="CO42" s="73">
        <v>4.03</v>
      </c>
      <c r="CP42" s="73">
        <v>37.808999999999997</v>
      </c>
      <c r="CQ42" s="73">
        <v>6.7469999999999999</v>
      </c>
      <c r="CR42" s="73">
        <v>14.753</v>
      </c>
      <c r="CS42" s="73">
        <v>12987.32389</v>
      </c>
      <c r="CT42" s="73">
        <v>0</v>
      </c>
      <c r="CU42" s="73">
        <v>17.018000000000001</v>
      </c>
      <c r="CV42" s="73">
        <v>0</v>
      </c>
      <c r="CW42" s="73">
        <v>85.367999999999995</v>
      </c>
      <c r="CX42" s="73">
        <v>27.059000000000001</v>
      </c>
      <c r="CY42" s="73">
        <v>36.866</v>
      </c>
      <c r="CZ42" s="73">
        <v>179.048</v>
      </c>
      <c r="DA42" s="73">
        <v>0</v>
      </c>
      <c r="DB42" s="73">
        <v>1111.3892900000001</v>
      </c>
      <c r="DC42" s="73">
        <v>550.13</v>
      </c>
      <c r="DD42" s="73">
        <v>59.548000000000002</v>
      </c>
      <c r="DE42" s="73">
        <v>29658.312000000002</v>
      </c>
      <c r="DF42" s="73">
        <v>1503.4839999999999</v>
      </c>
      <c r="DG42" s="73">
        <v>21614.123</v>
      </c>
      <c r="DH42" s="73">
        <v>0</v>
      </c>
      <c r="DI42" s="73">
        <v>487.113</v>
      </c>
      <c r="DJ42" s="73">
        <v>507.82600000000002</v>
      </c>
      <c r="DK42" s="73">
        <v>452.453238</v>
      </c>
      <c r="DL42" s="73">
        <v>0</v>
      </c>
      <c r="DM42" s="73">
        <v>0</v>
      </c>
      <c r="DN42" s="73">
        <v>5.1859999999999999</v>
      </c>
      <c r="DO42" s="73">
        <v>979.31399999999996</v>
      </c>
      <c r="DP42" s="73">
        <v>45.631999999999998</v>
      </c>
      <c r="DQ42" s="73">
        <v>9.6460000000000008</v>
      </c>
      <c r="DR42" s="73">
        <v>0</v>
      </c>
      <c r="DS42" s="73">
        <v>11410.100780000001</v>
      </c>
      <c r="DT42" s="73">
        <v>3373.81</v>
      </c>
      <c r="DU42" s="73">
        <v>5986.1880000000001</v>
      </c>
      <c r="DV42" s="73">
        <v>463.34199999999998</v>
      </c>
      <c r="DW42" s="73">
        <v>107.80200000000001</v>
      </c>
      <c r="DX42" s="73">
        <v>25961.611000000001</v>
      </c>
      <c r="DY42" s="73">
        <v>1797.19</v>
      </c>
      <c r="DZ42" s="73">
        <v>79373.649839999998</v>
      </c>
      <c r="EA42" s="73">
        <v>737.36599999999999</v>
      </c>
      <c r="EB42" s="73">
        <v>6086.027</v>
      </c>
      <c r="EC42" s="73">
        <v>2664.5070000000001</v>
      </c>
      <c r="ED42" s="73">
        <v>12.824999999999999</v>
      </c>
      <c r="EE42" s="73">
        <v>58946.298999999999</v>
      </c>
      <c r="EF42" s="73">
        <v>197520.23199999999</v>
      </c>
      <c r="EG42" s="73">
        <v>10067.433000000001</v>
      </c>
      <c r="EH42" s="73">
        <v>4376.7309999999998</v>
      </c>
      <c r="EI42" s="73">
        <v>1913.2919999999999</v>
      </c>
      <c r="EJ42" s="73">
        <v>1698.798</v>
      </c>
      <c r="EK42" s="73">
        <v>1212.848</v>
      </c>
      <c r="EL42" s="73">
        <v>16782.536</v>
      </c>
      <c r="EM42" s="73">
        <v>4218.0910000000003</v>
      </c>
      <c r="EN42" s="73">
        <v>1201.0219999999999</v>
      </c>
      <c r="EO42" s="73">
        <v>15759.560100000001</v>
      </c>
      <c r="EP42" s="73">
        <v>554.77599999999995</v>
      </c>
      <c r="EQ42" s="73">
        <v>123.35</v>
      </c>
      <c r="ER42" s="73">
        <v>103.358</v>
      </c>
      <c r="ES42" s="73">
        <v>0</v>
      </c>
      <c r="ET42" s="73">
        <v>4454.8580000000002</v>
      </c>
      <c r="EU42" s="73">
        <v>2059.9540000000002</v>
      </c>
      <c r="EV42" s="73">
        <v>232.48</v>
      </c>
      <c r="EW42" s="73">
        <v>999.84500000000003</v>
      </c>
      <c r="EX42" s="73">
        <v>138.14099999999999</v>
      </c>
      <c r="EY42" s="73">
        <v>154.41499999999999</v>
      </c>
      <c r="EZ42" s="73">
        <v>54.466999999999999</v>
      </c>
      <c r="FA42" s="73">
        <v>0</v>
      </c>
      <c r="FB42" s="73">
        <v>39.884999999999998</v>
      </c>
      <c r="FC42" s="73">
        <v>0</v>
      </c>
      <c r="FD42" s="73">
        <v>114.383</v>
      </c>
      <c r="FE42" s="73">
        <v>300.72300000000001</v>
      </c>
      <c r="FF42" s="73">
        <v>485.81900000000002</v>
      </c>
      <c r="FG42" s="73">
        <v>22.364999999999998</v>
      </c>
      <c r="FH42" s="73">
        <v>51.003</v>
      </c>
      <c r="FI42" s="73">
        <v>0</v>
      </c>
      <c r="FJ42" s="73">
        <v>33.497</v>
      </c>
      <c r="FK42" s="73">
        <v>29.183</v>
      </c>
      <c r="FL42" s="73">
        <v>26.402000000000001</v>
      </c>
      <c r="FM42" s="73">
        <v>23.597999999999999</v>
      </c>
      <c r="FN42" s="73">
        <v>4009.4920000000002</v>
      </c>
      <c r="FO42" s="73">
        <v>13.917</v>
      </c>
      <c r="FP42" s="73">
        <v>33.32</v>
      </c>
      <c r="FQ42" s="73">
        <v>24.41</v>
      </c>
      <c r="FR42" s="73">
        <v>41.472000000000001</v>
      </c>
      <c r="FS42" s="73">
        <v>10.053000000000001</v>
      </c>
      <c r="FT42" s="73">
        <v>419.68599999999998</v>
      </c>
      <c r="FU42" s="73">
        <v>34.417000000000002</v>
      </c>
      <c r="FV42" s="73">
        <v>117.49299999999999</v>
      </c>
      <c r="FW42" s="73">
        <v>150.21799999999999</v>
      </c>
      <c r="FX42" s="73">
        <v>11.147</v>
      </c>
      <c r="FY42" s="73">
        <v>268.154</v>
      </c>
      <c r="FZ42" s="73">
        <v>8.0980000000000008</v>
      </c>
      <c r="GA42" s="73">
        <v>3922.7231000000002</v>
      </c>
      <c r="GB42" s="73">
        <v>0</v>
      </c>
      <c r="GC42" s="73">
        <v>2031.1010000000001</v>
      </c>
      <c r="GD42" s="73">
        <v>66.113</v>
      </c>
      <c r="GE42" s="73">
        <v>24.59</v>
      </c>
      <c r="GF42" s="73">
        <v>44.755000000000003</v>
      </c>
      <c r="GG42" s="73">
        <v>2271.3065999999999</v>
      </c>
      <c r="GH42" s="73">
        <v>10.846</v>
      </c>
      <c r="GI42" s="73">
        <v>0</v>
      </c>
      <c r="GJ42" s="73">
        <v>466.89</v>
      </c>
      <c r="GK42" s="73">
        <v>24.364999999999998</v>
      </c>
      <c r="GL42" s="73">
        <v>665.60299999999995</v>
      </c>
      <c r="GM42" s="73">
        <v>3307.5210000000002</v>
      </c>
      <c r="GN42" s="73">
        <v>226.369</v>
      </c>
      <c r="GO42" s="73">
        <v>4172.6660000000002</v>
      </c>
      <c r="GP42" s="73">
        <v>4.03</v>
      </c>
      <c r="GQ42" s="73">
        <v>37.808999999999997</v>
      </c>
      <c r="GR42" s="73">
        <v>6.7469999999999999</v>
      </c>
      <c r="GS42" s="73">
        <v>14.753</v>
      </c>
      <c r="GT42" s="73">
        <v>12987.32389</v>
      </c>
      <c r="GU42" s="73">
        <v>0</v>
      </c>
      <c r="GV42" s="73">
        <v>17.018000000000001</v>
      </c>
      <c r="GW42" s="73">
        <v>0</v>
      </c>
      <c r="GX42" s="73">
        <v>85.367999999999995</v>
      </c>
      <c r="GY42" s="73">
        <v>27.059000000000001</v>
      </c>
      <c r="GZ42" s="73">
        <v>36.866</v>
      </c>
      <c r="HA42" s="73">
        <v>179.048</v>
      </c>
      <c r="HB42" s="73">
        <v>0</v>
      </c>
      <c r="HC42" s="73">
        <v>1111.3892900000001</v>
      </c>
      <c r="HD42" s="73">
        <v>550.13</v>
      </c>
      <c r="HE42" s="73">
        <v>59.548000000000002</v>
      </c>
      <c r="HF42" s="73">
        <v>53770.858</v>
      </c>
      <c r="HG42" s="73">
        <v>452.453238</v>
      </c>
      <c r="HH42" s="73">
        <v>5.1859999999999999</v>
      </c>
      <c r="HI42" s="73">
        <v>979.31399999999996</v>
      </c>
      <c r="HJ42" s="73">
        <v>55.277999999999999</v>
      </c>
      <c r="HK42" s="73">
        <v>452226.03671999997</v>
      </c>
      <c r="HL42" s="73">
        <v>4681.5659999999998</v>
      </c>
      <c r="HM42" s="73">
        <v>3584.835</v>
      </c>
      <c r="HN42" s="73">
        <v>1017.6420000000001</v>
      </c>
      <c r="HO42" s="73">
        <v>4296.3469999999998</v>
      </c>
      <c r="HP42" s="73">
        <v>1001.115</v>
      </c>
      <c r="HQ42" s="73">
        <v>3930.8211000000001</v>
      </c>
      <c r="HR42" s="73">
        <v>2166.5590000000002</v>
      </c>
      <c r="HS42" s="73">
        <v>2282.1525999999999</v>
      </c>
      <c r="HT42" s="73">
        <v>1156.8579999999999</v>
      </c>
      <c r="HU42" s="73">
        <v>3533.89</v>
      </c>
      <c r="HV42" s="73">
        <v>4214.5050000000001</v>
      </c>
      <c r="HW42" s="73">
        <v>21.5</v>
      </c>
      <c r="HX42" s="73">
        <v>13332.68289</v>
      </c>
      <c r="HY42" s="73">
        <v>1661.51929</v>
      </c>
      <c r="HZ42" s="73">
        <v>59.548000000000002</v>
      </c>
      <c r="IA42" s="73">
        <v>53770.858</v>
      </c>
      <c r="IB42" s="73">
        <v>452.453238</v>
      </c>
      <c r="IC42" s="73">
        <v>5.1859999999999999</v>
      </c>
      <c r="ID42" s="73">
        <v>979.31399999999996</v>
      </c>
      <c r="IE42" s="73">
        <v>55.277999999999999</v>
      </c>
      <c r="IF42" s="73">
        <v>483387.83272000001</v>
      </c>
      <c r="IG42" s="73">
        <v>27290.628000000001</v>
      </c>
      <c r="IH42" s="73">
        <v>3584.835</v>
      </c>
      <c r="II42" s="73">
        <v>1017.6420000000001</v>
      </c>
      <c r="IJ42" s="73">
        <v>4296.3469999999998</v>
      </c>
      <c r="IK42" s="73">
        <v>1001.115</v>
      </c>
      <c r="IL42" s="73">
        <v>3930.8211000000001</v>
      </c>
      <c r="IM42" s="73">
        <v>2166.5590000000002</v>
      </c>
      <c r="IN42" s="73">
        <v>2282.1525999999999</v>
      </c>
      <c r="IO42" s="73">
        <v>1156.8579999999999</v>
      </c>
      <c r="IP42" s="73">
        <v>3533.89</v>
      </c>
      <c r="IQ42" s="73">
        <v>4214.5050000000001</v>
      </c>
      <c r="IR42" s="73">
        <v>21.5</v>
      </c>
      <c r="IS42" s="73">
        <v>13332.68289</v>
      </c>
      <c r="IT42" s="73">
        <v>1661.51929</v>
      </c>
      <c r="IU42" s="73">
        <v>59.548000000000002</v>
      </c>
      <c r="IV42" s="74">
        <v>0</v>
      </c>
      <c r="IW42" s="71">
        <v>62</v>
      </c>
      <c r="IX42" s="71">
        <v>0</v>
      </c>
      <c r="IY42" s="71">
        <v>0</v>
      </c>
      <c r="IZ42" s="71">
        <v>1</v>
      </c>
      <c r="JA42" s="71">
        <v>55</v>
      </c>
      <c r="JB42" s="71">
        <v>11</v>
      </c>
      <c r="JC42" s="71">
        <v>3</v>
      </c>
      <c r="JD42" s="71">
        <v>0</v>
      </c>
      <c r="JE42" s="71">
        <v>1201</v>
      </c>
      <c r="JF42" s="71">
        <v>300</v>
      </c>
      <c r="JG42" s="71">
        <v>289</v>
      </c>
      <c r="JH42" s="71">
        <v>47</v>
      </c>
      <c r="JI42" s="71">
        <v>23</v>
      </c>
      <c r="JJ42" s="71">
        <v>367</v>
      </c>
      <c r="JK42" s="71">
        <v>227</v>
      </c>
      <c r="JL42" s="71">
        <v>1089</v>
      </c>
      <c r="JM42" s="71">
        <v>140</v>
      </c>
      <c r="JN42" s="71">
        <v>633</v>
      </c>
      <c r="JO42" s="71">
        <v>146</v>
      </c>
      <c r="JP42" s="71">
        <v>2</v>
      </c>
      <c r="JQ42" s="71">
        <v>496</v>
      </c>
      <c r="JR42" s="71">
        <v>470</v>
      </c>
      <c r="JS42" s="71">
        <v>317</v>
      </c>
      <c r="JT42" s="71">
        <v>388</v>
      </c>
      <c r="JU42" s="71">
        <v>166</v>
      </c>
      <c r="JV42" s="71">
        <v>183</v>
      </c>
      <c r="JW42" s="71">
        <v>104</v>
      </c>
      <c r="JX42" s="71">
        <v>590</v>
      </c>
      <c r="JY42" s="71">
        <v>310</v>
      </c>
      <c r="JZ42" s="71">
        <v>107</v>
      </c>
      <c r="KA42" s="71">
        <v>905</v>
      </c>
      <c r="KB42" s="71">
        <v>75</v>
      </c>
      <c r="KC42" s="71">
        <v>231</v>
      </c>
      <c r="KD42" s="71">
        <v>34</v>
      </c>
      <c r="KE42" s="71">
        <v>136</v>
      </c>
      <c r="KF42" s="71">
        <v>432</v>
      </c>
      <c r="KG42" s="71">
        <v>284</v>
      </c>
      <c r="KH42" s="71">
        <v>29</v>
      </c>
      <c r="KI42" s="71">
        <v>151</v>
      </c>
      <c r="KJ42" s="71">
        <v>15</v>
      </c>
      <c r="KK42" s="71">
        <v>29</v>
      </c>
      <c r="KL42" s="71">
        <v>10</v>
      </c>
      <c r="KM42" s="71">
        <v>0</v>
      </c>
      <c r="KN42" s="71">
        <v>10</v>
      </c>
      <c r="KO42" s="71">
        <v>0</v>
      </c>
      <c r="KP42" s="71">
        <v>21</v>
      </c>
      <c r="KQ42" s="71">
        <v>61</v>
      </c>
      <c r="KR42" s="71">
        <v>39</v>
      </c>
      <c r="KS42" s="71">
        <v>2</v>
      </c>
      <c r="KT42" s="71">
        <v>11</v>
      </c>
      <c r="KU42" s="71">
        <v>0</v>
      </c>
      <c r="KV42" s="71">
        <v>9</v>
      </c>
      <c r="KW42" s="71">
        <v>3</v>
      </c>
      <c r="KX42" s="71">
        <v>4</v>
      </c>
      <c r="KY42" s="71">
        <v>5</v>
      </c>
      <c r="KZ42" s="71">
        <v>847</v>
      </c>
      <c r="LA42" s="71">
        <v>3</v>
      </c>
      <c r="LB42" s="71">
        <v>10</v>
      </c>
      <c r="LC42" s="71">
        <v>5</v>
      </c>
      <c r="LD42" s="71">
        <v>14</v>
      </c>
      <c r="LE42" s="71">
        <v>3</v>
      </c>
      <c r="LF42" s="71">
        <v>64</v>
      </c>
      <c r="LG42" s="71">
        <v>7</v>
      </c>
      <c r="LH42" s="71">
        <v>23</v>
      </c>
      <c r="LI42" s="71">
        <v>30</v>
      </c>
      <c r="LJ42" s="71">
        <v>2</v>
      </c>
      <c r="LK42" s="71">
        <v>54</v>
      </c>
      <c r="LL42" s="71">
        <v>2</v>
      </c>
      <c r="LM42" s="71">
        <v>625</v>
      </c>
      <c r="LN42" s="71">
        <v>0</v>
      </c>
      <c r="LO42" s="71">
        <v>104</v>
      </c>
      <c r="LP42" s="71">
        <v>7</v>
      </c>
      <c r="LQ42" s="71">
        <v>2</v>
      </c>
      <c r="LR42" s="71">
        <v>8</v>
      </c>
      <c r="LS42" s="71">
        <v>364</v>
      </c>
      <c r="LT42" s="71">
        <v>4</v>
      </c>
      <c r="LU42" s="71">
        <v>0</v>
      </c>
      <c r="LV42" s="71">
        <v>91</v>
      </c>
      <c r="LW42" s="71">
        <v>6</v>
      </c>
      <c r="LX42" s="71">
        <v>100</v>
      </c>
      <c r="LY42" s="71">
        <v>355</v>
      </c>
      <c r="LZ42" s="71">
        <v>39</v>
      </c>
      <c r="MA42" s="71">
        <v>707</v>
      </c>
      <c r="MB42" s="71">
        <v>1</v>
      </c>
      <c r="MC42" s="71">
        <v>7</v>
      </c>
      <c r="MD42" s="71">
        <v>2</v>
      </c>
      <c r="ME42" s="71">
        <v>2</v>
      </c>
      <c r="MF42" s="71">
        <v>513</v>
      </c>
      <c r="MG42" s="71">
        <v>0</v>
      </c>
      <c r="MH42" s="71">
        <v>3</v>
      </c>
      <c r="MI42" s="71">
        <v>0</v>
      </c>
      <c r="MJ42" s="71">
        <v>9</v>
      </c>
      <c r="MK42" s="71">
        <v>2</v>
      </c>
      <c r="ML42" s="71">
        <v>5</v>
      </c>
      <c r="MM42" s="71">
        <v>27</v>
      </c>
      <c r="MN42" s="71">
        <v>0</v>
      </c>
      <c r="MO42" s="71">
        <v>151</v>
      </c>
      <c r="MP42" s="71">
        <v>85</v>
      </c>
      <c r="MQ42" s="71">
        <v>12</v>
      </c>
      <c r="MR42" s="71">
        <v>35</v>
      </c>
      <c r="MS42" s="71">
        <v>5</v>
      </c>
      <c r="MT42" s="71">
        <v>210</v>
      </c>
      <c r="MU42" s="71">
        <v>0</v>
      </c>
      <c r="MV42" s="71">
        <v>24</v>
      </c>
      <c r="MW42" s="71">
        <v>136</v>
      </c>
      <c r="MX42" s="71">
        <v>62</v>
      </c>
      <c r="MY42" s="71">
        <v>0</v>
      </c>
      <c r="MZ42" s="71">
        <v>0</v>
      </c>
      <c r="NA42" s="71">
        <v>1</v>
      </c>
      <c r="NB42" s="71">
        <v>55</v>
      </c>
      <c r="NC42" s="71">
        <v>11</v>
      </c>
      <c r="ND42" s="71">
        <v>3</v>
      </c>
      <c r="NE42" s="71">
        <v>0</v>
      </c>
      <c r="NF42" s="71">
        <v>1201</v>
      </c>
      <c r="NG42" s="71">
        <v>300</v>
      </c>
      <c r="NH42" s="71">
        <v>289</v>
      </c>
      <c r="NI42" s="71">
        <v>47</v>
      </c>
      <c r="NJ42" s="71">
        <v>23</v>
      </c>
      <c r="NK42" s="71">
        <v>367</v>
      </c>
      <c r="NL42" s="71">
        <v>227</v>
      </c>
      <c r="NM42" s="71">
        <v>1089</v>
      </c>
      <c r="NN42" s="71">
        <v>100</v>
      </c>
      <c r="NO42" s="71">
        <v>633</v>
      </c>
      <c r="NP42" s="71">
        <v>146</v>
      </c>
      <c r="NQ42" s="71">
        <v>2</v>
      </c>
      <c r="NR42" s="71">
        <v>496</v>
      </c>
      <c r="NS42" s="71">
        <v>470</v>
      </c>
      <c r="NT42" s="71">
        <v>317</v>
      </c>
      <c r="NU42" s="71">
        <v>388</v>
      </c>
      <c r="NV42" s="71">
        <v>166</v>
      </c>
      <c r="NW42" s="71">
        <v>183</v>
      </c>
      <c r="NX42" s="71">
        <v>104</v>
      </c>
      <c r="NY42" s="71">
        <v>590</v>
      </c>
      <c r="NZ42" s="71">
        <v>310</v>
      </c>
      <c r="OA42" s="71">
        <v>107</v>
      </c>
      <c r="OB42" s="71">
        <v>905</v>
      </c>
      <c r="OC42" s="71">
        <v>75</v>
      </c>
      <c r="OD42" s="71">
        <v>21</v>
      </c>
      <c r="OE42" s="71">
        <v>10</v>
      </c>
      <c r="OF42" s="71">
        <v>0</v>
      </c>
      <c r="OG42" s="71">
        <v>432</v>
      </c>
      <c r="OH42" s="71">
        <v>284</v>
      </c>
      <c r="OI42" s="71">
        <v>29</v>
      </c>
      <c r="OJ42" s="71">
        <v>151</v>
      </c>
      <c r="OK42" s="71">
        <v>15</v>
      </c>
      <c r="OL42" s="71">
        <v>29</v>
      </c>
      <c r="OM42" s="71">
        <v>10</v>
      </c>
      <c r="ON42" s="71">
        <v>0</v>
      </c>
      <c r="OO42" s="71">
        <v>10</v>
      </c>
      <c r="OP42" s="71">
        <v>0</v>
      </c>
      <c r="OQ42" s="71">
        <v>21</v>
      </c>
      <c r="OR42" s="71">
        <v>61</v>
      </c>
      <c r="OS42" s="71">
        <v>39</v>
      </c>
      <c r="OT42" s="71">
        <v>2</v>
      </c>
      <c r="OU42" s="71">
        <v>11</v>
      </c>
      <c r="OV42" s="71">
        <v>0</v>
      </c>
      <c r="OW42" s="71">
        <v>9</v>
      </c>
      <c r="OX42" s="71">
        <v>3</v>
      </c>
      <c r="OY42" s="71">
        <v>4</v>
      </c>
      <c r="OZ42" s="71">
        <v>5</v>
      </c>
      <c r="PA42" s="71">
        <v>847</v>
      </c>
      <c r="PB42" s="71">
        <v>3</v>
      </c>
      <c r="PC42" s="71">
        <v>10</v>
      </c>
      <c r="PD42" s="71">
        <v>5</v>
      </c>
      <c r="PE42" s="71">
        <v>14</v>
      </c>
      <c r="PF42" s="71">
        <v>3</v>
      </c>
      <c r="PG42" s="71">
        <v>64</v>
      </c>
      <c r="PH42" s="71">
        <v>7</v>
      </c>
      <c r="PI42" s="71">
        <v>23</v>
      </c>
      <c r="PJ42" s="71">
        <v>30</v>
      </c>
      <c r="PK42" s="71">
        <v>2</v>
      </c>
      <c r="PL42" s="71">
        <v>54</v>
      </c>
      <c r="PM42" s="71">
        <v>2</v>
      </c>
      <c r="PN42" s="71">
        <v>625</v>
      </c>
      <c r="PO42" s="71">
        <v>0</v>
      </c>
      <c r="PP42" s="71">
        <v>104</v>
      </c>
      <c r="PQ42" s="71">
        <v>7</v>
      </c>
      <c r="PR42" s="71">
        <v>2</v>
      </c>
      <c r="PS42" s="71">
        <v>8</v>
      </c>
      <c r="PT42" s="71">
        <v>364</v>
      </c>
      <c r="PU42" s="71">
        <v>4</v>
      </c>
      <c r="PV42" s="71">
        <v>0</v>
      </c>
      <c r="PW42" s="71">
        <v>91</v>
      </c>
      <c r="PX42" s="71">
        <v>6</v>
      </c>
      <c r="PY42" s="71">
        <v>100</v>
      </c>
      <c r="PZ42" s="71">
        <v>355</v>
      </c>
      <c r="QA42" s="71">
        <v>39</v>
      </c>
      <c r="QB42" s="71">
        <v>707</v>
      </c>
      <c r="QC42" s="71">
        <v>1</v>
      </c>
      <c r="QD42" s="71">
        <v>7</v>
      </c>
      <c r="QE42" s="71">
        <v>2</v>
      </c>
      <c r="QF42" s="71">
        <v>2</v>
      </c>
      <c r="QG42" s="71">
        <v>513</v>
      </c>
      <c r="QH42" s="71">
        <v>0</v>
      </c>
      <c r="QI42" s="71">
        <v>3</v>
      </c>
      <c r="QJ42" s="71">
        <v>0</v>
      </c>
      <c r="QK42" s="71">
        <v>9</v>
      </c>
      <c r="QL42" s="71">
        <v>2</v>
      </c>
      <c r="QM42" s="71">
        <v>5</v>
      </c>
      <c r="QN42" s="71">
        <v>27</v>
      </c>
      <c r="QO42" s="71">
        <v>0</v>
      </c>
      <c r="QP42" s="71">
        <v>151</v>
      </c>
      <c r="QQ42" s="71">
        <v>85</v>
      </c>
      <c r="QR42" s="71">
        <v>12</v>
      </c>
      <c r="QS42" s="71">
        <v>410</v>
      </c>
      <c r="QT42" s="71">
        <v>62</v>
      </c>
      <c r="QU42" s="71">
        <v>1</v>
      </c>
      <c r="QV42" s="71">
        <v>55</v>
      </c>
      <c r="QW42" s="71">
        <v>14</v>
      </c>
      <c r="QX42" s="71">
        <v>8535</v>
      </c>
      <c r="QY42" s="71">
        <v>463</v>
      </c>
      <c r="QZ42" s="71">
        <v>508</v>
      </c>
      <c r="RA42" s="71">
        <v>143</v>
      </c>
      <c r="RB42" s="71">
        <v>914</v>
      </c>
      <c r="RC42" s="71">
        <v>180</v>
      </c>
      <c r="RD42" s="71">
        <v>627</v>
      </c>
      <c r="RE42" s="71">
        <v>121</v>
      </c>
      <c r="RF42" s="71">
        <v>368</v>
      </c>
      <c r="RG42" s="71">
        <v>197</v>
      </c>
      <c r="RH42" s="71">
        <v>394</v>
      </c>
      <c r="RI42" s="71">
        <v>715</v>
      </c>
      <c r="RJ42" s="71">
        <v>4</v>
      </c>
      <c r="RK42" s="71">
        <v>559</v>
      </c>
      <c r="RL42" s="71">
        <v>236</v>
      </c>
      <c r="RM42" s="71">
        <v>12</v>
      </c>
      <c r="RN42" s="71">
        <v>410</v>
      </c>
      <c r="RO42" s="71">
        <v>62</v>
      </c>
      <c r="RP42" s="71">
        <v>1</v>
      </c>
      <c r="RQ42" s="71">
        <v>55</v>
      </c>
      <c r="RR42" s="71">
        <v>14</v>
      </c>
      <c r="RS42" s="71">
        <v>8575</v>
      </c>
      <c r="RT42" s="71">
        <v>833</v>
      </c>
      <c r="RU42" s="71">
        <v>508</v>
      </c>
      <c r="RV42" s="71">
        <v>143</v>
      </c>
      <c r="RW42" s="71">
        <v>914</v>
      </c>
      <c r="RX42" s="71">
        <v>180</v>
      </c>
      <c r="RY42" s="71">
        <v>627</v>
      </c>
      <c r="RZ42" s="71">
        <v>121</v>
      </c>
      <c r="SA42" s="71">
        <v>368</v>
      </c>
      <c r="SB42" s="71">
        <v>197</v>
      </c>
      <c r="SC42" s="71">
        <v>394</v>
      </c>
      <c r="SD42" s="71">
        <v>715</v>
      </c>
      <c r="SE42" s="71">
        <v>4</v>
      </c>
      <c r="SF42" s="71">
        <v>559</v>
      </c>
      <c r="SG42" s="71">
        <v>236</v>
      </c>
      <c r="SH42" s="71">
        <v>12</v>
      </c>
    </row>
    <row r="43" spans="1:502">
      <c r="A43" s="16" t="s">
        <v>803</v>
      </c>
      <c r="B43" s="70">
        <v>25</v>
      </c>
      <c r="C43" s="70">
        <v>8</v>
      </c>
      <c r="D43" s="70">
        <v>2</v>
      </c>
      <c r="E43" s="70">
        <v>2011</v>
      </c>
      <c r="F43" s="70" t="s">
        <v>178</v>
      </c>
      <c r="G43" s="1075" t="s">
        <v>795</v>
      </c>
      <c r="H43" s="70" t="s">
        <v>796</v>
      </c>
      <c r="I43" s="1074"/>
      <c r="J43" s="73">
        <v>391.54300000000001</v>
      </c>
      <c r="K43" s="73">
        <v>0</v>
      </c>
      <c r="L43" s="73">
        <v>0</v>
      </c>
      <c r="M43" s="73">
        <v>8.9220000000000006</v>
      </c>
      <c r="N43" s="73">
        <v>968.28499999999997</v>
      </c>
      <c r="O43" s="73">
        <v>39.427</v>
      </c>
      <c r="P43" s="73">
        <v>3.6019999999999999</v>
      </c>
      <c r="Q43" s="73">
        <v>10.128</v>
      </c>
      <c r="R43" s="73">
        <v>11187.692300000001</v>
      </c>
      <c r="S43" s="73">
        <v>3563.4540000000002</v>
      </c>
      <c r="T43" s="73">
        <v>5976.32</v>
      </c>
      <c r="U43" s="73">
        <v>502.92</v>
      </c>
      <c r="V43" s="73">
        <v>108.57899999999999</v>
      </c>
      <c r="W43" s="73">
        <v>25655.916000000001</v>
      </c>
      <c r="X43" s="73">
        <v>1302.835</v>
      </c>
      <c r="Y43" s="73">
        <v>76992.778999999995</v>
      </c>
      <c r="Z43" s="73">
        <v>32669.376</v>
      </c>
      <c r="AA43" s="73">
        <v>6065.835</v>
      </c>
      <c r="AB43" s="73">
        <v>2671.92</v>
      </c>
      <c r="AC43" s="73">
        <v>13.138</v>
      </c>
      <c r="AD43" s="73">
        <v>58773.32</v>
      </c>
      <c r="AE43" s="73">
        <v>190157.40299999999</v>
      </c>
      <c r="AF43" s="73">
        <v>10028.271000000001</v>
      </c>
      <c r="AG43" s="73">
        <v>4243.2489999999998</v>
      </c>
      <c r="AH43" s="73">
        <v>2050.1239999999998</v>
      </c>
      <c r="AI43" s="73">
        <v>1779.152</v>
      </c>
      <c r="AJ43" s="73">
        <v>1093.453</v>
      </c>
      <c r="AK43" s="73">
        <v>15123</v>
      </c>
      <c r="AL43" s="73">
        <v>4023.944</v>
      </c>
      <c r="AM43" s="73">
        <v>1035.3019999999999</v>
      </c>
      <c r="AN43" s="73">
        <v>15594.0257</v>
      </c>
      <c r="AO43" s="73">
        <v>519.274</v>
      </c>
      <c r="AP43" s="73">
        <v>24159.774000000001</v>
      </c>
      <c r="AQ43" s="73">
        <v>560.67100000000005</v>
      </c>
      <c r="AR43" s="73">
        <v>466.452</v>
      </c>
      <c r="AS43" s="73">
        <v>4465.893</v>
      </c>
      <c r="AT43" s="73">
        <v>2200.306</v>
      </c>
      <c r="AU43" s="73">
        <v>198.69800000000001</v>
      </c>
      <c r="AV43" s="73">
        <v>903.49599999999998</v>
      </c>
      <c r="AW43" s="73">
        <v>132.35400000000001</v>
      </c>
      <c r="AX43" s="73">
        <v>221.87899999999999</v>
      </c>
      <c r="AY43" s="73">
        <v>34.723999999999997</v>
      </c>
      <c r="AZ43" s="73">
        <v>9.5419999999999998</v>
      </c>
      <c r="BA43" s="73">
        <v>38.984999999999999</v>
      </c>
      <c r="BB43" s="73">
        <v>7.984</v>
      </c>
      <c r="BC43" s="73">
        <v>107.55800000000001</v>
      </c>
      <c r="BD43" s="73">
        <v>243.054</v>
      </c>
      <c r="BE43" s="73">
        <v>462.00700000000001</v>
      </c>
      <c r="BF43" s="73">
        <v>24.678000000000001</v>
      </c>
      <c r="BG43" s="73">
        <v>34.982999999999997</v>
      </c>
      <c r="BH43" s="73">
        <v>3.641</v>
      </c>
      <c r="BI43" s="73">
        <v>33.743000000000002</v>
      </c>
      <c r="BJ43" s="73">
        <v>29.003</v>
      </c>
      <c r="BK43" s="73">
        <v>15.843999999999999</v>
      </c>
      <c r="BL43" s="73">
        <v>15.7</v>
      </c>
      <c r="BM43" s="73">
        <v>3407.6379999999999</v>
      </c>
      <c r="BN43" s="73">
        <v>2.14</v>
      </c>
      <c r="BO43" s="73">
        <v>44.887</v>
      </c>
      <c r="BP43" s="73">
        <v>19.876999999999999</v>
      </c>
      <c r="BQ43" s="73">
        <v>34.085000000000001</v>
      </c>
      <c r="BR43" s="73">
        <v>8.3520000000000003</v>
      </c>
      <c r="BS43" s="73">
        <v>333.71100000000001</v>
      </c>
      <c r="BT43" s="73">
        <v>37.000399999999999</v>
      </c>
      <c r="BU43" s="73">
        <v>97.561000000000007</v>
      </c>
      <c r="BV43" s="73">
        <v>145.01400000000001</v>
      </c>
      <c r="BW43" s="73">
        <v>4.8029999999999999</v>
      </c>
      <c r="BX43" s="73">
        <v>197.08</v>
      </c>
      <c r="BY43" s="73">
        <v>3.2839999999999998</v>
      </c>
      <c r="BZ43" s="73">
        <v>3390.7658000000001</v>
      </c>
      <c r="CA43" s="73">
        <v>0</v>
      </c>
      <c r="CB43" s="73">
        <v>1894.1010000000001</v>
      </c>
      <c r="CC43" s="73">
        <v>63.765000000000001</v>
      </c>
      <c r="CD43" s="73">
        <v>23.536000000000001</v>
      </c>
      <c r="CE43" s="73">
        <v>33.162999999999997</v>
      </c>
      <c r="CF43" s="73">
        <v>1768.2580250000001</v>
      </c>
      <c r="CG43" s="73">
        <v>20.465</v>
      </c>
      <c r="CH43" s="73">
        <v>0</v>
      </c>
      <c r="CI43" s="73">
        <v>442.12196999999998</v>
      </c>
      <c r="CJ43" s="73">
        <v>22.364999999999998</v>
      </c>
      <c r="CK43" s="73">
        <v>598.899</v>
      </c>
      <c r="CL43" s="73">
        <v>3110.58</v>
      </c>
      <c r="CM43" s="73">
        <v>181.727</v>
      </c>
      <c r="CN43" s="73">
        <v>3715.6280000000002</v>
      </c>
      <c r="CO43" s="73">
        <v>3.9540000000000002</v>
      </c>
      <c r="CP43" s="73">
        <v>78.236999999999995</v>
      </c>
      <c r="CQ43" s="73">
        <v>6.0069999999999997</v>
      </c>
      <c r="CR43" s="73">
        <v>246.29499999999999</v>
      </c>
      <c r="CS43" s="73">
        <v>12731.92</v>
      </c>
      <c r="CT43" s="73">
        <v>0</v>
      </c>
      <c r="CU43" s="73">
        <v>0</v>
      </c>
      <c r="CV43" s="73">
        <v>0</v>
      </c>
      <c r="CW43" s="73">
        <v>95.507999999999996</v>
      </c>
      <c r="CX43" s="73">
        <v>7.3419999999999996</v>
      </c>
      <c r="CY43" s="73">
        <v>34.744999999999997</v>
      </c>
      <c r="CZ43" s="73">
        <v>196.363</v>
      </c>
      <c r="DA43" s="73">
        <v>0</v>
      </c>
      <c r="DB43" s="73">
        <v>956.37400000000002</v>
      </c>
      <c r="DC43" s="73">
        <v>728.62900000000002</v>
      </c>
      <c r="DD43" s="73">
        <v>57.054000000000002</v>
      </c>
      <c r="DE43" s="73">
        <v>30473.330999999998</v>
      </c>
      <c r="DF43" s="73">
        <v>1480.703</v>
      </c>
      <c r="DG43" s="73">
        <v>24028.26</v>
      </c>
      <c r="DH43" s="73">
        <v>0</v>
      </c>
      <c r="DI43" s="73">
        <v>479.923</v>
      </c>
      <c r="DJ43" s="73">
        <v>466.452</v>
      </c>
      <c r="DK43" s="73">
        <v>391.54300000000001</v>
      </c>
      <c r="DL43" s="73">
        <v>0</v>
      </c>
      <c r="DM43" s="73">
        <v>0</v>
      </c>
      <c r="DN43" s="73">
        <v>8.9220000000000006</v>
      </c>
      <c r="DO43" s="73">
        <v>968.28499999999997</v>
      </c>
      <c r="DP43" s="73">
        <v>39.427</v>
      </c>
      <c r="DQ43" s="73">
        <v>3.6019999999999999</v>
      </c>
      <c r="DR43" s="73">
        <v>10.128</v>
      </c>
      <c r="DS43" s="73">
        <v>11187.692300000001</v>
      </c>
      <c r="DT43" s="73">
        <v>3563.4540000000002</v>
      </c>
      <c r="DU43" s="73">
        <v>5976.32</v>
      </c>
      <c r="DV43" s="73">
        <v>502.92</v>
      </c>
      <c r="DW43" s="73">
        <v>108.57899999999999</v>
      </c>
      <c r="DX43" s="73">
        <v>25655.916000000001</v>
      </c>
      <c r="DY43" s="73">
        <v>1302.835</v>
      </c>
      <c r="DZ43" s="73">
        <v>76992.778999999995</v>
      </c>
      <c r="EA43" s="73">
        <v>715.34199999999998</v>
      </c>
      <c r="EB43" s="73">
        <v>6065.835</v>
      </c>
      <c r="EC43" s="73">
        <v>2671.92</v>
      </c>
      <c r="ED43" s="73">
        <v>13.138</v>
      </c>
      <c r="EE43" s="73">
        <v>58773.32</v>
      </c>
      <c r="EF43" s="73">
        <v>190157.40299999999</v>
      </c>
      <c r="EG43" s="73">
        <v>10028.271000000001</v>
      </c>
      <c r="EH43" s="73">
        <v>4243.2489999999998</v>
      </c>
      <c r="EI43" s="73">
        <v>2050.1239999999998</v>
      </c>
      <c r="EJ43" s="73">
        <v>1779.152</v>
      </c>
      <c r="EK43" s="73">
        <v>1093.453</v>
      </c>
      <c r="EL43" s="73">
        <v>15123</v>
      </c>
      <c r="EM43" s="73">
        <v>4023.944</v>
      </c>
      <c r="EN43" s="73">
        <v>1035.3019999999999</v>
      </c>
      <c r="EO43" s="73">
        <v>15594.0257</v>
      </c>
      <c r="EP43" s="73">
        <v>519.274</v>
      </c>
      <c r="EQ43" s="73">
        <v>131.51400000000001</v>
      </c>
      <c r="ER43" s="73">
        <v>80.748000000000005</v>
      </c>
      <c r="ES43" s="73">
        <v>0</v>
      </c>
      <c r="ET43" s="73">
        <v>4465.893</v>
      </c>
      <c r="EU43" s="73">
        <v>2200.306</v>
      </c>
      <c r="EV43" s="73">
        <v>198.69800000000001</v>
      </c>
      <c r="EW43" s="73">
        <v>903.49599999999998</v>
      </c>
      <c r="EX43" s="73">
        <v>132.35400000000001</v>
      </c>
      <c r="EY43" s="73">
        <v>221.87899999999999</v>
      </c>
      <c r="EZ43" s="73">
        <v>34.723999999999997</v>
      </c>
      <c r="FA43" s="73">
        <v>9.5419999999999998</v>
      </c>
      <c r="FB43" s="73">
        <v>38.984999999999999</v>
      </c>
      <c r="FC43" s="73">
        <v>7.984</v>
      </c>
      <c r="FD43" s="73">
        <v>107.55800000000001</v>
      </c>
      <c r="FE43" s="73">
        <v>243.054</v>
      </c>
      <c r="FF43" s="73">
        <v>462.00700000000001</v>
      </c>
      <c r="FG43" s="73">
        <v>24.678000000000001</v>
      </c>
      <c r="FH43" s="73">
        <v>34.982999999999997</v>
      </c>
      <c r="FI43" s="73">
        <v>3.641</v>
      </c>
      <c r="FJ43" s="73">
        <v>33.743000000000002</v>
      </c>
      <c r="FK43" s="73">
        <v>29.003</v>
      </c>
      <c r="FL43" s="73">
        <v>15.843999999999999</v>
      </c>
      <c r="FM43" s="73">
        <v>15.7</v>
      </c>
      <c r="FN43" s="73">
        <v>3407.6379999999999</v>
      </c>
      <c r="FO43" s="73">
        <v>2.14</v>
      </c>
      <c r="FP43" s="73">
        <v>44.887</v>
      </c>
      <c r="FQ43" s="73">
        <v>19.876999999999999</v>
      </c>
      <c r="FR43" s="73">
        <v>34.085000000000001</v>
      </c>
      <c r="FS43" s="73">
        <v>8.3520000000000003</v>
      </c>
      <c r="FT43" s="73">
        <v>333.71100000000001</v>
      </c>
      <c r="FU43" s="73">
        <v>37.000399999999999</v>
      </c>
      <c r="FV43" s="73">
        <v>97.561000000000007</v>
      </c>
      <c r="FW43" s="73">
        <v>145.01400000000001</v>
      </c>
      <c r="FX43" s="73">
        <v>4.8029999999999999</v>
      </c>
      <c r="FY43" s="73">
        <v>197.08</v>
      </c>
      <c r="FZ43" s="73">
        <v>3.2839999999999998</v>
      </c>
      <c r="GA43" s="73">
        <v>3390.7658000000001</v>
      </c>
      <c r="GB43" s="73">
        <v>0</v>
      </c>
      <c r="GC43" s="73">
        <v>1894.1010000000001</v>
      </c>
      <c r="GD43" s="73">
        <v>63.765000000000001</v>
      </c>
      <c r="GE43" s="73">
        <v>23.536000000000001</v>
      </c>
      <c r="GF43" s="73">
        <v>33.162999999999997</v>
      </c>
      <c r="GG43" s="73">
        <v>1768.2580250000001</v>
      </c>
      <c r="GH43" s="73">
        <v>20.465</v>
      </c>
      <c r="GI43" s="73">
        <v>0</v>
      </c>
      <c r="GJ43" s="73">
        <v>442.12196999999998</v>
      </c>
      <c r="GK43" s="73">
        <v>22.364999999999998</v>
      </c>
      <c r="GL43" s="73">
        <v>598.899</v>
      </c>
      <c r="GM43" s="73">
        <v>3110.58</v>
      </c>
      <c r="GN43" s="73">
        <v>181.727</v>
      </c>
      <c r="GO43" s="73">
        <v>3715.6280000000002</v>
      </c>
      <c r="GP43" s="73">
        <v>3.9540000000000002</v>
      </c>
      <c r="GQ43" s="73">
        <v>78.236999999999995</v>
      </c>
      <c r="GR43" s="73">
        <v>6.0069999999999997</v>
      </c>
      <c r="GS43" s="73">
        <v>246.29499999999999</v>
      </c>
      <c r="GT43" s="73">
        <v>12731.92</v>
      </c>
      <c r="GU43" s="73">
        <v>0</v>
      </c>
      <c r="GV43" s="73">
        <v>0</v>
      </c>
      <c r="GW43" s="73">
        <v>0</v>
      </c>
      <c r="GX43" s="73">
        <v>95.507999999999996</v>
      </c>
      <c r="GY43" s="73">
        <v>7.3419999999999996</v>
      </c>
      <c r="GZ43" s="73">
        <v>34.744999999999997</v>
      </c>
      <c r="HA43" s="73">
        <v>196.363</v>
      </c>
      <c r="HB43" s="73">
        <v>0</v>
      </c>
      <c r="HC43" s="73">
        <v>956.37400000000002</v>
      </c>
      <c r="HD43" s="73">
        <v>728.62900000000002</v>
      </c>
      <c r="HE43" s="73">
        <v>57.054000000000002</v>
      </c>
      <c r="HF43" s="73">
        <v>56928.669000000002</v>
      </c>
      <c r="HG43" s="73">
        <v>391.54300000000001</v>
      </c>
      <c r="HH43" s="73">
        <v>8.9220000000000006</v>
      </c>
      <c r="HI43" s="73">
        <v>968.28499999999997</v>
      </c>
      <c r="HJ43" s="73">
        <v>53.156999999999996</v>
      </c>
      <c r="HK43" s="73">
        <v>439177.24800000002</v>
      </c>
      <c r="HL43" s="73">
        <v>4678.1549999999997</v>
      </c>
      <c r="HM43" s="73">
        <v>3656.7330000000002</v>
      </c>
      <c r="HN43" s="73">
        <v>928.53200000000004</v>
      </c>
      <c r="HO43" s="73">
        <v>3649.893</v>
      </c>
      <c r="HP43" s="73">
        <v>815.1694</v>
      </c>
      <c r="HQ43" s="73">
        <v>3394.0497999999998</v>
      </c>
      <c r="HR43" s="73">
        <v>2014.5650000000001</v>
      </c>
      <c r="HS43" s="73">
        <v>1788.723025</v>
      </c>
      <c r="HT43" s="73">
        <v>1063.38597</v>
      </c>
      <c r="HU43" s="73">
        <v>3292.3069999999998</v>
      </c>
      <c r="HV43" s="73">
        <v>3797.819</v>
      </c>
      <c r="HW43" s="73">
        <v>252.30199999999999</v>
      </c>
      <c r="HX43" s="73">
        <v>13065.878000000001</v>
      </c>
      <c r="HY43" s="73">
        <v>1685.0029999999999</v>
      </c>
      <c r="HZ43" s="73">
        <v>57.054000000000002</v>
      </c>
      <c r="IA43" s="73">
        <v>56928.669000000002</v>
      </c>
      <c r="IB43" s="73">
        <v>391.54300000000001</v>
      </c>
      <c r="IC43" s="73">
        <v>8.9220000000000006</v>
      </c>
      <c r="ID43" s="73">
        <v>968.28499999999997</v>
      </c>
      <c r="IE43" s="73">
        <v>53.156999999999996</v>
      </c>
      <c r="IF43" s="73">
        <v>471131.28200000001</v>
      </c>
      <c r="IG43" s="73">
        <v>29652.79</v>
      </c>
      <c r="IH43" s="73">
        <v>3656.7330000000002</v>
      </c>
      <c r="II43" s="73">
        <v>928.53200000000004</v>
      </c>
      <c r="IJ43" s="73">
        <v>3649.893</v>
      </c>
      <c r="IK43" s="73">
        <v>815.1694</v>
      </c>
      <c r="IL43" s="73">
        <v>3394.0497999999998</v>
      </c>
      <c r="IM43" s="73">
        <v>2014.5650000000001</v>
      </c>
      <c r="IN43" s="73">
        <v>1788.723025</v>
      </c>
      <c r="IO43" s="73">
        <v>1063.38597</v>
      </c>
      <c r="IP43" s="73">
        <v>3292.3069999999998</v>
      </c>
      <c r="IQ43" s="73">
        <v>3797.819</v>
      </c>
      <c r="IR43" s="73">
        <v>252.30199999999999</v>
      </c>
      <c r="IS43" s="73">
        <v>13065.878000000001</v>
      </c>
      <c r="IT43" s="73">
        <v>1685.0029999999999</v>
      </c>
      <c r="IU43" s="73">
        <v>57.054000000000002</v>
      </c>
      <c r="IV43" s="74">
        <v>0</v>
      </c>
      <c r="IW43" s="71">
        <v>58</v>
      </c>
      <c r="IX43" s="71">
        <v>0</v>
      </c>
      <c r="IY43" s="71">
        <v>0</v>
      </c>
      <c r="IZ43" s="71">
        <v>2</v>
      </c>
      <c r="JA43" s="71">
        <v>56</v>
      </c>
      <c r="JB43" s="71">
        <v>12</v>
      </c>
      <c r="JC43" s="71">
        <v>1</v>
      </c>
      <c r="JD43" s="71">
        <v>2</v>
      </c>
      <c r="JE43" s="71">
        <v>1206</v>
      </c>
      <c r="JF43" s="71">
        <v>301</v>
      </c>
      <c r="JG43" s="71">
        <v>286</v>
      </c>
      <c r="JH43" s="71">
        <v>53</v>
      </c>
      <c r="JI43" s="71">
        <v>24</v>
      </c>
      <c r="JJ43" s="71">
        <v>379</v>
      </c>
      <c r="JK43" s="71">
        <v>183</v>
      </c>
      <c r="JL43" s="71">
        <v>1131</v>
      </c>
      <c r="JM43" s="71">
        <v>141</v>
      </c>
      <c r="JN43" s="71">
        <v>650</v>
      </c>
      <c r="JO43" s="71">
        <v>153</v>
      </c>
      <c r="JP43" s="71">
        <v>2</v>
      </c>
      <c r="JQ43" s="71">
        <v>501</v>
      </c>
      <c r="JR43" s="71">
        <v>482</v>
      </c>
      <c r="JS43" s="71">
        <v>342</v>
      </c>
      <c r="JT43" s="71">
        <v>400</v>
      </c>
      <c r="JU43" s="71">
        <v>186</v>
      </c>
      <c r="JV43" s="71">
        <v>203</v>
      </c>
      <c r="JW43" s="71">
        <v>101</v>
      </c>
      <c r="JX43" s="71">
        <v>556</v>
      </c>
      <c r="JY43" s="71">
        <v>305</v>
      </c>
      <c r="JZ43" s="71">
        <v>97</v>
      </c>
      <c r="KA43" s="71">
        <v>928</v>
      </c>
      <c r="KB43" s="71">
        <v>72</v>
      </c>
      <c r="KC43" s="71">
        <v>238</v>
      </c>
      <c r="KD43" s="71">
        <v>32</v>
      </c>
      <c r="KE43" s="71">
        <v>137</v>
      </c>
      <c r="KF43" s="71">
        <v>449</v>
      </c>
      <c r="KG43" s="71">
        <v>297</v>
      </c>
      <c r="KH43" s="71">
        <v>27</v>
      </c>
      <c r="KI43" s="71">
        <v>144</v>
      </c>
      <c r="KJ43" s="71">
        <v>13</v>
      </c>
      <c r="KK43" s="71">
        <v>52</v>
      </c>
      <c r="KL43" s="71">
        <v>10</v>
      </c>
      <c r="KM43" s="71">
        <v>2</v>
      </c>
      <c r="KN43" s="71">
        <v>8</v>
      </c>
      <c r="KO43" s="71">
        <v>2</v>
      </c>
      <c r="KP43" s="71">
        <v>21</v>
      </c>
      <c r="KQ43" s="71">
        <v>46</v>
      </c>
      <c r="KR43" s="71">
        <v>47</v>
      </c>
      <c r="KS43" s="71">
        <v>7</v>
      </c>
      <c r="KT43" s="71">
        <v>9</v>
      </c>
      <c r="KU43" s="71">
        <v>1</v>
      </c>
      <c r="KV43" s="71">
        <v>9</v>
      </c>
      <c r="KW43" s="71">
        <v>3</v>
      </c>
      <c r="KX43" s="71">
        <v>4</v>
      </c>
      <c r="KY43" s="71">
        <v>5</v>
      </c>
      <c r="KZ43" s="71">
        <v>810</v>
      </c>
      <c r="LA43" s="71">
        <v>1</v>
      </c>
      <c r="LB43" s="71">
        <v>13</v>
      </c>
      <c r="LC43" s="71">
        <v>5</v>
      </c>
      <c r="LD43" s="71">
        <v>13</v>
      </c>
      <c r="LE43" s="71">
        <v>3</v>
      </c>
      <c r="LF43" s="71">
        <v>58</v>
      </c>
      <c r="LG43" s="71">
        <v>7</v>
      </c>
      <c r="LH43" s="71">
        <v>24</v>
      </c>
      <c r="LI43" s="71">
        <v>30</v>
      </c>
      <c r="LJ43" s="71">
        <v>1</v>
      </c>
      <c r="LK43" s="71">
        <v>46</v>
      </c>
      <c r="LL43" s="71">
        <v>1</v>
      </c>
      <c r="LM43" s="71">
        <v>620</v>
      </c>
      <c r="LN43" s="71">
        <v>0</v>
      </c>
      <c r="LO43" s="71">
        <v>99</v>
      </c>
      <c r="LP43" s="71">
        <v>8</v>
      </c>
      <c r="LQ43" s="71">
        <v>3</v>
      </c>
      <c r="LR43" s="71">
        <v>8</v>
      </c>
      <c r="LS43" s="71">
        <v>335</v>
      </c>
      <c r="LT43" s="71">
        <v>7</v>
      </c>
      <c r="LU43" s="71">
        <v>0</v>
      </c>
      <c r="LV43" s="71">
        <v>93</v>
      </c>
      <c r="LW43" s="71">
        <v>6</v>
      </c>
      <c r="LX43" s="71">
        <v>102</v>
      </c>
      <c r="LY43" s="71">
        <v>365</v>
      </c>
      <c r="LZ43" s="71">
        <v>35</v>
      </c>
      <c r="MA43" s="71">
        <v>676</v>
      </c>
      <c r="MB43" s="71">
        <v>1</v>
      </c>
      <c r="MC43" s="71">
        <v>20</v>
      </c>
      <c r="MD43" s="71">
        <v>2</v>
      </c>
      <c r="ME43" s="71">
        <v>6</v>
      </c>
      <c r="MF43" s="71">
        <v>501</v>
      </c>
      <c r="MG43" s="71">
        <v>0</v>
      </c>
      <c r="MH43" s="71">
        <v>0</v>
      </c>
      <c r="MI43" s="71">
        <v>0</v>
      </c>
      <c r="MJ43" s="71">
        <v>8</v>
      </c>
      <c r="MK43" s="71">
        <v>1</v>
      </c>
      <c r="ML43" s="71">
        <v>5</v>
      </c>
      <c r="MM43" s="71">
        <v>34</v>
      </c>
      <c r="MN43" s="71">
        <v>0</v>
      </c>
      <c r="MO43" s="71">
        <v>141</v>
      </c>
      <c r="MP43" s="71">
        <v>133</v>
      </c>
      <c r="MQ43" s="71">
        <v>13</v>
      </c>
      <c r="MR43" s="71">
        <v>35</v>
      </c>
      <c r="MS43" s="71">
        <v>5</v>
      </c>
      <c r="MT43" s="71">
        <v>217</v>
      </c>
      <c r="MU43" s="71">
        <v>0</v>
      </c>
      <c r="MV43" s="71">
        <v>23</v>
      </c>
      <c r="MW43" s="71">
        <v>137</v>
      </c>
      <c r="MX43" s="71">
        <v>58</v>
      </c>
      <c r="MY43" s="71">
        <v>0</v>
      </c>
      <c r="MZ43" s="71">
        <v>0</v>
      </c>
      <c r="NA43" s="71">
        <v>2</v>
      </c>
      <c r="NB43" s="71">
        <v>56</v>
      </c>
      <c r="NC43" s="71">
        <v>12</v>
      </c>
      <c r="ND43" s="71">
        <v>1</v>
      </c>
      <c r="NE43" s="71">
        <v>2</v>
      </c>
      <c r="NF43" s="71">
        <v>1206</v>
      </c>
      <c r="NG43" s="71">
        <v>301</v>
      </c>
      <c r="NH43" s="71">
        <v>286</v>
      </c>
      <c r="NI43" s="71">
        <v>53</v>
      </c>
      <c r="NJ43" s="71">
        <v>24</v>
      </c>
      <c r="NK43" s="71">
        <v>379</v>
      </c>
      <c r="NL43" s="71">
        <v>183</v>
      </c>
      <c r="NM43" s="71">
        <v>1131</v>
      </c>
      <c r="NN43" s="71">
        <v>101</v>
      </c>
      <c r="NO43" s="71">
        <v>650</v>
      </c>
      <c r="NP43" s="71">
        <v>153</v>
      </c>
      <c r="NQ43" s="71">
        <v>2</v>
      </c>
      <c r="NR43" s="71">
        <v>501</v>
      </c>
      <c r="NS43" s="71">
        <v>482</v>
      </c>
      <c r="NT43" s="71">
        <v>342</v>
      </c>
      <c r="NU43" s="71">
        <v>400</v>
      </c>
      <c r="NV43" s="71">
        <v>186</v>
      </c>
      <c r="NW43" s="71">
        <v>203</v>
      </c>
      <c r="NX43" s="71">
        <v>101</v>
      </c>
      <c r="NY43" s="71">
        <v>556</v>
      </c>
      <c r="NZ43" s="71">
        <v>305</v>
      </c>
      <c r="OA43" s="71">
        <v>97</v>
      </c>
      <c r="OB43" s="71">
        <v>928</v>
      </c>
      <c r="OC43" s="71">
        <v>72</v>
      </c>
      <c r="OD43" s="71">
        <v>21</v>
      </c>
      <c r="OE43" s="71">
        <v>9</v>
      </c>
      <c r="OF43" s="71">
        <v>0</v>
      </c>
      <c r="OG43" s="71">
        <v>449</v>
      </c>
      <c r="OH43" s="71">
        <v>297</v>
      </c>
      <c r="OI43" s="71">
        <v>27</v>
      </c>
      <c r="OJ43" s="71">
        <v>144</v>
      </c>
      <c r="OK43" s="71">
        <v>13</v>
      </c>
      <c r="OL43" s="71">
        <v>52</v>
      </c>
      <c r="OM43" s="71">
        <v>10</v>
      </c>
      <c r="ON43" s="71">
        <v>2</v>
      </c>
      <c r="OO43" s="71">
        <v>8</v>
      </c>
      <c r="OP43" s="71">
        <v>2</v>
      </c>
      <c r="OQ43" s="71">
        <v>21</v>
      </c>
      <c r="OR43" s="71">
        <v>46</v>
      </c>
      <c r="OS43" s="71">
        <v>47</v>
      </c>
      <c r="OT43" s="71">
        <v>7</v>
      </c>
      <c r="OU43" s="71">
        <v>9</v>
      </c>
      <c r="OV43" s="71">
        <v>1</v>
      </c>
      <c r="OW43" s="71">
        <v>9</v>
      </c>
      <c r="OX43" s="71">
        <v>3</v>
      </c>
      <c r="OY43" s="71">
        <v>4</v>
      </c>
      <c r="OZ43" s="71">
        <v>5</v>
      </c>
      <c r="PA43" s="71">
        <v>810</v>
      </c>
      <c r="PB43" s="71">
        <v>1</v>
      </c>
      <c r="PC43" s="71">
        <v>13</v>
      </c>
      <c r="PD43" s="71">
        <v>5</v>
      </c>
      <c r="PE43" s="71">
        <v>13</v>
      </c>
      <c r="PF43" s="71">
        <v>3</v>
      </c>
      <c r="PG43" s="71">
        <v>58</v>
      </c>
      <c r="PH43" s="71">
        <v>7</v>
      </c>
      <c r="PI43" s="71">
        <v>24</v>
      </c>
      <c r="PJ43" s="71">
        <v>30</v>
      </c>
      <c r="PK43" s="71">
        <v>1</v>
      </c>
      <c r="PL43" s="71">
        <v>46</v>
      </c>
      <c r="PM43" s="71">
        <v>1</v>
      </c>
      <c r="PN43" s="71">
        <v>620</v>
      </c>
      <c r="PO43" s="71">
        <v>0</v>
      </c>
      <c r="PP43" s="71">
        <v>99</v>
      </c>
      <c r="PQ43" s="71">
        <v>8</v>
      </c>
      <c r="PR43" s="71">
        <v>3</v>
      </c>
      <c r="PS43" s="71">
        <v>8</v>
      </c>
      <c r="PT43" s="71">
        <v>335</v>
      </c>
      <c r="PU43" s="71">
        <v>7</v>
      </c>
      <c r="PV43" s="71">
        <v>0</v>
      </c>
      <c r="PW43" s="71">
        <v>93</v>
      </c>
      <c r="PX43" s="71">
        <v>6</v>
      </c>
      <c r="PY43" s="71">
        <v>102</v>
      </c>
      <c r="PZ43" s="71">
        <v>365</v>
      </c>
      <c r="QA43" s="71">
        <v>35</v>
      </c>
      <c r="QB43" s="71">
        <v>676</v>
      </c>
      <c r="QC43" s="71">
        <v>1</v>
      </c>
      <c r="QD43" s="71">
        <v>20</v>
      </c>
      <c r="QE43" s="71">
        <v>2</v>
      </c>
      <c r="QF43" s="71">
        <v>6</v>
      </c>
      <c r="QG43" s="71">
        <v>501</v>
      </c>
      <c r="QH43" s="71">
        <v>0</v>
      </c>
      <c r="QI43" s="71">
        <v>0</v>
      </c>
      <c r="QJ43" s="71">
        <v>0</v>
      </c>
      <c r="QK43" s="71">
        <v>8</v>
      </c>
      <c r="QL43" s="71">
        <v>1</v>
      </c>
      <c r="QM43" s="71">
        <v>5</v>
      </c>
      <c r="QN43" s="71">
        <v>34</v>
      </c>
      <c r="QO43" s="71">
        <v>0</v>
      </c>
      <c r="QP43" s="71">
        <v>141</v>
      </c>
      <c r="QQ43" s="71">
        <v>133</v>
      </c>
      <c r="QR43" s="71">
        <v>13</v>
      </c>
      <c r="QS43" s="71">
        <v>417</v>
      </c>
      <c r="QT43" s="71">
        <v>58</v>
      </c>
      <c r="QU43" s="71">
        <v>2</v>
      </c>
      <c r="QV43" s="71">
        <v>56</v>
      </c>
      <c r="QW43" s="71">
        <v>15</v>
      </c>
      <c r="QX43" s="71">
        <v>8642</v>
      </c>
      <c r="QY43" s="71">
        <v>479</v>
      </c>
      <c r="QZ43" s="71">
        <v>533</v>
      </c>
      <c r="RA43" s="71">
        <v>143</v>
      </c>
      <c r="RB43" s="71">
        <v>876</v>
      </c>
      <c r="RC43" s="71">
        <v>166</v>
      </c>
      <c r="RD43" s="71">
        <v>621</v>
      </c>
      <c r="RE43" s="71">
        <v>118</v>
      </c>
      <c r="RF43" s="71">
        <v>342</v>
      </c>
      <c r="RG43" s="71">
        <v>201</v>
      </c>
      <c r="RH43" s="71">
        <v>400</v>
      </c>
      <c r="RI43" s="71">
        <v>697</v>
      </c>
      <c r="RJ43" s="71">
        <v>8</v>
      </c>
      <c r="RK43" s="71">
        <v>549</v>
      </c>
      <c r="RL43" s="71">
        <v>274</v>
      </c>
      <c r="RM43" s="71">
        <v>13</v>
      </c>
      <c r="RN43" s="71">
        <v>417</v>
      </c>
      <c r="RO43" s="71">
        <v>58</v>
      </c>
      <c r="RP43" s="71">
        <v>2</v>
      </c>
      <c r="RQ43" s="71">
        <v>56</v>
      </c>
      <c r="RR43" s="71">
        <v>15</v>
      </c>
      <c r="RS43" s="71">
        <v>8682</v>
      </c>
      <c r="RT43" s="71">
        <v>856</v>
      </c>
      <c r="RU43" s="71">
        <v>533</v>
      </c>
      <c r="RV43" s="71">
        <v>143</v>
      </c>
      <c r="RW43" s="71">
        <v>876</v>
      </c>
      <c r="RX43" s="71">
        <v>166</v>
      </c>
      <c r="RY43" s="71">
        <v>621</v>
      </c>
      <c r="RZ43" s="71">
        <v>118</v>
      </c>
      <c r="SA43" s="71">
        <v>342</v>
      </c>
      <c r="SB43" s="71">
        <v>201</v>
      </c>
      <c r="SC43" s="71">
        <v>400</v>
      </c>
      <c r="SD43" s="71">
        <v>697</v>
      </c>
      <c r="SE43" s="71">
        <v>8</v>
      </c>
      <c r="SF43" s="71">
        <v>549</v>
      </c>
      <c r="SG43" s="71">
        <v>274</v>
      </c>
      <c r="SH43" s="71">
        <v>13</v>
      </c>
    </row>
    <row r="44" spans="1:502">
      <c r="A44" s="16" t="s">
        <v>804</v>
      </c>
      <c r="B44" s="70">
        <v>26</v>
      </c>
      <c r="C44" s="70">
        <v>9</v>
      </c>
      <c r="D44" s="70">
        <v>2</v>
      </c>
      <c r="E44" s="70">
        <v>2012</v>
      </c>
      <c r="F44" s="70" t="s">
        <v>179</v>
      </c>
      <c r="G44" s="1075" t="s">
        <v>795</v>
      </c>
      <c r="H44" s="70" t="s">
        <v>796</v>
      </c>
      <c r="I44" s="1066"/>
      <c r="J44" s="73">
        <v>455.37299999999999</v>
      </c>
      <c r="K44" s="73">
        <v>0</v>
      </c>
      <c r="L44" s="73">
        <v>1.742</v>
      </c>
      <c r="M44" s="73">
        <v>12.885</v>
      </c>
      <c r="N44" s="73">
        <v>1106.9059999999999</v>
      </c>
      <c r="O44" s="73">
        <v>36.356000000000002</v>
      </c>
      <c r="P44" s="73">
        <v>3.5579999999999998</v>
      </c>
      <c r="Q44" s="73">
        <v>0</v>
      </c>
      <c r="R44" s="73">
        <v>12582.745000000001</v>
      </c>
      <c r="S44" s="73">
        <v>3853.3710000000001</v>
      </c>
      <c r="T44" s="73">
        <v>6035.5</v>
      </c>
      <c r="U44" s="73">
        <v>588.28599999999994</v>
      </c>
      <c r="V44" s="73">
        <v>125.94499999999999</v>
      </c>
      <c r="W44" s="73">
        <v>22390.153999999999</v>
      </c>
      <c r="X44" s="73">
        <v>5074.1989999999996</v>
      </c>
      <c r="Y44" s="73">
        <v>76018.558000000005</v>
      </c>
      <c r="Z44" s="73">
        <v>33435.875</v>
      </c>
      <c r="AA44" s="73">
        <v>6844.1149999999998</v>
      </c>
      <c r="AB44" s="73">
        <v>2731.5360000000001</v>
      </c>
      <c r="AC44" s="73">
        <v>12.494</v>
      </c>
      <c r="AD44" s="73">
        <v>60438.212</v>
      </c>
      <c r="AE44" s="73">
        <v>183347.92300000001</v>
      </c>
      <c r="AF44" s="73">
        <v>10651.194</v>
      </c>
      <c r="AG44" s="73">
        <v>4841.8500000000004</v>
      </c>
      <c r="AH44" s="73">
        <v>2247.6689999999999</v>
      </c>
      <c r="AI44" s="73">
        <v>1885.8610000000001</v>
      </c>
      <c r="AJ44" s="73">
        <v>1168.5540000000001</v>
      </c>
      <c r="AK44" s="73">
        <v>15436.683999999999</v>
      </c>
      <c r="AL44" s="73">
        <v>4429.1769999999997</v>
      </c>
      <c r="AM44" s="73">
        <v>1433.431</v>
      </c>
      <c r="AN44" s="73">
        <v>17542.703099999999</v>
      </c>
      <c r="AO44" s="73">
        <v>626.48</v>
      </c>
      <c r="AP44" s="73">
        <v>25952.059000000001</v>
      </c>
      <c r="AQ44" s="73">
        <v>645.80600000000004</v>
      </c>
      <c r="AR44" s="73">
        <v>436.82299999999998</v>
      </c>
      <c r="AS44" s="73">
        <v>5602.0460000000003</v>
      </c>
      <c r="AT44" s="73">
        <v>2267.0100000000002</v>
      </c>
      <c r="AU44" s="73">
        <v>250.45</v>
      </c>
      <c r="AV44" s="73">
        <v>1140.3320000000001</v>
      </c>
      <c r="AW44" s="73">
        <v>166.767</v>
      </c>
      <c r="AX44" s="73">
        <v>162.81299999999999</v>
      </c>
      <c r="AY44" s="73">
        <v>141.84899999999999</v>
      </c>
      <c r="AZ44" s="73">
        <v>16.071000000000002</v>
      </c>
      <c r="BA44" s="73">
        <v>40.198</v>
      </c>
      <c r="BB44" s="73">
        <v>5.4189999999999996</v>
      </c>
      <c r="BC44" s="73">
        <v>123.315</v>
      </c>
      <c r="BD44" s="73">
        <v>319.35700000000003</v>
      </c>
      <c r="BE44" s="73">
        <v>577.00400000000002</v>
      </c>
      <c r="BF44" s="73">
        <v>0</v>
      </c>
      <c r="BG44" s="73">
        <v>44.133000000000003</v>
      </c>
      <c r="BH44" s="73">
        <v>4.069</v>
      </c>
      <c r="BI44" s="73">
        <v>37.598999999999997</v>
      </c>
      <c r="BJ44" s="73">
        <v>33.829000000000001</v>
      </c>
      <c r="BK44" s="73">
        <v>27.087</v>
      </c>
      <c r="BL44" s="73">
        <v>20.064</v>
      </c>
      <c r="BM44" s="73">
        <v>4195.7640000000001</v>
      </c>
      <c r="BN44" s="73">
        <v>3.5979999999999999</v>
      </c>
      <c r="BO44" s="73">
        <v>50.454999999999998</v>
      </c>
      <c r="BP44" s="73">
        <v>22.331</v>
      </c>
      <c r="BQ44" s="73">
        <v>46.082999999999998</v>
      </c>
      <c r="BR44" s="73">
        <v>10.226000000000001</v>
      </c>
      <c r="BS44" s="73">
        <v>392.048</v>
      </c>
      <c r="BT44" s="73">
        <v>131.26509999999999</v>
      </c>
      <c r="BU44" s="73">
        <v>108.22</v>
      </c>
      <c r="BV44" s="73">
        <v>189.268</v>
      </c>
      <c r="BW44" s="73">
        <v>13.374000000000001</v>
      </c>
      <c r="BX44" s="73">
        <v>256.64400000000001</v>
      </c>
      <c r="BY44" s="73">
        <v>4.3029999999999999</v>
      </c>
      <c r="BZ44" s="73">
        <v>4029.9236999999998</v>
      </c>
      <c r="CA44" s="73">
        <v>2.8540000000000001</v>
      </c>
      <c r="CB44" s="73">
        <v>1584.127</v>
      </c>
      <c r="CC44" s="73">
        <v>22.358000000000001</v>
      </c>
      <c r="CD44" s="73">
        <v>29.768999999999998</v>
      </c>
      <c r="CE44" s="73">
        <v>48.183999999999997</v>
      </c>
      <c r="CF44" s="73">
        <v>2346.8429999999998</v>
      </c>
      <c r="CG44" s="73">
        <v>19.021000000000001</v>
      </c>
      <c r="CH44" s="73">
        <v>0</v>
      </c>
      <c r="CI44" s="73">
        <v>489.53800000000001</v>
      </c>
      <c r="CJ44" s="73">
        <v>20.818999999999999</v>
      </c>
      <c r="CK44" s="73">
        <v>685.01300000000003</v>
      </c>
      <c r="CL44" s="73">
        <v>3686.2260000000001</v>
      </c>
      <c r="CM44" s="73">
        <v>196.93600000000001</v>
      </c>
      <c r="CN44" s="73">
        <v>4288.9405800000004</v>
      </c>
      <c r="CO44" s="73">
        <v>15.558</v>
      </c>
      <c r="CP44" s="73">
        <v>167.93</v>
      </c>
      <c r="CQ44" s="73">
        <v>4.9960000000000004</v>
      </c>
      <c r="CR44" s="73">
        <v>18.53</v>
      </c>
      <c r="CS44" s="73">
        <v>12567.939</v>
      </c>
      <c r="CT44" s="73">
        <v>0</v>
      </c>
      <c r="CU44" s="73">
        <v>2.4609999999999999</v>
      </c>
      <c r="CV44" s="73">
        <v>0</v>
      </c>
      <c r="CW44" s="73">
        <v>119.247</v>
      </c>
      <c r="CX44" s="73">
        <v>8.5559999999999992</v>
      </c>
      <c r="CY44" s="73">
        <v>41.756999999999998</v>
      </c>
      <c r="CZ44" s="73">
        <v>214.28399999999999</v>
      </c>
      <c r="DA44" s="73">
        <v>0</v>
      </c>
      <c r="DB44" s="73">
        <v>1041.6990000000001</v>
      </c>
      <c r="DC44" s="73">
        <v>655.92840000000001</v>
      </c>
      <c r="DD44" s="73">
        <v>60.540999999999997</v>
      </c>
      <c r="DE44" s="73">
        <v>31065.907999999999</v>
      </c>
      <c r="DF44" s="73">
        <v>1529.36</v>
      </c>
      <c r="DG44" s="73">
        <v>25759.317999999999</v>
      </c>
      <c r="DH44" s="73">
        <v>6.2469999999999999</v>
      </c>
      <c r="DI44" s="73">
        <v>550.91</v>
      </c>
      <c r="DJ44" s="73">
        <v>436.82299999999998</v>
      </c>
      <c r="DK44" s="73">
        <v>455.37299999999999</v>
      </c>
      <c r="DL44" s="73">
        <v>0</v>
      </c>
      <c r="DM44" s="73">
        <v>1.742</v>
      </c>
      <c r="DN44" s="73">
        <v>12.885</v>
      </c>
      <c r="DO44" s="73">
        <v>1106.9059999999999</v>
      </c>
      <c r="DP44" s="73">
        <v>36.356000000000002</v>
      </c>
      <c r="DQ44" s="73">
        <v>3.5579999999999998</v>
      </c>
      <c r="DR44" s="73">
        <v>0</v>
      </c>
      <c r="DS44" s="73">
        <v>12582.745000000001</v>
      </c>
      <c r="DT44" s="73">
        <v>3853.3710000000001</v>
      </c>
      <c r="DU44" s="73">
        <v>6035.5</v>
      </c>
      <c r="DV44" s="73">
        <v>588.28599999999994</v>
      </c>
      <c r="DW44" s="73">
        <v>125.94499999999999</v>
      </c>
      <c r="DX44" s="73">
        <v>22390.153999999999</v>
      </c>
      <c r="DY44" s="73">
        <v>5074.1989999999996</v>
      </c>
      <c r="DZ44" s="73">
        <v>76018.558000000005</v>
      </c>
      <c r="EA44" s="73">
        <v>840.60699999999997</v>
      </c>
      <c r="EB44" s="73">
        <v>6844.1149999999998</v>
      </c>
      <c r="EC44" s="73">
        <v>2731.5360000000001</v>
      </c>
      <c r="ED44" s="73">
        <v>12.494</v>
      </c>
      <c r="EE44" s="73">
        <v>60438.212</v>
      </c>
      <c r="EF44" s="73">
        <v>183347.92300000001</v>
      </c>
      <c r="EG44" s="73">
        <v>10651.194</v>
      </c>
      <c r="EH44" s="73">
        <v>4841.8500000000004</v>
      </c>
      <c r="EI44" s="73">
        <v>2247.6689999999999</v>
      </c>
      <c r="EJ44" s="73">
        <v>1885.8610000000001</v>
      </c>
      <c r="EK44" s="73">
        <v>1168.5540000000001</v>
      </c>
      <c r="EL44" s="73">
        <v>15436.683999999999</v>
      </c>
      <c r="EM44" s="73">
        <v>4429.1769999999997</v>
      </c>
      <c r="EN44" s="73">
        <v>1433.431</v>
      </c>
      <c r="EO44" s="73">
        <v>17542.703099999999</v>
      </c>
      <c r="EP44" s="73">
        <v>626.48</v>
      </c>
      <c r="EQ44" s="73">
        <v>186.494</v>
      </c>
      <c r="ER44" s="73">
        <v>94.896000000000001</v>
      </c>
      <c r="ES44" s="73">
        <v>0</v>
      </c>
      <c r="ET44" s="73">
        <v>5602.0460000000003</v>
      </c>
      <c r="EU44" s="73">
        <v>2267.0100000000002</v>
      </c>
      <c r="EV44" s="73">
        <v>250.45</v>
      </c>
      <c r="EW44" s="73">
        <v>1140.3320000000001</v>
      </c>
      <c r="EX44" s="73">
        <v>166.767</v>
      </c>
      <c r="EY44" s="73">
        <v>162.81299999999999</v>
      </c>
      <c r="EZ44" s="73">
        <v>141.84899999999999</v>
      </c>
      <c r="FA44" s="73">
        <v>16.071000000000002</v>
      </c>
      <c r="FB44" s="73">
        <v>40.198</v>
      </c>
      <c r="FC44" s="73">
        <v>5.4189999999999996</v>
      </c>
      <c r="FD44" s="73">
        <v>123.315</v>
      </c>
      <c r="FE44" s="73">
        <v>319.35700000000003</v>
      </c>
      <c r="FF44" s="73">
        <v>577.00400000000002</v>
      </c>
      <c r="FG44" s="73">
        <v>0</v>
      </c>
      <c r="FH44" s="73">
        <v>44.133000000000003</v>
      </c>
      <c r="FI44" s="73">
        <v>4.069</v>
      </c>
      <c r="FJ44" s="73">
        <v>37.598999999999997</v>
      </c>
      <c r="FK44" s="73">
        <v>33.829000000000001</v>
      </c>
      <c r="FL44" s="73">
        <v>27.087</v>
      </c>
      <c r="FM44" s="73">
        <v>20.064</v>
      </c>
      <c r="FN44" s="73">
        <v>4195.7640000000001</v>
      </c>
      <c r="FO44" s="73">
        <v>3.5979999999999999</v>
      </c>
      <c r="FP44" s="73">
        <v>50.454999999999998</v>
      </c>
      <c r="FQ44" s="73">
        <v>22.331</v>
      </c>
      <c r="FR44" s="73">
        <v>46.082999999999998</v>
      </c>
      <c r="FS44" s="73">
        <v>10.226000000000001</v>
      </c>
      <c r="FT44" s="73">
        <v>392.048</v>
      </c>
      <c r="FU44" s="73">
        <v>131.26509999999999</v>
      </c>
      <c r="FV44" s="73">
        <v>108.22</v>
      </c>
      <c r="FW44" s="73">
        <v>189.268</v>
      </c>
      <c r="FX44" s="73">
        <v>13.374000000000001</v>
      </c>
      <c r="FY44" s="73">
        <v>256.64400000000001</v>
      </c>
      <c r="FZ44" s="73">
        <v>4.3029999999999999</v>
      </c>
      <c r="GA44" s="73">
        <v>4029.9236999999998</v>
      </c>
      <c r="GB44" s="73">
        <v>2.8540000000000001</v>
      </c>
      <c r="GC44" s="73">
        <v>1584.127</v>
      </c>
      <c r="GD44" s="73">
        <v>22.358000000000001</v>
      </c>
      <c r="GE44" s="73">
        <v>29.768999999999998</v>
      </c>
      <c r="GF44" s="73">
        <v>48.183999999999997</v>
      </c>
      <c r="GG44" s="73">
        <v>2346.8429999999998</v>
      </c>
      <c r="GH44" s="73">
        <v>19.021000000000001</v>
      </c>
      <c r="GI44" s="73">
        <v>0</v>
      </c>
      <c r="GJ44" s="73">
        <v>489.53800000000001</v>
      </c>
      <c r="GK44" s="73">
        <v>20.818999999999999</v>
      </c>
      <c r="GL44" s="73">
        <v>685.01300000000003</v>
      </c>
      <c r="GM44" s="73">
        <v>3686.2260000000001</v>
      </c>
      <c r="GN44" s="73">
        <v>196.93600000000001</v>
      </c>
      <c r="GO44" s="73">
        <v>4288.9405800000004</v>
      </c>
      <c r="GP44" s="73">
        <v>15.558</v>
      </c>
      <c r="GQ44" s="73">
        <v>167.93</v>
      </c>
      <c r="GR44" s="73">
        <v>4.9960000000000004</v>
      </c>
      <c r="GS44" s="73">
        <v>18.53</v>
      </c>
      <c r="GT44" s="73">
        <v>12567.939</v>
      </c>
      <c r="GU44" s="73">
        <v>0</v>
      </c>
      <c r="GV44" s="73">
        <v>2.4609999999999999</v>
      </c>
      <c r="GW44" s="73">
        <v>0</v>
      </c>
      <c r="GX44" s="73">
        <v>119.247</v>
      </c>
      <c r="GY44" s="73">
        <v>8.5559999999999992</v>
      </c>
      <c r="GZ44" s="73">
        <v>41.756999999999998</v>
      </c>
      <c r="HA44" s="73">
        <v>214.28399999999999</v>
      </c>
      <c r="HB44" s="73">
        <v>0</v>
      </c>
      <c r="HC44" s="73">
        <v>1041.6990000000001</v>
      </c>
      <c r="HD44" s="73">
        <v>655.92840000000001</v>
      </c>
      <c r="HE44" s="73">
        <v>60.540999999999997</v>
      </c>
      <c r="HF44" s="73">
        <v>59348.565999999999</v>
      </c>
      <c r="HG44" s="73">
        <v>455.37299999999999</v>
      </c>
      <c r="HH44" s="73">
        <v>14.627000000000001</v>
      </c>
      <c r="HI44" s="73">
        <v>1106.9059999999999</v>
      </c>
      <c r="HJ44" s="73">
        <v>39.914000000000001</v>
      </c>
      <c r="HK44" s="73">
        <v>441147.24810000003</v>
      </c>
      <c r="HL44" s="73">
        <v>5883.4359999999997</v>
      </c>
      <c r="HM44" s="73">
        <v>3987.3719999999998</v>
      </c>
      <c r="HN44" s="73">
        <v>1223.213</v>
      </c>
      <c r="HO44" s="73">
        <v>4495.2380000000003</v>
      </c>
      <c r="HP44" s="73">
        <v>1090.8190999999999</v>
      </c>
      <c r="HQ44" s="73">
        <v>4037.0807</v>
      </c>
      <c r="HR44" s="73">
        <v>1684.4380000000001</v>
      </c>
      <c r="HS44" s="73">
        <v>2365.864</v>
      </c>
      <c r="HT44" s="73">
        <v>1195.3699999999999</v>
      </c>
      <c r="HU44" s="73">
        <v>3883.1619999999998</v>
      </c>
      <c r="HV44" s="73">
        <v>4472.4285799999998</v>
      </c>
      <c r="HW44" s="73">
        <v>23.526</v>
      </c>
      <c r="HX44" s="73">
        <v>12954.244000000001</v>
      </c>
      <c r="HY44" s="73">
        <v>1697.6274000000001</v>
      </c>
      <c r="HZ44" s="73">
        <v>60.540999999999997</v>
      </c>
      <c r="IA44" s="73">
        <v>59348.565999999999</v>
      </c>
      <c r="IB44" s="73">
        <v>455.37299999999999</v>
      </c>
      <c r="IC44" s="73">
        <v>14.627000000000001</v>
      </c>
      <c r="ID44" s="73">
        <v>1106.9059999999999</v>
      </c>
      <c r="IE44" s="73">
        <v>39.914000000000001</v>
      </c>
      <c r="IF44" s="73">
        <v>473742.51610000001</v>
      </c>
      <c r="IG44" s="73">
        <v>32636.734</v>
      </c>
      <c r="IH44" s="73">
        <v>3987.3719999999998</v>
      </c>
      <c r="II44" s="73">
        <v>1223.213</v>
      </c>
      <c r="IJ44" s="73">
        <v>4495.2380000000003</v>
      </c>
      <c r="IK44" s="73">
        <v>1090.8190999999999</v>
      </c>
      <c r="IL44" s="73">
        <v>4037.0807</v>
      </c>
      <c r="IM44" s="73">
        <v>1684.4380000000001</v>
      </c>
      <c r="IN44" s="73">
        <v>2365.864</v>
      </c>
      <c r="IO44" s="73">
        <v>1195.3699999999999</v>
      </c>
      <c r="IP44" s="73">
        <v>3883.1619999999998</v>
      </c>
      <c r="IQ44" s="73">
        <v>4472.4285799999998</v>
      </c>
      <c r="IR44" s="73">
        <v>23.526</v>
      </c>
      <c r="IS44" s="73">
        <v>12954.244000000001</v>
      </c>
      <c r="IT44" s="73">
        <v>1697.6274000000001</v>
      </c>
      <c r="IU44" s="73">
        <v>60.540999999999997</v>
      </c>
      <c r="IV44" s="74">
        <v>0</v>
      </c>
      <c r="IW44" s="71">
        <v>60</v>
      </c>
      <c r="IX44" s="71">
        <v>0</v>
      </c>
      <c r="IY44" s="71">
        <v>1</v>
      </c>
      <c r="IZ44" s="71">
        <v>3</v>
      </c>
      <c r="JA44" s="71">
        <v>57</v>
      </c>
      <c r="JB44" s="71">
        <v>10</v>
      </c>
      <c r="JC44" s="71">
        <v>1</v>
      </c>
      <c r="JD44" s="71">
        <v>1</v>
      </c>
      <c r="JE44" s="71">
        <v>1273</v>
      </c>
      <c r="JF44" s="71">
        <v>310</v>
      </c>
      <c r="JG44" s="71">
        <v>284</v>
      </c>
      <c r="JH44" s="71">
        <v>59</v>
      </c>
      <c r="JI44" s="71">
        <v>26</v>
      </c>
      <c r="JJ44" s="71">
        <v>375</v>
      </c>
      <c r="JK44" s="71">
        <v>220</v>
      </c>
      <c r="JL44" s="71">
        <v>1142</v>
      </c>
      <c r="JM44" s="71">
        <v>150</v>
      </c>
      <c r="JN44" s="71">
        <v>664</v>
      </c>
      <c r="JO44" s="71">
        <v>147</v>
      </c>
      <c r="JP44" s="71">
        <v>2</v>
      </c>
      <c r="JQ44" s="71">
        <v>513</v>
      </c>
      <c r="JR44" s="71">
        <v>487</v>
      </c>
      <c r="JS44" s="71">
        <v>340</v>
      </c>
      <c r="JT44" s="71">
        <v>420</v>
      </c>
      <c r="JU44" s="71">
        <v>188</v>
      </c>
      <c r="JV44" s="71">
        <v>207</v>
      </c>
      <c r="JW44" s="71">
        <v>96</v>
      </c>
      <c r="JX44" s="71">
        <v>526</v>
      </c>
      <c r="JY44" s="71">
        <v>290</v>
      </c>
      <c r="JZ44" s="71">
        <v>112</v>
      </c>
      <c r="KA44" s="71">
        <v>955</v>
      </c>
      <c r="KB44" s="71">
        <v>74</v>
      </c>
      <c r="KC44" s="71">
        <v>246</v>
      </c>
      <c r="KD44" s="71">
        <v>32</v>
      </c>
      <c r="KE44" s="71">
        <v>142</v>
      </c>
      <c r="KF44" s="71">
        <v>459</v>
      </c>
      <c r="KG44" s="71">
        <v>287</v>
      </c>
      <c r="KH44" s="71">
        <v>29</v>
      </c>
      <c r="KI44" s="71">
        <v>149</v>
      </c>
      <c r="KJ44" s="71">
        <v>14</v>
      </c>
      <c r="KK44" s="71">
        <v>30</v>
      </c>
      <c r="KL44" s="71">
        <v>23</v>
      </c>
      <c r="KM44" s="71">
        <v>3</v>
      </c>
      <c r="KN44" s="71">
        <v>11</v>
      </c>
      <c r="KO44" s="71">
        <v>1</v>
      </c>
      <c r="KP44" s="71">
        <v>22</v>
      </c>
      <c r="KQ44" s="71">
        <v>61</v>
      </c>
      <c r="KR44" s="71">
        <v>50</v>
      </c>
      <c r="KS44" s="71">
        <v>0</v>
      </c>
      <c r="KT44" s="71">
        <v>10</v>
      </c>
      <c r="KU44" s="71">
        <v>1</v>
      </c>
      <c r="KV44" s="71">
        <v>9</v>
      </c>
      <c r="KW44" s="71">
        <v>3</v>
      </c>
      <c r="KX44" s="71">
        <v>6</v>
      </c>
      <c r="KY44" s="71">
        <v>5</v>
      </c>
      <c r="KZ44" s="71">
        <v>881</v>
      </c>
      <c r="LA44" s="71">
        <v>1</v>
      </c>
      <c r="LB44" s="71">
        <v>14</v>
      </c>
      <c r="LC44" s="71">
        <v>5</v>
      </c>
      <c r="LD44" s="71">
        <v>13</v>
      </c>
      <c r="LE44" s="71">
        <v>3</v>
      </c>
      <c r="LF44" s="71">
        <v>60</v>
      </c>
      <c r="LG44" s="71">
        <v>8</v>
      </c>
      <c r="LH44" s="71">
        <v>23</v>
      </c>
      <c r="LI44" s="71">
        <v>33</v>
      </c>
      <c r="LJ44" s="71">
        <v>3</v>
      </c>
      <c r="LK44" s="71">
        <v>52</v>
      </c>
      <c r="LL44" s="71">
        <v>1</v>
      </c>
      <c r="LM44" s="71">
        <v>651</v>
      </c>
      <c r="LN44" s="71">
        <v>1</v>
      </c>
      <c r="LO44" s="71">
        <v>102</v>
      </c>
      <c r="LP44" s="71">
        <v>5</v>
      </c>
      <c r="LQ44" s="71">
        <v>4</v>
      </c>
      <c r="LR44" s="71">
        <v>10</v>
      </c>
      <c r="LS44" s="71">
        <v>374</v>
      </c>
      <c r="LT44" s="71">
        <v>6</v>
      </c>
      <c r="LU44" s="71">
        <v>0</v>
      </c>
      <c r="LV44" s="71">
        <v>97</v>
      </c>
      <c r="LW44" s="71">
        <v>5</v>
      </c>
      <c r="LX44" s="71">
        <v>94</v>
      </c>
      <c r="LY44" s="71">
        <v>367</v>
      </c>
      <c r="LZ44" s="71">
        <v>34</v>
      </c>
      <c r="MA44" s="71">
        <v>701</v>
      </c>
      <c r="MB44" s="71">
        <v>2</v>
      </c>
      <c r="MC44" s="71">
        <v>35</v>
      </c>
      <c r="MD44" s="71">
        <v>2</v>
      </c>
      <c r="ME44" s="71">
        <v>3</v>
      </c>
      <c r="MF44" s="71">
        <v>527</v>
      </c>
      <c r="MG44" s="71">
        <v>0</v>
      </c>
      <c r="MH44" s="71">
        <v>1</v>
      </c>
      <c r="MI44" s="71">
        <v>0</v>
      </c>
      <c r="MJ44" s="71">
        <v>9</v>
      </c>
      <c r="MK44" s="71">
        <v>1</v>
      </c>
      <c r="ML44" s="71">
        <v>5</v>
      </c>
      <c r="MM44" s="71">
        <v>36</v>
      </c>
      <c r="MN44" s="71">
        <v>0</v>
      </c>
      <c r="MO44" s="71">
        <v>145</v>
      </c>
      <c r="MP44" s="71">
        <v>113</v>
      </c>
      <c r="MQ44" s="71">
        <v>11</v>
      </c>
      <c r="MR44" s="71">
        <v>34</v>
      </c>
      <c r="MS44" s="71">
        <v>4</v>
      </c>
      <c r="MT44" s="71">
        <v>224</v>
      </c>
      <c r="MU44" s="71">
        <v>1</v>
      </c>
      <c r="MV44" s="71">
        <v>22</v>
      </c>
      <c r="MW44" s="71">
        <v>142</v>
      </c>
      <c r="MX44" s="71">
        <v>60</v>
      </c>
      <c r="MY44" s="71">
        <v>0</v>
      </c>
      <c r="MZ44" s="71">
        <v>1</v>
      </c>
      <c r="NA44" s="71">
        <v>3</v>
      </c>
      <c r="NB44" s="71">
        <v>57</v>
      </c>
      <c r="NC44" s="71">
        <v>10</v>
      </c>
      <c r="ND44" s="71">
        <v>1</v>
      </c>
      <c r="NE44" s="71">
        <v>1</v>
      </c>
      <c r="NF44" s="71">
        <v>1273</v>
      </c>
      <c r="NG44" s="71">
        <v>310</v>
      </c>
      <c r="NH44" s="71">
        <v>284</v>
      </c>
      <c r="NI44" s="71">
        <v>59</v>
      </c>
      <c r="NJ44" s="71">
        <v>26</v>
      </c>
      <c r="NK44" s="71">
        <v>375</v>
      </c>
      <c r="NL44" s="71">
        <v>220</v>
      </c>
      <c r="NM44" s="71">
        <v>1142</v>
      </c>
      <c r="NN44" s="71">
        <v>112</v>
      </c>
      <c r="NO44" s="71">
        <v>664</v>
      </c>
      <c r="NP44" s="71">
        <v>147</v>
      </c>
      <c r="NQ44" s="71">
        <v>2</v>
      </c>
      <c r="NR44" s="71">
        <v>513</v>
      </c>
      <c r="NS44" s="71">
        <v>487</v>
      </c>
      <c r="NT44" s="71">
        <v>340</v>
      </c>
      <c r="NU44" s="71">
        <v>420</v>
      </c>
      <c r="NV44" s="71">
        <v>188</v>
      </c>
      <c r="NW44" s="71">
        <v>207</v>
      </c>
      <c r="NX44" s="71">
        <v>96</v>
      </c>
      <c r="NY44" s="71">
        <v>526</v>
      </c>
      <c r="NZ44" s="71">
        <v>290</v>
      </c>
      <c r="OA44" s="71">
        <v>112</v>
      </c>
      <c r="OB44" s="71">
        <v>955</v>
      </c>
      <c r="OC44" s="71">
        <v>74</v>
      </c>
      <c r="OD44" s="71">
        <v>21</v>
      </c>
      <c r="OE44" s="71">
        <v>10</v>
      </c>
      <c r="OF44" s="71">
        <v>0</v>
      </c>
      <c r="OG44" s="71">
        <v>459</v>
      </c>
      <c r="OH44" s="71">
        <v>287</v>
      </c>
      <c r="OI44" s="71">
        <v>29</v>
      </c>
      <c r="OJ44" s="71">
        <v>149</v>
      </c>
      <c r="OK44" s="71">
        <v>14</v>
      </c>
      <c r="OL44" s="71">
        <v>30</v>
      </c>
      <c r="OM44" s="71">
        <v>23</v>
      </c>
      <c r="ON44" s="71">
        <v>3</v>
      </c>
      <c r="OO44" s="71">
        <v>11</v>
      </c>
      <c r="OP44" s="71">
        <v>1</v>
      </c>
      <c r="OQ44" s="71">
        <v>22</v>
      </c>
      <c r="OR44" s="71">
        <v>61</v>
      </c>
      <c r="OS44" s="71">
        <v>50</v>
      </c>
      <c r="OT44" s="71">
        <v>0</v>
      </c>
      <c r="OU44" s="71">
        <v>10</v>
      </c>
      <c r="OV44" s="71">
        <v>1</v>
      </c>
      <c r="OW44" s="71">
        <v>9</v>
      </c>
      <c r="OX44" s="71">
        <v>3</v>
      </c>
      <c r="OY44" s="71">
        <v>6</v>
      </c>
      <c r="OZ44" s="71">
        <v>5</v>
      </c>
      <c r="PA44" s="71">
        <v>881</v>
      </c>
      <c r="PB44" s="71">
        <v>1</v>
      </c>
      <c r="PC44" s="71">
        <v>14</v>
      </c>
      <c r="PD44" s="71">
        <v>5</v>
      </c>
      <c r="PE44" s="71">
        <v>13</v>
      </c>
      <c r="PF44" s="71">
        <v>3</v>
      </c>
      <c r="PG44" s="71">
        <v>60</v>
      </c>
      <c r="PH44" s="71">
        <v>8</v>
      </c>
      <c r="PI44" s="71">
        <v>23</v>
      </c>
      <c r="PJ44" s="71">
        <v>33</v>
      </c>
      <c r="PK44" s="71">
        <v>3</v>
      </c>
      <c r="PL44" s="71">
        <v>52</v>
      </c>
      <c r="PM44" s="71">
        <v>1</v>
      </c>
      <c r="PN44" s="71">
        <v>651</v>
      </c>
      <c r="PO44" s="71">
        <v>1</v>
      </c>
      <c r="PP44" s="71">
        <v>102</v>
      </c>
      <c r="PQ44" s="71">
        <v>5</v>
      </c>
      <c r="PR44" s="71">
        <v>4</v>
      </c>
      <c r="PS44" s="71">
        <v>10</v>
      </c>
      <c r="PT44" s="71">
        <v>374</v>
      </c>
      <c r="PU44" s="71">
        <v>6</v>
      </c>
      <c r="PV44" s="71">
        <v>0</v>
      </c>
      <c r="PW44" s="71">
        <v>97</v>
      </c>
      <c r="PX44" s="71">
        <v>5</v>
      </c>
      <c r="PY44" s="71">
        <v>94</v>
      </c>
      <c r="PZ44" s="71">
        <v>367</v>
      </c>
      <c r="QA44" s="71">
        <v>34</v>
      </c>
      <c r="QB44" s="71">
        <v>701</v>
      </c>
      <c r="QC44" s="71">
        <v>2</v>
      </c>
      <c r="QD44" s="71">
        <v>35</v>
      </c>
      <c r="QE44" s="71">
        <v>2</v>
      </c>
      <c r="QF44" s="71">
        <v>3</v>
      </c>
      <c r="QG44" s="71">
        <v>527</v>
      </c>
      <c r="QH44" s="71">
        <v>0</v>
      </c>
      <c r="QI44" s="71">
        <v>1</v>
      </c>
      <c r="QJ44" s="71">
        <v>0</v>
      </c>
      <c r="QK44" s="71">
        <v>9</v>
      </c>
      <c r="QL44" s="71">
        <v>1</v>
      </c>
      <c r="QM44" s="71">
        <v>5</v>
      </c>
      <c r="QN44" s="71">
        <v>36</v>
      </c>
      <c r="QO44" s="71">
        <v>0</v>
      </c>
      <c r="QP44" s="71">
        <v>145</v>
      </c>
      <c r="QQ44" s="71">
        <v>113</v>
      </c>
      <c r="QR44" s="71">
        <v>11</v>
      </c>
      <c r="QS44" s="71">
        <v>427</v>
      </c>
      <c r="QT44" s="71">
        <v>60</v>
      </c>
      <c r="QU44" s="71">
        <v>4</v>
      </c>
      <c r="QV44" s="71">
        <v>57</v>
      </c>
      <c r="QW44" s="71">
        <v>12</v>
      </c>
      <c r="QX44" s="71">
        <v>8822</v>
      </c>
      <c r="QY44" s="71">
        <v>490</v>
      </c>
      <c r="QZ44" s="71">
        <v>509</v>
      </c>
      <c r="RA44" s="71">
        <v>171</v>
      </c>
      <c r="RB44" s="71">
        <v>951</v>
      </c>
      <c r="RC44" s="71">
        <v>179</v>
      </c>
      <c r="RD44" s="71">
        <v>653</v>
      </c>
      <c r="RE44" s="71">
        <v>121</v>
      </c>
      <c r="RF44" s="71">
        <v>380</v>
      </c>
      <c r="RG44" s="71">
        <v>196</v>
      </c>
      <c r="RH44" s="71">
        <v>401</v>
      </c>
      <c r="RI44" s="71">
        <v>738</v>
      </c>
      <c r="RJ44" s="71">
        <v>5</v>
      </c>
      <c r="RK44" s="71">
        <v>579</v>
      </c>
      <c r="RL44" s="71">
        <v>258</v>
      </c>
      <c r="RM44" s="71">
        <v>11</v>
      </c>
      <c r="RN44" s="71">
        <v>427</v>
      </c>
      <c r="RO44" s="71">
        <v>60</v>
      </c>
      <c r="RP44" s="71">
        <v>4</v>
      </c>
      <c r="RQ44" s="71">
        <v>57</v>
      </c>
      <c r="RR44" s="71">
        <v>12</v>
      </c>
      <c r="RS44" s="71">
        <v>8860</v>
      </c>
      <c r="RT44" s="71">
        <v>879</v>
      </c>
      <c r="RU44" s="71">
        <v>509</v>
      </c>
      <c r="RV44" s="71">
        <v>171</v>
      </c>
      <c r="RW44" s="71">
        <v>951</v>
      </c>
      <c r="RX44" s="71">
        <v>179</v>
      </c>
      <c r="RY44" s="71">
        <v>653</v>
      </c>
      <c r="RZ44" s="71">
        <v>121</v>
      </c>
      <c r="SA44" s="71">
        <v>380</v>
      </c>
      <c r="SB44" s="71">
        <v>196</v>
      </c>
      <c r="SC44" s="71">
        <v>401</v>
      </c>
      <c r="SD44" s="71">
        <v>738</v>
      </c>
      <c r="SE44" s="71">
        <v>5</v>
      </c>
      <c r="SF44" s="71">
        <v>579</v>
      </c>
      <c r="SG44" s="71">
        <v>258</v>
      </c>
      <c r="SH44" s="71">
        <v>11</v>
      </c>
    </row>
    <row r="45" spans="1:502">
      <c r="A45" s="16" t="s">
        <v>805</v>
      </c>
      <c r="B45" s="70">
        <v>27</v>
      </c>
      <c r="C45" s="70">
        <v>10</v>
      </c>
      <c r="D45" s="70">
        <v>2</v>
      </c>
      <c r="E45" s="70">
        <v>2013</v>
      </c>
      <c r="F45" s="70" t="s">
        <v>180</v>
      </c>
      <c r="G45" s="1075" t="s">
        <v>795</v>
      </c>
      <c r="H45" s="70" t="s">
        <v>796</v>
      </c>
      <c r="I45" s="1066"/>
      <c r="J45" s="73">
        <v>514.67899999999997</v>
      </c>
      <c r="K45" s="73">
        <v>0</v>
      </c>
      <c r="L45" s="73">
        <v>0</v>
      </c>
      <c r="M45" s="73">
        <v>8.5609999999999999</v>
      </c>
      <c r="N45" s="73">
        <v>1162.923</v>
      </c>
      <c r="O45" s="73">
        <v>43.261000000000003</v>
      </c>
      <c r="P45" s="73">
        <v>0</v>
      </c>
      <c r="Q45" s="73">
        <v>0</v>
      </c>
      <c r="R45" s="73">
        <v>13044.77</v>
      </c>
      <c r="S45" s="73">
        <v>3934.328</v>
      </c>
      <c r="T45" s="73">
        <v>6448.0370000000003</v>
      </c>
      <c r="U45" s="73">
        <v>703.24400000000003</v>
      </c>
      <c r="V45" s="73">
        <v>132.298</v>
      </c>
      <c r="W45" s="73">
        <v>27003.797999999999</v>
      </c>
      <c r="X45" s="73">
        <v>2086.8690000000001</v>
      </c>
      <c r="Y45" s="73">
        <v>78000.843999999997</v>
      </c>
      <c r="Z45" s="73">
        <v>33940.701999999997</v>
      </c>
      <c r="AA45" s="73">
        <v>7375.4597000000003</v>
      </c>
      <c r="AB45" s="73">
        <v>2890.444</v>
      </c>
      <c r="AC45" s="73">
        <v>12.53</v>
      </c>
      <c r="AD45" s="73">
        <v>62808.502999999997</v>
      </c>
      <c r="AE45" s="73">
        <v>197755.63</v>
      </c>
      <c r="AF45" s="73">
        <v>10515.361000000001</v>
      </c>
      <c r="AG45" s="73">
        <v>5134.5370000000003</v>
      </c>
      <c r="AH45" s="73">
        <v>2561.91</v>
      </c>
      <c r="AI45" s="73">
        <v>2068.1210000000001</v>
      </c>
      <c r="AJ45" s="73">
        <v>1468.0709999999999</v>
      </c>
      <c r="AK45" s="73">
        <v>16978.343000000001</v>
      </c>
      <c r="AL45" s="73">
        <v>4987.058</v>
      </c>
      <c r="AM45" s="73">
        <v>811.24800000000005</v>
      </c>
      <c r="AN45" s="73">
        <v>18792.277399999999</v>
      </c>
      <c r="AO45" s="73">
        <v>671.59799999999996</v>
      </c>
      <c r="AP45" s="73">
        <v>27266.324000000001</v>
      </c>
      <c r="AQ45" s="73">
        <v>714.42700000000002</v>
      </c>
      <c r="AR45" s="73">
        <v>678.22299999999996</v>
      </c>
      <c r="AS45" s="73">
        <v>5797.0043999999998</v>
      </c>
      <c r="AT45" s="73">
        <v>2470.58</v>
      </c>
      <c r="AU45" s="73">
        <v>289.28300000000002</v>
      </c>
      <c r="AV45" s="73">
        <v>1247.992</v>
      </c>
      <c r="AW45" s="73">
        <v>183.33</v>
      </c>
      <c r="AX45" s="73">
        <v>161.654</v>
      </c>
      <c r="AY45" s="73">
        <v>26.745000000000001</v>
      </c>
      <c r="AZ45" s="73">
        <v>4.1639999999999997</v>
      </c>
      <c r="BA45" s="73">
        <v>59.527999999999999</v>
      </c>
      <c r="BB45" s="73">
        <v>4.8979999999999997</v>
      </c>
      <c r="BC45" s="73">
        <v>78.838999999999999</v>
      </c>
      <c r="BD45" s="73">
        <v>362.89499999999998</v>
      </c>
      <c r="BE45" s="73">
        <v>578.64300000000003</v>
      </c>
      <c r="BF45" s="73">
        <v>20.05</v>
      </c>
      <c r="BG45" s="73">
        <v>48.218000000000004</v>
      </c>
      <c r="BH45" s="73">
        <v>0</v>
      </c>
      <c r="BI45" s="73">
        <v>38.82</v>
      </c>
      <c r="BJ45" s="73">
        <v>39.414999999999999</v>
      </c>
      <c r="BK45" s="73">
        <v>31.448</v>
      </c>
      <c r="BL45" s="73">
        <v>22.719000000000001</v>
      </c>
      <c r="BM45" s="73">
        <v>4428.9933430000001</v>
      </c>
      <c r="BN45" s="73">
        <v>0</v>
      </c>
      <c r="BO45" s="73">
        <v>56.686999999999998</v>
      </c>
      <c r="BP45" s="73">
        <v>22.635000000000002</v>
      </c>
      <c r="BQ45" s="73">
        <v>41.002000000000002</v>
      </c>
      <c r="BR45" s="73">
        <v>15.465999999999999</v>
      </c>
      <c r="BS45" s="73">
        <v>351.988</v>
      </c>
      <c r="BT45" s="73">
        <v>50.198399999999999</v>
      </c>
      <c r="BU45" s="73">
        <v>121.40300000000001</v>
      </c>
      <c r="BV45" s="73">
        <v>195.34399999999999</v>
      </c>
      <c r="BW45" s="73">
        <v>13.835000000000001</v>
      </c>
      <c r="BX45" s="73">
        <v>275.779</v>
      </c>
      <c r="BY45" s="73">
        <v>4.8559999999999999</v>
      </c>
      <c r="BZ45" s="73">
        <v>4550.2572</v>
      </c>
      <c r="CA45" s="73">
        <v>0</v>
      </c>
      <c r="CB45" s="73">
        <v>1673.33</v>
      </c>
      <c r="CC45" s="73">
        <v>22.936</v>
      </c>
      <c r="CD45" s="73">
        <v>25.603000000000002</v>
      </c>
      <c r="CE45" s="73">
        <v>55.195999999999998</v>
      </c>
      <c r="CF45" s="73">
        <v>2515.0079999999998</v>
      </c>
      <c r="CG45" s="73">
        <v>13.465999999999999</v>
      </c>
      <c r="CH45" s="73">
        <v>0</v>
      </c>
      <c r="CI45" s="73">
        <v>439.02100000000002</v>
      </c>
      <c r="CJ45" s="73">
        <v>21.617000000000001</v>
      </c>
      <c r="CK45" s="73">
        <v>787.81399999999996</v>
      </c>
      <c r="CL45" s="73">
        <v>4095.01</v>
      </c>
      <c r="CM45" s="73">
        <v>235.917</v>
      </c>
      <c r="CN45" s="73">
        <v>4749.6009999999997</v>
      </c>
      <c r="CO45" s="73">
        <v>3.9329999999999998</v>
      </c>
      <c r="CP45" s="73">
        <v>59.073</v>
      </c>
      <c r="CQ45" s="73">
        <v>2.6110000000000002</v>
      </c>
      <c r="CR45" s="73">
        <v>15.49</v>
      </c>
      <c r="CS45" s="73">
        <v>14158.127501999999</v>
      </c>
      <c r="CT45" s="73">
        <v>0</v>
      </c>
      <c r="CU45" s="73">
        <v>2.7930000000000001</v>
      </c>
      <c r="CV45" s="73">
        <v>0</v>
      </c>
      <c r="CW45" s="73">
        <v>116.045</v>
      </c>
      <c r="CX45" s="73">
        <v>10.096</v>
      </c>
      <c r="CY45" s="73">
        <v>45.003</v>
      </c>
      <c r="CZ45" s="73">
        <v>227.846</v>
      </c>
      <c r="DA45" s="73">
        <v>0</v>
      </c>
      <c r="DB45" s="73">
        <v>1173.4949999999999</v>
      </c>
      <c r="DC45" s="73">
        <v>460.60599999999999</v>
      </c>
      <c r="DD45" s="73">
        <v>54.908999999999999</v>
      </c>
      <c r="DE45" s="73">
        <v>30757.892</v>
      </c>
      <c r="DF45" s="73">
        <v>1569.395</v>
      </c>
      <c r="DG45" s="73">
        <v>27080.668000000001</v>
      </c>
      <c r="DH45" s="73">
        <v>0</v>
      </c>
      <c r="DI45" s="73">
        <v>614.149</v>
      </c>
      <c r="DJ45" s="73">
        <v>678.22299999999996</v>
      </c>
      <c r="DK45" s="73">
        <v>514.67899999999997</v>
      </c>
      <c r="DL45" s="73">
        <v>0</v>
      </c>
      <c r="DM45" s="73">
        <v>0</v>
      </c>
      <c r="DN45" s="73">
        <v>8.5609999999999999</v>
      </c>
      <c r="DO45" s="73">
        <v>1162.923</v>
      </c>
      <c r="DP45" s="73">
        <v>43.261000000000003</v>
      </c>
      <c r="DQ45" s="73">
        <v>0</v>
      </c>
      <c r="DR45" s="73">
        <v>0</v>
      </c>
      <c r="DS45" s="73">
        <v>13044.77</v>
      </c>
      <c r="DT45" s="73">
        <v>3934.328</v>
      </c>
      <c r="DU45" s="73">
        <v>6448.0370000000003</v>
      </c>
      <c r="DV45" s="73">
        <v>703.24400000000003</v>
      </c>
      <c r="DW45" s="73">
        <v>132.298</v>
      </c>
      <c r="DX45" s="73">
        <v>27003.797999999999</v>
      </c>
      <c r="DY45" s="73">
        <v>2086.8690000000001</v>
      </c>
      <c r="DZ45" s="73">
        <v>78000.843999999997</v>
      </c>
      <c r="EA45" s="73">
        <v>1613.415</v>
      </c>
      <c r="EB45" s="73">
        <v>7375.4597000000003</v>
      </c>
      <c r="EC45" s="73">
        <v>2890.444</v>
      </c>
      <c r="ED45" s="73">
        <v>12.53</v>
      </c>
      <c r="EE45" s="73">
        <v>62808.502999999997</v>
      </c>
      <c r="EF45" s="73">
        <v>197755.63</v>
      </c>
      <c r="EG45" s="73">
        <v>10515.361000000001</v>
      </c>
      <c r="EH45" s="73">
        <v>5134.5370000000003</v>
      </c>
      <c r="EI45" s="73">
        <v>2561.91</v>
      </c>
      <c r="EJ45" s="73">
        <v>2068.1210000000001</v>
      </c>
      <c r="EK45" s="73">
        <v>1468.0709999999999</v>
      </c>
      <c r="EL45" s="73">
        <v>16978.343000000001</v>
      </c>
      <c r="EM45" s="73">
        <v>4987.058</v>
      </c>
      <c r="EN45" s="73">
        <v>811.24800000000005</v>
      </c>
      <c r="EO45" s="73">
        <v>18792.277399999999</v>
      </c>
      <c r="EP45" s="73">
        <v>671.59799999999996</v>
      </c>
      <c r="EQ45" s="73">
        <v>185.65600000000001</v>
      </c>
      <c r="ER45" s="73">
        <v>100.27800000000001</v>
      </c>
      <c r="ES45" s="73">
        <v>0</v>
      </c>
      <c r="ET45" s="73">
        <v>5797.0043999999998</v>
      </c>
      <c r="EU45" s="73">
        <v>2470.58</v>
      </c>
      <c r="EV45" s="73">
        <v>289.28300000000002</v>
      </c>
      <c r="EW45" s="73">
        <v>1247.992</v>
      </c>
      <c r="EX45" s="73">
        <v>183.33</v>
      </c>
      <c r="EY45" s="73">
        <v>161.654</v>
      </c>
      <c r="EZ45" s="73">
        <v>26.745000000000001</v>
      </c>
      <c r="FA45" s="73">
        <v>4.1639999999999997</v>
      </c>
      <c r="FB45" s="73">
        <v>59.527999999999999</v>
      </c>
      <c r="FC45" s="73">
        <v>4.8979999999999997</v>
      </c>
      <c r="FD45" s="73">
        <v>78.838999999999999</v>
      </c>
      <c r="FE45" s="73">
        <v>362.89499999999998</v>
      </c>
      <c r="FF45" s="73">
        <v>578.64300000000003</v>
      </c>
      <c r="FG45" s="73">
        <v>20.05</v>
      </c>
      <c r="FH45" s="73">
        <v>48.218000000000004</v>
      </c>
      <c r="FI45" s="73">
        <v>0</v>
      </c>
      <c r="FJ45" s="73">
        <v>38.82</v>
      </c>
      <c r="FK45" s="73">
        <v>39.414999999999999</v>
      </c>
      <c r="FL45" s="73">
        <v>31.448</v>
      </c>
      <c r="FM45" s="73">
        <v>22.719000000000001</v>
      </c>
      <c r="FN45" s="73">
        <v>4428.9933430000001</v>
      </c>
      <c r="FO45" s="73">
        <v>0</v>
      </c>
      <c r="FP45" s="73">
        <v>56.686999999999998</v>
      </c>
      <c r="FQ45" s="73">
        <v>22.635000000000002</v>
      </c>
      <c r="FR45" s="73">
        <v>41.002000000000002</v>
      </c>
      <c r="FS45" s="73">
        <v>15.465999999999999</v>
      </c>
      <c r="FT45" s="73">
        <v>351.988</v>
      </c>
      <c r="FU45" s="73">
        <v>50.198399999999999</v>
      </c>
      <c r="FV45" s="73">
        <v>121.40300000000001</v>
      </c>
      <c r="FW45" s="73">
        <v>195.34399999999999</v>
      </c>
      <c r="FX45" s="73">
        <v>13.835000000000001</v>
      </c>
      <c r="FY45" s="73">
        <v>275.779</v>
      </c>
      <c r="FZ45" s="73">
        <v>4.8559999999999999</v>
      </c>
      <c r="GA45" s="73">
        <v>4550.2572</v>
      </c>
      <c r="GB45" s="73">
        <v>0</v>
      </c>
      <c r="GC45" s="73">
        <v>1673.33</v>
      </c>
      <c r="GD45" s="73">
        <v>22.936</v>
      </c>
      <c r="GE45" s="73">
        <v>25.603000000000002</v>
      </c>
      <c r="GF45" s="73">
        <v>55.195999999999998</v>
      </c>
      <c r="GG45" s="73">
        <v>2515.0079999999998</v>
      </c>
      <c r="GH45" s="73">
        <v>13.465999999999999</v>
      </c>
      <c r="GI45" s="73">
        <v>0</v>
      </c>
      <c r="GJ45" s="73">
        <v>439.02100000000002</v>
      </c>
      <c r="GK45" s="73">
        <v>21.617000000000001</v>
      </c>
      <c r="GL45" s="73">
        <v>787.81399999999996</v>
      </c>
      <c r="GM45" s="73">
        <v>4095.01</v>
      </c>
      <c r="GN45" s="73">
        <v>235.917</v>
      </c>
      <c r="GO45" s="73">
        <v>4749.6009999999997</v>
      </c>
      <c r="GP45" s="73">
        <v>3.9329999999999998</v>
      </c>
      <c r="GQ45" s="73">
        <v>59.073</v>
      </c>
      <c r="GR45" s="73">
        <v>2.6110000000000002</v>
      </c>
      <c r="GS45" s="73">
        <v>15.49</v>
      </c>
      <c r="GT45" s="73">
        <v>14158.127501999999</v>
      </c>
      <c r="GU45" s="73">
        <v>0</v>
      </c>
      <c r="GV45" s="73">
        <v>2.7930000000000001</v>
      </c>
      <c r="GW45" s="73">
        <v>0</v>
      </c>
      <c r="GX45" s="73">
        <v>116.045</v>
      </c>
      <c r="GY45" s="73">
        <v>10.096</v>
      </c>
      <c r="GZ45" s="73">
        <v>45.003</v>
      </c>
      <c r="HA45" s="73">
        <v>227.846</v>
      </c>
      <c r="HB45" s="73">
        <v>0</v>
      </c>
      <c r="HC45" s="73">
        <v>1173.4949999999999</v>
      </c>
      <c r="HD45" s="73">
        <v>460.60599999999999</v>
      </c>
      <c r="HE45" s="73">
        <v>54.908999999999999</v>
      </c>
      <c r="HF45" s="73">
        <v>60700.326999999997</v>
      </c>
      <c r="HG45" s="73">
        <v>514.67899999999997</v>
      </c>
      <c r="HH45" s="73">
        <v>8.5609999999999999</v>
      </c>
      <c r="HI45" s="73">
        <v>1162.923</v>
      </c>
      <c r="HJ45" s="73">
        <v>43.261000000000003</v>
      </c>
      <c r="HK45" s="73">
        <v>467798.69410000002</v>
      </c>
      <c r="HL45" s="73">
        <v>6082.9384</v>
      </c>
      <c r="HM45" s="73">
        <v>4352.8389999999999</v>
      </c>
      <c r="HN45" s="73">
        <v>1135.7619999999999</v>
      </c>
      <c r="HO45" s="73">
        <v>4745.4033429999999</v>
      </c>
      <c r="HP45" s="73">
        <v>1008.5474</v>
      </c>
      <c r="HQ45" s="73">
        <v>4555.1131999999998</v>
      </c>
      <c r="HR45" s="73">
        <v>1777.0650000000001</v>
      </c>
      <c r="HS45" s="73">
        <v>2528.4740000000002</v>
      </c>
      <c r="HT45" s="73">
        <v>1248.452</v>
      </c>
      <c r="HU45" s="73">
        <v>4330.9269999999997</v>
      </c>
      <c r="HV45" s="73">
        <v>4812.607</v>
      </c>
      <c r="HW45" s="73">
        <v>18.100999999999999</v>
      </c>
      <c r="HX45" s="73">
        <v>14559.910502000001</v>
      </c>
      <c r="HY45" s="73">
        <v>1634.1010000000001</v>
      </c>
      <c r="HZ45" s="73">
        <v>54.908999999999999</v>
      </c>
      <c r="IA45" s="73">
        <v>60700.326999999997</v>
      </c>
      <c r="IB45" s="73">
        <v>514.67899999999997</v>
      </c>
      <c r="IC45" s="73">
        <v>8.5609999999999999</v>
      </c>
      <c r="ID45" s="73">
        <v>1162.923</v>
      </c>
      <c r="IE45" s="73">
        <v>43.261000000000003</v>
      </c>
      <c r="IF45" s="73">
        <v>500125.98109999998</v>
      </c>
      <c r="IG45" s="73">
        <v>34455.9784</v>
      </c>
      <c r="IH45" s="73">
        <v>4352.8389999999999</v>
      </c>
      <c r="II45" s="73">
        <v>1135.7619999999999</v>
      </c>
      <c r="IJ45" s="73">
        <v>4745.4033429999999</v>
      </c>
      <c r="IK45" s="73">
        <v>1008.5474</v>
      </c>
      <c r="IL45" s="73">
        <v>4555.1131999999998</v>
      </c>
      <c r="IM45" s="73">
        <v>1777.0650000000001</v>
      </c>
      <c r="IN45" s="73">
        <v>2528.4740000000002</v>
      </c>
      <c r="IO45" s="73">
        <v>1248.452</v>
      </c>
      <c r="IP45" s="73">
        <v>4330.9269999999997</v>
      </c>
      <c r="IQ45" s="73">
        <v>4812.607</v>
      </c>
      <c r="IR45" s="73">
        <v>18.100999999999999</v>
      </c>
      <c r="IS45" s="73">
        <v>14559.910502000001</v>
      </c>
      <c r="IT45" s="73">
        <v>1634.1010000000001</v>
      </c>
      <c r="IU45" s="73">
        <v>54.908999999999999</v>
      </c>
      <c r="IV45" s="74">
        <v>0</v>
      </c>
      <c r="IW45" s="71">
        <v>67</v>
      </c>
      <c r="IX45" s="71">
        <v>0</v>
      </c>
      <c r="IY45" s="71">
        <v>0</v>
      </c>
      <c r="IZ45" s="71">
        <v>2</v>
      </c>
      <c r="JA45" s="71">
        <v>61</v>
      </c>
      <c r="JB45" s="71">
        <v>10</v>
      </c>
      <c r="JC45" s="71">
        <v>0</v>
      </c>
      <c r="JD45" s="71">
        <v>0</v>
      </c>
      <c r="JE45" s="71">
        <v>1266</v>
      </c>
      <c r="JF45" s="71">
        <v>308</v>
      </c>
      <c r="JG45" s="71">
        <v>278</v>
      </c>
      <c r="JH45" s="71">
        <v>61</v>
      </c>
      <c r="JI45" s="71">
        <v>25</v>
      </c>
      <c r="JJ45" s="71">
        <v>387</v>
      </c>
      <c r="JK45" s="71">
        <v>213</v>
      </c>
      <c r="JL45" s="71">
        <v>1141</v>
      </c>
      <c r="JM45" s="71">
        <v>164</v>
      </c>
      <c r="JN45" s="71">
        <v>670</v>
      </c>
      <c r="JO45" s="71">
        <v>148</v>
      </c>
      <c r="JP45" s="71">
        <v>2</v>
      </c>
      <c r="JQ45" s="71">
        <v>516</v>
      </c>
      <c r="JR45" s="71">
        <v>474</v>
      </c>
      <c r="JS45" s="71">
        <v>336</v>
      </c>
      <c r="JT45" s="71">
        <v>421</v>
      </c>
      <c r="JU45" s="71">
        <v>195</v>
      </c>
      <c r="JV45" s="71">
        <v>208</v>
      </c>
      <c r="JW45" s="71">
        <v>110</v>
      </c>
      <c r="JX45" s="71">
        <v>545</v>
      </c>
      <c r="JY45" s="71">
        <v>305</v>
      </c>
      <c r="JZ45" s="71">
        <v>82</v>
      </c>
      <c r="KA45" s="71">
        <v>978</v>
      </c>
      <c r="KB45" s="71">
        <v>74</v>
      </c>
      <c r="KC45" s="71">
        <v>249</v>
      </c>
      <c r="KD45" s="71">
        <v>32</v>
      </c>
      <c r="KE45" s="71">
        <v>132</v>
      </c>
      <c r="KF45" s="71">
        <v>457</v>
      </c>
      <c r="KG45" s="71">
        <v>277</v>
      </c>
      <c r="KH45" s="71">
        <v>27</v>
      </c>
      <c r="KI45" s="71">
        <v>150</v>
      </c>
      <c r="KJ45" s="71">
        <v>13</v>
      </c>
      <c r="KK45" s="71">
        <v>28</v>
      </c>
      <c r="KL45" s="71">
        <v>6</v>
      </c>
      <c r="KM45" s="71">
        <v>1</v>
      </c>
      <c r="KN45" s="71">
        <v>13</v>
      </c>
      <c r="KO45" s="71">
        <v>1</v>
      </c>
      <c r="KP45" s="71">
        <v>13</v>
      </c>
      <c r="KQ45" s="71">
        <v>74</v>
      </c>
      <c r="KR45" s="71">
        <v>40</v>
      </c>
      <c r="KS45" s="71">
        <v>3</v>
      </c>
      <c r="KT45" s="71">
        <v>10</v>
      </c>
      <c r="KU45" s="71">
        <v>0</v>
      </c>
      <c r="KV45" s="71">
        <v>9</v>
      </c>
      <c r="KW45" s="71">
        <v>4</v>
      </c>
      <c r="KX45" s="71">
        <v>7</v>
      </c>
      <c r="KY45" s="71">
        <v>5</v>
      </c>
      <c r="KZ45" s="71">
        <v>844</v>
      </c>
      <c r="LA45" s="71">
        <v>0</v>
      </c>
      <c r="LB45" s="71">
        <v>14</v>
      </c>
      <c r="LC45" s="71">
        <v>5</v>
      </c>
      <c r="LD45" s="71">
        <v>12</v>
      </c>
      <c r="LE45" s="71">
        <v>4</v>
      </c>
      <c r="LF45" s="71">
        <v>54</v>
      </c>
      <c r="LG45" s="71">
        <v>7</v>
      </c>
      <c r="LH45" s="71">
        <v>19</v>
      </c>
      <c r="LI45" s="71">
        <v>33</v>
      </c>
      <c r="LJ45" s="71">
        <v>3</v>
      </c>
      <c r="LK45" s="71">
        <v>48</v>
      </c>
      <c r="LL45" s="71">
        <v>1</v>
      </c>
      <c r="LM45" s="71">
        <v>668</v>
      </c>
      <c r="LN45" s="71">
        <v>0</v>
      </c>
      <c r="LO45" s="71">
        <v>105</v>
      </c>
      <c r="LP45" s="71">
        <v>5</v>
      </c>
      <c r="LQ45" s="71">
        <v>2</v>
      </c>
      <c r="LR45" s="71">
        <v>10</v>
      </c>
      <c r="LS45" s="71">
        <v>376</v>
      </c>
      <c r="LT45" s="71">
        <v>4</v>
      </c>
      <c r="LU45" s="71">
        <v>0</v>
      </c>
      <c r="LV45" s="71">
        <v>86</v>
      </c>
      <c r="LW45" s="71">
        <v>5</v>
      </c>
      <c r="LX45" s="71">
        <v>102</v>
      </c>
      <c r="LY45" s="71">
        <v>367</v>
      </c>
      <c r="LZ45" s="71">
        <v>40</v>
      </c>
      <c r="MA45" s="71">
        <v>713</v>
      </c>
      <c r="MB45" s="71">
        <v>1</v>
      </c>
      <c r="MC45" s="71">
        <v>12</v>
      </c>
      <c r="MD45" s="71">
        <v>1</v>
      </c>
      <c r="ME45" s="71">
        <v>2</v>
      </c>
      <c r="MF45" s="71">
        <v>538</v>
      </c>
      <c r="MG45" s="71">
        <v>0</v>
      </c>
      <c r="MH45" s="71">
        <v>1</v>
      </c>
      <c r="MI45" s="71">
        <v>0</v>
      </c>
      <c r="MJ45" s="71">
        <v>10</v>
      </c>
      <c r="MK45" s="71">
        <v>1</v>
      </c>
      <c r="ML45" s="71">
        <v>5</v>
      </c>
      <c r="MM45" s="71">
        <v>35</v>
      </c>
      <c r="MN45" s="71">
        <v>0</v>
      </c>
      <c r="MO45" s="71">
        <v>154</v>
      </c>
      <c r="MP45" s="71">
        <v>82</v>
      </c>
      <c r="MQ45" s="71">
        <v>9</v>
      </c>
      <c r="MR45" s="71">
        <v>34</v>
      </c>
      <c r="MS45" s="71">
        <v>3</v>
      </c>
      <c r="MT45" s="71">
        <v>228</v>
      </c>
      <c r="MU45" s="71">
        <v>0</v>
      </c>
      <c r="MV45" s="71">
        <v>22</v>
      </c>
      <c r="MW45" s="71">
        <v>132</v>
      </c>
      <c r="MX45" s="71">
        <v>67</v>
      </c>
      <c r="MY45" s="71">
        <v>0</v>
      </c>
      <c r="MZ45" s="71">
        <v>0</v>
      </c>
      <c r="NA45" s="71">
        <v>2</v>
      </c>
      <c r="NB45" s="71">
        <v>61</v>
      </c>
      <c r="NC45" s="71">
        <v>10</v>
      </c>
      <c r="ND45" s="71">
        <v>0</v>
      </c>
      <c r="NE45" s="71">
        <v>0</v>
      </c>
      <c r="NF45" s="71">
        <v>1266</v>
      </c>
      <c r="NG45" s="71">
        <v>308</v>
      </c>
      <c r="NH45" s="71">
        <v>278</v>
      </c>
      <c r="NI45" s="71">
        <v>61</v>
      </c>
      <c r="NJ45" s="71">
        <v>25</v>
      </c>
      <c r="NK45" s="71">
        <v>387</v>
      </c>
      <c r="NL45" s="71">
        <v>213</v>
      </c>
      <c r="NM45" s="71">
        <v>1141</v>
      </c>
      <c r="NN45" s="71">
        <v>127</v>
      </c>
      <c r="NO45" s="71">
        <v>670</v>
      </c>
      <c r="NP45" s="71">
        <v>148</v>
      </c>
      <c r="NQ45" s="71">
        <v>2</v>
      </c>
      <c r="NR45" s="71">
        <v>516</v>
      </c>
      <c r="NS45" s="71">
        <v>474</v>
      </c>
      <c r="NT45" s="71">
        <v>336</v>
      </c>
      <c r="NU45" s="71">
        <v>421</v>
      </c>
      <c r="NV45" s="71">
        <v>195</v>
      </c>
      <c r="NW45" s="71">
        <v>208</v>
      </c>
      <c r="NX45" s="71">
        <v>110</v>
      </c>
      <c r="NY45" s="71">
        <v>545</v>
      </c>
      <c r="NZ45" s="71">
        <v>305</v>
      </c>
      <c r="OA45" s="71">
        <v>82</v>
      </c>
      <c r="OB45" s="71">
        <v>978</v>
      </c>
      <c r="OC45" s="71">
        <v>74</v>
      </c>
      <c r="OD45" s="71">
        <v>21</v>
      </c>
      <c r="OE45" s="71">
        <v>10</v>
      </c>
      <c r="OF45" s="71">
        <v>0</v>
      </c>
      <c r="OG45" s="71">
        <v>457</v>
      </c>
      <c r="OH45" s="71">
        <v>277</v>
      </c>
      <c r="OI45" s="71">
        <v>27</v>
      </c>
      <c r="OJ45" s="71">
        <v>150</v>
      </c>
      <c r="OK45" s="71">
        <v>13</v>
      </c>
      <c r="OL45" s="71">
        <v>28</v>
      </c>
      <c r="OM45" s="71">
        <v>6</v>
      </c>
      <c r="ON45" s="71">
        <v>1</v>
      </c>
      <c r="OO45" s="71">
        <v>13</v>
      </c>
      <c r="OP45" s="71">
        <v>1</v>
      </c>
      <c r="OQ45" s="71">
        <v>13</v>
      </c>
      <c r="OR45" s="71">
        <v>74</v>
      </c>
      <c r="OS45" s="71">
        <v>40</v>
      </c>
      <c r="OT45" s="71">
        <v>3</v>
      </c>
      <c r="OU45" s="71">
        <v>10</v>
      </c>
      <c r="OV45" s="71">
        <v>0</v>
      </c>
      <c r="OW45" s="71">
        <v>9</v>
      </c>
      <c r="OX45" s="71">
        <v>4</v>
      </c>
      <c r="OY45" s="71">
        <v>7</v>
      </c>
      <c r="OZ45" s="71">
        <v>5</v>
      </c>
      <c r="PA45" s="71">
        <v>844</v>
      </c>
      <c r="PB45" s="71">
        <v>0</v>
      </c>
      <c r="PC45" s="71">
        <v>14</v>
      </c>
      <c r="PD45" s="71">
        <v>5</v>
      </c>
      <c r="PE45" s="71">
        <v>12</v>
      </c>
      <c r="PF45" s="71">
        <v>4</v>
      </c>
      <c r="PG45" s="71">
        <v>54</v>
      </c>
      <c r="PH45" s="71">
        <v>7</v>
      </c>
      <c r="PI45" s="71">
        <v>19</v>
      </c>
      <c r="PJ45" s="71">
        <v>33</v>
      </c>
      <c r="PK45" s="71">
        <v>3</v>
      </c>
      <c r="PL45" s="71">
        <v>48</v>
      </c>
      <c r="PM45" s="71">
        <v>1</v>
      </c>
      <c r="PN45" s="71">
        <v>668</v>
      </c>
      <c r="PO45" s="71">
        <v>0</v>
      </c>
      <c r="PP45" s="71">
        <v>105</v>
      </c>
      <c r="PQ45" s="71">
        <v>5</v>
      </c>
      <c r="PR45" s="71">
        <v>2</v>
      </c>
      <c r="PS45" s="71">
        <v>10</v>
      </c>
      <c r="PT45" s="71">
        <v>376</v>
      </c>
      <c r="PU45" s="71">
        <v>4</v>
      </c>
      <c r="PV45" s="71">
        <v>0</v>
      </c>
      <c r="PW45" s="71">
        <v>86</v>
      </c>
      <c r="PX45" s="71">
        <v>5</v>
      </c>
      <c r="PY45" s="71">
        <v>102</v>
      </c>
      <c r="PZ45" s="71">
        <v>367</v>
      </c>
      <c r="QA45" s="71">
        <v>40</v>
      </c>
      <c r="QB45" s="71">
        <v>713</v>
      </c>
      <c r="QC45" s="71">
        <v>1</v>
      </c>
      <c r="QD45" s="71">
        <v>12</v>
      </c>
      <c r="QE45" s="71">
        <v>1</v>
      </c>
      <c r="QF45" s="71">
        <v>2</v>
      </c>
      <c r="QG45" s="71">
        <v>538</v>
      </c>
      <c r="QH45" s="71">
        <v>0</v>
      </c>
      <c r="QI45" s="71">
        <v>1</v>
      </c>
      <c r="QJ45" s="71">
        <v>0</v>
      </c>
      <c r="QK45" s="71">
        <v>10</v>
      </c>
      <c r="QL45" s="71">
        <v>1</v>
      </c>
      <c r="QM45" s="71">
        <v>5</v>
      </c>
      <c r="QN45" s="71">
        <v>35</v>
      </c>
      <c r="QO45" s="71">
        <v>0</v>
      </c>
      <c r="QP45" s="71">
        <v>154</v>
      </c>
      <c r="QQ45" s="71">
        <v>82</v>
      </c>
      <c r="QR45" s="71">
        <v>9</v>
      </c>
      <c r="QS45" s="71">
        <v>419</v>
      </c>
      <c r="QT45" s="71">
        <v>67</v>
      </c>
      <c r="QU45" s="71">
        <v>2</v>
      </c>
      <c r="QV45" s="71">
        <v>61</v>
      </c>
      <c r="QW45" s="71">
        <v>10</v>
      </c>
      <c r="QX45" s="71">
        <v>8870</v>
      </c>
      <c r="QY45" s="71">
        <v>488</v>
      </c>
      <c r="QZ45" s="71">
        <v>495</v>
      </c>
      <c r="RA45" s="71">
        <v>151</v>
      </c>
      <c r="RB45" s="71">
        <v>914</v>
      </c>
      <c r="RC45" s="71">
        <v>164</v>
      </c>
      <c r="RD45" s="71">
        <v>669</v>
      </c>
      <c r="RE45" s="71">
        <v>122</v>
      </c>
      <c r="RF45" s="71">
        <v>380</v>
      </c>
      <c r="RG45" s="71">
        <v>193</v>
      </c>
      <c r="RH45" s="71">
        <v>407</v>
      </c>
      <c r="RI45" s="71">
        <v>726</v>
      </c>
      <c r="RJ45" s="71">
        <v>3</v>
      </c>
      <c r="RK45" s="71">
        <v>590</v>
      </c>
      <c r="RL45" s="71">
        <v>236</v>
      </c>
      <c r="RM45" s="71">
        <v>9</v>
      </c>
      <c r="RN45" s="71">
        <v>419</v>
      </c>
      <c r="RO45" s="71">
        <v>67</v>
      </c>
      <c r="RP45" s="71">
        <v>2</v>
      </c>
      <c r="RQ45" s="71">
        <v>61</v>
      </c>
      <c r="RR45" s="71">
        <v>10</v>
      </c>
      <c r="RS45" s="71">
        <v>8907</v>
      </c>
      <c r="RT45" s="71">
        <v>870</v>
      </c>
      <c r="RU45" s="71">
        <v>495</v>
      </c>
      <c r="RV45" s="71">
        <v>151</v>
      </c>
      <c r="RW45" s="71">
        <v>914</v>
      </c>
      <c r="RX45" s="71">
        <v>164</v>
      </c>
      <c r="RY45" s="71">
        <v>669</v>
      </c>
      <c r="RZ45" s="71">
        <v>122</v>
      </c>
      <c r="SA45" s="71">
        <v>380</v>
      </c>
      <c r="SB45" s="71">
        <v>193</v>
      </c>
      <c r="SC45" s="71">
        <v>407</v>
      </c>
      <c r="SD45" s="71">
        <v>726</v>
      </c>
      <c r="SE45" s="71">
        <v>3</v>
      </c>
      <c r="SF45" s="71">
        <v>590</v>
      </c>
      <c r="SG45" s="71">
        <v>236</v>
      </c>
      <c r="SH45" s="71">
        <v>9</v>
      </c>
    </row>
    <row r="46" spans="1:502">
      <c r="A46" s="16" t="s">
        <v>806</v>
      </c>
      <c r="B46" s="70">
        <v>28</v>
      </c>
      <c r="C46" s="70">
        <v>11</v>
      </c>
      <c r="D46" s="70">
        <v>2</v>
      </c>
      <c r="E46" s="70">
        <v>2014</v>
      </c>
      <c r="F46" s="70" t="s">
        <v>181</v>
      </c>
      <c r="G46" s="1075" t="s">
        <v>795</v>
      </c>
      <c r="H46" s="70" t="s">
        <v>796</v>
      </c>
      <c r="I46" s="1066"/>
      <c r="J46" s="73">
        <v>508.99099999999999</v>
      </c>
      <c r="K46" s="73">
        <v>0</v>
      </c>
      <c r="L46" s="73">
        <v>0</v>
      </c>
      <c r="M46" s="73">
        <v>9.5839999999999996</v>
      </c>
      <c r="N46" s="73">
        <v>1156.58</v>
      </c>
      <c r="O46" s="73">
        <v>49.012999999999998</v>
      </c>
      <c r="P46" s="73">
        <v>0</v>
      </c>
      <c r="Q46" s="73">
        <v>0</v>
      </c>
      <c r="R46" s="73">
        <v>13276.79</v>
      </c>
      <c r="S46" s="73">
        <v>3898.53</v>
      </c>
      <c r="T46" s="73">
        <v>6305.2150000000001</v>
      </c>
      <c r="U46" s="73">
        <v>592.69799999999998</v>
      </c>
      <c r="V46" s="73">
        <v>142.67400000000001</v>
      </c>
      <c r="W46" s="73">
        <v>26258.338</v>
      </c>
      <c r="X46" s="73">
        <v>1843.0250000000001</v>
      </c>
      <c r="Y46" s="73">
        <v>76673.138999999996</v>
      </c>
      <c r="Z46" s="73">
        <v>32928.985999999997</v>
      </c>
      <c r="AA46" s="73">
        <v>7249.45</v>
      </c>
      <c r="AB46" s="73">
        <v>2830.0929999999998</v>
      </c>
      <c r="AC46" s="73">
        <v>9.75</v>
      </c>
      <c r="AD46" s="73">
        <v>61139.358</v>
      </c>
      <c r="AE46" s="73">
        <v>204405.84400000001</v>
      </c>
      <c r="AF46" s="73">
        <v>11534.588400000001</v>
      </c>
      <c r="AG46" s="73">
        <v>4531.9920000000002</v>
      </c>
      <c r="AH46" s="73">
        <v>2654.8829999999998</v>
      </c>
      <c r="AI46" s="73">
        <v>2029.6014</v>
      </c>
      <c r="AJ46" s="73">
        <v>1419.1479999999999</v>
      </c>
      <c r="AK46" s="73">
        <v>15999.736999999999</v>
      </c>
      <c r="AL46" s="73">
        <v>5020.9859999999999</v>
      </c>
      <c r="AM46" s="73">
        <v>745.27300000000002</v>
      </c>
      <c r="AN46" s="73">
        <v>18535.967000000001</v>
      </c>
      <c r="AO46" s="73">
        <v>709.67600000000004</v>
      </c>
      <c r="AP46" s="73">
        <v>26173.07</v>
      </c>
      <c r="AQ46" s="73">
        <v>765.14200000000005</v>
      </c>
      <c r="AR46" s="73">
        <v>627.24800000000005</v>
      </c>
      <c r="AS46" s="73">
        <v>5688.4434000000001</v>
      </c>
      <c r="AT46" s="73">
        <v>2506.3629999999998</v>
      </c>
      <c r="AU46" s="73">
        <v>283.48099999999999</v>
      </c>
      <c r="AV46" s="73">
        <v>1160.6189999999999</v>
      </c>
      <c r="AW46" s="73">
        <v>114.64100000000001</v>
      </c>
      <c r="AX46" s="73">
        <v>182.2</v>
      </c>
      <c r="AY46" s="73">
        <v>33.613999999999997</v>
      </c>
      <c r="AZ46" s="73">
        <v>3.9180000000000001</v>
      </c>
      <c r="BA46" s="73">
        <v>74.013000000000005</v>
      </c>
      <c r="BB46" s="73">
        <v>4.6660000000000004</v>
      </c>
      <c r="BC46" s="73">
        <v>107.98699999999999</v>
      </c>
      <c r="BD46" s="73">
        <v>397.33499999999998</v>
      </c>
      <c r="BE46" s="73">
        <v>599.75699999999995</v>
      </c>
      <c r="BF46" s="73">
        <v>34.9</v>
      </c>
      <c r="BG46" s="73">
        <v>38.027999999999999</v>
      </c>
      <c r="BH46" s="73">
        <v>0</v>
      </c>
      <c r="BI46" s="73">
        <v>48.646999999999998</v>
      </c>
      <c r="BJ46" s="73">
        <v>125.89</v>
      </c>
      <c r="BK46" s="73">
        <v>32.853999999999999</v>
      </c>
      <c r="BL46" s="73">
        <v>14.567</v>
      </c>
      <c r="BM46" s="73">
        <v>4142.9669999999996</v>
      </c>
      <c r="BN46" s="73">
        <v>0</v>
      </c>
      <c r="BO46" s="73">
        <v>42.642000000000003</v>
      </c>
      <c r="BP46" s="73">
        <v>23.279</v>
      </c>
      <c r="BQ46" s="73">
        <v>35.899000000000001</v>
      </c>
      <c r="BR46" s="73">
        <v>10.864000000000001</v>
      </c>
      <c r="BS46" s="73">
        <v>432.99700000000001</v>
      </c>
      <c r="BT46" s="73">
        <v>44.897300000000001</v>
      </c>
      <c r="BU46" s="73">
        <v>102.455</v>
      </c>
      <c r="BV46" s="73">
        <v>190.00399999999999</v>
      </c>
      <c r="BW46" s="73">
        <v>11.904</v>
      </c>
      <c r="BX46" s="73">
        <v>262.20699999999999</v>
      </c>
      <c r="BY46" s="73">
        <v>4.915</v>
      </c>
      <c r="BZ46" s="73">
        <v>4353.1589999999997</v>
      </c>
      <c r="CA46" s="73">
        <v>0</v>
      </c>
      <c r="CB46" s="73">
        <v>1802.1880000000001</v>
      </c>
      <c r="CC46" s="73">
        <v>21.327999999999999</v>
      </c>
      <c r="CD46" s="73">
        <v>24.701000000000001</v>
      </c>
      <c r="CE46" s="73">
        <v>58.26</v>
      </c>
      <c r="CF46" s="73">
        <v>2454.8069</v>
      </c>
      <c r="CG46" s="73">
        <v>6.6159999999999997</v>
      </c>
      <c r="CH46" s="73">
        <v>0</v>
      </c>
      <c r="CI46" s="73">
        <v>513.69600000000003</v>
      </c>
      <c r="CJ46" s="73">
        <v>26.481000000000002</v>
      </c>
      <c r="CK46" s="73">
        <v>746.89800000000002</v>
      </c>
      <c r="CL46" s="73">
        <v>3987.0590000000002</v>
      </c>
      <c r="CM46" s="73">
        <v>259.55500000000001</v>
      </c>
      <c r="CN46" s="73">
        <v>4933.6719999999996</v>
      </c>
      <c r="CO46" s="73">
        <v>3.6989999999999998</v>
      </c>
      <c r="CP46" s="73">
        <v>46.691000000000003</v>
      </c>
      <c r="CQ46" s="73">
        <v>2.839</v>
      </c>
      <c r="CR46" s="73">
        <v>23.369</v>
      </c>
      <c r="CS46" s="73">
        <v>14278.84887</v>
      </c>
      <c r="CT46" s="73">
        <v>0</v>
      </c>
      <c r="CU46" s="73">
        <v>3.4889999999999999</v>
      </c>
      <c r="CV46" s="73">
        <v>0</v>
      </c>
      <c r="CW46" s="73">
        <v>122.048</v>
      </c>
      <c r="CX46" s="73">
        <v>8.0530000000000008</v>
      </c>
      <c r="CY46" s="73">
        <v>41.433</v>
      </c>
      <c r="CZ46" s="73">
        <v>231.33600000000001</v>
      </c>
      <c r="DA46" s="73">
        <v>0</v>
      </c>
      <c r="DB46" s="73">
        <v>1131.5740000000001</v>
      </c>
      <c r="DC46" s="73">
        <v>452.97329999999999</v>
      </c>
      <c r="DD46" s="73">
        <v>47.854999999999997</v>
      </c>
      <c r="DE46" s="73">
        <v>29649.156999999999</v>
      </c>
      <c r="DF46" s="73">
        <v>1605.12</v>
      </c>
      <c r="DG46" s="73">
        <v>26039.298999999999</v>
      </c>
      <c r="DH46" s="73">
        <v>0</v>
      </c>
      <c r="DI46" s="73">
        <v>664.33799999999997</v>
      </c>
      <c r="DJ46" s="73">
        <v>627.24800000000005</v>
      </c>
      <c r="DK46" s="73">
        <v>508.99099999999999</v>
      </c>
      <c r="DL46" s="73">
        <v>0</v>
      </c>
      <c r="DM46" s="73">
        <v>0</v>
      </c>
      <c r="DN46" s="73">
        <v>9.5839999999999996</v>
      </c>
      <c r="DO46" s="73">
        <v>1156.58</v>
      </c>
      <c r="DP46" s="73">
        <v>49.012999999999998</v>
      </c>
      <c r="DQ46" s="73">
        <v>0</v>
      </c>
      <c r="DR46" s="73">
        <v>0</v>
      </c>
      <c r="DS46" s="73">
        <v>13276.79</v>
      </c>
      <c r="DT46" s="73">
        <v>3898.53</v>
      </c>
      <c r="DU46" s="73">
        <v>6305.2150000000001</v>
      </c>
      <c r="DV46" s="73">
        <v>592.69799999999998</v>
      </c>
      <c r="DW46" s="73">
        <v>142.67400000000001</v>
      </c>
      <c r="DX46" s="73">
        <v>26258.338</v>
      </c>
      <c r="DY46" s="73">
        <v>1843.0250000000001</v>
      </c>
      <c r="DZ46" s="73">
        <v>76673.138999999996</v>
      </c>
      <c r="EA46" s="73">
        <v>1674.7090000000001</v>
      </c>
      <c r="EB46" s="73">
        <v>7249.45</v>
      </c>
      <c r="EC46" s="73">
        <v>2830.0929999999998</v>
      </c>
      <c r="ED46" s="73">
        <v>9.75</v>
      </c>
      <c r="EE46" s="73">
        <v>61139.358</v>
      </c>
      <c r="EF46" s="73">
        <v>204405.84400000001</v>
      </c>
      <c r="EG46" s="73">
        <v>11534.588400000001</v>
      </c>
      <c r="EH46" s="73">
        <v>4531.9920000000002</v>
      </c>
      <c r="EI46" s="73">
        <v>2654.8829999999998</v>
      </c>
      <c r="EJ46" s="73">
        <v>2029.6014</v>
      </c>
      <c r="EK46" s="73">
        <v>1419.1479999999999</v>
      </c>
      <c r="EL46" s="73">
        <v>15999.736999999999</v>
      </c>
      <c r="EM46" s="73">
        <v>5020.9859999999999</v>
      </c>
      <c r="EN46" s="73">
        <v>745.27300000000002</v>
      </c>
      <c r="EO46" s="73">
        <v>18535.967000000001</v>
      </c>
      <c r="EP46" s="73">
        <v>709.67600000000004</v>
      </c>
      <c r="EQ46" s="73">
        <v>133.77099999999999</v>
      </c>
      <c r="ER46" s="73">
        <v>100.804</v>
      </c>
      <c r="ES46" s="73">
        <v>0</v>
      </c>
      <c r="ET46" s="73">
        <v>5688.4434000000001</v>
      </c>
      <c r="EU46" s="73">
        <v>2506.3629999999998</v>
      </c>
      <c r="EV46" s="73">
        <v>283.48099999999999</v>
      </c>
      <c r="EW46" s="73">
        <v>1160.6189999999999</v>
      </c>
      <c r="EX46" s="73">
        <v>114.64100000000001</v>
      </c>
      <c r="EY46" s="73">
        <v>182.2</v>
      </c>
      <c r="EZ46" s="73">
        <v>33.613999999999997</v>
      </c>
      <c r="FA46" s="73">
        <v>3.9180000000000001</v>
      </c>
      <c r="FB46" s="73">
        <v>74.013000000000005</v>
      </c>
      <c r="FC46" s="73">
        <v>4.6660000000000004</v>
      </c>
      <c r="FD46" s="73">
        <v>107.98699999999999</v>
      </c>
      <c r="FE46" s="73">
        <v>397.33499999999998</v>
      </c>
      <c r="FF46" s="73">
        <v>599.75699999999995</v>
      </c>
      <c r="FG46" s="73">
        <v>34.9</v>
      </c>
      <c r="FH46" s="73">
        <v>38.027999999999999</v>
      </c>
      <c r="FI46" s="73">
        <v>0</v>
      </c>
      <c r="FJ46" s="73">
        <v>48.646999999999998</v>
      </c>
      <c r="FK46" s="73">
        <v>125.89</v>
      </c>
      <c r="FL46" s="73">
        <v>32.853999999999999</v>
      </c>
      <c r="FM46" s="73">
        <v>14.567</v>
      </c>
      <c r="FN46" s="73">
        <v>4142.9669999999996</v>
      </c>
      <c r="FO46" s="73">
        <v>0</v>
      </c>
      <c r="FP46" s="73">
        <v>42.642000000000003</v>
      </c>
      <c r="FQ46" s="73">
        <v>23.279</v>
      </c>
      <c r="FR46" s="73">
        <v>35.899000000000001</v>
      </c>
      <c r="FS46" s="73">
        <v>10.864000000000001</v>
      </c>
      <c r="FT46" s="73">
        <v>432.99700000000001</v>
      </c>
      <c r="FU46" s="73">
        <v>44.897300000000001</v>
      </c>
      <c r="FV46" s="73">
        <v>102.455</v>
      </c>
      <c r="FW46" s="73">
        <v>190.00399999999999</v>
      </c>
      <c r="FX46" s="73">
        <v>11.904</v>
      </c>
      <c r="FY46" s="73">
        <v>262.20699999999999</v>
      </c>
      <c r="FZ46" s="73">
        <v>4.915</v>
      </c>
      <c r="GA46" s="73">
        <v>4353.1589999999997</v>
      </c>
      <c r="GB46" s="73">
        <v>0</v>
      </c>
      <c r="GC46" s="73">
        <v>1802.1880000000001</v>
      </c>
      <c r="GD46" s="73">
        <v>21.327999999999999</v>
      </c>
      <c r="GE46" s="73">
        <v>24.701000000000001</v>
      </c>
      <c r="GF46" s="73">
        <v>58.26</v>
      </c>
      <c r="GG46" s="73">
        <v>2454.8069</v>
      </c>
      <c r="GH46" s="73">
        <v>6.6159999999999997</v>
      </c>
      <c r="GI46" s="73">
        <v>0</v>
      </c>
      <c r="GJ46" s="73">
        <v>513.69600000000003</v>
      </c>
      <c r="GK46" s="73">
        <v>26.481000000000002</v>
      </c>
      <c r="GL46" s="73">
        <v>746.89800000000002</v>
      </c>
      <c r="GM46" s="73">
        <v>3987.0590000000002</v>
      </c>
      <c r="GN46" s="73">
        <v>259.55500000000001</v>
      </c>
      <c r="GO46" s="73">
        <v>4933.6719999999996</v>
      </c>
      <c r="GP46" s="73">
        <v>3.6989999999999998</v>
      </c>
      <c r="GQ46" s="73">
        <v>46.691000000000003</v>
      </c>
      <c r="GR46" s="73">
        <v>2.839</v>
      </c>
      <c r="GS46" s="73">
        <v>23.369</v>
      </c>
      <c r="GT46" s="73">
        <v>14278.84887</v>
      </c>
      <c r="GU46" s="73">
        <v>0</v>
      </c>
      <c r="GV46" s="73">
        <v>3.4889999999999999</v>
      </c>
      <c r="GW46" s="73">
        <v>0</v>
      </c>
      <c r="GX46" s="73">
        <v>122.048</v>
      </c>
      <c r="GY46" s="73">
        <v>8.0530000000000008</v>
      </c>
      <c r="GZ46" s="73">
        <v>41.433</v>
      </c>
      <c r="HA46" s="73">
        <v>231.33600000000001</v>
      </c>
      <c r="HB46" s="73">
        <v>0</v>
      </c>
      <c r="HC46" s="73">
        <v>1131.5740000000001</v>
      </c>
      <c r="HD46" s="73">
        <v>452.97329999999999</v>
      </c>
      <c r="HE46" s="73">
        <v>47.854999999999997</v>
      </c>
      <c r="HF46" s="73">
        <v>58585.161999999997</v>
      </c>
      <c r="HG46" s="73">
        <v>508.99099999999999</v>
      </c>
      <c r="HH46" s="73">
        <v>9.5839999999999996</v>
      </c>
      <c r="HI46" s="73">
        <v>1156.58</v>
      </c>
      <c r="HJ46" s="73">
        <v>49.012999999999998</v>
      </c>
      <c r="HK46" s="73">
        <v>469481.46480000002</v>
      </c>
      <c r="HL46" s="73">
        <v>5923.0183999999999</v>
      </c>
      <c r="HM46" s="73">
        <v>4247.3040000000001</v>
      </c>
      <c r="HN46" s="73">
        <v>1256.19</v>
      </c>
      <c r="HO46" s="73">
        <v>4515.6369999999997</v>
      </c>
      <c r="HP46" s="73">
        <v>1044.4643000000001</v>
      </c>
      <c r="HQ46" s="73">
        <v>4358.0739999999996</v>
      </c>
      <c r="HR46" s="73">
        <v>1906.4770000000001</v>
      </c>
      <c r="HS46" s="73">
        <v>2461.4229</v>
      </c>
      <c r="HT46" s="73">
        <v>1287.075</v>
      </c>
      <c r="HU46" s="73">
        <v>4246.6139999999996</v>
      </c>
      <c r="HV46" s="73">
        <v>4984.0619999999999</v>
      </c>
      <c r="HW46" s="73">
        <v>26.207999999999998</v>
      </c>
      <c r="HX46" s="73">
        <v>14685.20787</v>
      </c>
      <c r="HY46" s="73">
        <v>1584.5473</v>
      </c>
      <c r="HZ46" s="73">
        <v>47.854999999999997</v>
      </c>
      <c r="IA46" s="73">
        <v>58585.161999999997</v>
      </c>
      <c r="IB46" s="73">
        <v>508.99099999999999</v>
      </c>
      <c r="IC46" s="73">
        <v>9.5839999999999996</v>
      </c>
      <c r="ID46" s="73">
        <v>1156.58</v>
      </c>
      <c r="IE46" s="73">
        <v>49.012999999999998</v>
      </c>
      <c r="IF46" s="73">
        <v>500735.74180000002</v>
      </c>
      <c r="IG46" s="73">
        <v>33253.903400000003</v>
      </c>
      <c r="IH46" s="73">
        <v>4247.3040000000001</v>
      </c>
      <c r="II46" s="73">
        <v>1256.19</v>
      </c>
      <c r="IJ46" s="73">
        <v>4515.6369999999997</v>
      </c>
      <c r="IK46" s="73">
        <v>1044.4643000000001</v>
      </c>
      <c r="IL46" s="73">
        <v>4358.0739999999996</v>
      </c>
      <c r="IM46" s="73">
        <v>1906.4770000000001</v>
      </c>
      <c r="IN46" s="73">
        <v>2461.4229</v>
      </c>
      <c r="IO46" s="73">
        <v>1287.075</v>
      </c>
      <c r="IP46" s="73">
        <v>4246.6139999999996</v>
      </c>
      <c r="IQ46" s="73">
        <v>4984.0619999999999</v>
      </c>
      <c r="IR46" s="73">
        <v>26.207999999999998</v>
      </c>
      <c r="IS46" s="73">
        <v>14685.20787</v>
      </c>
      <c r="IT46" s="73">
        <v>1584.5473</v>
      </c>
      <c r="IU46" s="73">
        <v>47.854999999999997</v>
      </c>
      <c r="IV46" s="74">
        <v>0</v>
      </c>
      <c r="IW46" s="71">
        <v>70</v>
      </c>
      <c r="IX46" s="71">
        <v>0</v>
      </c>
      <c r="IY46" s="71">
        <v>0</v>
      </c>
      <c r="IZ46" s="71">
        <v>2</v>
      </c>
      <c r="JA46" s="71">
        <v>63</v>
      </c>
      <c r="JB46" s="71">
        <v>10</v>
      </c>
      <c r="JC46" s="71">
        <v>0</v>
      </c>
      <c r="JD46" s="71">
        <v>0</v>
      </c>
      <c r="JE46" s="71">
        <v>1304</v>
      </c>
      <c r="JF46" s="71">
        <v>311</v>
      </c>
      <c r="JG46" s="71">
        <v>281</v>
      </c>
      <c r="JH46" s="71">
        <v>57</v>
      </c>
      <c r="JI46" s="71">
        <v>28</v>
      </c>
      <c r="JJ46" s="71">
        <v>395</v>
      </c>
      <c r="JK46" s="71">
        <v>210</v>
      </c>
      <c r="JL46" s="71">
        <v>1124</v>
      </c>
      <c r="JM46" s="71">
        <v>165</v>
      </c>
      <c r="JN46" s="71">
        <v>685</v>
      </c>
      <c r="JO46" s="71">
        <v>149</v>
      </c>
      <c r="JP46" s="71">
        <v>1</v>
      </c>
      <c r="JQ46" s="71">
        <v>511</v>
      </c>
      <c r="JR46" s="71">
        <v>484</v>
      </c>
      <c r="JS46" s="71">
        <v>339</v>
      </c>
      <c r="JT46" s="71">
        <v>419</v>
      </c>
      <c r="JU46" s="71">
        <v>195</v>
      </c>
      <c r="JV46" s="71">
        <v>202</v>
      </c>
      <c r="JW46" s="71">
        <v>108</v>
      </c>
      <c r="JX46" s="71">
        <v>526</v>
      </c>
      <c r="JY46" s="71">
        <v>300</v>
      </c>
      <c r="JZ46" s="71">
        <v>78</v>
      </c>
      <c r="KA46" s="71">
        <v>1005</v>
      </c>
      <c r="KB46" s="71">
        <v>78</v>
      </c>
      <c r="KC46" s="71">
        <v>247</v>
      </c>
      <c r="KD46" s="71">
        <v>34</v>
      </c>
      <c r="KE46" s="71">
        <v>134</v>
      </c>
      <c r="KF46" s="71">
        <v>453</v>
      </c>
      <c r="KG46" s="71">
        <v>269</v>
      </c>
      <c r="KH46" s="71">
        <v>28</v>
      </c>
      <c r="KI46" s="71">
        <v>140</v>
      </c>
      <c r="KJ46" s="71">
        <v>10</v>
      </c>
      <c r="KK46" s="71">
        <v>30</v>
      </c>
      <c r="KL46" s="71">
        <v>6</v>
      </c>
      <c r="KM46" s="71">
        <v>1</v>
      </c>
      <c r="KN46" s="71">
        <v>15</v>
      </c>
      <c r="KO46" s="71">
        <v>1</v>
      </c>
      <c r="KP46" s="71">
        <v>19</v>
      </c>
      <c r="KQ46" s="71">
        <v>74</v>
      </c>
      <c r="KR46" s="71">
        <v>41</v>
      </c>
      <c r="KS46" s="71">
        <v>7</v>
      </c>
      <c r="KT46" s="71">
        <v>9</v>
      </c>
      <c r="KU46" s="71">
        <v>0</v>
      </c>
      <c r="KV46" s="71">
        <v>11</v>
      </c>
      <c r="KW46" s="71">
        <v>4</v>
      </c>
      <c r="KX46" s="71">
        <v>8</v>
      </c>
      <c r="KY46" s="71">
        <v>4</v>
      </c>
      <c r="KZ46" s="71">
        <v>822</v>
      </c>
      <c r="LA46" s="71">
        <v>0</v>
      </c>
      <c r="LB46" s="71">
        <v>12</v>
      </c>
      <c r="LC46" s="71">
        <v>5</v>
      </c>
      <c r="LD46" s="71">
        <v>10</v>
      </c>
      <c r="LE46" s="71">
        <v>3</v>
      </c>
      <c r="LF46" s="71">
        <v>57</v>
      </c>
      <c r="LG46" s="71">
        <v>7</v>
      </c>
      <c r="LH46" s="71">
        <v>16</v>
      </c>
      <c r="LI46" s="71">
        <v>31</v>
      </c>
      <c r="LJ46" s="71">
        <v>3</v>
      </c>
      <c r="LK46" s="71">
        <v>45</v>
      </c>
      <c r="LL46" s="71">
        <v>1</v>
      </c>
      <c r="LM46" s="71">
        <v>644</v>
      </c>
      <c r="LN46" s="71">
        <v>0</v>
      </c>
      <c r="LO46" s="71">
        <v>109</v>
      </c>
      <c r="LP46" s="71">
        <v>5</v>
      </c>
      <c r="LQ46" s="71">
        <v>2</v>
      </c>
      <c r="LR46" s="71">
        <v>11</v>
      </c>
      <c r="LS46" s="71">
        <v>374</v>
      </c>
      <c r="LT46" s="71">
        <v>2</v>
      </c>
      <c r="LU46" s="71">
        <v>0</v>
      </c>
      <c r="LV46" s="71">
        <v>101</v>
      </c>
      <c r="LW46" s="71">
        <v>7</v>
      </c>
      <c r="LX46" s="71">
        <v>98</v>
      </c>
      <c r="LY46" s="71">
        <v>361</v>
      </c>
      <c r="LZ46" s="71">
        <v>42</v>
      </c>
      <c r="MA46" s="71">
        <v>759</v>
      </c>
      <c r="MB46" s="71">
        <v>1</v>
      </c>
      <c r="MC46" s="71">
        <v>10</v>
      </c>
      <c r="MD46" s="71">
        <v>1</v>
      </c>
      <c r="ME46" s="71">
        <v>3</v>
      </c>
      <c r="MF46" s="71">
        <v>547</v>
      </c>
      <c r="MG46" s="71">
        <v>0</v>
      </c>
      <c r="MH46" s="71">
        <v>1</v>
      </c>
      <c r="MI46" s="71">
        <v>0</v>
      </c>
      <c r="MJ46" s="71">
        <v>10</v>
      </c>
      <c r="MK46" s="71">
        <v>1</v>
      </c>
      <c r="ML46" s="71">
        <v>5</v>
      </c>
      <c r="MM46" s="71">
        <v>37</v>
      </c>
      <c r="MN46" s="71">
        <v>0</v>
      </c>
      <c r="MO46" s="71">
        <v>155</v>
      </c>
      <c r="MP46" s="71">
        <v>75</v>
      </c>
      <c r="MQ46" s="71">
        <v>9</v>
      </c>
      <c r="MR46" s="71">
        <v>31</v>
      </c>
      <c r="MS46" s="71">
        <v>3</v>
      </c>
      <c r="MT46" s="71">
        <v>225</v>
      </c>
      <c r="MU46" s="71">
        <v>0</v>
      </c>
      <c r="MV46" s="71">
        <v>24</v>
      </c>
      <c r="MW46" s="71">
        <v>134</v>
      </c>
      <c r="MX46" s="71">
        <v>70</v>
      </c>
      <c r="MY46" s="71">
        <v>0</v>
      </c>
      <c r="MZ46" s="71">
        <v>0</v>
      </c>
      <c r="NA46" s="71">
        <v>2</v>
      </c>
      <c r="NB46" s="71">
        <v>63</v>
      </c>
      <c r="NC46" s="71">
        <v>10</v>
      </c>
      <c r="ND46" s="71">
        <v>0</v>
      </c>
      <c r="NE46" s="71">
        <v>0</v>
      </c>
      <c r="NF46" s="71">
        <v>1304</v>
      </c>
      <c r="NG46" s="71">
        <v>311</v>
      </c>
      <c r="NH46" s="71">
        <v>281</v>
      </c>
      <c r="NI46" s="71">
        <v>57</v>
      </c>
      <c r="NJ46" s="71">
        <v>28</v>
      </c>
      <c r="NK46" s="71">
        <v>395</v>
      </c>
      <c r="NL46" s="71">
        <v>210</v>
      </c>
      <c r="NM46" s="71">
        <v>1124</v>
      </c>
      <c r="NN46" s="71">
        <v>131</v>
      </c>
      <c r="NO46" s="71">
        <v>685</v>
      </c>
      <c r="NP46" s="71">
        <v>149</v>
      </c>
      <c r="NQ46" s="71">
        <v>1</v>
      </c>
      <c r="NR46" s="71">
        <v>511</v>
      </c>
      <c r="NS46" s="71">
        <v>484</v>
      </c>
      <c r="NT46" s="71">
        <v>339</v>
      </c>
      <c r="NU46" s="71">
        <v>419</v>
      </c>
      <c r="NV46" s="71">
        <v>195</v>
      </c>
      <c r="NW46" s="71">
        <v>202</v>
      </c>
      <c r="NX46" s="71">
        <v>108</v>
      </c>
      <c r="NY46" s="71">
        <v>526</v>
      </c>
      <c r="NZ46" s="71">
        <v>300</v>
      </c>
      <c r="OA46" s="71">
        <v>78</v>
      </c>
      <c r="OB46" s="71">
        <v>1005</v>
      </c>
      <c r="OC46" s="71">
        <v>78</v>
      </c>
      <c r="OD46" s="71">
        <v>22</v>
      </c>
      <c r="OE46" s="71">
        <v>10</v>
      </c>
      <c r="OF46" s="71">
        <v>0</v>
      </c>
      <c r="OG46" s="71">
        <v>453</v>
      </c>
      <c r="OH46" s="71">
        <v>269</v>
      </c>
      <c r="OI46" s="71">
        <v>28</v>
      </c>
      <c r="OJ46" s="71">
        <v>140</v>
      </c>
      <c r="OK46" s="71">
        <v>10</v>
      </c>
      <c r="OL46" s="71">
        <v>30</v>
      </c>
      <c r="OM46" s="71">
        <v>6</v>
      </c>
      <c r="ON46" s="71">
        <v>1</v>
      </c>
      <c r="OO46" s="71">
        <v>15</v>
      </c>
      <c r="OP46" s="71">
        <v>1</v>
      </c>
      <c r="OQ46" s="71">
        <v>19</v>
      </c>
      <c r="OR46" s="71">
        <v>74</v>
      </c>
      <c r="OS46" s="71">
        <v>41</v>
      </c>
      <c r="OT46" s="71">
        <v>7</v>
      </c>
      <c r="OU46" s="71">
        <v>9</v>
      </c>
      <c r="OV46" s="71">
        <v>0</v>
      </c>
      <c r="OW46" s="71">
        <v>11</v>
      </c>
      <c r="OX46" s="71">
        <v>4</v>
      </c>
      <c r="OY46" s="71">
        <v>8</v>
      </c>
      <c r="OZ46" s="71">
        <v>4</v>
      </c>
      <c r="PA46" s="71">
        <v>822</v>
      </c>
      <c r="PB46" s="71">
        <v>0</v>
      </c>
      <c r="PC46" s="71">
        <v>12</v>
      </c>
      <c r="PD46" s="71">
        <v>5</v>
      </c>
      <c r="PE46" s="71">
        <v>10</v>
      </c>
      <c r="PF46" s="71">
        <v>3</v>
      </c>
      <c r="PG46" s="71">
        <v>57</v>
      </c>
      <c r="PH46" s="71">
        <v>7</v>
      </c>
      <c r="PI46" s="71">
        <v>16</v>
      </c>
      <c r="PJ46" s="71">
        <v>31</v>
      </c>
      <c r="PK46" s="71">
        <v>3</v>
      </c>
      <c r="PL46" s="71">
        <v>45</v>
      </c>
      <c r="PM46" s="71">
        <v>1</v>
      </c>
      <c r="PN46" s="71">
        <v>644</v>
      </c>
      <c r="PO46" s="71">
        <v>0</v>
      </c>
      <c r="PP46" s="71">
        <v>109</v>
      </c>
      <c r="PQ46" s="71">
        <v>5</v>
      </c>
      <c r="PR46" s="71">
        <v>2</v>
      </c>
      <c r="PS46" s="71">
        <v>11</v>
      </c>
      <c r="PT46" s="71">
        <v>374</v>
      </c>
      <c r="PU46" s="71">
        <v>2</v>
      </c>
      <c r="PV46" s="71">
        <v>0</v>
      </c>
      <c r="PW46" s="71">
        <v>101</v>
      </c>
      <c r="PX46" s="71">
        <v>7</v>
      </c>
      <c r="PY46" s="71">
        <v>98</v>
      </c>
      <c r="PZ46" s="71">
        <v>361</v>
      </c>
      <c r="QA46" s="71">
        <v>42</v>
      </c>
      <c r="QB46" s="71">
        <v>759</v>
      </c>
      <c r="QC46" s="71">
        <v>1</v>
      </c>
      <c r="QD46" s="71">
        <v>10</v>
      </c>
      <c r="QE46" s="71">
        <v>1</v>
      </c>
      <c r="QF46" s="71">
        <v>3</v>
      </c>
      <c r="QG46" s="71">
        <v>547</v>
      </c>
      <c r="QH46" s="71">
        <v>0</v>
      </c>
      <c r="QI46" s="71">
        <v>1</v>
      </c>
      <c r="QJ46" s="71">
        <v>0</v>
      </c>
      <c r="QK46" s="71">
        <v>10</v>
      </c>
      <c r="QL46" s="71">
        <v>1</v>
      </c>
      <c r="QM46" s="71">
        <v>5</v>
      </c>
      <c r="QN46" s="71">
        <v>37</v>
      </c>
      <c r="QO46" s="71">
        <v>0</v>
      </c>
      <c r="QP46" s="71">
        <v>155</v>
      </c>
      <c r="QQ46" s="71">
        <v>75</v>
      </c>
      <c r="QR46" s="71">
        <v>9</v>
      </c>
      <c r="QS46" s="71">
        <v>417</v>
      </c>
      <c r="QT46" s="71">
        <v>70</v>
      </c>
      <c r="QU46" s="71">
        <v>2</v>
      </c>
      <c r="QV46" s="71">
        <v>63</v>
      </c>
      <c r="QW46" s="71">
        <v>10</v>
      </c>
      <c r="QX46" s="71">
        <v>8921</v>
      </c>
      <c r="QY46" s="71">
        <v>485</v>
      </c>
      <c r="QZ46" s="71">
        <v>477</v>
      </c>
      <c r="RA46" s="71">
        <v>164</v>
      </c>
      <c r="RB46" s="71">
        <v>888</v>
      </c>
      <c r="RC46" s="71">
        <v>159</v>
      </c>
      <c r="RD46" s="71">
        <v>645</v>
      </c>
      <c r="RE46" s="71">
        <v>127</v>
      </c>
      <c r="RF46" s="71">
        <v>376</v>
      </c>
      <c r="RG46" s="71">
        <v>206</v>
      </c>
      <c r="RH46" s="71">
        <v>403</v>
      </c>
      <c r="RI46" s="71">
        <v>770</v>
      </c>
      <c r="RJ46" s="71">
        <v>4</v>
      </c>
      <c r="RK46" s="71">
        <v>601</v>
      </c>
      <c r="RL46" s="71">
        <v>230</v>
      </c>
      <c r="RM46" s="71">
        <v>9</v>
      </c>
      <c r="RN46" s="71">
        <v>417</v>
      </c>
      <c r="RO46" s="71">
        <v>70</v>
      </c>
      <c r="RP46" s="71">
        <v>2</v>
      </c>
      <c r="RQ46" s="71">
        <v>63</v>
      </c>
      <c r="RR46" s="71">
        <v>10</v>
      </c>
      <c r="RS46" s="71">
        <v>8955</v>
      </c>
      <c r="RT46" s="71">
        <v>868</v>
      </c>
      <c r="RU46" s="71">
        <v>477</v>
      </c>
      <c r="RV46" s="71">
        <v>164</v>
      </c>
      <c r="RW46" s="71">
        <v>888</v>
      </c>
      <c r="RX46" s="71">
        <v>159</v>
      </c>
      <c r="RY46" s="71">
        <v>645</v>
      </c>
      <c r="RZ46" s="71">
        <v>127</v>
      </c>
      <c r="SA46" s="71">
        <v>376</v>
      </c>
      <c r="SB46" s="71">
        <v>206</v>
      </c>
      <c r="SC46" s="71">
        <v>403</v>
      </c>
      <c r="SD46" s="71">
        <v>770</v>
      </c>
      <c r="SE46" s="71">
        <v>4</v>
      </c>
      <c r="SF46" s="71">
        <v>601</v>
      </c>
      <c r="SG46" s="71">
        <v>230</v>
      </c>
      <c r="SH46" s="71">
        <v>9</v>
      </c>
    </row>
    <row r="47" spans="1:502">
      <c r="A47" s="16" t="s">
        <v>807</v>
      </c>
      <c r="B47" s="70">
        <v>29</v>
      </c>
      <c r="C47" s="70">
        <v>12</v>
      </c>
      <c r="D47" s="70">
        <v>2</v>
      </c>
      <c r="E47" s="70">
        <v>2015</v>
      </c>
      <c r="F47" s="70" t="s">
        <v>182</v>
      </c>
      <c r="G47" s="1075" t="s">
        <v>795</v>
      </c>
      <c r="H47" s="70" t="s">
        <v>796</v>
      </c>
      <c r="I47" s="1066"/>
      <c r="J47" s="73">
        <v>477.59300000000002</v>
      </c>
      <c r="K47" s="73">
        <v>0</v>
      </c>
      <c r="L47" s="73">
        <v>0</v>
      </c>
      <c r="M47" s="73">
        <v>13.352</v>
      </c>
      <c r="N47" s="73">
        <v>1150.049</v>
      </c>
      <c r="O47" s="73">
        <v>34.195999999999998</v>
      </c>
      <c r="P47" s="73">
        <v>0</v>
      </c>
      <c r="Q47" s="73">
        <v>6.5990000000000002</v>
      </c>
      <c r="R47" s="73">
        <v>13295.362999999999</v>
      </c>
      <c r="S47" s="73">
        <v>3709.3040000000001</v>
      </c>
      <c r="T47" s="73">
        <v>5831.65</v>
      </c>
      <c r="U47" s="73">
        <v>687.46299999999997</v>
      </c>
      <c r="V47" s="73">
        <v>126.126</v>
      </c>
      <c r="W47" s="73">
        <v>26171.219000000001</v>
      </c>
      <c r="X47" s="73">
        <v>1901.329</v>
      </c>
      <c r="Y47" s="73">
        <v>74581.664999999994</v>
      </c>
      <c r="Z47" s="73">
        <v>31722.282999999999</v>
      </c>
      <c r="AA47" s="73">
        <v>6972.9830000000002</v>
      </c>
      <c r="AB47" s="73">
        <v>2640.627</v>
      </c>
      <c r="AC47" s="73">
        <v>10.518000000000001</v>
      </c>
      <c r="AD47" s="73">
        <v>58452.05</v>
      </c>
      <c r="AE47" s="73">
        <v>195516.88800000001</v>
      </c>
      <c r="AF47" s="73">
        <v>10878.959000000001</v>
      </c>
      <c r="AG47" s="73">
        <v>4510.0739999999996</v>
      </c>
      <c r="AH47" s="73">
        <v>2659.38</v>
      </c>
      <c r="AI47" s="73">
        <v>1927.2771</v>
      </c>
      <c r="AJ47" s="73">
        <v>1359.953</v>
      </c>
      <c r="AK47" s="73">
        <v>17642.789499999999</v>
      </c>
      <c r="AL47" s="73">
        <v>4868.6989999999996</v>
      </c>
      <c r="AM47" s="73">
        <v>691.50900000000001</v>
      </c>
      <c r="AN47" s="73">
        <v>17714.957900000001</v>
      </c>
      <c r="AO47" s="73">
        <v>651.40800000000002</v>
      </c>
      <c r="AP47" s="73">
        <v>25366.287</v>
      </c>
      <c r="AQ47" s="73">
        <v>783.41899999999998</v>
      </c>
      <c r="AR47" s="73">
        <v>641.09</v>
      </c>
      <c r="AS47" s="73">
        <v>5568.9560000000001</v>
      </c>
      <c r="AT47" s="73">
        <v>2535.6819999999998</v>
      </c>
      <c r="AU47" s="73">
        <v>268.351</v>
      </c>
      <c r="AV47" s="73">
        <v>1139.874</v>
      </c>
      <c r="AW47" s="73">
        <v>111.129</v>
      </c>
      <c r="AX47" s="73">
        <v>172.34299999999999</v>
      </c>
      <c r="AY47" s="73">
        <v>28.693000000000001</v>
      </c>
      <c r="AZ47" s="73">
        <v>3.8180000000000001</v>
      </c>
      <c r="BA47" s="73">
        <v>72.597999999999999</v>
      </c>
      <c r="BB47" s="73">
        <v>5.633</v>
      </c>
      <c r="BC47" s="73">
        <v>95.51</v>
      </c>
      <c r="BD47" s="73">
        <v>388.86099999999999</v>
      </c>
      <c r="BE47" s="73">
        <v>520.87599999999998</v>
      </c>
      <c r="BF47" s="73">
        <v>28.369</v>
      </c>
      <c r="BG47" s="73">
        <v>37.682000000000002</v>
      </c>
      <c r="BH47" s="73">
        <v>0</v>
      </c>
      <c r="BI47" s="73">
        <v>52.094999999999999</v>
      </c>
      <c r="BJ47" s="73">
        <v>55.076999999999998</v>
      </c>
      <c r="BK47" s="73">
        <v>30.071000000000002</v>
      </c>
      <c r="BL47" s="73">
        <v>9.798</v>
      </c>
      <c r="BM47" s="73">
        <v>3667.973</v>
      </c>
      <c r="BN47" s="73">
        <v>0</v>
      </c>
      <c r="BO47" s="73">
        <v>39.872999999999998</v>
      </c>
      <c r="BP47" s="73">
        <v>19.276</v>
      </c>
      <c r="BQ47" s="73">
        <v>24.698</v>
      </c>
      <c r="BR47" s="73">
        <v>9.1170000000000009</v>
      </c>
      <c r="BS47" s="73">
        <v>423.18700000000001</v>
      </c>
      <c r="BT47" s="73">
        <v>42.947800000000001</v>
      </c>
      <c r="BU47" s="73">
        <v>72.709999999999994</v>
      </c>
      <c r="BV47" s="73">
        <v>180.24700000000001</v>
      </c>
      <c r="BW47" s="73">
        <v>9.1539999999999999</v>
      </c>
      <c r="BX47" s="73">
        <v>204.666</v>
      </c>
      <c r="BY47" s="73">
        <v>4.9770000000000003</v>
      </c>
      <c r="BZ47" s="73">
        <v>4434.0339999999997</v>
      </c>
      <c r="CA47" s="73">
        <v>0</v>
      </c>
      <c r="CB47" s="73">
        <v>1677.3610000000001</v>
      </c>
      <c r="CC47" s="73">
        <v>21.001999999999999</v>
      </c>
      <c r="CD47" s="73">
        <v>24.780999999999999</v>
      </c>
      <c r="CE47" s="73">
        <v>52.503</v>
      </c>
      <c r="CF47" s="73">
        <v>2476.4520000000002</v>
      </c>
      <c r="CG47" s="73">
        <v>10.789</v>
      </c>
      <c r="CH47" s="73">
        <v>0</v>
      </c>
      <c r="CI47" s="73">
        <v>518.46900000000005</v>
      </c>
      <c r="CJ47" s="73">
        <v>29.207000000000001</v>
      </c>
      <c r="CK47" s="73">
        <v>722.97199999999998</v>
      </c>
      <c r="CL47" s="73">
        <v>3894.97</v>
      </c>
      <c r="CM47" s="73">
        <v>249.75800000000001</v>
      </c>
      <c r="CN47" s="73">
        <v>4914.759</v>
      </c>
      <c r="CO47" s="73">
        <v>3.5209999999999999</v>
      </c>
      <c r="CP47" s="73">
        <v>37.646000000000001</v>
      </c>
      <c r="CQ47" s="73">
        <v>2.6549999999999998</v>
      </c>
      <c r="CR47" s="73">
        <v>23.739000000000001</v>
      </c>
      <c r="CS47" s="73">
        <v>15348.60369</v>
      </c>
      <c r="CT47" s="73">
        <v>0</v>
      </c>
      <c r="CU47" s="73">
        <v>3.4609999999999999</v>
      </c>
      <c r="CV47" s="73">
        <v>0</v>
      </c>
      <c r="CW47" s="73">
        <v>144.50800000000001</v>
      </c>
      <c r="CX47" s="73">
        <v>9.5749999999999993</v>
      </c>
      <c r="CY47" s="73">
        <v>39.392000000000003</v>
      </c>
      <c r="CZ47" s="73">
        <v>215.71199999999999</v>
      </c>
      <c r="DA47" s="73">
        <v>0</v>
      </c>
      <c r="DB47" s="73">
        <v>1050.5609999999999</v>
      </c>
      <c r="DC47" s="73">
        <v>444.98200000000003</v>
      </c>
      <c r="DD47" s="73">
        <v>47.841000000000001</v>
      </c>
      <c r="DE47" s="73">
        <v>28778.734</v>
      </c>
      <c r="DF47" s="73">
        <v>1695.403</v>
      </c>
      <c r="DG47" s="73">
        <v>25237.508000000002</v>
      </c>
      <c r="DH47" s="73">
        <v>0</v>
      </c>
      <c r="DI47" s="73">
        <v>676.827</v>
      </c>
      <c r="DJ47" s="73">
        <v>641.09</v>
      </c>
      <c r="DK47" s="73">
        <v>477.59300000000002</v>
      </c>
      <c r="DL47" s="73">
        <v>0</v>
      </c>
      <c r="DM47" s="73">
        <v>0</v>
      </c>
      <c r="DN47" s="73">
        <v>13.352</v>
      </c>
      <c r="DO47" s="73">
        <v>1150.049</v>
      </c>
      <c r="DP47" s="73">
        <v>34.195999999999998</v>
      </c>
      <c r="DQ47" s="73">
        <v>0</v>
      </c>
      <c r="DR47" s="73">
        <v>6.5990000000000002</v>
      </c>
      <c r="DS47" s="73">
        <v>13295.362999999999</v>
      </c>
      <c r="DT47" s="73">
        <v>3709.3040000000001</v>
      </c>
      <c r="DU47" s="73">
        <v>5831.65</v>
      </c>
      <c r="DV47" s="73">
        <v>687.46299999999997</v>
      </c>
      <c r="DW47" s="73">
        <v>126.126</v>
      </c>
      <c r="DX47" s="73">
        <v>26171.219000000001</v>
      </c>
      <c r="DY47" s="73">
        <v>1901.329</v>
      </c>
      <c r="DZ47" s="73">
        <v>74581.664999999994</v>
      </c>
      <c r="EA47" s="73">
        <v>1248.146</v>
      </c>
      <c r="EB47" s="73">
        <v>6972.9830000000002</v>
      </c>
      <c r="EC47" s="73">
        <v>2640.627</v>
      </c>
      <c r="ED47" s="73">
        <v>10.518000000000001</v>
      </c>
      <c r="EE47" s="73">
        <v>58452.05</v>
      </c>
      <c r="EF47" s="73">
        <v>195516.88800000001</v>
      </c>
      <c r="EG47" s="73">
        <v>10878.959000000001</v>
      </c>
      <c r="EH47" s="73">
        <v>4510.0739999999996</v>
      </c>
      <c r="EI47" s="73">
        <v>2659.38</v>
      </c>
      <c r="EJ47" s="73">
        <v>1927.2771</v>
      </c>
      <c r="EK47" s="73">
        <v>1359.953</v>
      </c>
      <c r="EL47" s="73">
        <v>17642.789499999999</v>
      </c>
      <c r="EM47" s="73">
        <v>4868.6989999999996</v>
      </c>
      <c r="EN47" s="73">
        <v>691.50900000000001</v>
      </c>
      <c r="EO47" s="73">
        <v>17714.957900000001</v>
      </c>
      <c r="EP47" s="73">
        <v>651.40800000000002</v>
      </c>
      <c r="EQ47" s="73">
        <v>128.779</v>
      </c>
      <c r="ER47" s="73">
        <v>106.592</v>
      </c>
      <c r="ES47" s="73">
        <v>0</v>
      </c>
      <c r="ET47" s="73">
        <v>5568.9560000000001</v>
      </c>
      <c r="EU47" s="73">
        <v>2535.6819999999998</v>
      </c>
      <c r="EV47" s="73">
        <v>268.351</v>
      </c>
      <c r="EW47" s="73">
        <v>1139.874</v>
      </c>
      <c r="EX47" s="73">
        <v>111.129</v>
      </c>
      <c r="EY47" s="73">
        <v>172.34299999999999</v>
      </c>
      <c r="EZ47" s="73">
        <v>28.693000000000001</v>
      </c>
      <c r="FA47" s="73">
        <v>3.8180000000000001</v>
      </c>
      <c r="FB47" s="73">
        <v>72.597999999999999</v>
      </c>
      <c r="FC47" s="73">
        <v>5.633</v>
      </c>
      <c r="FD47" s="73">
        <v>95.51</v>
      </c>
      <c r="FE47" s="73">
        <v>388.86099999999999</v>
      </c>
      <c r="FF47" s="73">
        <v>520.87599999999998</v>
      </c>
      <c r="FG47" s="73">
        <v>28.369</v>
      </c>
      <c r="FH47" s="73">
        <v>37.682000000000002</v>
      </c>
      <c r="FI47" s="73">
        <v>0</v>
      </c>
      <c r="FJ47" s="73">
        <v>52.094999999999999</v>
      </c>
      <c r="FK47" s="73">
        <v>55.076999999999998</v>
      </c>
      <c r="FL47" s="73">
        <v>30.071000000000002</v>
      </c>
      <c r="FM47" s="73">
        <v>9.798</v>
      </c>
      <c r="FN47" s="73">
        <v>3667.973</v>
      </c>
      <c r="FO47" s="73">
        <v>0</v>
      </c>
      <c r="FP47" s="73">
        <v>39.872999999999998</v>
      </c>
      <c r="FQ47" s="73">
        <v>19.276</v>
      </c>
      <c r="FR47" s="73">
        <v>24.698</v>
      </c>
      <c r="FS47" s="73">
        <v>9.1170000000000009</v>
      </c>
      <c r="FT47" s="73">
        <v>423.18700000000001</v>
      </c>
      <c r="FU47" s="73">
        <v>42.947800000000001</v>
      </c>
      <c r="FV47" s="73">
        <v>72.709999999999994</v>
      </c>
      <c r="FW47" s="73">
        <v>180.24700000000001</v>
      </c>
      <c r="FX47" s="73">
        <v>9.1539999999999999</v>
      </c>
      <c r="FY47" s="73">
        <v>204.666</v>
      </c>
      <c r="FZ47" s="73">
        <v>4.9770000000000003</v>
      </c>
      <c r="GA47" s="73">
        <v>4434.0339999999997</v>
      </c>
      <c r="GB47" s="73">
        <v>0</v>
      </c>
      <c r="GC47" s="73">
        <v>1677.3610000000001</v>
      </c>
      <c r="GD47" s="73">
        <v>21.001999999999999</v>
      </c>
      <c r="GE47" s="73">
        <v>24.780999999999999</v>
      </c>
      <c r="GF47" s="73">
        <v>52.503</v>
      </c>
      <c r="GG47" s="73">
        <v>2476.4520000000002</v>
      </c>
      <c r="GH47" s="73">
        <v>10.789</v>
      </c>
      <c r="GI47" s="73">
        <v>0</v>
      </c>
      <c r="GJ47" s="73">
        <v>518.46900000000005</v>
      </c>
      <c r="GK47" s="73">
        <v>29.207000000000001</v>
      </c>
      <c r="GL47" s="73">
        <v>722.97199999999998</v>
      </c>
      <c r="GM47" s="73">
        <v>3894.97</v>
      </c>
      <c r="GN47" s="73">
        <v>249.75800000000001</v>
      </c>
      <c r="GO47" s="73">
        <v>4914.759</v>
      </c>
      <c r="GP47" s="73">
        <v>3.5209999999999999</v>
      </c>
      <c r="GQ47" s="73">
        <v>37.646000000000001</v>
      </c>
      <c r="GR47" s="73">
        <v>2.6549999999999998</v>
      </c>
      <c r="GS47" s="73">
        <v>23.739000000000001</v>
      </c>
      <c r="GT47" s="73">
        <v>15348.60369</v>
      </c>
      <c r="GU47" s="73">
        <v>0</v>
      </c>
      <c r="GV47" s="73">
        <v>3.4609999999999999</v>
      </c>
      <c r="GW47" s="73">
        <v>0</v>
      </c>
      <c r="GX47" s="73">
        <v>144.50800000000001</v>
      </c>
      <c r="GY47" s="73">
        <v>9.5749999999999993</v>
      </c>
      <c r="GZ47" s="73">
        <v>39.392000000000003</v>
      </c>
      <c r="HA47" s="73">
        <v>215.71199999999999</v>
      </c>
      <c r="HB47" s="73">
        <v>0</v>
      </c>
      <c r="HC47" s="73">
        <v>1050.5609999999999</v>
      </c>
      <c r="HD47" s="73">
        <v>444.98200000000003</v>
      </c>
      <c r="HE47" s="73">
        <v>47.841000000000001</v>
      </c>
      <c r="HF47" s="73">
        <v>57029.561999999998</v>
      </c>
      <c r="HG47" s="73">
        <v>477.59300000000002</v>
      </c>
      <c r="HH47" s="73">
        <v>13.352</v>
      </c>
      <c r="HI47" s="73">
        <v>1150.049</v>
      </c>
      <c r="HJ47" s="73">
        <v>40.795000000000002</v>
      </c>
      <c r="HK47" s="73">
        <v>454050.33750000002</v>
      </c>
      <c r="HL47" s="73">
        <v>5804.3270000000002</v>
      </c>
      <c r="HM47" s="73">
        <v>4227.3789999999999</v>
      </c>
      <c r="HN47" s="73">
        <v>1144.3579999999999</v>
      </c>
      <c r="HO47" s="73">
        <v>3945.66</v>
      </c>
      <c r="HP47" s="73">
        <v>932.91179999999997</v>
      </c>
      <c r="HQ47" s="73">
        <v>4439.0110000000004</v>
      </c>
      <c r="HR47" s="73">
        <v>1775.6469999999999</v>
      </c>
      <c r="HS47" s="73">
        <v>2487.241</v>
      </c>
      <c r="HT47" s="73">
        <v>1270.6479999999999</v>
      </c>
      <c r="HU47" s="73">
        <v>4144.7280000000001</v>
      </c>
      <c r="HV47" s="73">
        <v>4955.9260000000004</v>
      </c>
      <c r="HW47" s="73">
        <v>26.393999999999998</v>
      </c>
      <c r="HX47" s="73">
        <v>15761.251689999999</v>
      </c>
      <c r="HY47" s="73">
        <v>1495.5429999999999</v>
      </c>
      <c r="HZ47" s="73">
        <v>47.841000000000001</v>
      </c>
      <c r="IA47" s="73">
        <v>57029.561999999998</v>
      </c>
      <c r="IB47" s="73">
        <v>477.59300000000002</v>
      </c>
      <c r="IC47" s="73">
        <v>13.352</v>
      </c>
      <c r="ID47" s="73">
        <v>1150.049</v>
      </c>
      <c r="IE47" s="73">
        <v>40.795000000000002</v>
      </c>
      <c r="IF47" s="73">
        <v>484524.47450000001</v>
      </c>
      <c r="IG47" s="73">
        <v>32359.752</v>
      </c>
      <c r="IH47" s="73">
        <v>4227.3789999999999</v>
      </c>
      <c r="II47" s="73">
        <v>1144.3579999999999</v>
      </c>
      <c r="IJ47" s="73">
        <v>3945.66</v>
      </c>
      <c r="IK47" s="73">
        <v>932.91179999999997</v>
      </c>
      <c r="IL47" s="73">
        <v>4439.0110000000004</v>
      </c>
      <c r="IM47" s="73">
        <v>1775.6469999999999</v>
      </c>
      <c r="IN47" s="73">
        <v>2487.241</v>
      </c>
      <c r="IO47" s="73">
        <v>1270.6479999999999</v>
      </c>
      <c r="IP47" s="73">
        <v>4144.7280000000001</v>
      </c>
      <c r="IQ47" s="73">
        <v>4955.9260000000004</v>
      </c>
      <c r="IR47" s="73">
        <v>26.393999999999998</v>
      </c>
      <c r="IS47" s="73">
        <v>15761.251689999999</v>
      </c>
      <c r="IT47" s="73">
        <v>1495.5429999999999</v>
      </c>
      <c r="IU47" s="73">
        <v>47.841000000000001</v>
      </c>
      <c r="IV47" s="74">
        <v>0</v>
      </c>
      <c r="IW47" s="71">
        <v>63</v>
      </c>
      <c r="IX47" s="71">
        <v>0</v>
      </c>
      <c r="IY47" s="71">
        <v>0</v>
      </c>
      <c r="IZ47" s="71">
        <v>3</v>
      </c>
      <c r="JA47" s="71">
        <v>60</v>
      </c>
      <c r="JB47" s="71">
        <v>9</v>
      </c>
      <c r="JC47" s="71">
        <v>0</v>
      </c>
      <c r="JD47" s="71">
        <v>1</v>
      </c>
      <c r="JE47" s="71">
        <v>1339</v>
      </c>
      <c r="JF47" s="71">
        <v>300</v>
      </c>
      <c r="JG47" s="71">
        <v>270</v>
      </c>
      <c r="JH47" s="71">
        <v>60</v>
      </c>
      <c r="JI47" s="71">
        <v>25</v>
      </c>
      <c r="JJ47" s="71">
        <v>386</v>
      </c>
      <c r="JK47" s="71">
        <v>210</v>
      </c>
      <c r="JL47" s="71">
        <v>1114</v>
      </c>
      <c r="JM47" s="71">
        <v>161</v>
      </c>
      <c r="JN47" s="71">
        <v>680</v>
      </c>
      <c r="JO47" s="71">
        <v>145</v>
      </c>
      <c r="JP47" s="71">
        <v>1</v>
      </c>
      <c r="JQ47" s="71">
        <v>499</v>
      </c>
      <c r="JR47" s="71">
        <v>484</v>
      </c>
      <c r="JS47" s="71">
        <v>333</v>
      </c>
      <c r="JT47" s="71">
        <v>426</v>
      </c>
      <c r="JU47" s="71">
        <v>200</v>
      </c>
      <c r="JV47" s="71">
        <v>198</v>
      </c>
      <c r="JW47" s="71">
        <v>107</v>
      </c>
      <c r="JX47" s="71">
        <v>523</v>
      </c>
      <c r="JY47" s="71">
        <v>301</v>
      </c>
      <c r="JZ47" s="71">
        <v>78</v>
      </c>
      <c r="KA47" s="71">
        <v>992</v>
      </c>
      <c r="KB47" s="71">
        <v>75</v>
      </c>
      <c r="KC47" s="71">
        <v>249</v>
      </c>
      <c r="KD47" s="71">
        <v>37</v>
      </c>
      <c r="KE47" s="71">
        <v>136</v>
      </c>
      <c r="KF47" s="71">
        <v>465</v>
      </c>
      <c r="KG47" s="71">
        <v>266</v>
      </c>
      <c r="KH47" s="71">
        <v>28</v>
      </c>
      <c r="KI47" s="71">
        <v>146</v>
      </c>
      <c r="KJ47" s="71">
        <v>10</v>
      </c>
      <c r="KK47" s="71">
        <v>29</v>
      </c>
      <c r="KL47" s="71">
        <v>4</v>
      </c>
      <c r="KM47" s="71">
        <v>1</v>
      </c>
      <c r="KN47" s="71">
        <v>16</v>
      </c>
      <c r="KO47" s="71">
        <v>1</v>
      </c>
      <c r="KP47" s="71">
        <v>18</v>
      </c>
      <c r="KQ47" s="71">
        <v>71</v>
      </c>
      <c r="KR47" s="71">
        <v>36</v>
      </c>
      <c r="KS47" s="71">
        <v>8</v>
      </c>
      <c r="KT47" s="71">
        <v>9</v>
      </c>
      <c r="KU47" s="71">
        <v>0</v>
      </c>
      <c r="KV47" s="71">
        <v>12</v>
      </c>
      <c r="KW47" s="71">
        <v>4</v>
      </c>
      <c r="KX47" s="71">
        <v>7</v>
      </c>
      <c r="KY47" s="71">
        <v>3</v>
      </c>
      <c r="KZ47" s="71">
        <v>721</v>
      </c>
      <c r="LA47" s="71">
        <v>0</v>
      </c>
      <c r="LB47" s="71">
        <v>12</v>
      </c>
      <c r="LC47" s="71">
        <v>5</v>
      </c>
      <c r="LD47" s="71">
        <v>8</v>
      </c>
      <c r="LE47" s="71">
        <v>3</v>
      </c>
      <c r="LF47" s="71">
        <v>62</v>
      </c>
      <c r="LG47" s="71">
        <v>7</v>
      </c>
      <c r="LH47" s="71">
        <v>12</v>
      </c>
      <c r="LI47" s="71">
        <v>31</v>
      </c>
      <c r="LJ47" s="71">
        <v>3</v>
      </c>
      <c r="LK47" s="71">
        <v>34</v>
      </c>
      <c r="LL47" s="71">
        <v>1</v>
      </c>
      <c r="LM47" s="71">
        <v>668</v>
      </c>
      <c r="LN47" s="71">
        <v>0</v>
      </c>
      <c r="LO47" s="71">
        <v>100</v>
      </c>
      <c r="LP47" s="71">
        <v>5</v>
      </c>
      <c r="LQ47" s="71">
        <v>2</v>
      </c>
      <c r="LR47" s="71">
        <v>10</v>
      </c>
      <c r="LS47" s="71">
        <v>386</v>
      </c>
      <c r="LT47" s="71">
        <v>3</v>
      </c>
      <c r="LU47" s="71">
        <v>0</v>
      </c>
      <c r="LV47" s="71">
        <v>104</v>
      </c>
      <c r="LW47" s="71">
        <v>8</v>
      </c>
      <c r="LX47" s="71">
        <v>93</v>
      </c>
      <c r="LY47" s="71">
        <v>364</v>
      </c>
      <c r="LZ47" s="71">
        <v>42</v>
      </c>
      <c r="MA47" s="71">
        <v>784</v>
      </c>
      <c r="MB47" s="71">
        <v>1</v>
      </c>
      <c r="MC47" s="71">
        <v>9</v>
      </c>
      <c r="MD47" s="71">
        <v>1</v>
      </c>
      <c r="ME47" s="71">
        <v>3</v>
      </c>
      <c r="MF47" s="71">
        <v>566</v>
      </c>
      <c r="MG47" s="71">
        <v>0</v>
      </c>
      <c r="MH47" s="71">
        <v>1</v>
      </c>
      <c r="MI47" s="71">
        <v>0</v>
      </c>
      <c r="MJ47" s="71">
        <v>9</v>
      </c>
      <c r="MK47" s="71">
        <v>1</v>
      </c>
      <c r="ML47" s="71">
        <v>5</v>
      </c>
      <c r="MM47" s="71">
        <v>36</v>
      </c>
      <c r="MN47" s="71">
        <v>0</v>
      </c>
      <c r="MO47" s="71">
        <v>146</v>
      </c>
      <c r="MP47" s="71">
        <v>76</v>
      </c>
      <c r="MQ47" s="71">
        <v>9</v>
      </c>
      <c r="MR47" s="71">
        <v>31</v>
      </c>
      <c r="MS47" s="71">
        <v>3</v>
      </c>
      <c r="MT47" s="71">
        <v>227</v>
      </c>
      <c r="MU47" s="71">
        <v>0</v>
      </c>
      <c r="MV47" s="71">
        <v>25</v>
      </c>
      <c r="MW47" s="71">
        <v>136</v>
      </c>
      <c r="MX47" s="71">
        <v>63</v>
      </c>
      <c r="MY47" s="71">
        <v>0</v>
      </c>
      <c r="MZ47" s="71">
        <v>0</v>
      </c>
      <c r="NA47" s="71">
        <v>3</v>
      </c>
      <c r="NB47" s="71">
        <v>60</v>
      </c>
      <c r="NC47" s="71">
        <v>9</v>
      </c>
      <c r="ND47" s="71">
        <v>0</v>
      </c>
      <c r="NE47" s="71">
        <v>1</v>
      </c>
      <c r="NF47" s="71">
        <v>1339</v>
      </c>
      <c r="NG47" s="71">
        <v>300</v>
      </c>
      <c r="NH47" s="71">
        <v>270</v>
      </c>
      <c r="NI47" s="71">
        <v>60</v>
      </c>
      <c r="NJ47" s="71">
        <v>25</v>
      </c>
      <c r="NK47" s="71">
        <v>386</v>
      </c>
      <c r="NL47" s="71">
        <v>210</v>
      </c>
      <c r="NM47" s="71">
        <v>1114</v>
      </c>
      <c r="NN47" s="71">
        <v>127</v>
      </c>
      <c r="NO47" s="71">
        <v>680</v>
      </c>
      <c r="NP47" s="71">
        <v>145</v>
      </c>
      <c r="NQ47" s="71">
        <v>1</v>
      </c>
      <c r="NR47" s="71">
        <v>499</v>
      </c>
      <c r="NS47" s="71">
        <v>484</v>
      </c>
      <c r="NT47" s="71">
        <v>333</v>
      </c>
      <c r="NU47" s="71">
        <v>426</v>
      </c>
      <c r="NV47" s="71">
        <v>200</v>
      </c>
      <c r="NW47" s="71">
        <v>198</v>
      </c>
      <c r="NX47" s="71">
        <v>107</v>
      </c>
      <c r="NY47" s="71">
        <v>523</v>
      </c>
      <c r="NZ47" s="71">
        <v>301</v>
      </c>
      <c r="OA47" s="71">
        <v>78</v>
      </c>
      <c r="OB47" s="71">
        <v>992</v>
      </c>
      <c r="OC47" s="71">
        <v>75</v>
      </c>
      <c r="OD47" s="71">
        <v>22</v>
      </c>
      <c r="OE47" s="71">
        <v>12</v>
      </c>
      <c r="OF47" s="71">
        <v>0</v>
      </c>
      <c r="OG47" s="71">
        <v>465</v>
      </c>
      <c r="OH47" s="71">
        <v>266</v>
      </c>
      <c r="OI47" s="71">
        <v>28</v>
      </c>
      <c r="OJ47" s="71">
        <v>146</v>
      </c>
      <c r="OK47" s="71">
        <v>10</v>
      </c>
      <c r="OL47" s="71">
        <v>29</v>
      </c>
      <c r="OM47" s="71">
        <v>4</v>
      </c>
      <c r="ON47" s="71">
        <v>1</v>
      </c>
      <c r="OO47" s="71">
        <v>16</v>
      </c>
      <c r="OP47" s="71">
        <v>1</v>
      </c>
      <c r="OQ47" s="71">
        <v>18</v>
      </c>
      <c r="OR47" s="71">
        <v>71</v>
      </c>
      <c r="OS47" s="71">
        <v>36</v>
      </c>
      <c r="OT47" s="71">
        <v>8</v>
      </c>
      <c r="OU47" s="71">
        <v>9</v>
      </c>
      <c r="OV47" s="71">
        <v>0</v>
      </c>
      <c r="OW47" s="71">
        <v>12</v>
      </c>
      <c r="OX47" s="71">
        <v>4</v>
      </c>
      <c r="OY47" s="71">
        <v>7</v>
      </c>
      <c r="OZ47" s="71">
        <v>3</v>
      </c>
      <c r="PA47" s="71">
        <v>721</v>
      </c>
      <c r="PB47" s="71">
        <v>0</v>
      </c>
      <c r="PC47" s="71">
        <v>12</v>
      </c>
      <c r="PD47" s="71">
        <v>5</v>
      </c>
      <c r="PE47" s="71">
        <v>8</v>
      </c>
      <c r="PF47" s="71">
        <v>3</v>
      </c>
      <c r="PG47" s="71">
        <v>62</v>
      </c>
      <c r="PH47" s="71">
        <v>7</v>
      </c>
      <c r="PI47" s="71">
        <v>12</v>
      </c>
      <c r="PJ47" s="71">
        <v>31</v>
      </c>
      <c r="PK47" s="71">
        <v>3</v>
      </c>
      <c r="PL47" s="71">
        <v>34</v>
      </c>
      <c r="PM47" s="71">
        <v>1</v>
      </c>
      <c r="PN47" s="71">
        <v>668</v>
      </c>
      <c r="PO47" s="71">
        <v>0</v>
      </c>
      <c r="PP47" s="71">
        <v>100</v>
      </c>
      <c r="PQ47" s="71">
        <v>5</v>
      </c>
      <c r="PR47" s="71">
        <v>2</v>
      </c>
      <c r="PS47" s="71">
        <v>10</v>
      </c>
      <c r="PT47" s="71">
        <v>386</v>
      </c>
      <c r="PU47" s="71">
        <v>3</v>
      </c>
      <c r="PV47" s="71">
        <v>0</v>
      </c>
      <c r="PW47" s="71">
        <v>104</v>
      </c>
      <c r="PX47" s="71">
        <v>8</v>
      </c>
      <c r="PY47" s="71">
        <v>93</v>
      </c>
      <c r="PZ47" s="71">
        <v>364</v>
      </c>
      <c r="QA47" s="71">
        <v>42</v>
      </c>
      <c r="QB47" s="71">
        <v>784</v>
      </c>
      <c r="QC47" s="71">
        <v>1</v>
      </c>
      <c r="QD47" s="71">
        <v>9</v>
      </c>
      <c r="QE47" s="71">
        <v>1</v>
      </c>
      <c r="QF47" s="71">
        <v>3</v>
      </c>
      <c r="QG47" s="71">
        <v>566</v>
      </c>
      <c r="QH47" s="71">
        <v>0</v>
      </c>
      <c r="QI47" s="71">
        <v>1</v>
      </c>
      <c r="QJ47" s="71">
        <v>0</v>
      </c>
      <c r="QK47" s="71">
        <v>9</v>
      </c>
      <c r="QL47" s="71">
        <v>1</v>
      </c>
      <c r="QM47" s="71">
        <v>5</v>
      </c>
      <c r="QN47" s="71">
        <v>36</v>
      </c>
      <c r="QO47" s="71">
        <v>0</v>
      </c>
      <c r="QP47" s="71">
        <v>146</v>
      </c>
      <c r="QQ47" s="71">
        <v>76</v>
      </c>
      <c r="QR47" s="71">
        <v>9</v>
      </c>
      <c r="QS47" s="71">
        <v>422</v>
      </c>
      <c r="QT47" s="71">
        <v>63</v>
      </c>
      <c r="QU47" s="71">
        <v>3</v>
      </c>
      <c r="QV47" s="71">
        <v>60</v>
      </c>
      <c r="QW47" s="71">
        <v>10</v>
      </c>
      <c r="QX47" s="71">
        <v>8873</v>
      </c>
      <c r="QY47" s="71">
        <v>499</v>
      </c>
      <c r="QZ47" s="71">
        <v>479</v>
      </c>
      <c r="RA47" s="71">
        <v>155</v>
      </c>
      <c r="RB47" s="71">
        <v>784</v>
      </c>
      <c r="RC47" s="71">
        <v>149</v>
      </c>
      <c r="RD47" s="71">
        <v>669</v>
      </c>
      <c r="RE47" s="71">
        <v>117</v>
      </c>
      <c r="RF47" s="71">
        <v>389</v>
      </c>
      <c r="RG47" s="71">
        <v>205</v>
      </c>
      <c r="RH47" s="71">
        <v>406</v>
      </c>
      <c r="RI47" s="71">
        <v>794</v>
      </c>
      <c r="RJ47" s="71">
        <v>4</v>
      </c>
      <c r="RK47" s="71">
        <v>618</v>
      </c>
      <c r="RL47" s="71">
        <v>222</v>
      </c>
      <c r="RM47" s="71">
        <v>9</v>
      </c>
      <c r="RN47" s="71">
        <v>422</v>
      </c>
      <c r="RO47" s="71">
        <v>63</v>
      </c>
      <c r="RP47" s="71">
        <v>3</v>
      </c>
      <c r="RQ47" s="71">
        <v>60</v>
      </c>
      <c r="RR47" s="71">
        <v>10</v>
      </c>
      <c r="RS47" s="71">
        <v>8907</v>
      </c>
      <c r="RT47" s="71">
        <v>887</v>
      </c>
      <c r="RU47" s="71">
        <v>479</v>
      </c>
      <c r="RV47" s="71">
        <v>155</v>
      </c>
      <c r="RW47" s="71">
        <v>784</v>
      </c>
      <c r="RX47" s="71">
        <v>149</v>
      </c>
      <c r="RY47" s="71">
        <v>669</v>
      </c>
      <c r="RZ47" s="71">
        <v>117</v>
      </c>
      <c r="SA47" s="71">
        <v>389</v>
      </c>
      <c r="SB47" s="71">
        <v>205</v>
      </c>
      <c r="SC47" s="71">
        <v>406</v>
      </c>
      <c r="SD47" s="71">
        <v>794</v>
      </c>
      <c r="SE47" s="71">
        <v>4</v>
      </c>
      <c r="SF47" s="71">
        <v>618</v>
      </c>
      <c r="SG47" s="71">
        <v>222</v>
      </c>
      <c r="SH47" s="71">
        <v>9</v>
      </c>
    </row>
    <row r="48" spans="1:502">
      <c r="A48" s="16" t="s">
        <v>808</v>
      </c>
      <c r="B48" s="70">
        <v>30</v>
      </c>
      <c r="C48" s="70">
        <v>13</v>
      </c>
      <c r="D48" s="70">
        <v>2</v>
      </c>
      <c r="E48" s="70">
        <v>2016</v>
      </c>
      <c r="F48" s="70" t="s">
        <v>155</v>
      </c>
      <c r="G48" s="1075" t="s">
        <v>795</v>
      </c>
      <c r="H48" s="70" t="s">
        <v>796</v>
      </c>
      <c r="I48" s="1066"/>
      <c r="J48" s="73">
        <v>518.97699999999998</v>
      </c>
      <c r="K48" s="73">
        <v>0</v>
      </c>
      <c r="L48" s="73">
        <v>0</v>
      </c>
      <c r="M48" s="73">
        <v>10.91</v>
      </c>
      <c r="N48" s="73">
        <v>1316.04</v>
      </c>
      <c r="O48" s="73">
        <v>33.704000000000001</v>
      </c>
      <c r="P48" s="73">
        <v>0</v>
      </c>
      <c r="Q48" s="73">
        <v>0</v>
      </c>
      <c r="R48" s="73">
        <v>13276.234</v>
      </c>
      <c r="S48" s="73">
        <v>3643.9690000000001</v>
      </c>
      <c r="T48" s="73">
        <v>5656.0129999999999</v>
      </c>
      <c r="U48" s="73">
        <v>639.92200000000003</v>
      </c>
      <c r="V48" s="73">
        <v>132.97999999999999</v>
      </c>
      <c r="W48" s="73">
        <v>26295.483</v>
      </c>
      <c r="X48" s="73">
        <v>1881.788</v>
      </c>
      <c r="Y48" s="73">
        <v>72792.045891000002</v>
      </c>
      <c r="Z48" s="73">
        <v>27406.257000000001</v>
      </c>
      <c r="AA48" s="73">
        <v>6613.4250000000002</v>
      </c>
      <c r="AB48" s="73">
        <v>2583.576</v>
      </c>
      <c r="AC48" s="73">
        <v>10.516</v>
      </c>
      <c r="AD48" s="73">
        <v>58549.945</v>
      </c>
      <c r="AE48" s="73">
        <v>193417.74600000001</v>
      </c>
      <c r="AF48" s="73">
        <v>10790.3233</v>
      </c>
      <c r="AG48" s="73">
        <v>4572.4549999999999</v>
      </c>
      <c r="AH48" s="73">
        <v>2338.098</v>
      </c>
      <c r="AI48" s="73">
        <v>1942.5440000000001</v>
      </c>
      <c r="AJ48" s="73">
        <v>1278.982</v>
      </c>
      <c r="AK48" s="73">
        <v>17254.8786</v>
      </c>
      <c r="AL48" s="73">
        <v>4630.5870000000004</v>
      </c>
      <c r="AM48" s="73">
        <v>616.95699999999999</v>
      </c>
      <c r="AN48" s="73">
        <v>17790.934300000001</v>
      </c>
      <c r="AO48" s="73">
        <v>626.90800000000002</v>
      </c>
      <c r="AP48" s="73">
        <v>26087.022499999999</v>
      </c>
      <c r="AQ48" s="73">
        <v>800.31299999999999</v>
      </c>
      <c r="AR48" s="73">
        <v>560.67200000000003</v>
      </c>
      <c r="AS48" s="73">
        <v>5020.4582049999999</v>
      </c>
      <c r="AT48" s="73">
        <v>2482.9499999999998</v>
      </c>
      <c r="AU48" s="73">
        <v>228.714</v>
      </c>
      <c r="AV48" s="73">
        <v>965.28099999999995</v>
      </c>
      <c r="AW48" s="73">
        <v>123.477</v>
      </c>
      <c r="AX48" s="73">
        <v>163.58500000000001</v>
      </c>
      <c r="AY48" s="73">
        <v>27.452000000000002</v>
      </c>
      <c r="AZ48" s="73">
        <v>3.7010000000000001</v>
      </c>
      <c r="BA48" s="73">
        <v>74.936000000000007</v>
      </c>
      <c r="BB48" s="73">
        <v>10.032</v>
      </c>
      <c r="BC48" s="73">
        <v>95.385000000000005</v>
      </c>
      <c r="BD48" s="73">
        <v>415.49099999999999</v>
      </c>
      <c r="BE48" s="73">
        <v>622.93200000000002</v>
      </c>
      <c r="BF48" s="73">
        <v>38.552</v>
      </c>
      <c r="BG48" s="73">
        <v>36.860999999999997</v>
      </c>
      <c r="BH48" s="73">
        <v>0</v>
      </c>
      <c r="BI48" s="73">
        <v>58.344000000000001</v>
      </c>
      <c r="BJ48" s="73">
        <v>37.127000000000002</v>
      </c>
      <c r="BK48" s="73">
        <v>33.530999999999999</v>
      </c>
      <c r="BL48" s="73">
        <v>9.0939999999999994</v>
      </c>
      <c r="BM48" s="73">
        <v>3564.2449999999999</v>
      </c>
      <c r="BN48" s="73">
        <v>0</v>
      </c>
      <c r="BO48" s="73">
        <v>48.579000000000001</v>
      </c>
      <c r="BP48" s="73">
        <v>14.435</v>
      </c>
      <c r="BQ48" s="73">
        <v>20.872</v>
      </c>
      <c r="BR48" s="73">
        <v>12.506</v>
      </c>
      <c r="BS48" s="73">
        <v>405.416</v>
      </c>
      <c r="BT48" s="73">
        <v>39.841700000000003</v>
      </c>
      <c r="BU48" s="73">
        <v>68.808999999999997</v>
      </c>
      <c r="BV48" s="73">
        <v>205.35900000000001</v>
      </c>
      <c r="BW48" s="73">
        <v>13.377000000000001</v>
      </c>
      <c r="BX48" s="73">
        <v>203.982</v>
      </c>
      <c r="BY48" s="73">
        <v>4.8769999999999998</v>
      </c>
      <c r="BZ48" s="73">
        <v>4583.2290000000003</v>
      </c>
      <c r="CA48" s="73">
        <v>0</v>
      </c>
      <c r="CB48" s="73">
        <v>1671.6020000000001</v>
      </c>
      <c r="CC48" s="73">
        <v>16.228999999999999</v>
      </c>
      <c r="CD48" s="73">
        <v>24.498000000000001</v>
      </c>
      <c r="CE48" s="73">
        <v>65.599000000000004</v>
      </c>
      <c r="CF48" s="73">
        <v>2507.4940000000001</v>
      </c>
      <c r="CG48" s="73">
        <v>10.821</v>
      </c>
      <c r="CH48" s="73">
        <v>2.8090000000000002</v>
      </c>
      <c r="CI48" s="73">
        <v>508.22699999999998</v>
      </c>
      <c r="CJ48" s="73">
        <v>24.92</v>
      </c>
      <c r="CK48" s="73">
        <v>713.75599999999997</v>
      </c>
      <c r="CL48" s="73">
        <v>3833.2020000000002</v>
      </c>
      <c r="CM48" s="73">
        <v>238.27099999999999</v>
      </c>
      <c r="CN48" s="73">
        <v>5013.7110000000002</v>
      </c>
      <c r="CO48" s="73">
        <v>3.5249999999999999</v>
      </c>
      <c r="CP48" s="73">
        <v>26.701000000000001</v>
      </c>
      <c r="CQ48" s="73">
        <v>5.7910000000000004</v>
      </c>
      <c r="CR48" s="73">
        <v>18.282</v>
      </c>
      <c r="CS48" s="73">
        <v>15699.25990728</v>
      </c>
      <c r="CT48" s="73">
        <v>0</v>
      </c>
      <c r="CU48" s="73">
        <v>4.0629999999999997</v>
      </c>
      <c r="CV48" s="73">
        <v>4.016</v>
      </c>
      <c r="CW48" s="73">
        <v>194.02199999999999</v>
      </c>
      <c r="CX48" s="73">
        <v>13.571</v>
      </c>
      <c r="CY48" s="73">
        <v>37.963999999999999</v>
      </c>
      <c r="CZ48" s="73">
        <v>228.27799999999999</v>
      </c>
      <c r="DA48" s="73">
        <v>0</v>
      </c>
      <c r="DB48" s="73">
        <v>1150.4680000000001</v>
      </c>
      <c r="DC48" s="73">
        <v>490.95770499999998</v>
      </c>
      <c r="DD48" s="73">
        <v>43.271999999999998</v>
      </c>
      <c r="DE48" s="73">
        <v>25675.547999999999</v>
      </c>
      <c r="DF48" s="73">
        <v>896.97400000000005</v>
      </c>
      <c r="DG48" s="73">
        <v>25881.776000000002</v>
      </c>
      <c r="DH48" s="73">
        <v>3.2</v>
      </c>
      <c r="DI48" s="73">
        <v>743.923</v>
      </c>
      <c r="DJ48" s="73">
        <v>560.67200000000003</v>
      </c>
      <c r="DK48" s="73">
        <v>518.97699999999998</v>
      </c>
      <c r="DL48" s="73">
        <v>0</v>
      </c>
      <c r="DM48" s="73">
        <v>0</v>
      </c>
      <c r="DN48" s="73">
        <v>10.91</v>
      </c>
      <c r="DO48" s="73">
        <v>1316.04</v>
      </c>
      <c r="DP48" s="73">
        <v>33.704000000000001</v>
      </c>
      <c r="DQ48" s="73">
        <v>0</v>
      </c>
      <c r="DR48" s="73">
        <v>0</v>
      </c>
      <c r="DS48" s="73">
        <v>13276.234</v>
      </c>
      <c r="DT48" s="73">
        <v>3643.9690000000001</v>
      </c>
      <c r="DU48" s="73">
        <v>5656.0129999999999</v>
      </c>
      <c r="DV48" s="73">
        <v>639.92200000000003</v>
      </c>
      <c r="DW48" s="73">
        <v>132.97999999999999</v>
      </c>
      <c r="DX48" s="73">
        <v>26295.483</v>
      </c>
      <c r="DY48" s="73">
        <v>1881.788</v>
      </c>
      <c r="DZ48" s="73">
        <v>72792.045891000002</v>
      </c>
      <c r="EA48" s="73">
        <v>833.73500000000001</v>
      </c>
      <c r="EB48" s="73">
        <v>6613.4250000000002</v>
      </c>
      <c r="EC48" s="73">
        <v>2583.576</v>
      </c>
      <c r="ED48" s="73">
        <v>10.516</v>
      </c>
      <c r="EE48" s="73">
        <v>58549.945</v>
      </c>
      <c r="EF48" s="73">
        <v>193417.74600000001</v>
      </c>
      <c r="EG48" s="73">
        <v>10790.3233</v>
      </c>
      <c r="EH48" s="73">
        <v>4572.4549999999999</v>
      </c>
      <c r="EI48" s="73">
        <v>2338.098</v>
      </c>
      <c r="EJ48" s="73">
        <v>1942.5440000000001</v>
      </c>
      <c r="EK48" s="73">
        <v>1278.982</v>
      </c>
      <c r="EL48" s="73">
        <v>17254.8786</v>
      </c>
      <c r="EM48" s="73">
        <v>4630.5870000000004</v>
      </c>
      <c r="EN48" s="73">
        <v>616.95699999999999</v>
      </c>
      <c r="EO48" s="73">
        <v>17790.934300000001</v>
      </c>
      <c r="EP48" s="73">
        <v>626.90800000000002</v>
      </c>
      <c r="EQ48" s="73">
        <v>202.04650000000001</v>
      </c>
      <c r="ER48" s="73">
        <v>56.39</v>
      </c>
      <c r="ES48" s="73">
        <v>0</v>
      </c>
      <c r="ET48" s="73">
        <v>5020.4582049999999</v>
      </c>
      <c r="EU48" s="73">
        <v>2482.9499999999998</v>
      </c>
      <c r="EV48" s="73">
        <v>228.714</v>
      </c>
      <c r="EW48" s="73">
        <v>965.28099999999995</v>
      </c>
      <c r="EX48" s="73">
        <v>123.477</v>
      </c>
      <c r="EY48" s="73">
        <v>163.58500000000001</v>
      </c>
      <c r="EZ48" s="73">
        <v>27.452000000000002</v>
      </c>
      <c r="FA48" s="73">
        <v>3.7010000000000001</v>
      </c>
      <c r="FB48" s="73">
        <v>74.936000000000007</v>
      </c>
      <c r="FC48" s="73">
        <v>10.032</v>
      </c>
      <c r="FD48" s="73">
        <v>95.385000000000005</v>
      </c>
      <c r="FE48" s="73">
        <v>415.49099999999999</v>
      </c>
      <c r="FF48" s="73">
        <v>622.93200000000002</v>
      </c>
      <c r="FG48" s="73">
        <v>38.552</v>
      </c>
      <c r="FH48" s="73">
        <v>36.860999999999997</v>
      </c>
      <c r="FI48" s="73">
        <v>0</v>
      </c>
      <c r="FJ48" s="73">
        <v>58.344000000000001</v>
      </c>
      <c r="FK48" s="73">
        <v>37.127000000000002</v>
      </c>
      <c r="FL48" s="73">
        <v>33.530999999999999</v>
      </c>
      <c r="FM48" s="73">
        <v>9.0939999999999994</v>
      </c>
      <c r="FN48" s="73">
        <v>3564.2449999999999</v>
      </c>
      <c r="FO48" s="73">
        <v>0</v>
      </c>
      <c r="FP48" s="73">
        <v>48.579000000000001</v>
      </c>
      <c r="FQ48" s="73">
        <v>14.435</v>
      </c>
      <c r="FR48" s="73">
        <v>20.872</v>
      </c>
      <c r="FS48" s="73">
        <v>12.506</v>
      </c>
      <c r="FT48" s="73">
        <v>405.416</v>
      </c>
      <c r="FU48" s="73">
        <v>39.841700000000003</v>
      </c>
      <c r="FV48" s="73">
        <v>68.808999999999997</v>
      </c>
      <c r="FW48" s="73">
        <v>205.35900000000001</v>
      </c>
      <c r="FX48" s="73">
        <v>13.377000000000001</v>
      </c>
      <c r="FY48" s="73">
        <v>203.982</v>
      </c>
      <c r="FZ48" s="73">
        <v>4.8769999999999998</v>
      </c>
      <c r="GA48" s="73">
        <v>4583.2290000000003</v>
      </c>
      <c r="GB48" s="73">
        <v>0</v>
      </c>
      <c r="GC48" s="73">
        <v>1671.6020000000001</v>
      </c>
      <c r="GD48" s="73">
        <v>16.228999999999999</v>
      </c>
      <c r="GE48" s="73">
        <v>24.498000000000001</v>
      </c>
      <c r="GF48" s="73">
        <v>65.599000000000004</v>
      </c>
      <c r="GG48" s="73">
        <v>2507.4940000000001</v>
      </c>
      <c r="GH48" s="73">
        <v>10.821</v>
      </c>
      <c r="GI48" s="73">
        <v>2.8090000000000002</v>
      </c>
      <c r="GJ48" s="73">
        <v>508.22699999999998</v>
      </c>
      <c r="GK48" s="73">
        <v>24.92</v>
      </c>
      <c r="GL48" s="73">
        <v>713.75599999999997</v>
      </c>
      <c r="GM48" s="73">
        <v>3833.2020000000002</v>
      </c>
      <c r="GN48" s="73">
        <v>238.27099999999999</v>
      </c>
      <c r="GO48" s="73">
        <v>5013.7110000000002</v>
      </c>
      <c r="GP48" s="73">
        <v>3.5249999999999999</v>
      </c>
      <c r="GQ48" s="73">
        <v>26.701000000000001</v>
      </c>
      <c r="GR48" s="73">
        <v>5.7910000000000004</v>
      </c>
      <c r="GS48" s="73">
        <v>18.282</v>
      </c>
      <c r="GT48" s="73">
        <v>15699.25990728</v>
      </c>
      <c r="GU48" s="73">
        <v>0</v>
      </c>
      <c r="GV48" s="73">
        <v>4.0629999999999997</v>
      </c>
      <c r="GW48" s="73">
        <v>4.016</v>
      </c>
      <c r="GX48" s="73">
        <v>194.02199999999999</v>
      </c>
      <c r="GY48" s="73">
        <v>13.571</v>
      </c>
      <c r="GZ48" s="73">
        <v>37.963999999999999</v>
      </c>
      <c r="HA48" s="73">
        <v>228.27799999999999</v>
      </c>
      <c r="HB48" s="73">
        <v>0</v>
      </c>
      <c r="HC48" s="73">
        <v>1150.4680000000001</v>
      </c>
      <c r="HD48" s="73">
        <v>490.95770499999998</v>
      </c>
      <c r="HE48" s="73">
        <v>43.271999999999998</v>
      </c>
      <c r="HF48" s="73">
        <v>53762.093000000001</v>
      </c>
      <c r="HG48" s="73">
        <v>518.97699999999998</v>
      </c>
      <c r="HH48" s="73">
        <v>10.91</v>
      </c>
      <c r="HI48" s="73">
        <v>1316.04</v>
      </c>
      <c r="HJ48" s="73">
        <v>33.704000000000001</v>
      </c>
      <c r="HK48" s="73">
        <v>448170.04509099998</v>
      </c>
      <c r="HL48" s="73">
        <v>5278.8947049999997</v>
      </c>
      <c r="HM48" s="73">
        <v>3964.0070000000001</v>
      </c>
      <c r="HN48" s="73">
        <v>1288.481</v>
      </c>
      <c r="HO48" s="73">
        <v>3835.5940000000001</v>
      </c>
      <c r="HP48" s="73">
        <v>936.78470000000004</v>
      </c>
      <c r="HQ48" s="73">
        <v>4588.1059999999998</v>
      </c>
      <c r="HR48" s="73">
        <v>1777.9280000000001</v>
      </c>
      <c r="HS48" s="73">
        <v>2521.1239999999998</v>
      </c>
      <c r="HT48" s="73">
        <v>1246.903</v>
      </c>
      <c r="HU48" s="73">
        <v>4071.473</v>
      </c>
      <c r="HV48" s="73">
        <v>5043.9369999999999</v>
      </c>
      <c r="HW48" s="73">
        <v>24.073</v>
      </c>
      <c r="HX48" s="73">
        <v>16181.173907279999</v>
      </c>
      <c r="HY48" s="73">
        <v>1641.4257050000001</v>
      </c>
      <c r="HZ48" s="73">
        <v>43.271999999999998</v>
      </c>
      <c r="IA48" s="73">
        <v>53762.093000000001</v>
      </c>
      <c r="IB48" s="73">
        <v>518.97699999999998</v>
      </c>
      <c r="IC48" s="73">
        <v>10.91</v>
      </c>
      <c r="ID48" s="73">
        <v>1316.04</v>
      </c>
      <c r="IE48" s="73">
        <v>33.704000000000001</v>
      </c>
      <c r="IF48" s="73">
        <v>474742.56709099998</v>
      </c>
      <c r="IG48" s="73">
        <v>32468.465704999999</v>
      </c>
      <c r="IH48" s="73">
        <v>3964.0070000000001</v>
      </c>
      <c r="II48" s="73">
        <v>1288.481</v>
      </c>
      <c r="IJ48" s="73">
        <v>3835.5940000000001</v>
      </c>
      <c r="IK48" s="73">
        <v>936.78470000000004</v>
      </c>
      <c r="IL48" s="73">
        <v>4588.1059999999998</v>
      </c>
      <c r="IM48" s="73">
        <v>1777.9280000000001</v>
      </c>
      <c r="IN48" s="73">
        <v>2521.1239999999998</v>
      </c>
      <c r="IO48" s="73">
        <v>1246.903</v>
      </c>
      <c r="IP48" s="73">
        <v>4071.473</v>
      </c>
      <c r="IQ48" s="73">
        <v>5043.9369999999999</v>
      </c>
      <c r="IR48" s="73">
        <v>24.073</v>
      </c>
      <c r="IS48" s="73">
        <v>16181.173907279999</v>
      </c>
      <c r="IT48" s="73">
        <v>1641.4257050000001</v>
      </c>
      <c r="IU48" s="73">
        <v>43.271999999999998</v>
      </c>
      <c r="IV48" s="74">
        <v>0</v>
      </c>
      <c r="IW48" s="71">
        <v>67</v>
      </c>
      <c r="IX48" s="71">
        <v>0</v>
      </c>
      <c r="IY48" s="71">
        <v>0</v>
      </c>
      <c r="IZ48" s="71">
        <v>3</v>
      </c>
      <c r="JA48" s="71">
        <v>65</v>
      </c>
      <c r="JB48" s="71">
        <v>9</v>
      </c>
      <c r="JC48" s="71">
        <v>0</v>
      </c>
      <c r="JD48" s="71">
        <v>0</v>
      </c>
      <c r="JE48" s="71">
        <v>1367</v>
      </c>
      <c r="JF48" s="71">
        <v>310</v>
      </c>
      <c r="JG48" s="71">
        <v>268</v>
      </c>
      <c r="JH48" s="71">
        <v>64</v>
      </c>
      <c r="JI48" s="71">
        <v>26</v>
      </c>
      <c r="JJ48" s="71">
        <v>396</v>
      </c>
      <c r="JK48" s="71">
        <v>216</v>
      </c>
      <c r="JL48" s="71">
        <v>1158</v>
      </c>
      <c r="JM48" s="71">
        <v>154</v>
      </c>
      <c r="JN48" s="71">
        <v>681</v>
      </c>
      <c r="JO48" s="71">
        <v>147</v>
      </c>
      <c r="JP48" s="71">
        <v>1</v>
      </c>
      <c r="JQ48" s="71">
        <v>490</v>
      </c>
      <c r="JR48" s="71">
        <v>487</v>
      </c>
      <c r="JS48" s="71">
        <v>342</v>
      </c>
      <c r="JT48" s="71">
        <v>431</v>
      </c>
      <c r="JU48" s="71">
        <v>198</v>
      </c>
      <c r="JV48" s="71">
        <v>208</v>
      </c>
      <c r="JW48" s="71">
        <v>105</v>
      </c>
      <c r="JX48" s="71">
        <v>527</v>
      </c>
      <c r="JY48" s="71">
        <v>297</v>
      </c>
      <c r="JZ48" s="71">
        <v>73</v>
      </c>
      <c r="KA48" s="71">
        <v>1023</v>
      </c>
      <c r="KB48" s="71">
        <v>77</v>
      </c>
      <c r="KC48" s="71">
        <v>245</v>
      </c>
      <c r="KD48" s="71">
        <v>38</v>
      </c>
      <c r="KE48" s="71">
        <v>136</v>
      </c>
      <c r="KF48" s="71">
        <v>459</v>
      </c>
      <c r="KG48" s="71">
        <v>285</v>
      </c>
      <c r="KH48" s="71">
        <v>26</v>
      </c>
      <c r="KI48" s="71">
        <v>134</v>
      </c>
      <c r="KJ48" s="71">
        <v>13</v>
      </c>
      <c r="KK48" s="71">
        <v>28</v>
      </c>
      <c r="KL48" s="71">
        <v>4</v>
      </c>
      <c r="KM48" s="71">
        <v>1</v>
      </c>
      <c r="KN48" s="71">
        <v>17</v>
      </c>
      <c r="KO48" s="71">
        <v>2</v>
      </c>
      <c r="KP48" s="71">
        <v>18</v>
      </c>
      <c r="KQ48" s="71">
        <v>75</v>
      </c>
      <c r="KR48" s="71">
        <v>40</v>
      </c>
      <c r="KS48" s="71">
        <v>8</v>
      </c>
      <c r="KT48" s="71">
        <v>9</v>
      </c>
      <c r="KU48" s="71">
        <v>0</v>
      </c>
      <c r="KV48" s="71">
        <v>12</v>
      </c>
      <c r="KW48" s="71">
        <v>3</v>
      </c>
      <c r="KX48" s="71">
        <v>8</v>
      </c>
      <c r="KY48" s="71">
        <v>2</v>
      </c>
      <c r="KZ48" s="71">
        <v>735</v>
      </c>
      <c r="LA48" s="71">
        <v>0</v>
      </c>
      <c r="LB48" s="71">
        <v>14</v>
      </c>
      <c r="LC48" s="71">
        <v>4</v>
      </c>
      <c r="LD48" s="71">
        <v>7</v>
      </c>
      <c r="LE48" s="71">
        <v>4</v>
      </c>
      <c r="LF48" s="71">
        <v>61</v>
      </c>
      <c r="LG48" s="71">
        <v>6</v>
      </c>
      <c r="LH48" s="71">
        <v>14</v>
      </c>
      <c r="LI48" s="71">
        <v>33</v>
      </c>
      <c r="LJ48" s="71">
        <v>3</v>
      </c>
      <c r="LK48" s="71">
        <v>36</v>
      </c>
      <c r="LL48" s="71">
        <v>1</v>
      </c>
      <c r="LM48" s="71">
        <v>687</v>
      </c>
      <c r="LN48" s="71">
        <v>0</v>
      </c>
      <c r="LO48" s="71">
        <v>110</v>
      </c>
      <c r="LP48" s="71">
        <v>4</v>
      </c>
      <c r="LQ48" s="71">
        <v>2</v>
      </c>
      <c r="LR48" s="71">
        <v>13</v>
      </c>
      <c r="LS48" s="71">
        <v>399</v>
      </c>
      <c r="LT48" s="71">
        <v>3</v>
      </c>
      <c r="LU48" s="71">
        <v>1</v>
      </c>
      <c r="LV48" s="71">
        <v>107</v>
      </c>
      <c r="LW48" s="71">
        <v>8</v>
      </c>
      <c r="LX48" s="71">
        <v>98</v>
      </c>
      <c r="LY48" s="71">
        <v>362</v>
      </c>
      <c r="LZ48" s="71">
        <v>42</v>
      </c>
      <c r="MA48" s="71">
        <v>808</v>
      </c>
      <c r="MB48" s="71">
        <v>1</v>
      </c>
      <c r="MC48" s="71">
        <v>6</v>
      </c>
      <c r="MD48" s="71">
        <v>2</v>
      </c>
      <c r="ME48" s="71">
        <v>2</v>
      </c>
      <c r="MF48" s="71">
        <v>573</v>
      </c>
      <c r="MG48" s="71">
        <v>0</v>
      </c>
      <c r="MH48" s="71">
        <v>1</v>
      </c>
      <c r="MI48" s="71">
        <v>1</v>
      </c>
      <c r="MJ48" s="71">
        <v>9</v>
      </c>
      <c r="MK48" s="71">
        <v>2</v>
      </c>
      <c r="ML48" s="71">
        <v>5</v>
      </c>
      <c r="MM48" s="71">
        <v>38</v>
      </c>
      <c r="MN48" s="71">
        <v>0</v>
      </c>
      <c r="MO48" s="71">
        <v>161</v>
      </c>
      <c r="MP48" s="71">
        <v>79</v>
      </c>
      <c r="MQ48" s="71">
        <v>8</v>
      </c>
      <c r="MR48" s="71">
        <v>26</v>
      </c>
      <c r="MS48" s="71">
        <v>2</v>
      </c>
      <c r="MT48" s="71">
        <v>221</v>
      </c>
      <c r="MU48" s="71">
        <v>1</v>
      </c>
      <c r="MV48" s="71">
        <v>27</v>
      </c>
      <c r="MW48" s="71">
        <v>136</v>
      </c>
      <c r="MX48" s="71">
        <v>67</v>
      </c>
      <c r="MY48" s="71">
        <v>0</v>
      </c>
      <c r="MZ48" s="71">
        <v>0</v>
      </c>
      <c r="NA48" s="71">
        <v>3</v>
      </c>
      <c r="NB48" s="71">
        <v>65</v>
      </c>
      <c r="NC48" s="71">
        <v>9</v>
      </c>
      <c r="ND48" s="71">
        <v>0</v>
      </c>
      <c r="NE48" s="71">
        <v>0</v>
      </c>
      <c r="NF48" s="71">
        <v>1367</v>
      </c>
      <c r="NG48" s="71">
        <v>310</v>
      </c>
      <c r="NH48" s="71">
        <v>268</v>
      </c>
      <c r="NI48" s="71">
        <v>64</v>
      </c>
      <c r="NJ48" s="71">
        <v>26</v>
      </c>
      <c r="NK48" s="71">
        <v>396</v>
      </c>
      <c r="NL48" s="71">
        <v>216</v>
      </c>
      <c r="NM48" s="71">
        <v>1158</v>
      </c>
      <c r="NN48" s="71">
        <v>126</v>
      </c>
      <c r="NO48" s="71">
        <v>681</v>
      </c>
      <c r="NP48" s="71">
        <v>147</v>
      </c>
      <c r="NQ48" s="71">
        <v>1</v>
      </c>
      <c r="NR48" s="71">
        <v>490</v>
      </c>
      <c r="NS48" s="71">
        <v>487</v>
      </c>
      <c r="NT48" s="71">
        <v>342</v>
      </c>
      <c r="NU48" s="71">
        <v>431</v>
      </c>
      <c r="NV48" s="71">
        <v>198</v>
      </c>
      <c r="NW48" s="71">
        <v>208</v>
      </c>
      <c r="NX48" s="71">
        <v>105</v>
      </c>
      <c r="NY48" s="71">
        <v>527</v>
      </c>
      <c r="NZ48" s="71">
        <v>297</v>
      </c>
      <c r="OA48" s="71">
        <v>73</v>
      </c>
      <c r="OB48" s="71">
        <v>1023</v>
      </c>
      <c r="OC48" s="71">
        <v>77</v>
      </c>
      <c r="OD48" s="71">
        <v>23</v>
      </c>
      <c r="OE48" s="71">
        <v>11</v>
      </c>
      <c r="OF48" s="71">
        <v>0</v>
      </c>
      <c r="OG48" s="71">
        <v>459</v>
      </c>
      <c r="OH48" s="71">
        <v>285</v>
      </c>
      <c r="OI48" s="71">
        <v>26</v>
      </c>
      <c r="OJ48" s="71">
        <v>134</v>
      </c>
      <c r="OK48" s="71">
        <v>13</v>
      </c>
      <c r="OL48" s="71">
        <v>28</v>
      </c>
      <c r="OM48" s="71">
        <v>4</v>
      </c>
      <c r="ON48" s="71">
        <v>1</v>
      </c>
      <c r="OO48" s="71">
        <v>17</v>
      </c>
      <c r="OP48" s="71">
        <v>2</v>
      </c>
      <c r="OQ48" s="71">
        <v>18</v>
      </c>
      <c r="OR48" s="71">
        <v>75</v>
      </c>
      <c r="OS48" s="71">
        <v>40</v>
      </c>
      <c r="OT48" s="71">
        <v>8</v>
      </c>
      <c r="OU48" s="71">
        <v>9</v>
      </c>
      <c r="OV48" s="71">
        <v>0</v>
      </c>
      <c r="OW48" s="71">
        <v>12</v>
      </c>
      <c r="OX48" s="71">
        <v>3</v>
      </c>
      <c r="OY48" s="71">
        <v>8</v>
      </c>
      <c r="OZ48" s="71">
        <v>2</v>
      </c>
      <c r="PA48" s="71">
        <v>735</v>
      </c>
      <c r="PB48" s="71">
        <v>0</v>
      </c>
      <c r="PC48" s="71">
        <v>14</v>
      </c>
      <c r="PD48" s="71">
        <v>4</v>
      </c>
      <c r="PE48" s="71">
        <v>7</v>
      </c>
      <c r="PF48" s="71">
        <v>4</v>
      </c>
      <c r="PG48" s="71">
        <v>61</v>
      </c>
      <c r="PH48" s="71">
        <v>6</v>
      </c>
      <c r="PI48" s="71">
        <v>14</v>
      </c>
      <c r="PJ48" s="71">
        <v>33</v>
      </c>
      <c r="PK48" s="71">
        <v>3</v>
      </c>
      <c r="PL48" s="71">
        <v>36</v>
      </c>
      <c r="PM48" s="71">
        <v>1</v>
      </c>
      <c r="PN48" s="71">
        <v>687</v>
      </c>
      <c r="PO48" s="71">
        <v>0</v>
      </c>
      <c r="PP48" s="71">
        <v>110</v>
      </c>
      <c r="PQ48" s="71">
        <v>4</v>
      </c>
      <c r="PR48" s="71">
        <v>2</v>
      </c>
      <c r="PS48" s="71">
        <v>13</v>
      </c>
      <c r="PT48" s="71">
        <v>399</v>
      </c>
      <c r="PU48" s="71">
        <v>3</v>
      </c>
      <c r="PV48" s="71">
        <v>1</v>
      </c>
      <c r="PW48" s="71">
        <v>107</v>
      </c>
      <c r="PX48" s="71">
        <v>8</v>
      </c>
      <c r="PY48" s="71">
        <v>98</v>
      </c>
      <c r="PZ48" s="71">
        <v>362</v>
      </c>
      <c r="QA48" s="71">
        <v>42</v>
      </c>
      <c r="QB48" s="71">
        <v>808</v>
      </c>
      <c r="QC48" s="71">
        <v>1</v>
      </c>
      <c r="QD48" s="71">
        <v>6</v>
      </c>
      <c r="QE48" s="71">
        <v>2</v>
      </c>
      <c r="QF48" s="71">
        <v>2</v>
      </c>
      <c r="QG48" s="71">
        <v>573</v>
      </c>
      <c r="QH48" s="71">
        <v>0</v>
      </c>
      <c r="QI48" s="71">
        <v>1</v>
      </c>
      <c r="QJ48" s="71">
        <v>1</v>
      </c>
      <c r="QK48" s="71">
        <v>9</v>
      </c>
      <c r="QL48" s="71">
        <v>2</v>
      </c>
      <c r="QM48" s="71">
        <v>5</v>
      </c>
      <c r="QN48" s="71">
        <v>38</v>
      </c>
      <c r="QO48" s="71">
        <v>0</v>
      </c>
      <c r="QP48" s="71">
        <v>161</v>
      </c>
      <c r="QQ48" s="71">
        <v>79</v>
      </c>
      <c r="QR48" s="71">
        <v>8</v>
      </c>
      <c r="QS48" s="71">
        <v>413</v>
      </c>
      <c r="QT48" s="71">
        <v>67</v>
      </c>
      <c r="QU48" s="71">
        <v>3</v>
      </c>
      <c r="QV48" s="71">
        <v>65</v>
      </c>
      <c r="QW48" s="71">
        <v>9</v>
      </c>
      <c r="QX48" s="71">
        <v>9018</v>
      </c>
      <c r="QY48" s="71">
        <v>493</v>
      </c>
      <c r="QZ48" s="71">
        <v>486</v>
      </c>
      <c r="RA48" s="71">
        <v>165</v>
      </c>
      <c r="RB48" s="71">
        <v>798</v>
      </c>
      <c r="RC48" s="71">
        <v>153</v>
      </c>
      <c r="RD48" s="71">
        <v>688</v>
      </c>
      <c r="RE48" s="71">
        <v>129</v>
      </c>
      <c r="RF48" s="71">
        <v>403</v>
      </c>
      <c r="RG48" s="71">
        <v>213</v>
      </c>
      <c r="RH48" s="71">
        <v>404</v>
      </c>
      <c r="RI48" s="71">
        <v>815</v>
      </c>
      <c r="RJ48" s="71">
        <v>4</v>
      </c>
      <c r="RK48" s="71">
        <v>629</v>
      </c>
      <c r="RL48" s="71">
        <v>240</v>
      </c>
      <c r="RM48" s="71">
        <v>8</v>
      </c>
      <c r="RN48" s="71">
        <v>413</v>
      </c>
      <c r="RO48" s="71">
        <v>67</v>
      </c>
      <c r="RP48" s="71">
        <v>3</v>
      </c>
      <c r="RQ48" s="71">
        <v>65</v>
      </c>
      <c r="RR48" s="71">
        <v>9</v>
      </c>
      <c r="RS48" s="71">
        <v>9046</v>
      </c>
      <c r="RT48" s="71">
        <v>878</v>
      </c>
      <c r="RU48" s="71">
        <v>486</v>
      </c>
      <c r="RV48" s="71">
        <v>165</v>
      </c>
      <c r="RW48" s="71">
        <v>798</v>
      </c>
      <c r="RX48" s="71">
        <v>153</v>
      </c>
      <c r="RY48" s="71">
        <v>688</v>
      </c>
      <c r="RZ48" s="71">
        <v>129</v>
      </c>
      <c r="SA48" s="71">
        <v>403</v>
      </c>
      <c r="SB48" s="71">
        <v>213</v>
      </c>
      <c r="SC48" s="71">
        <v>404</v>
      </c>
      <c r="SD48" s="71">
        <v>815</v>
      </c>
      <c r="SE48" s="71">
        <v>4</v>
      </c>
      <c r="SF48" s="71">
        <v>629</v>
      </c>
      <c r="SG48" s="71">
        <v>240</v>
      </c>
      <c r="SH48" s="71">
        <v>8</v>
      </c>
    </row>
    <row r="49" spans="1:502">
      <c r="A49" s="16" t="s">
        <v>809</v>
      </c>
      <c r="B49" s="70">
        <v>31</v>
      </c>
      <c r="C49" s="70">
        <v>14</v>
      </c>
      <c r="D49" s="70">
        <v>2</v>
      </c>
      <c r="E49" s="70">
        <v>2017</v>
      </c>
      <c r="F49" s="70" t="s">
        <v>156</v>
      </c>
      <c r="G49" s="1075" t="s">
        <v>795</v>
      </c>
      <c r="H49" s="70" t="s">
        <v>796</v>
      </c>
      <c r="I49" s="1066"/>
      <c r="J49" s="73">
        <v>739.32189000000005</v>
      </c>
      <c r="K49" s="73">
        <v>0</v>
      </c>
      <c r="L49" s="73">
        <v>0</v>
      </c>
      <c r="M49" s="73">
        <v>8.5619999999999994</v>
      </c>
      <c r="N49" s="73">
        <v>1250.4590000000001</v>
      </c>
      <c r="O49" s="73">
        <v>28.256</v>
      </c>
      <c r="P49" s="73">
        <v>0</v>
      </c>
      <c r="Q49" s="73">
        <v>0</v>
      </c>
      <c r="R49" s="73">
        <v>13155.28746</v>
      </c>
      <c r="S49" s="73">
        <v>3671.6770000000001</v>
      </c>
      <c r="T49" s="73">
        <v>5290.2470000000003</v>
      </c>
      <c r="U49" s="73">
        <v>660.80499999999995</v>
      </c>
      <c r="V49" s="73">
        <v>130.58799999999999</v>
      </c>
      <c r="W49" s="73">
        <v>26113.777999999998</v>
      </c>
      <c r="X49" s="73">
        <v>1838.3879999999999</v>
      </c>
      <c r="Y49" s="73">
        <v>77496.145999999993</v>
      </c>
      <c r="Z49" s="73">
        <v>32093.704000000002</v>
      </c>
      <c r="AA49" s="73">
        <v>7017.357</v>
      </c>
      <c r="AB49" s="73">
        <v>2571.3359999999998</v>
      </c>
      <c r="AC49" s="73">
        <v>9.6150000000000002</v>
      </c>
      <c r="AD49" s="73">
        <v>59962.839</v>
      </c>
      <c r="AE49" s="73">
        <v>191093.08799999999</v>
      </c>
      <c r="AF49" s="73">
        <v>10862.880999999999</v>
      </c>
      <c r="AG49" s="73">
        <v>4461.4350000000004</v>
      </c>
      <c r="AH49" s="73">
        <v>2885.3690000000001</v>
      </c>
      <c r="AI49" s="73">
        <v>2028.1489999999999</v>
      </c>
      <c r="AJ49" s="73">
        <v>1357.8879999999999</v>
      </c>
      <c r="AK49" s="73">
        <v>17481.496999999999</v>
      </c>
      <c r="AL49" s="73">
        <v>4576.2520000000004</v>
      </c>
      <c r="AM49" s="73">
        <v>633.59199999999998</v>
      </c>
      <c r="AN49" s="73">
        <v>18014.091</v>
      </c>
      <c r="AO49" s="73">
        <v>738.13199999999995</v>
      </c>
      <c r="AP49" s="73">
        <v>25494.02</v>
      </c>
      <c r="AQ49" s="73">
        <v>949.74599999999998</v>
      </c>
      <c r="AR49" s="73">
        <v>561.91099999999994</v>
      </c>
      <c r="AS49" s="73">
        <v>5352.3270000000002</v>
      </c>
      <c r="AT49" s="73">
        <v>2463.444</v>
      </c>
      <c r="AU49" s="73">
        <v>215.93</v>
      </c>
      <c r="AV49" s="73">
        <v>1027.4649999999999</v>
      </c>
      <c r="AW49" s="73">
        <v>183.31299999999999</v>
      </c>
      <c r="AX49" s="73">
        <v>160.91200000000001</v>
      </c>
      <c r="AY49" s="73">
        <v>26.754999999999999</v>
      </c>
      <c r="AZ49" s="73">
        <v>3.669</v>
      </c>
      <c r="BA49" s="73">
        <v>98.638999999999996</v>
      </c>
      <c r="BB49" s="73">
        <v>5.8639999999999999</v>
      </c>
      <c r="BC49" s="73">
        <v>91.691999999999993</v>
      </c>
      <c r="BD49" s="73">
        <v>396.7</v>
      </c>
      <c r="BE49" s="73">
        <v>614.73800000000006</v>
      </c>
      <c r="BF49" s="73">
        <v>40.496000000000002</v>
      </c>
      <c r="BG49" s="73">
        <v>36.003</v>
      </c>
      <c r="BH49" s="73">
        <v>0</v>
      </c>
      <c r="BI49" s="73">
        <v>57.844000000000001</v>
      </c>
      <c r="BJ49" s="73">
        <v>32.058999999999997</v>
      </c>
      <c r="BK49" s="73">
        <v>34.558999999999997</v>
      </c>
      <c r="BL49" s="73">
        <v>9.3049999999999997</v>
      </c>
      <c r="BM49" s="73">
        <v>3193.886</v>
      </c>
      <c r="BN49" s="73">
        <v>0</v>
      </c>
      <c r="BO49" s="73">
        <v>36.134</v>
      </c>
      <c r="BP49" s="73">
        <v>20.373999999999999</v>
      </c>
      <c r="BQ49" s="73">
        <v>24.984999999999999</v>
      </c>
      <c r="BR49" s="73">
        <v>15.368</v>
      </c>
      <c r="BS49" s="73">
        <v>383.38900000000001</v>
      </c>
      <c r="BT49" s="73">
        <v>39.113999999999997</v>
      </c>
      <c r="BU49" s="73">
        <v>106.172</v>
      </c>
      <c r="BV49" s="73">
        <v>188.54499999999999</v>
      </c>
      <c r="BW49" s="73">
        <v>13.545</v>
      </c>
      <c r="BX49" s="73">
        <v>193.071</v>
      </c>
      <c r="BY49" s="73">
        <v>4.5949999999999998</v>
      </c>
      <c r="BZ49" s="73">
        <v>4504.5119999999997</v>
      </c>
      <c r="CA49" s="73">
        <v>0</v>
      </c>
      <c r="CB49" s="73">
        <v>1819.3879999999999</v>
      </c>
      <c r="CC49" s="73">
        <v>19.164000000000001</v>
      </c>
      <c r="CD49" s="73">
        <v>23.73</v>
      </c>
      <c r="CE49" s="73">
        <v>71.108000000000004</v>
      </c>
      <c r="CF49" s="73">
        <v>2412.2220000000002</v>
      </c>
      <c r="CG49" s="73">
        <v>10.547000000000001</v>
      </c>
      <c r="CH49" s="73">
        <v>2.4689999999999999</v>
      </c>
      <c r="CI49" s="73">
        <v>528.17499999999995</v>
      </c>
      <c r="CJ49" s="73">
        <v>23.704999999999998</v>
      </c>
      <c r="CK49" s="73">
        <v>695.31100000000004</v>
      </c>
      <c r="CL49" s="73">
        <v>3820.75</v>
      </c>
      <c r="CM49" s="73">
        <v>216.28899999999999</v>
      </c>
      <c r="CN49" s="73">
        <v>4972.8379999999997</v>
      </c>
      <c r="CO49" s="73">
        <v>3.3069999999999999</v>
      </c>
      <c r="CP49" s="73">
        <v>30.928000000000001</v>
      </c>
      <c r="CQ49" s="73">
        <v>3.2890000000000001</v>
      </c>
      <c r="CR49" s="73">
        <v>17.475999999999999</v>
      </c>
      <c r="CS49" s="73">
        <v>16979.845649999999</v>
      </c>
      <c r="CT49" s="73">
        <v>0</v>
      </c>
      <c r="CU49" s="73">
        <v>3.6890000000000001</v>
      </c>
      <c r="CV49" s="73">
        <v>0</v>
      </c>
      <c r="CW49" s="73">
        <v>121.32899999999999</v>
      </c>
      <c r="CX49" s="73">
        <v>13.076000000000001</v>
      </c>
      <c r="CY49" s="73">
        <v>36.466000000000001</v>
      </c>
      <c r="CZ49" s="73">
        <v>225.52799999999999</v>
      </c>
      <c r="DA49" s="73">
        <v>0</v>
      </c>
      <c r="DB49" s="73">
        <v>1093.9100000000001</v>
      </c>
      <c r="DC49" s="73">
        <v>445.06099999999998</v>
      </c>
      <c r="DD49" s="73">
        <v>44.628</v>
      </c>
      <c r="DE49" s="73">
        <v>29636.538</v>
      </c>
      <c r="DF49" s="73">
        <v>1680.3130000000001</v>
      </c>
      <c r="DG49" s="73">
        <v>25302.383000000002</v>
      </c>
      <c r="DH49" s="73">
        <v>7.3810000000000002</v>
      </c>
      <c r="DI49" s="73">
        <v>894.02599999999995</v>
      </c>
      <c r="DJ49" s="73">
        <v>561.91099999999994</v>
      </c>
      <c r="DK49" s="73">
        <v>739.32189000000005</v>
      </c>
      <c r="DL49" s="73">
        <v>0</v>
      </c>
      <c r="DM49" s="73">
        <v>0</v>
      </c>
      <c r="DN49" s="73">
        <v>8.5619999999999994</v>
      </c>
      <c r="DO49" s="73">
        <v>1250.4590000000001</v>
      </c>
      <c r="DP49" s="73">
        <v>28.256</v>
      </c>
      <c r="DQ49" s="73">
        <v>0</v>
      </c>
      <c r="DR49" s="73">
        <v>0</v>
      </c>
      <c r="DS49" s="73">
        <v>13155.28746</v>
      </c>
      <c r="DT49" s="73">
        <v>3671.6770000000001</v>
      </c>
      <c r="DU49" s="73">
        <v>5290.2470000000003</v>
      </c>
      <c r="DV49" s="73">
        <v>660.80499999999995</v>
      </c>
      <c r="DW49" s="73">
        <v>130.58799999999999</v>
      </c>
      <c r="DX49" s="73">
        <v>26113.777999999998</v>
      </c>
      <c r="DY49" s="73">
        <v>1838.3879999999999</v>
      </c>
      <c r="DZ49" s="73">
        <v>77496.145999999993</v>
      </c>
      <c r="EA49" s="73">
        <v>776.85299999999995</v>
      </c>
      <c r="EB49" s="73">
        <v>7017.357</v>
      </c>
      <c r="EC49" s="73">
        <v>2571.3359999999998</v>
      </c>
      <c r="ED49" s="73">
        <v>9.6150000000000002</v>
      </c>
      <c r="EE49" s="73">
        <v>59962.839</v>
      </c>
      <c r="EF49" s="73">
        <v>191093.08799999999</v>
      </c>
      <c r="EG49" s="73">
        <v>10862.880999999999</v>
      </c>
      <c r="EH49" s="73">
        <v>4461.4350000000004</v>
      </c>
      <c r="EI49" s="73">
        <v>2885.3690000000001</v>
      </c>
      <c r="EJ49" s="73">
        <v>2028.1489999999999</v>
      </c>
      <c r="EK49" s="73">
        <v>1357.8879999999999</v>
      </c>
      <c r="EL49" s="73">
        <v>17481.496999999999</v>
      </c>
      <c r="EM49" s="73">
        <v>4576.2520000000004</v>
      </c>
      <c r="EN49" s="73">
        <v>633.59199999999998</v>
      </c>
      <c r="EO49" s="73">
        <v>18014.091</v>
      </c>
      <c r="EP49" s="73">
        <v>738.13199999999995</v>
      </c>
      <c r="EQ49" s="73">
        <v>184.256</v>
      </c>
      <c r="ER49" s="73">
        <v>55.72</v>
      </c>
      <c r="ES49" s="73">
        <v>0</v>
      </c>
      <c r="ET49" s="73">
        <v>5352.3270000000002</v>
      </c>
      <c r="EU49" s="73">
        <v>2463.444</v>
      </c>
      <c r="EV49" s="73">
        <v>215.93</v>
      </c>
      <c r="EW49" s="73">
        <v>1027.4649999999999</v>
      </c>
      <c r="EX49" s="73">
        <v>183.31299999999999</v>
      </c>
      <c r="EY49" s="73">
        <v>160.91200000000001</v>
      </c>
      <c r="EZ49" s="73">
        <v>26.754999999999999</v>
      </c>
      <c r="FA49" s="73">
        <v>3.669</v>
      </c>
      <c r="FB49" s="73">
        <v>98.638999999999996</v>
      </c>
      <c r="FC49" s="73">
        <v>5.8639999999999999</v>
      </c>
      <c r="FD49" s="73">
        <v>91.691999999999993</v>
      </c>
      <c r="FE49" s="73">
        <v>396.7</v>
      </c>
      <c r="FF49" s="73">
        <v>614.73800000000006</v>
      </c>
      <c r="FG49" s="73">
        <v>40.496000000000002</v>
      </c>
      <c r="FH49" s="73">
        <v>36.003</v>
      </c>
      <c r="FI49" s="73">
        <v>0</v>
      </c>
      <c r="FJ49" s="73">
        <v>57.844000000000001</v>
      </c>
      <c r="FK49" s="73">
        <v>32.058999999999997</v>
      </c>
      <c r="FL49" s="73">
        <v>34.558999999999997</v>
      </c>
      <c r="FM49" s="73">
        <v>9.3049999999999997</v>
      </c>
      <c r="FN49" s="73">
        <v>3193.886</v>
      </c>
      <c r="FO49" s="73">
        <v>0</v>
      </c>
      <c r="FP49" s="73">
        <v>36.134</v>
      </c>
      <c r="FQ49" s="73">
        <v>20.373999999999999</v>
      </c>
      <c r="FR49" s="73">
        <v>24.984999999999999</v>
      </c>
      <c r="FS49" s="73">
        <v>15.368</v>
      </c>
      <c r="FT49" s="73">
        <v>383.38900000000001</v>
      </c>
      <c r="FU49" s="73">
        <v>39.113999999999997</v>
      </c>
      <c r="FV49" s="73">
        <v>106.172</v>
      </c>
      <c r="FW49" s="73">
        <v>188.54499999999999</v>
      </c>
      <c r="FX49" s="73">
        <v>13.545</v>
      </c>
      <c r="FY49" s="73">
        <v>193.071</v>
      </c>
      <c r="FZ49" s="73">
        <v>4.5949999999999998</v>
      </c>
      <c r="GA49" s="73">
        <v>4504.5119999999997</v>
      </c>
      <c r="GB49" s="73">
        <v>0</v>
      </c>
      <c r="GC49" s="73">
        <v>1819.3879999999999</v>
      </c>
      <c r="GD49" s="73">
        <v>19.164000000000001</v>
      </c>
      <c r="GE49" s="73">
        <v>23.73</v>
      </c>
      <c r="GF49" s="73">
        <v>71.108000000000004</v>
      </c>
      <c r="GG49" s="73">
        <v>2412.2220000000002</v>
      </c>
      <c r="GH49" s="73">
        <v>10.547000000000001</v>
      </c>
      <c r="GI49" s="73">
        <v>2.4689999999999999</v>
      </c>
      <c r="GJ49" s="73">
        <v>528.17499999999995</v>
      </c>
      <c r="GK49" s="73">
        <v>23.704999999999998</v>
      </c>
      <c r="GL49" s="73">
        <v>695.31100000000004</v>
      </c>
      <c r="GM49" s="73">
        <v>3820.75</v>
      </c>
      <c r="GN49" s="73">
        <v>216.28899999999999</v>
      </c>
      <c r="GO49" s="73">
        <v>4972.8379999999997</v>
      </c>
      <c r="GP49" s="73">
        <v>3.3069999999999999</v>
      </c>
      <c r="GQ49" s="73">
        <v>30.928000000000001</v>
      </c>
      <c r="GR49" s="73">
        <v>3.2890000000000001</v>
      </c>
      <c r="GS49" s="73">
        <v>17.475999999999999</v>
      </c>
      <c r="GT49" s="73">
        <v>16979.845649999999</v>
      </c>
      <c r="GU49" s="73">
        <v>0</v>
      </c>
      <c r="GV49" s="73">
        <v>3.6890000000000001</v>
      </c>
      <c r="GW49" s="73">
        <v>0</v>
      </c>
      <c r="GX49" s="73">
        <v>121.32899999999999</v>
      </c>
      <c r="GY49" s="73">
        <v>13.076000000000001</v>
      </c>
      <c r="GZ49" s="73">
        <v>36.466000000000001</v>
      </c>
      <c r="HA49" s="73">
        <v>225.52799999999999</v>
      </c>
      <c r="HB49" s="73">
        <v>0</v>
      </c>
      <c r="HC49" s="73">
        <v>1093.9100000000001</v>
      </c>
      <c r="HD49" s="73">
        <v>445.06099999999998</v>
      </c>
      <c r="HE49" s="73">
        <v>44.628</v>
      </c>
      <c r="HF49" s="73">
        <v>58082.552000000003</v>
      </c>
      <c r="HG49" s="73">
        <v>739.32189000000005</v>
      </c>
      <c r="HH49" s="73">
        <v>8.5619999999999994</v>
      </c>
      <c r="HI49" s="73">
        <v>1250.4590000000001</v>
      </c>
      <c r="HJ49" s="73">
        <v>28.256</v>
      </c>
      <c r="HK49" s="73">
        <v>452827.29045999999</v>
      </c>
      <c r="HL49" s="73">
        <v>5592.3029999999999</v>
      </c>
      <c r="HM49" s="73">
        <v>4051.0639999999999</v>
      </c>
      <c r="HN49" s="73">
        <v>1278.5530000000001</v>
      </c>
      <c r="HO49" s="73">
        <v>3460.5169999999998</v>
      </c>
      <c r="HP49" s="73">
        <v>923.83600000000001</v>
      </c>
      <c r="HQ49" s="73">
        <v>4509.107</v>
      </c>
      <c r="HR49" s="73">
        <v>1933.39</v>
      </c>
      <c r="HS49" s="73">
        <v>2425.2379999999998</v>
      </c>
      <c r="HT49" s="73">
        <v>1247.191</v>
      </c>
      <c r="HU49" s="73">
        <v>4037.0390000000002</v>
      </c>
      <c r="HV49" s="73">
        <v>5007.0730000000003</v>
      </c>
      <c r="HW49" s="73">
        <v>20.765000000000001</v>
      </c>
      <c r="HX49" s="73">
        <v>17379.933649999999</v>
      </c>
      <c r="HY49" s="73">
        <v>1538.971</v>
      </c>
      <c r="HZ49" s="73">
        <v>44.628</v>
      </c>
      <c r="IA49" s="73">
        <v>58082.552000000003</v>
      </c>
      <c r="IB49" s="73">
        <v>739.32189000000005</v>
      </c>
      <c r="IC49" s="73">
        <v>8.5619999999999994</v>
      </c>
      <c r="ID49" s="73">
        <v>1250.4590000000001</v>
      </c>
      <c r="IE49" s="73">
        <v>28.256</v>
      </c>
      <c r="IF49" s="73">
        <v>484144.14146000001</v>
      </c>
      <c r="IG49" s="73">
        <v>32358.004000000001</v>
      </c>
      <c r="IH49" s="73">
        <v>4051.0639999999999</v>
      </c>
      <c r="II49" s="73">
        <v>1278.5530000000001</v>
      </c>
      <c r="IJ49" s="73">
        <v>3460.5169999999998</v>
      </c>
      <c r="IK49" s="73">
        <v>923.83600000000001</v>
      </c>
      <c r="IL49" s="73">
        <v>4509.107</v>
      </c>
      <c r="IM49" s="73">
        <v>1933.39</v>
      </c>
      <c r="IN49" s="73">
        <v>2425.2379999999998</v>
      </c>
      <c r="IO49" s="73">
        <v>1247.191</v>
      </c>
      <c r="IP49" s="73">
        <v>4037.0390000000002</v>
      </c>
      <c r="IQ49" s="73">
        <v>5007.0730000000003</v>
      </c>
      <c r="IR49" s="73">
        <v>20.765000000000001</v>
      </c>
      <c r="IS49" s="73">
        <v>17379.933649999999</v>
      </c>
      <c r="IT49" s="73">
        <v>1538.971</v>
      </c>
      <c r="IU49" s="73">
        <v>44.628</v>
      </c>
      <c r="IV49" s="74">
        <v>0</v>
      </c>
      <c r="IW49" s="71">
        <v>78</v>
      </c>
      <c r="IX49" s="71">
        <v>0</v>
      </c>
      <c r="IY49" s="71">
        <v>0</v>
      </c>
      <c r="IZ49" s="71">
        <v>3</v>
      </c>
      <c r="JA49" s="71">
        <v>62</v>
      </c>
      <c r="JB49" s="71">
        <v>8</v>
      </c>
      <c r="JC49" s="71">
        <v>0</v>
      </c>
      <c r="JD49" s="71">
        <v>0</v>
      </c>
      <c r="JE49" s="71">
        <v>1361</v>
      </c>
      <c r="JF49" s="71">
        <v>314</v>
      </c>
      <c r="JG49" s="71">
        <v>259</v>
      </c>
      <c r="JH49" s="71">
        <v>63</v>
      </c>
      <c r="JI49" s="71">
        <v>25</v>
      </c>
      <c r="JJ49" s="71">
        <v>388</v>
      </c>
      <c r="JK49" s="71">
        <v>211</v>
      </c>
      <c r="JL49" s="71">
        <v>1158</v>
      </c>
      <c r="JM49" s="71">
        <v>139</v>
      </c>
      <c r="JN49" s="71">
        <v>702</v>
      </c>
      <c r="JO49" s="71">
        <v>152</v>
      </c>
      <c r="JP49" s="71">
        <v>1</v>
      </c>
      <c r="JQ49" s="71">
        <v>486</v>
      </c>
      <c r="JR49" s="71">
        <v>484</v>
      </c>
      <c r="JS49" s="71">
        <v>340</v>
      </c>
      <c r="JT49" s="71">
        <v>434</v>
      </c>
      <c r="JU49" s="71">
        <v>210</v>
      </c>
      <c r="JV49" s="71">
        <v>216</v>
      </c>
      <c r="JW49" s="71">
        <v>114</v>
      </c>
      <c r="JX49" s="71">
        <v>527</v>
      </c>
      <c r="JY49" s="71">
        <v>312</v>
      </c>
      <c r="JZ49" s="71">
        <v>78</v>
      </c>
      <c r="KA49" s="71">
        <v>1019</v>
      </c>
      <c r="KB49" s="71">
        <v>76</v>
      </c>
      <c r="KC49" s="71">
        <v>250</v>
      </c>
      <c r="KD49" s="71">
        <v>38</v>
      </c>
      <c r="KE49" s="71">
        <v>135</v>
      </c>
      <c r="KF49" s="71">
        <v>454</v>
      </c>
      <c r="KG49" s="71">
        <v>270</v>
      </c>
      <c r="KH49" s="71">
        <v>26</v>
      </c>
      <c r="KI49" s="71">
        <v>137</v>
      </c>
      <c r="KJ49" s="71">
        <v>16</v>
      </c>
      <c r="KK49" s="71">
        <v>28</v>
      </c>
      <c r="KL49" s="71">
        <v>3</v>
      </c>
      <c r="KM49" s="71">
        <v>1</v>
      </c>
      <c r="KN49" s="71">
        <v>21</v>
      </c>
      <c r="KO49" s="71">
        <v>1</v>
      </c>
      <c r="KP49" s="71">
        <v>18</v>
      </c>
      <c r="KQ49" s="71">
        <v>75</v>
      </c>
      <c r="KR49" s="71">
        <v>40</v>
      </c>
      <c r="KS49" s="71">
        <v>8</v>
      </c>
      <c r="KT49" s="71">
        <v>9</v>
      </c>
      <c r="KU49" s="71">
        <v>0</v>
      </c>
      <c r="KV49" s="71">
        <v>13</v>
      </c>
      <c r="KW49" s="71">
        <v>2</v>
      </c>
      <c r="KX49" s="71">
        <v>8</v>
      </c>
      <c r="KY49" s="71">
        <v>2</v>
      </c>
      <c r="KZ49" s="71">
        <v>673</v>
      </c>
      <c r="LA49" s="71">
        <v>0</v>
      </c>
      <c r="LB49" s="71">
        <v>13</v>
      </c>
      <c r="LC49" s="71">
        <v>5</v>
      </c>
      <c r="LD49" s="71">
        <v>8</v>
      </c>
      <c r="LE49" s="71">
        <v>5</v>
      </c>
      <c r="LF49" s="71">
        <v>58</v>
      </c>
      <c r="LG49" s="71">
        <v>6</v>
      </c>
      <c r="LH49" s="71">
        <v>19</v>
      </c>
      <c r="LI49" s="71">
        <v>29</v>
      </c>
      <c r="LJ49" s="71">
        <v>3</v>
      </c>
      <c r="LK49" s="71">
        <v>36</v>
      </c>
      <c r="LL49" s="71">
        <v>1</v>
      </c>
      <c r="LM49" s="71">
        <v>698</v>
      </c>
      <c r="LN49" s="71">
        <v>0</v>
      </c>
      <c r="LO49" s="71">
        <v>117</v>
      </c>
      <c r="LP49" s="71">
        <v>5</v>
      </c>
      <c r="LQ49" s="71">
        <v>2</v>
      </c>
      <c r="LR49" s="71">
        <v>14</v>
      </c>
      <c r="LS49" s="71">
        <v>394</v>
      </c>
      <c r="LT49" s="71">
        <v>3</v>
      </c>
      <c r="LU49" s="71">
        <v>1</v>
      </c>
      <c r="LV49" s="71">
        <v>109</v>
      </c>
      <c r="LW49" s="71">
        <v>8</v>
      </c>
      <c r="LX49" s="71">
        <v>95</v>
      </c>
      <c r="LY49" s="71">
        <v>361</v>
      </c>
      <c r="LZ49" s="71">
        <v>39</v>
      </c>
      <c r="MA49" s="71">
        <v>811</v>
      </c>
      <c r="MB49" s="71">
        <v>1</v>
      </c>
      <c r="MC49" s="71">
        <v>6</v>
      </c>
      <c r="MD49" s="71">
        <v>1</v>
      </c>
      <c r="ME49" s="71">
        <v>2</v>
      </c>
      <c r="MF49" s="71">
        <v>604</v>
      </c>
      <c r="MG49" s="71">
        <v>0</v>
      </c>
      <c r="MH49" s="71">
        <v>1</v>
      </c>
      <c r="MI49" s="71">
        <v>0</v>
      </c>
      <c r="MJ49" s="71">
        <v>8</v>
      </c>
      <c r="MK49" s="71">
        <v>2</v>
      </c>
      <c r="ML49" s="71">
        <v>5</v>
      </c>
      <c r="MM49" s="71">
        <v>38</v>
      </c>
      <c r="MN49" s="71">
        <v>0</v>
      </c>
      <c r="MO49" s="71">
        <v>161</v>
      </c>
      <c r="MP49" s="71">
        <v>71</v>
      </c>
      <c r="MQ49" s="71">
        <v>8</v>
      </c>
      <c r="MR49" s="71">
        <v>29</v>
      </c>
      <c r="MS49" s="71">
        <v>3</v>
      </c>
      <c r="MT49" s="71">
        <v>227</v>
      </c>
      <c r="MU49" s="71">
        <v>2</v>
      </c>
      <c r="MV49" s="71">
        <v>27</v>
      </c>
      <c r="MW49" s="71">
        <v>135</v>
      </c>
      <c r="MX49" s="71">
        <v>78</v>
      </c>
      <c r="MY49" s="71">
        <v>0</v>
      </c>
      <c r="MZ49" s="71">
        <v>0</v>
      </c>
      <c r="NA49" s="71">
        <v>3</v>
      </c>
      <c r="NB49" s="71">
        <v>62</v>
      </c>
      <c r="NC49" s="71">
        <v>8</v>
      </c>
      <c r="ND49" s="71">
        <v>0</v>
      </c>
      <c r="NE49" s="71">
        <v>0</v>
      </c>
      <c r="NF49" s="71">
        <v>1361</v>
      </c>
      <c r="NG49" s="71">
        <v>314</v>
      </c>
      <c r="NH49" s="71">
        <v>259</v>
      </c>
      <c r="NI49" s="71">
        <v>63</v>
      </c>
      <c r="NJ49" s="71">
        <v>25</v>
      </c>
      <c r="NK49" s="71">
        <v>388</v>
      </c>
      <c r="NL49" s="71">
        <v>211</v>
      </c>
      <c r="NM49" s="71">
        <v>1158</v>
      </c>
      <c r="NN49" s="71">
        <v>107</v>
      </c>
      <c r="NO49" s="71">
        <v>702</v>
      </c>
      <c r="NP49" s="71">
        <v>152</v>
      </c>
      <c r="NQ49" s="71">
        <v>1</v>
      </c>
      <c r="NR49" s="71">
        <v>486</v>
      </c>
      <c r="NS49" s="71">
        <v>484</v>
      </c>
      <c r="NT49" s="71">
        <v>340</v>
      </c>
      <c r="NU49" s="71">
        <v>434</v>
      </c>
      <c r="NV49" s="71">
        <v>210</v>
      </c>
      <c r="NW49" s="71">
        <v>216</v>
      </c>
      <c r="NX49" s="71">
        <v>114</v>
      </c>
      <c r="NY49" s="71">
        <v>527</v>
      </c>
      <c r="NZ49" s="71">
        <v>312</v>
      </c>
      <c r="OA49" s="71">
        <v>78</v>
      </c>
      <c r="OB49" s="71">
        <v>1019</v>
      </c>
      <c r="OC49" s="71">
        <v>76</v>
      </c>
      <c r="OD49" s="71">
        <v>21</v>
      </c>
      <c r="OE49" s="71">
        <v>11</v>
      </c>
      <c r="OF49" s="71">
        <v>0</v>
      </c>
      <c r="OG49" s="71">
        <v>454</v>
      </c>
      <c r="OH49" s="71">
        <v>270</v>
      </c>
      <c r="OI49" s="71">
        <v>26</v>
      </c>
      <c r="OJ49" s="71">
        <v>137</v>
      </c>
      <c r="OK49" s="71">
        <v>16</v>
      </c>
      <c r="OL49" s="71">
        <v>28</v>
      </c>
      <c r="OM49" s="71">
        <v>3</v>
      </c>
      <c r="ON49" s="71">
        <v>1</v>
      </c>
      <c r="OO49" s="71">
        <v>21</v>
      </c>
      <c r="OP49" s="71">
        <v>1</v>
      </c>
      <c r="OQ49" s="71">
        <v>18</v>
      </c>
      <c r="OR49" s="71">
        <v>75</v>
      </c>
      <c r="OS49" s="71">
        <v>40</v>
      </c>
      <c r="OT49" s="71">
        <v>8</v>
      </c>
      <c r="OU49" s="71">
        <v>9</v>
      </c>
      <c r="OV49" s="71">
        <v>0</v>
      </c>
      <c r="OW49" s="71">
        <v>13</v>
      </c>
      <c r="OX49" s="71">
        <v>2</v>
      </c>
      <c r="OY49" s="71">
        <v>8</v>
      </c>
      <c r="OZ49" s="71">
        <v>2</v>
      </c>
      <c r="PA49" s="71">
        <v>673</v>
      </c>
      <c r="PB49" s="71">
        <v>0</v>
      </c>
      <c r="PC49" s="71">
        <v>13</v>
      </c>
      <c r="PD49" s="71">
        <v>5</v>
      </c>
      <c r="PE49" s="71">
        <v>8</v>
      </c>
      <c r="PF49" s="71">
        <v>5</v>
      </c>
      <c r="PG49" s="71">
        <v>58</v>
      </c>
      <c r="PH49" s="71">
        <v>6</v>
      </c>
      <c r="PI49" s="71">
        <v>19</v>
      </c>
      <c r="PJ49" s="71">
        <v>29</v>
      </c>
      <c r="PK49" s="71">
        <v>3</v>
      </c>
      <c r="PL49" s="71">
        <v>36</v>
      </c>
      <c r="PM49" s="71">
        <v>1</v>
      </c>
      <c r="PN49" s="71">
        <v>698</v>
      </c>
      <c r="PO49" s="71">
        <v>0</v>
      </c>
      <c r="PP49" s="71">
        <v>117</v>
      </c>
      <c r="PQ49" s="71">
        <v>5</v>
      </c>
      <c r="PR49" s="71">
        <v>2</v>
      </c>
      <c r="PS49" s="71">
        <v>14</v>
      </c>
      <c r="PT49" s="71">
        <v>394</v>
      </c>
      <c r="PU49" s="71">
        <v>3</v>
      </c>
      <c r="PV49" s="71">
        <v>1</v>
      </c>
      <c r="PW49" s="71">
        <v>109</v>
      </c>
      <c r="PX49" s="71">
        <v>8</v>
      </c>
      <c r="PY49" s="71">
        <v>95</v>
      </c>
      <c r="PZ49" s="71">
        <v>361</v>
      </c>
      <c r="QA49" s="71">
        <v>39</v>
      </c>
      <c r="QB49" s="71">
        <v>811</v>
      </c>
      <c r="QC49" s="71">
        <v>1</v>
      </c>
      <c r="QD49" s="71">
        <v>6</v>
      </c>
      <c r="QE49" s="71">
        <v>1</v>
      </c>
      <c r="QF49" s="71">
        <v>2</v>
      </c>
      <c r="QG49" s="71">
        <v>604</v>
      </c>
      <c r="QH49" s="71">
        <v>0</v>
      </c>
      <c r="QI49" s="71">
        <v>1</v>
      </c>
      <c r="QJ49" s="71">
        <v>0</v>
      </c>
      <c r="QK49" s="71">
        <v>8</v>
      </c>
      <c r="QL49" s="71">
        <v>2</v>
      </c>
      <c r="QM49" s="71">
        <v>5</v>
      </c>
      <c r="QN49" s="71">
        <v>38</v>
      </c>
      <c r="QO49" s="71">
        <v>0</v>
      </c>
      <c r="QP49" s="71">
        <v>161</v>
      </c>
      <c r="QQ49" s="71">
        <v>71</v>
      </c>
      <c r="QR49" s="71">
        <v>8</v>
      </c>
      <c r="QS49" s="71">
        <v>423</v>
      </c>
      <c r="QT49" s="71">
        <v>78</v>
      </c>
      <c r="QU49" s="71">
        <v>3</v>
      </c>
      <c r="QV49" s="71">
        <v>62</v>
      </c>
      <c r="QW49" s="71">
        <v>8</v>
      </c>
      <c r="QX49" s="71">
        <v>9037</v>
      </c>
      <c r="QY49" s="71">
        <v>486</v>
      </c>
      <c r="QZ49" s="71">
        <v>477</v>
      </c>
      <c r="RA49" s="71">
        <v>167</v>
      </c>
      <c r="RB49" s="71">
        <v>738</v>
      </c>
      <c r="RC49" s="71">
        <v>151</v>
      </c>
      <c r="RD49" s="71">
        <v>699</v>
      </c>
      <c r="RE49" s="71">
        <v>138</v>
      </c>
      <c r="RF49" s="71">
        <v>398</v>
      </c>
      <c r="RG49" s="71">
        <v>212</v>
      </c>
      <c r="RH49" s="71">
        <v>400</v>
      </c>
      <c r="RI49" s="71">
        <v>818</v>
      </c>
      <c r="RJ49" s="71">
        <v>3</v>
      </c>
      <c r="RK49" s="71">
        <v>658</v>
      </c>
      <c r="RL49" s="71">
        <v>232</v>
      </c>
      <c r="RM49" s="71">
        <v>8</v>
      </c>
      <c r="RN49" s="71">
        <v>423</v>
      </c>
      <c r="RO49" s="71">
        <v>78</v>
      </c>
      <c r="RP49" s="71">
        <v>3</v>
      </c>
      <c r="RQ49" s="71">
        <v>62</v>
      </c>
      <c r="RR49" s="71">
        <v>8</v>
      </c>
      <c r="RS49" s="71">
        <v>9069</v>
      </c>
      <c r="RT49" s="71">
        <v>877</v>
      </c>
      <c r="RU49" s="71">
        <v>477</v>
      </c>
      <c r="RV49" s="71">
        <v>167</v>
      </c>
      <c r="RW49" s="71">
        <v>738</v>
      </c>
      <c r="RX49" s="71">
        <v>151</v>
      </c>
      <c r="RY49" s="71">
        <v>699</v>
      </c>
      <c r="RZ49" s="71">
        <v>138</v>
      </c>
      <c r="SA49" s="71">
        <v>398</v>
      </c>
      <c r="SB49" s="71">
        <v>212</v>
      </c>
      <c r="SC49" s="71">
        <v>400</v>
      </c>
      <c r="SD49" s="71">
        <v>818</v>
      </c>
      <c r="SE49" s="71">
        <v>3</v>
      </c>
      <c r="SF49" s="71">
        <v>658</v>
      </c>
      <c r="SG49" s="71">
        <v>232</v>
      </c>
      <c r="SH49" s="71">
        <v>8</v>
      </c>
    </row>
    <row r="50" spans="1:502">
      <c r="A50" s="16" t="s">
        <v>810</v>
      </c>
      <c r="B50" s="70">
        <v>32</v>
      </c>
      <c r="C50" s="70">
        <v>15</v>
      </c>
      <c r="D50" s="70">
        <v>2</v>
      </c>
      <c r="E50" s="70">
        <v>2018</v>
      </c>
      <c r="F50" s="70" t="s">
        <v>183</v>
      </c>
      <c r="G50" s="1075" t="s">
        <v>795</v>
      </c>
      <c r="H50" s="70" t="s">
        <v>796</v>
      </c>
      <c r="I50" s="1066"/>
      <c r="J50" s="73">
        <v>734.27211</v>
      </c>
      <c r="K50" s="73">
        <v>0</v>
      </c>
      <c r="L50" s="73">
        <v>0</v>
      </c>
      <c r="M50" s="73">
        <v>8.2729999999999997</v>
      </c>
      <c r="N50" s="73">
        <v>1197.9780000000001</v>
      </c>
      <c r="O50" s="73">
        <v>31.28</v>
      </c>
      <c r="P50" s="73">
        <v>0</v>
      </c>
      <c r="Q50" s="73">
        <v>0</v>
      </c>
      <c r="R50" s="73">
        <v>13338.99656</v>
      </c>
      <c r="S50" s="73">
        <v>3748.9580000000001</v>
      </c>
      <c r="T50" s="73">
        <v>5115.8289999999997</v>
      </c>
      <c r="U50" s="73">
        <v>617.72299999999996</v>
      </c>
      <c r="V50" s="73">
        <v>117.065</v>
      </c>
      <c r="W50" s="73">
        <v>25624.484</v>
      </c>
      <c r="X50" s="73">
        <v>1782.6569999999999</v>
      </c>
      <c r="Y50" s="73">
        <v>75791.747000000003</v>
      </c>
      <c r="Z50" s="73">
        <v>31699.730370000001</v>
      </c>
      <c r="AA50" s="73">
        <v>6661.6360000000004</v>
      </c>
      <c r="AB50" s="73">
        <v>2457.8989999999999</v>
      </c>
      <c r="AC50" s="73">
        <v>8.7189999999999994</v>
      </c>
      <c r="AD50" s="73">
        <v>59829.561000000002</v>
      </c>
      <c r="AE50" s="73">
        <v>186660.04500000001</v>
      </c>
      <c r="AF50" s="73">
        <v>10143.474</v>
      </c>
      <c r="AG50" s="73">
        <v>4293.1809999999996</v>
      </c>
      <c r="AH50" s="73">
        <v>2891.9140000000002</v>
      </c>
      <c r="AI50" s="73">
        <v>1859.335</v>
      </c>
      <c r="AJ50" s="73">
        <v>1310.9590000000001</v>
      </c>
      <c r="AK50" s="73">
        <v>16971.112000000001</v>
      </c>
      <c r="AL50" s="73">
        <v>4342.8019999999997</v>
      </c>
      <c r="AM50" s="73">
        <v>559.98</v>
      </c>
      <c r="AN50" s="73">
        <v>17455.352999999999</v>
      </c>
      <c r="AO50" s="73">
        <v>708.53499999999997</v>
      </c>
      <c r="AP50" s="73">
        <v>23779.258000000002</v>
      </c>
      <c r="AQ50" s="73">
        <v>971.303</v>
      </c>
      <c r="AR50" s="73">
        <v>554.79200000000003</v>
      </c>
      <c r="AS50" s="73">
        <v>5071.0179200000002</v>
      </c>
      <c r="AT50" s="73">
        <v>2493.6129999999998</v>
      </c>
      <c r="AU50" s="73">
        <v>211.97499999999999</v>
      </c>
      <c r="AV50" s="73">
        <v>1025.7049999999999</v>
      </c>
      <c r="AW50" s="73">
        <v>198.762</v>
      </c>
      <c r="AX50" s="73">
        <v>157.09</v>
      </c>
      <c r="AY50" s="73">
        <v>28.913</v>
      </c>
      <c r="AZ50" s="73">
        <v>0</v>
      </c>
      <c r="BA50" s="73">
        <v>72.03</v>
      </c>
      <c r="BB50" s="73">
        <v>5.5609999999999999</v>
      </c>
      <c r="BC50" s="73">
        <v>89.387</v>
      </c>
      <c r="BD50" s="73">
        <v>370.50599999999997</v>
      </c>
      <c r="BE50" s="73">
        <v>590.11099999999999</v>
      </c>
      <c r="BF50" s="73">
        <v>38.887</v>
      </c>
      <c r="BG50" s="73">
        <v>25.478000000000002</v>
      </c>
      <c r="BH50" s="73">
        <v>0</v>
      </c>
      <c r="BI50" s="73">
        <v>48.854999999999997</v>
      </c>
      <c r="BJ50" s="73">
        <v>26.544</v>
      </c>
      <c r="BK50" s="73">
        <v>33.246000000000002</v>
      </c>
      <c r="BL50" s="73">
        <v>8.8539999999999992</v>
      </c>
      <c r="BM50" s="73">
        <v>2956.1860000000001</v>
      </c>
      <c r="BN50" s="73">
        <v>6.4290000000000003</v>
      </c>
      <c r="BO50" s="73">
        <v>47.970999999999997</v>
      </c>
      <c r="BP50" s="73">
        <v>14.634</v>
      </c>
      <c r="BQ50" s="73">
        <v>19.3</v>
      </c>
      <c r="BR50" s="73">
        <v>13.375</v>
      </c>
      <c r="BS50" s="73">
        <v>363.20299999999997</v>
      </c>
      <c r="BT50" s="73">
        <v>33.771000000000001</v>
      </c>
      <c r="BU50" s="73">
        <v>141.90799999999999</v>
      </c>
      <c r="BV50" s="73">
        <v>206.203</v>
      </c>
      <c r="BW50" s="73">
        <v>14.010999999999999</v>
      </c>
      <c r="BX50" s="73">
        <v>170.726</v>
      </c>
      <c r="BY50" s="73">
        <v>4.125</v>
      </c>
      <c r="BZ50" s="73">
        <v>4351.96</v>
      </c>
      <c r="CA50" s="73">
        <v>6.94</v>
      </c>
      <c r="CB50" s="73">
        <v>1673.8630000000001</v>
      </c>
      <c r="CC50" s="73">
        <v>6.9770000000000003</v>
      </c>
      <c r="CD50" s="73">
        <v>23.707999999999998</v>
      </c>
      <c r="CE50" s="73">
        <v>63.81</v>
      </c>
      <c r="CF50" s="73">
        <v>2345.3809999999999</v>
      </c>
      <c r="CG50" s="73">
        <v>6.4480000000000004</v>
      </c>
      <c r="CH50" s="73">
        <v>2.3759999999999999</v>
      </c>
      <c r="CI50" s="73">
        <v>511.952</v>
      </c>
      <c r="CJ50" s="73">
        <v>22.527000000000001</v>
      </c>
      <c r="CK50" s="73">
        <v>698.71299999999997</v>
      </c>
      <c r="CL50" s="73">
        <v>3607.1790000000001</v>
      </c>
      <c r="CM50" s="73">
        <v>219.828</v>
      </c>
      <c r="CN50" s="73">
        <v>4748.3249999999998</v>
      </c>
      <c r="CO50" s="73">
        <v>3.246</v>
      </c>
      <c r="CP50" s="73">
        <v>26.881</v>
      </c>
      <c r="CQ50" s="73">
        <v>3.3170000000000002</v>
      </c>
      <c r="CR50" s="73">
        <v>16.306999999999999</v>
      </c>
      <c r="CS50" s="73">
        <v>17002.767054</v>
      </c>
      <c r="CT50" s="73">
        <v>0</v>
      </c>
      <c r="CU50" s="73">
        <v>2.8730000000000002</v>
      </c>
      <c r="CV50" s="73">
        <v>4.9089999999999998</v>
      </c>
      <c r="CW50" s="73">
        <v>144.34800000000001</v>
      </c>
      <c r="CX50" s="73">
        <v>14.349</v>
      </c>
      <c r="CY50" s="73">
        <v>32.274000000000001</v>
      </c>
      <c r="CZ50" s="73">
        <v>237.38900000000001</v>
      </c>
      <c r="DA50" s="73">
        <v>0</v>
      </c>
      <c r="DB50" s="73">
        <v>1123.0730000000001</v>
      </c>
      <c r="DC50" s="73">
        <v>399.96199999999999</v>
      </c>
      <c r="DD50" s="73">
        <v>26.123999999999999</v>
      </c>
      <c r="DE50" s="73">
        <v>29240.149369999999</v>
      </c>
      <c r="DF50" s="73">
        <v>1715.0889999999999</v>
      </c>
      <c r="DG50" s="73">
        <v>23618.14</v>
      </c>
      <c r="DH50" s="73">
        <v>5.5</v>
      </c>
      <c r="DI50" s="73">
        <v>917.13499999999999</v>
      </c>
      <c r="DJ50" s="73">
        <v>554.79200000000003</v>
      </c>
      <c r="DK50" s="73">
        <v>734.27211</v>
      </c>
      <c r="DL50" s="73">
        <v>0</v>
      </c>
      <c r="DM50" s="73">
        <v>0</v>
      </c>
      <c r="DN50" s="73">
        <v>8.2729999999999997</v>
      </c>
      <c r="DO50" s="73">
        <v>1197.9780000000001</v>
      </c>
      <c r="DP50" s="73">
        <v>31.28</v>
      </c>
      <c r="DQ50" s="73">
        <v>0</v>
      </c>
      <c r="DR50" s="73">
        <v>0</v>
      </c>
      <c r="DS50" s="73">
        <v>13338.99656</v>
      </c>
      <c r="DT50" s="73">
        <v>3748.9580000000001</v>
      </c>
      <c r="DU50" s="73">
        <v>5115.8289999999997</v>
      </c>
      <c r="DV50" s="73">
        <v>617.72299999999996</v>
      </c>
      <c r="DW50" s="73">
        <v>117.065</v>
      </c>
      <c r="DX50" s="73">
        <v>25624.484</v>
      </c>
      <c r="DY50" s="73">
        <v>1782.6569999999999</v>
      </c>
      <c r="DZ50" s="73">
        <v>75791.747000000003</v>
      </c>
      <c r="EA50" s="73">
        <v>744.49199999999996</v>
      </c>
      <c r="EB50" s="73">
        <v>6661.6360000000004</v>
      </c>
      <c r="EC50" s="73">
        <v>2457.8989999999999</v>
      </c>
      <c r="ED50" s="73">
        <v>8.7189999999999994</v>
      </c>
      <c r="EE50" s="73">
        <v>59829.561000000002</v>
      </c>
      <c r="EF50" s="73">
        <v>186660.04500000001</v>
      </c>
      <c r="EG50" s="73">
        <v>10143.474</v>
      </c>
      <c r="EH50" s="73">
        <v>4293.1809999999996</v>
      </c>
      <c r="EI50" s="73">
        <v>2891.9140000000002</v>
      </c>
      <c r="EJ50" s="73">
        <v>1859.335</v>
      </c>
      <c r="EK50" s="73">
        <v>1310.9590000000001</v>
      </c>
      <c r="EL50" s="73">
        <v>16971.112000000001</v>
      </c>
      <c r="EM50" s="73">
        <v>4342.8019999999997</v>
      </c>
      <c r="EN50" s="73">
        <v>559.98</v>
      </c>
      <c r="EO50" s="73">
        <v>17455.352999999999</v>
      </c>
      <c r="EP50" s="73">
        <v>708.53499999999997</v>
      </c>
      <c r="EQ50" s="73">
        <v>155.61799999999999</v>
      </c>
      <c r="ER50" s="73">
        <v>54.167999999999999</v>
      </c>
      <c r="ES50" s="73">
        <v>0</v>
      </c>
      <c r="ET50" s="73">
        <v>5071.0179200000002</v>
      </c>
      <c r="EU50" s="73">
        <v>2493.6129999999998</v>
      </c>
      <c r="EV50" s="73">
        <v>211.97499999999999</v>
      </c>
      <c r="EW50" s="73">
        <v>1025.7049999999999</v>
      </c>
      <c r="EX50" s="73">
        <v>198.762</v>
      </c>
      <c r="EY50" s="73">
        <v>157.09</v>
      </c>
      <c r="EZ50" s="73">
        <v>28.913</v>
      </c>
      <c r="FA50" s="73">
        <v>0</v>
      </c>
      <c r="FB50" s="73">
        <v>72.03</v>
      </c>
      <c r="FC50" s="73">
        <v>5.5609999999999999</v>
      </c>
      <c r="FD50" s="73">
        <v>89.387</v>
      </c>
      <c r="FE50" s="73">
        <v>370.50599999999997</v>
      </c>
      <c r="FF50" s="73">
        <v>590.11099999999999</v>
      </c>
      <c r="FG50" s="73">
        <v>38.887</v>
      </c>
      <c r="FH50" s="73">
        <v>25.478000000000002</v>
      </c>
      <c r="FI50" s="73">
        <v>0</v>
      </c>
      <c r="FJ50" s="73">
        <v>48.854999999999997</v>
      </c>
      <c r="FK50" s="73">
        <v>26.544</v>
      </c>
      <c r="FL50" s="73">
        <v>33.246000000000002</v>
      </c>
      <c r="FM50" s="73">
        <v>8.8539999999999992</v>
      </c>
      <c r="FN50" s="73">
        <v>2956.1860000000001</v>
      </c>
      <c r="FO50" s="73">
        <v>6.4290000000000003</v>
      </c>
      <c r="FP50" s="73">
        <v>47.970999999999997</v>
      </c>
      <c r="FQ50" s="73">
        <v>14.634</v>
      </c>
      <c r="FR50" s="73">
        <v>19.3</v>
      </c>
      <c r="FS50" s="73">
        <v>13.375</v>
      </c>
      <c r="FT50" s="73">
        <v>363.20299999999997</v>
      </c>
      <c r="FU50" s="73">
        <v>33.771000000000001</v>
      </c>
      <c r="FV50" s="73">
        <v>141.90799999999999</v>
      </c>
      <c r="FW50" s="73">
        <v>206.203</v>
      </c>
      <c r="FX50" s="73">
        <v>14.010999999999999</v>
      </c>
      <c r="FY50" s="73">
        <v>170.726</v>
      </c>
      <c r="FZ50" s="73">
        <v>4.125</v>
      </c>
      <c r="GA50" s="73">
        <v>4351.96</v>
      </c>
      <c r="GB50" s="73">
        <v>6.94</v>
      </c>
      <c r="GC50" s="73">
        <v>1673.8630000000001</v>
      </c>
      <c r="GD50" s="73">
        <v>6.9770000000000003</v>
      </c>
      <c r="GE50" s="73">
        <v>23.707999999999998</v>
      </c>
      <c r="GF50" s="73">
        <v>63.81</v>
      </c>
      <c r="GG50" s="73">
        <v>2345.3809999999999</v>
      </c>
      <c r="GH50" s="73">
        <v>6.4480000000000004</v>
      </c>
      <c r="GI50" s="73">
        <v>2.3759999999999999</v>
      </c>
      <c r="GJ50" s="73">
        <v>511.952</v>
      </c>
      <c r="GK50" s="73">
        <v>22.527000000000001</v>
      </c>
      <c r="GL50" s="73">
        <v>698.71299999999997</v>
      </c>
      <c r="GM50" s="73">
        <v>3607.1790000000001</v>
      </c>
      <c r="GN50" s="73">
        <v>219.828</v>
      </c>
      <c r="GO50" s="73">
        <v>4748.3249999999998</v>
      </c>
      <c r="GP50" s="73">
        <v>3.246</v>
      </c>
      <c r="GQ50" s="73">
        <v>26.881</v>
      </c>
      <c r="GR50" s="73">
        <v>3.3170000000000002</v>
      </c>
      <c r="GS50" s="73">
        <v>16.306999999999999</v>
      </c>
      <c r="GT50" s="73">
        <v>17002.767054</v>
      </c>
      <c r="GU50" s="73">
        <v>0</v>
      </c>
      <c r="GV50" s="73">
        <v>2.8730000000000002</v>
      </c>
      <c r="GW50" s="73">
        <v>4.9089999999999998</v>
      </c>
      <c r="GX50" s="73">
        <v>144.34800000000001</v>
      </c>
      <c r="GY50" s="73">
        <v>14.349</v>
      </c>
      <c r="GZ50" s="73">
        <v>32.274000000000001</v>
      </c>
      <c r="HA50" s="73">
        <v>237.38900000000001</v>
      </c>
      <c r="HB50" s="73">
        <v>0</v>
      </c>
      <c r="HC50" s="73">
        <v>1123.0730000000001</v>
      </c>
      <c r="HD50" s="73">
        <v>399.96199999999999</v>
      </c>
      <c r="HE50" s="73">
        <v>26.123999999999999</v>
      </c>
      <c r="HF50" s="73">
        <v>56050.805370000002</v>
      </c>
      <c r="HG50" s="73">
        <v>734.27211</v>
      </c>
      <c r="HH50" s="73">
        <v>8.2729999999999997</v>
      </c>
      <c r="HI50" s="73">
        <v>1197.9780000000001</v>
      </c>
      <c r="HJ50" s="73">
        <v>31.28</v>
      </c>
      <c r="HK50" s="73">
        <v>443036.45656000002</v>
      </c>
      <c r="HL50" s="73">
        <v>5280.8039200000003</v>
      </c>
      <c r="HM50" s="73">
        <v>4087.145</v>
      </c>
      <c r="HN50" s="73">
        <v>1195.395</v>
      </c>
      <c r="HO50" s="73">
        <v>3200.8719999999998</v>
      </c>
      <c r="HP50" s="73">
        <v>929.822</v>
      </c>
      <c r="HQ50" s="73">
        <v>4363.0249999999996</v>
      </c>
      <c r="HR50" s="73">
        <v>1768.3579999999999</v>
      </c>
      <c r="HS50" s="73">
        <v>2354.2049999999999</v>
      </c>
      <c r="HT50" s="73">
        <v>1233.192</v>
      </c>
      <c r="HU50" s="73">
        <v>3827.0070000000001</v>
      </c>
      <c r="HV50" s="73">
        <v>4778.4520000000002</v>
      </c>
      <c r="HW50" s="73">
        <v>19.623999999999999</v>
      </c>
      <c r="HX50" s="73">
        <v>17438.909054</v>
      </c>
      <c r="HY50" s="73">
        <v>1523.0350000000001</v>
      </c>
      <c r="HZ50" s="73">
        <v>26.123999999999999</v>
      </c>
      <c r="IA50" s="73">
        <v>56050.805370000002</v>
      </c>
      <c r="IB50" s="73">
        <v>734.27211</v>
      </c>
      <c r="IC50" s="73">
        <v>8.2729999999999997</v>
      </c>
      <c r="ID50" s="73">
        <v>1197.9780000000001</v>
      </c>
      <c r="IE50" s="73">
        <v>31.28</v>
      </c>
      <c r="IF50" s="73">
        <v>473991.69493</v>
      </c>
      <c r="IG50" s="73">
        <v>30376.370920000001</v>
      </c>
      <c r="IH50" s="73">
        <v>4087.145</v>
      </c>
      <c r="II50" s="73">
        <v>1195.395</v>
      </c>
      <c r="IJ50" s="73">
        <v>3200.8719999999998</v>
      </c>
      <c r="IK50" s="73">
        <v>929.822</v>
      </c>
      <c r="IL50" s="73">
        <v>4363.0249999999996</v>
      </c>
      <c r="IM50" s="73">
        <v>1768.3579999999999</v>
      </c>
      <c r="IN50" s="73">
        <v>2354.2049999999999</v>
      </c>
      <c r="IO50" s="73">
        <v>1233.192</v>
      </c>
      <c r="IP50" s="73">
        <v>3827.0070000000001</v>
      </c>
      <c r="IQ50" s="73">
        <v>4778.4520000000002</v>
      </c>
      <c r="IR50" s="73">
        <v>19.623999999999999</v>
      </c>
      <c r="IS50" s="73">
        <v>17438.909054</v>
      </c>
      <c r="IT50" s="73">
        <v>1523.0350000000001</v>
      </c>
      <c r="IU50" s="73">
        <v>26.123999999999999</v>
      </c>
      <c r="IV50" s="74">
        <v>0</v>
      </c>
      <c r="IW50" s="71">
        <v>80</v>
      </c>
      <c r="IX50" s="71">
        <v>0</v>
      </c>
      <c r="IY50" s="71">
        <v>0</v>
      </c>
      <c r="IZ50" s="71">
        <v>3</v>
      </c>
      <c r="JA50" s="71">
        <v>60</v>
      </c>
      <c r="JB50" s="71">
        <v>9</v>
      </c>
      <c r="JC50" s="71">
        <v>0</v>
      </c>
      <c r="JD50" s="71">
        <v>0</v>
      </c>
      <c r="JE50" s="71">
        <v>1373</v>
      </c>
      <c r="JF50" s="71">
        <v>315</v>
      </c>
      <c r="JG50" s="71">
        <v>250</v>
      </c>
      <c r="JH50" s="71">
        <v>61</v>
      </c>
      <c r="JI50" s="71">
        <v>24</v>
      </c>
      <c r="JJ50" s="71">
        <v>387</v>
      </c>
      <c r="JK50" s="71">
        <v>211</v>
      </c>
      <c r="JL50" s="71">
        <v>1175</v>
      </c>
      <c r="JM50" s="71">
        <v>130</v>
      </c>
      <c r="JN50" s="71">
        <v>693</v>
      </c>
      <c r="JO50" s="71">
        <v>148</v>
      </c>
      <c r="JP50" s="71">
        <v>1</v>
      </c>
      <c r="JQ50" s="71">
        <v>486</v>
      </c>
      <c r="JR50" s="71">
        <v>473</v>
      </c>
      <c r="JS50" s="71">
        <v>337</v>
      </c>
      <c r="JT50" s="71">
        <v>438</v>
      </c>
      <c r="JU50" s="71">
        <v>210</v>
      </c>
      <c r="JV50" s="71">
        <v>217</v>
      </c>
      <c r="JW50" s="71">
        <v>105</v>
      </c>
      <c r="JX50" s="71">
        <v>506</v>
      </c>
      <c r="JY50" s="71">
        <v>307</v>
      </c>
      <c r="JZ50" s="71">
        <v>71</v>
      </c>
      <c r="KA50" s="71">
        <v>1022</v>
      </c>
      <c r="KB50" s="71">
        <v>73</v>
      </c>
      <c r="KC50" s="71">
        <v>244</v>
      </c>
      <c r="KD50" s="71">
        <v>38</v>
      </c>
      <c r="KE50" s="71">
        <v>136</v>
      </c>
      <c r="KF50" s="71">
        <v>459</v>
      </c>
      <c r="KG50" s="71">
        <v>266</v>
      </c>
      <c r="KH50" s="71">
        <v>25</v>
      </c>
      <c r="KI50" s="71">
        <v>136</v>
      </c>
      <c r="KJ50" s="71">
        <v>17</v>
      </c>
      <c r="KK50" s="71">
        <v>28</v>
      </c>
      <c r="KL50" s="71">
        <v>4</v>
      </c>
      <c r="KM50" s="71">
        <v>0</v>
      </c>
      <c r="KN50" s="71">
        <v>16</v>
      </c>
      <c r="KO50" s="71">
        <v>1</v>
      </c>
      <c r="KP50" s="71">
        <v>17</v>
      </c>
      <c r="KQ50" s="71">
        <v>78</v>
      </c>
      <c r="KR50" s="71">
        <v>39</v>
      </c>
      <c r="KS50" s="71">
        <v>8</v>
      </c>
      <c r="KT50" s="71">
        <v>6</v>
      </c>
      <c r="KU50" s="71">
        <v>0</v>
      </c>
      <c r="KV50" s="71">
        <v>11</v>
      </c>
      <c r="KW50" s="71">
        <v>2</v>
      </c>
      <c r="KX50" s="71">
        <v>8</v>
      </c>
      <c r="KY50" s="71">
        <v>2</v>
      </c>
      <c r="KZ50" s="71">
        <v>647</v>
      </c>
      <c r="LA50" s="71">
        <v>1</v>
      </c>
      <c r="LB50" s="71">
        <v>14</v>
      </c>
      <c r="LC50" s="71">
        <v>4</v>
      </c>
      <c r="LD50" s="71">
        <v>7</v>
      </c>
      <c r="LE50" s="71">
        <v>4</v>
      </c>
      <c r="LF50" s="71">
        <v>56</v>
      </c>
      <c r="LG50" s="71">
        <v>6</v>
      </c>
      <c r="LH50" s="71">
        <v>27</v>
      </c>
      <c r="LI50" s="71">
        <v>33</v>
      </c>
      <c r="LJ50" s="71">
        <v>3</v>
      </c>
      <c r="LK50" s="71">
        <v>32</v>
      </c>
      <c r="LL50" s="71">
        <v>1</v>
      </c>
      <c r="LM50" s="71">
        <v>681</v>
      </c>
      <c r="LN50" s="71">
        <v>1</v>
      </c>
      <c r="LO50" s="71">
        <v>114</v>
      </c>
      <c r="LP50" s="71">
        <v>2</v>
      </c>
      <c r="LQ50" s="71">
        <v>2</v>
      </c>
      <c r="LR50" s="71">
        <v>13</v>
      </c>
      <c r="LS50" s="71">
        <v>391</v>
      </c>
      <c r="LT50" s="71">
        <v>2</v>
      </c>
      <c r="LU50" s="71">
        <v>1</v>
      </c>
      <c r="LV50" s="71">
        <v>107</v>
      </c>
      <c r="LW50" s="71">
        <v>8</v>
      </c>
      <c r="LX50" s="71">
        <v>97</v>
      </c>
      <c r="LY50" s="71">
        <v>359</v>
      </c>
      <c r="LZ50" s="71">
        <v>39</v>
      </c>
      <c r="MA50" s="71">
        <v>807</v>
      </c>
      <c r="MB50" s="71">
        <v>1</v>
      </c>
      <c r="MC50" s="71">
        <v>6</v>
      </c>
      <c r="MD50" s="71">
        <v>1</v>
      </c>
      <c r="ME50" s="71">
        <v>2</v>
      </c>
      <c r="MF50" s="71">
        <v>592</v>
      </c>
      <c r="MG50" s="71">
        <v>0</v>
      </c>
      <c r="MH50" s="71">
        <v>1</v>
      </c>
      <c r="MI50" s="71">
        <v>1</v>
      </c>
      <c r="MJ50" s="71">
        <v>8</v>
      </c>
      <c r="MK50" s="71">
        <v>2</v>
      </c>
      <c r="ML50" s="71">
        <v>5</v>
      </c>
      <c r="MM50" s="71">
        <v>35</v>
      </c>
      <c r="MN50" s="71">
        <v>0</v>
      </c>
      <c r="MO50" s="71">
        <v>162</v>
      </c>
      <c r="MP50" s="71">
        <v>68</v>
      </c>
      <c r="MQ50" s="71">
        <v>6</v>
      </c>
      <c r="MR50" s="71">
        <v>30</v>
      </c>
      <c r="MS50" s="71">
        <v>3</v>
      </c>
      <c r="MT50" s="71">
        <v>224</v>
      </c>
      <c r="MU50" s="71">
        <v>1</v>
      </c>
      <c r="MV50" s="71">
        <v>27</v>
      </c>
      <c r="MW50" s="71">
        <v>136</v>
      </c>
      <c r="MX50" s="71">
        <v>80</v>
      </c>
      <c r="MY50" s="71">
        <v>0</v>
      </c>
      <c r="MZ50" s="71">
        <v>0</v>
      </c>
      <c r="NA50" s="71">
        <v>3</v>
      </c>
      <c r="NB50" s="71">
        <v>60</v>
      </c>
      <c r="NC50" s="71">
        <v>9</v>
      </c>
      <c r="ND50" s="71">
        <v>0</v>
      </c>
      <c r="NE50" s="71">
        <v>0</v>
      </c>
      <c r="NF50" s="71">
        <v>1373</v>
      </c>
      <c r="NG50" s="71">
        <v>315</v>
      </c>
      <c r="NH50" s="71">
        <v>250</v>
      </c>
      <c r="NI50" s="71">
        <v>61</v>
      </c>
      <c r="NJ50" s="71">
        <v>24</v>
      </c>
      <c r="NK50" s="71">
        <v>387</v>
      </c>
      <c r="NL50" s="71">
        <v>211</v>
      </c>
      <c r="NM50" s="71">
        <v>1175</v>
      </c>
      <c r="NN50" s="71">
        <v>97</v>
      </c>
      <c r="NO50" s="71">
        <v>693</v>
      </c>
      <c r="NP50" s="71">
        <v>148</v>
      </c>
      <c r="NQ50" s="71">
        <v>1</v>
      </c>
      <c r="NR50" s="71">
        <v>486</v>
      </c>
      <c r="NS50" s="71">
        <v>473</v>
      </c>
      <c r="NT50" s="71">
        <v>337</v>
      </c>
      <c r="NU50" s="71">
        <v>438</v>
      </c>
      <c r="NV50" s="71">
        <v>210</v>
      </c>
      <c r="NW50" s="71">
        <v>217</v>
      </c>
      <c r="NX50" s="71">
        <v>105</v>
      </c>
      <c r="NY50" s="71">
        <v>506</v>
      </c>
      <c r="NZ50" s="71">
        <v>307</v>
      </c>
      <c r="OA50" s="71">
        <v>71</v>
      </c>
      <c r="OB50" s="71">
        <v>1022</v>
      </c>
      <c r="OC50" s="71">
        <v>73</v>
      </c>
      <c r="OD50" s="71">
        <v>19</v>
      </c>
      <c r="OE50" s="71">
        <v>11</v>
      </c>
      <c r="OF50" s="71">
        <v>0</v>
      </c>
      <c r="OG50" s="71">
        <v>459</v>
      </c>
      <c r="OH50" s="71">
        <v>266</v>
      </c>
      <c r="OI50" s="71">
        <v>25</v>
      </c>
      <c r="OJ50" s="71">
        <v>136</v>
      </c>
      <c r="OK50" s="71">
        <v>17</v>
      </c>
      <c r="OL50" s="71">
        <v>28</v>
      </c>
      <c r="OM50" s="71">
        <v>4</v>
      </c>
      <c r="ON50" s="71">
        <v>0</v>
      </c>
      <c r="OO50" s="71">
        <v>16</v>
      </c>
      <c r="OP50" s="71">
        <v>1</v>
      </c>
      <c r="OQ50" s="71">
        <v>17</v>
      </c>
      <c r="OR50" s="71">
        <v>78</v>
      </c>
      <c r="OS50" s="71">
        <v>39</v>
      </c>
      <c r="OT50" s="71">
        <v>8</v>
      </c>
      <c r="OU50" s="71">
        <v>6</v>
      </c>
      <c r="OV50" s="71">
        <v>0</v>
      </c>
      <c r="OW50" s="71">
        <v>11</v>
      </c>
      <c r="OX50" s="71">
        <v>2</v>
      </c>
      <c r="OY50" s="71">
        <v>8</v>
      </c>
      <c r="OZ50" s="71">
        <v>2</v>
      </c>
      <c r="PA50" s="71">
        <v>647</v>
      </c>
      <c r="PB50" s="71">
        <v>1</v>
      </c>
      <c r="PC50" s="71">
        <v>14</v>
      </c>
      <c r="PD50" s="71">
        <v>4</v>
      </c>
      <c r="PE50" s="71">
        <v>7</v>
      </c>
      <c r="PF50" s="71">
        <v>4</v>
      </c>
      <c r="PG50" s="71">
        <v>56</v>
      </c>
      <c r="PH50" s="71">
        <v>6</v>
      </c>
      <c r="PI50" s="71">
        <v>27</v>
      </c>
      <c r="PJ50" s="71">
        <v>33</v>
      </c>
      <c r="PK50" s="71">
        <v>3</v>
      </c>
      <c r="PL50" s="71">
        <v>32</v>
      </c>
      <c r="PM50" s="71">
        <v>1</v>
      </c>
      <c r="PN50" s="71">
        <v>681</v>
      </c>
      <c r="PO50" s="71">
        <v>1</v>
      </c>
      <c r="PP50" s="71">
        <v>114</v>
      </c>
      <c r="PQ50" s="71">
        <v>2</v>
      </c>
      <c r="PR50" s="71">
        <v>2</v>
      </c>
      <c r="PS50" s="71">
        <v>13</v>
      </c>
      <c r="PT50" s="71">
        <v>391</v>
      </c>
      <c r="PU50" s="71">
        <v>2</v>
      </c>
      <c r="PV50" s="71">
        <v>1</v>
      </c>
      <c r="PW50" s="71">
        <v>107</v>
      </c>
      <c r="PX50" s="71">
        <v>8</v>
      </c>
      <c r="PY50" s="71">
        <v>97</v>
      </c>
      <c r="PZ50" s="71">
        <v>359</v>
      </c>
      <c r="QA50" s="71">
        <v>39</v>
      </c>
      <c r="QB50" s="71">
        <v>807</v>
      </c>
      <c r="QC50" s="71">
        <v>1</v>
      </c>
      <c r="QD50" s="71">
        <v>6</v>
      </c>
      <c r="QE50" s="71">
        <v>1</v>
      </c>
      <c r="QF50" s="71">
        <v>2</v>
      </c>
      <c r="QG50" s="71">
        <v>592</v>
      </c>
      <c r="QH50" s="71">
        <v>0</v>
      </c>
      <c r="QI50" s="71">
        <v>1</v>
      </c>
      <c r="QJ50" s="71">
        <v>1</v>
      </c>
      <c r="QK50" s="71">
        <v>8</v>
      </c>
      <c r="QL50" s="71">
        <v>2</v>
      </c>
      <c r="QM50" s="71">
        <v>5</v>
      </c>
      <c r="QN50" s="71">
        <v>35</v>
      </c>
      <c r="QO50" s="71">
        <v>0</v>
      </c>
      <c r="QP50" s="71">
        <v>162</v>
      </c>
      <c r="QQ50" s="71">
        <v>68</v>
      </c>
      <c r="QR50" s="71">
        <v>6</v>
      </c>
      <c r="QS50" s="71">
        <v>421</v>
      </c>
      <c r="QT50" s="71">
        <v>80</v>
      </c>
      <c r="QU50" s="71">
        <v>3</v>
      </c>
      <c r="QV50" s="71">
        <v>60</v>
      </c>
      <c r="QW50" s="71">
        <v>9</v>
      </c>
      <c r="QX50" s="71">
        <v>8980</v>
      </c>
      <c r="QY50" s="71">
        <v>489</v>
      </c>
      <c r="QZ50" s="71">
        <v>472</v>
      </c>
      <c r="RA50" s="71">
        <v>163</v>
      </c>
      <c r="RB50" s="71">
        <v>706</v>
      </c>
      <c r="RC50" s="71">
        <v>157</v>
      </c>
      <c r="RD50" s="71">
        <v>683</v>
      </c>
      <c r="RE50" s="71">
        <v>131</v>
      </c>
      <c r="RF50" s="71">
        <v>394</v>
      </c>
      <c r="RG50" s="71">
        <v>212</v>
      </c>
      <c r="RH50" s="71">
        <v>398</v>
      </c>
      <c r="RI50" s="71">
        <v>814</v>
      </c>
      <c r="RJ50" s="71">
        <v>3</v>
      </c>
      <c r="RK50" s="71">
        <v>644</v>
      </c>
      <c r="RL50" s="71">
        <v>230</v>
      </c>
      <c r="RM50" s="71">
        <v>6</v>
      </c>
      <c r="RN50" s="71">
        <v>421</v>
      </c>
      <c r="RO50" s="71">
        <v>80</v>
      </c>
      <c r="RP50" s="71">
        <v>3</v>
      </c>
      <c r="RQ50" s="71">
        <v>60</v>
      </c>
      <c r="RR50" s="71">
        <v>9</v>
      </c>
      <c r="RS50" s="71">
        <v>9013</v>
      </c>
      <c r="RT50" s="71">
        <v>877</v>
      </c>
      <c r="RU50" s="71">
        <v>472</v>
      </c>
      <c r="RV50" s="71">
        <v>163</v>
      </c>
      <c r="RW50" s="71">
        <v>706</v>
      </c>
      <c r="RX50" s="71">
        <v>157</v>
      </c>
      <c r="RY50" s="71">
        <v>683</v>
      </c>
      <c r="RZ50" s="71">
        <v>131</v>
      </c>
      <c r="SA50" s="71">
        <v>394</v>
      </c>
      <c r="SB50" s="71">
        <v>212</v>
      </c>
      <c r="SC50" s="71">
        <v>398</v>
      </c>
      <c r="SD50" s="71">
        <v>814</v>
      </c>
      <c r="SE50" s="71">
        <v>3</v>
      </c>
      <c r="SF50" s="71">
        <v>644</v>
      </c>
      <c r="SG50" s="71">
        <v>230</v>
      </c>
      <c r="SH50" s="71">
        <v>6</v>
      </c>
    </row>
    <row r="51" spans="1:502">
      <c r="A51" s="16" t="s">
        <v>811</v>
      </c>
      <c r="B51" s="70">
        <v>33</v>
      </c>
      <c r="C51" s="70">
        <v>16</v>
      </c>
      <c r="D51" s="70">
        <v>2</v>
      </c>
      <c r="E51" s="70">
        <v>2019</v>
      </c>
      <c r="F51" s="70" t="s">
        <v>158</v>
      </c>
      <c r="G51" s="1075" t="s">
        <v>795</v>
      </c>
      <c r="H51" s="70" t="s">
        <v>796</v>
      </c>
      <c r="I51" s="1066"/>
      <c r="J51" s="73">
        <v>705.83756000000005</v>
      </c>
      <c r="K51" s="73">
        <v>0</v>
      </c>
      <c r="L51" s="73">
        <v>0</v>
      </c>
      <c r="M51" s="73">
        <v>9.1</v>
      </c>
      <c r="N51" s="73">
        <v>1231.239</v>
      </c>
      <c r="O51" s="73">
        <v>71.058000000000007</v>
      </c>
      <c r="P51" s="73">
        <v>10.734999999999999</v>
      </c>
      <c r="Q51" s="73">
        <v>0</v>
      </c>
      <c r="R51" s="73">
        <v>12558.707969999999</v>
      </c>
      <c r="S51" s="73">
        <v>3628.8678871000002</v>
      </c>
      <c r="T51" s="73">
        <v>4878.9160000000002</v>
      </c>
      <c r="U51" s="73">
        <v>595.79200000000003</v>
      </c>
      <c r="V51" s="73">
        <v>113.328</v>
      </c>
      <c r="W51" s="73">
        <v>24232.357</v>
      </c>
      <c r="X51" s="73">
        <v>1510.412</v>
      </c>
      <c r="Y51" s="73">
        <v>74866.339000000007</v>
      </c>
      <c r="Z51" s="73">
        <v>30413.553</v>
      </c>
      <c r="AA51" s="73">
        <v>6144.42</v>
      </c>
      <c r="AB51" s="73">
        <v>2178.2930000000001</v>
      </c>
      <c r="AC51" s="73">
        <v>7.0759999999999996</v>
      </c>
      <c r="AD51" s="73">
        <v>56168.182000000001</v>
      </c>
      <c r="AE51" s="73">
        <v>175362.65900000001</v>
      </c>
      <c r="AF51" s="73">
        <v>9640.4879999999994</v>
      </c>
      <c r="AG51" s="73">
        <v>3977.55</v>
      </c>
      <c r="AH51" s="73">
        <v>2052.2820000000002</v>
      </c>
      <c r="AI51" s="73">
        <v>1617.7529999999999</v>
      </c>
      <c r="AJ51" s="73">
        <v>1206.4739999999999</v>
      </c>
      <c r="AK51" s="73">
        <v>15653.348</v>
      </c>
      <c r="AL51" s="73">
        <v>3867.8969999999999</v>
      </c>
      <c r="AM51" s="73">
        <v>496.46699999999998</v>
      </c>
      <c r="AN51" s="73">
        <v>16566.995999999999</v>
      </c>
      <c r="AO51" s="73">
        <v>695.28399999999999</v>
      </c>
      <c r="AP51" s="73">
        <v>22489.224999999999</v>
      </c>
      <c r="AQ51" s="73">
        <v>796.06899999999996</v>
      </c>
      <c r="AR51" s="73">
        <v>535.29899999999998</v>
      </c>
      <c r="AS51" s="73">
        <v>4740.2186000000002</v>
      </c>
      <c r="AT51" s="73">
        <v>2326.0369999999998</v>
      </c>
      <c r="AU51" s="73">
        <v>210.16</v>
      </c>
      <c r="AV51" s="73">
        <v>949.08600000000001</v>
      </c>
      <c r="AW51" s="73">
        <v>208.71899999999999</v>
      </c>
      <c r="AX51" s="73">
        <v>146.392</v>
      </c>
      <c r="AY51" s="73">
        <v>27.364000000000001</v>
      </c>
      <c r="AZ51" s="73">
        <v>3.4020000000000001</v>
      </c>
      <c r="BA51" s="73">
        <v>88.715000000000003</v>
      </c>
      <c r="BB51" s="73">
        <v>5.6580000000000004</v>
      </c>
      <c r="BC51" s="73">
        <v>85.376999999999995</v>
      </c>
      <c r="BD51" s="73">
        <v>347.88099999999997</v>
      </c>
      <c r="BE51" s="73">
        <v>585.45299999999997</v>
      </c>
      <c r="BF51" s="73">
        <v>36.710999999999999</v>
      </c>
      <c r="BG51" s="73">
        <v>20</v>
      </c>
      <c r="BH51" s="73">
        <v>0</v>
      </c>
      <c r="BI51" s="73">
        <v>47.987000000000002</v>
      </c>
      <c r="BJ51" s="73">
        <v>33.712000000000003</v>
      </c>
      <c r="BK51" s="73">
        <v>29.135999999999999</v>
      </c>
      <c r="BL51" s="73">
        <v>22.763999999999999</v>
      </c>
      <c r="BM51" s="73">
        <v>2564.232</v>
      </c>
      <c r="BN51" s="73">
        <v>7.4429999999999996</v>
      </c>
      <c r="BO51" s="73">
        <v>93.513999999999996</v>
      </c>
      <c r="BP51" s="73">
        <v>17.977</v>
      </c>
      <c r="BQ51" s="73">
        <v>115.67</v>
      </c>
      <c r="BR51" s="73">
        <v>12.082000000000001</v>
      </c>
      <c r="BS51" s="73">
        <v>324.90499999999997</v>
      </c>
      <c r="BT51" s="73">
        <v>25.931000000000001</v>
      </c>
      <c r="BU51" s="73">
        <v>160.28399999999999</v>
      </c>
      <c r="BV51" s="73">
        <v>192.84899999999999</v>
      </c>
      <c r="BW51" s="73">
        <v>14.1</v>
      </c>
      <c r="BX51" s="73">
        <v>159.53899999999999</v>
      </c>
      <c r="BY51" s="73">
        <v>3.617</v>
      </c>
      <c r="BZ51" s="73">
        <v>4085.9340000000002</v>
      </c>
      <c r="CA51" s="73">
        <v>6.1550000000000002</v>
      </c>
      <c r="CB51" s="73">
        <v>1578.133</v>
      </c>
      <c r="CC51" s="73">
        <v>7.2590000000000003</v>
      </c>
      <c r="CD51" s="73">
        <v>22.475000000000001</v>
      </c>
      <c r="CE51" s="73">
        <v>56.012</v>
      </c>
      <c r="CF51" s="73">
        <v>2195.163</v>
      </c>
      <c r="CG51" s="73">
        <v>13.807</v>
      </c>
      <c r="CH51" s="73">
        <v>3</v>
      </c>
      <c r="CI51" s="73">
        <v>489.00599999999997</v>
      </c>
      <c r="CJ51" s="73">
        <v>21.216999999999999</v>
      </c>
      <c r="CK51" s="73">
        <v>621.07600000000002</v>
      </c>
      <c r="CL51" s="73">
        <v>3422.42</v>
      </c>
      <c r="CM51" s="73">
        <v>212.92400000000001</v>
      </c>
      <c r="CN51" s="73">
        <v>4595.2030000000004</v>
      </c>
      <c r="CO51" s="73">
        <v>3.1019999999999999</v>
      </c>
      <c r="CP51" s="73">
        <v>23.56</v>
      </c>
      <c r="CQ51" s="73">
        <v>2.71</v>
      </c>
      <c r="CR51" s="73">
        <v>29.277000000000001</v>
      </c>
      <c r="CS51" s="73">
        <v>11543.2736859</v>
      </c>
      <c r="CT51" s="73">
        <v>0</v>
      </c>
      <c r="CU51" s="73">
        <v>2.6379999999999999</v>
      </c>
      <c r="CV51" s="73">
        <v>0</v>
      </c>
      <c r="CW51" s="73">
        <v>177.07300000000001</v>
      </c>
      <c r="CX51" s="73">
        <v>9.1679999999999993</v>
      </c>
      <c r="CY51" s="73">
        <v>28.155999999999999</v>
      </c>
      <c r="CZ51" s="73">
        <v>243.16399999999999</v>
      </c>
      <c r="DA51" s="73">
        <v>0</v>
      </c>
      <c r="DB51" s="73">
        <v>1088.317</v>
      </c>
      <c r="DC51" s="73">
        <v>6038.6161599999996</v>
      </c>
      <c r="DD51" s="73">
        <v>30.541</v>
      </c>
      <c r="DE51" s="73">
        <v>27972.639999999999</v>
      </c>
      <c r="DF51" s="73">
        <v>1669.713</v>
      </c>
      <c r="DG51" s="73">
        <v>22241.661</v>
      </c>
      <c r="DH51" s="73">
        <v>0</v>
      </c>
      <c r="DI51" s="73">
        <v>742.16200000000003</v>
      </c>
      <c r="DJ51" s="73">
        <v>533.577</v>
      </c>
      <c r="DK51" s="73">
        <v>705.83756000000005</v>
      </c>
      <c r="DL51" s="73">
        <v>0</v>
      </c>
      <c r="DM51" s="73">
        <v>0</v>
      </c>
      <c r="DN51" s="73">
        <v>9.1</v>
      </c>
      <c r="DO51" s="73">
        <v>1231.239</v>
      </c>
      <c r="DP51" s="73">
        <v>71.058000000000007</v>
      </c>
      <c r="DQ51" s="73">
        <v>10.734999999999999</v>
      </c>
      <c r="DR51" s="73">
        <v>0</v>
      </c>
      <c r="DS51" s="73">
        <v>12558.707969999999</v>
      </c>
      <c r="DT51" s="73">
        <v>3628.8678871000002</v>
      </c>
      <c r="DU51" s="73">
        <v>4878.9160000000002</v>
      </c>
      <c r="DV51" s="73">
        <v>595.79200000000003</v>
      </c>
      <c r="DW51" s="73">
        <v>113.328</v>
      </c>
      <c r="DX51" s="73">
        <v>24232.357</v>
      </c>
      <c r="DY51" s="73">
        <v>1510.412</v>
      </c>
      <c r="DZ51" s="73">
        <v>74866.339000000007</v>
      </c>
      <c r="EA51" s="73">
        <v>771.2</v>
      </c>
      <c r="EB51" s="73">
        <v>6144.42</v>
      </c>
      <c r="EC51" s="73">
        <v>2178.2930000000001</v>
      </c>
      <c r="ED51" s="73">
        <v>7.0759999999999996</v>
      </c>
      <c r="EE51" s="73">
        <v>56168.182000000001</v>
      </c>
      <c r="EF51" s="73">
        <v>175362.65900000001</v>
      </c>
      <c r="EG51" s="73">
        <v>9640.4879999999994</v>
      </c>
      <c r="EH51" s="73">
        <v>3977.55</v>
      </c>
      <c r="EI51" s="73">
        <v>2052.2820000000002</v>
      </c>
      <c r="EJ51" s="73">
        <v>1617.7529999999999</v>
      </c>
      <c r="EK51" s="73">
        <v>1206.4739999999999</v>
      </c>
      <c r="EL51" s="73">
        <v>15653.348</v>
      </c>
      <c r="EM51" s="73">
        <v>3867.8969999999999</v>
      </c>
      <c r="EN51" s="73">
        <v>496.46699999999998</v>
      </c>
      <c r="EO51" s="73">
        <v>16566.995999999999</v>
      </c>
      <c r="EP51" s="73">
        <v>695.28399999999999</v>
      </c>
      <c r="EQ51" s="73">
        <v>247.56399999999999</v>
      </c>
      <c r="ER51" s="73">
        <v>53.906999999999996</v>
      </c>
      <c r="ES51" s="73">
        <v>1.722</v>
      </c>
      <c r="ET51" s="73">
        <v>4740.2186000000002</v>
      </c>
      <c r="EU51" s="73">
        <v>2326.0369999999998</v>
      </c>
      <c r="EV51" s="73">
        <v>210.16</v>
      </c>
      <c r="EW51" s="73">
        <v>949.08600000000001</v>
      </c>
      <c r="EX51" s="73">
        <v>208.71899999999999</v>
      </c>
      <c r="EY51" s="73">
        <v>146.392</v>
      </c>
      <c r="EZ51" s="73">
        <v>27.364000000000001</v>
      </c>
      <c r="FA51" s="73">
        <v>3.4020000000000001</v>
      </c>
      <c r="FB51" s="73">
        <v>88.715000000000003</v>
      </c>
      <c r="FC51" s="73">
        <v>5.6580000000000004</v>
      </c>
      <c r="FD51" s="73">
        <v>85.376999999999995</v>
      </c>
      <c r="FE51" s="73">
        <v>347.88099999999997</v>
      </c>
      <c r="FF51" s="73">
        <v>585.45299999999997</v>
      </c>
      <c r="FG51" s="73">
        <v>36.710999999999999</v>
      </c>
      <c r="FH51" s="73">
        <v>20</v>
      </c>
      <c r="FI51" s="73">
        <v>0</v>
      </c>
      <c r="FJ51" s="73">
        <v>47.987000000000002</v>
      </c>
      <c r="FK51" s="73">
        <v>33.712000000000003</v>
      </c>
      <c r="FL51" s="73">
        <v>29.135999999999999</v>
      </c>
      <c r="FM51" s="73">
        <v>22.763999999999999</v>
      </c>
      <c r="FN51" s="73">
        <v>2564.232</v>
      </c>
      <c r="FO51" s="73">
        <v>7.4429999999999996</v>
      </c>
      <c r="FP51" s="73">
        <v>93.513999999999996</v>
      </c>
      <c r="FQ51" s="73">
        <v>17.977</v>
      </c>
      <c r="FR51" s="73">
        <v>115.67</v>
      </c>
      <c r="FS51" s="73">
        <v>12.082000000000001</v>
      </c>
      <c r="FT51" s="73">
        <v>324.90499999999997</v>
      </c>
      <c r="FU51" s="73">
        <v>25.931000000000001</v>
      </c>
      <c r="FV51" s="73">
        <v>160.28399999999999</v>
      </c>
      <c r="FW51" s="73">
        <v>192.84899999999999</v>
      </c>
      <c r="FX51" s="73">
        <v>14.1</v>
      </c>
      <c r="FY51" s="73">
        <v>159.53899999999999</v>
      </c>
      <c r="FZ51" s="73">
        <v>3.617</v>
      </c>
      <c r="GA51" s="73">
        <v>4085.9340000000002</v>
      </c>
      <c r="GB51" s="73">
        <v>6.1550000000000002</v>
      </c>
      <c r="GC51" s="73">
        <v>1578.133</v>
      </c>
      <c r="GD51" s="73">
        <v>7.2590000000000003</v>
      </c>
      <c r="GE51" s="73">
        <v>22.475000000000001</v>
      </c>
      <c r="GF51" s="73">
        <v>56.012</v>
      </c>
      <c r="GG51" s="73">
        <v>2195.163</v>
      </c>
      <c r="GH51" s="73">
        <v>13.807</v>
      </c>
      <c r="GI51" s="73">
        <v>3</v>
      </c>
      <c r="GJ51" s="73">
        <v>489.00599999999997</v>
      </c>
      <c r="GK51" s="73">
        <v>21.216999999999999</v>
      </c>
      <c r="GL51" s="73">
        <v>621.07600000000002</v>
      </c>
      <c r="GM51" s="73">
        <v>3422.42</v>
      </c>
      <c r="GN51" s="73">
        <v>212.92400000000001</v>
      </c>
      <c r="GO51" s="73">
        <v>4595.2030000000004</v>
      </c>
      <c r="GP51" s="73">
        <v>3.1019999999999999</v>
      </c>
      <c r="GQ51" s="73">
        <v>23.56</v>
      </c>
      <c r="GR51" s="73">
        <v>2.71</v>
      </c>
      <c r="GS51" s="73">
        <v>29.277000000000001</v>
      </c>
      <c r="GT51" s="73">
        <v>11543.2736859</v>
      </c>
      <c r="GU51" s="73">
        <v>0</v>
      </c>
      <c r="GV51" s="73">
        <v>2.6379999999999999</v>
      </c>
      <c r="GW51" s="73">
        <v>0</v>
      </c>
      <c r="GX51" s="73">
        <v>177.07300000000001</v>
      </c>
      <c r="GY51" s="73">
        <v>9.1679999999999993</v>
      </c>
      <c r="GZ51" s="73">
        <v>28.155999999999999</v>
      </c>
      <c r="HA51" s="73">
        <v>243.16399999999999</v>
      </c>
      <c r="HB51" s="73">
        <v>0</v>
      </c>
      <c r="HC51" s="73">
        <v>1088.317</v>
      </c>
      <c r="HD51" s="73">
        <v>6038.6161599999996</v>
      </c>
      <c r="HE51" s="73">
        <v>30.541</v>
      </c>
      <c r="HF51" s="73">
        <v>53159.752999999997</v>
      </c>
      <c r="HG51" s="73">
        <v>705.83756000000005</v>
      </c>
      <c r="HH51" s="73">
        <v>9.1</v>
      </c>
      <c r="HI51" s="73">
        <v>1231.239</v>
      </c>
      <c r="HJ51" s="73">
        <v>81.793000000000006</v>
      </c>
      <c r="HK51" s="73">
        <v>418791.0888571</v>
      </c>
      <c r="HL51" s="73">
        <v>5043.4116000000004</v>
      </c>
      <c r="HM51" s="73">
        <v>3840.3939999999998</v>
      </c>
      <c r="HN51" s="73">
        <v>1180.5609999999999</v>
      </c>
      <c r="HO51" s="73">
        <v>2964.5169999999998</v>
      </c>
      <c r="HP51" s="73">
        <v>877.60799999999995</v>
      </c>
      <c r="HQ51" s="73">
        <v>4095.7060000000001</v>
      </c>
      <c r="HR51" s="73">
        <v>1663.8789999999999</v>
      </c>
      <c r="HS51" s="73">
        <v>2211.9699999999998</v>
      </c>
      <c r="HT51" s="73">
        <v>1131.299</v>
      </c>
      <c r="HU51" s="73">
        <v>3635.3440000000001</v>
      </c>
      <c r="HV51" s="73">
        <v>4621.8649999999998</v>
      </c>
      <c r="HW51" s="73">
        <v>31.986999999999998</v>
      </c>
      <c r="HX51" s="73">
        <v>12003.4726859</v>
      </c>
      <c r="HY51" s="73">
        <v>7126.9331599999996</v>
      </c>
      <c r="HZ51" s="73">
        <v>30.541</v>
      </c>
      <c r="IA51" s="73">
        <v>53159.752999999997</v>
      </c>
      <c r="IB51" s="73">
        <v>705.83756000000005</v>
      </c>
      <c r="IC51" s="73">
        <v>9.1</v>
      </c>
      <c r="ID51" s="73">
        <v>1231.239</v>
      </c>
      <c r="IE51" s="73">
        <v>81.793000000000006</v>
      </c>
      <c r="IF51" s="73">
        <v>448433.4418571</v>
      </c>
      <c r="IG51" s="73">
        <v>28560.811600000001</v>
      </c>
      <c r="IH51" s="73">
        <v>3840.3939999999998</v>
      </c>
      <c r="II51" s="73">
        <v>1180.5609999999999</v>
      </c>
      <c r="IJ51" s="73">
        <v>2964.5169999999998</v>
      </c>
      <c r="IK51" s="73">
        <v>877.60799999999995</v>
      </c>
      <c r="IL51" s="73">
        <v>4095.7060000000001</v>
      </c>
      <c r="IM51" s="73">
        <v>1663.8789999999999</v>
      </c>
      <c r="IN51" s="73">
        <v>2211.9699999999998</v>
      </c>
      <c r="IO51" s="73">
        <v>1131.299</v>
      </c>
      <c r="IP51" s="73">
        <v>3635.3440000000001</v>
      </c>
      <c r="IQ51" s="73">
        <v>4621.8649999999998</v>
      </c>
      <c r="IR51" s="73">
        <v>31.986999999999998</v>
      </c>
      <c r="IS51" s="73">
        <v>12003.4726859</v>
      </c>
      <c r="IT51" s="73">
        <v>7126.9331599999996</v>
      </c>
      <c r="IU51" s="73">
        <v>30.541</v>
      </c>
      <c r="IV51" s="74">
        <v>0</v>
      </c>
      <c r="IW51" s="71">
        <v>81</v>
      </c>
      <c r="IX51" s="71">
        <v>0</v>
      </c>
      <c r="IY51" s="71">
        <v>0</v>
      </c>
      <c r="IZ51" s="71">
        <v>3</v>
      </c>
      <c r="JA51" s="71">
        <v>62</v>
      </c>
      <c r="JB51" s="71">
        <v>9</v>
      </c>
      <c r="JC51" s="71">
        <v>1</v>
      </c>
      <c r="JD51" s="71">
        <v>0</v>
      </c>
      <c r="JE51" s="71">
        <v>1377</v>
      </c>
      <c r="JF51" s="71">
        <v>320</v>
      </c>
      <c r="JG51" s="71">
        <v>251</v>
      </c>
      <c r="JH51" s="71">
        <v>63</v>
      </c>
      <c r="JI51" s="71">
        <v>24</v>
      </c>
      <c r="JJ51" s="71">
        <v>393</v>
      </c>
      <c r="JK51" s="71">
        <v>191</v>
      </c>
      <c r="JL51" s="71">
        <v>1185</v>
      </c>
      <c r="JM51" s="71">
        <v>134</v>
      </c>
      <c r="JN51" s="71">
        <v>694</v>
      </c>
      <c r="JO51" s="71">
        <v>149</v>
      </c>
      <c r="JP51" s="71">
        <v>1</v>
      </c>
      <c r="JQ51" s="71">
        <v>471</v>
      </c>
      <c r="JR51" s="71">
        <v>479</v>
      </c>
      <c r="JS51" s="71">
        <v>339</v>
      </c>
      <c r="JT51" s="71">
        <v>441</v>
      </c>
      <c r="JU51" s="71">
        <v>209</v>
      </c>
      <c r="JV51" s="71">
        <v>208</v>
      </c>
      <c r="JW51" s="71">
        <v>102</v>
      </c>
      <c r="JX51" s="71">
        <v>512</v>
      </c>
      <c r="JY51" s="71">
        <v>306</v>
      </c>
      <c r="JZ51" s="71">
        <v>71</v>
      </c>
      <c r="KA51" s="71">
        <v>1052</v>
      </c>
      <c r="KB51" s="71">
        <v>77</v>
      </c>
      <c r="KC51" s="71">
        <v>250</v>
      </c>
      <c r="KD51" s="71">
        <v>40</v>
      </c>
      <c r="KE51" s="71">
        <v>134</v>
      </c>
      <c r="KF51" s="71">
        <v>439</v>
      </c>
      <c r="KG51" s="71">
        <v>254</v>
      </c>
      <c r="KH51" s="71">
        <v>26</v>
      </c>
      <c r="KI51" s="71">
        <v>130</v>
      </c>
      <c r="KJ51" s="71">
        <v>16</v>
      </c>
      <c r="KK51" s="71">
        <v>28</v>
      </c>
      <c r="KL51" s="71">
        <v>6</v>
      </c>
      <c r="KM51" s="71">
        <v>1</v>
      </c>
      <c r="KN51" s="71">
        <v>18</v>
      </c>
      <c r="KO51" s="71">
        <v>1</v>
      </c>
      <c r="KP51" s="71">
        <v>16</v>
      </c>
      <c r="KQ51" s="71">
        <v>78</v>
      </c>
      <c r="KR51" s="71">
        <v>42</v>
      </c>
      <c r="KS51" s="71">
        <v>8</v>
      </c>
      <c r="KT51" s="71">
        <v>5</v>
      </c>
      <c r="KU51" s="71">
        <v>0</v>
      </c>
      <c r="KV51" s="71">
        <v>12</v>
      </c>
      <c r="KW51" s="71">
        <v>3</v>
      </c>
      <c r="KX51" s="71">
        <v>7</v>
      </c>
      <c r="KY51" s="71">
        <v>4</v>
      </c>
      <c r="KZ51" s="71">
        <v>594</v>
      </c>
      <c r="LA51" s="71">
        <v>1</v>
      </c>
      <c r="LB51" s="71">
        <v>30</v>
      </c>
      <c r="LC51" s="71">
        <v>5</v>
      </c>
      <c r="LD51" s="71">
        <v>13</v>
      </c>
      <c r="LE51" s="71">
        <v>4</v>
      </c>
      <c r="LF51" s="71">
        <v>51</v>
      </c>
      <c r="LG51" s="71">
        <v>6</v>
      </c>
      <c r="LH51" s="71">
        <v>31</v>
      </c>
      <c r="LI51" s="71">
        <v>34</v>
      </c>
      <c r="LJ51" s="71">
        <v>3</v>
      </c>
      <c r="LK51" s="71">
        <v>33</v>
      </c>
      <c r="LL51" s="71">
        <v>1</v>
      </c>
      <c r="LM51" s="71">
        <v>680</v>
      </c>
      <c r="LN51" s="71">
        <v>1</v>
      </c>
      <c r="LO51" s="71">
        <v>112</v>
      </c>
      <c r="LP51" s="71">
        <v>2</v>
      </c>
      <c r="LQ51" s="71">
        <v>2</v>
      </c>
      <c r="LR51" s="71">
        <v>12</v>
      </c>
      <c r="LS51" s="71">
        <v>389</v>
      </c>
      <c r="LT51" s="71">
        <v>4</v>
      </c>
      <c r="LU51" s="71">
        <v>1</v>
      </c>
      <c r="LV51" s="71">
        <v>105</v>
      </c>
      <c r="LW51" s="71">
        <v>7</v>
      </c>
      <c r="LX51" s="71">
        <v>92</v>
      </c>
      <c r="LY51" s="71">
        <v>360</v>
      </c>
      <c r="LZ51" s="71">
        <v>40</v>
      </c>
      <c r="MA51" s="71">
        <v>819</v>
      </c>
      <c r="MB51" s="71">
        <v>1</v>
      </c>
      <c r="MC51" s="71">
        <v>5</v>
      </c>
      <c r="MD51" s="71">
        <v>1</v>
      </c>
      <c r="ME51" s="71">
        <v>4</v>
      </c>
      <c r="MF51" s="71">
        <v>379</v>
      </c>
      <c r="MG51" s="71">
        <v>0</v>
      </c>
      <c r="MH51" s="71">
        <v>1</v>
      </c>
      <c r="MI51" s="71">
        <v>0</v>
      </c>
      <c r="MJ51" s="71">
        <v>9</v>
      </c>
      <c r="MK51" s="71">
        <v>1</v>
      </c>
      <c r="ML51" s="71">
        <v>5</v>
      </c>
      <c r="MM51" s="71">
        <v>36</v>
      </c>
      <c r="MN51" s="71">
        <v>0</v>
      </c>
      <c r="MO51" s="71">
        <v>159</v>
      </c>
      <c r="MP51" s="71">
        <v>273</v>
      </c>
      <c r="MQ51" s="71">
        <v>6</v>
      </c>
      <c r="MR51" s="71">
        <v>31</v>
      </c>
      <c r="MS51" s="71">
        <v>4</v>
      </c>
      <c r="MT51" s="71">
        <v>229</v>
      </c>
      <c r="MU51" s="71">
        <v>0</v>
      </c>
      <c r="MV51" s="71">
        <v>28</v>
      </c>
      <c r="MW51" s="71">
        <v>133</v>
      </c>
      <c r="MX51" s="71">
        <v>81</v>
      </c>
      <c r="MY51" s="71">
        <v>0</v>
      </c>
      <c r="MZ51" s="71">
        <v>0</v>
      </c>
      <c r="NA51" s="71">
        <v>3</v>
      </c>
      <c r="NB51" s="71">
        <v>62</v>
      </c>
      <c r="NC51" s="71">
        <v>9</v>
      </c>
      <c r="ND51" s="71">
        <v>1</v>
      </c>
      <c r="NE51" s="71">
        <v>0</v>
      </c>
      <c r="NF51" s="71">
        <v>1377</v>
      </c>
      <c r="NG51" s="71">
        <v>320</v>
      </c>
      <c r="NH51" s="71">
        <v>251</v>
      </c>
      <c r="NI51" s="71">
        <v>63</v>
      </c>
      <c r="NJ51" s="71">
        <v>24</v>
      </c>
      <c r="NK51" s="71">
        <v>393</v>
      </c>
      <c r="NL51" s="71">
        <v>191</v>
      </c>
      <c r="NM51" s="71">
        <v>1185</v>
      </c>
      <c r="NN51" s="71">
        <v>99</v>
      </c>
      <c r="NO51" s="71">
        <v>694</v>
      </c>
      <c r="NP51" s="71">
        <v>149</v>
      </c>
      <c r="NQ51" s="71">
        <v>1</v>
      </c>
      <c r="NR51" s="71">
        <v>471</v>
      </c>
      <c r="NS51" s="71">
        <v>479</v>
      </c>
      <c r="NT51" s="71">
        <v>339</v>
      </c>
      <c r="NU51" s="71">
        <v>441</v>
      </c>
      <c r="NV51" s="71">
        <v>209</v>
      </c>
      <c r="NW51" s="71">
        <v>208</v>
      </c>
      <c r="NX51" s="71">
        <v>102</v>
      </c>
      <c r="NY51" s="71">
        <v>512</v>
      </c>
      <c r="NZ51" s="71">
        <v>306</v>
      </c>
      <c r="OA51" s="71">
        <v>71</v>
      </c>
      <c r="OB51" s="71">
        <v>1052</v>
      </c>
      <c r="OC51" s="71">
        <v>77</v>
      </c>
      <c r="OD51" s="71">
        <v>21</v>
      </c>
      <c r="OE51" s="71">
        <v>12</v>
      </c>
      <c r="OF51" s="71">
        <v>1</v>
      </c>
      <c r="OG51" s="71">
        <v>439</v>
      </c>
      <c r="OH51" s="71">
        <v>254</v>
      </c>
      <c r="OI51" s="71">
        <v>26</v>
      </c>
      <c r="OJ51" s="71">
        <v>130</v>
      </c>
      <c r="OK51" s="71">
        <v>16</v>
      </c>
      <c r="OL51" s="71">
        <v>28</v>
      </c>
      <c r="OM51" s="71">
        <v>6</v>
      </c>
      <c r="ON51" s="71">
        <v>1</v>
      </c>
      <c r="OO51" s="71">
        <v>18</v>
      </c>
      <c r="OP51" s="71">
        <v>1</v>
      </c>
      <c r="OQ51" s="71">
        <v>16</v>
      </c>
      <c r="OR51" s="71">
        <v>78</v>
      </c>
      <c r="OS51" s="71">
        <v>42</v>
      </c>
      <c r="OT51" s="71">
        <v>8</v>
      </c>
      <c r="OU51" s="71">
        <v>5</v>
      </c>
      <c r="OV51" s="71">
        <v>0</v>
      </c>
      <c r="OW51" s="71">
        <v>12</v>
      </c>
      <c r="OX51" s="71">
        <v>3</v>
      </c>
      <c r="OY51" s="71">
        <v>7</v>
      </c>
      <c r="OZ51" s="71">
        <v>4</v>
      </c>
      <c r="PA51" s="71">
        <v>594</v>
      </c>
      <c r="PB51" s="71">
        <v>1</v>
      </c>
      <c r="PC51" s="71">
        <v>30</v>
      </c>
      <c r="PD51" s="71">
        <v>5</v>
      </c>
      <c r="PE51" s="71">
        <v>13</v>
      </c>
      <c r="PF51" s="71">
        <v>4</v>
      </c>
      <c r="PG51" s="71">
        <v>51</v>
      </c>
      <c r="PH51" s="71">
        <v>6</v>
      </c>
      <c r="PI51" s="71">
        <v>31</v>
      </c>
      <c r="PJ51" s="71">
        <v>34</v>
      </c>
      <c r="PK51" s="71">
        <v>3</v>
      </c>
      <c r="PL51" s="71">
        <v>33</v>
      </c>
      <c r="PM51" s="71">
        <v>1</v>
      </c>
      <c r="PN51" s="71">
        <v>680</v>
      </c>
      <c r="PO51" s="71">
        <v>1</v>
      </c>
      <c r="PP51" s="71">
        <v>112</v>
      </c>
      <c r="PQ51" s="71">
        <v>2</v>
      </c>
      <c r="PR51" s="71">
        <v>2</v>
      </c>
      <c r="PS51" s="71">
        <v>12</v>
      </c>
      <c r="PT51" s="71">
        <v>389</v>
      </c>
      <c r="PU51" s="71">
        <v>4</v>
      </c>
      <c r="PV51" s="71">
        <v>1</v>
      </c>
      <c r="PW51" s="71">
        <v>105</v>
      </c>
      <c r="PX51" s="71">
        <v>7</v>
      </c>
      <c r="PY51" s="71">
        <v>92</v>
      </c>
      <c r="PZ51" s="71">
        <v>360</v>
      </c>
      <c r="QA51" s="71">
        <v>40</v>
      </c>
      <c r="QB51" s="71">
        <v>819</v>
      </c>
      <c r="QC51" s="71">
        <v>1</v>
      </c>
      <c r="QD51" s="71">
        <v>5</v>
      </c>
      <c r="QE51" s="71">
        <v>1</v>
      </c>
      <c r="QF51" s="71">
        <v>4</v>
      </c>
      <c r="QG51" s="71">
        <v>379</v>
      </c>
      <c r="QH51" s="71">
        <v>0</v>
      </c>
      <c r="QI51" s="71">
        <v>1</v>
      </c>
      <c r="QJ51" s="71">
        <v>0</v>
      </c>
      <c r="QK51" s="71">
        <v>9</v>
      </c>
      <c r="QL51" s="71">
        <v>1</v>
      </c>
      <c r="QM51" s="71">
        <v>5</v>
      </c>
      <c r="QN51" s="71">
        <v>36</v>
      </c>
      <c r="QO51" s="71">
        <v>0</v>
      </c>
      <c r="QP51" s="71">
        <v>159</v>
      </c>
      <c r="QQ51" s="71">
        <v>273</v>
      </c>
      <c r="QR51" s="71">
        <v>6</v>
      </c>
      <c r="QS51" s="71">
        <v>425</v>
      </c>
      <c r="QT51" s="71">
        <v>81</v>
      </c>
      <c r="QU51" s="71">
        <v>3</v>
      </c>
      <c r="QV51" s="71">
        <v>62</v>
      </c>
      <c r="QW51" s="71">
        <v>10</v>
      </c>
      <c r="QX51" s="71">
        <v>9014</v>
      </c>
      <c r="QY51" s="71">
        <v>473</v>
      </c>
      <c r="QZ51" s="71">
        <v>454</v>
      </c>
      <c r="RA51" s="71">
        <v>170</v>
      </c>
      <c r="RB51" s="71">
        <v>678</v>
      </c>
      <c r="RC51" s="71">
        <v>158</v>
      </c>
      <c r="RD51" s="71">
        <v>682</v>
      </c>
      <c r="RE51" s="71">
        <v>128</v>
      </c>
      <c r="RF51" s="71">
        <v>394</v>
      </c>
      <c r="RG51" s="71">
        <v>204</v>
      </c>
      <c r="RH51" s="71">
        <v>400</v>
      </c>
      <c r="RI51" s="71">
        <v>825</v>
      </c>
      <c r="RJ51" s="71">
        <v>5</v>
      </c>
      <c r="RK51" s="71">
        <v>431</v>
      </c>
      <c r="RL51" s="71">
        <v>432</v>
      </c>
      <c r="RM51" s="71">
        <v>6</v>
      </c>
      <c r="RN51" s="71">
        <v>425</v>
      </c>
      <c r="RO51" s="71">
        <v>81</v>
      </c>
      <c r="RP51" s="71">
        <v>3</v>
      </c>
      <c r="RQ51" s="71">
        <v>62</v>
      </c>
      <c r="RR51" s="71">
        <v>10</v>
      </c>
      <c r="RS51" s="71">
        <v>9049</v>
      </c>
      <c r="RT51" s="71">
        <v>863</v>
      </c>
      <c r="RU51" s="71">
        <v>454</v>
      </c>
      <c r="RV51" s="71">
        <v>170</v>
      </c>
      <c r="RW51" s="71">
        <v>678</v>
      </c>
      <c r="RX51" s="71">
        <v>158</v>
      </c>
      <c r="RY51" s="71">
        <v>682</v>
      </c>
      <c r="RZ51" s="71">
        <v>128</v>
      </c>
      <c r="SA51" s="71">
        <v>394</v>
      </c>
      <c r="SB51" s="71">
        <v>204</v>
      </c>
      <c r="SC51" s="71">
        <v>400</v>
      </c>
      <c r="SD51" s="71">
        <v>825</v>
      </c>
      <c r="SE51" s="71">
        <v>5</v>
      </c>
      <c r="SF51" s="71">
        <v>431</v>
      </c>
      <c r="SG51" s="71">
        <v>432</v>
      </c>
      <c r="SH51" s="71">
        <v>6</v>
      </c>
    </row>
    <row r="52" spans="1:502">
      <c r="A52" s="16" t="s">
        <v>812</v>
      </c>
      <c r="B52" s="70">
        <v>34</v>
      </c>
      <c r="C52" s="70">
        <v>17</v>
      </c>
      <c r="D52" s="70">
        <v>2</v>
      </c>
      <c r="E52" s="70">
        <v>2020</v>
      </c>
      <c r="F52" s="70" t="s">
        <v>159</v>
      </c>
      <c r="G52" s="1075" t="s">
        <v>795</v>
      </c>
      <c r="H52" s="70" t="s">
        <v>796</v>
      </c>
      <c r="I52" s="1066"/>
      <c r="J52" s="73">
        <v>527.73749999999995</v>
      </c>
      <c r="K52" s="73">
        <v>0</v>
      </c>
      <c r="L52" s="73">
        <v>0</v>
      </c>
      <c r="M52" s="73">
        <v>12.327</v>
      </c>
      <c r="N52" s="73">
        <v>1136.663</v>
      </c>
      <c r="O52" s="73">
        <v>22.545999999999999</v>
      </c>
      <c r="P52" s="73">
        <v>0</v>
      </c>
      <c r="Q52" s="73">
        <v>0</v>
      </c>
      <c r="R52" s="73">
        <v>11997.49747</v>
      </c>
      <c r="S52" s="73">
        <v>3436.4639999999999</v>
      </c>
      <c r="T52" s="73">
        <v>4146.0140000000001</v>
      </c>
      <c r="U52" s="73">
        <v>517.78499999999997</v>
      </c>
      <c r="V52" s="73">
        <v>102.95099999999999</v>
      </c>
      <c r="W52" s="73">
        <v>22827.484</v>
      </c>
      <c r="X52" s="73">
        <v>1482.432</v>
      </c>
      <c r="Y52" s="73">
        <v>69009.58</v>
      </c>
      <c r="Z52" s="73">
        <v>27111.919000000002</v>
      </c>
      <c r="AA52" s="73">
        <v>5846.8689999999997</v>
      </c>
      <c r="AB52" s="73">
        <v>1966.431</v>
      </c>
      <c r="AC52" s="73">
        <v>5.9130000000000003</v>
      </c>
      <c r="AD52" s="73">
        <v>51775.860999999997</v>
      </c>
      <c r="AE52" s="73">
        <v>150603.88</v>
      </c>
      <c r="AF52" s="73">
        <v>8444.7469999999994</v>
      </c>
      <c r="AG52" s="73">
        <v>3511.5970000000002</v>
      </c>
      <c r="AH52" s="73">
        <v>1697.1569999999999</v>
      </c>
      <c r="AI52" s="73">
        <v>1554.9570000000001</v>
      </c>
      <c r="AJ52" s="73">
        <v>1091.9639999999999</v>
      </c>
      <c r="AK52" s="73">
        <v>15642.871999999999</v>
      </c>
      <c r="AL52" s="73">
        <v>3673.0079999999998</v>
      </c>
      <c r="AM52" s="73">
        <v>456.03300000000002</v>
      </c>
      <c r="AN52" s="73">
        <v>13587.948</v>
      </c>
      <c r="AO52" s="73">
        <v>620.25699999999995</v>
      </c>
      <c r="AP52" s="73">
        <v>22951.325000000001</v>
      </c>
      <c r="AQ52" s="73">
        <v>813.97400000000005</v>
      </c>
      <c r="AR52" s="73">
        <v>528.86</v>
      </c>
      <c r="AS52" s="73">
        <v>4561.6476000000002</v>
      </c>
      <c r="AT52" s="73">
        <v>2274.9899999999998</v>
      </c>
      <c r="AU52" s="73">
        <v>198.36500000000001</v>
      </c>
      <c r="AV52" s="73">
        <v>860.62800000000004</v>
      </c>
      <c r="AW52" s="73">
        <v>230.917</v>
      </c>
      <c r="AX52" s="73">
        <v>123.316</v>
      </c>
      <c r="AY52" s="73">
        <v>19.952000000000002</v>
      </c>
      <c r="AZ52" s="73">
        <v>3.0150000000000001</v>
      </c>
      <c r="BA52" s="73">
        <v>76.126000000000005</v>
      </c>
      <c r="BB52" s="73">
        <v>5.1449999999999996</v>
      </c>
      <c r="BC52" s="73">
        <v>73.537999999999997</v>
      </c>
      <c r="BD52" s="73">
        <v>408.21499999999997</v>
      </c>
      <c r="BE52" s="73">
        <v>536.178</v>
      </c>
      <c r="BF52" s="73">
        <v>41.95</v>
      </c>
      <c r="BG52" s="73">
        <v>28.460999999999999</v>
      </c>
      <c r="BH52" s="73">
        <v>0</v>
      </c>
      <c r="BI52" s="73">
        <v>43.534999999999997</v>
      </c>
      <c r="BJ52" s="73">
        <v>31.858000000000001</v>
      </c>
      <c r="BK52" s="73">
        <v>25.696000000000002</v>
      </c>
      <c r="BL52" s="73">
        <v>20.303000000000001</v>
      </c>
      <c r="BM52" s="73">
        <v>2210.7449999999999</v>
      </c>
      <c r="BN52" s="73">
        <v>8.1669999999999998</v>
      </c>
      <c r="BO52" s="73">
        <v>108.589</v>
      </c>
      <c r="BP52" s="73">
        <v>15.993</v>
      </c>
      <c r="BQ52" s="73">
        <v>25.341000000000001</v>
      </c>
      <c r="BR52" s="73">
        <v>7.1840000000000002</v>
      </c>
      <c r="BS52" s="73">
        <v>289.96100000000001</v>
      </c>
      <c r="BT52" s="73">
        <v>24.571999999999999</v>
      </c>
      <c r="BU52" s="73">
        <v>138.32900000000001</v>
      </c>
      <c r="BV52" s="73">
        <v>174.988</v>
      </c>
      <c r="BW52" s="73">
        <v>14.436999999999999</v>
      </c>
      <c r="BX52" s="73">
        <v>142.34800000000001</v>
      </c>
      <c r="BY52" s="73">
        <v>3.3959999999999999</v>
      </c>
      <c r="BZ52" s="73">
        <v>3486.1010000000001</v>
      </c>
      <c r="CA52" s="73">
        <v>6.4240000000000004</v>
      </c>
      <c r="CB52" s="73">
        <v>1586.9570000000001</v>
      </c>
      <c r="CC52" s="73">
        <v>5.875</v>
      </c>
      <c r="CD52" s="73">
        <v>30.638000000000002</v>
      </c>
      <c r="CE52" s="73">
        <v>68.355999999999995</v>
      </c>
      <c r="CF52" s="73">
        <v>1556.893</v>
      </c>
      <c r="CG52" s="73">
        <v>7.1470000000000002</v>
      </c>
      <c r="CH52" s="73">
        <v>8.1790000000000003</v>
      </c>
      <c r="CI52" s="73">
        <v>366.024</v>
      </c>
      <c r="CJ52" s="73">
        <v>15.452</v>
      </c>
      <c r="CK52" s="73">
        <v>520.58199999999999</v>
      </c>
      <c r="CL52" s="73">
        <v>3101.7640000000001</v>
      </c>
      <c r="CM52" s="73">
        <v>190.78899999999999</v>
      </c>
      <c r="CN52" s="73">
        <v>4461.125</v>
      </c>
      <c r="CO52" s="73">
        <v>1.911</v>
      </c>
      <c r="CP52" s="73">
        <v>22.695</v>
      </c>
      <c r="CQ52" s="73">
        <v>3.234</v>
      </c>
      <c r="CR52" s="73">
        <v>13.23</v>
      </c>
      <c r="CS52" s="73">
        <v>16011.59973</v>
      </c>
      <c r="CT52" s="73">
        <v>0</v>
      </c>
      <c r="CU52" s="73">
        <v>2.5640000000000001</v>
      </c>
      <c r="CV52" s="73">
        <v>3.4550000000000001</v>
      </c>
      <c r="CW52" s="73">
        <v>201.44</v>
      </c>
      <c r="CX52" s="73">
        <v>15.12</v>
      </c>
      <c r="CY52" s="73">
        <v>23.658000000000001</v>
      </c>
      <c r="CZ52" s="73">
        <v>215.785</v>
      </c>
      <c r="DA52" s="73">
        <v>0</v>
      </c>
      <c r="DB52" s="73">
        <v>1058.3030000000001</v>
      </c>
      <c r="DC52" s="73">
        <v>370.87200000000001</v>
      </c>
      <c r="DD52" s="73">
        <v>29.585999999999999</v>
      </c>
      <c r="DE52" s="73">
        <v>25017.974999999999</v>
      </c>
      <c r="DF52" s="73">
        <v>1507.413</v>
      </c>
      <c r="DG52" s="73">
        <v>22714.817999999999</v>
      </c>
      <c r="DH52" s="73">
        <v>0</v>
      </c>
      <c r="DI52" s="73">
        <v>768.30100000000004</v>
      </c>
      <c r="DJ52" s="73">
        <v>528.86</v>
      </c>
      <c r="DK52" s="73">
        <v>527.73749999999995</v>
      </c>
      <c r="DL52" s="73">
        <v>0</v>
      </c>
      <c r="DM52" s="73">
        <v>0</v>
      </c>
      <c r="DN52" s="73">
        <v>12.327</v>
      </c>
      <c r="DO52" s="73">
        <v>1136.663</v>
      </c>
      <c r="DP52" s="73">
        <v>22.545999999999999</v>
      </c>
      <c r="DQ52" s="73">
        <v>0</v>
      </c>
      <c r="DR52" s="73">
        <v>0</v>
      </c>
      <c r="DS52" s="73">
        <v>11997.49747</v>
      </c>
      <c r="DT52" s="73">
        <v>3436.4639999999999</v>
      </c>
      <c r="DU52" s="73">
        <v>4146.0140000000001</v>
      </c>
      <c r="DV52" s="73">
        <v>517.78499999999997</v>
      </c>
      <c r="DW52" s="73">
        <v>102.95099999999999</v>
      </c>
      <c r="DX52" s="73">
        <v>22827.484</v>
      </c>
      <c r="DY52" s="73">
        <v>1482.432</v>
      </c>
      <c r="DZ52" s="73">
        <v>69009.58</v>
      </c>
      <c r="EA52" s="73">
        <v>586.53099999999995</v>
      </c>
      <c r="EB52" s="73">
        <v>5846.8689999999997</v>
      </c>
      <c r="EC52" s="73">
        <v>1966.431</v>
      </c>
      <c r="ED52" s="73">
        <v>5.9130000000000003</v>
      </c>
      <c r="EE52" s="73">
        <v>51775.860999999997</v>
      </c>
      <c r="EF52" s="73">
        <v>150603.88</v>
      </c>
      <c r="EG52" s="73">
        <v>8444.7469999999994</v>
      </c>
      <c r="EH52" s="73">
        <v>3511.5970000000002</v>
      </c>
      <c r="EI52" s="73">
        <v>1697.1569999999999</v>
      </c>
      <c r="EJ52" s="73">
        <v>1554.9570000000001</v>
      </c>
      <c r="EK52" s="73">
        <v>1091.9639999999999</v>
      </c>
      <c r="EL52" s="73">
        <v>15642.871999999999</v>
      </c>
      <c r="EM52" s="73">
        <v>3673.0079999999998</v>
      </c>
      <c r="EN52" s="73">
        <v>456.03300000000002</v>
      </c>
      <c r="EO52" s="73">
        <v>13587.948</v>
      </c>
      <c r="EP52" s="73">
        <v>620.25699999999995</v>
      </c>
      <c r="EQ52" s="73">
        <v>236.50700000000001</v>
      </c>
      <c r="ER52" s="73">
        <v>45.673000000000002</v>
      </c>
      <c r="ES52" s="73">
        <v>0</v>
      </c>
      <c r="ET52" s="73">
        <v>4561.6476000000002</v>
      </c>
      <c r="EU52" s="73">
        <v>2274.9899999999998</v>
      </c>
      <c r="EV52" s="73">
        <v>198.36500000000001</v>
      </c>
      <c r="EW52" s="73">
        <v>860.62800000000004</v>
      </c>
      <c r="EX52" s="73">
        <v>230.917</v>
      </c>
      <c r="EY52" s="73">
        <v>123.316</v>
      </c>
      <c r="EZ52" s="73">
        <v>19.952000000000002</v>
      </c>
      <c r="FA52" s="73">
        <v>3.0150000000000001</v>
      </c>
      <c r="FB52" s="73">
        <v>76.126000000000005</v>
      </c>
      <c r="FC52" s="73">
        <v>5.1449999999999996</v>
      </c>
      <c r="FD52" s="73">
        <v>73.537999999999997</v>
      </c>
      <c r="FE52" s="73">
        <v>408.21499999999997</v>
      </c>
      <c r="FF52" s="73">
        <v>536.178</v>
      </c>
      <c r="FG52" s="73">
        <v>41.95</v>
      </c>
      <c r="FH52" s="73">
        <v>28.460999999999999</v>
      </c>
      <c r="FI52" s="73">
        <v>0</v>
      </c>
      <c r="FJ52" s="73">
        <v>43.534999999999997</v>
      </c>
      <c r="FK52" s="73">
        <v>31.858000000000001</v>
      </c>
      <c r="FL52" s="73">
        <v>25.696000000000002</v>
      </c>
      <c r="FM52" s="73">
        <v>20.303000000000001</v>
      </c>
      <c r="FN52" s="73">
        <v>2210.7449999999999</v>
      </c>
      <c r="FO52" s="73">
        <v>8.1669999999999998</v>
      </c>
      <c r="FP52" s="73">
        <v>108.589</v>
      </c>
      <c r="FQ52" s="73">
        <v>15.993</v>
      </c>
      <c r="FR52" s="73">
        <v>25.341000000000001</v>
      </c>
      <c r="FS52" s="73">
        <v>7.1840000000000002</v>
      </c>
      <c r="FT52" s="73">
        <v>289.96100000000001</v>
      </c>
      <c r="FU52" s="73">
        <v>24.571999999999999</v>
      </c>
      <c r="FV52" s="73">
        <v>138.32900000000001</v>
      </c>
      <c r="FW52" s="73">
        <v>174.988</v>
      </c>
      <c r="FX52" s="73">
        <v>14.436999999999999</v>
      </c>
      <c r="FY52" s="73">
        <v>142.34800000000001</v>
      </c>
      <c r="FZ52" s="73">
        <v>3.3959999999999999</v>
      </c>
      <c r="GA52" s="73">
        <v>3486.1010000000001</v>
      </c>
      <c r="GB52" s="73">
        <v>6.4240000000000004</v>
      </c>
      <c r="GC52" s="73">
        <v>1586.9570000000001</v>
      </c>
      <c r="GD52" s="73">
        <v>5.875</v>
      </c>
      <c r="GE52" s="73">
        <v>30.638000000000002</v>
      </c>
      <c r="GF52" s="73">
        <v>68.355999999999995</v>
      </c>
      <c r="GG52" s="73">
        <v>1556.893</v>
      </c>
      <c r="GH52" s="73">
        <v>7.1470000000000002</v>
      </c>
      <c r="GI52" s="73">
        <v>8.1790000000000003</v>
      </c>
      <c r="GJ52" s="73">
        <v>366.024</v>
      </c>
      <c r="GK52" s="73">
        <v>15.452</v>
      </c>
      <c r="GL52" s="73">
        <v>520.58199999999999</v>
      </c>
      <c r="GM52" s="73">
        <v>3101.7640000000001</v>
      </c>
      <c r="GN52" s="73">
        <v>190.78899999999999</v>
      </c>
      <c r="GO52" s="73">
        <v>4461.125</v>
      </c>
      <c r="GP52" s="73">
        <v>1.911</v>
      </c>
      <c r="GQ52" s="73">
        <v>22.695</v>
      </c>
      <c r="GR52" s="73">
        <v>3.234</v>
      </c>
      <c r="GS52" s="73">
        <v>13.23</v>
      </c>
      <c r="GT52" s="73">
        <v>16011.59973</v>
      </c>
      <c r="GU52" s="73">
        <v>0</v>
      </c>
      <c r="GV52" s="73">
        <v>2.5640000000000001</v>
      </c>
      <c r="GW52" s="73">
        <v>3.4550000000000001</v>
      </c>
      <c r="GX52" s="73">
        <v>201.44</v>
      </c>
      <c r="GY52" s="73">
        <v>15.12</v>
      </c>
      <c r="GZ52" s="73">
        <v>23.658000000000001</v>
      </c>
      <c r="HA52" s="73">
        <v>215.785</v>
      </c>
      <c r="HB52" s="73">
        <v>0</v>
      </c>
      <c r="HC52" s="73">
        <v>1058.3030000000001</v>
      </c>
      <c r="HD52" s="73">
        <v>370.87200000000001</v>
      </c>
      <c r="HE52" s="73">
        <v>29.585999999999999</v>
      </c>
      <c r="HF52" s="73">
        <v>50537.366999999998</v>
      </c>
      <c r="HG52" s="73">
        <v>527.73749999999995</v>
      </c>
      <c r="HH52" s="73">
        <v>12.327</v>
      </c>
      <c r="HI52" s="73">
        <v>1136.663</v>
      </c>
      <c r="HJ52" s="73">
        <v>22.545999999999999</v>
      </c>
      <c r="HK52" s="73">
        <v>374586.23246999999</v>
      </c>
      <c r="HL52" s="73">
        <v>4843.8275999999996</v>
      </c>
      <c r="HM52" s="73">
        <v>3688.2159999999999</v>
      </c>
      <c r="HN52" s="73">
        <v>1164.1189999999999</v>
      </c>
      <c r="HO52" s="73">
        <v>2525.8719999999998</v>
      </c>
      <c r="HP52" s="73">
        <v>784.63499999999999</v>
      </c>
      <c r="HQ52" s="73">
        <v>3495.9209999999998</v>
      </c>
      <c r="HR52" s="73">
        <v>1691.826</v>
      </c>
      <c r="HS52" s="73">
        <v>1572.2190000000001</v>
      </c>
      <c r="HT52" s="73">
        <v>902.05799999999999</v>
      </c>
      <c r="HU52" s="73">
        <v>3292.5529999999999</v>
      </c>
      <c r="HV52" s="73">
        <v>4485.7309999999998</v>
      </c>
      <c r="HW52" s="73">
        <v>16.463999999999999</v>
      </c>
      <c r="HX52" s="73">
        <v>16473.621729999999</v>
      </c>
      <c r="HY52" s="73">
        <v>1429.175</v>
      </c>
      <c r="HZ52" s="73">
        <v>29.585999999999999</v>
      </c>
      <c r="IA52" s="73">
        <v>50537.366999999998</v>
      </c>
      <c r="IB52" s="73">
        <v>527.73749999999995</v>
      </c>
      <c r="IC52" s="73">
        <v>12.327</v>
      </c>
      <c r="ID52" s="73">
        <v>1136.663</v>
      </c>
      <c r="IE52" s="73">
        <v>22.545999999999999</v>
      </c>
      <c r="IF52" s="73">
        <v>401111.62047000002</v>
      </c>
      <c r="IG52" s="73">
        <v>28855.8066</v>
      </c>
      <c r="IH52" s="73">
        <v>3688.2159999999999</v>
      </c>
      <c r="II52" s="73">
        <v>1164.1189999999999</v>
      </c>
      <c r="IJ52" s="73">
        <v>2525.8719999999998</v>
      </c>
      <c r="IK52" s="73">
        <v>784.63499999999999</v>
      </c>
      <c r="IL52" s="73">
        <v>3495.9209999999998</v>
      </c>
      <c r="IM52" s="73">
        <v>1691.826</v>
      </c>
      <c r="IN52" s="73">
        <v>1572.2190000000001</v>
      </c>
      <c r="IO52" s="73">
        <v>902.05799999999999</v>
      </c>
      <c r="IP52" s="73">
        <v>3292.5529999999999</v>
      </c>
      <c r="IQ52" s="73">
        <v>4485.7309999999998</v>
      </c>
      <c r="IR52" s="73">
        <v>16.463999999999999</v>
      </c>
      <c r="IS52" s="73">
        <v>16473.621729999999</v>
      </c>
      <c r="IT52" s="73">
        <v>1429.175</v>
      </c>
      <c r="IU52" s="73">
        <v>29.585999999999999</v>
      </c>
      <c r="IV52" s="74">
        <v>0</v>
      </c>
      <c r="IW52" s="71">
        <v>76</v>
      </c>
      <c r="IX52" s="71">
        <v>0</v>
      </c>
      <c r="IY52" s="71">
        <v>0</v>
      </c>
      <c r="IZ52" s="71">
        <v>3</v>
      </c>
      <c r="JA52" s="71">
        <v>57</v>
      </c>
      <c r="JB52" s="71">
        <v>6</v>
      </c>
      <c r="JC52" s="71">
        <v>0</v>
      </c>
      <c r="JD52" s="71">
        <v>0</v>
      </c>
      <c r="JE52" s="71">
        <v>1354</v>
      </c>
      <c r="JF52" s="71">
        <v>323</v>
      </c>
      <c r="JG52" s="71">
        <v>242</v>
      </c>
      <c r="JH52" s="71">
        <v>64</v>
      </c>
      <c r="JI52" s="71">
        <v>25</v>
      </c>
      <c r="JJ52" s="71">
        <v>382</v>
      </c>
      <c r="JK52" s="71">
        <v>197</v>
      </c>
      <c r="JL52" s="71">
        <v>1176</v>
      </c>
      <c r="JM52" s="71">
        <v>104</v>
      </c>
      <c r="JN52" s="71">
        <v>692</v>
      </c>
      <c r="JO52" s="71">
        <v>150</v>
      </c>
      <c r="JP52" s="71">
        <v>1</v>
      </c>
      <c r="JQ52" s="71">
        <v>473</v>
      </c>
      <c r="JR52" s="71">
        <v>478</v>
      </c>
      <c r="JS52" s="71">
        <v>328</v>
      </c>
      <c r="JT52" s="71">
        <v>431</v>
      </c>
      <c r="JU52" s="71">
        <v>198</v>
      </c>
      <c r="JV52" s="71">
        <v>209</v>
      </c>
      <c r="JW52" s="71">
        <v>110</v>
      </c>
      <c r="JX52" s="71">
        <v>503</v>
      </c>
      <c r="JY52" s="71">
        <v>307</v>
      </c>
      <c r="JZ52" s="71">
        <v>67</v>
      </c>
      <c r="KA52" s="71">
        <v>1025</v>
      </c>
      <c r="KB52" s="71">
        <v>75</v>
      </c>
      <c r="KC52" s="71">
        <v>245</v>
      </c>
      <c r="KD52" s="71">
        <v>40</v>
      </c>
      <c r="KE52" s="71">
        <v>138</v>
      </c>
      <c r="KF52" s="71">
        <v>457</v>
      </c>
      <c r="KG52" s="71">
        <v>257</v>
      </c>
      <c r="KH52" s="71">
        <v>25</v>
      </c>
      <c r="KI52" s="71">
        <v>124</v>
      </c>
      <c r="KJ52" s="71">
        <v>17</v>
      </c>
      <c r="KK52" s="71">
        <v>25</v>
      </c>
      <c r="KL52" s="71">
        <v>3</v>
      </c>
      <c r="KM52" s="71">
        <v>1</v>
      </c>
      <c r="KN52" s="71">
        <v>19</v>
      </c>
      <c r="KO52" s="71">
        <v>1</v>
      </c>
      <c r="KP52" s="71">
        <v>16</v>
      </c>
      <c r="KQ52" s="71">
        <v>85</v>
      </c>
      <c r="KR52" s="71">
        <v>43</v>
      </c>
      <c r="KS52" s="71">
        <v>9</v>
      </c>
      <c r="KT52" s="71">
        <v>8</v>
      </c>
      <c r="KU52" s="71">
        <v>0</v>
      </c>
      <c r="KV52" s="71">
        <v>13</v>
      </c>
      <c r="KW52" s="71">
        <v>2</v>
      </c>
      <c r="KX52" s="71">
        <v>6</v>
      </c>
      <c r="KY52" s="71">
        <v>4</v>
      </c>
      <c r="KZ52" s="71">
        <v>549</v>
      </c>
      <c r="LA52" s="71">
        <v>1</v>
      </c>
      <c r="LB52" s="71">
        <v>34</v>
      </c>
      <c r="LC52" s="71">
        <v>4</v>
      </c>
      <c r="LD52" s="71">
        <v>8</v>
      </c>
      <c r="LE52" s="71">
        <v>2</v>
      </c>
      <c r="LF52" s="71">
        <v>50</v>
      </c>
      <c r="LG52" s="71">
        <v>6</v>
      </c>
      <c r="LH52" s="71">
        <v>31</v>
      </c>
      <c r="LI52" s="71">
        <v>35</v>
      </c>
      <c r="LJ52" s="71">
        <v>3</v>
      </c>
      <c r="LK52" s="71">
        <v>31</v>
      </c>
      <c r="LL52" s="71">
        <v>1</v>
      </c>
      <c r="LM52" s="71">
        <v>656</v>
      </c>
      <c r="LN52" s="71">
        <v>1</v>
      </c>
      <c r="LO52" s="71">
        <v>110</v>
      </c>
      <c r="LP52" s="71">
        <v>2</v>
      </c>
      <c r="LQ52" s="71">
        <v>4</v>
      </c>
      <c r="LR52" s="71">
        <v>14</v>
      </c>
      <c r="LS52" s="71">
        <v>370</v>
      </c>
      <c r="LT52" s="71">
        <v>3</v>
      </c>
      <c r="LU52" s="71">
        <v>2</v>
      </c>
      <c r="LV52" s="71">
        <v>105</v>
      </c>
      <c r="LW52" s="71">
        <v>5</v>
      </c>
      <c r="LX52" s="71">
        <v>95</v>
      </c>
      <c r="LY52" s="71">
        <v>358</v>
      </c>
      <c r="LZ52" s="71">
        <v>40</v>
      </c>
      <c r="MA52" s="71">
        <v>804</v>
      </c>
      <c r="MB52" s="71">
        <v>1</v>
      </c>
      <c r="MC52" s="71">
        <v>5</v>
      </c>
      <c r="MD52" s="71">
        <v>1</v>
      </c>
      <c r="ME52" s="71">
        <v>2</v>
      </c>
      <c r="MF52" s="71">
        <v>574</v>
      </c>
      <c r="MG52" s="71">
        <v>0</v>
      </c>
      <c r="MH52" s="71">
        <v>1</v>
      </c>
      <c r="MI52" s="71">
        <v>1</v>
      </c>
      <c r="MJ52" s="71">
        <v>10</v>
      </c>
      <c r="MK52" s="71">
        <v>2</v>
      </c>
      <c r="ML52" s="71">
        <v>5</v>
      </c>
      <c r="MM52" s="71">
        <v>38</v>
      </c>
      <c r="MN52" s="71">
        <v>0</v>
      </c>
      <c r="MO52" s="71">
        <v>161</v>
      </c>
      <c r="MP52" s="71">
        <v>66</v>
      </c>
      <c r="MQ52" s="71">
        <v>6</v>
      </c>
      <c r="MR52" s="71">
        <v>30</v>
      </c>
      <c r="MS52" s="71">
        <v>3</v>
      </c>
      <c r="MT52" s="71">
        <v>225</v>
      </c>
      <c r="MU52" s="71">
        <v>0</v>
      </c>
      <c r="MV52" s="71">
        <v>30</v>
      </c>
      <c r="MW52" s="71">
        <v>138</v>
      </c>
      <c r="MX52" s="71">
        <v>76</v>
      </c>
      <c r="MY52" s="71">
        <v>0</v>
      </c>
      <c r="MZ52" s="71">
        <v>0</v>
      </c>
      <c r="NA52" s="71">
        <v>3</v>
      </c>
      <c r="NB52" s="71">
        <v>57</v>
      </c>
      <c r="NC52" s="71">
        <v>6</v>
      </c>
      <c r="ND52" s="71">
        <v>0</v>
      </c>
      <c r="NE52" s="71">
        <v>0</v>
      </c>
      <c r="NF52" s="71">
        <v>1354</v>
      </c>
      <c r="NG52" s="71">
        <v>323</v>
      </c>
      <c r="NH52" s="71">
        <v>242</v>
      </c>
      <c r="NI52" s="71">
        <v>64</v>
      </c>
      <c r="NJ52" s="71">
        <v>25</v>
      </c>
      <c r="NK52" s="71">
        <v>382</v>
      </c>
      <c r="NL52" s="71">
        <v>197</v>
      </c>
      <c r="NM52" s="71">
        <v>1176</v>
      </c>
      <c r="NN52" s="71">
        <v>71</v>
      </c>
      <c r="NO52" s="71">
        <v>692</v>
      </c>
      <c r="NP52" s="71">
        <v>150</v>
      </c>
      <c r="NQ52" s="71">
        <v>1</v>
      </c>
      <c r="NR52" s="71">
        <v>473</v>
      </c>
      <c r="NS52" s="71">
        <v>478</v>
      </c>
      <c r="NT52" s="71">
        <v>328</v>
      </c>
      <c r="NU52" s="71">
        <v>431</v>
      </c>
      <c r="NV52" s="71">
        <v>198</v>
      </c>
      <c r="NW52" s="71">
        <v>209</v>
      </c>
      <c r="NX52" s="71">
        <v>110</v>
      </c>
      <c r="NY52" s="71">
        <v>503</v>
      </c>
      <c r="NZ52" s="71">
        <v>307</v>
      </c>
      <c r="OA52" s="71">
        <v>67</v>
      </c>
      <c r="OB52" s="71">
        <v>1025</v>
      </c>
      <c r="OC52" s="71">
        <v>75</v>
      </c>
      <c r="OD52" s="71">
        <v>20</v>
      </c>
      <c r="OE52" s="71">
        <v>10</v>
      </c>
      <c r="OF52" s="71">
        <v>0</v>
      </c>
      <c r="OG52" s="71">
        <v>457</v>
      </c>
      <c r="OH52" s="71">
        <v>257</v>
      </c>
      <c r="OI52" s="71">
        <v>25</v>
      </c>
      <c r="OJ52" s="71">
        <v>124</v>
      </c>
      <c r="OK52" s="71">
        <v>17</v>
      </c>
      <c r="OL52" s="71">
        <v>25</v>
      </c>
      <c r="OM52" s="71">
        <v>3</v>
      </c>
      <c r="ON52" s="71">
        <v>1</v>
      </c>
      <c r="OO52" s="71">
        <v>19</v>
      </c>
      <c r="OP52" s="71">
        <v>1</v>
      </c>
      <c r="OQ52" s="71">
        <v>16</v>
      </c>
      <c r="OR52" s="71">
        <v>85</v>
      </c>
      <c r="OS52" s="71">
        <v>43</v>
      </c>
      <c r="OT52" s="71">
        <v>9</v>
      </c>
      <c r="OU52" s="71">
        <v>8</v>
      </c>
      <c r="OV52" s="71">
        <v>0</v>
      </c>
      <c r="OW52" s="71">
        <v>13</v>
      </c>
      <c r="OX52" s="71">
        <v>2</v>
      </c>
      <c r="OY52" s="71">
        <v>6</v>
      </c>
      <c r="OZ52" s="71">
        <v>4</v>
      </c>
      <c r="PA52" s="71">
        <v>549</v>
      </c>
      <c r="PB52" s="71">
        <v>1</v>
      </c>
      <c r="PC52" s="71">
        <v>34</v>
      </c>
      <c r="PD52" s="71">
        <v>4</v>
      </c>
      <c r="PE52" s="71">
        <v>8</v>
      </c>
      <c r="PF52" s="71">
        <v>2</v>
      </c>
      <c r="PG52" s="71">
        <v>50</v>
      </c>
      <c r="PH52" s="71">
        <v>6</v>
      </c>
      <c r="PI52" s="71">
        <v>31</v>
      </c>
      <c r="PJ52" s="71">
        <v>35</v>
      </c>
      <c r="PK52" s="71">
        <v>3</v>
      </c>
      <c r="PL52" s="71">
        <v>31</v>
      </c>
      <c r="PM52" s="71">
        <v>1</v>
      </c>
      <c r="PN52" s="71">
        <v>656</v>
      </c>
      <c r="PO52" s="71">
        <v>1</v>
      </c>
      <c r="PP52" s="71">
        <v>110</v>
      </c>
      <c r="PQ52" s="71">
        <v>2</v>
      </c>
      <c r="PR52" s="71">
        <v>4</v>
      </c>
      <c r="PS52" s="71">
        <v>14</v>
      </c>
      <c r="PT52" s="71">
        <v>370</v>
      </c>
      <c r="PU52" s="71">
        <v>3</v>
      </c>
      <c r="PV52" s="71">
        <v>2</v>
      </c>
      <c r="PW52" s="71">
        <v>105</v>
      </c>
      <c r="PX52" s="71">
        <v>5</v>
      </c>
      <c r="PY52" s="71">
        <v>95</v>
      </c>
      <c r="PZ52" s="71">
        <v>358</v>
      </c>
      <c r="QA52" s="71">
        <v>40</v>
      </c>
      <c r="QB52" s="71">
        <v>804</v>
      </c>
      <c r="QC52" s="71">
        <v>1</v>
      </c>
      <c r="QD52" s="71">
        <v>5</v>
      </c>
      <c r="QE52" s="71">
        <v>1</v>
      </c>
      <c r="QF52" s="71">
        <v>2</v>
      </c>
      <c r="QG52" s="71">
        <v>574</v>
      </c>
      <c r="QH52" s="71">
        <v>0</v>
      </c>
      <c r="QI52" s="71">
        <v>1</v>
      </c>
      <c r="QJ52" s="71">
        <v>1</v>
      </c>
      <c r="QK52" s="71">
        <v>10</v>
      </c>
      <c r="QL52" s="71">
        <v>2</v>
      </c>
      <c r="QM52" s="71">
        <v>5</v>
      </c>
      <c r="QN52" s="71">
        <v>38</v>
      </c>
      <c r="QO52" s="71">
        <v>0</v>
      </c>
      <c r="QP52" s="71">
        <v>161</v>
      </c>
      <c r="QQ52" s="71">
        <v>66</v>
      </c>
      <c r="QR52" s="71">
        <v>6</v>
      </c>
      <c r="QS52" s="71">
        <v>426</v>
      </c>
      <c r="QT52" s="71">
        <v>76</v>
      </c>
      <c r="QU52" s="71">
        <v>3</v>
      </c>
      <c r="QV52" s="71">
        <v>57</v>
      </c>
      <c r="QW52" s="71">
        <v>6</v>
      </c>
      <c r="QX52" s="71">
        <v>8881</v>
      </c>
      <c r="QY52" s="71">
        <v>487</v>
      </c>
      <c r="QZ52" s="71">
        <v>448</v>
      </c>
      <c r="RA52" s="71">
        <v>177</v>
      </c>
      <c r="RB52" s="71">
        <v>631</v>
      </c>
      <c r="RC52" s="71">
        <v>156</v>
      </c>
      <c r="RD52" s="71">
        <v>658</v>
      </c>
      <c r="RE52" s="71">
        <v>130</v>
      </c>
      <c r="RF52" s="71">
        <v>375</v>
      </c>
      <c r="RG52" s="71">
        <v>205</v>
      </c>
      <c r="RH52" s="71">
        <v>398</v>
      </c>
      <c r="RI52" s="71">
        <v>810</v>
      </c>
      <c r="RJ52" s="71">
        <v>3</v>
      </c>
      <c r="RK52" s="71">
        <v>631</v>
      </c>
      <c r="RL52" s="71">
        <v>227</v>
      </c>
      <c r="RM52" s="71">
        <v>6</v>
      </c>
      <c r="RN52" s="71">
        <v>426</v>
      </c>
      <c r="RO52" s="71">
        <v>76</v>
      </c>
      <c r="RP52" s="71">
        <v>3</v>
      </c>
      <c r="RQ52" s="71">
        <v>57</v>
      </c>
      <c r="RR52" s="71">
        <v>6</v>
      </c>
      <c r="RS52" s="71">
        <v>8914</v>
      </c>
      <c r="RT52" s="71">
        <v>880</v>
      </c>
      <c r="RU52" s="71">
        <v>448</v>
      </c>
      <c r="RV52" s="71">
        <v>177</v>
      </c>
      <c r="RW52" s="71">
        <v>631</v>
      </c>
      <c r="RX52" s="71">
        <v>156</v>
      </c>
      <c r="RY52" s="71">
        <v>658</v>
      </c>
      <c r="RZ52" s="71">
        <v>130</v>
      </c>
      <c r="SA52" s="71">
        <v>375</v>
      </c>
      <c r="SB52" s="71">
        <v>205</v>
      </c>
      <c r="SC52" s="71">
        <v>398</v>
      </c>
      <c r="SD52" s="71">
        <v>810</v>
      </c>
      <c r="SE52" s="71">
        <v>3</v>
      </c>
      <c r="SF52" s="71">
        <v>631</v>
      </c>
      <c r="SG52" s="71">
        <v>227</v>
      </c>
      <c r="SH52" s="71">
        <v>6</v>
      </c>
    </row>
    <row r="53" spans="1:502">
      <c r="A53" s="16" t="s">
        <v>813</v>
      </c>
      <c r="B53" s="70">
        <v>18</v>
      </c>
      <c r="C53" s="70">
        <v>18</v>
      </c>
      <c r="D53" s="70">
        <v>2</v>
      </c>
      <c r="E53" s="70">
        <v>2021</v>
      </c>
      <c r="F53" s="70" t="s">
        <v>160</v>
      </c>
      <c r="G53" s="1075" t="s">
        <v>795</v>
      </c>
      <c r="H53" s="70" t="s">
        <v>796</v>
      </c>
      <c r="I53" s="1066"/>
      <c r="J53" s="73">
        <v>547.94000000000005</v>
      </c>
      <c r="K53" s="73">
        <v>0</v>
      </c>
      <c r="L53" s="73">
        <v>0</v>
      </c>
      <c r="M53" s="73">
        <v>10.853</v>
      </c>
      <c r="N53" s="73">
        <v>1102.2760000000001</v>
      </c>
      <c r="O53" s="73">
        <v>24.82</v>
      </c>
      <c r="P53" s="73">
        <v>0</v>
      </c>
      <c r="Q53" s="73">
        <v>0</v>
      </c>
      <c r="R53" s="73">
        <v>12163.800999999999</v>
      </c>
      <c r="S53" s="73">
        <v>3405.203</v>
      </c>
      <c r="T53" s="73">
        <v>4563.1750000000002</v>
      </c>
      <c r="U53" s="73">
        <v>541.58000000000004</v>
      </c>
      <c r="V53" s="73">
        <v>111.625</v>
      </c>
      <c r="W53" s="73">
        <v>23128.170999999998</v>
      </c>
      <c r="X53" s="73">
        <v>1412.3130000000001</v>
      </c>
      <c r="Y53" s="73">
        <v>68901.73</v>
      </c>
      <c r="Z53" s="73">
        <v>27979.848000000002</v>
      </c>
      <c r="AA53" s="73">
        <v>6123.2049999999999</v>
      </c>
      <c r="AB53" s="73">
        <v>2145.4560000000001</v>
      </c>
      <c r="AC53" s="73">
        <v>5.6760000000000002</v>
      </c>
      <c r="AD53" s="73">
        <v>53490.586000000003</v>
      </c>
      <c r="AE53" s="73">
        <v>171964.16099999999</v>
      </c>
      <c r="AF53" s="73">
        <v>8872.1419999999998</v>
      </c>
      <c r="AG53" s="73">
        <v>3683.5569999999998</v>
      </c>
      <c r="AH53" s="73">
        <v>3259.05</v>
      </c>
      <c r="AI53" s="73">
        <v>1658.9770000000001</v>
      </c>
      <c r="AJ53" s="73">
        <v>1182.8920000000001</v>
      </c>
      <c r="AK53" s="73">
        <v>16441.412</v>
      </c>
      <c r="AL53" s="73">
        <v>3825.02</v>
      </c>
      <c r="AM53" s="73">
        <v>410.28199999999998</v>
      </c>
      <c r="AN53" s="73">
        <v>14506.13</v>
      </c>
      <c r="AO53" s="73">
        <v>684.53</v>
      </c>
      <c r="AP53" s="73">
        <v>23179.112000000001</v>
      </c>
      <c r="AQ53" s="73">
        <v>795.17200000000003</v>
      </c>
      <c r="AR53" s="73">
        <v>553.39800000000002</v>
      </c>
      <c r="AS53" s="73">
        <v>4552.3990000000003</v>
      </c>
      <c r="AT53" s="73">
        <v>2289.2429999999999</v>
      </c>
      <c r="AU53" s="73">
        <v>193.32900000000001</v>
      </c>
      <c r="AV53" s="73">
        <v>806.87800000000004</v>
      </c>
      <c r="AW53" s="73">
        <v>276.62200000000001</v>
      </c>
      <c r="AX53" s="73">
        <v>127.834</v>
      </c>
      <c r="AY53" s="73">
        <v>24.527000000000001</v>
      </c>
      <c r="AZ53" s="73">
        <v>2.6869999999999998</v>
      </c>
      <c r="BA53" s="73">
        <v>113.18899999999999</v>
      </c>
      <c r="BB53" s="73">
        <v>6.2750000000000004</v>
      </c>
      <c r="BC53" s="73">
        <v>73.674000000000007</v>
      </c>
      <c r="BD53" s="73">
        <v>401.90300000000002</v>
      </c>
      <c r="BE53" s="73">
        <v>541.76199999999994</v>
      </c>
      <c r="BF53" s="73">
        <v>43.076000000000001</v>
      </c>
      <c r="BG53" s="73">
        <v>33.066000000000003</v>
      </c>
      <c r="BH53" s="73">
        <v>0</v>
      </c>
      <c r="BI53" s="73">
        <v>51.465000000000003</v>
      </c>
      <c r="BJ53" s="73">
        <v>29.547999999999998</v>
      </c>
      <c r="BK53" s="73">
        <v>30.003</v>
      </c>
      <c r="BL53" s="73">
        <v>23.08</v>
      </c>
      <c r="BM53" s="73">
        <v>2197.7719999999999</v>
      </c>
      <c r="BN53" s="73">
        <v>7.6989999999999998</v>
      </c>
      <c r="BO53" s="73">
        <v>118.45099999999999</v>
      </c>
      <c r="BP53" s="73">
        <v>7.7270000000000003</v>
      </c>
      <c r="BQ53" s="73">
        <v>19.257999999999999</v>
      </c>
      <c r="BR53" s="73">
        <v>7.6369999999999996</v>
      </c>
      <c r="BS53" s="73">
        <v>283.13099999999997</v>
      </c>
      <c r="BT53" s="73">
        <v>23.581</v>
      </c>
      <c r="BU53" s="73">
        <v>131.12299999999999</v>
      </c>
      <c r="BV53" s="73">
        <v>178.37100000000001</v>
      </c>
      <c r="BW53" s="73">
        <v>17.34</v>
      </c>
      <c r="BX53" s="73">
        <v>133.12100000000001</v>
      </c>
      <c r="BY53" s="73">
        <v>1.8180000000000001</v>
      </c>
      <c r="BZ53" s="73">
        <v>3703.4389999999999</v>
      </c>
      <c r="CA53" s="73">
        <v>0</v>
      </c>
      <c r="CB53" s="73">
        <v>1445.9380000000001</v>
      </c>
      <c r="CC53" s="73">
        <v>5.782</v>
      </c>
      <c r="CD53" s="73">
        <v>13.214</v>
      </c>
      <c r="CE53" s="73">
        <v>67.177999999999997</v>
      </c>
      <c r="CF53" s="73">
        <v>1762.298</v>
      </c>
      <c r="CG53" s="73">
        <v>12.18</v>
      </c>
      <c r="CH53" s="73">
        <v>8.7050000000000001</v>
      </c>
      <c r="CI53" s="73">
        <v>392.17399999999998</v>
      </c>
      <c r="CJ53" s="73">
        <v>18.224</v>
      </c>
      <c r="CK53" s="73">
        <v>591.93100000000004</v>
      </c>
      <c r="CL53" s="73">
        <v>3194.663</v>
      </c>
      <c r="CM53" s="73">
        <v>161.45099999999999</v>
      </c>
      <c r="CN53" s="73">
        <v>4482.9639999999999</v>
      </c>
      <c r="CO53" s="73">
        <v>1.9910000000000001</v>
      </c>
      <c r="CP53" s="73">
        <v>22.106000000000002</v>
      </c>
      <c r="CQ53" s="73">
        <v>4.1230000000000002</v>
      </c>
      <c r="CR53" s="73">
        <v>12.488</v>
      </c>
      <c r="CS53" s="73">
        <v>16510.477999999999</v>
      </c>
      <c r="CT53" s="73">
        <v>16.061</v>
      </c>
      <c r="CU53" s="73">
        <v>15.111000000000001</v>
      </c>
      <c r="CV53" s="73">
        <v>3.875</v>
      </c>
      <c r="CW53" s="73">
        <v>247.30099999999999</v>
      </c>
      <c r="CX53" s="73">
        <v>16.904</v>
      </c>
      <c r="CY53" s="73">
        <v>23.643000000000001</v>
      </c>
      <c r="CZ53" s="73">
        <v>261.49099999999999</v>
      </c>
      <c r="DA53" s="73">
        <v>0</v>
      </c>
      <c r="DB53" s="73">
        <v>698.50599999999997</v>
      </c>
      <c r="DC53" s="73">
        <v>357.375</v>
      </c>
      <c r="DD53" s="73">
        <v>0</v>
      </c>
      <c r="DE53" s="73">
        <v>25772.405999999999</v>
      </c>
      <c r="DF53" s="73">
        <v>1522.9059999999999</v>
      </c>
      <c r="DG53" s="73">
        <v>22932.28</v>
      </c>
      <c r="DH53" s="73">
        <v>20.321999999999999</v>
      </c>
      <c r="DI53" s="73">
        <v>751.173</v>
      </c>
      <c r="DJ53" s="73">
        <v>553.39800000000002</v>
      </c>
      <c r="DK53" s="73">
        <v>547.94000000000005</v>
      </c>
      <c r="DL53" s="73">
        <v>0</v>
      </c>
      <c r="DM53" s="73">
        <v>0</v>
      </c>
      <c r="DN53" s="73">
        <v>10.853</v>
      </c>
      <c r="DO53" s="73">
        <v>1102.2760000000001</v>
      </c>
      <c r="DP53" s="73">
        <v>24.82</v>
      </c>
      <c r="DQ53" s="73">
        <v>0</v>
      </c>
      <c r="DR53" s="73">
        <v>0</v>
      </c>
      <c r="DS53" s="73">
        <v>12163.800999999999</v>
      </c>
      <c r="DT53" s="73">
        <v>3405.203</v>
      </c>
      <c r="DU53" s="73">
        <v>4563.1750000000002</v>
      </c>
      <c r="DV53" s="73">
        <v>541.58000000000004</v>
      </c>
      <c r="DW53" s="73">
        <v>111.625</v>
      </c>
      <c r="DX53" s="73">
        <v>23128.170999999998</v>
      </c>
      <c r="DY53" s="73">
        <v>1412.3130000000001</v>
      </c>
      <c r="DZ53" s="73">
        <v>68901.73</v>
      </c>
      <c r="EA53" s="73">
        <v>684.53599999999994</v>
      </c>
      <c r="EB53" s="73">
        <v>6123.2049999999999</v>
      </c>
      <c r="EC53" s="73">
        <v>2145.4560000000001</v>
      </c>
      <c r="ED53" s="73">
        <v>5.6760000000000002</v>
      </c>
      <c r="EE53" s="73">
        <v>53490.586000000003</v>
      </c>
      <c r="EF53" s="73">
        <v>171964.16099999999</v>
      </c>
      <c r="EG53" s="73">
        <v>8872.1419999999998</v>
      </c>
      <c r="EH53" s="73">
        <v>3683.5569999999998</v>
      </c>
      <c r="EI53" s="73">
        <v>3259.05</v>
      </c>
      <c r="EJ53" s="73">
        <v>1658.9770000000001</v>
      </c>
      <c r="EK53" s="73">
        <v>1182.8920000000001</v>
      </c>
      <c r="EL53" s="73">
        <v>16441.412</v>
      </c>
      <c r="EM53" s="73">
        <v>3825.02</v>
      </c>
      <c r="EN53" s="73">
        <v>410.28199999999998</v>
      </c>
      <c r="EO53" s="73">
        <v>14506.13</v>
      </c>
      <c r="EP53" s="73">
        <v>684.53</v>
      </c>
      <c r="EQ53" s="73">
        <v>226.51</v>
      </c>
      <c r="ER53" s="73">
        <v>43.999000000000002</v>
      </c>
      <c r="ES53" s="73">
        <v>0</v>
      </c>
      <c r="ET53" s="73">
        <v>4552.3990000000003</v>
      </c>
      <c r="EU53" s="73">
        <v>2289.2429999999999</v>
      </c>
      <c r="EV53" s="73">
        <v>193.32900000000001</v>
      </c>
      <c r="EW53" s="73">
        <v>806.87800000000004</v>
      </c>
      <c r="EX53" s="73">
        <v>276.62200000000001</v>
      </c>
      <c r="EY53" s="73">
        <v>127.834</v>
      </c>
      <c r="EZ53" s="73">
        <v>24.527000000000001</v>
      </c>
      <c r="FA53" s="73">
        <v>2.6869999999999998</v>
      </c>
      <c r="FB53" s="73">
        <v>113.18899999999999</v>
      </c>
      <c r="FC53" s="73">
        <v>6.2750000000000004</v>
      </c>
      <c r="FD53" s="73">
        <v>73.674000000000007</v>
      </c>
      <c r="FE53" s="73">
        <v>401.90300000000002</v>
      </c>
      <c r="FF53" s="73">
        <v>541.76199999999994</v>
      </c>
      <c r="FG53" s="73">
        <v>43.076000000000001</v>
      </c>
      <c r="FH53" s="73">
        <v>33.066000000000003</v>
      </c>
      <c r="FI53" s="73">
        <v>0</v>
      </c>
      <c r="FJ53" s="73">
        <v>51.465000000000003</v>
      </c>
      <c r="FK53" s="73">
        <v>29.547999999999998</v>
      </c>
      <c r="FL53" s="73">
        <v>30.003</v>
      </c>
      <c r="FM53" s="73">
        <v>23.08</v>
      </c>
      <c r="FN53" s="73">
        <v>2197.7719999999999</v>
      </c>
      <c r="FO53" s="73">
        <v>7.6989999999999998</v>
      </c>
      <c r="FP53" s="73">
        <v>118.45099999999999</v>
      </c>
      <c r="FQ53" s="73">
        <v>7.7270000000000003</v>
      </c>
      <c r="FR53" s="73">
        <v>19.257999999999999</v>
      </c>
      <c r="FS53" s="73">
        <v>7.6369999999999996</v>
      </c>
      <c r="FT53" s="73">
        <v>283.13099999999997</v>
      </c>
      <c r="FU53" s="73">
        <v>23.581</v>
      </c>
      <c r="FV53" s="73">
        <v>131.12299999999999</v>
      </c>
      <c r="FW53" s="73">
        <v>178.37100000000001</v>
      </c>
      <c r="FX53" s="73">
        <v>17.34</v>
      </c>
      <c r="FY53" s="73">
        <v>133.12100000000001</v>
      </c>
      <c r="FZ53" s="73">
        <v>1.8180000000000001</v>
      </c>
      <c r="GA53" s="73">
        <v>3703.4389999999999</v>
      </c>
      <c r="GB53" s="73">
        <v>0</v>
      </c>
      <c r="GC53" s="73">
        <v>1445.9380000000001</v>
      </c>
      <c r="GD53" s="73">
        <v>5.782</v>
      </c>
      <c r="GE53" s="73">
        <v>13.214</v>
      </c>
      <c r="GF53" s="73">
        <v>67.177999999999997</v>
      </c>
      <c r="GG53" s="73">
        <v>1762.298</v>
      </c>
      <c r="GH53" s="73">
        <v>12.18</v>
      </c>
      <c r="GI53" s="73">
        <v>8.7050000000000001</v>
      </c>
      <c r="GJ53" s="73">
        <v>392.17399999999998</v>
      </c>
      <c r="GK53" s="73">
        <v>18.224</v>
      </c>
      <c r="GL53" s="73">
        <v>591.93100000000004</v>
      </c>
      <c r="GM53" s="73">
        <v>3194.663</v>
      </c>
      <c r="GN53" s="73">
        <v>161.45099999999999</v>
      </c>
      <c r="GO53" s="73">
        <v>4482.9639999999999</v>
      </c>
      <c r="GP53" s="73">
        <v>1.9910000000000001</v>
      </c>
      <c r="GQ53" s="73">
        <v>22.106000000000002</v>
      </c>
      <c r="GR53" s="73">
        <v>4.1230000000000002</v>
      </c>
      <c r="GS53" s="73">
        <v>12.488</v>
      </c>
      <c r="GT53" s="73">
        <v>16510.477999999999</v>
      </c>
      <c r="GU53" s="73">
        <v>16.061</v>
      </c>
      <c r="GV53" s="73">
        <v>15.111000000000001</v>
      </c>
      <c r="GW53" s="73">
        <v>3.875</v>
      </c>
      <c r="GX53" s="73">
        <v>247.30099999999999</v>
      </c>
      <c r="GY53" s="73">
        <v>16.904</v>
      </c>
      <c r="GZ53" s="73">
        <v>23.643000000000001</v>
      </c>
      <c r="HA53" s="73">
        <v>261.49099999999999</v>
      </c>
      <c r="HB53" s="73">
        <v>0</v>
      </c>
      <c r="HC53" s="73">
        <v>698.50599999999997</v>
      </c>
      <c r="HD53" s="73">
        <v>357.375</v>
      </c>
      <c r="HE53" s="73">
        <v>0</v>
      </c>
      <c r="HF53" s="73">
        <v>51552.485000000001</v>
      </c>
      <c r="HG53" s="73">
        <v>547.94000000000005</v>
      </c>
      <c r="HH53" s="73">
        <v>10.853</v>
      </c>
      <c r="HI53" s="73">
        <v>1102.2760000000001</v>
      </c>
      <c r="HJ53" s="73">
        <v>24.82</v>
      </c>
      <c r="HK53" s="73">
        <v>403165.21</v>
      </c>
      <c r="HL53" s="73">
        <v>4822.9080000000004</v>
      </c>
      <c r="HM53" s="73">
        <v>3693.9059999999999</v>
      </c>
      <c r="HN53" s="73">
        <v>1207.0930000000001</v>
      </c>
      <c r="HO53" s="73">
        <v>2525.7060000000001</v>
      </c>
      <c r="HP53" s="73">
        <v>766.66700000000003</v>
      </c>
      <c r="HQ53" s="73">
        <v>3705.2570000000001</v>
      </c>
      <c r="HR53" s="73">
        <v>1532.1120000000001</v>
      </c>
      <c r="HS53" s="73">
        <v>1783.183</v>
      </c>
      <c r="HT53" s="73">
        <v>1002.329</v>
      </c>
      <c r="HU53" s="73">
        <v>3356.114</v>
      </c>
      <c r="HV53" s="73">
        <v>4507.0609999999997</v>
      </c>
      <c r="HW53" s="73">
        <v>16.611000000000001</v>
      </c>
      <c r="HX53" s="73">
        <v>17094.864000000001</v>
      </c>
      <c r="HY53" s="73">
        <v>1055.8810000000001</v>
      </c>
      <c r="HZ53" s="73">
        <v>0</v>
      </c>
      <c r="IA53" s="73">
        <v>51552.485000000001</v>
      </c>
      <c r="IB53" s="73">
        <v>547.94000000000005</v>
      </c>
      <c r="IC53" s="73">
        <v>10.853</v>
      </c>
      <c r="ID53" s="73">
        <v>1102.2760000000001</v>
      </c>
      <c r="IE53" s="73">
        <v>24.82</v>
      </c>
      <c r="IF53" s="73">
        <v>430460.522</v>
      </c>
      <c r="IG53" s="73">
        <v>29080.080999999998</v>
      </c>
      <c r="IH53" s="73">
        <v>3693.9059999999999</v>
      </c>
      <c r="II53" s="73">
        <v>1207.0930000000001</v>
      </c>
      <c r="IJ53" s="73">
        <v>2525.7060000000001</v>
      </c>
      <c r="IK53" s="73">
        <v>766.66700000000003</v>
      </c>
      <c r="IL53" s="73">
        <v>3705.2570000000001</v>
      </c>
      <c r="IM53" s="73">
        <v>1532.1120000000001</v>
      </c>
      <c r="IN53" s="73">
        <v>1783.183</v>
      </c>
      <c r="IO53" s="73">
        <v>1002.329</v>
      </c>
      <c r="IP53" s="73">
        <v>3356.114</v>
      </c>
      <c r="IQ53" s="73">
        <v>4507.0609999999997</v>
      </c>
      <c r="IR53" s="73">
        <v>16.611000000000001</v>
      </c>
      <c r="IS53" s="73">
        <v>17094.864000000001</v>
      </c>
      <c r="IT53" s="73">
        <v>1055.8810000000001</v>
      </c>
      <c r="IU53" s="73">
        <v>0</v>
      </c>
      <c r="IV53" s="74">
        <v>0</v>
      </c>
      <c r="IW53" s="71">
        <v>81</v>
      </c>
      <c r="IX53" s="71">
        <v>0</v>
      </c>
      <c r="IY53" s="71">
        <v>0</v>
      </c>
      <c r="IZ53" s="71">
        <v>3</v>
      </c>
      <c r="JA53" s="71">
        <v>54</v>
      </c>
      <c r="JB53" s="71">
        <v>7</v>
      </c>
      <c r="JC53" s="71">
        <v>0</v>
      </c>
      <c r="JD53" s="71">
        <v>0</v>
      </c>
      <c r="JE53" s="71">
        <v>1407</v>
      </c>
      <c r="JF53" s="71">
        <v>322</v>
      </c>
      <c r="JG53" s="71">
        <v>230</v>
      </c>
      <c r="JH53" s="71">
        <v>62</v>
      </c>
      <c r="JI53" s="71">
        <v>24</v>
      </c>
      <c r="JJ53" s="71">
        <v>390</v>
      </c>
      <c r="JK53" s="71">
        <v>189</v>
      </c>
      <c r="JL53" s="71">
        <v>1191</v>
      </c>
      <c r="JM53" s="71">
        <v>129</v>
      </c>
      <c r="JN53" s="71">
        <v>706</v>
      </c>
      <c r="JO53" s="71">
        <v>148</v>
      </c>
      <c r="JP53" s="71">
        <v>1</v>
      </c>
      <c r="JQ53" s="71">
        <v>465</v>
      </c>
      <c r="JR53" s="71">
        <v>475</v>
      </c>
      <c r="JS53" s="71">
        <v>325</v>
      </c>
      <c r="JT53" s="71">
        <v>435</v>
      </c>
      <c r="JU53" s="71">
        <v>205</v>
      </c>
      <c r="JV53" s="71">
        <v>212</v>
      </c>
      <c r="JW53" s="71">
        <v>114</v>
      </c>
      <c r="JX53" s="71">
        <v>484</v>
      </c>
      <c r="JY53" s="71">
        <v>316</v>
      </c>
      <c r="JZ53" s="71">
        <v>61</v>
      </c>
      <c r="KA53" s="71">
        <v>1054</v>
      </c>
      <c r="KB53" s="71">
        <v>78</v>
      </c>
      <c r="KC53" s="71">
        <v>251</v>
      </c>
      <c r="KD53" s="71">
        <v>41</v>
      </c>
      <c r="KE53" s="71">
        <v>137</v>
      </c>
      <c r="KF53" s="71">
        <v>457</v>
      </c>
      <c r="KG53" s="71">
        <v>254</v>
      </c>
      <c r="KH53" s="71">
        <v>24</v>
      </c>
      <c r="KI53" s="71">
        <v>112</v>
      </c>
      <c r="KJ53" s="71">
        <v>19</v>
      </c>
      <c r="KK53" s="71">
        <v>27</v>
      </c>
      <c r="KL53" s="71">
        <v>3</v>
      </c>
      <c r="KM53" s="71">
        <v>1</v>
      </c>
      <c r="KN53" s="71">
        <v>24</v>
      </c>
      <c r="KO53" s="71">
        <v>1</v>
      </c>
      <c r="KP53" s="71">
        <v>16</v>
      </c>
      <c r="KQ53" s="71">
        <v>85</v>
      </c>
      <c r="KR53" s="71">
        <v>43</v>
      </c>
      <c r="KS53" s="71">
        <v>8</v>
      </c>
      <c r="KT53" s="71">
        <v>8</v>
      </c>
      <c r="KU53" s="71">
        <v>0</v>
      </c>
      <c r="KV53" s="71">
        <v>14</v>
      </c>
      <c r="KW53" s="71">
        <v>2</v>
      </c>
      <c r="KX53" s="71">
        <v>8</v>
      </c>
      <c r="KY53" s="71">
        <v>4</v>
      </c>
      <c r="KZ53" s="71">
        <v>531</v>
      </c>
      <c r="LA53" s="71">
        <v>1</v>
      </c>
      <c r="LB53" s="71">
        <v>34</v>
      </c>
      <c r="LC53" s="71">
        <v>2</v>
      </c>
      <c r="LD53" s="71">
        <v>6</v>
      </c>
      <c r="LE53" s="71">
        <v>3</v>
      </c>
      <c r="LF53" s="71">
        <v>49</v>
      </c>
      <c r="LG53" s="71">
        <v>6</v>
      </c>
      <c r="LH53" s="71">
        <v>30</v>
      </c>
      <c r="LI53" s="71">
        <v>37</v>
      </c>
      <c r="LJ53" s="71">
        <v>4</v>
      </c>
      <c r="LK53" s="71">
        <v>31</v>
      </c>
      <c r="LL53" s="71">
        <v>1</v>
      </c>
      <c r="LM53" s="71">
        <v>686</v>
      </c>
      <c r="LN53" s="71">
        <v>0</v>
      </c>
      <c r="LO53" s="71">
        <v>109</v>
      </c>
      <c r="LP53" s="71">
        <v>2</v>
      </c>
      <c r="LQ53" s="71">
        <v>2</v>
      </c>
      <c r="LR53" s="71">
        <v>14</v>
      </c>
      <c r="LS53" s="71">
        <v>374</v>
      </c>
      <c r="LT53" s="71">
        <v>4</v>
      </c>
      <c r="LU53" s="71">
        <v>2</v>
      </c>
      <c r="LV53" s="71">
        <v>103</v>
      </c>
      <c r="LW53" s="71">
        <v>6</v>
      </c>
      <c r="LX53" s="71">
        <v>93</v>
      </c>
      <c r="LY53" s="71">
        <v>354</v>
      </c>
      <c r="LZ53" s="71">
        <v>39</v>
      </c>
      <c r="MA53" s="71">
        <v>807</v>
      </c>
      <c r="MB53" s="71">
        <v>1</v>
      </c>
      <c r="MC53" s="71">
        <v>5</v>
      </c>
      <c r="MD53" s="71">
        <v>1</v>
      </c>
      <c r="ME53" s="71">
        <v>2</v>
      </c>
      <c r="MF53" s="71">
        <v>577</v>
      </c>
      <c r="MG53" s="71">
        <v>1</v>
      </c>
      <c r="MH53" s="71">
        <v>3</v>
      </c>
      <c r="MI53" s="71">
        <v>1</v>
      </c>
      <c r="MJ53" s="71">
        <v>10</v>
      </c>
      <c r="MK53" s="71">
        <v>2</v>
      </c>
      <c r="ML53" s="71">
        <v>5</v>
      </c>
      <c r="MM53" s="71">
        <v>42</v>
      </c>
      <c r="MN53" s="71">
        <v>0</v>
      </c>
      <c r="MO53" s="71">
        <v>159</v>
      </c>
      <c r="MP53" s="71">
        <v>69</v>
      </c>
      <c r="MQ53" s="71">
        <v>0</v>
      </c>
      <c r="MR53" s="71">
        <v>28</v>
      </c>
      <c r="MS53" s="71">
        <v>3</v>
      </c>
      <c r="MT53" s="71">
        <v>228</v>
      </c>
      <c r="MU53" s="71">
        <v>3</v>
      </c>
      <c r="MV53" s="71">
        <v>30</v>
      </c>
      <c r="MW53" s="71">
        <v>137</v>
      </c>
      <c r="MX53" s="71">
        <v>81</v>
      </c>
      <c r="MY53" s="71">
        <v>0</v>
      </c>
      <c r="MZ53" s="71">
        <v>0</v>
      </c>
      <c r="NA53" s="71">
        <v>3</v>
      </c>
      <c r="NB53" s="71">
        <v>54</v>
      </c>
      <c r="NC53" s="71">
        <v>7</v>
      </c>
      <c r="ND53" s="71">
        <v>0</v>
      </c>
      <c r="NE53" s="71">
        <v>0</v>
      </c>
      <c r="NF53" s="71">
        <v>1407</v>
      </c>
      <c r="NG53" s="71">
        <v>322</v>
      </c>
      <c r="NH53" s="71">
        <v>230</v>
      </c>
      <c r="NI53" s="71">
        <v>62</v>
      </c>
      <c r="NJ53" s="71">
        <v>24</v>
      </c>
      <c r="NK53" s="71">
        <v>390</v>
      </c>
      <c r="NL53" s="71">
        <v>189</v>
      </c>
      <c r="NM53" s="71">
        <v>1191</v>
      </c>
      <c r="NN53" s="71">
        <v>98</v>
      </c>
      <c r="NO53" s="71">
        <v>706</v>
      </c>
      <c r="NP53" s="71">
        <v>148</v>
      </c>
      <c r="NQ53" s="71">
        <v>1</v>
      </c>
      <c r="NR53" s="71">
        <v>465</v>
      </c>
      <c r="NS53" s="71">
        <v>475</v>
      </c>
      <c r="NT53" s="71">
        <v>325</v>
      </c>
      <c r="NU53" s="71">
        <v>435</v>
      </c>
      <c r="NV53" s="71">
        <v>205</v>
      </c>
      <c r="NW53" s="71">
        <v>212</v>
      </c>
      <c r="NX53" s="71">
        <v>114</v>
      </c>
      <c r="NY53" s="71">
        <v>484</v>
      </c>
      <c r="NZ53" s="71">
        <v>316</v>
      </c>
      <c r="OA53" s="71">
        <v>61</v>
      </c>
      <c r="OB53" s="71">
        <v>1054</v>
      </c>
      <c r="OC53" s="71">
        <v>78</v>
      </c>
      <c r="OD53" s="71">
        <v>20</v>
      </c>
      <c r="OE53" s="71">
        <v>11</v>
      </c>
      <c r="OF53" s="71">
        <v>0</v>
      </c>
      <c r="OG53" s="71">
        <v>457</v>
      </c>
      <c r="OH53" s="71">
        <v>254</v>
      </c>
      <c r="OI53" s="71">
        <v>24</v>
      </c>
      <c r="OJ53" s="71">
        <v>112</v>
      </c>
      <c r="OK53" s="71">
        <v>19</v>
      </c>
      <c r="OL53" s="71">
        <v>27</v>
      </c>
      <c r="OM53" s="71">
        <v>3</v>
      </c>
      <c r="ON53" s="71">
        <v>1</v>
      </c>
      <c r="OO53" s="71">
        <v>24</v>
      </c>
      <c r="OP53" s="71">
        <v>1</v>
      </c>
      <c r="OQ53" s="71">
        <v>16</v>
      </c>
      <c r="OR53" s="71">
        <v>85</v>
      </c>
      <c r="OS53" s="71">
        <v>43</v>
      </c>
      <c r="OT53" s="71">
        <v>8</v>
      </c>
      <c r="OU53" s="71">
        <v>8</v>
      </c>
      <c r="OV53" s="71">
        <v>0</v>
      </c>
      <c r="OW53" s="71">
        <v>14</v>
      </c>
      <c r="OX53" s="71">
        <v>2</v>
      </c>
      <c r="OY53" s="71">
        <v>8</v>
      </c>
      <c r="OZ53" s="71">
        <v>4</v>
      </c>
      <c r="PA53" s="71">
        <v>531</v>
      </c>
      <c r="PB53" s="71">
        <v>1</v>
      </c>
      <c r="PC53" s="71">
        <v>34</v>
      </c>
      <c r="PD53" s="71">
        <v>2</v>
      </c>
      <c r="PE53" s="71">
        <v>6</v>
      </c>
      <c r="PF53" s="71">
        <v>3</v>
      </c>
      <c r="PG53" s="71">
        <v>49</v>
      </c>
      <c r="PH53" s="71">
        <v>6</v>
      </c>
      <c r="PI53" s="71">
        <v>30</v>
      </c>
      <c r="PJ53" s="71">
        <v>37</v>
      </c>
      <c r="PK53" s="71">
        <v>4</v>
      </c>
      <c r="PL53" s="71">
        <v>31</v>
      </c>
      <c r="PM53" s="71">
        <v>1</v>
      </c>
      <c r="PN53" s="71">
        <v>686</v>
      </c>
      <c r="PO53" s="71">
        <v>0</v>
      </c>
      <c r="PP53" s="71">
        <v>109</v>
      </c>
      <c r="PQ53" s="71">
        <v>2</v>
      </c>
      <c r="PR53" s="71">
        <v>2</v>
      </c>
      <c r="PS53" s="71">
        <v>14</v>
      </c>
      <c r="PT53" s="71">
        <v>374</v>
      </c>
      <c r="PU53" s="71">
        <v>4</v>
      </c>
      <c r="PV53" s="71">
        <v>2</v>
      </c>
      <c r="PW53" s="71">
        <v>103</v>
      </c>
      <c r="PX53" s="71">
        <v>6</v>
      </c>
      <c r="PY53" s="71">
        <v>93</v>
      </c>
      <c r="PZ53" s="71">
        <v>354</v>
      </c>
      <c r="QA53" s="71">
        <v>39</v>
      </c>
      <c r="QB53" s="71">
        <v>807</v>
      </c>
      <c r="QC53" s="71">
        <v>1</v>
      </c>
      <c r="QD53" s="71">
        <v>5</v>
      </c>
      <c r="QE53" s="71">
        <v>1</v>
      </c>
      <c r="QF53" s="71">
        <v>2</v>
      </c>
      <c r="QG53" s="71">
        <v>577</v>
      </c>
      <c r="QH53" s="71">
        <v>1</v>
      </c>
      <c r="QI53" s="71">
        <v>3</v>
      </c>
      <c r="QJ53" s="71">
        <v>1</v>
      </c>
      <c r="QK53" s="71">
        <v>10</v>
      </c>
      <c r="QL53" s="71">
        <v>2</v>
      </c>
      <c r="QM53" s="71">
        <v>5</v>
      </c>
      <c r="QN53" s="71">
        <v>42</v>
      </c>
      <c r="QO53" s="71">
        <v>0</v>
      </c>
      <c r="QP53" s="71">
        <v>159</v>
      </c>
      <c r="QQ53" s="71">
        <v>69</v>
      </c>
      <c r="QR53" s="71">
        <v>0</v>
      </c>
      <c r="QS53" s="71">
        <v>429</v>
      </c>
      <c r="QT53" s="71">
        <v>81</v>
      </c>
      <c r="QU53" s="71">
        <v>3</v>
      </c>
      <c r="QV53" s="71">
        <v>54</v>
      </c>
      <c r="QW53" s="71">
        <v>7</v>
      </c>
      <c r="QX53" s="71">
        <v>8992</v>
      </c>
      <c r="QY53" s="71">
        <v>488</v>
      </c>
      <c r="QZ53" s="71">
        <v>436</v>
      </c>
      <c r="RA53" s="71">
        <v>181</v>
      </c>
      <c r="RB53" s="71">
        <v>613</v>
      </c>
      <c r="RC53" s="71">
        <v>157</v>
      </c>
      <c r="RD53" s="71">
        <v>687</v>
      </c>
      <c r="RE53" s="71">
        <v>127</v>
      </c>
      <c r="RF53" s="71">
        <v>380</v>
      </c>
      <c r="RG53" s="71">
        <v>202</v>
      </c>
      <c r="RH53" s="71">
        <v>393</v>
      </c>
      <c r="RI53" s="71">
        <v>813</v>
      </c>
      <c r="RJ53" s="71">
        <v>3</v>
      </c>
      <c r="RK53" s="71">
        <v>641</v>
      </c>
      <c r="RL53" s="71">
        <v>228</v>
      </c>
      <c r="RM53" s="71">
        <v>0</v>
      </c>
      <c r="RN53" s="71">
        <v>429</v>
      </c>
      <c r="RO53" s="71">
        <v>81</v>
      </c>
      <c r="RP53" s="71">
        <v>3</v>
      </c>
      <c r="RQ53" s="71">
        <v>54</v>
      </c>
      <c r="RR53" s="71">
        <v>7</v>
      </c>
      <c r="RS53" s="71">
        <v>9023</v>
      </c>
      <c r="RT53" s="71">
        <v>886</v>
      </c>
      <c r="RU53" s="71">
        <v>436</v>
      </c>
      <c r="RV53" s="71">
        <v>181</v>
      </c>
      <c r="RW53" s="71">
        <v>613</v>
      </c>
      <c r="RX53" s="71">
        <v>157</v>
      </c>
      <c r="RY53" s="71">
        <v>687</v>
      </c>
      <c r="RZ53" s="71">
        <v>127</v>
      </c>
      <c r="SA53" s="71">
        <v>380</v>
      </c>
      <c r="SB53" s="71">
        <v>202</v>
      </c>
      <c r="SC53" s="71">
        <v>393</v>
      </c>
      <c r="SD53" s="71">
        <v>813</v>
      </c>
      <c r="SE53" s="71">
        <v>3</v>
      </c>
      <c r="SF53" s="71">
        <v>641</v>
      </c>
      <c r="SG53" s="71">
        <v>228</v>
      </c>
      <c r="SH53" s="71">
        <v>0</v>
      </c>
    </row>
    <row r="54" spans="1:502">
      <c r="A54" s="16" t="s">
        <v>814</v>
      </c>
      <c r="B54" s="70">
        <v>19</v>
      </c>
      <c r="C54" s="70">
        <v>19</v>
      </c>
      <c r="D54" s="70">
        <v>2</v>
      </c>
      <c r="E54" s="70">
        <v>2022</v>
      </c>
      <c r="F54" s="70" t="s">
        <v>161</v>
      </c>
      <c r="G54" s="1075" t="s">
        <v>795</v>
      </c>
      <c r="H54" s="70" t="s">
        <v>796</v>
      </c>
      <c r="I54" s="1066"/>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3"/>
      <c r="BS54" s="73"/>
      <c r="BT54" s="73"/>
      <c r="BU54" s="73"/>
      <c r="BV54" s="73"/>
      <c r="BW54" s="73"/>
      <c r="BX54" s="73"/>
      <c r="BY54" s="73"/>
      <c r="BZ54" s="73"/>
      <c r="CA54" s="73"/>
      <c r="CB54" s="73"/>
      <c r="CC54" s="73"/>
      <c r="CD54" s="73"/>
      <c r="CE54" s="73"/>
      <c r="CF54" s="73"/>
      <c r="CG54" s="73"/>
      <c r="CH54" s="73"/>
      <c r="CI54" s="73"/>
      <c r="CJ54" s="73"/>
      <c r="CK54" s="73"/>
      <c r="CL54" s="73"/>
      <c r="CM54" s="73"/>
      <c r="CN54" s="73"/>
      <c r="CO54" s="73"/>
      <c r="CP54" s="73"/>
      <c r="CQ54" s="73"/>
      <c r="CR54" s="73"/>
      <c r="CS54" s="73"/>
      <c r="CT54" s="73"/>
      <c r="CU54" s="73"/>
      <c r="CV54" s="73"/>
      <c r="CW54" s="73"/>
      <c r="CX54" s="73"/>
      <c r="CY54" s="73"/>
      <c r="CZ54" s="73"/>
      <c r="DA54" s="73"/>
      <c r="DB54" s="73"/>
      <c r="DC54" s="73"/>
      <c r="DD54" s="73"/>
      <c r="DE54" s="73"/>
      <c r="DF54" s="73"/>
      <c r="DG54" s="73"/>
      <c r="DH54" s="73"/>
      <c r="DI54" s="73"/>
      <c r="DJ54" s="73"/>
      <c r="DK54" s="73"/>
      <c r="DL54" s="73"/>
      <c r="DM54" s="73"/>
      <c r="DN54" s="73"/>
      <c r="DO54" s="73"/>
      <c r="DP54" s="73"/>
      <c r="DQ54" s="73"/>
      <c r="DR54" s="73"/>
      <c r="DS54" s="73"/>
      <c r="DT54" s="73"/>
      <c r="DU54" s="73"/>
      <c r="DV54" s="73"/>
      <c r="DW54" s="73"/>
      <c r="DX54" s="73"/>
      <c r="DY54" s="73"/>
      <c r="DZ54" s="73"/>
      <c r="EA54" s="73"/>
      <c r="EB54" s="73"/>
      <c r="EC54" s="73"/>
      <c r="ED54" s="73"/>
      <c r="EE54" s="73"/>
      <c r="EF54" s="73"/>
      <c r="EG54" s="73"/>
      <c r="EH54" s="73"/>
      <c r="EI54" s="73"/>
      <c r="EJ54" s="73"/>
      <c r="EK54" s="73"/>
      <c r="EL54" s="73"/>
      <c r="EM54" s="73"/>
      <c r="EN54" s="73"/>
      <c r="EO54" s="73"/>
      <c r="EP54" s="73"/>
      <c r="EQ54" s="73"/>
      <c r="ER54" s="73"/>
      <c r="ES54" s="73"/>
      <c r="ET54" s="73"/>
      <c r="EU54" s="73"/>
      <c r="EV54" s="73"/>
      <c r="EW54" s="73"/>
      <c r="EX54" s="73"/>
      <c r="EY54" s="73"/>
      <c r="EZ54" s="73"/>
      <c r="FA54" s="73"/>
      <c r="FB54" s="73"/>
      <c r="FC54" s="73"/>
      <c r="FD54" s="73"/>
      <c r="FE54" s="73"/>
      <c r="FF54" s="73"/>
      <c r="FG54" s="73"/>
      <c r="FH54" s="73"/>
      <c r="FI54" s="73"/>
      <c r="FJ54" s="73"/>
      <c r="FK54" s="73"/>
      <c r="FL54" s="73"/>
      <c r="FM54" s="73"/>
      <c r="FN54" s="73"/>
      <c r="FO54" s="73"/>
      <c r="FP54" s="73"/>
      <c r="FQ54" s="73"/>
      <c r="FR54" s="73"/>
      <c r="FS54" s="73"/>
      <c r="FT54" s="73"/>
      <c r="FU54" s="73"/>
      <c r="FV54" s="73"/>
      <c r="FW54" s="73"/>
      <c r="FX54" s="73"/>
      <c r="FY54" s="73"/>
      <c r="FZ54" s="73"/>
      <c r="GA54" s="73"/>
      <c r="GB54" s="73"/>
      <c r="GC54" s="73"/>
      <c r="GD54" s="73"/>
      <c r="GE54" s="73"/>
      <c r="GF54" s="73"/>
      <c r="GG54" s="73"/>
      <c r="GH54" s="73"/>
      <c r="GI54" s="73"/>
      <c r="GJ54" s="73"/>
      <c r="GK54" s="73"/>
      <c r="GL54" s="73"/>
      <c r="GM54" s="73"/>
      <c r="GN54" s="73"/>
      <c r="GO54" s="73"/>
      <c r="GP54" s="73"/>
      <c r="GQ54" s="73"/>
      <c r="GR54" s="73"/>
      <c r="GS54" s="73"/>
      <c r="GT54" s="73"/>
      <c r="GU54" s="73"/>
      <c r="GV54" s="73"/>
      <c r="GW54" s="73"/>
      <c r="GX54" s="73"/>
      <c r="GY54" s="73"/>
      <c r="GZ54" s="73"/>
      <c r="HA54" s="73"/>
      <c r="HB54" s="73"/>
      <c r="HC54" s="73"/>
      <c r="HD54" s="73"/>
      <c r="HE54" s="73"/>
      <c r="HF54" s="73"/>
      <c r="HG54" s="73"/>
      <c r="HH54" s="73"/>
      <c r="HI54" s="73"/>
      <c r="HJ54" s="73"/>
      <c r="HK54" s="73"/>
      <c r="HL54" s="73"/>
      <c r="HM54" s="73"/>
      <c r="HN54" s="73"/>
      <c r="HO54" s="73"/>
      <c r="HP54" s="73"/>
      <c r="HQ54" s="73"/>
      <c r="HR54" s="73"/>
      <c r="HS54" s="73"/>
      <c r="HT54" s="73"/>
      <c r="HU54" s="73"/>
      <c r="HV54" s="73"/>
      <c r="HW54" s="73"/>
      <c r="HX54" s="73"/>
      <c r="HY54" s="73"/>
      <c r="HZ54" s="73"/>
      <c r="IA54" s="73"/>
      <c r="IB54" s="73"/>
      <c r="IC54" s="73"/>
      <c r="ID54" s="73"/>
      <c r="IE54" s="73"/>
      <c r="IF54" s="73"/>
      <c r="IG54" s="73"/>
      <c r="IH54" s="73"/>
      <c r="II54" s="73"/>
      <c r="IJ54" s="73"/>
      <c r="IK54" s="73"/>
      <c r="IL54" s="73"/>
      <c r="IM54" s="73"/>
      <c r="IN54" s="73"/>
      <c r="IO54" s="73"/>
      <c r="IP54" s="73"/>
      <c r="IQ54" s="73"/>
      <c r="IR54" s="73"/>
      <c r="IS54" s="73"/>
      <c r="IT54" s="73"/>
      <c r="IU54" s="73"/>
      <c r="IV54" s="74"/>
      <c r="IW54" s="71"/>
      <c r="IX54" s="71"/>
      <c r="IY54" s="71"/>
      <c r="IZ54" s="71"/>
      <c r="JA54" s="71"/>
      <c r="JB54" s="71"/>
      <c r="JC54" s="71"/>
      <c r="JD54" s="71"/>
      <c r="JE54" s="71"/>
      <c r="JF54" s="71"/>
      <c r="JG54" s="71"/>
      <c r="JH54" s="71"/>
      <c r="JI54" s="71"/>
      <c r="JJ54" s="71"/>
      <c r="JK54" s="71"/>
      <c r="JL54" s="71"/>
      <c r="JM54" s="71"/>
      <c r="JN54" s="71"/>
      <c r="JO54" s="71"/>
      <c r="JP54" s="71"/>
      <c r="JQ54" s="71"/>
      <c r="JR54" s="71"/>
      <c r="JS54" s="71"/>
      <c r="JT54" s="71"/>
      <c r="JU54" s="71"/>
      <c r="JV54" s="71"/>
      <c r="JW54" s="71"/>
      <c r="JX54" s="71"/>
      <c r="JY54" s="71"/>
      <c r="JZ54" s="71"/>
      <c r="KA54" s="71"/>
      <c r="KB54" s="71"/>
      <c r="KC54" s="71"/>
      <c r="KD54" s="71"/>
      <c r="KE54" s="71"/>
      <c r="KF54" s="71"/>
      <c r="KG54" s="71"/>
      <c r="KH54" s="71"/>
      <c r="KI54" s="71"/>
      <c r="KJ54" s="71"/>
      <c r="KK54" s="71"/>
      <c r="KL54" s="71"/>
      <c r="KM54" s="71"/>
      <c r="KN54" s="71"/>
      <c r="KO54" s="71"/>
      <c r="KP54" s="71"/>
      <c r="KQ54" s="71"/>
      <c r="KR54" s="71"/>
      <c r="KS54" s="71"/>
      <c r="KT54" s="71"/>
      <c r="KU54" s="71"/>
      <c r="KV54" s="71"/>
      <c r="KW54" s="71"/>
      <c r="KX54" s="71"/>
      <c r="KY54" s="71"/>
      <c r="KZ54" s="71"/>
      <c r="LA54" s="71"/>
      <c r="LB54" s="71"/>
      <c r="LC54" s="71"/>
      <c r="LD54" s="71"/>
      <c r="LE54" s="71"/>
      <c r="LF54" s="71"/>
      <c r="LG54" s="71"/>
      <c r="LH54" s="71"/>
      <c r="LI54" s="71"/>
      <c r="LJ54" s="71"/>
      <c r="LK54" s="71"/>
      <c r="LL54" s="71"/>
      <c r="LM54" s="71"/>
      <c r="LN54" s="71"/>
      <c r="LO54" s="71"/>
      <c r="LP54" s="71"/>
      <c r="LQ54" s="71"/>
      <c r="LR54" s="71"/>
      <c r="LS54" s="71"/>
      <c r="LT54" s="71"/>
      <c r="LU54" s="71"/>
      <c r="LV54" s="71"/>
      <c r="LW54" s="71"/>
      <c r="LX54" s="71"/>
      <c r="LY54" s="71"/>
      <c r="LZ54" s="71"/>
      <c r="MA54" s="71"/>
      <c r="MB54" s="71"/>
      <c r="MC54" s="71"/>
      <c r="MD54" s="71"/>
      <c r="ME54" s="71"/>
      <c r="MF54" s="71"/>
      <c r="MG54" s="71"/>
      <c r="MH54" s="71"/>
      <c r="MI54" s="71"/>
      <c r="MJ54" s="71"/>
      <c r="MK54" s="71"/>
      <c r="ML54" s="71"/>
      <c r="MM54" s="71"/>
      <c r="MN54" s="71"/>
      <c r="MO54" s="71"/>
      <c r="MP54" s="71"/>
      <c r="MQ54" s="71"/>
      <c r="MR54" s="71"/>
      <c r="MS54" s="71"/>
      <c r="MT54" s="71"/>
      <c r="MU54" s="71"/>
      <c r="MV54" s="71"/>
      <c r="MW54" s="71"/>
      <c r="MX54" s="71"/>
      <c r="MY54" s="71"/>
      <c r="MZ54" s="71"/>
      <c r="NA54" s="71"/>
      <c r="NB54" s="71"/>
      <c r="NC54" s="71"/>
      <c r="ND54" s="71"/>
      <c r="NE54" s="71"/>
      <c r="NF54" s="71"/>
      <c r="NG54" s="71"/>
      <c r="NH54" s="71"/>
      <c r="NI54" s="71"/>
      <c r="NJ54" s="71"/>
      <c r="NK54" s="71"/>
      <c r="NL54" s="71"/>
      <c r="NM54" s="71"/>
      <c r="NN54" s="71"/>
      <c r="NO54" s="71"/>
      <c r="NP54" s="71"/>
      <c r="NQ54" s="71"/>
      <c r="NR54" s="71"/>
      <c r="NS54" s="71"/>
      <c r="NT54" s="71"/>
      <c r="NU54" s="71"/>
      <c r="NV54" s="71"/>
      <c r="NW54" s="71"/>
      <c r="NX54" s="71"/>
      <c r="NY54" s="71"/>
      <c r="NZ54" s="71"/>
      <c r="OA54" s="71"/>
      <c r="OB54" s="71"/>
      <c r="OC54" s="71"/>
      <c r="OD54" s="71"/>
      <c r="OE54" s="71"/>
      <c r="OF54" s="71"/>
      <c r="OG54" s="71"/>
      <c r="OH54" s="71"/>
      <c r="OI54" s="71"/>
      <c r="OJ54" s="71"/>
      <c r="OK54" s="71"/>
      <c r="OL54" s="71"/>
      <c r="OM54" s="71"/>
      <c r="ON54" s="71"/>
      <c r="OO54" s="71"/>
      <c r="OP54" s="71"/>
      <c r="OQ54" s="71"/>
      <c r="OR54" s="71"/>
      <c r="OS54" s="71"/>
      <c r="OT54" s="71"/>
      <c r="OU54" s="71"/>
      <c r="OV54" s="71"/>
      <c r="OW54" s="71"/>
      <c r="OX54" s="71"/>
      <c r="OY54" s="71"/>
      <c r="OZ54" s="71"/>
      <c r="PA54" s="71"/>
      <c r="PB54" s="71"/>
      <c r="PC54" s="71"/>
      <c r="PD54" s="71"/>
      <c r="PE54" s="71"/>
      <c r="PF54" s="71"/>
      <c r="PG54" s="71"/>
      <c r="PH54" s="71"/>
      <c r="PI54" s="71"/>
      <c r="PJ54" s="71"/>
      <c r="PK54" s="71"/>
      <c r="PL54" s="71"/>
      <c r="PM54" s="71"/>
      <c r="PN54" s="71"/>
      <c r="PO54" s="71"/>
      <c r="PP54" s="71"/>
      <c r="PQ54" s="71"/>
      <c r="PR54" s="71"/>
      <c r="PS54" s="71"/>
      <c r="PT54" s="71"/>
      <c r="PU54" s="71"/>
      <c r="PV54" s="71"/>
      <c r="PW54" s="71"/>
      <c r="PX54" s="71"/>
      <c r="PY54" s="71"/>
      <c r="PZ54" s="71"/>
      <c r="QA54" s="71"/>
      <c r="QB54" s="71"/>
      <c r="QC54" s="71"/>
      <c r="QD54" s="71"/>
      <c r="QE54" s="71"/>
      <c r="QF54" s="71"/>
      <c r="QG54" s="71"/>
      <c r="QH54" s="71"/>
      <c r="QI54" s="71"/>
      <c r="QJ54" s="71"/>
      <c r="QK54" s="71"/>
      <c r="QL54" s="71"/>
      <c r="QM54" s="71"/>
      <c r="QN54" s="71"/>
      <c r="QO54" s="71"/>
      <c r="QP54" s="71"/>
      <c r="QQ54" s="71"/>
      <c r="QR54" s="71"/>
      <c r="QS54" s="71"/>
      <c r="QT54" s="71"/>
      <c r="QU54" s="71"/>
      <c r="QV54" s="71"/>
      <c r="QW54" s="71"/>
      <c r="QX54" s="71"/>
      <c r="QY54" s="71"/>
      <c r="QZ54" s="71"/>
      <c r="RA54" s="71"/>
      <c r="RB54" s="71"/>
      <c r="RC54" s="71"/>
      <c r="RD54" s="71"/>
      <c r="RE54" s="71"/>
      <c r="RF54" s="71"/>
      <c r="RG54" s="71"/>
      <c r="RH54" s="71"/>
      <c r="RI54" s="71"/>
      <c r="RJ54" s="71"/>
      <c r="RK54" s="71"/>
      <c r="RL54" s="71"/>
      <c r="RM54" s="71"/>
      <c r="RN54" s="71"/>
      <c r="RO54" s="71"/>
      <c r="RP54" s="71"/>
      <c r="RQ54" s="71"/>
      <c r="RR54" s="71"/>
      <c r="RS54" s="71"/>
      <c r="RT54" s="71"/>
      <c r="RU54" s="71"/>
      <c r="RV54" s="71"/>
      <c r="RW54" s="71"/>
      <c r="RX54" s="71"/>
      <c r="RY54" s="71"/>
      <c r="RZ54" s="71"/>
      <c r="SA54" s="71"/>
      <c r="SB54" s="71"/>
      <c r="SC54" s="71"/>
      <c r="SD54" s="71"/>
      <c r="SE54" s="71"/>
      <c r="SF54" s="71"/>
      <c r="SG54" s="71"/>
      <c r="SH54" s="71"/>
    </row>
    <row r="55" spans="1:502">
      <c r="A55" s="16" t="s">
        <v>1540</v>
      </c>
      <c r="B55" s="70">
        <v>20</v>
      </c>
      <c r="C55" s="70">
        <v>20</v>
      </c>
      <c r="D55" s="70">
        <v>2</v>
      </c>
      <c r="E55" s="70">
        <v>2023</v>
      </c>
      <c r="F55" s="70" t="s">
        <v>1539</v>
      </c>
      <c r="G55" s="1075" t="s">
        <v>795</v>
      </c>
      <c r="H55" s="70" t="s">
        <v>796</v>
      </c>
      <c r="I55" s="1066"/>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73"/>
      <c r="BS55" s="73"/>
      <c r="BT55" s="73"/>
      <c r="BU55" s="73"/>
      <c r="BV55" s="73"/>
      <c r="BW55" s="73"/>
      <c r="BX55" s="73"/>
      <c r="BY55" s="73"/>
      <c r="BZ55" s="73"/>
      <c r="CA55" s="73"/>
      <c r="CB55" s="73"/>
      <c r="CC55" s="73"/>
      <c r="CD55" s="73"/>
      <c r="CE55" s="73"/>
      <c r="CF55" s="73"/>
      <c r="CG55" s="73"/>
      <c r="CH55" s="73"/>
      <c r="CI55" s="73"/>
      <c r="CJ55" s="73"/>
      <c r="CK55" s="73"/>
      <c r="CL55" s="73"/>
      <c r="CM55" s="73"/>
      <c r="CN55" s="73"/>
      <c r="CO55" s="73"/>
      <c r="CP55" s="73"/>
      <c r="CQ55" s="73"/>
      <c r="CR55" s="73"/>
      <c r="CS55" s="73"/>
      <c r="CT55" s="73"/>
      <c r="CU55" s="73"/>
      <c r="CV55" s="73"/>
      <c r="CW55" s="73"/>
      <c r="CX55" s="73"/>
      <c r="CY55" s="73"/>
      <c r="CZ55" s="73"/>
      <c r="DA55" s="73"/>
      <c r="DB55" s="73"/>
      <c r="DC55" s="73"/>
      <c r="DD55" s="73"/>
      <c r="DE55" s="73"/>
      <c r="DF55" s="73"/>
      <c r="DG55" s="73"/>
      <c r="DH55" s="73"/>
      <c r="DI55" s="73"/>
      <c r="DJ55" s="73"/>
      <c r="DK55" s="73"/>
      <c r="DL55" s="73"/>
      <c r="DM55" s="73"/>
      <c r="DN55" s="73"/>
      <c r="DO55" s="73"/>
      <c r="DP55" s="73"/>
      <c r="DQ55" s="73"/>
      <c r="DR55" s="73"/>
      <c r="DS55" s="73"/>
      <c r="DT55" s="73"/>
      <c r="DU55" s="73"/>
      <c r="DV55" s="73"/>
      <c r="DW55" s="73"/>
      <c r="DX55" s="73"/>
      <c r="DY55" s="73"/>
      <c r="DZ55" s="73"/>
      <c r="EA55" s="73"/>
      <c r="EB55" s="73"/>
      <c r="EC55" s="73"/>
      <c r="ED55" s="73"/>
      <c r="EE55" s="73"/>
      <c r="EF55" s="73"/>
      <c r="EG55" s="73"/>
      <c r="EH55" s="73"/>
      <c r="EI55" s="73"/>
      <c r="EJ55" s="73"/>
      <c r="EK55" s="73"/>
      <c r="EL55" s="73"/>
      <c r="EM55" s="73"/>
      <c r="EN55" s="73"/>
      <c r="EO55" s="73"/>
      <c r="EP55" s="73"/>
      <c r="EQ55" s="73"/>
      <c r="ER55" s="73"/>
      <c r="ES55" s="73"/>
      <c r="ET55" s="73"/>
      <c r="EU55" s="73"/>
      <c r="EV55" s="73"/>
      <c r="EW55" s="73"/>
      <c r="EX55" s="73"/>
      <c r="EY55" s="73"/>
      <c r="EZ55" s="73"/>
      <c r="FA55" s="73"/>
      <c r="FB55" s="73"/>
      <c r="FC55" s="73"/>
      <c r="FD55" s="73"/>
      <c r="FE55" s="73"/>
      <c r="FF55" s="73"/>
      <c r="FG55" s="73"/>
      <c r="FH55" s="73"/>
      <c r="FI55" s="73"/>
      <c r="FJ55" s="73"/>
      <c r="FK55" s="73"/>
      <c r="FL55" s="73"/>
      <c r="FM55" s="73"/>
      <c r="FN55" s="73"/>
      <c r="FO55" s="73"/>
      <c r="FP55" s="73"/>
      <c r="FQ55" s="73"/>
      <c r="FR55" s="73"/>
      <c r="FS55" s="73"/>
      <c r="FT55" s="73"/>
      <c r="FU55" s="73"/>
      <c r="FV55" s="73"/>
      <c r="FW55" s="73"/>
      <c r="FX55" s="73"/>
      <c r="FY55" s="73"/>
      <c r="FZ55" s="73"/>
      <c r="GA55" s="73"/>
      <c r="GB55" s="73"/>
      <c r="GC55" s="73"/>
      <c r="GD55" s="73"/>
      <c r="GE55" s="73"/>
      <c r="GF55" s="73"/>
      <c r="GG55" s="73"/>
      <c r="GH55" s="73"/>
      <c r="GI55" s="73"/>
      <c r="GJ55" s="73"/>
      <c r="GK55" s="73"/>
      <c r="GL55" s="73"/>
      <c r="GM55" s="73"/>
      <c r="GN55" s="73"/>
      <c r="GO55" s="73"/>
      <c r="GP55" s="73"/>
      <c r="GQ55" s="73"/>
      <c r="GR55" s="73"/>
      <c r="GS55" s="73"/>
      <c r="GT55" s="73"/>
      <c r="GU55" s="73"/>
      <c r="GV55" s="73"/>
      <c r="GW55" s="73"/>
      <c r="GX55" s="73"/>
      <c r="GY55" s="73"/>
      <c r="GZ55" s="73"/>
      <c r="HA55" s="73"/>
      <c r="HB55" s="73"/>
      <c r="HC55" s="73"/>
      <c r="HD55" s="73"/>
      <c r="HE55" s="73"/>
      <c r="HF55" s="73"/>
      <c r="HG55" s="73"/>
      <c r="HH55" s="73"/>
      <c r="HI55" s="73"/>
      <c r="HJ55" s="73"/>
      <c r="HK55" s="73"/>
      <c r="HL55" s="73"/>
      <c r="HM55" s="73"/>
      <c r="HN55" s="73"/>
      <c r="HO55" s="73"/>
      <c r="HP55" s="73"/>
      <c r="HQ55" s="73"/>
      <c r="HR55" s="73"/>
      <c r="HS55" s="73"/>
      <c r="HT55" s="73"/>
      <c r="HU55" s="73"/>
      <c r="HV55" s="73"/>
      <c r="HW55" s="73"/>
      <c r="HX55" s="73"/>
      <c r="HY55" s="73"/>
      <c r="HZ55" s="73"/>
      <c r="IA55" s="73"/>
      <c r="IB55" s="73"/>
      <c r="IC55" s="73"/>
      <c r="ID55" s="73"/>
      <c r="IE55" s="73"/>
      <c r="IF55" s="73"/>
      <c r="IG55" s="73"/>
      <c r="IH55" s="73"/>
      <c r="II55" s="73"/>
      <c r="IJ55" s="73"/>
      <c r="IK55" s="73"/>
      <c r="IL55" s="73"/>
      <c r="IM55" s="73"/>
      <c r="IN55" s="73"/>
      <c r="IO55" s="73"/>
      <c r="IP55" s="73"/>
      <c r="IQ55" s="73"/>
      <c r="IR55" s="73"/>
      <c r="IS55" s="73"/>
      <c r="IT55" s="73"/>
      <c r="IU55" s="73"/>
      <c r="IV55" s="74"/>
      <c r="IW55" s="71"/>
      <c r="IX55" s="71"/>
      <c r="IY55" s="71"/>
      <c r="IZ55" s="71"/>
      <c r="JA55" s="71"/>
      <c r="JB55" s="71"/>
      <c r="JC55" s="71"/>
      <c r="JD55" s="71"/>
      <c r="JE55" s="71"/>
      <c r="JF55" s="71"/>
      <c r="JG55" s="71"/>
      <c r="JH55" s="71"/>
      <c r="JI55" s="71"/>
      <c r="JJ55" s="71"/>
      <c r="JK55" s="71"/>
      <c r="JL55" s="71"/>
      <c r="JM55" s="71"/>
      <c r="JN55" s="71"/>
      <c r="JO55" s="71"/>
      <c r="JP55" s="71"/>
      <c r="JQ55" s="71"/>
      <c r="JR55" s="71"/>
      <c r="JS55" s="71"/>
      <c r="JT55" s="71"/>
      <c r="JU55" s="71"/>
      <c r="JV55" s="71"/>
      <c r="JW55" s="71"/>
      <c r="JX55" s="71"/>
      <c r="JY55" s="71"/>
      <c r="JZ55" s="71"/>
      <c r="KA55" s="71"/>
      <c r="KB55" s="71"/>
      <c r="KC55" s="71"/>
      <c r="KD55" s="71"/>
      <c r="KE55" s="71"/>
      <c r="KF55" s="71"/>
      <c r="KG55" s="71"/>
      <c r="KH55" s="71"/>
      <c r="KI55" s="71"/>
      <c r="KJ55" s="71"/>
      <c r="KK55" s="71"/>
      <c r="KL55" s="71"/>
      <c r="KM55" s="71"/>
      <c r="KN55" s="71"/>
      <c r="KO55" s="71"/>
      <c r="KP55" s="71"/>
      <c r="KQ55" s="71"/>
      <c r="KR55" s="71"/>
      <c r="KS55" s="71"/>
      <c r="KT55" s="71"/>
      <c r="KU55" s="71"/>
      <c r="KV55" s="71"/>
      <c r="KW55" s="71"/>
      <c r="KX55" s="71"/>
      <c r="KY55" s="71"/>
      <c r="KZ55" s="71"/>
      <c r="LA55" s="71"/>
      <c r="LB55" s="71"/>
      <c r="LC55" s="71"/>
      <c r="LD55" s="71"/>
      <c r="LE55" s="71"/>
      <c r="LF55" s="71"/>
      <c r="LG55" s="71"/>
      <c r="LH55" s="71"/>
      <c r="LI55" s="71"/>
      <c r="LJ55" s="71"/>
      <c r="LK55" s="71"/>
      <c r="LL55" s="71"/>
      <c r="LM55" s="71"/>
      <c r="LN55" s="71"/>
      <c r="LO55" s="71"/>
      <c r="LP55" s="71"/>
      <c r="LQ55" s="71"/>
      <c r="LR55" s="71"/>
      <c r="LS55" s="71"/>
      <c r="LT55" s="71"/>
      <c r="LU55" s="71"/>
      <c r="LV55" s="71"/>
      <c r="LW55" s="71"/>
      <c r="LX55" s="71"/>
      <c r="LY55" s="71"/>
      <c r="LZ55" s="71"/>
      <c r="MA55" s="71"/>
      <c r="MB55" s="71"/>
      <c r="MC55" s="71"/>
      <c r="MD55" s="71"/>
      <c r="ME55" s="71"/>
      <c r="MF55" s="71"/>
      <c r="MG55" s="71"/>
      <c r="MH55" s="71"/>
      <c r="MI55" s="71"/>
      <c r="MJ55" s="71"/>
      <c r="MK55" s="71"/>
      <c r="ML55" s="71"/>
      <c r="MM55" s="71"/>
      <c r="MN55" s="71"/>
      <c r="MO55" s="71"/>
      <c r="MP55" s="71"/>
      <c r="MQ55" s="71"/>
      <c r="MR55" s="71"/>
      <c r="MS55" s="71"/>
      <c r="MT55" s="71"/>
      <c r="MU55" s="71"/>
      <c r="MV55" s="71"/>
      <c r="MW55" s="71"/>
      <c r="MX55" s="71"/>
      <c r="MY55" s="71"/>
      <c r="MZ55" s="71"/>
      <c r="NA55" s="71"/>
      <c r="NB55" s="71"/>
      <c r="NC55" s="71"/>
      <c r="ND55" s="71"/>
      <c r="NE55" s="71"/>
      <c r="NF55" s="71"/>
      <c r="NG55" s="71"/>
      <c r="NH55" s="71"/>
      <c r="NI55" s="71"/>
      <c r="NJ55" s="71"/>
      <c r="NK55" s="71"/>
      <c r="NL55" s="71"/>
      <c r="NM55" s="71"/>
      <c r="NN55" s="71"/>
      <c r="NO55" s="71"/>
      <c r="NP55" s="71"/>
      <c r="NQ55" s="71"/>
      <c r="NR55" s="71"/>
      <c r="NS55" s="71"/>
      <c r="NT55" s="71"/>
      <c r="NU55" s="71"/>
      <c r="NV55" s="71"/>
      <c r="NW55" s="71"/>
      <c r="NX55" s="71"/>
      <c r="NY55" s="71"/>
      <c r="NZ55" s="71"/>
      <c r="OA55" s="71"/>
      <c r="OB55" s="71"/>
      <c r="OC55" s="71"/>
      <c r="OD55" s="71"/>
      <c r="OE55" s="71"/>
      <c r="OF55" s="71"/>
      <c r="OG55" s="71"/>
      <c r="OH55" s="71"/>
      <c r="OI55" s="71"/>
      <c r="OJ55" s="71"/>
      <c r="OK55" s="71"/>
      <c r="OL55" s="71"/>
      <c r="OM55" s="71"/>
      <c r="ON55" s="71"/>
      <c r="OO55" s="71"/>
      <c r="OP55" s="71"/>
      <c r="OQ55" s="71"/>
      <c r="OR55" s="71"/>
      <c r="OS55" s="71"/>
      <c r="OT55" s="71"/>
      <c r="OU55" s="71"/>
      <c r="OV55" s="71"/>
      <c r="OW55" s="71"/>
      <c r="OX55" s="71"/>
      <c r="OY55" s="71"/>
      <c r="OZ55" s="71"/>
      <c r="PA55" s="71"/>
      <c r="PB55" s="71"/>
      <c r="PC55" s="71"/>
      <c r="PD55" s="71"/>
      <c r="PE55" s="71"/>
      <c r="PF55" s="71"/>
      <c r="PG55" s="71"/>
      <c r="PH55" s="71"/>
      <c r="PI55" s="71"/>
      <c r="PJ55" s="71"/>
      <c r="PK55" s="71"/>
      <c r="PL55" s="71"/>
      <c r="PM55" s="71"/>
      <c r="PN55" s="71"/>
      <c r="PO55" s="71"/>
      <c r="PP55" s="71"/>
      <c r="PQ55" s="71"/>
      <c r="PR55" s="71"/>
      <c r="PS55" s="71"/>
      <c r="PT55" s="71"/>
      <c r="PU55" s="71"/>
      <c r="PV55" s="71"/>
      <c r="PW55" s="71"/>
      <c r="PX55" s="71"/>
      <c r="PY55" s="71"/>
      <c r="PZ55" s="71"/>
      <c r="QA55" s="71"/>
      <c r="QB55" s="71"/>
      <c r="QC55" s="71"/>
      <c r="QD55" s="71"/>
      <c r="QE55" s="71"/>
      <c r="QF55" s="71"/>
      <c r="QG55" s="71"/>
      <c r="QH55" s="71"/>
      <c r="QI55" s="71"/>
      <c r="QJ55" s="71"/>
      <c r="QK55" s="71"/>
      <c r="QL55" s="71"/>
      <c r="QM55" s="71"/>
      <c r="QN55" s="71"/>
      <c r="QO55" s="71"/>
      <c r="QP55" s="71"/>
      <c r="QQ55" s="71"/>
      <c r="QR55" s="71"/>
      <c r="QS55" s="71"/>
      <c r="QT55" s="71"/>
      <c r="QU55" s="71"/>
      <c r="QV55" s="71"/>
      <c r="QW55" s="71"/>
      <c r="QX55" s="71"/>
      <c r="QY55" s="71"/>
      <c r="QZ55" s="71"/>
      <c r="RA55" s="71"/>
      <c r="RB55" s="71"/>
      <c r="RC55" s="71"/>
      <c r="RD55" s="71"/>
      <c r="RE55" s="71"/>
      <c r="RF55" s="71"/>
      <c r="RG55" s="71"/>
      <c r="RH55" s="71"/>
      <c r="RI55" s="71"/>
      <c r="RJ55" s="71"/>
      <c r="RK55" s="71"/>
      <c r="RL55" s="71"/>
      <c r="RM55" s="71"/>
      <c r="RN55" s="71"/>
      <c r="RO55" s="71"/>
      <c r="RP55" s="71"/>
      <c r="RQ55" s="71"/>
      <c r="RR55" s="71"/>
      <c r="RS55" s="71"/>
      <c r="RT55" s="71"/>
      <c r="RU55" s="71"/>
      <c r="RV55" s="71"/>
      <c r="RW55" s="71"/>
      <c r="RX55" s="71"/>
      <c r="RY55" s="71"/>
      <c r="RZ55" s="71"/>
      <c r="SA55" s="71"/>
      <c r="SB55" s="71"/>
      <c r="SC55" s="71"/>
      <c r="SD55" s="71"/>
      <c r="SE55" s="71"/>
      <c r="SF55" s="71"/>
      <c r="SG55" s="71"/>
      <c r="SH55" s="71"/>
    </row>
    <row r="56" spans="1:502">
      <c r="A56" s="16" t="s">
        <v>1555</v>
      </c>
      <c r="B56" s="70">
        <v>21</v>
      </c>
      <c r="C56" s="70">
        <v>21</v>
      </c>
      <c r="D56" s="70">
        <v>2</v>
      </c>
      <c r="E56" s="70">
        <v>2024</v>
      </c>
      <c r="F56" s="70" t="s">
        <v>1554</v>
      </c>
      <c r="G56" s="1075" t="s">
        <v>795</v>
      </c>
      <c r="H56" s="70" t="s">
        <v>796</v>
      </c>
      <c r="I56" s="1066"/>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c r="BS56" s="73"/>
      <c r="BT56" s="73"/>
      <c r="BU56" s="73"/>
      <c r="BV56" s="73"/>
      <c r="BW56" s="73"/>
      <c r="BX56" s="73"/>
      <c r="BY56" s="73"/>
      <c r="BZ56" s="73"/>
      <c r="CA56" s="73"/>
      <c r="CB56" s="73"/>
      <c r="CC56" s="73"/>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c r="DB56" s="73"/>
      <c r="DC56" s="73"/>
      <c r="DD56" s="73"/>
      <c r="DE56" s="73"/>
      <c r="DF56" s="73"/>
      <c r="DG56" s="73"/>
      <c r="DH56" s="73"/>
      <c r="DI56" s="73"/>
      <c r="DJ56" s="73"/>
      <c r="DK56" s="73"/>
      <c r="DL56" s="73"/>
      <c r="DM56" s="73"/>
      <c r="DN56" s="73"/>
      <c r="DO56" s="73"/>
      <c r="DP56" s="73"/>
      <c r="DQ56" s="73"/>
      <c r="DR56" s="73"/>
      <c r="DS56" s="73"/>
      <c r="DT56" s="73"/>
      <c r="DU56" s="73"/>
      <c r="DV56" s="73"/>
      <c r="DW56" s="73"/>
      <c r="DX56" s="73"/>
      <c r="DY56" s="73"/>
      <c r="DZ56" s="73"/>
      <c r="EA56" s="73"/>
      <c r="EB56" s="73"/>
      <c r="EC56" s="73"/>
      <c r="ED56" s="73"/>
      <c r="EE56" s="73"/>
      <c r="EF56" s="73"/>
      <c r="EG56" s="73"/>
      <c r="EH56" s="73"/>
      <c r="EI56" s="73"/>
      <c r="EJ56" s="73"/>
      <c r="EK56" s="73"/>
      <c r="EL56" s="73"/>
      <c r="EM56" s="73"/>
      <c r="EN56" s="73"/>
      <c r="EO56" s="73"/>
      <c r="EP56" s="73"/>
      <c r="EQ56" s="73"/>
      <c r="ER56" s="73"/>
      <c r="ES56" s="73"/>
      <c r="ET56" s="73"/>
      <c r="EU56" s="73"/>
      <c r="EV56" s="73"/>
      <c r="EW56" s="73"/>
      <c r="EX56" s="73"/>
      <c r="EY56" s="73"/>
      <c r="EZ56" s="73"/>
      <c r="FA56" s="73"/>
      <c r="FB56" s="73"/>
      <c r="FC56" s="73"/>
      <c r="FD56" s="73"/>
      <c r="FE56" s="73"/>
      <c r="FF56" s="73"/>
      <c r="FG56" s="73"/>
      <c r="FH56" s="73"/>
      <c r="FI56" s="73"/>
      <c r="FJ56" s="73"/>
      <c r="FK56" s="73"/>
      <c r="FL56" s="73"/>
      <c r="FM56" s="73"/>
      <c r="FN56" s="73"/>
      <c r="FO56" s="73"/>
      <c r="FP56" s="73"/>
      <c r="FQ56" s="73"/>
      <c r="FR56" s="73"/>
      <c r="FS56" s="73"/>
      <c r="FT56" s="73"/>
      <c r="FU56" s="73"/>
      <c r="FV56" s="73"/>
      <c r="FW56" s="73"/>
      <c r="FX56" s="73"/>
      <c r="FY56" s="73"/>
      <c r="FZ56" s="73"/>
      <c r="GA56" s="73"/>
      <c r="GB56" s="73"/>
      <c r="GC56" s="73"/>
      <c r="GD56" s="73"/>
      <c r="GE56" s="73"/>
      <c r="GF56" s="73"/>
      <c r="GG56" s="73"/>
      <c r="GH56" s="73"/>
      <c r="GI56" s="73"/>
      <c r="GJ56" s="73"/>
      <c r="GK56" s="73"/>
      <c r="GL56" s="73"/>
      <c r="GM56" s="73"/>
      <c r="GN56" s="73"/>
      <c r="GO56" s="73"/>
      <c r="GP56" s="73"/>
      <c r="GQ56" s="73"/>
      <c r="GR56" s="73"/>
      <c r="GS56" s="73"/>
      <c r="GT56" s="73"/>
      <c r="GU56" s="73"/>
      <c r="GV56" s="73"/>
      <c r="GW56" s="73"/>
      <c r="GX56" s="73"/>
      <c r="GY56" s="73"/>
      <c r="GZ56" s="73"/>
      <c r="HA56" s="73"/>
      <c r="HB56" s="73"/>
      <c r="HC56" s="73"/>
      <c r="HD56" s="73"/>
      <c r="HE56" s="73"/>
      <c r="HF56" s="73"/>
      <c r="HG56" s="73"/>
      <c r="HH56" s="73"/>
      <c r="HI56" s="73"/>
      <c r="HJ56" s="73"/>
      <c r="HK56" s="73"/>
      <c r="HL56" s="73"/>
      <c r="HM56" s="73"/>
      <c r="HN56" s="73"/>
      <c r="HO56" s="73"/>
      <c r="HP56" s="73"/>
      <c r="HQ56" s="73"/>
      <c r="HR56" s="73"/>
      <c r="HS56" s="73"/>
      <c r="HT56" s="73"/>
      <c r="HU56" s="73"/>
      <c r="HV56" s="73"/>
      <c r="HW56" s="73"/>
      <c r="HX56" s="73"/>
      <c r="HY56" s="73"/>
      <c r="HZ56" s="73"/>
      <c r="IA56" s="73"/>
      <c r="IB56" s="73"/>
      <c r="IC56" s="73"/>
      <c r="ID56" s="73"/>
      <c r="IE56" s="73"/>
      <c r="IF56" s="73"/>
      <c r="IG56" s="73"/>
      <c r="IH56" s="73"/>
      <c r="II56" s="73"/>
      <c r="IJ56" s="73"/>
      <c r="IK56" s="73"/>
      <c r="IL56" s="73"/>
      <c r="IM56" s="73"/>
      <c r="IN56" s="73"/>
      <c r="IO56" s="73"/>
      <c r="IP56" s="73"/>
      <c r="IQ56" s="73"/>
      <c r="IR56" s="73"/>
      <c r="IS56" s="73"/>
      <c r="IT56" s="73"/>
      <c r="IU56" s="73"/>
      <c r="IV56" s="74"/>
      <c r="IW56" s="71"/>
      <c r="IX56" s="71"/>
      <c r="IY56" s="71"/>
      <c r="IZ56" s="71"/>
      <c r="JA56" s="71"/>
      <c r="JB56" s="71"/>
      <c r="JC56" s="71"/>
      <c r="JD56" s="71"/>
      <c r="JE56" s="71"/>
      <c r="JF56" s="71"/>
      <c r="JG56" s="71"/>
      <c r="JH56" s="71"/>
      <c r="JI56" s="71"/>
      <c r="JJ56" s="71"/>
      <c r="JK56" s="71"/>
      <c r="JL56" s="71"/>
      <c r="JM56" s="71"/>
      <c r="JN56" s="71"/>
      <c r="JO56" s="71"/>
      <c r="JP56" s="71"/>
      <c r="JQ56" s="71"/>
      <c r="JR56" s="71"/>
      <c r="JS56" s="71"/>
      <c r="JT56" s="71"/>
      <c r="JU56" s="71"/>
      <c r="JV56" s="71"/>
      <c r="JW56" s="71"/>
      <c r="JX56" s="71"/>
      <c r="JY56" s="71"/>
      <c r="JZ56" s="71"/>
      <c r="KA56" s="71"/>
      <c r="KB56" s="71"/>
      <c r="KC56" s="71"/>
      <c r="KD56" s="71"/>
      <c r="KE56" s="71"/>
      <c r="KF56" s="71"/>
      <c r="KG56" s="71"/>
      <c r="KH56" s="71"/>
      <c r="KI56" s="71"/>
      <c r="KJ56" s="71"/>
      <c r="KK56" s="71"/>
      <c r="KL56" s="71"/>
      <c r="KM56" s="71"/>
      <c r="KN56" s="71"/>
      <c r="KO56" s="71"/>
      <c r="KP56" s="71"/>
      <c r="KQ56" s="71"/>
      <c r="KR56" s="71"/>
      <c r="KS56" s="71"/>
      <c r="KT56" s="71"/>
      <c r="KU56" s="71"/>
      <c r="KV56" s="71"/>
      <c r="KW56" s="71"/>
      <c r="KX56" s="71"/>
      <c r="KY56" s="71"/>
      <c r="KZ56" s="71"/>
      <c r="LA56" s="71"/>
      <c r="LB56" s="71"/>
      <c r="LC56" s="71"/>
      <c r="LD56" s="71"/>
      <c r="LE56" s="71"/>
      <c r="LF56" s="71"/>
      <c r="LG56" s="71"/>
      <c r="LH56" s="71"/>
      <c r="LI56" s="71"/>
      <c r="LJ56" s="71"/>
      <c r="LK56" s="71"/>
      <c r="LL56" s="71"/>
      <c r="LM56" s="71"/>
      <c r="LN56" s="71"/>
      <c r="LO56" s="71"/>
      <c r="LP56" s="71"/>
      <c r="LQ56" s="71"/>
      <c r="LR56" s="71"/>
      <c r="LS56" s="71"/>
      <c r="LT56" s="71"/>
      <c r="LU56" s="71"/>
      <c r="LV56" s="71"/>
      <c r="LW56" s="71"/>
      <c r="LX56" s="71"/>
      <c r="LY56" s="71"/>
      <c r="LZ56" s="71"/>
      <c r="MA56" s="71"/>
      <c r="MB56" s="71"/>
      <c r="MC56" s="71"/>
      <c r="MD56" s="71"/>
      <c r="ME56" s="71"/>
      <c r="MF56" s="71"/>
      <c r="MG56" s="71"/>
      <c r="MH56" s="71"/>
      <c r="MI56" s="71"/>
      <c r="MJ56" s="71"/>
      <c r="MK56" s="71"/>
      <c r="ML56" s="71"/>
      <c r="MM56" s="71"/>
      <c r="MN56" s="71"/>
      <c r="MO56" s="71"/>
      <c r="MP56" s="71"/>
      <c r="MQ56" s="71"/>
      <c r="MR56" s="71"/>
      <c r="MS56" s="71"/>
      <c r="MT56" s="71"/>
      <c r="MU56" s="71"/>
      <c r="MV56" s="71"/>
      <c r="MW56" s="71"/>
      <c r="MX56" s="71"/>
      <c r="MY56" s="71"/>
      <c r="MZ56" s="71"/>
      <c r="NA56" s="71"/>
      <c r="NB56" s="71"/>
      <c r="NC56" s="71"/>
      <c r="ND56" s="71"/>
      <c r="NE56" s="71"/>
      <c r="NF56" s="71"/>
      <c r="NG56" s="71"/>
      <c r="NH56" s="71"/>
      <c r="NI56" s="71"/>
      <c r="NJ56" s="71"/>
      <c r="NK56" s="71"/>
      <c r="NL56" s="71"/>
      <c r="NM56" s="71"/>
      <c r="NN56" s="71"/>
      <c r="NO56" s="71"/>
      <c r="NP56" s="71"/>
      <c r="NQ56" s="71"/>
      <c r="NR56" s="71"/>
      <c r="NS56" s="71"/>
      <c r="NT56" s="71"/>
      <c r="NU56" s="71"/>
      <c r="NV56" s="71"/>
      <c r="NW56" s="71"/>
      <c r="NX56" s="71"/>
      <c r="NY56" s="71"/>
      <c r="NZ56" s="71"/>
      <c r="OA56" s="71"/>
      <c r="OB56" s="71"/>
      <c r="OC56" s="71"/>
      <c r="OD56" s="71"/>
      <c r="OE56" s="71"/>
      <c r="OF56" s="71"/>
      <c r="OG56" s="71"/>
      <c r="OH56" s="71"/>
      <c r="OI56" s="71"/>
      <c r="OJ56" s="71"/>
      <c r="OK56" s="71"/>
      <c r="OL56" s="71"/>
      <c r="OM56" s="71"/>
      <c r="ON56" s="71"/>
      <c r="OO56" s="71"/>
      <c r="OP56" s="71"/>
      <c r="OQ56" s="71"/>
      <c r="OR56" s="71"/>
      <c r="OS56" s="71"/>
      <c r="OT56" s="71"/>
      <c r="OU56" s="71"/>
      <c r="OV56" s="71"/>
      <c r="OW56" s="71"/>
      <c r="OX56" s="71"/>
      <c r="OY56" s="71"/>
      <c r="OZ56" s="71"/>
      <c r="PA56" s="71"/>
      <c r="PB56" s="71"/>
      <c r="PC56" s="71"/>
      <c r="PD56" s="71"/>
      <c r="PE56" s="71"/>
      <c r="PF56" s="71"/>
      <c r="PG56" s="71"/>
      <c r="PH56" s="71"/>
      <c r="PI56" s="71"/>
      <c r="PJ56" s="71"/>
      <c r="PK56" s="71"/>
      <c r="PL56" s="71"/>
      <c r="PM56" s="71"/>
      <c r="PN56" s="71"/>
      <c r="PO56" s="71"/>
      <c r="PP56" s="71"/>
      <c r="PQ56" s="71"/>
      <c r="PR56" s="71"/>
      <c r="PS56" s="71"/>
      <c r="PT56" s="71"/>
      <c r="PU56" s="71"/>
      <c r="PV56" s="71"/>
      <c r="PW56" s="71"/>
      <c r="PX56" s="71"/>
      <c r="PY56" s="71"/>
      <c r="PZ56" s="71"/>
      <c r="QA56" s="71"/>
      <c r="QB56" s="71"/>
      <c r="QC56" s="71"/>
      <c r="QD56" s="71"/>
      <c r="QE56" s="71"/>
      <c r="QF56" s="71"/>
      <c r="QG56" s="71"/>
      <c r="QH56" s="71"/>
      <c r="QI56" s="71"/>
      <c r="QJ56" s="71"/>
      <c r="QK56" s="71"/>
      <c r="QL56" s="71"/>
      <c r="QM56" s="71"/>
      <c r="QN56" s="71"/>
      <c r="QO56" s="71"/>
      <c r="QP56" s="71"/>
      <c r="QQ56" s="71"/>
      <c r="QR56" s="71"/>
      <c r="QS56" s="71"/>
      <c r="QT56" s="71"/>
      <c r="QU56" s="71"/>
      <c r="QV56" s="71"/>
      <c r="QW56" s="71"/>
      <c r="QX56" s="71"/>
      <c r="QY56" s="71"/>
      <c r="QZ56" s="71"/>
      <c r="RA56" s="71"/>
      <c r="RB56" s="71"/>
      <c r="RC56" s="71"/>
      <c r="RD56" s="71"/>
      <c r="RE56" s="71"/>
      <c r="RF56" s="71"/>
      <c r="RG56" s="71"/>
      <c r="RH56" s="71"/>
      <c r="RI56" s="71"/>
      <c r="RJ56" s="71"/>
      <c r="RK56" s="71"/>
      <c r="RL56" s="71"/>
      <c r="RM56" s="71"/>
      <c r="RN56" s="71"/>
      <c r="RO56" s="71"/>
      <c r="RP56" s="71"/>
      <c r="RQ56" s="71"/>
      <c r="RR56" s="71"/>
      <c r="RS56" s="71"/>
      <c r="RT56" s="71"/>
      <c r="RU56" s="71"/>
      <c r="RV56" s="71"/>
      <c r="RW56" s="71"/>
      <c r="RX56" s="71"/>
      <c r="RY56" s="71"/>
      <c r="RZ56" s="71"/>
      <c r="SA56" s="71"/>
      <c r="SB56" s="71"/>
      <c r="SC56" s="71"/>
      <c r="SD56" s="71"/>
      <c r="SE56" s="71"/>
      <c r="SF56" s="71"/>
      <c r="SG56" s="71"/>
      <c r="SH56" s="71"/>
    </row>
    <row r="57" spans="1:502">
      <c r="A57" s="16" t="s">
        <v>1562</v>
      </c>
      <c r="B57" s="70">
        <v>22</v>
      </c>
      <c r="C57" s="70">
        <v>22</v>
      </c>
      <c r="D57" s="70">
        <v>2</v>
      </c>
      <c r="E57" s="70">
        <v>2025</v>
      </c>
      <c r="F57" s="70" t="s">
        <v>1556</v>
      </c>
      <c r="G57" s="1075" t="s">
        <v>795</v>
      </c>
      <c r="H57" s="70" t="s">
        <v>796</v>
      </c>
      <c r="I57" s="1066"/>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c r="CA57" s="73"/>
      <c r="CB57" s="73"/>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c r="EN57" s="73"/>
      <c r="EO57" s="73"/>
      <c r="EP57" s="73"/>
      <c r="EQ57" s="73"/>
      <c r="ER57" s="73"/>
      <c r="ES57" s="73"/>
      <c r="ET57" s="73"/>
      <c r="EU57" s="73"/>
      <c r="EV57" s="73"/>
      <c r="EW57" s="73"/>
      <c r="EX57" s="73"/>
      <c r="EY57" s="73"/>
      <c r="EZ57" s="73"/>
      <c r="FA57" s="73"/>
      <c r="FB57" s="73"/>
      <c r="FC57" s="73"/>
      <c r="FD57" s="73"/>
      <c r="FE57" s="73"/>
      <c r="FF57" s="73"/>
      <c r="FG57" s="73"/>
      <c r="FH57" s="73"/>
      <c r="FI57" s="73"/>
      <c r="FJ57" s="73"/>
      <c r="FK57" s="73"/>
      <c r="FL57" s="73"/>
      <c r="FM57" s="73"/>
      <c r="FN57" s="73"/>
      <c r="FO57" s="73"/>
      <c r="FP57" s="73"/>
      <c r="FQ57" s="73"/>
      <c r="FR57" s="73"/>
      <c r="FS57" s="73"/>
      <c r="FT57" s="73"/>
      <c r="FU57" s="73"/>
      <c r="FV57" s="73"/>
      <c r="FW57" s="73"/>
      <c r="FX57" s="73"/>
      <c r="FY57" s="73"/>
      <c r="FZ57" s="73"/>
      <c r="GA57" s="73"/>
      <c r="GB57" s="73"/>
      <c r="GC57" s="73"/>
      <c r="GD57" s="73"/>
      <c r="GE57" s="73"/>
      <c r="GF57" s="73"/>
      <c r="GG57" s="73"/>
      <c r="GH57" s="73"/>
      <c r="GI57" s="73"/>
      <c r="GJ57" s="73"/>
      <c r="GK57" s="73"/>
      <c r="GL57" s="73"/>
      <c r="GM57" s="73"/>
      <c r="GN57" s="73"/>
      <c r="GO57" s="73"/>
      <c r="GP57" s="73"/>
      <c r="GQ57" s="73"/>
      <c r="GR57" s="73"/>
      <c r="GS57" s="73"/>
      <c r="GT57" s="73"/>
      <c r="GU57" s="73"/>
      <c r="GV57" s="73"/>
      <c r="GW57" s="73"/>
      <c r="GX57" s="73"/>
      <c r="GY57" s="73"/>
      <c r="GZ57" s="73"/>
      <c r="HA57" s="73"/>
      <c r="HB57" s="73"/>
      <c r="HC57" s="73"/>
      <c r="HD57" s="73"/>
      <c r="HE57" s="73"/>
      <c r="HF57" s="73"/>
      <c r="HG57" s="73"/>
      <c r="HH57" s="73"/>
      <c r="HI57" s="73"/>
      <c r="HJ57" s="73"/>
      <c r="HK57" s="73"/>
      <c r="HL57" s="73"/>
      <c r="HM57" s="73"/>
      <c r="HN57" s="73"/>
      <c r="HO57" s="73"/>
      <c r="HP57" s="73"/>
      <c r="HQ57" s="73"/>
      <c r="HR57" s="73"/>
      <c r="HS57" s="73"/>
      <c r="HT57" s="73"/>
      <c r="HU57" s="73"/>
      <c r="HV57" s="73"/>
      <c r="HW57" s="73"/>
      <c r="HX57" s="73"/>
      <c r="HY57" s="73"/>
      <c r="HZ57" s="73"/>
      <c r="IA57" s="73"/>
      <c r="IB57" s="73"/>
      <c r="IC57" s="73"/>
      <c r="ID57" s="73"/>
      <c r="IE57" s="73"/>
      <c r="IF57" s="73"/>
      <c r="IG57" s="73"/>
      <c r="IH57" s="73"/>
      <c r="II57" s="73"/>
      <c r="IJ57" s="73"/>
      <c r="IK57" s="73"/>
      <c r="IL57" s="73"/>
      <c r="IM57" s="73"/>
      <c r="IN57" s="73"/>
      <c r="IO57" s="73"/>
      <c r="IP57" s="73"/>
      <c r="IQ57" s="73"/>
      <c r="IR57" s="73"/>
      <c r="IS57" s="73"/>
      <c r="IT57" s="73"/>
      <c r="IU57" s="73"/>
      <c r="IV57" s="74"/>
      <c r="IW57" s="71"/>
      <c r="IX57" s="71"/>
      <c r="IY57" s="71"/>
      <c r="IZ57" s="71"/>
      <c r="JA57" s="71"/>
      <c r="JB57" s="71"/>
      <c r="JC57" s="71"/>
      <c r="JD57" s="71"/>
      <c r="JE57" s="71"/>
      <c r="JF57" s="71"/>
      <c r="JG57" s="71"/>
      <c r="JH57" s="71"/>
      <c r="JI57" s="71"/>
      <c r="JJ57" s="71"/>
      <c r="JK57" s="71"/>
      <c r="JL57" s="71"/>
      <c r="JM57" s="71"/>
      <c r="JN57" s="71"/>
      <c r="JO57" s="71"/>
      <c r="JP57" s="71"/>
      <c r="JQ57" s="71"/>
      <c r="JR57" s="71"/>
      <c r="JS57" s="71"/>
      <c r="JT57" s="71"/>
      <c r="JU57" s="71"/>
      <c r="JV57" s="71"/>
      <c r="JW57" s="71"/>
      <c r="JX57" s="71"/>
      <c r="JY57" s="71"/>
      <c r="JZ57" s="71"/>
      <c r="KA57" s="71"/>
      <c r="KB57" s="71"/>
      <c r="KC57" s="71"/>
      <c r="KD57" s="71"/>
      <c r="KE57" s="71"/>
      <c r="KF57" s="71"/>
      <c r="KG57" s="71"/>
      <c r="KH57" s="71"/>
      <c r="KI57" s="71"/>
      <c r="KJ57" s="71"/>
      <c r="KK57" s="71"/>
      <c r="KL57" s="71"/>
      <c r="KM57" s="71"/>
      <c r="KN57" s="71"/>
      <c r="KO57" s="71"/>
      <c r="KP57" s="71"/>
      <c r="KQ57" s="71"/>
      <c r="KR57" s="71"/>
      <c r="KS57" s="71"/>
      <c r="KT57" s="71"/>
      <c r="KU57" s="71"/>
      <c r="KV57" s="71"/>
      <c r="KW57" s="71"/>
      <c r="KX57" s="71"/>
      <c r="KY57" s="71"/>
      <c r="KZ57" s="71"/>
      <c r="LA57" s="71"/>
      <c r="LB57" s="71"/>
      <c r="LC57" s="71"/>
      <c r="LD57" s="71"/>
      <c r="LE57" s="71"/>
      <c r="LF57" s="71"/>
      <c r="LG57" s="71"/>
      <c r="LH57" s="71"/>
      <c r="LI57" s="71"/>
      <c r="LJ57" s="71"/>
      <c r="LK57" s="71"/>
      <c r="LL57" s="71"/>
      <c r="LM57" s="71"/>
      <c r="LN57" s="71"/>
      <c r="LO57" s="71"/>
      <c r="LP57" s="71"/>
      <c r="LQ57" s="71"/>
      <c r="LR57" s="71"/>
      <c r="LS57" s="71"/>
      <c r="LT57" s="71"/>
      <c r="LU57" s="71"/>
      <c r="LV57" s="71"/>
      <c r="LW57" s="71"/>
      <c r="LX57" s="71"/>
      <c r="LY57" s="71"/>
      <c r="LZ57" s="71"/>
      <c r="MA57" s="71"/>
      <c r="MB57" s="71"/>
      <c r="MC57" s="71"/>
      <c r="MD57" s="71"/>
      <c r="ME57" s="71"/>
      <c r="MF57" s="71"/>
      <c r="MG57" s="71"/>
      <c r="MH57" s="71"/>
      <c r="MI57" s="71"/>
      <c r="MJ57" s="71"/>
      <c r="MK57" s="71"/>
      <c r="ML57" s="71"/>
      <c r="MM57" s="71"/>
      <c r="MN57" s="71"/>
      <c r="MO57" s="71"/>
      <c r="MP57" s="71"/>
      <c r="MQ57" s="71"/>
      <c r="MR57" s="71"/>
      <c r="MS57" s="71"/>
      <c r="MT57" s="71"/>
      <c r="MU57" s="71"/>
      <c r="MV57" s="71"/>
      <c r="MW57" s="71"/>
      <c r="MX57" s="71"/>
      <c r="MY57" s="71"/>
      <c r="MZ57" s="71"/>
      <c r="NA57" s="71"/>
      <c r="NB57" s="71"/>
      <c r="NC57" s="71"/>
      <c r="ND57" s="71"/>
      <c r="NE57" s="71"/>
      <c r="NF57" s="71"/>
      <c r="NG57" s="71"/>
      <c r="NH57" s="71"/>
      <c r="NI57" s="71"/>
      <c r="NJ57" s="71"/>
      <c r="NK57" s="71"/>
      <c r="NL57" s="71"/>
      <c r="NM57" s="71"/>
      <c r="NN57" s="71"/>
      <c r="NO57" s="71"/>
      <c r="NP57" s="71"/>
      <c r="NQ57" s="71"/>
      <c r="NR57" s="71"/>
      <c r="NS57" s="71"/>
      <c r="NT57" s="71"/>
      <c r="NU57" s="71"/>
      <c r="NV57" s="71"/>
      <c r="NW57" s="71"/>
      <c r="NX57" s="71"/>
      <c r="NY57" s="71"/>
      <c r="NZ57" s="71"/>
      <c r="OA57" s="71"/>
      <c r="OB57" s="71"/>
      <c r="OC57" s="71"/>
      <c r="OD57" s="71"/>
      <c r="OE57" s="71"/>
      <c r="OF57" s="71"/>
      <c r="OG57" s="71"/>
      <c r="OH57" s="71"/>
      <c r="OI57" s="71"/>
      <c r="OJ57" s="71"/>
      <c r="OK57" s="71"/>
      <c r="OL57" s="71"/>
      <c r="OM57" s="71"/>
      <c r="ON57" s="71"/>
      <c r="OO57" s="71"/>
      <c r="OP57" s="71"/>
      <c r="OQ57" s="71"/>
      <c r="OR57" s="71"/>
      <c r="OS57" s="71"/>
      <c r="OT57" s="71"/>
      <c r="OU57" s="71"/>
      <c r="OV57" s="71"/>
      <c r="OW57" s="71"/>
      <c r="OX57" s="71"/>
      <c r="OY57" s="71"/>
      <c r="OZ57" s="71"/>
      <c r="PA57" s="71"/>
      <c r="PB57" s="71"/>
      <c r="PC57" s="71"/>
      <c r="PD57" s="71"/>
      <c r="PE57" s="71"/>
      <c r="PF57" s="71"/>
      <c r="PG57" s="71"/>
      <c r="PH57" s="71"/>
      <c r="PI57" s="71"/>
      <c r="PJ57" s="71"/>
      <c r="PK57" s="71"/>
      <c r="PL57" s="71"/>
      <c r="PM57" s="71"/>
      <c r="PN57" s="71"/>
      <c r="PO57" s="71"/>
      <c r="PP57" s="71"/>
      <c r="PQ57" s="71"/>
      <c r="PR57" s="71"/>
      <c r="PS57" s="71"/>
      <c r="PT57" s="71"/>
      <c r="PU57" s="71"/>
      <c r="PV57" s="71"/>
      <c r="PW57" s="71"/>
      <c r="PX57" s="71"/>
      <c r="PY57" s="71"/>
      <c r="PZ57" s="71"/>
      <c r="QA57" s="71"/>
      <c r="QB57" s="71"/>
      <c r="QC57" s="71"/>
      <c r="QD57" s="71"/>
      <c r="QE57" s="71"/>
      <c r="QF57" s="71"/>
      <c r="QG57" s="71"/>
      <c r="QH57" s="71"/>
      <c r="QI57" s="71"/>
      <c r="QJ57" s="71"/>
      <c r="QK57" s="71"/>
      <c r="QL57" s="71"/>
      <c r="QM57" s="71"/>
      <c r="QN57" s="71"/>
      <c r="QO57" s="71"/>
      <c r="QP57" s="71"/>
      <c r="QQ57" s="71"/>
      <c r="QR57" s="71"/>
      <c r="QS57" s="71"/>
      <c r="QT57" s="71"/>
      <c r="QU57" s="71"/>
      <c r="QV57" s="71"/>
      <c r="QW57" s="71"/>
      <c r="QX57" s="71"/>
      <c r="QY57" s="71"/>
      <c r="QZ57" s="71"/>
      <c r="RA57" s="71"/>
      <c r="RB57" s="71"/>
      <c r="RC57" s="71"/>
      <c r="RD57" s="71"/>
      <c r="RE57" s="71"/>
      <c r="RF57" s="71"/>
      <c r="RG57" s="71"/>
      <c r="RH57" s="71"/>
      <c r="RI57" s="71"/>
      <c r="RJ57" s="71"/>
      <c r="RK57" s="71"/>
      <c r="RL57" s="71"/>
      <c r="RM57" s="71"/>
      <c r="RN57" s="71"/>
      <c r="RO57" s="71"/>
      <c r="RP57" s="71"/>
      <c r="RQ57" s="71"/>
      <c r="RR57" s="71"/>
      <c r="RS57" s="71"/>
      <c r="RT57" s="71"/>
      <c r="RU57" s="71"/>
      <c r="RV57" s="71"/>
      <c r="RW57" s="71"/>
      <c r="RX57" s="71"/>
      <c r="RY57" s="71"/>
      <c r="RZ57" s="71"/>
      <c r="SA57" s="71"/>
      <c r="SB57" s="71"/>
      <c r="SC57" s="71"/>
      <c r="SD57" s="71"/>
      <c r="SE57" s="71"/>
      <c r="SF57" s="71"/>
      <c r="SG57" s="71"/>
      <c r="SH57" s="71"/>
    </row>
    <row r="58" spans="1:502">
      <c r="A58" s="16" t="s">
        <v>1563</v>
      </c>
      <c r="B58" s="70">
        <v>23</v>
      </c>
      <c r="C58" s="70">
        <v>23</v>
      </c>
      <c r="D58" s="70">
        <v>2</v>
      </c>
      <c r="E58" s="70">
        <v>2026</v>
      </c>
      <c r="F58" s="70" t="s">
        <v>1557</v>
      </c>
      <c r="G58" s="1075" t="s">
        <v>795</v>
      </c>
      <c r="H58" s="70" t="s">
        <v>796</v>
      </c>
      <c r="I58" s="1066"/>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3"/>
      <c r="BS58" s="73"/>
      <c r="BT58" s="73"/>
      <c r="BU58" s="73"/>
      <c r="BV58" s="73"/>
      <c r="BW58" s="73"/>
      <c r="BX58" s="73"/>
      <c r="BY58" s="73"/>
      <c r="BZ58" s="73"/>
      <c r="CA58" s="73"/>
      <c r="CB58" s="73"/>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c r="DB58" s="73"/>
      <c r="DC58" s="73"/>
      <c r="DD58" s="73"/>
      <c r="DE58" s="73"/>
      <c r="DF58" s="73"/>
      <c r="DG58" s="73"/>
      <c r="DH58" s="73"/>
      <c r="DI58" s="73"/>
      <c r="DJ58" s="73"/>
      <c r="DK58" s="73"/>
      <c r="DL58" s="73"/>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c r="EN58" s="73"/>
      <c r="EO58" s="73"/>
      <c r="EP58" s="73"/>
      <c r="EQ58" s="73"/>
      <c r="ER58" s="73"/>
      <c r="ES58" s="73"/>
      <c r="ET58" s="73"/>
      <c r="EU58" s="73"/>
      <c r="EV58" s="73"/>
      <c r="EW58" s="73"/>
      <c r="EX58" s="73"/>
      <c r="EY58" s="73"/>
      <c r="EZ58" s="73"/>
      <c r="FA58" s="73"/>
      <c r="FB58" s="73"/>
      <c r="FC58" s="73"/>
      <c r="FD58" s="73"/>
      <c r="FE58" s="73"/>
      <c r="FF58" s="73"/>
      <c r="FG58" s="73"/>
      <c r="FH58" s="73"/>
      <c r="FI58" s="73"/>
      <c r="FJ58" s="73"/>
      <c r="FK58" s="73"/>
      <c r="FL58" s="73"/>
      <c r="FM58" s="73"/>
      <c r="FN58" s="73"/>
      <c r="FO58" s="73"/>
      <c r="FP58" s="73"/>
      <c r="FQ58" s="73"/>
      <c r="FR58" s="73"/>
      <c r="FS58" s="73"/>
      <c r="FT58" s="73"/>
      <c r="FU58" s="73"/>
      <c r="FV58" s="73"/>
      <c r="FW58" s="73"/>
      <c r="FX58" s="73"/>
      <c r="FY58" s="73"/>
      <c r="FZ58" s="73"/>
      <c r="GA58" s="73"/>
      <c r="GB58" s="73"/>
      <c r="GC58" s="73"/>
      <c r="GD58" s="73"/>
      <c r="GE58" s="73"/>
      <c r="GF58" s="73"/>
      <c r="GG58" s="73"/>
      <c r="GH58" s="73"/>
      <c r="GI58" s="73"/>
      <c r="GJ58" s="73"/>
      <c r="GK58" s="73"/>
      <c r="GL58" s="73"/>
      <c r="GM58" s="73"/>
      <c r="GN58" s="73"/>
      <c r="GO58" s="73"/>
      <c r="GP58" s="73"/>
      <c r="GQ58" s="73"/>
      <c r="GR58" s="73"/>
      <c r="GS58" s="73"/>
      <c r="GT58" s="73"/>
      <c r="GU58" s="73"/>
      <c r="GV58" s="73"/>
      <c r="GW58" s="73"/>
      <c r="GX58" s="73"/>
      <c r="GY58" s="73"/>
      <c r="GZ58" s="73"/>
      <c r="HA58" s="73"/>
      <c r="HB58" s="73"/>
      <c r="HC58" s="73"/>
      <c r="HD58" s="73"/>
      <c r="HE58" s="73"/>
      <c r="HF58" s="73"/>
      <c r="HG58" s="73"/>
      <c r="HH58" s="73"/>
      <c r="HI58" s="73"/>
      <c r="HJ58" s="73"/>
      <c r="HK58" s="73"/>
      <c r="HL58" s="73"/>
      <c r="HM58" s="73"/>
      <c r="HN58" s="73"/>
      <c r="HO58" s="73"/>
      <c r="HP58" s="73"/>
      <c r="HQ58" s="73"/>
      <c r="HR58" s="73"/>
      <c r="HS58" s="73"/>
      <c r="HT58" s="73"/>
      <c r="HU58" s="73"/>
      <c r="HV58" s="73"/>
      <c r="HW58" s="73"/>
      <c r="HX58" s="73"/>
      <c r="HY58" s="73"/>
      <c r="HZ58" s="73"/>
      <c r="IA58" s="73"/>
      <c r="IB58" s="73"/>
      <c r="IC58" s="73"/>
      <c r="ID58" s="73"/>
      <c r="IE58" s="73"/>
      <c r="IF58" s="73"/>
      <c r="IG58" s="73"/>
      <c r="IH58" s="73"/>
      <c r="II58" s="73"/>
      <c r="IJ58" s="73"/>
      <c r="IK58" s="73"/>
      <c r="IL58" s="73"/>
      <c r="IM58" s="73"/>
      <c r="IN58" s="73"/>
      <c r="IO58" s="73"/>
      <c r="IP58" s="73"/>
      <c r="IQ58" s="73"/>
      <c r="IR58" s="73"/>
      <c r="IS58" s="73"/>
      <c r="IT58" s="73"/>
      <c r="IU58" s="73"/>
      <c r="IV58" s="74"/>
      <c r="IW58" s="71"/>
      <c r="IX58" s="71"/>
      <c r="IY58" s="71"/>
      <c r="IZ58" s="71"/>
      <c r="JA58" s="71"/>
      <c r="JB58" s="71"/>
      <c r="JC58" s="71"/>
      <c r="JD58" s="71"/>
      <c r="JE58" s="71"/>
      <c r="JF58" s="71"/>
      <c r="JG58" s="71"/>
      <c r="JH58" s="71"/>
      <c r="JI58" s="71"/>
      <c r="JJ58" s="71"/>
      <c r="JK58" s="71"/>
      <c r="JL58" s="71"/>
      <c r="JM58" s="71"/>
      <c r="JN58" s="71"/>
      <c r="JO58" s="71"/>
      <c r="JP58" s="71"/>
      <c r="JQ58" s="71"/>
      <c r="JR58" s="71"/>
      <c r="JS58" s="71"/>
      <c r="JT58" s="71"/>
      <c r="JU58" s="71"/>
      <c r="JV58" s="71"/>
      <c r="JW58" s="71"/>
      <c r="JX58" s="71"/>
      <c r="JY58" s="71"/>
      <c r="JZ58" s="71"/>
      <c r="KA58" s="71"/>
      <c r="KB58" s="71"/>
      <c r="KC58" s="71"/>
      <c r="KD58" s="71"/>
      <c r="KE58" s="71"/>
      <c r="KF58" s="71"/>
      <c r="KG58" s="71"/>
      <c r="KH58" s="71"/>
      <c r="KI58" s="71"/>
      <c r="KJ58" s="71"/>
      <c r="KK58" s="71"/>
      <c r="KL58" s="71"/>
      <c r="KM58" s="71"/>
      <c r="KN58" s="71"/>
      <c r="KO58" s="71"/>
      <c r="KP58" s="71"/>
      <c r="KQ58" s="71"/>
      <c r="KR58" s="71"/>
      <c r="KS58" s="71"/>
      <c r="KT58" s="71"/>
      <c r="KU58" s="71"/>
      <c r="KV58" s="71"/>
      <c r="KW58" s="71"/>
      <c r="KX58" s="71"/>
      <c r="KY58" s="71"/>
      <c r="KZ58" s="71"/>
      <c r="LA58" s="71"/>
      <c r="LB58" s="71"/>
      <c r="LC58" s="71"/>
      <c r="LD58" s="71"/>
      <c r="LE58" s="71"/>
      <c r="LF58" s="71"/>
      <c r="LG58" s="71"/>
      <c r="LH58" s="71"/>
      <c r="LI58" s="71"/>
      <c r="LJ58" s="71"/>
      <c r="LK58" s="71"/>
      <c r="LL58" s="71"/>
      <c r="LM58" s="71"/>
      <c r="LN58" s="71"/>
      <c r="LO58" s="71"/>
      <c r="LP58" s="71"/>
      <c r="LQ58" s="71"/>
      <c r="LR58" s="71"/>
      <c r="LS58" s="71"/>
      <c r="LT58" s="71"/>
      <c r="LU58" s="71"/>
      <c r="LV58" s="71"/>
      <c r="LW58" s="71"/>
      <c r="LX58" s="71"/>
      <c r="LY58" s="71"/>
      <c r="LZ58" s="71"/>
      <c r="MA58" s="71"/>
      <c r="MB58" s="71"/>
      <c r="MC58" s="71"/>
      <c r="MD58" s="71"/>
      <c r="ME58" s="71"/>
      <c r="MF58" s="71"/>
      <c r="MG58" s="71"/>
      <c r="MH58" s="71"/>
      <c r="MI58" s="71"/>
      <c r="MJ58" s="71"/>
      <c r="MK58" s="71"/>
      <c r="ML58" s="71"/>
      <c r="MM58" s="71"/>
      <c r="MN58" s="71"/>
      <c r="MO58" s="71"/>
      <c r="MP58" s="71"/>
      <c r="MQ58" s="71"/>
      <c r="MR58" s="71"/>
      <c r="MS58" s="71"/>
      <c r="MT58" s="71"/>
      <c r="MU58" s="71"/>
      <c r="MV58" s="71"/>
      <c r="MW58" s="71"/>
      <c r="MX58" s="71"/>
      <c r="MY58" s="71"/>
      <c r="MZ58" s="71"/>
      <c r="NA58" s="71"/>
      <c r="NB58" s="71"/>
      <c r="NC58" s="71"/>
      <c r="ND58" s="71"/>
      <c r="NE58" s="71"/>
      <c r="NF58" s="71"/>
      <c r="NG58" s="71"/>
      <c r="NH58" s="71"/>
      <c r="NI58" s="71"/>
      <c r="NJ58" s="71"/>
      <c r="NK58" s="71"/>
      <c r="NL58" s="71"/>
      <c r="NM58" s="71"/>
      <c r="NN58" s="71"/>
      <c r="NO58" s="71"/>
      <c r="NP58" s="71"/>
      <c r="NQ58" s="71"/>
      <c r="NR58" s="71"/>
      <c r="NS58" s="71"/>
      <c r="NT58" s="71"/>
      <c r="NU58" s="71"/>
      <c r="NV58" s="71"/>
      <c r="NW58" s="71"/>
      <c r="NX58" s="71"/>
      <c r="NY58" s="71"/>
      <c r="NZ58" s="71"/>
      <c r="OA58" s="71"/>
      <c r="OB58" s="71"/>
      <c r="OC58" s="71"/>
      <c r="OD58" s="71"/>
      <c r="OE58" s="71"/>
      <c r="OF58" s="71"/>
      <c r="OG58" s="71"/>
      <c r="OH58" s="71"/>
      <c r="OI58" s="71"/>
      <c r="OJ58" s="71"/>
      <c r="OK58" s="71"/>
      <c r="OL58" s="71"/>
      <c r="OM58" s="71"/>
      <c r="ON58" s="71"/>
      <c r="OO58" s="71"/>
      <c r="OP58" s="71"/>
      <c r="OQ58" s="71"/>
      <c r="OR58" s="71"/>
      <c r="OS58" s="71"/>
      <c r="OT58" s="71"/>
      <c r="OU58" s="71"/>
      <c r="OV58" s="71"/>
      <c r="OW58" s="71"/>
      <c r="OX58" s="71"/>
      <c r="OY58" s="71"/>
      <c r="OZ58" s="71"/>
      <c r="PA58" s="71"/>
      <c r="PB58" s="71"/>
      <c r="PC58" s="71"/>
      <c r="PD58" s="71"/>
      <c r="PE58" s="71"/>
      <c r="PF58" s="71"/>
      <c r="PG58" s="71"/>
      <c r="PH58" s="71"/>
      <c r="PI58" s="71"/>
      <c r="PJ58" s="71"/>
      <c r="PK58" s="71"/>
      <c r="PL58" s="71"/>
      <c r="PM58" s="71"/>
      <c r="PN58" s="71"/>
      <c r="PO58" s="71"/>
      <c r="PP58" s="71"/>
      <c r="PQ58" s="71"/>
      <c r="PR58" s="71"/>
      <c r="PS58" s="71"/>
      <c r="PT58" s="71"/>
      <c r="PU58" s="71"/>
      <c r="PV58" s="71"/>
      <c r="PW58" s="71"/>
      <c r="PX58" s="71"/>
      <c r="PY58" s="71"/>
      <c r="PZ58" s="71"/>
      <c r="QA58" s="71"/>
      <c r="QB58" s="71"/>
      <c r="QC58" s="71"/>
      <c r="QD58" s="71"/>
      <c r="QE58" s="71"/>
      <c r="QF58" s="71"/>
      <c r="QG58" s="71"/>
      <c r="QH58" s="71"/>
      <c r="QI58" s="71"/>
      <c r="QJ58" s="71"/>
      <c r="QK58" s="71"/>
      <c r="QL58" s="71"/>
      <c r="QM58" s="71"/>
      <c r="QN58" s="71"/>
      <c r="QO58" s="71"/>
      <c r="QP58" s="71"/>
      <c r="QQ58" s="71"/>
      <c r="QR58" s="71"/>
      <c r="QS58" s="71"/>
      <c r="QT58" s="71"/>
      <c r="QU58" s="71"/>
      <c r="QV58" s="71"/>
      <c r="QW58" s="71"/>
      <c r="QX58" s="71"/>
      <c r="QY58" s="71"/>
      <c r="QZ58" s="71"/>
      <c r="RA58" s="71"/>
      <c r="RB58" s="71"/>
      <c r="RC58" s="71"/>
      <c r="RD58" s="71"/>
      <c r="RE58" s="71"/>
      <c r="RF58" s="71"/>
      <c r="RG58" s="71"/>
      <c r="RH58" s="71"/>
      <c r="RI58" s="71"/>
      <c r="RJ58" s="71"/>
      <c r="RK58" s="71"/>
      <c r="RL58" s="71"/>
      <c r="RM58" s="71"/>
      <c r="RN58" s="71"/>
      <c r="RO58" s="71"/>
      <c r="RP58" s="71"/>
      <c r="RQ58" s="71"/>
      <c r="RR58" s="71"/>
      <c r="RS58" s="71"/>
      <c r="RT58" s="71"/>
      <c r="RU58" s="71"/>
      <c r="RV58" s="71"/>
      <c r="RW58" s="71"/>
      <c r="RX58" s="71"/>
      <c r="RY58" s="71"/>
      <c r="RZ58" s="71"/>
      <c r="SA58" s="71"/>
      <c r="SB58" s="71"/>
      <c r="SC58" s="71"/>
      <c r="SD58" s="71"/>
      <c r="SE58" s="71"/>
      <c r="SF58" s="71"/>
      <c r="SG58" s="71"/>
      <c r="SH58" s="71"/>
    </row>
    <row r="59" spans="1:502">
      <c r="A59" s="16" t="s">
        <v>1564</v>
      </c>
      <c r="B59" s="70">
        <v>24</v>
      </c>
      <c r="C59" s="70">
        <v>24</v>
      </c>
      <c r="D59" s="70">
        <v>2</v>
      </c>
      <c r="E59" s="70">
        <v>2027</v>
      </c>
      <c r="F59" s="70" t="s">
        <v>1558</v>
      </c>
      <c r="G59" s="1075" t="s">
        <v>795</v>
      </c>
      <c r="H59" s="70" t="s">
        <v>796</v>
      </c>
      <c r="I59" s="1066"/>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c r="EN59" s="73"/>
      <c r="EO59" s="73"/>
      <c r="EP59" s="73"/>
      <c r="EQ59" s="73"/>
      <c r="ER59" s="73"/>
      <c r="ES59" s="73"/>
      <c r="ET59" s="73"/>
      <c r="EU59" s="73"/>
      <c r="EV59" s="73"/>
      <c r="EW59" s="73"/>
      <c r="EX59" s="73"/>
      <c r="EY59" s="73"/>
      <c r="EZ59" s="73"/>
      <c r="FA59" s="73"/>
      <c r="FB59" s="73"/>
      <c r="FC59" s="73"/>
      <c r="FD59" s="73"/>
      <c r="FE59" s="73"/>
      <c r="FF59" s="73"/>
      <c r="FG59" s="73"/>
      <c r="FH59" s="73"/>
      <c r="FI59" s="73"/>
      <c r="FJ59" s="73"/>
      <c r="FK59" s="73"/>
      <c r="FL59" s="73"/>
      <c r="FM59" s="73"/>
      <c r="FN59" s="73"/>
      <c r="FO59" s="73"/>
      <c r="FP59" s="73"/>
      <c r="FQ59" s="73"/>
      <c r="FR59" s="73"/>
      <c r="FS59" s="73"/>
      <c r="FT59" s="73"/>
      <c r="FU59" s="73"/>
      <c r="FV59" s="73"/>
      <c r="FW59" s="73"/>
      <c r="FX59" s="73"/>
      <c r="FY59" s="73"/>
      <c r="FZ59" s="73"/>
      <c r="GA59" s="73"/>
      <c r="GB59" s="73"/>
      <c r="GC59" s="73"/>
      <c r="GD59" s="73"/>
      <c r="GE59" s="73"/>
      <c r="GF59" s="73"/>
      <c r="GG59" s="73"/>
      <c r="GH59" s="73"/>
      <c r="GI59" s="73"/>
      <c r="GJ59" s="73"/>
      <c r="GK59" s="73"/>
      <c r="GL59" s="73"/>
      <c r="GM59" s="73"/>
      <c r="GN59" s="73"/>
      <c r="GO59" s="73"/>
      <c r="GP59" s="73"/>
      <c r="GQ59" s="73"/>
      <c r="GR59" s="73"/>
      <c r="GS59" s="73"/>
      <c r="GT59" s="73"/>
      <c r="GU59" s="73"/>
      <c r="GV59" s="73"/>
      <c r="GW59" s="73"/>
      <c r="GX59" s="73"/>
      <c r="GY59" s="73"/>
      <c r="GZ59" s="73"/>
      <c r="HA59" s="73"/>
      <c r="HB59" s="73"/>
      <c r="HC59" s="73"/>
      <c r="HD59" s="73"/>
      <c r="HE59" s="73"/>
      <c r="HF59" s="73"/>
      <c r="HG59" s="73"/>
      <c r="HH59" s="73"/>
      <c r="HI59" s="73"/>
      <c r="HJ59" s="73"/>
      <c r="HK59" s="73"/>
      <c r="HL59" s="73"/>
      <c r="HM59" s="73"/>
      <c r="HN59" s="73"/>
      <c r="HO59" s="73"/>
      <c r="HP59" s="73"/>
      <c r="HQ59" s="73"/>
      <c r="HR59" s="73"/>
      <c r="HS59" s="73"/>
      <c r="HT59" s="73"/>
      <c r="HU59" s="73"/>
      <c r="HV59" s="73"/>
      <c r="HW59" s="73"/>
      <c r="HX59" s="73"/>
      <c r="HY59" s="73"/>
      <c r="HZ59" s="73"/>
      <c r="IA59" s="73"/>
      <c r="IB59" s="73"/>
      <c r="IC59" s="73"/>
      <c r="ID59" s="73"/>
      <c r="IE59" s="73"/>
      <c r="IF59" s="73"/>
      <c r="IG59" s="73"/>
      <c r="IH59" s="73"/>
      <c r="II59" s="73"/>
      <c r="IJ59" s="73"/>
      <c r="IK59" s="73"/>
      <c r="IL59" s="73"/>
      <c r="IM59" s="73"/>
      <c r="IN59" s="73"/>
      <c r="IO59" s="73"/>
      <c r="IP59" s="73"/>
      <c r="IQ59" s="73"/>
      <c r="IR59" s="73"/>
      <c r="IS59" s="73"/>
      <c r="IT59" s="73"/>
      <c r="IU59" s="73"/>
      <c r="IV59" s="74"/>
      <c r="IW59" s="71"/>
      <c r="IX59" s="71"/>
      <c r="IY59" s="71"/>
      <c r="IZ59" s="71"/>
      <c r="JA59" s="71"/>
      <c r="JB59" s="71"/>
      <c r="JC59" s="71"/>
      <c r="JD59" s="71"/>
      <c r="JE59" s="71"/>
      <c r="JF59" s="71"/>
      <c r="JG59" s="71"/>
      <c r="JH59" s="71"/>
      <c r="JI59" s="71"/>
      <c r="JJ59" s="71"/>
      <c r="JK59" s="71"/>
      <c r="JL59" s="71"/>
      <c r="JM59" s="71"/>
      <c r="JN59" s="71"/>
      <c r="JO59" s="71"/>
      <c r="JP59" s="71"/>
      <c r="JQ59" s="71"/>
      <c r="JR59" s="71"/>
      <c r="JS59" s="71"/>
      <c r="JT59" s="71"/>
      <c r="JU59" s="71"/>
      <c r="JV59" s="71"/>
      <c r="JW59" s="71"/>
      <c r="JX59" s="71"/>
      <c r="JY59" s="71"/>
      <c r="JZ59" s="71"/>
      <c r="KA59" s="71"/>
      <c r="KB59" s="71"/>
      <c r="KC59" s="71"/>
      <c r="KD59" s="71"/>
      <c r="KE59" s="71"/>
      <c r="KF59" s="71"/>
      <c r="KG59" s="71"/>
      <c r="KH59" s="71"/>
      <c r="KI59" s="71"/>
      <c r="KJ59" s="71"/>
      <c r="KK59" s="71"/>
      <c r="KL59" s="71"/>
      <c r="KM59" s="71"/>
      <c r="KN59" s="71"/>
      <c r="KO59" s="71"/>
      <c r="KP59" s="71"/>
      <c r="KQ59" s="71"/>
      <c r="KR59" s="71"/>
      <c r="KS59" s="71"/>
      <c r="KT59" s="71"/>
      <c r="KU59" s="71"/>
      <c r="KV59" s="71"/>
      <c r="KW59" s="71"/>
      <c r="KX59" s="71"/>
      <c r="KY59" s="71"/>
      <c r="KZ59" s="71"/>
      <c r="LA59" s="71"/>
      <c r="LB59" s="71"/>
      <c r="LC59" s="71"/>
      <c r="LD59" s="71"/>
      <c r="LE59" s="71"/>
      <c r="LF59" s="71"/>
      <c r="LG59" s="71"/>
      <c r="LH59" s="71"/>
      <c r="LI59" s="71"/>
      <c r="LJ59" s="71"/>
      <c r="LK59" s="71"/>
      <c r="LL59" s="71"/>
      <c r="LM59" s="71"/>
      <c r="LN59" s="71"/>
      <c r="LO59" s="71"/>
      <c r="LP59" s="71"/>
      <c r="LQ59" s="71"/>
      <c r="LR59" s="71"/>
      <c r="LS59" s="71"/>
      <c r="LT59" s="71"/>
      <c r="LU59" s="71"/>
      <c r="LV59" s="71"/>
      <c r="LW59" s="71"/>
      <c r="LX59" s="71"/>
      <c r="LY59" s="71"/>
      <c r="LZ59" s="71"/>
      <c r="MA59" s="71"/>
      <c r="MB59" s="71"/>
      <c r="MC59" s="71"/>
      <c r="MD59" s="71"/>
      <c r="ME59" s="71"/>
      <c r="MF59" s="71"/>
      <c r="MG59" s="71"/>
      <c r="MH59" s="71"/>
      <c r="MI59" s="71"/>
      <c r="MJ59" s="71"/>
      <c r="MK59" s="71"/>
      <c r="ML59" s="71"/>
      <c r="MM59" s="71"/>
      <c r="MN59" s="71"/>
      <c r="MO59" s="71"/>
      <c r="MP59" s="71"/>
      <c r="MQ59" s="71"/>
      <c r="MR59" s="71"/>
      <c r="MS59" s="71"/>
      <c r="MT59" s="71"/>
      <c r="MU59" s="71"/>
      <c r="MV59" s="71"/>
      <c r="MW59" s="71"/>
      <c r="MX59" s="71"/>
      <c r="MY59" s="71"/>
      <c r="MZ59" s="71"/>
      <c r="NA59" s="71"/>
      <c r="NB59" s="71"/>
      <c r="NC59" s="71"/>
      <c r="ND59" s="71"/>
      <c r="NE59" s="71"/>
      <c r="NF59" s="71"/>
      <c r="NG59" s="71"/>
      <c r="NH59" s="71"/>
      <c r="NI59" s="71"/>
      <c r="NJ59" s="71"/>
      <c r="NK59" s="71"/>
      <c r="NL59" s="71"/>
      <c r="NM59" s="71"/>
      <c r="NN59" s="71"/>
      <c r="NO59" s="71"/>
      <c r="NP59" s="71"/>
      <c r="NQ59" s="71"/>
      <c r="NR59" s="71"/>
      <c r="NS59" s="71"/>
      <c r="NT59" s="71"/>
      <c r="NU59" s="71"/>
      <c r="NV59" s="71"/>
      <c r="NW59" s="71"/>
      <c r="NX59" s="71"/>
      <c r="NY59" s="71"/>
      <c r="NZ59" s="71"/>
      <c r="OA59" s="71"/>
      <c r="OB59" s="71"/>
      <c r="OC59" s="71"/>
      <c r="OD59" s="71"/>
      <c r="OE59" s="71"/>
      <c r="OF59" s="71"/>
      <c r="OG59" s="71"/>
      <c r="OH59" s="71"/>
      <c r="OI59" s="71"/>
      <c r="OJ59" s="71"/>
      <c r="OK59" s="71"/>
      <c r="OL59" s="71"/>
      <c r="OM59" s="71"/>
      <c r="ON59" s="71"/>
      <c r="OO59" s="71"/>
      <c r="OP59" s="71"/>
      <c r="OQ59" s="71"/>
      <c r="OR59" s="71"/>
      <c r="OS59" s="71"/>
      <c r="OT59" s="71"/>
      <c r="OU59" s="71"/>
      <c r="OV59" s="71"/>
      <c r="OW59" s="71"/>
      <c r="OX59" s="71"/>
      <c r="OY59" s="71"/>
      <c r="OZ59" s="71"/>
      <c r="PA59" s="71"/>
      <c r="PB59" s="71"/>
      <c r="PC59" s="71"/>
      <c r="PD59" s="71"/>
      <c r="PE59" s="71"/>
      <c r="PF59" s="71"/>
      <c r="PG59" s="71"/>
      <c r="PH59" s="71"/>
      <c r="PI59" s="71"/>
      <c r="PJ59" s="71"/>
      <c r="PK59" s="71"/>
      <c r="PL59" s="71"/>
      <c r="PM59" s="71"/>
      <c r="PN59" s="71"/>
      <c r="PO59" s="71"/>
      <c r="PP59" s="71"/>
      <c r="PQ59" s="71"/>
      <c r="PR59" s="71"/>
      <c r="PS59" s="71"/>
      <c r="PT59" s="71"/>
      <c r="PU59" s="71"/>
      <c r="PV59" s="71"/>
      <c r="PW59" s="71"/>
      <c r="PX59" s="71"/>
      <c r="PY59" s="71"/>
      <c r="PZ59" s="71"/>
      <c r="QA59" s="71"/>
      <c r="QB59" s="71"/>
      <c r="QC59" s="71"/>
      <c r="QD59" s="71"/>
      <c r="QE59" s="71"/>
      <c r="QF59" s="71"/>
      <c r="QG59" s="71"/>
      <c r="QH59" s="71"/>
      <c r="QI59" s="71"/>
      <c r="QJ59" s="71"/>
      <c r="QK59" s="71"/>
      <c r="QL59" s="71"/>
      <c r="QM59" s="71"/>
      <c r="QN59" s="71"/>
      <c r="QO59" s="71"/>
      <c r="QP59" s="71"/>
      <c r="QQ59" s="71"/>
      <c r="QR59" s="71"/>
      <c r="QS59" s="71"/>
      <c r="QT59" s="71"/>
      <c r="QU59" s="71"/>
      <c r="QV59" s="71"/>
      <c r="QW59" s="71"/>
      <c r="QX59" s="71"/>
      <c r="QY59" s="71"/>
      <c r="QZ59" s="71"/>
      <c r="RA59" s="71"/>
      <c r="RB59" s="71"/>
      <c r="RC59" s="71"/>
      <c r="RD59" s="71"/>
      <c r="RE59" s="71"/>
      <c r="RF59" s="71"/>
      <c r="RG59" s="71"/>
      <c r="RH59" s="71"/>
      <c r="RI59" s="71"/>
      <c r="RJ59" s="71"/>
      <c r="RK59" s="71"/>
      <c r="RL59" s="71"/>
      <c r="RM59" s="71"/>
      <c r="RN59" s="71"/>
      <c r="RO59" s="71"/>
      <c r="RP59" s="71"/>
      <c r="RQ59" s="71"/>
      <c r="RR59" s="71"/>
      <c r="RS59" s="71"/>
      <c r="RT59" s="71"/>
      <c r="RU59" s="71"/>
      <c r="RV59" s="71"/>
      <c r="RW59" s="71"/>
      <c r="RX59" s="71"/>
      <c r="RY59" s="71"/>
      <c r="RZ59" s="71"/>
      <c r="SA59" s="71"/>
      <c r="SB59" s="71"/>
      <c r="SC59" s="71"/>
      <c r="SD59" s="71"/>
      <c r="SE59" s="71"/>
      <c r="SF59" s="71"/>
      <c r="SG59" s="71"/>
      <c r="SH59" s="71"/>
    </row>
    <row r="60" spans="1:502">
      <c r="A60" s="16" t="s">
        <v>1565</v>
      </c>
      <c r="B60" s="70">
        <v>25</v>
      </c>
      <c r="C60" s="70">
        <v>25</v>
      </c>
      <c r="D60" s="70">
        <v>2</v>
      </c>
      <c r="E60" s="70">
        <v>2028</v>
      </c>
      <c r="F60" s="70" t="s">
        <v>1559</v>
      </c>
      <c r="G60" s="1075" t="s">
        <v>795</v>
      </c>
      <c r="H60" s="70" t="s">
        <v>796</v>
      </c>
      <c r="I60" s="1066"/>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c r="EN60" s="73"/>
      <c r="EO60" s="73"/>
      <c r="EP60" s="73"/>
      <c r="EQ60" s="73"/>
      <c r="ER60" s="73"/>
      <c r="ES60" s="73"/>
      <c r="ET60" s="73"/>
      <c r="EU60" s="73"/>
      <c r="EV60" s="73"/>
      <c r="EW60" s="73"/>
      <c r="EX60" s="73"/>
      <c r="EY60" s="73"/>
      <c r="EZ60" s="73"/>
      <c r="FA60" s="73"/>
      <c r="FB60" s="73"/>
      <c r="FC60" s="73"/>
      <c r="FD60" s="73"/>
      <c r="FE60" s="73"/>
      <c r="FF60" s="73"/>
      <c r="FG60" s="73"/>
      <c r="FH60" s="73"/>
      <c r="FI60" s="73"/>
      <c r="FJ60" s="73"/>
      <c r="FK60" s="73"/>
      <c r="FL60" s="73"/>
      <c r="FM60" s="73"/>
      <c r="FN60" s="73"/>
      <c r="FO60" s="73"/>
      <c r="FP60" s="73"/>
      <c r="FQ60" s="73"/>
      <c r="FR60" s="73"/>
      <c r="FS60" s="73"/>
      <c r="FT60" s="73"/>
      <c r="FU60" s="73"/>
      <c r="FV60" s="73"/>
      <c r="FW60" s="73"/>
      <c r="FX60" s="73"/>
      <c r="FY60" s="73"/>
      <c r="FZ60" s="73"/>
      <c r="GA60" s="73"/>
      <c r="GB60" s="73"/>
      <c r="GC60" s="73"/>
      <c r="GD60" s="73"/>
      <c r="GE60" s="73"/>
      <c r="GF60" s="73"/>
      <c r="GG60" s="73"/>
      <c r="GH60" s="73"/>
      <c r="GI60" s="73"/>
      <c r="GJ60" s="73"/>
      <c r="GK60" s="73"/>
      <c r="GL60" s="73"/>
      <c r="GM60" s="73"/>
      <c r="GN60" s="73"/>
      <c r="GO60" s="73"/>
      <c r="GP60" s="73"/>
      <c r="GQ60" s="73"/>
      <c r="GR60" s="73"/>
      <c r="GS60" s="73"/>
      <c r="GT60" s="73"/>
      <c r="GU60" s="73"/>
      <c r="GV60" s="73"/>
      <c r="GW60" s="73"/>
      <c r="GX60" s="73"/>
      <c r="GY60" s="73"/>
      <c r="GZ60" s="73"/>
      <c r="HA60" s="73"/>
      <c r="HB60" s="73"/>
      <c r="HC60" s="73"/>
      <c r="HD60" s="73"/>
      <c r="HE60" s="73"/>
      <c r="HF60" s="73"/>
      <c r="HG60" s="73"/>
      <c r="HH60" s="73"/>
      <c r="HI60" s="73"/>
      <c r="HJ60" s="73"/>
      <c r="HK60" s="73"/>
      <c r="HL60" s="73"/>
      <c r="HM60" s="73"/>
      <c r="HN60" s="73"/>
      <c r="HO60" s="73"/>
      <c r="HP60" s="73"/>
      <c r="HQ60" s="73"/>
      <c r="HR60" s="73"/>
      <c r="HS60" s="73"/>
      <c r="HT60" s="73"/>
      <c r="HU60" s="73"/>
      <c r="HV60" s="73"/>
      <c r="HW60" s="73"/>
      <c r="HX60" s="73"/>
      <c r="HY60" s="73"/>
      <c r="HZ60" s="73"/>
      <c r="IA60" s="73"/>
      <c r="IB60" s="73"/>
      <c r="IC60" s="73"/>
      <c r="ID60" s="73"/>
      <c r="IE60" s="73"/>
      <c r="IF60" s="73"/>
      <c r="IG60" s="73"/>
      <c r="IH60" s="73"/>
      <c r="II60" s="73"/>
      <c r="IJ60" s="73"/>
      <c r="IK60" s="73"/>
      <c r="IL60" s="73"/>
      <c r="IM60" s="73"/>
      <c r="IN60" s="73"/>
      <c r="IO60" s="73"/>
      <c r="IP60" s="73"/>
      <c r="IQ60" s="73"/>
      <c r="IR60" s="73"/>
      <c r="IS60" s="73"/>
      <c r="IT60" s="73"/>
      <c r="IU60" s="73"/>
      <c r="IV60" s="74"/>
      <c r="IW60" s="71"/>
      <c r="IX60" s="71"/>
      <c r="IY60" s="71"/>
      <c r="IZ60" s="71"/>
      <c r="JA60" s="71"/>
      <c r="JB60" s="71"/>
      <c r="JC60" s="71"/>
      <c r="JD60" s="71"/>
      <c r="JE60" s="71"/>
      <c r="JF60" s="71"/>
      <c r="JG60" s="71"/>
      <c r="JH60" s="71"/>
      <c r="JI60" s="71"/>
      <c r="JJ60" s="71"/>
      <c r="JK60" s="71"/>
      <c r="JL60" s="71"/>
      <c r="JM60" s="71"/>
      <c r="JN60" s="71"/>
      <c r="JO60" s="71"/>
      <c r="JP60" s="71"/>
      <c r="JQ60" s="71"/>
      <c r="JR60" s="71"/>
      <c r="JS60" s="71"/>
      <c r="JT60" s="71"/>
      <c r="JU60" s="71"/>
      <c r="JV60" s="71"/>
      <c r="JW60" s="71"/>
      <c r="JX60" s="71"/>
      <c r="JY60" s="71"/>
      <c r="JZ60" s="71"/>
      <c r="KA60" s="71"/>
      <c r="KB60" s="71"/>
      <c r="KC60" s="71"/>
      <c r="KD60" s="71"/>
      <c r="KE60" s="71"/>
      <c r="KF60" s="71"/>
      <c r="KG60" s="71"/>
      <c r="KH60" s="71"/>
      <c r="KI60" s="71"/>
      <c r="KJ60" s="71"/>
      <c r="KK60" s="71"/>
      <c r="KL60" s="71"/>
      <c r="KM60" s="71"/>
      <c r="KN60" s="71"/>
      <c r="KO60" s="71"/>
      <c r="KP60" s="71"/>
      <c r="KQ60" s="71"/>
      <c r="KR60" s="71"/>
      <c r="KS60" s="71"/>
      <c r="KT60" s="71"/>
      <c r="KU60" s="71"/>
      <c r="KV60" s="71"/>
      <c r="KW60" s="71"/>
      <c r="KX60" s="71"/>
      <c r="KY60" s="71"/>
      <c r="KZ60" s="71"/>
      <c r="LA60" s="71"/>
      <c r="LB60" s="71"/>
      <c r="LC60" s="71"/>
      <c r="LD60" s="71"/>
      <c r="LE60" s="71"/>
      <c r="LF60" s="71"/>
      <c r="LG60" s="71"/>
      <c r="LH60" s="71"/>
      <c r="LI60" s="71"/>
      <c r="LJ60" s="71"/>
      <c r="LK60" s="71"/>
      <c r="LL60" s="71"/>
      <c r="LM60" s="71"/>
      <c r="LN60" s="71"/>
      <c r="LO60" s="71"/>
      <c r="LP60" s="71"/>
      <c r="LQ60" s="71"/>
      <c r="LR60" s="71"/>
      <c r="LS60" s="71"/>
      <c r="LT60" s="71"/>
      <c r="LU60" s="71"/>
      <c r="LV60" s="71"/>
      <c r="LW60" s="71"/>
      <c r="LX60" s="71"/>
      <c r="LY60" s="71"/>
      <c r="LZ60" s="71"/>
      <c r="MA60" s="71"/>
      <c r="MB60" s="71"/>
      <c r="MC60" s="71"/>
      <c r="MD60" s="71"/>
      <c r="ME60" s="71"/>
      <c r="MF60" s="71"/>
      <c r="MG60" s="71"/>
      <c r="MH60" s="71"/>
      <c r="MI60" s="71"/>
      <c r="MJ60" s="71"/>
      <c r="MK60" s="71"/>
      <c r="ML60" s="71"/>
      <c r="MM60" s="71"/>
      <c r="MN60" s="71"/>
      <c r="MO60" s="71"/>
      <c r="MP60" s="71"/>
      <c r="MQ60" s="71"/>
      <c r="MR60" s="71"/>
      <c r="MS60" s="71"/>
      <c r="MT60" s="71"/>
      <c r="MU60" s="71"/>
      <c r="MV60" s="71"/>
      <c r="MW60" s="71"/>
      <c r="MX60" s="71"/>
      <c r="MY60" s="71"/>
      <c r="MZ60" s="71"/>
      <c r="NA60" s="71"/>
      <c r="NB60" s="71"/>
      <c r="NC60" s="71"/>
      <c r="ND60" s="71"/>
      <c r="NE60" s="71"/>
      <c r="NF60" s="71"/>
      <c r="NG60" s="71"/>
      <c r="NH60" s="71"/>
      <c r="NI60" s="71"/>
      <c r="NJ60" s="71"/>
      <c r="NK60" s="71"/>
      <c r="NL60" s="71"/>
      <c r="NM60" s="71"/>
      <c r="NN60" s="71"/>
      <c r="NO60" s="71"/>
      <c r="NP60" s="71"/>
      <c r="NQ60" s="71"/>
      <c r="NR60" s="71"/>
      <c r="NS60" s="71"/>
      <c r="NT60" s="71"/>
      <c r="NU60" s="71"/>
      <c r="NV60" s="71"/>
      <c r="NW60" s="71"/>
      <c r="NX60" s="71"/>
      <c r="NY60" s="71"/>
      <c r="NZ60" s="71"/>
      <c r="OA60" s="71"/>
      <c r="OB60" s="71"/>
      <c r="OC60" s="71"/>
      <c r="OD60" s="71"/>
      <c r="OE60" s="71"/>
      <c r="OF60" s="71"/>
      <c r="OG60" s="71"/>
      <c r="OH60" s="71"/>
      <c r="OI60" s="71"/>
      <c r="OJ60" s="71"/>
      <c r="OK60" s="71"/>
      <c r="OL60" s="71"/>
      <c r="OM60" s="71"/>
      <c r="ON60" s="71"/>
      <c r="OO60" s="71"/>
      <c r="OP60" s="71"/>
      <c r="OQ60" s="71"/>
      <c r="OR60" s="71"/>
      <c r="OS60" s="71"/>
      <c r="OT60" s="71"/>
      <c r="OU60" s="71"/>
      <c r="OV60" s="71"/>
      <c r="OW60" s="71"/>
      <c r="OX60" s="71"/>
      <c r="OY60" s="71"/>
      <c r="OZ60" s="71"/>
      <c r="PA60" s="71"/>
      <c r="PB60" s="71"/>
      <c r="PC60" s="71"/>
      <c r="PD60" s="71"/>
      <c r="PE60" s="71"/>
      <c r="PF60" s="71"/>
      <c r="PG60" s="71"/>
      <c r="PH60" s="71"/>
      <c r="PI60" s="71"/>
      <c r="PJ60" s="71"/>
      <c r="PK60" s="71"/>
      <c r="PL60" s="71"/>
      <c r="PM60" s="71"/>
      <c r="PN60" s="71"/>
      <c r="PO60" s="71"/>
      <c r="PP60" s="71"/>
      <c r="PQ60" s="71"/>
      <c r="PR60" s="71"/>
      <c r="PS60" s="71"/>
      <c r="PT60" s="71"/>
      <c r="PU60" s="71"/>
      <c r="PV60" s="71"/>
      <c r="PW60" s="71"/>
      <c r="PX60" s="71"/>
      <c r="PY60" s="71"/>
      <c r="PZ60" s="71"/>
      <c r="QA60" s="71"/>
      <c r="QB60" s="71"/>
      <c r="QC60" s="71"/>
      <c r="QD60" s="71"/>
      <c r="QE60" s="71"/>
      <c r="QF60" s="71"/>
      <c r="QG60" s="71"/>
      <c r="QH60" s="71"/>
      <c r="QI60" s="71"/>
      <c r="QJ60" s="71"/>
      <c r="QK60" s="71"/>
      <c r="QL60" s="71"/>
      <c r="QM60" s="71"/>
      <c r="QN60" s="71"/>
      <c r="QO60" s="71"/>
      <c r="QP60" s="71"/>
      <c r="QQ60" s="71"/>
      <c r="QR60" s="71"/>
      <c r="QS60" s="71"/>
      <c r="QT60" s="71"/>
      <c r="QU60" s="71"/>
      <c r="QV60" s="71"/>
      <c r="QW60" s="71"/>
      <c r="QX60" s="71"/>
      <c r="QY60" s="71"/>
      <c r="QZ60" s="71"/>
      <c r="RA60" s="71"/>
      <c r="RB60" s="71"/>
      <c r="RC60" s="71"/>
      <c r="RD60" s="71"/>
      <c r="RE60" s="71"/>
      <c r="RF60" s="71"/>
      <c r="RG60" s="71"/>
      <c r="RH60" s="71"/>
      <c r="RI60" s="71"/>
      <c r="RJ60" s="71"/>
      <c r="RK60" s="71"/>
      <c r="RL60" s="71"/>
      <c r="RM60" s="71"/>
      <c r="RN60" s="71"/>
      <c r="RO60" s="71"/>
      <c r="RP60" s="71"/>
      <c r="RQ60" s="71"/>
      <c r="RR60" s="71"/>
      <c r="RS60" s="71"/>
      <c r="RT60" s="71"/>
      <c r="RU60" s="71"/>
      <c r="RV60" s="71"/>
      <c r="RW60" s="71"/>
      <c r="RX60" s="71"/>
      <c r="RY60" s="71"/>
      <c r="RZ60" s="71"/>
      <c r="SA60" s="71"/>
      <c r="SB60" s="71"/>
      <c r="SC60" s="71"/>
      <c r="SD60" s="71"/>
      <c r="SE60" s="71"/>
      <c r="SF60" s="71"/>
      <c r="SG60" s="71"/>
      <c r="SH60" s="71"/>
    </row>
    <row r="61" spans="1:502">
      <c r="A61" s="16" t="s">
        <v>1566</v>
      </c>
      <c r="B61" s="70">
        <v>26</v>
      </c>
      <c r="C61" s="70">
        <v>26</v>
      </c>
      <c r="D61" s="70">
        <v>2</v>
      </c>
      <c r="E61" s="70">
        <v>2029</v>
      </c>
      <c r="F61" s="70" t="s">
        <v>1560</v>
      </c>
      <c r="G61" s="1075" t="s">
        <v>795</v>
      </c>
      <c r="H61" s="70" t="s">
        <v>796</v>
      </c>
      <c r="I61" s="1066"/>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73"/>
      <c r="EQ61" s="73"/>
      <c r="ER61" s="73"/>
      <c r="ES61" s="73"/>
      <c r="ET61" s="73"/>
      <c r="EU61" s="73"/>
      <c r="EV61" s="73"/>
      <c r="EW61" s="73"/>
      <c r="EX61" s="73"/>
      <c r="EY61" s="73"/>
      <c r="EZ61" s="73"/>
      <c r="FA61" s="73"/>
      <c r="FB61" s="73"/>
      <c r="FC61" s="73"/>
      <c r="FD61" s="73"/>
      <c r="FE61" s="73"/>
      <c r="FF61" s="73"/>
      <c r="FG61" s="73"/>
      <c r="FH61" s="73"/>
      <c r="FI61" s="73"/>
      <c r="FJ61" s="73"/>
      <c r="FK61" s="73"/>
      <c r="FL61" s="73"/>
      <c r="FM61" s="73"/>
      <c r="FN61" s="73"/>
      <c r="FO61" s="73"/>
      <c r="FP61" s="73"/>
      <c r="FQ61" s="73"/>
      <c r="FR61" s="73"/>
      <c r="FS61" s="73"/>
      <c r="FT61" s="73"/>
      <c r="FU61" s="73"/>
      <c r="FV61" s="73"/>
      <c r="FW61" s="73"/>
      <c r="FX61" s="73"/>
      <c r="FY61" s="73"/>
      <c r="FZ61" s="73"/>
      <c r="GA61" s="73"/>
      <c r="GB61" s="73"/>
      <c r="GC61" s="73"/>
      <c r="GD61" s="73"/>
      <c r="GE61" s="73"/>
      <c r="GF61" s="73"/>
      <c r="GG61" s="73"/>
      <c r="GH61" s="73"/>
      <c r="GI61" s="73"/>
      <c r="GJ61" s="73"/>
      <c r="GK61" s="73"/>
      <c r="GL61" s="73"/>
      <c r="GM61" s="73"/>
      <c r="GN61" s="73"/>
      <c r="GO61" s="73"/>
      <c r="GP61" s="73"/>
      <c r="GQ61" s="73"/>
      <c r="GR61" s="73"/>
      <c r="GS61" s="73"/>
      <c r="GT61" s="73"/>
      <c r="GU61" s="73"/>
      <c r="GV61" s="73"/>
      <c r="GW61" s="73"/>
      <c r="GX61" s="73"/>
      <c r="GY61" s="73"/>
      <c r="GZ61" s="73"/>
      <c r="HA61" s="73"/>
      <c r="HB61" s="73"/>
      <c r="HC61" s="73"/>
      <c r="HD61" s="73"/>
      <c r="HE61" s="73"/>
      <c r="HF61" s="73"/>
      <c r="HG61" s="73"/>
      <c r="HH61" s="73"/>
      <c r="HI61" s="73"/>
      <c r="HJ61" s="73"/>
      <c r="HK61" s="73"/>
      <c r="HL61" s="73"/>
      <c r="HM61" s="73"/>
      <c r="HN61" s="73"/>
      <c r="HO61" s="73"/>
      <c r="HP61" s="73"/>
      <c r="HQ61" s="73"/>
      <c r="HR61" s="73"/>
      <c r="HS61" s="73"/>
      <c r="HT61" s="73"/>
      <c r="HU61" s="73"/>
      <c r="HV61" s="73"/>
      <c r="HW61" s="73"/>
      <c r="HX61" s="73"/>
      <c r="HY61" s="73"/>
      <c r="HZ61" s="73"/>
      <c r="IA61" s="73"/>
      <c r="IB61" s="73"/>
      <c r="IC61" s="73"/>
      <c r="ID61" s="73"/>
      <c r="IE61" s="73"/>
      <c r="IF61" s="73"/>
      <c r="IG61" s="73"/>
      <c r="IH61" s="73"/>
      <c r="II61" s="73"/>
      <c r="IJ61" s="73"/>
      <c r="IK61" s="73"/>
      <c r="IL61" s="73"/>
      <c r="IM61" s="73"/>
      <c r="IN61" s="73"/>
      <c r="IO61" s="73"/>
      <c r="IP61" s="73"/>
      <c r="IQ61" s="73"/>
      <c r="IR61" s="73"/>
      <c r="IS61" s="73"/>
      <c r="IT61" s="73"/>
      <c r="IU61" s="73"/>
      <c r="IV61" s="74"/>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71"/>
      <c r="MX61" s="71"/>
      <c r="MY61" s="71"/>
      <c r="MZ61" s="71"/>
      <c r="NA61" s="71"/>
      <c r="NB61" s="71"/>
      <c r="NC61" s="71"/>
      <c r="ND61" s="71"/>
      <c r="NE61" s="71"/>
      <c r="NF61" s="71"/>
      <c r="NG61" s="71"/>
      <c r="NH61" s="71"/>
      <c r="NI61" s="71"/>
      <c r="NJ61" s="71"/>
      <c r="NK61" s="71"/>
      <c r="NL61" s="71"/>
      <c r="NM61" s="71"/>
      <c r="NN61" s="71"/>
      <c r="NO61" s="71"/>
      <c r="NP61" s="71"/>
      <c r="NQ61" s="71"/>
      <c r="NR61" s="71"/>
      <c r="NS61" s="71"/>
      <c r="NT61" s="71"/>
      <c r="NU61" s="71"/>
      <c r="NV61" s="71"/>
      <c r="NW61" s="71"/>
      <c r="NX61" s="71"/>
      <c r="NY61" s="71"/>
      <c r="NZ61" s="71"/>
      <c r="OA61" s="71"/>
      <c r="OB61" s="71"/>
      <c r="OC61" s="71"/>
      <c r="OD61" s="71"/>
      <c r="OE61" s="71"/>
      <c r="OF61" s="71"/>
      <c r="OG61" s="71"/>
      <c r="OH61" s="71"/>
      <c r="OI61" s="71"/>
      <c r="OJ61" s="71"/>
      <c r="OK61" s="71"/>
      <c r="OL61" s="71"/>
      <c r="OM61" s="71"/>
      <c r="ON61" s="71"/>
      <c r="OO61" s="71"/>
      <c r="OP61" s="71"/>
      <c r="OQ61" s="71"/>
      <c r="OR61" s="71"/>
      <c r="OS61" s="71"/>
      <c r="OT61" s="71"/>
      <c r="OU61" s="71"/>
      <c r="OV61" s="71"/>
      <c r="OW61" s="71"/>
      <c r="OX61" s="71"/>
      <c r="OY61" s="71"/>
      <c r="OZ61" s="71"/>
      <c r="PA61" s="71"/>
      <c r="PB61" s="71"/>
      <c r="PC61" s="71"/>
      <c r="PD61" s="71"/>
      <c r="PE61" s="71"/>
      <c r="PF61" s="71"/>
      <c r="PG61" s="71"/>
      <c r="PH61" s="71"/>
      <c r="PI61" s="71"/>
      <c r="PJ61" s="71"/>
      <c r="PK61" s="71"/>
      <c r="PL61" s="71"/>
      <c r="PM61" s="71"/>
      <c r="PN61" s="71"/>
      <c r="PO61" s="71"/>
      <c r="PP61" s="71"/>
      <c r="PQ61" s="71"/>
      <c r="PR61" s="71"/>
      <c r="PS61" s="71"/>
      <c r="PT61" s="71"/>
      <c r="PU61" s="71"/>
      <c r="PV61" s="71"/>
      <c r="PW61" s="71"/>
      <c r="PX61" s="71"/>
      <c r="PY61" s="71"/>
      <c r="PZ61" s="71"/>
      <c r="QA61" s="71"/>
      <c r="QB61" s="71"/>
      <c r="QC61" s="71"/>
      <c r="QD61" s="71"/>
      <c r="QE61" s="71"/>
      <c r="QF61" s="71"/>
      <c r="QG61" s="71"/>
      <c r="QH61" s="71"/>
      <c r="QI61" s="71"/>
      <c r="QJ61" s="71"/>
      <c r="QK61" s="71"/>
      <c r="QL61" s="71"/>
      <c r="QM61" s="71"/>
      <c r="QN61" s="71"/>
      <c r="QO61" s="71"/>
      <c r="QP61" s="71"/>
      <c r="QQ61" s="71"/>
      <c r="QR61" s="71"/>
      <c r="QS61" s="71"/>
      <c r="QT61" s="71"/>
      <c r="QU61" s="71"/>
      <c r="QV61" s="71"/>
      <c r="QW61" s="71"/>
      <c r="QX61" s="71"/>
      <c r="QY61" s="71"/>
      <c r="QZ61" s="71"/>
      <c r="RA61" s="71"/>
      <c r="RB61" s="71"/>
      <c r="RC61" s="71"/>
      <c r="RD61" s="71"/>
      <c r="RE61" s="71"/>
      <c r="RF61" s="71"/>
      <c r="RG61" s="71"/>
      <c r="RH61" s="71"/>
      <c r="RI61" s="71"/>
      <c r="RJ61" s="71"/>
      <c r="RK61" s="71"/>
      <c r="RL61" s="71"/>
      <c r="RM61" s="71"/>
      <c r="RN61" s="71"/>
      <c r="RO61" s="71"/>
      <c r="RP61" s="71"/>
      <c r="RQ61" s="71"/>
      <c r="RR61" s="71"/>
      <c r="RS61" s="71"/>
      <c r="RT61" s="71"/>
      <c r="RU61" s="71"/>
      <c r="RV61" s="71"/>
      <c r="RW61" s="71"/>
      <c r="RX61" s="71"/>
      <c r="RY61" s="71"/>
      <c r="RZ61" s="71"/>
      <c r="SA61" s="71"/>
      <c r="SB61" s="71"/>
      <c r="SC61" s="71"/>
      <c r="SD61" s="71"/>
      <c r="SE61" s="71"/>
      <c r="SF61" s="71"/>
      <c r="SG61" s="71"/>
      <c r="SH61" s="71"/>
    </row>
    <row r="62" spans="1:502">
      <c r="A62" s="16" t="s">
        <v>1567</v>
      </c>
      <c r="B62" s="70">
        <v>27</v>
      </c>
      <c r="C62" s="70">
        <v>27</v>
      </c>
      <c r="D62" s="70">
        <v>2</v>
      </c>
      <c r="E62" s="70">
        <v>2030</v>
      </c>
      <c r="F62" s="70" t="s">
        <v>1561</v>
      </c>
      <c r="G62" s="1075" t="s">
        <v>795</v>
      </c>
      <c r="H62" s="70" t="s">
        <v>796</v>
      </c>
      <c r="I62" s="1067"/>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c r="EO62" s="73"/>
      <c r="EP62" s="73"/>
      <c r="EQ62" s="73"/>
      <c r="ER62" s="73"/>
      <c r="ES62" s="73"/>
      <c r="ET62" s="73"/>
      <c r="EU62" s="73"/>
      <c r="EV62" s="73"/>
      <c r="EW62" s="73"/>
      <c r="EX62" s="73"/>
      <c r="EY62" s="73"/>
      <c r="EZ62" s="73"/>
      <c r="FA62" s="73"/>
      <c r="FB62" s="73"/>
      <c r="FC62" s="73"/>
      <c r="FD62" s="73"/>
      <c r="FE62" s="73"/>
      <c r="FF62" s="73"/>
      <c r="FG62" s="73"/>
      <c r="FH62" s="73"/>
      <c r="FI62" s="73"/>
      <c r="FJ62" s="73"/>
      <c r="FK62" s="73"/>
      <c r="FL62" s="73"/>
      <c r="FM62" s="73"/>
      <c r="FN62" s="73"/>
      <c r="FO62" s="73"/>
      <c r="FP62" s="73"/>
      <c r="FQ62" s="73"/>
      <c r="FR62" s="73"/>
      <c r="FS62" s="73"/>
      <c r="FT62" s="73"/>
      <c r="FU62" s="73"/>
      <c r="FV62" s="73"/>
      <c r="FW62" s="73"/>
      <c r="FX62" s="73"/>
      <c r="FY62" s="73"/>
      <c r="FZ62" s="73"/>
      <c r="GA62" s="73"/>
      <c r="GB62" s="73"/>
      <c r="GC62" s="73"/>
      <c r="GD62" s="73"/>
      <c r="GE62" s="73"/>
      <c r="GF62" s="73"/>
      <c r="GG62" s="73"/>
      <c r="GH62" s="73"/>
      <c r="GI62" s="73"/>
      <c r="GJ62" s="73"/>
      <c r="GK62" s="73"/>
      <c r="GL62" s="73"/>
      <c r="GM62" s="73"/>
      <c r="GN62" s="73"/>
      <c r="GO62" s="73"/>
      <c r="GP62" s="73"/>
      <c r="GQ62" s="73"/>
      <c r="GR62" s="73"/>
      <c r="GS62" s="73"/>
      <c r="GT62" s="73"/>
      <c r="GU62" s="73"/>
      <c r="GV62" s="73"/>
      <c r="GW62" s="73"/>
      <c r="GX62" s="73"/>
      <c r="GY62" s="73"/>
      <c r="GZ62" s="73"/>
      <c r="HA62" s="73"/>
      <c r="HB62" s="73"/>
      <c r="HC62" s="73"/>
      <c r="HD62" s="73"/>
      <c r="HE62" s="73"/>
      <c r="HF62" s="73"/>
      <c r="HG62" s="73"/>
      <c r="HH62" s="73"/>
      <c r="HI62" s="73"/>
      <c r="HJ62" s="73"/>
      <c r="HK62" s="73"/>
      <c r="HL62" s="73"/>
      <c r="HM62" s="73"/>
      <c r="HN62" s="73"/>
      <c r="HO62" s="73"/>
      <c r="HP62" s="73"/>
      <c r="HQ62" s="73"/>
      <c r="HR62" s="73"/>
      <c r="HS62" s="73"/>
      <c r="HT62" s="73"/>
      <c r="HU62" s="73"/>
      <c r="HV62" s="73"/>
      <c r="HW62" s="73"/>
      <c r="HX62" s="73"/>
      <c r="HY62" s="73"/>
      <c r="HZ62" s="73"/>
      <c r="IA62" s="73"/>
      <c r="IB62" s="73"/>
      <c r="IC62" s="73"/>
      <c r="ID62" s="73"/>
      <c r="IE62" s="73"/>
      <c r="IF62" s="73"/>
      <c r="IG62" s="73"/>
      <c r="IH62" s="73"/>
      <c r="II62" s="73"/>
      <c r="IJ62" s="73"/>
      <c r="IK62" s="73"/>
      <c r="IL62" s="73"/>
      <c r="IM62" s="73"/>
      <c r="IN62" s="73"/>
      <c r="IO62" s="73"/>
      <c r="IP62" s="73"/>
      <c r="IQ62" s="73"/>
      <c r="IR62" s="73"/>
      <c r="IS62" s="73"/>
      <c r="IT62" s="73"/>
      <c r="IU62" s="73"/>
      <c r="IV62" s="74"/>
      <c r="IW62" s="71"/>
      <c r="IX62" s="71"/>
      <c r="IY62" s="71"/>
      <c r="IZ62" s="71"/>
      <c r="JA62" s="71"/>
      <c r="JB62" s="71"/>
      <c r="JC62" s="71"/>
      <c r="JD62" s="71"/>
      <c r="JE62" s="71"/>
      <c r="JF62" s="71"/>
      <c r="JG62" s="71"/>
      <c r="JH62" s="71"/>
      <c r="JI62" s="71"/>
      <c r="JJ62" s="71"/>
      <c r="JK62" s="71"/>
      <c r="JL62" s="71"/>
      <c r="JM62" s="71"/>
      <c r="JN62" s="71"/>
      <c r="JO62" s="71"/>
      <c r="JP62" s="71"/>
      <c r="JQ62" s="71"/>
      <c r="JR62" s="71"/>
      <c r="JS62" s="71"/>
      <c r="JT62" s="71"/>
      <c r="JU62" s="71"/>
      <c r="JV62" s="71"/>
      <c r="JW62" s="71"/>
      <c r="JX62" s="71"/>
      <c r="JY62" s="71"/>
      <c r="JZ62" s="71"/>
      <c r="KA62" s="71"/>
      <c r="KB62" s="71"/>
      <c r="KC62" s="71"/>
      <c r="KD62" s="71"/>
      <c r="KE62" s="71"/>
      <c r="KF62" s="71"/>
      <c r="KG62" s="71"/>
      <c r="KH62" s="71"/>
      <c r="KI62" s="71"/>
      <c r="KJ62" s="71"/>
      <c r="KK62" s="71"/>
      <c r="KL62" s="71"/>
      <c r="KM62" s="71"/>
      <c r="KN62" s="71"/>
      <c r="KO62" s="71"/>
      <c r="KP62" s="71"/>
      <c r="KQ62" s="71"/>
      <c r="KR62" s="71"/>
      <c r="KS62" s="71"/>
      <c r="KT62" s="71"/>
      <c r="KU62" s="71"/>
      <c r="KV62" s="71"/>
      <c r="KW62" s="71"/>
      <c r="KX62" s="71"/>
      <c r="KY62" s="71"/>
      <c r="KZ62" s="71"/>
      <c r="LA62" s="71"/>
      <c r="LB62" s="71"/>
      <c r="LC62" s="71"/>
      <c r="LD62" s="71"/>
      <c r="LE62" s="71"/>
      <c r="LF62" s="71"/>
      <c r="LG62" s="71"/>
      <c r="LH62" s="71"/>
      <c r="LI62" s="71"/>
      <c r="LJ62" s="71"/>
      <c r="LK62" s="71"/>
      <c r="LL62" s="71"/>
      <c r="LM62" s="71"/>
      <c r="LN62" s="71"/>
      <c r="LO62" s="71"/>
      <c r="LP62" s="71"/>
      <c r="LQ62" s="71"/>
      <c r="LR62" s="71"/>
      <c r="LS62" s="71"/>
      <c r="LT62" s="71"/>
      <c r="LU62" s="71"/>
      <c r="LV62" s="71"/>
      <c r="LW62" s="71"/>
      <c r="LX62" s="71"/>
      <c r="LY62" s="71"/>
      <c r="LZ62" s="71"/>
      <c r="MA62" s="71"/>
      <c r="MB62" s="71"/>
      <c r="MC62" s="71"/>
      <c r="MD62" s="71"/>
      <c r="ME62" s="71"/>
      <c r="MF62" s="71"/>
      <c r="MG62" s="71"/>
      <c r="MH62" s="71"/>
      <c r="MI62" s="71"/>
      <c r="MJ62" s="71"/>
      <c r="MK62" s="71"/>
      <c r="ML62" s="71"/>
      <c r="MM62" s="71"/>
      <c r="MN62" s="71"/>
      <c r="MO62" s="71"/>
      <c r="MP62" s="71"/>
      <c r="MQ62" s="71"/>
      <c r="MR62" s="71"/>
      <c r="MS62" s="71"/>
      <c r="MT62" s="71"/>
      <c r="MU62" s="71"/>
      <c r="MV62" s="71"/>
      <c r="MW62" s="71"/>
      <c r="MX62" s="71"/>
      <c r="MY62" s="71"/>
      <c r="MZ62" s="71"/>
      <c r="NA62" s="71"/>
      <c r="NB62" s="71"/>
      <c r="NC62" s="71"/>
      <c r="ND62" s="71"/>
      <c r="NE62" s="71"/>
      <c r="NF62" s="71"/>
      <c r="NG62" s="71"/>
      <c r="NH62" s="71"/>
      <c r="NI62" s="71"/>
      <c r="NJ62" s="71"/>
      <c r="NK62" s="71"/>
      <c r="NL62" s="71"/>
      <c r="NM62" s="71"/>
      <c r="NN62" s="71"/>
      <c r="NO62" s="71"/>
      <c r="NP62" s="71"/>
      <c r="NQ62" s="71"/>
      <c r="NR62" s="71"/>
      <c r="NS62" s="71"/>
      <c r="NT62" s="71"/>
      <c r="NU62" s="71"/>
      <c r="NV62" s="71"/>
      <c r="NW62" s="71"/>
      <c r="NX62" s="71"/>
      <c r="NY62" s="71"/>
      <c r="NZ62" s="71"/>
      <c r="OA62" s="71"/>
      <c r="OB62" s="71"/>
      <c r="OC62" s="71"/>
      <c r="OD62" s="71"/>
      <c r="OE62" s="71"/>
      <c r="OF62" s="71"/>
      <c r="OG62" s="71"/>
      <c r="OH62" s="71"/>
      <c r="OI62" s="71"/>
      <c r="OJ62" s="71"/>
      <c r="OK62" s="71"/>
      <c r="OL62" s="71"/>
      <c r="OM62" s="71"/>
      <c r="ON62" s="71"/>
      <c r="OO62" s="71"/>
      <c r="OP62" s="71"/>
      <c r="OQ62" s="71"/>
      <c r="OR62" s="71"/>
      <c r="OS62" s="71"/>
      <c r="OT62" s="71"/>
      <c r="OU62" s="71"/>
      <c r="OV62" s="71"/>
      <c r="OW62" s="71"/>
      <c r="OX62" s="71"/>
      <c r="OY62" s="71"/>
      <c r="OZ62" s="71"/>
      <c r="PA62" s="71"/>
      <c r="PB62" s="71"/>
      <c r="PC62" s="71"/>
      <c r="PD62" s="71"/>
      <c r="PE62" s="71"/>
      <c r="PF62" s="71"/>
      <c r="PG62" s="71"/>
      <c r="PH62" s="71"/>
      <c r="PI62" s="71"/>
      <c r="PJ62" s="71"/>
      <c r="PK62" s="71"/>
      <c r="PL62" s="71"/>
      <c r="PM62" s="71"/>
      <c r="PN62" s="71"/>
      <c r="PO62" s="71"/>
      <c r="PP62" s="71"/>
      <c r="PQ62" s="71"/>
      <c r="PR62" s="71"/>
      <c r="PS62" s="71"/>
      <c r="PT62" s="71"/>
      <c r="PU62" s="71"/>
      <c r="PV62" s="71"/>
      <c r="PW62" s="71"/>
      <c r="PX62" s="71"/>
      <c r="PY62" s="71"/>
      <c r="PZ62" s="71"/>
      <c r="QA62" s="71"/>
      <c r="QB62" s="71"/>
      <c r="QC62" s="71"/>
      <c r="QD62" s="71"/>
      <c r="QE62" s="71"/>
      <c r="QF62" s="71"/>
      <c r="QG62" s="71"/>
      <c r="QH62" s="71"/>
      <c r="QI62" s="71"/>
      <c r="QJ62" s="71"/>
      <c r="QK62" s="71"/>
      <c r="QL62" s="71"/>
      <c r="QM62" s="71"/>
      <c r="QN62" s="71"/>
      <c r="QO62" s="71"/>
      <c r="QP62" s="71"/>
      <c r="QQ62" s="71"/>
      <c r="QR62" s="71"/>
      <c r="QS62" s="71"/>
      <c r="QT62" s="71"/>
      <c r="QU62" s="71"/>
      <c r="QV62" s="71"/>
      <c r="QW62" s="71"/>
      <c r="QX62" s="71"/>
      <c r="QY62" s="71"/>
      <c r="QZ62" s="71"/>
      <c r="RA62" s="71"/>
      <c r="RB62" s="71"/>
      <c r="RC62" s="71"/>
      <c r="RD62" s="71"/>
      <c r="RE62" s="71"/>
      <c r="RF62" s="71"/>
      <c r="RG62" s="71"/>
      <c r="RH62" s="71"/>
      <c r="RI62" s="71"/>
      <c r="RJ62" s="71"/>
      <c r="RK62" s="71"/>
      <c r="RL62" s="71"/>
      <c r="RM62" s="71"/>
      <c r="RN62" s="71"/>
      <c r="RO62" s="71"/>
      <c r="RP62" s="71"/>
      <c r="RQ62" s="71"/>
      <c r="RR62" s="71"/>
      <c r="RS62" s="71"/>
      <c r="RT62" s="71"/>
      <c r="RU62" s="71"/>
      <c r="RV62" s="71"/>
      <c r="RW62" s="71"/>
      <c r="RX62" s="71"/>
      <c r="RY62" s="71"/>
      <c r="RZ62" s="71"/>
      <c r="SA62" s="71"/>
      <c r="SB62" s="71"/>
      <c r="SC62" s="71"/>
      <c r="SD62" s="71"/>
      <c r="SE62" s="71"/>
      <c r="SF62" s="71"/>
      <c r="SG62" s="71"/>
      <c r="SH62" s="71"/>
    </row>
    <row r="63" spans="1:502">
      <c r="H63" s="1076"/>
      <c r="I63" s="1077"/>
      <c r="J63" s="1078"/>
    </row>
  </sheetData>
  <phoneticPr fontId="7"/>
  <conditionalFormatting sqref="J2:SH2">
    <cfRule type="cellIs" dxfId="2" priority="1" operator="greaterThan">
      <formula>1</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76F8C-F3AE-4C46-A688-FB8AD333F7C0}">
  <sheetPr codeName="Sheet21">
    <tabColor theme="1"/>
  </sheetPr>
  <dimension ref="A1:BX1000"/>
  <sheetViews>
    <sheetView showGridLines="0" zoomScale="70" zoomScaleNormal="70" workbookViewId="0">
      <pane xSplit="8" ySplit="8" topLeftCell="I9" activePane="bottomRight" state="frozen"/>
      <selection pane="topRight" activeCell="I4" sqref="I4"/>
      <selection pane="bottomLeft" activeCell="E9" sqref="E9"/>
      <selection pane="bottomRight" activeCell="A9" sqref="A9:BX1000"/>
    </sheetView>
  </sheetViews>
  <sheetFormatPr defaultColWidth="8.83203125" defaultRowHeight="12" outlineLevelRow="1" outlineLevelCol="1"/>
  <cols>
    <col min="1" max="1" width="19.33203125" style="16" hidden="1" customWidth="1" outlineLevel="1"/>
    <col min="2" max="4" width="9" style="16" hidden="1" customWidth="1" outlineLevel="1"/>
    <col min="5" max="5" width="9" style="16" bestFit="1" customWidth="1" collapsed="1"/>
    <col min="6" max="7" width="8.83203125" style="16"/>
    <col min="8" max="8" width="15.33203125" style="16" customWidth="1"/>
    <col min="9" max="9" width="11.33203125" style="16" customWidth="1"/>
    <col min="10" max="39" width="11.33203125" style="149" customWidth="1"/>
    <col min="40" max="40" width="13.1640625" style="16" customWidth="1"/>
    <col min="41" max="16384" width="8.83203125" style="16"/>
  </cols>
  <sheetData>
    <row r="1" spans="1:76" ht="18" hidden="1" customHeight="1" outlineLevel="1">
      <c r="A1" s="1051" t="s">
        <v>670</v>
      </c>
      <c r="B1" s="1052"/>
      <c r="C1" s="1052"/>
      <c r="D1" s="1052"/>
      <c r="E1" s="1052"/>
      <c r="F1" s="1052"/>
      <c r="G1" s="1052"/>
      <c r="H1" s="1052"/>
      <c r="I1" s="1053"/>
      <c r="J1" s="1052" t="s">
        <v>1443</v>
      </c>
      <c r="K1" s="1052" t="s">
        <v>1444</v>
      </c>
      <c r="L1" s="1052" t="s">
        <v>1445</v>
      </c>
      <c r="M1" s="1052" t="s">
        <v>1446</v>
      </c>
      <c r="N1" s="1052" t="s">
        <v>1447</v>
      </c>
      <c r="O1" s="1052" t="s">
        <v>1448</v>
      </c>
      <c r="P1" s="1052" t="s">
        <v>1449</v>
      </c>
      <c r="Q1" s="1052" t="s">
        <v>1450</v>
      </c>
      <c r="R1" s="1052" t="s">
        <v>1451</v>
      </c>
      <c r="S1" s="1052" t="s">
        <v>1452</v>
      </c>
      <c r="T1" s="1052" t="s">
        <v>1453</v>
      </c>
      <c r="U1" s="1052" t="s">
        <v>1454</v>
      </c>
      <c r="V1" s="1052" t="s">
        <v>1455</v>
      </c>
      <c r="W1" s="1052" t="s">
        <v>1456</v>
      </c>
      <c r="X1" s="1052" t="s">
        <v>1457</v>
      </c>
      <c r="Y1" s="1052" t="s">
        <v>1458</v>
      </c>
      <c r="Z1" s="1052" t="s">
        <v>1459</v>
      </c>
      <c r="AA1" s="1052" t="s">
        <v>1460</v>
      </c>
      <c r="AB1" s="1052" t="s">
        <v>1461</v>
      </c>
      <c r="AC1" s="1052"/>
      <c r="AD1" s="1052" t="s">
        <v>691</v>
      </c>
      <c r="AE1" s="1052" t="s">
        <v>692</v>
      </c>
      <c r="AF1" s="1052" t="s">
        <v>693</v>
      </c>
      <c r="AG1" s="1052" t="s">
        <v>694</v>
      </c>
      <c r="AH1" s="1052" t="s">
        <v>695</v>
      </c>
      <c r="AI1" s="1052" t="s">
        <v>696</v>
      </c>
      <c r="AJ1" s="1052" t="s">
        <v>697</v>
      </c>
      <c r="AK1" s="1052" t="s">
        <v>698</v>
      </c>
      <c r="AL1" s="1052" t="s">
        <v>699</v>
      </c>
      <c r="AM1" s="1052" t="s">
        <v>700</v>
      </c>
      <c r="AN1" s="1071" t="s">
        <v>1535</v>
      </c>
    </row>
    <row r="2" spans="1:76" ht="9.9499999999999993" hidden="1" customHeight="1" outlineLevel="1">
      <c r="I2" s="1055"/>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row>
    <row r="3" spans="1:76" ht="9.9499999999999993" hidden="1" customHeight="1" outlineLevel="1">
      <c r="I3" s="147"/>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row>
    <row r="4" spans="1:76" ht="36" collapsed="1">
      <c r="I4" s="1057" t="s">
        <v>735</v>
      </c>
      <c r="J4" s="1058" t="s">
        <v>1462</v>
      </c>
      <c r="K4" s="1058" t="s">
        <v>1462</v>
      </c>
      <c r="L4" s="1058" t="s">
        <v>1462</v>
      </c>
      <c r="M4" s="1058" t="s">
        <v>1462</v>
      </c>
      <c r="N4" s="1058" t="s">
        <v>1462</v>
      </c>
      <c r="O4" s="1058" t="s">
        <v>1462</v>
      </c>
      <c r="P4" s="1058" t="s">
        <v>1462</v>
      </c>
      <c r="Q4" s="1058" t="s">
        <v>1462</v>
      </c>
      <c r="R4" s="1058" t="s">
        <v>1462</v>
      </c>
      <c r="S4" s="1058" t="s">
        <v>1462</v>
      </c>
      <c r="T4" s="1058" t="s">
        <v>1462</v>
      </c>
      <c r="U4" s="1058" t="s">
        <v>1462</v>
      </c>
      <c r="V4" s="1058" t="s">
        <v>1462</v>
      </c>
      <c r="W4" s="1058" t="s">
        <v>1462</v>
      </c>
      <c r="X4" s="1058" t="s">
        <v>1462</v>
      </c>
      <c r="Y4" s="1058" t="s">
        <v>1462</v>
      </c>
      <c r="Z4" s="1058" t="s">
        <v>1462</v>
      </c>
      <c r="AA4" s="1058" t="s">
        <v>1462</v>
      </c>
      <c r="AB4" s="1058" t="s">
        <v>1462</v>
      </c>
      <c r="AC4" s="16"/>
      <c r="AD4" s="1058" t="s">
        <v>1626</v>
      </c>
      <c r="AE4" s="1058" t="s">
        <v>1626</v>
      </c>
      <c r="AF4" s="1058" t="s">
        <v>1626</v>
      </c>
      <c r="AG4" s="1058" t="s">
        <v>1626</v>
      </c>
      <c r="AH4" s="1058" t="s">
        <v>1626</v>
      </c>
      <c r="AI4" s="1058" t="s">
        <v>1626</v>
      </c>
      <c r="AJ4" s="1058" t="s">
        <v>1626</v>
      </c>
      <c r="AK4" s="1058" t="s">
        <v>1626</v>
      </c>
      <c r="AL4" s="1058" t="s">
        <v>1626</v>
      </c>
      <c r="AM4" s="1058" t="s">
        <v>1626</v>
      </c>
      <c r="AN4" s="1058" t="s">
        <v>1626</v>
      </c>
    </row>
    <row r="5" spans="1:76" ht="9.9499999999999993" hidden="1" customHeight="1" outlineLevel="1">
      <c r="I5" s="1057"/>
      <c r="J5" s="1062"/>
      <c r="K5" s="1062"/>
      <c r="L5" s="1062"/>
      <c r="M5" s="1062"/>
      <c r="N5" s="1062"/>
      <c r="O5" s="1062"/>
      <c r="P5" s="1062"/>
      <c r="Q5" s="1062"/>
      <c r="R5" s="1062"/>
      <c r="S5" s="1062"/>
      <c r="T5" s="1062"/>
      <c r="U5" s="1062"/>
      <c r="V5" s="1062"/>
      <c r="W5" s="1062"/>
      <c r="X5" s="1062"/>
      <c r="Y5" s="1062"/>
      <c r="Z5" s="1062"/>
      <c r="AA5" s="1062"/>
      <c r="AB5" s="1062"/>
      <c r="AC5" s="16"/>
      <c r="AD5" s="1058"/>
      <c r="AE5" s="1058"/>
      <c r="AF5" s="1058"/>
      <c r="AG5" s="1058"/>
      <c r="AH5" s="1058"/>
      <c r="AI5" s="1058"/>
      <c r="AJ5" s="1058"/>
      <c r="AK5" s="1058"/>
      <c r="AL5" s="1058"/>
      <c r="AM5" s="1058"/>
      <c r="AN5" s="1058"/>
    </row>
    <row r="6" spans="1:76" collapsed="1">
      <c r="I6" s="1059" t="s">
        <v>739</v>
      </c>
      <c r="J6" s="1062" t="s">
        <v>748</v>
      </c>
      <c r="K6" s="1062" t="s">
        <v>1463</v>
      </c>
      <c r="L6" s="1062" t="s">
        <v>748</v>
      </c>
      <c r="M6" s="1062" t="s">
        <v>1463</v>
      </c>
      <c r="N6" s="1062" t="s">
        <v>748</v>
      </c>
      <c r="O6" s="1062" t="s">
        <v>1463</v>
      </c>
      <c r="P6" s="1062" t="s">
        <v>748</v>
      </c>
      <c r="Q6" s="1062" t="s">
        <v>1463</v>
      </c>
      <c r="R6" s="1062" t="s">
        <v>748</v>
      </c>
      <c r="S6" s="1062" t="s">
        <v>1463</v>
      </c>
      <c r="T6" s="1062" t="s">
        <v>748</v>
      </c>
      <c r="U6" s="1062" t="s">
        <v>748</v>
      </c>
      <c r="V6" s="1062" t="s">
        <v>748</v>
      </c>
      <c r="W6" s="1062" t="s">
        <v>1464</v>
      </c>
      <c r="X6" s="1062" t="s">
        <v>1463</v>
      </c>
      <c r="Y6" s="1062" t="s">
        <v>1464</v>
      </c>
      <c r="Z6" s="1062" t="s">
        <v>1464</v>
      </c>
      <c r="AA6" s="1062" t="s">
        <v>1465</v>
      </c>
      <c r="AB6" s="1062" t="s">
        <v>1465</v>
      </c>
      <c r="AC6" s="16"/>
      <c r="AD6" s="1062" t="s">
        <v>1464</v>
      </c>
      <c r="AE6" s="1062" t="s">
        <v>1464</v>
      </c>
      <c r="AF6" s="1062" t="s">
        <v>1464</v>
      </c>
      <c r="AG6" s="1062" t="s">
        <v>1464</v>
      </c>
      <c r="AH6" s="1062" t="s">
        <v>1464</v>
      </c>
      <c r="AI6" s="1062" t="s">
        <v>1464</v>
      </c>
      <c r="AJ6" s="1062" t="s">
        <v>1464</v>
      </c>
      <c r="AK6" s="1062" t="s">
        <v>1464</v>
      </c>
      <c r="AL6" s="1062" t="s">
        <v>1464</v>
      </c>
      <c r="AM6" s="1062" t="s">
        <v>1464</v>
      </c>
      <c r="AN6" s="1062" t="s">
        <v>1464</v>
      </c>
    </row>
    <row r="7" spans="1:76" ht="9.9499999999999993" hidden="1" customHeight="1" outlineLevel="1">
      <c r="B7" s="696" t="s">
        <v>1538</v>
      </c>
      <c r="I7" s="1059"/>
      <c r="J7" s="1058"/>
      <c r="K7" s="1058"/>
      <c r="L7" s="1058"/>
      <c r="M7" s="1058"/>
      <c r="N7" s="1058"/>
      <c r="O7" s="1058"/>
      <c r="P7" s="1058"/>
      <c r="Q7" s="1058"/>
      <c r="R7" s="1058"/>
      <c r="S7" s="1058"/>
      <c r="T7" s="1058"/>
      <c r="U7" s="1058"/>
      <c r="V7" s="1058"/>
      <c r="W7" s="1058"/>
      <c r="X7" s="1058"/>
      <c r="Y7" s="1058"/>
      <c r="Z7" s="1058"/>
      <c r="AA7" s="1058"/>
      <c r="AB7" s="1058"/>
      <c r="AC7" s="16"/>
      <c r="AD7" s="1058"/>
      <c r="AE7" s="1058"/>
      <c r="AF7" s="1058"/>
      <c r="AG7" s="1058"/>
      <c r="AH7" s="1058"/>
      <c r="AI7" s="1058"/>
      <c r="AJ7" s="1058"/>
      <c r="AK7" s="1058"/>
      <c r="AL7" s="1058"/>
      <c r="AM7" s="1058"/>
      <c r="AN7" s="70"/>
    </row>
    <row r="8" spans="1:76" ht="36" collapsed="1">
      <c r="A8" s="1057" t="s">
        <v>769</v>
      </c>
      <c r="B8" s="1057" t="s">
        <v>770</v>
      </c>
      <c r="C8" s="1057" t="s">
        <v>771</v>
      </c>
      <c r="D8" s="1057" t="s">
        <v>772</v>
      </c>
      <c r="E8" s="1057" t="s">
        <v>773</v>
      </c>
      <c r="F8" s="1051" t="s">
        <v>774</v>
      </c>
      <c r="G8" s="1057" t="s">
        <v>775</v>
      </c>
      <c r="H8" s="1059" t="s">
        <v>468</v>
      </c>
      <c r="I8" s="1059" t="s">
        <v>777</v>
      </c>
      <c r="J8" s="1058" t="s">
        <v>1474</v>
      </c>
      <c r="K8" s="1058" t="s">
        <v>1475</v>
      </c>
      <c r="L8" s="1058" t="s">
        <v>1476</v>
      </c>
      <c r="M8" s="1058" t="s">
        <v>1477</v>
      </c>
      <c r="N8" s="1058" t="s">
        <v>1466</v>
      </c>
      <c r="O8" s="1058" t="s">
        <v>1467</v>
      </c>
      <c r="P8" s="1058" t="s">
        <v>1478</v>
      </c>
      <c r="Q8" s="1058" t="s">
        <v>1479</v>
      </c>
      <c r="R8" s="1058" t="s">
        <v>1480</v>
      </c>
      <c r="S8" s="1058" t="s">
        <v>1481</v>
      </c>
      <c r="T8" s="1058" t="s">
        <v>1468</v>
      </c>
      <c r="U8" s="1058" t="s">
        <v>1469</v>
      </c>
      <c r="V8" s="1058" t="s">
        <v>1470</v>
      </c>
      <c r="W8" s="1058" t="s">
        <v>1471</v>
      </c>
      <c r="X8" s="1058" t="s">
        <v>1472</v>
      </c>
      <c r="Y8" s="1058" t="s">
        <v>1473</v>
      </c>
      <c r="Z8" s="1058" t="s">
        <v>1482</v>
      </c>
      <c r="AA8" s="1058" t="s">
        <v>1483</v>
      </c>
      <c r="AB8" s="1058" t="s">
        <v>1484</v>
      </c>
      <c r="AC8" s="16"/>
      <c r="AD8" s="1058" t="s">
        <v>116</v>
      </c>
      <c r="AE8" s="1058" t="s">
        <v>749</v>
      </c>
      <c r="AF8" s="1058" t="s">
        <v>121</v>
      </c>
      <c r="AG8" s="1058" t="s">
        <v>750</v>
      </c>
      <c r="AH8" s="1058" t="s">
        <v>751</v>
      </c>
      <c r="AI8" s="1058" t="s">
        <v>752</v>
      </c>
      <c r="AJ8" s="1058" t="s">
        <v>753</v>
      </c>
      <c r="AK8" s="1058" t="s">
        <v>133</v>
      </c>
      <c r="AL8" s="1058" t="s">
        <v>147</v>
      </c>
      <c r="AM8" s="1058" t="s">
        <v>754</v>
      </c>
      <c r="AN8" s="1058" t="s">
        <v>204</v>
      </c>
    </row>
    <row r="9" spans="1:76">
      <c r="A9" s="16" t="s">
        <v>1568</v>
      </c>
      <c r="B9" s="70">
        <v>1</v>
      </c>
      <c r="C9" s="70">
        <v>18</v>
      </c>
      <c r="D9" s="70">
        <v>1</v>
      </c>
      <c r="E9" s="70">
        <v>2024</v>
      </c>
      <c r="F9" s="70" t="s">
        <v>1554</v>
      </c>
      <c r="G9" s="1073" t="s">
        <v>1485</v>
      </c>
      <c r="H9" s="70" t="s">
        <v>1486</v>
      </c>
      <c r="I9" s="1059" t="s">
        <v>793</v>
      </c>
      <c r="J9" s="73"/>
      <c r="K9" s="71"/>
      <c r="L9" s="71"/>
      <c r="M9" s="71"/>
      <c r="N9" s="71"/>
      <c r="O9" s="71"/>
      <c r="P9" s="71"/>
      <c r="Q9" s="71"/>
      <c r="R9" s="71"/>
      <c r="S9" s="71"/>
      <c r="T9" s="71"/>
      <c r="U9" s="71"/>
      <c r="V9" s="71"/>
      <c r="W9" s="71"/>
      <c r="X9" s="71"/>
      <c r="Y9" s="71"/>
      <c r="Z9" s="71"/>
      <c r="AA9" s="71"/>
      <c r="AB9" s="71"/>
      <c r="AC9" s="72"/>
      <c r="AD9" s="71"/>
      <c r="AE9" s="71"/>
      <c r="AF9" s="71"/>
      <c r="AG9" s="71"/>
      <c r="AH9" s="71"/>
      <c r="AI9" s="71"/>
      <c r="AJ9" s="71"/>
      <c r="AK9" s="71"/>
      <c r="AL9" s="71"/>
      <c r="AM9" s="71"/>
      <c r="AN9" s="71"/>
    </row>
    <row r="10" spans="1:76">
      <c r="A10" s="16" t="s">
        <v>2378</v>
      </c>
      <c r="B10" s="70">
        <v>2</v>
      </c>
      <c r="C10" s="70">
        <v>18</v>
      </c>
      <c r="D10" s="70">
        <v>2</v>
      </c>
      <c r="E10" s="70">
        <v>2024</v>
      </c>
      <c r="F10" s="70" t="s">
        <v>1554</v>
      </c>
      <c r="G10" s="1073" t="s">
        <v>2375</v>
      </c>
      <c r="H10" s="70" t="s">
        <v>2376</v>
      </c>
      <c r="I10" s="1066"/>
      <c r="J10" s="73">
        <v>132357</v>
      </c>
      <c r="K10" s="71">
        <v>185726602</v>
      </c>
      <c r="L10" s="71">
        <v>40955</v>
      </c>
      <c r="M10" s="71">
        <v>57304712</v>
      </c>
      <c r="N10" s="71">
        <v>0</v>
      </c>
      <c r="O10" s="71">
        <v>0</v>
      </c>
      <c r="P10" s="71">
        <v>0</v>
      </c>
      <c r="Q10" s="71">
        <v>0</v>
      </c>
      <c r="R10" s="71">
        <v>0</v>
      </c>
      <c r="S10" s="71">
        <v>0</v>
      </c>
      <c r="T10" s="71">
        <v>0</v>
      </c>
      <c r="U10" s="71">
        <v>0</v>
      </c>
      <c r="V10" s="71">
        <v>0</v>
      </c>
      <c r="W10" s="71">
        <v>0</v>
      </c>
      <c r="X10" s="71">
        <v>0</v>
      </c>
      <c r="Y10" s="71">
        <v>0</v>
      </c>
      <c r="Z10" s="71">
        <v>243031314</v>
      </c>
      <c r="AA10" s="71">
        <v>274495892</v>
      </c>
      <c r="AB10" s="71">
        <v>1779188633</v>
      </c>
      <c r="AC10" s="72"/>
      <c r="AD10" s="71"/>
      <c r="AE10" s="71"/>
      <c r="AF10" s="71"/>
      <c r="AG10" s="71"/>
      <c r="AH10" s="71"/>
      <c r="AI10" s="71"/>
      <c r="AJ10" s="71"/>
      <c r="AK10" s="71"/>
      <c r="AL10" s="71"/>
      <c r="AM10" s="71"/>
      <c r="AN10" s="71"/>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row>
    <row r="11" spans="1:76">
      <c r="A11" s="16" t="s">
        <v>1703</v>
      </c>
      <c r="B11" s="70">
        <v>3</v>
      </c>
      <c r="C11" s="70">
        <v>18</v>
      </c>
      <c r="D11" s="70">
        <v>3</v>
      </c>
      <c r="E11" s="70">
        <v>2024</v>
      </c>
      <c r="F11" s="70" t="s">
        <v>1554</v>
      </c>
      <c r="G11" s="1073" t="s">
        <v>1700</v>
      </c>
      <c r="H11" s="70" t="s">
        <v>1701</v>
      </c>
      <c r="I11" s="1066"/>
      <c r="J11" s="73">
        <v>417581</v>
      </c>
      <c r="K11" s="71">
        <v>596455251.00000012</v>
      </c>
      <c r="L11" s="71">
        <v>1037012</v>
      </c>
      <c r="M11" s="71">
        <v>1475458987</v>
      </c>
      <c r="N11" s="71">
        <v>114600</v>
      </c>
      <c r="O11" s="71">
        <v>306099815</v>
      </c>
      <c r="P11" s="71">
        <v>143</v>
      </c>
      <c r="Q11" s="71">
        <v>791096.99999999988</v>
      </c>
      <c r="R11" s="71">
        <v>0</v>
      </c>
      <c r="S11" s="71">
        <v>0</v>
      </c>
      <c r="T11" s="71">
        <v>0</v>
      </c>
      <c r="U11" s="71">
        <v>0</v>
      </c>
      <c r="V11" s="71">
        <v>0</v>
      </c>
      <c r="W11" s="71">
        <v>0</v>
      </c>
      <c r="X11" s="71">
        <v>0</v>
      </c>
      <c r="Y11" s="71">
        <v>0</v>
      </c>
      <c r="Z11" s="71">
        <v>2378805150.0000005</v>
      </c>
      <c r="AA11" s="71">
        <v>833389859</v>
      </c>
      <c r="AB11" s="71">
        <v>4242898369.0000005</v>
      </c>
      <c r="AC11" s="72"/>
      <c r="AD11" s="71"/>
      <c r="AE11" s="71"/>
      <c r="AF11" s="71"/>
      <c r="AG11" s="71"/>
      <c r="AH11" s="71"/>
      <c r="AI11" s="71"/>
      <c r="AJ11" s="71"/>
      <c r="AK11" s="71"/>
      <c r="AL11" s="71"/>
      <c r="AM11" s="71"/>
      <c r="AN11" s="7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row>
    <row r="12" spans="1:76">
      <c r="A12" s="16" t="s">
        <v>2386</v>
      </c>
      <c r="B12" s="70">
        <v>4</v>
      </c>
      <c r="C12" s="70">
        <v>18</v>
      </c>
      <c r="D12" s="70">
        <v>4</v>
      </c>
      <c r="E12" s="70">
        <v>2024</v>
      </c>
      <c r="F12" s="70" t="s">
        <v>1554</v>
      </c>
      <c r="G12" s="1073" t="s">
        <v>2383</v>
      </c>
      <c r="H12" s="70" t="s">
        <v>2384</v>
      </c>
      <c r="I12" s="1066"/>
      <c r="J12" s="73">
        <v>292422</v>
      </c>
      <c r="K12" s="71">
        <v>403502017.99999994</v>
      </c>
      <c r="L12" s="71">
        <v>695452</v>
      </c>
      <c r="M12" s="71">
        <v>957855182</v>
      </c>
      <c r="N12" s="71">
        <v>85300</v>
      </c>
      <c r="O12" s="71">
        <v>210820030</v>
      </c>
      <c r="P12" s="71">
        <v>0</v>
      </c>
      <c r="Q12" s="71">
        <v>0</v>
      </c>
      <c r="R12" s="71">
        <v>0</v>
      </c>
      <c r="S12" s="71">
        <v>0</v>
      </c>
      <c r="T12" s="71">
        <v>0</v>
      </c>
      <c r="U12" s="71">
        <v>0</v>
      </c>
      <c r="V12" s="71">
        <v>0</v>
      </c>
      <c r="W12" s="71">
        <v>0</v>
      </c>
      <c r="X12" s="71">
        <v>0</v>
      </c>
      <c r="Y12" s="71">
        <v>0</v>
      </c>
      <c r="Z12" s="71">
        <v>1572177230</v>
      </c>
      <c r="AA12" s="71">
        <v>445008060</v>
      </c>
      <c r="AB12" s="71">
        <v>2747810841</v>
      </c>
      <c r="AC12" s="72"/>
      <c r="AD12" s="71"/>
      <c r="AE12" s="71"/>
      <c r="AF12" s="71"/>
      <c r="AG12" s="71"/>
      <c r="AH12" s="71"/>
      <c r="AI12" s="71"/>
      <c r="AJ12" s="71"/>
      <c r="AK12" s="71"/>
      <c r="AL12" s="71"/>
      <c r="AM12" s="71"/>
      <c r="AN12" s="71"/>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row>
    <row r="13" spans="1:76">
      <c r="A13" s="16" t="s">
        <v>1687</v>
      </c>
      <c r="B13" s="70">
        <v>5</v>
      </c>
      <c r="C13" s="70">
        <v>18</v>
      </c>
      <c r="D13" s="70">
        <v>5</v>
      </c>
      <c r="E13" s="70">
        <v>2024</v>
      </c>
      <c r="F13" s="70" t="s">
        <v>1554</v>
      </c>
      <c r="G13" s="1073" t="s">
        <v>1684</v>
      </c>
      <c r="H13" s="70" t="s">
        <v>1685</v>
      </c>
      <c r="I13" s="1066"/>
      <c r="J13" s="73">
        <v>125749</v>
      </c>
      <c r="K13" s="71">
        <v>176890590.99999997</v>
      </c>
      <c r="L13" s="71">
        <v>94201</v>
      </c>
      <c r="M13" s="71">
        <v>132133638.00000001</v>
      </c>
      <c r="N13" s="71">
        <v>300</v>
      </c>
      <c r="O13" s="71">
        <v>571581</v>
      </c>
      <c r="P13" s="71">
        <v>0</v>
      </c>
      <c r="Q13" s="71">
        <v>0</v>
      </c>
      <c r="R13" s="71">
        <v>0</v>
      </c>
      <c r="S13" s="71">
        <v>0</v>
      </c>
      <c r="T13" s="71">
        <v>0</v>
      </c>
      <c r="U13" s="71">
        <v>0</v>
      </c>
      <c r="V13" s="71">
        <v>0</v>
      </c>
      <c r="W13" s="71">
        <v>0</v>
      </c>
      <c r="X13" s="71">
        <v>0</v>
      </c>
      <c r="Y13" s="71">
        <v>0</v>
      </c>
      <c r="Z13" s="71">
        <v>309595810</v>
      </c>
      <c r="AA13" s="71">
        <v>311136327</v>
      </c>
      <c r="AB13" s="71">
        <v>2014403803</v>
      </c>
      <c r="AC13" s="72"/>
      <c r="AD13" s="71"/>
      <c r="AE13" s="71"/>
      <c r="AF13" s="71"/>
      <c r="AG13" s="71"/>
      <c r="AH13" s="71"/>
      <c r="AI13" s="71"/>
      <c r="AJ13" s="71"/>
      <c r="AK13" s="71"/>
      <c r="AL13" s="71"/>
      <c r="AM13" s="71"/>
      <c r="AN13" s="71"/>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row>
    <row r="14" spans="1:76">
      <c r="A14" s="16" t="s">
        <v>2374</v>
      </c>
      <c r="B14" s="70">
        <v>6</v>
      </c>
      <c r="C14" s="70">
        <v>18</v>
      </c>
      <c r="D14" s="70">
        <v>6</v>
      </c>
      <c r="E14" s="70">
        <v>2024</v>
      </c>
      <c r="F14" s="70" t="s">
        <v>1554</v>
      </c>
      <c r="G14" s="1073" t="s">
        <v>2371</v>
      </c>
      <c r="H14" s="70" t="s">
        <v>2372</v>
      </c>
      <c r="I14" s="1066"/>
      <c r="J14" s="73">
        <v>77759</v>
      </c>
      <c r="K14" s="71">
        <v>110057736.99999999</v>
      </c>
      <c r="L14" s="71">
        <v>65441.999999999993</v>
      </c>
      <c r="M14" s="71">
        <v>92331709</v>
      </c>
      <c r="N14" s="71">
        <v>17100</v>
      </c>
      <c r="O14" s="71">
        <v>46694002.999999993</v>
      </c>
      <c r="P14" s="71">
        <v>0</v>
      </c>
      <c r="Q14" s="71">
        <v>0</v>
      </c>
      <c r="R14" s="71">
        <v>0</v>
      </c>
      <c r="S14" s="71">
        <v>0</v>
      </c>
      <c r="T14" s="71">
        <v>0</v>
      </c>
      <c r="U14" s="71">
        <v>0</v>
      </c>
      <c r="V14" s="71">
        <v>0</v>
      </c>
      <c r="W14" s="71">
        <v>0</v>
      </c>
      <c r="X14" s="71">
        <v>0</v>
      </c>
      <c r="Y14" s="71">
        <v>0</v>
      </c>
      <c r="Z14" s="71">
        <v>249083448.99999997</v>
      </c>
      <c r="AA14" s="71">
        <v>207783953.99999997</v>
      </c>
      <c r="AB14" s="71">
        <v>1071750291.9999999</v>
      </c>
      <c r="AC14" s="72"/>
      <c r="AD14" s="71"/>
      <c r="AE14" s="71"/>
      <c r="AF14" s="71"/>
      <c r="AG14" s="71"/>
      <c r="AH14" s="71"/>
      <c r="AI14" s="71"/>
      <c r="AJ14" s="71"/>
      <c r="AK14" s="71"/>
      <c r="AL14" s="71"/>
      <c r="AM14" s="71"/>
      <c r="AN14" s="71"/>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row>
    <row r="15" spans="1:76">
      <c r="A15" s="16" t="s">
        <v>1683</v>
      </c>
      <c r="B15" s="70">
        <v>7</v>
      </c>
      <c r="C15" s="70">
        <v>18</v>
      </c>
      <c r="D15" s="70">
        <v>7</v>
      </c>
      <c r="E15" s="70">
        <v>2024</v>
      </c>
      <c r="F15" s="70" t="s">
        <v>1554</v>
      </c>
      <c r="G15" s="1073" t="s">
        <v>1680</v>
      </c>
      <c r="H15" s="70" t="s">
        <v>1681</v>
      </c>
      <c r="I15" s="1066"/>
      <c r="J15" s="73">
        <v>79805</v>
      </c>
      <c r="K15" s="71">
        <v>110141698</v>
      </c>
      <c r="L15" s="71">
        <v>111111</v>
      </c>
      <c r="M15" s="71">
        <v>152353549.99999997</v>
      </c>
      <c r="N15" s="71">
        <v>48700</v>
      </c>
      <c r="O15" s="71">
        <v>98423288</v>
      </c>
      <c r="P15" s="71">
        <v>762</v>
      </c>
      <c r="Q15" s="71">
        <v>4129545.0000000005</v>
      </c>
      <c r="R15" s="71">
        <v>0</v>
      </c>
      <c r="S15" s="71">
        <v>0</v>
      </c>
      <c r="T15" s="71">
        <v>0</v>
      </c>
      <c r="U15" s="71">
        <v>0</v>
      </c>
      <c r="V15" s="71">
        <v>0</v>
      </c>
      <c r="W15" s="71">
        <v>0</v>
      </c>
      <c r="X15" s="71">
        <v>0</v>
      </c>
      <c r="Y15" s="71">
        <v>0</v>
      </c>
      <c r="Z15" s="71">
        <v>365048081</v>
      </c>
      <c r="AA15" s="71">
        <v>39988609</v>
      </c>
      <c r="AB15" s="71">
        <v>511300581</v>
      </c>
      <c r="AC15" s="72"/>
      <c r="AD15" s="71"/>
      <c r="AE15" s="71"/>
      <c r="AF15" s="71"/>
      <c r="AG15" s="71"/>
      <c r="AH15" s="71"/>
      <c r="AI15" s="71"/>
      <c r="AJ15" s="71"/>
      <c r="AK15" s="71"/>
      <c r="AL15" s="71"/>
      <c r="AM15" s="71"/>
      <c r="AN15" s="71"/>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row>
    <row r="16" spans="1:76">
      <c r="A16" s="16" t="s">
        <v>2346</v>
      </c>
      <c r="B16" s="70">
        <v>8</v>
      </c>
      <c r="C16" s="70">
        <v>18</v>
      </c>
      <c r="D16" s="70">
        <v>8</v>
      </c>
      <c r="E16" s="70">
        <v>2024</v>
      </c>
      <c r="F16" s="70" t="s">
        <v>1554</v>
      </c>
      <c r="G16" s="1073" t="s">
        <v>2343</v>
      </c>
      <c r="H16" s="70" t="s">
        <v>2344</v>
      </c>
      <c r="I16" s="1066"/>
      <c r="J16" s="73">
        <v>46260</v>
      </c>
      <c r="K16" s="71">
        <v>64907889</v>
      </c>
      <c r="L16" s="71">
        <v>60511</v>
      </c>
      <c r="M16" s="71">
        <v>84513840</v>
      </c>
      <c r="N16" s="71">
        <v>75900</v>
      </c>
      <c r="O16" s="71">
        <v>225743889</v>
      </c>
      <c r="P16" s="71">
        <v>719</v>
      </c>
      <c r="Q16" s="71">
        <v>3990008</v>
      </c>
      <c r="R16" s="71">
        <v>155</v>
      </c>
      <c r="S16" s="71">
        <v>816655.99999999988</v>
      </c>
      <c r="T16" s="71">
        <v>0</v>
      </c>
      <c r="U16" s="71">
        <v>0</v>
      </c>
      <c r="V16" s="71">
        <v>0</v>
      </c>
      <c r="W16" s="71">
        <v>0</v>
      </c>
      <c r="X16" s="71">
        <v>0</v>
      </c>
      <c r="Y16" s="71">
        <v>0</v>
      </c>
      <c r="Z16" s="71">
        <v>379972282.15949994</v>
      </c>
      <c r="AA16" s="71">
        <v>21213561</v>
      </c>
      <c r="AB16" s="71">
        <v>288291302</v>
      </c>
      <c r="AC16" s="72"/>
      <c r="AD16" s="71"/>
      <c r="AE16" s="71"/>
      <c r="AF16" s="71"/>
      <c r="AG16" s="71"/>
      <c r="AH16" s="71"/>
      <c r="AI16" s="71"/>
      <c r="AJ16" s="71"/>
      <c r="AK16" s="71"/>
      <c r="AL16" s="71"/>
      <c r="AM16" s="71"/>
      <c r="AN16" s="71"/>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row>
    <row r="17" spans="1:76">
      <c r="A17" s="16" t="s">
        <v>1679</v>
      </c>
      <c r="B17" s="70">
        <v>9</v>
      </c>
      <c r="C17" s="70">
        <v>18</v>
      </c>
      <c r="D17" s="70">
        <v>9</v>
      </c>
      <c r="E17" s="70">
        <v>2024</v>
      </c>
      <c r="F17" s="70" t="s">
        <v>1554</v>
      </c>
      <c r="G17" s="1073" t="s">
        <v>1676</v>
      </c>
      <c r="H17" s="70" t="s">
        <v>1677</v>
      </c>
      <c r="I17" s="1066"/>
      <c r="J17" s="73">
        <v>82504</v>
      </c>
      <c r="K17" s="71">
        <v>116147340</v>
      </c>
      <c r="L17" s="71">
        <v>109322</v>
      </c>
      <c r="M17" s="71">
        <v>153590735</v>
      </c>
      <c r="N17" s="71">
        <v>12000</v>
      </c>
      <c r="O17" s="71">
        <v>30869180</v>
      </c>
      <c r="P17" s="71">
        <v>0</v>
      </c>
      <c r="Q17" s="71">
        <v>0</v>
      </c>
      <c r="R17" s="71">
        <v>0</v>
      </c>
      <c r="S17" s="71">
        <v>0</v>
      </c>
      <c r="T17" s="71">
        <v>0</v>
      </c>
      <c r="U17" s="71">
        <v>0</v>
      </c>
      <c r="V17" s="71">
        <v>0</v>
      </c>
      <c r="W17" s="71">
        <v>0</v>
      </c>
      <c r="X17" s="71">
        <v>0</v>
      </c>
      <c r="Y17" s="71">
        <v>0</v>
      </c>
      <c r="Z17" s="71">
        <v>300607255</v>
      </c>
      <c r="AA17" s="71">
        <v>193761089</v>
      </c>
      <c r="AB17" s="71">
        <v>1289690980</v>
      </c>
      <c r="AC17" s="72"/>
      <c r="AD17" s="71"/>
      <c r="AE17" s="71"/>
      <c r="AF17" s="71"/>
      <c r="AG17" s="71"/>
      <c r="AH17" s="71"/>
      <c r="AI17" s="71"/>
      <c r="AJ17" s="71"/>
      <c r="AK17" s="71"/>
      <c r="AL17" s="71"/>
      <c r="AM17" s="71"/>
      <c r="AN17" s="71"/>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row>
    <row r="18" spans="1:76">
      <c r="A18" s="16" t="s">
        <v>2362</v>
      </c>
      <c r="B18" s="70">
        <v>10</v>
      </c>
      <c r="C18" s="70">
        <v>18</v>
      </c>
      <c r="D18" s="70">
        <v>10</v>
      </c>
      <c r="E18" s="70">
        <v>2024</v>
      </c>
      <c r="F18" s="70" t="s">
        <v>1554</v>
      </c>
      <c r="G18" s="1073" t="s">
        <v>2359</v>
      </c>
      <c r="H18" s="70" t="s">
        <v>2360</v>
      </c>
      <c r="I18" s="1066"/>
      <c r="J18" s="73">
        <v>22913</v>
      </c>
      <c r="K18" s="71">
        <v>30684051</v>
      </c>
      <c r="L18" s="71">
        <v>17768</v>
      </c>
      <c r="M18" s="71">
        <v>23679209</v>
      </c>
      <c r="N18" s="71">
        <v>112400</v>
      </c>
      <c r="O18" s="71">
        <v>339102983</v>
      </c>
      <c r="P18" s="71">
        <v>5254</v>
      </c>
      <c r="Q18" s="71">
        <v>29156255</v>
      </c>
      <c r="R18" s="71">
        <v>0</v>
      </c>
      <c r="S18" s="71">
        <v>0</v>
      </c>
      <c r="T18" s="71">
        <v>0</v>
      </c>
      <c r="U18" s="71">
        <v>0</v>
      </c>
      <c r="V18" s="71">
        <v>0</v>
      </c>
      <c r="W18" s="71">
        <v>0</v>
      </c>
      <c r="X18" s="71">
        <v>0</v>
      </c>
      <c r="Y18" s="71">
        <v>0</v>
      </c>
      <c r="Z18" s="71">
        <v>422622497.99999994</v>
      </c>
      <c r="AA18" s="71">
        <v>6731172.0000000009</v>
      </c>
      <c r="AB18" s="71">
        <v>86192539</v>
      </c>
      <c r="AC18" s="72"/>
      <c r="AD18" s="71"/>
      <c r="AE18" s="71"/>
      <c r="AF18" s="71"/>
      <c r="AG18" s="71"/>
      <c r="AH18" s="71"/>
      <c r="AI18" s="71"/>
      <c r="AJ18" s="71"/>
      <c r="AK18" s="71"/>
      <c r="AL18" s="71"/>
      <c r="AM18" s="71"/>
      <c r="AN18" s="71"/>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row>
    <row r="19" spans="1:76">
      <c r="A19" s="16" t="s">
        <v>2342</v>
      </c>
      <c r="B19" s="70">
        <v>11</v>
      </c>
      <c r="C19" s="70">
        <v>18</v>
      </c>
      <c r="D19" s="70">
        <v>11</v>
      </c>
      <c r="E19" s="70">
        <v>2024</v>
      </c>
      <c r="F19" s="70" t="s">
        <v>1554</v>
      </c>
      <c r="G19" s="1073" t="s">
        <v>2339</v>
      </c>
      <c r="H19" s="70" t="s">
        <v>2340</v>
      </c>
      <c r="I19" s="1066"/>
      <c r="J19" s="73">
        <v>58835</v>
      </c>
      <c r="K19" s="71">
        <v>77695501</v>
      </c>
      <c r="L19" s="71">
        <v>62400</v>
      </c>
      <c r="M19" s="71">
        <v>82092796</v>
      </c>
      <c r="N19" s="71">
        <v>69700</v>
      </c>
      <c r="O19" s="71">
        <v>174048518</v>
      </c>
      <c r="P19" s="71">
        <v>5126</v>
      </c>
      <c r="Q19" s="71">
        <v>29475519</v>
      </c>
      <c r="R19" s="71">
        <v>0</v>
      </c>
      <c r="S19" s="71">
        <v>0</v>
      </c>
      <c r="T19" s="71">
        <v>0</v>
      </c>
      <c r="U19" s="71">
        <v>0</v>
      </c>
      <c r="V19" s="71">
        <v>0</v>
      </c>
      <c r="W19" s="71">
        <v>0</v>
      </c>
      <c r="X19" s="71">
        <v>0</v>
      </c>
      <c r="Y19" s="71">
        <v>0</v>
      </c>
      <c r="Z19" s="71">
        <v>363312334.00000006</v>
      </c>
      <c r="AA19" s="71">
        <v>23012388</v>
      </c>
      <c r="AB19" s="71">
        <v>306719249</v>
      </c>
      <c r="AC19" s="72"/>
      <c r="AD19" s="71"/>
      <c r="AE19" s="71"/>
      <c r="AF19" s="71"/>
      <c r="AG19" s="71"/>
      <c r="AH19" s="71"/>
      <c r="AI19" s="71"/>
      <c r="AJ19" s="71"/>
      <c r="AK19" s="71"/>
      <c r="AL19" s="71"/>
      <c r="AM19" s="71"/>
      <c r="AN19" s="71"/>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row>
    <row r="20" spans="1:76">
      <c r="A20" s="16" t="s">
        <v>1695</v>
      </c>
      <c r="B20" s="70">
        <v>12</v>
      </c>
      <c r="C20" s="70">
        <v>18</v>
      </c>
      <c r="D20" s="70">
        <v>12</v>
      </c>
      <c r="E20" s="70">
        <v>2024</v>
      </c>
      <c r="F20" s="70" t="s">
        <v>1554</v>
      </c>
      <c r="G20" s="1073" t="s">
        <v>1692</v>
      </c>
      <c r="H20" s="70" t="s">
        <v>1693</v>
      </c>
      <c r="I20" s="1066"/>
      <c r="J20" s="73">
        <v>81564</v>
      </c>
      <c r="K20" s="71">
        <v>115041114</v>
      </c>
      <c r="L20" s="71">
        <v>15547</v>
      </c>
      <c r="M20" s="71">
        <v>21851029.999999996</v>
      </c>
      <c r="N20" s="71">
        <v>0</v>
      </c>
      <c r="O20" s="71">
        <v>0</v>
      </c>
      <c r="P20" s="71">
        <v>0</v>
      </c>
      <c r="Q20" s="71">
        <v>0</v>
      </c>
      <c r="R20" s="71">
        <v>0</v>
      </c>
      <c r="S20" s="71">
        <v>0</v>
      </c>
      <c r="T20" s="71">
        <v>0</v>
      </c>
      <c r="U20" s="71">
        <v>0</v>
      </c>
      <c r="V20" s="71">
        <v>0</v>
      </c>
      <c r="W20" s="71">
        <v>0</v>
      </c>
      <c r="X20" s="71">
        <v>0</v>
      </c>
      <c r="Y20" s="71">
        <v>0</v>
      </c>
      <c r="Z20" s="71">
        <v>136892144</v>
      </c>
      <c r="AA20" s="71">
        <v>187062373</v>
      </c>
      <c r="AB20" s="71">
        <v>1111137721</v>
      </c>
      <c r="AC20" s="72"/>
      <c r="AD20" s="71"/>
      <c r="AE20" s="71"/>
      <c r="AF20" s="71"/>
      <c r="AG20" s="71"/>
      <c r="AH20" s="71"/>
      <c r="AI20" s="71"/>
      <c r="AJ20" s="71"/>
      <c r="AK20" s="71"/>
      <c r="AL20" s="71"/>
      <c r="AM20" s="71"/>
      <c r="AN20" s="71"/>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row>
    <row r="21" spans="1:76">
      <c r="A21" s="16" t="s">
        <v>2382</v>
      </c>
      <c r="B21" s="70">
        <v>13</v>
      </c>
      <c r="C21" s="70">
        <v>18</v>
      </c>
      <c r="D21" s="70">
        <v>13</v>
      </c>
      <c r="E21" s="70">
        <v>2024</v>
      </c>
      <c r="F21" s="70" t="s">
        <v>1554</v>
      </c>
      <c r="G21" s="1073" t="s">
        <v>2379</v>
      </c>
      <c r="H21" s="70" t="s">
        <v>2380</v>
      </c>
      <c r="I21" s="1066"/>
      <c r="J21" s="73">
        <v>189094</v>
      </c>
      <c r="K21" s="71">
        <v>258913769</v>
      </c>
      <c r="L21" s="71">
        <v>271477</v>
      </c>
      <c r="M21" s="71">
        <v>370397884.00000006</v>
      </c>
      <c r="N21" s="71">
        <v>2500</v>
      </c>
      <c r="O21" s="71">
        <v>7378239</v>
      </c>
      <c r="P21" s="71">
        <v>0</v>
      </c>
      <c r="Q21" s="71">
        <v>0</v>
      </c>
      <c r="R21" s="71">
        <v>0</v>
      </c>
      <c r="S21" s="71">
        <v>0</v>
      </c>
      <c r="T21" s="71">
        <v>0</v>
      </c>
      <c r="U21" s="71">
        <v>0</v>
      </c>
      <c r="V21" s="71">
        <v>0</v>
      </c>
      <c r="W21" s="71">
        <v>0</v>
      </c>
      <c r="X21" s="71">
        <v>0</v>
      </c>
      <c r="Y21" s="71">
        <v>0</v>
      </c>
      <c r="Z21" s="71">
        <v>636689892</v>
      </c>
      <c r="AA21" s="71">
        <v>408733936.99999994</v>
      </c>
      <c r="AB21" s="71">
        <v>2124080746</v>
      </c>
      <c r="AC21" s="72"/>
      <c r="AD21" s="71"/>
      <c r="AE21" s="71"/>
      <c r="AF21" s="71"/>
      <c r="AG21" s="71"/>
      <c r="AH21" s="71"/>
      <c r="AI21" s="71"/>
      <c r="AJ21" s="71"/>
      <c r="AK21" s="71"/>
      <c r="AL21" s="71"/>
      <c r="AM21" s="71"/>
      <c r="AN21" s="7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row>
    <row r="22" spans="1:76">
      <c r="A22" s="16" t="s">
        <v>2350</v>
      </c>
      <c r="B22" s="70">
        <v>14</v>
      </c>
      <c r="C22" s="70">
        <v>18</v>
      </c>
      <c r="D22" s="70">
        <v>14</v>
      </c>
      <c r="E22" s="70">
        <v>2024</v>
      </c>
      <c r="F22" s="70" t="s">
        <v>1554</v>
      </c>
      <c r="G22" s="1073" t="s">
        <v>2347</v>
      </c>
      <c r="H22" s="70" t="s">
        <v>2348</v>
      </c>
      <c r="I22" s="1066"/>
      <c r="J22" s="73">
        <v>21539</v>
      </c>
      <c r="K22" s="71">
        <v>30108031.999999996</v>
      </c>
      <c r="L22" s="71">
        <v>50292</v>
      </c>
      <c r="M22" s="71">
        <v>70007618.000000015</v>
      </c>
      <c r="N22" s="71">
        <v>60900</v>
      </c>
      <c r="O22" s="71">
        <v>175779086</v>
      </c>
      <c r="P22" s="71">
        <v>888</v>
      </c>
      <c r="Q22" s="71">
        <v>5108167.0000000009</v>
      </c>
      <c r="R22" s="71">
        <v>0</v>
      </c>
      <c r="S22" s="71">
        <v>0</v>
      </c>
      <c r="T22" s="71">
        <v>0</v>
      </c>
      <c r="U22" s="71">
        <v>0</v>
      </c>
      <c r="V22" s="71">
        <v>0</v>
      </c>
      <c r="W22" s="71">
        <v>0</v>
      </c>
      <c r="X22" s="71">
        <v>0</v>
      </c>
      <c r="Y22" s="71">
        <v>0</v>
      </c>
      <c r="Z22" s="71">
        <v>281002903</v>
      </c>
      <c r="AA22" s="71">
        <v>10230625</v>
      </c>
      <c r="AB22" s="71">
        <v>122305101</v>
      </c>
      <c r="AC22" s="72"/>
      <c r="AD22" s="71"/>
      <c r="AE22" s="71"/>
      <c r="AF22" s="71"/>
      <c r="AG22" s="71"/>
      <c r="AH22" s="71"/>
      <c r="AI22" s="71"/>
      <c r="AJ22" s="71"/>
      <c r="AK22" s="71"/>
      <c r="AL22" s="71"/>
      <c r="AM22" s="71"/>
      <c r="AN22" s="71"/>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row>
    <row r="23" spans="1:76">
      <c r="A23" s="16" t="s">
        <v>1691</v>
      </c>
      <c r="B23" s="70">
        <v>15</v>
      </c>
      <c r="C23" s="70">
        <v>18</v>
      </c>
      <c r="D23" s="70">
        <v>15</v>
      </c>
      <c r="E23" s="70">
        <v>2024</v>
      </c>
      <c r="F23" s="70" t="s">
        <v>1554</v>
      </c>
      <c r="G23" s="1073" t="s">
        <v>1688</v>
      </c>
      <c r="H23" s="70" t="s">
        <v>1689</v>
      </c>
      <c r="I23" s="1066"/>
      <c r="J23" s="73">
        <v>88814</v>
      </c>
      <c r="K23" s="71">
        <v>116113464.00000001</v>
      </c>
      <c r="L23" s="71">
        <v>56832</v>
      </c>
      <c r="M23" s="71">
        <v>74213569</v>
      </c>
      <c r="N23" s="71">
        <v>36400</v>
      </c>
      <c r="O23" s="71">
        <v>87058517.999999985</v>
      </c>
      <c r="P23" s="71">
        <v>6947</v>
      </c>
      <c r="Q23" s="71">
        <v>39948165</v>
      </c>
      <c r="R23" s="71">
        <v>0</v>
      </c>
      <c r="S23" s="71">
        <v>0</v>
      </c>
      <c r="T23" s="71">
        <v>0</v>
      </c>
      <c r="U23" s="71">
        <v>0</v>
      </c>
      <c r="V23" s="71">
        <v>0</v>
      </c>
      <c r="W23" s="71">
        <v>0</v>
      </c>
      <c r="X23" s="71">
        <v>0</v>
      </c>
      <c r="Y23" s="71">
        <v>0</v>
      </c>
      <c r="Z23" s="71">
        <v>317333716</v>
      </c>
      <c r="AA23" s="71">
        <v>53671811</v>
      </c>
      <c r="AB23" s="71">
        <v>490643418</v>
      </c>
      <c r="AC23" s="72"/>
      <c r="AD23" s="71"/>
      <c r="AE23" s="71"/>
      <c r="AF23" s="71"/>
      <c r="AG23" s="71"/>
      <c r="AH23" s="71"/>
      <c r="AI23" s="71"/>
      <c r="AJ23" s="71"/>
      <c r="AK23" s="71"/>
      <c r="AL23" s="71"/>
      <c r="AM23" s="71"/>
      <c r="AN23" s="71"/>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row>
    <row r="24" spans="1:76">
      <c r="A24" s="16" t="s">
        <v>1631</v>
      </c>
      <c r="B24" s="70">
        <v>16</v>
      </c>
      <c r="C24" s="70">
        <v>18</v>
      </c>
      <c r="D24" s="70">
        <v>16</v>
      </c>
      <c r="E24" s="70">
        <v>2024</v>
      </c>
      <c r="F24" s="70" t="s">
        <v>1554</v>
      </c>
      <c r="G24" s="1073" t="s">
        <v>1628</v>
      </c>
      <c r="H24" s="70" t="s">
        <v>1629</v>
      </c>
      <c r="I24" s="1066"/>
      <c r="J24" s="73">
        <v>903984</v>
      </c>
      <c r="K24" s="71">
        <v>1259462474</v>
      </c>
      <c r="L24" s="71">
        <v>324397</v>
      </c>
      <c r="M24" s="71">
        <v>450230848</v>
      </c>
      <c r="N24" s="71">
        <v>12700</v>
      </c>
      <c r="O24" s="71">
        <v>37445099</v>
      </c>
      <c r="P24" s="71">
        <v>35</v>
      </c>
      <c r="Q24" s="71">
        <v>196768</v>
      </c>
      <c r="R24" s="71">
        <v>0</v>
      </c>
      <c r="S24" s="71">
        <v>0</v>
      </c>
      <c r="T24" s="71">
        <v>0</v>
      </c>
      <c r="U24" s="71">
        <v>0</v>
      </c>
      <c r="V24" s="71">
        <v>0</v>
      </c>
      <c r="W24" s="71">
        <v>0</v>
      </c>
      <c r="X24" s="71">
        <v>0</v>
      </c>
      <c r="Y24" s="71">
        <v>0</v>
      </c>
      <c r="Z24" s="71">
        <v>1747335189</v>
      </c>
      <c r="AA24" s="71">
        <v>2267248669</v>
      </c>
      <c r="AB24" s="71">
        <v>9148241799</v>
      </c>
      <c r="AC24" s="72"/>
      <c r="AD24" s="71"/>
      <c r="AE24" s="71"/>
      <c r="AF24" s="71"/>
      <c r="AG24" s="71"/>
      <c r="AH24" s="71"/>
      <c r="AI24" s="71"/>
      <c r="AJ24" s="71"/>
      <c r="AK24" s="71"/>
      <c r="AL24" s="71"/>
      <c r="AM24" s="71"/>
      <c r="AN24" s="71"/>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row>
    <row r="25" spans="1:76">
      <c r="A25" s="16" t="s">
        <v>2354</v>
      </c>
      <c r="B25" s="70">
        <v>17</v>
      </c>
      <c r="C25" s="70">
        <v>18</v>
      </c>
      <c r="D25" s="70">
        <v>17</v>
      </c>
      <c r="E25" s="70">
        <v>2024</v>
      </c>
      <c r="F25" s="70" t="s">
        <v>1554</v>
      </c>
      <c r="G25" s="1073" t="s">
        <v>2351</v>
      </c>
      <c r="H25" s="70" t="s">
        <v>2352</v>
      </c>
      <c r="I25" s="1066"/>
      <c r="J25" s="73">
        <v>86333</v>
      </c>
      <c r="K25" s="71">
        <v>120991908</v>
      </c>
      <c r="L25" s="71">
        <v>90258</v>
      </c>
      <c r="M25" s="71">
        <v>125695293.99999999</v>
      </c>
      <c r="N25" s="71">
        <v>233700</v>
      </c>
      <c r="O25" s="71">
        <v>515233198</v>
      </c>
      <c r="P25" s="71">
        <v>14582</v>
      </c>
      <c r="Q25" s="71">
        <v>80874929.000000015</v>
      </c>
      <c r="R25" s="71">
        <v>0</v>
      </c>
      <c r="S25" s="71">
        <v>0</v>
      </c>
      <c r="T25" s="71">
        <v>0</v>
      </c>
      <c r="U25" s="71">
        <v>0</v>
      </c>
      <c r="V25" s="71">
        <v>0</v>
      </c>
      <c r="W25" s="71">
        <v>0</v>
      </c>
      <c r="X25" s="71">
        <v>0</v>
      </c>
      <c r="Y25" s="71">
        <v>0</v>
      </c>
      <c r="Z25" s="71">
        <v>842795329</v>
      </c>
      <c r="AA25" s="71">
        <v>33731405</v>
      </c>
      <c r="AB25" s="71">
        <v>455200922.00000006</v>
      </c>
      <c r="AC25" s="72"/>
      <c r="AD25" s="71"/>
      <c r="AE25" s="71"/>
      <c r="AF25" s="71"/>
      <c r="AG25" s="71"/>
      <c r="AH25" s="71"/>
      <c r="AI25" s="71"/>
      <c r="AJ25" s="71"/>
      <c r="AK25" s="71"/>
      <c r="AL25" s="71"/>
      <c r="AM25" s="71"/>
      <c r="AN25" s="71"/>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row>
    <row r="26" spans="1:76">
      <c r="A26" s="16" t="s">
        <v>2370</v>
      </c>
      <c r="B26" s="70">
        <v>18</v>
      </c>
      <c r="C26" s="70">
        <v>18</v>
      </c>
      <c r="D26" s="70">
        <v>18</v>
      </c>
      <c r="E26" s="70">
        <v>2024</v>
      </c>
      <c r="F26" s="70" t="s">
        <v>1554</v>
      </c>
      <c r="G26" s="1073" t="s">
        <v>2367</v>
      </c>
      <c r="H26" s="70" t="s">
        <v>2368</v>
      </c>
      <c r="I26" s="1066"/>
      <c r="J26" s="73">
        <v>283326</v>
      </c>
      <c r="K26" s="71">
        <v>396067830</v>
      </c>
      <c r="L26" s="71">
        <v>216889</v>
      </c>
      <c r="M26" s="71">
        <v>301742336</v>
      </c>
      <c r="N26" s="71">
        <v>73700</v>
      </c>
      <c r="O26" s="71">
        <v>210225245</v>
      </c>
      <c r="P26" s="71">
        <v>0</v>
      </c>
      <c r="Q26" s="71">
        <v>0</v>
      </c>
      <c r="R26" s="71">
        <v>0</v>
      </c>
      <c r="S26" s="71">
        <v>0</v>
      </c>
      <c r="T26" s="71">
        <v>0</v>
      </c>
      <c r="U26" s="71">
        <v>0</v>
      </c>
      <c r="V26" s="71">
        <v>0</v>
      </c>
      <c r="W26" s="71">
        <v>0</v>
      </c>
      <c r="X26" s="71">
        <v>0</v>
      </c>
      <c r="Y26" s="71">
        <v>0</v>
      </c>
      <c r="Z26" s="71">
        <v>908035411</v>
      </c>
      <c r="AA26" s="71">
        <v>675869810</v>
      </c>
      <c r="AB26" s="71">
        <v>2675146914</v>
      </c>
      <c r="AC26" s="72"/>
      <c r="AD26" s="71"/>
      <c r="AE26" s="71"/>
      <c r="AF26" s="71"/>
      <c r="AG26" s="71"/>
      <c r="AH26" s="71"/>
      <c r="AI26" s="71"/>
      <c r="AJ26" s="71"/>
      <c r="AK26" s="71"/>
      <c r="AL26" s="71"/>
      <c r="AM26" s="71"/>
      <c r="AN26" s="71"/>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row>
    <row r="27" spans="1:76">
      <c r="A27" s="16" t="s">
        <v>2334</v>
      </c>
      <c r="B27" s="70">
        <v>19</v>
      </c>
      <c r="C27" s="70">
        <v>18</v>
      </c>
      <c r="D27" s="70">
        <v>19</v>
      </c>
      <c r="E27" s="70">
        <v>2024</v>
      </c>
      <c r="F27" s="70" t="s">
        <v>1554</v>
      </c>
      <c r="G27" s="1073" t="s">
        <v>2331</v>
      </c>
      <c r="H27" s="70" t="s">
        <v>2332</v>
      </c>
      <c r="I27" s="1066"/>
      <c r="J27" s="73">
        <v>106275</v>
      </c>
      <c r="K27" s="71">
        <v>135085953.00000003</v>
      </c>
      <c r="L27" s="71">
        <v>88762</v>
      </c>
      <c r="M27" s="71">
        <v>112701282</v>
      </c>
      <c r="N27" s="71">
        <v>78200</v>
      </c>
      <c r="O27" s="71">
        <v>194645794</v>
      </c>
      <c r="P27" s="71">
        <v>2228</v>
      </c>
      <c r="Q27" s="71">
        <v>12358763.000000002</v>
      </c>
      <c r="R27" s="71">
        <v>0</v>
      </c>
      <c r="S27" s="71">
        <v>0</v>
      </c>
      <c r="T27" s="71">
        <v>0</v>
      </c>
      <c r="U27" s="71">
        <v>0</v>
      </c>
      <c r="V27" s="71">
        <v>0</v>
      </c>
      <c r="W27" s="71">
        <v>0</v>
      </c>
      <c r="X27" s="71">
        <v>0</v>
      </c>
      <c r="Y27" s="71">
        <v>0</v>
      </c>
      <c r="Z27" s="71">
        <v>454791792</v>
      </c>
      <c r="AA27" s="71">
        <v>179875490</v>
      </c>
      <c r="AB27" s="71">
        <v>1006163066</v>
      </c>
      <c r="AC27" s="72"/>
      <c r="AD27" s="71"/>
      <c r="AE27" s="71"/>
      <c r="AF27" s="71"/>
      <c r="AG27" s="71"/>
      <c r="AH27" s="71"/>
      <c r="AI27" s="71"/>
      <c r="AJ27" s="71"/>
      <c r="AK27" s="71"/>
      <c r="AL27" s="71"/>
      <c r="AM27" s="71"/>
      <c r="AN27" s="71"/>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row>
    <row r="28" spans="1:76">
      <c r="A28" s="16" t="s">
        <v>2338</v>
      </c>
      <c r="B28" s="70">
        <v>20</v>
      </c>
      <c r="C28" s="70">
        <v>18</v>
      </c>
      <c r="D28" s="70">
        <v>20</v>
      </c>
      <c r="E28" s="70">
        <v>2024</v>
      </c>
      <c r="F28" s="70" t="s">
        <v>1554</v>
      </c>
      <c r="G28" s="1073" t="s">
        <v>2335</v>
      </c>
      <c r="H28" s="70" t="s">
        <v>2336</v>
      </c>
      <c r="I28" s="1066"/>
      <c r="J28" s="73">
        <v>68424</v>
      </c>
      <c r="K28" s="71">
        <v>96094889.999999985</v>
      </c>
      <c r="L28" s="71">
        <v>24461</v>
      </c>
      <c r="M28" s="71">
        <v>34257921</v>
      </c>
      <c r="N28" s="71">
        <v>0</v>
      </c>
      <c r="O28" s="71">
        <v>0</v>
      </c>
      <c r="P28" s="71">
        <v>0</v>
      </c>
      <c r="Q28" s="71">
        <v>0</v>
      </c>
      <c r="R28" s="71">
        <v>0</v>
      </c>
      <c r="S28" s="71">
        <v>0</v>
      </c>
      <c r="T28" s="71">
        <v>0</v>
      </c>
      <c r="U28" s="71">
        <v>0</v>
      </c>
      <c r="V28" s="71">
        <v>0</v>
      </c>
      <c r="W28" s="71">
        <v>0</v>
      </c>
      <c r="X28" s="71">
        <v>0</v>
      </c>
      <c r="Y28" s="71">
        <v>0</v>
      </c>
      <c r="Z28" s="71">
        <v>130352811</v>
      </c>
      <c r="AA28" s="71">
        <v>161227034</v>
      </c>
      <c r="AB28" s="71">
        <v>871358102</v>
      </c>
      <c r="AC28" s="72"/>
      <c r="AD28" s="71"/>
      <c r="AE28" s="71"/>
      <c r="AF28" s="71"/>
      <c r="AG28" s="71"/>
      <c r="AH28" s="71"/>
      <c r="AI28" s="71"/>
      <c r="AJ28" s="71"/>
      <c r="AK28" s="71"/>
      <c r="AL28" s="71"/>
      <c r="AM28" s="71"/>
      <c r="AN28" s="71"/>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row>
    <row r="29" spans="1:76">
      <c r="A29" s="16" t="s">
        <v>2358</v>
      </c>
      <c r="B29" s="70">
        <v>21</v>
      </c>
      <c r="C29" s="70">
        <v>18</v>
      </c>
      <c r="D29" s="70">
        <v>21</v>
      </c>
      <c r="E29" s="70">
        <v>2024</v>
      </c>
      <c r="F29" s="70" t="s">
        <v>1554</v>
      </c>
      <c r="G29" s="1073" t="s">
        <v>2355</v>
      </c>
      <c r="H29" s="70" t="s">
        <v>2356</v>
      </c>
      <c r="I29" s="1066"/>
      <c r="J29" s="73">
        <v>46593</v>
      </c>
      <c r="K29" s="71">
        <v>66054095.000000007</v>
      </c>
      <c r="L29" s="71">
        <v>67990</v>
      </c>
      <c r="M29" s="71">
        <v>95667523</v>
      </c>
      <c r="N29" s="71">
        <v>49400</v>
      </c>
      <c r="O29" s="71">
        <v>104497301</v>
      </c>
      <c r="P29" s="71">
        <v>56</v>
      </c>
      <c r="Q29" s="71">
        <v>303625</v>
      </c>
      <c r="R29" s="71">
        <v>0</v>
      </c>
      <c r="S29" s="71">
        <v>0</v>
      </c>
      <c r="T29" s="71">
        <v>0</v>
      </c>
      <c r="U29" s="71">
        <v>0</v>
      </c>
      <c r="V29" s="71">
        <v>0</v>
      </c>
      <c r="W29" s="71">
        <v>0</v>
      </c>
      <c r="X29" s="71">
        <v>0</v>
      </c>
      <c r="Y29" s="71">
        <v>0</v>
      </c>
      <c r="Z29" s="71">
        <v>266522544.00000006</v>
      </c>
      <c r="AA29" s="71">
        <v>28513044.999999996</v>
      </c>
      <c r="AB29" s="71">
        <v>381048828</v>
      </c>
      <c r="AC29" s="72"/>
      <c r="AD29" s="71"/>
      <c r="AE29" s="71"/>
      <c r="AF29" s="71"/>
      <c r="AG29" s="71"/>
      <c r="AH29" s="71"/>
      <c r="AI29" s="71"/>
      <c r="AJ29" s="71"/>
      <c r="AK29" s="71"/>
      <c r="AL29" s="71"/>
      <c r="AM29" s="71"/>
      <c r="AN29" s="71"/>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row>
    <row r="30" spans="1:76">
      <c r="A30" s="16" t="s">
        <v>2330</v>
      </c>
      <c r="B30" s="70">
        <v>22</v>
      </c>
      <c r="C30" s="70">
        <v>18</v>
      </c>
      <c r="D30" s="70">
        <v>22</v>
      </c>
      <c r="E30" s="70">
        <v>2024</v>
      </c>
      <c r="F30" s="70" t="s">
        <v>1554</v>
      </c>
      <c r="G30" s="1073" t="s">
        <v>2327</v>
      </c>
      <c r="H30" s="70" t="s">
        <v>2328</v>
      </c>
      <c r="I30" s="1066"/>
      <c r="J30" s="73">
        <v>225570</v>
      </c>
      <c r="K30" s="71">
        <v>298722836</v>
      </c>
      <c r="L30" s="71">
        <v>248409</v>
      </c>
      <c r="M30" s="71">
        <v>328382181.99999994</v>
      </c>
      <c r="N30" s="71">
        <v>86000</v>
      </c>
      <c r="O30" s="71">
        <v>206434652</v>
      </c>
      <c r="P30" s="71">
        <v>11865</v>
      </c>
      <c r="Q30" s="71">
        <v>68232066</v>
      </c>
      <c r="R30" s="71">
        <v>0</v>
      </c>
      <c r="S30" s="71">
        <v>0</v>
      </c>
      <c r="T30" s="71">
        <v>0</v>
      </c>
      <c r="U30" s="71">
        <v>0</v>
      </c>
      <c r="V30" s="71">
        <v>0</v>
      </c>
      <c r="W30" s="71">
        <v>0</v>
      </c>
      <c r="X30" s="71">
        <v>0</v>
      </c>
      <c r="Y30" s="71">
        <v>0</v>
      </c>
      <c r="Z30" s="71">
        <v>901771736</v>
      </c>
      <c r="AA30" s="71">
        <v>376466333</v>
      </c>
      <c r="AB30" s="71">
        <v>1985782901</v>
      </c>
      <c r="AC30" s="72"/>
      <c r="AD30" s="71"/>
      <c r="AE30" s="71"/>
      <c r="AF30" s="71"/>
      <c r="AG30" s="71"/>
      <c r="AH30" s="71"/>
      <c r="AI30" s="71"/>
      <c r="AJ30" s="71"/>
      <c r="AK30" s="71"/>
      <c r="AL30" s="71"/>
      <c r="AM30" s="71"/>
      <c r="AN30" s="71"/>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row>
    <row r="31" spans="1:76">
      <c r="A31" s="16" t="s">
        <v>2366</v>
      </c>
      <c r="B31" s="70">
        <v>23</v>
      </c>
      <c r="C31" s="70">
        <v>18</v>
      </c>
      <c r="D31" s="70">
        <v>23</v>
      </c>
      <c r="E31" s="70">
        <v>2024</v>
      </c>
      <c r="F31" s="70" t="s">
        <v>1554</v>
      </c>
      <c r="G31" s="1073" t="s">
        <v>2363</v>
      </c>
      <c r="H31" s="70" t="s">
        <v>2364</v>
      </c>
      <c r="I31" s="1066"/>
      <c r="J31" s="73">
        <v>231903</v>
      </c>
      <c r="K31" s="71">
        <v>292009543</v>
      </c>
      <c r="L31" s="71">
        <v>130276.99999999999</v>
      </c>
      <c r="M31" s="71">
        <v>164079379</v>
      </c>
      <c r="N31" s="71">
        <v>281900</v>
      </c>
      <c r="O31" s="71">
        <v>704701972</v>
      </c>
      <c r="P31" s="71">
        <v>34751</v>
      </c>
      <c r="Q31" s="71">
        <v>197017036</v>
      </c>
      <c r="R31" s="71">
        <v>0</v>
      </c>
      <c r="S31" s="71">
        <v>0</v>
      </c>
      <c r="T31" s="71">
        <v>0</v>
      </c>
      <c r="U31" s="71">
        <v>0</v>
      </c>
      <c r="V31" s="71">
        <v>0</v>
      </c>
      <c r="W31" s="71">
        <v>0</v>
      </c>
      <c r="X31" s="71">
        <v>0</v>
      </c>
      <c r="Y31" s="71">
        <v>0</v>
      </c>
      <c r="Z31" s="71">
        <v>1357807930</v>
      </c>
      <c r="AA31" s="71">
        <v>259482448.00000003</v>
      </c>
      <c r="AB31" s="71">
        <v>1740711453.0000002</v>
      </c>
      <c r="AC31" s="72"/>
      <c r="AD31" s="71"/>
      <c r="AE31" s="71"/>
      <c r="AF31" s="71"/>
      <c r="AG31" s="71"/>
      <c r="AH31" s="71"/>
      <c r="AI31" s="71"/>
      <c r="AJ31" s="71"/>
      <c r="AK31" s="71"/>
      <c r="AL31" s="71"/>
      <c r="AM31" s="71"/>
      <c r="AN31" s="7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row>
    <row r="32" spans="1:76">
      <c r="A32" s="16" t="s">
        <v>2200</v>
      </c>
      <c r="B32" s="70">
        <v>24</v>
      </c>
      <c r="C32" s="70">
        <v>18</v>
      </c>
      <c r="D32" s="70">
        <v>24</v>
      </c>
      <c r="E32" s="70">
        <v>2024</v>
      </c>
      <c r="F32" s="70" t="s">
        <v>1554</v>
      </c>
      <c r="G32" s="1073" t="s">
        <v>2179</v>
      </c>
      <c r="H32" s="70" t="s">
        <v>2180</v>
      </c>
      <c r="I32" s="1066"/>
      <c r="J32" s="73">
        <v>28974</v>
      </c>
      <c r="K32" s="71">
        <v>40153372.000000007</v>
      </c>
      <c r="L32" s="71">
        <v>32223</v>
      </c>
      <c r="M32" s="71">
        <v>44357489</v>
      </c>
      <c r="N32" s="71">
        <v>11700</v>
      </c>
      <c r="O32" s="71">
        <v>20751579.000000004</v>
      </c>
      <c r="P32" s="71">
        <v>87</v>
      </c>
      <c r="Q32" s="71">
        <v>471508</v>
      </c>
      <c r="R32" s="71">
        <v>0</v>
      </c>
      <c r="S32" s="71">
        <v>0</v>
      </c>
      <c r="T32" s="71">
        <v>0</v>
      </c>
      <c r="U32" s="71">
        <v>0</v>
      </c>
      <c r="V32" s="71">
        <v>0</v>
      </c>
      <c r="W32" s="71">
        <v>0</v>
      </c>
      <c r="X32" s="71">
        <v>0</v>
      </c>
      <c r="Y32" s="71">
        <v>0</v>
      </c>
      <c r="Z32" s="71">
        <v>105733948.00000001</v>
      </c>
      <c r="AA32" s="71">
        <v>17439154</v>
      </c>
      <c r="AB32" s="71">
        <v>236453349</v>
      </c>
      <c r="AC32" s="72"/>
      <c r="AD32" s="71"/>
      <c r="AE32" s="71"/>
      <c r="AF32" s="71"/>
      <c r="AG32" s="71"/>
      <c r="AH32" s="71"/>
      <c r="AI32" s="71"/>
      <c r="AJ32" s="71"/>
      <c r="AK32" s="71"/>
      <c r="AL32" s="71"/>
      <c r="AM32" s="71"/>
      <c r="AN32" s="71"/>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row>
    <row r="33" spans="1:76">
      <c r="A33" s="16" t="s">
        <v>1699</v>
      </c>
      <c r="B33" s="70">
        <v>25</v>
      </c>
      <c r="C33" s="70">
        <v>18</v>
      </c>
      <c r="D33" s="70">
        <v>25</v>
      </c>
      <c r="E33" s="70">
        <v>2024</v>
      </c>
      <c r="F33" s="70" t="s">
        <v>1554</v>
      </c>
      <c r="G33" s="1073" t="s">
        <v>1696</v>
      </c>
      <c r="H33" s="70" t="s">
        <v>1697</v>
      </c>
      <c r="I33" s="1066"/>
      <c r="J33" s="73">
        <v>244767</v>
      </c>
      <c r="K33" s="71">
        <v>328673410</v>
      </c>
      <c r="L33" s="71">
        <v>178657</v>
      </c>
      <c r="M33" s="71">
        <v>239273220.99999997</v>
      </c>
      <c r="N33" s="71">
        <v>78100</v>
      </c>
      <c r="O33" s="71">
        <v>187849522</v>
      </c>
      <c r="P33" s="71">
        <v>2195</v>
      </c>
      <c r="Q33" s="71">
        <v>12621419</v>
      </c>
      <c r="R33" s="71">
        <v>394</v>
      </c>
      <c r="S33" s="71">
        <v>2876909</v>
      </c>
      <c r="T33" s="71">
        <v>0</v>
      </c>
      <c r="U33" s="71">
        <v>0</v>
      </c>
      <c r="V33" s="71">
        <v>0</v>
      </c>
      <c r="W33" s="71">
        <v>0</v>
      </c>
      <c r="X33" s="71">
        <v>0</v>
      </c>
      <c r="Y33" s="71">
        <v>0</v>
      </c>
      <c r="Z33" s="71">
        <v>771294481.00246</v>
      </c>
      <c r="AA33" s="71">
        <v>536910336</v>
      </c>
      <c r="AB33" s="71">
        <v>2688874440</v>
      </c>
      <c r="AC33" s="72"/>
      <c r="AD33" s="71"/>
      <c r="AE33" s="71"/>
      <c r="AF33" s="71"/>
      <c r="AG33" s="71"/>
      <c r="AH33" s="71"/>
      <c r="AI33" s="71"/>
      <c r="AJ33" s="71"/>
      <c r="AK33" s="71"/>
      <c r="AL33" s="71"/>
      <c r="AM33" s="71"/>
      <c r="AN33" s="71"/>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row>
    <row r="34" spans="1:76">
      <c r="A34" s="16" t="s">
        <v>1569</v>
      </c>
      <c r="B34" s="70">
        <v>26</v>
      </c>
      <c r="C34" s="70">
        <v>18</v>
      </c>
      <c r="D34" s="70">
        <v>26</v>
      </c>
      <c r="E34" s="70">
        <v>2024</v>
      </c>
      <c r="F34" s="70" t="s">
        <v>1554</v>
      </c>
      <c r="G34" s="1073" t="s">
        <v>788</v>
      </c>
      <c r="H34" s="70" t="s">
        <v>788</v>
      </c>
      <c r="I34" s="1066"/>
      <c r="J34" s="73"/>
      <c r="K34" s="71"/>
      <c r="L34" s="71"/>
      <c r="M34" s="71"/>
      <c r="N34" s="71"/>
      <c r="O34" s="71"/>
      <c r="P34" s="71"/>
      <c r="Q34" s="71"/>
      <c r="R34" s="71"/>
      <c r="S34" s="71"/>
      <c r="T34" s="71"/>
      <c r="U34" s="71"/>
      <c r="V34" s="71"/>
      <c r="W34" s="71"/>
      <c r="X34" s="71"/>
      <c r="Y34" s="71"/>
      <c r="Z34" s="71"/>
      <c r="AA34" s="71"/>
      <c r="AB34" s="71"/>
      <c r="AC34" s="72"/>
      <c r="AD34" s="71"/>
      <c r="AE34" s="71"/>
      <c r="AF34" s="71"/>
      <c r="AG34" s="71"/>
      <c r="AH34" s="71"/>
      <c r="AI34" s="71"/>
      <c r="AJ34" s="71"/>
      <c r="AK34" s="71"/>
      <c r="AL34" s="71"/>
      <c r="AM34" s="71"/>
      <c r="AN34" s="71"/>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row>
    <row r="35" spans="1:76">
      <c r="A35" s="16" t="s">
        <v>1569</v>
      </c>
      <c r="B35" s="70">
        <v>27</v>
      </c>
      <c r="C35" s="70">
        <v>18</v>
      </c>
      <c r="D35" s="70">
        <v>27</v>
      </c>
      <c r="E35" s="70">
        <v>2024</v>
      </c>
      <c r="F35" s="70" t="s">
        <v>1554</v>
      </c>
      <c r="G35" s="1073" t="s">
        <v>788</v>
      </c>
      <c r="H35" s="70" t="s">
        <v>788</v>
      </c>
      <c r="I35" s="1066"/>
      <c r="J35" s="73"/>
      <c r="K35" s="71"/>
      <c r="L35" s="71"/>
      <c r="M35" s="71"/>
      <c r="N35" s="71"/>
      <c r="O35" s="71"/>
      <c r="P35" s="71"/>
      <c r="Q35" s="71"/>
      <c r="R35" s="71"/>
      <c r="S35" s="71"/>
      <c r="T35" s="71"/>
      <c r="U35" s="71"/>
      <c r="V35" s="71"/>
      <c r="W35" s="71"/>
      <c r="X35" s="71"/>
      <c r="Y35" s="71"/>
      <c r="Z35" s="71"/>
      <c r="AA35" s="71"/>
      <c r="AB35" s="71"/>
      <c r="AC35" s="72"/>
      <c r="AD35" s="71"/>
      <c r="AE35" s="71"/>
      <c r="AF35" s="71"/>
      <c r="AG35" s="71"/>
      <c r="AH35" s="71"/>
      <c r="AI35" s="71"/>
      <c r="AJ35" s="71"/>
      <c r="AK35" s="71"/>
      <c r="AL35" s="71"/>
      <c r="AM35" s="71"/>
      <c r="AN35" s="71"/>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row>
    <row r="36" spans="1:76">
      <c r="A36" s="16" t="s">
        <v>1569</v>
      </c>
      <c r="B36" s="70">
        <v>28</v>
      </c>
      <c r="C36" s="70">
        <v>18</v>
      </c>
      <c r="D36" s="70">
        <v>28</v>
      </c>
      <c r="E36" s="70">
        <v>2024</v>
      </c>
      <c r="F36" s="70" t="s">
        <v>1554</v>
      </c>
      <c r="G36" s="1073" t="s">
        <v>788</v>
      </c>
      <c r="H36" s="70" t="s">
        <v>788</v>
      </c>
      <c r="I36" s="1066"/>
      <c r="J36" s="73"/>
      <c r="K36" s="71"/>
      <c r="L36" s="71"/>
      <c r="M36" s="71"/>
      <c r="N36" s="71"/>
      <c r="O36" s="71"/>
      <c r="P36" s="71"/>
      <c r="Q36" s="71"/>
      <c r="R36" s="71"/>
      <c r="S36" s="71"/>
      <c r="T36" s="71"/>
      <c r="U36" s="71"/>
      <c r="V36" s="71"/>
      <c r="W36" s="71"/>
      <c r="X36" s="71"/>
      <c r="Y36" s="71"/>
      <c r="Z36" s="71"/>
      <c r="AA36" s="71"/>
      <c r="AB36" s="71"/>
      <c r="AC36" s="72"/>
      <c r="AD36" s="71"/>
      <c r="AE36" s="71"/>
      <c r="AF36" s="71"/>
      <c r="AG36" s="71"/>
      <c r="AH36" s="71"/>
      <c r="AI36" s="71"/>
      <c r="AJ36" s="71"/>
      <c r="AK36" s="71"/>
      <c r="AL36" s="71"/>
      <c r="AM36" s="71"/>
      <c r="AN36" s="71"/>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row>
    <row r="37" spans="1:76">
      <c r="A37" s="16" t="s">
        <v>1569</v>
      </c>
      <c r="B37" s="70">
        <v>29</v>
      </c>
      <c r="C37" s="70">
        <v>18</v>
      </c>
      <c r="D37" s="70">
        <v>29</v>
      </c>
      <c r="E37" s="70">
        <v>2024</v>
      </c>
      <c r="F37" s="70" t="s">
        <v>1554</v>
      </c>
      <c r="G37" s="1073" t="s">
        <v>788</v>
      </c>
      <c r="H37" s="70" t="s">
        <v>788</v>
      </c>
      <c r="I37" s="1066"/>
      <c r="J37" s="73"/>
      <c r="K37" s="71"/>
      <c r="L37" s="71"/>
      <c r="M37" s="71"/>
      <c r="N37" s="71"/>
      <c r="O37" s="71"/>
      <c r="P37" s="71"/>
      <c r="Q37" s="71"/>
      <c r="R37" s="71"/>
      <c r="S37" s="71"/>
      <c r="T37" s="71"/>
      <c r="U37" s="71"/>
      <c r="V37" s="71"/>
      <c r="W37" s="71"/>
      <c r="X37" s="71"/>
      <c r="Y37" s="71"/>
      <c r="Z37" s="71"/>
      <c r="AA37" s="71"/>
      <c r="AB37" s="71"/>
      <c r="AC37" s="72"/>
      <c r="AD37" s="71"/>
      <c r="AE37" s="71"/>
      <c r="AF37" s="71"/>
      <c r="AG37" s="71"/>
      <c r="AH37" s="71"/>
      <c r="AI37" s="71"/>
      <c r="AJ37" s="71"/>
      <c r="AK37" s="71"/>
      <c r="AL37" s="71"/>
      <c r="AM37" s="71"/>
      <c r="AN37" s="71"/>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row>
    <row r="38" spans="1:76">
      <c r="A38" s="16" t="s">
        <v>1569</v>
      </c>
      <c r="B38" s="70">
        <v>30</v>
      </c>
      <c r="C38" s="70">
        <v>18</v>
      </c>
      <c r="D38" s="70">
        <v>30</v>
      </c>
      <c r="E38" s="70">
        <v>2024</v>
      </c>
      <c r="F38" s="70" t="s">
        <v>1554</v>
      </c>
      <c r="G38" s="1073" t="s">
        <v>788</v>
      </c>
      <c r="H38" s="70" t="s">
        <v>788</v>
      </c>
      <c r="I38" s="1066"/>
      <c r="J38" s="73"/>
      <c r="K38" s="71"/>
      <c r="L38" s="71"/>
      <c r="M38" s="71"/>
      <c r="N38" s="71"/>
      <c r="O38" s="71"/>
      <c r="P38" s="71"/>
      <c r="Q38" s="71"/>
      <c r="R38" s="71"/>
      <c r="S38" s="71"/>
      <c r="T38" s="71"/>
      <c r="U38" s="71"/>
      <c r="V38" s="71"/>
      <c r="W38" s="71"/>
      <c r="X38" s="71"/>
      <c r="Y38" s="71"/>
      <c r="Z38" s="71"/>
      <c r="AA38" s="71"/>
      <c r="AB38" s="71"/>
      <c r="AC38" s="72"/>
      <c r="AD38" s="71"/>
      <c r="AE38" s="71"/>
      <c r="AF38" s="71"/>
      <c r="AG38" s="71"/>
      <c r="AH38" s="71"/>
      <c r="AI38" s="71"/>
      <c r="AJ38" s="71"/>
      <c r="AK38" s="71"/>
      <c r="AL38" s="71"/>
      <c r="AM38" s="71"/>
      <c r="AN38" s="71"/>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row>
    <row r="39" spans="1:76">
      <c r="A39" s="16" t="s">
        <v>1569</v>
      </c>
      <c r="B39" s="70">
        <v>31</v>
      </c>
      <c r="C39" s="70">
        <v>18</v>
      </c>
      <c r="D39" s="70">
        <v>31</v>
      </c>
      <c r="E39" s="70">
        <v>2024</v>
      </c>
      <c r="F39" s="70" t="s">
        <v>1554</v>
      </c>
      <c r="G39" s="1073" t="s">
        <v>788</v>
      </c>
      <c r="H39" s="70" t="s">
        <v>788</v>
      </c>
      <c r="I39" s="1066"/>
      <c r="J39" s="73"/>
      <c r="K39" s="71"/>
      <c r="L39" s="71"/>
      <c r="M39" s="71"/>
      <c r="N39" s="71"/>
      <c r="O39" s="71"/>
      <c r="P39" s="71"/>
      <c r="Q39" s="71"/>
      <c r="R39" s="71"/>
      <c r="S39" s="71"/>
      <c r="T39" s="71"/>
      <c r="U39" s="71"/>
      <c r="V39" s="71"/>
      <c r="W39" s="71"/>
      <c r="X39" s="71"/>
      <c r="Y39" s="71"/>
      <c r="Z39" s="71"/>
      <c r="AA39" s="71"/>
      <c r="AB39" s="71"/>
      <c r="AC39" s="72"/>
      <c r="AD39" s="71"/>
      <c r="AE39" s="71"/>
      <c r="AF39" s="71"/>
      <c r="AG39" s="71"/>
      <c r="AH39" s="71"/>
      <c r="AI39" s="71"/>
      <c r="AJ39" s="71"/>
      <c r="AK39" s="71"/>
      <c r="AL39" s="71"/>
      <c r="AM39" s="71"/>
      <c r="AN39" s="71"/>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row>
    <row r="40" spans="1:76">
      <c r="A40" s="16" t="s">
        <v>1569</v>
      </c>
      <c r="B40" s="70">
        <v>32</v>
      </c>
      <c r="C40" s="70">
        <v>18</v>
      </c>
      <c r="D40" s="70">
        <v>32</v>
      </c>
      <c r="E40" s="70">
        <v>2024</v>
      </c>
      <c r="F40" s="70" t="s">
        <v>1554</v>
      </c>
      <c r="G40" s="1073" t="s">
        <v>788</v>
      </c>
      <c r="H40" s="70" t="s">
        <v>788</v>
      </c>
      <c r="I40" s="1066"/>
      <c r="J40" s="73"/>
      <c r="K40" s="71"/>
      <c r="L40" s="71"/>
      <c r="M40" s="71"/>
      <c r="N40" s="71"/>
      <c r="O40" s="71"/>
      <c r="P40" s="71"/>
      <c r="Q40" s="71"/>
      <c r="R40" s="71"/>
      <c r="S40" s="71"/>
      <c r="T40" s="71"/>
      <c r="U40" s="71"/>
      <c r="V40" s="71"/>
      <c r="W40" s="71"/>
      <c r="X40" s="71"/>
      <c r="Y40" s="71"/>
      <c r="Z40" s="71"/>
      <c r="AA40" s="71"/>
      <c r="AB40" s="71"/>
      <c r="AC40" s="72"/>
      <c r="AD40" s="71"/>
      <c r="AE40" s="71"/>
      <c r="AF40" s="71"/>
      <c r="AG40" s="71"/>
      <c r="AH40" s="71"/>
      <c r="AI40" s="71"/>
      <c r="AJ40" s="71"/>
      <c r="AK40" s="71"/>
      <c r="AL40" s="71"/>
      <c r="AM40" s="71"/>
      <c r="AN40" s="71"/>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row>
    <row r="41" spans="1:76">
      <c r="A41" s="16" t="s">
        <v>1569</v>
      </c>
      <c r="B41" s="70">
        <v>33</v>
      </c>
      <c r="C41" s="70">
        <v>18</v>
      </c>
      <c r="D41" s="70">
        <v>33</v>
      </c>
      <c r="E41" s="70">
        <v>2024</v>
      </c>
      <c r="F41" s="70" t="s">
        <v>1554</v>
      </c>
      <c r="G41" s="1073" t="s">
        <v>788</v>
      </c>
      <c r="H41" s="70" t="s">
        <v>788</v>
      </c>
      <c r="I41" s="1066"/>
      <c r="J41" s="73"/>
      <c r="K41" s="71"/>
      <c r="L41" s="71"/>
      <c r="M41" s="71"/>
      <c r="N41" s="71"/>
      <c r="O41" s="71"/>
      <c r="P41" s="71"/>
      <c r="Q41" s="71"/>
      <c r="R41" s="71"/>
      <c r="S41" s="71"/>
      <c r="T41" s="71"/>
      <c r="U41" s="71"/>
      <c r="V41" s="71"/>
      <c r="W41" s="71"/>
      <c r="X41" s="71"/>
      <c r="Y41" s="71"/>
      <c r="Z41" s="71"/>
      <c r="AA41" s="71"/>
      <c r="AB41" s="71"/>
      <c r="AC41" s="72"/>
      <c r="AD41" s="71"/>
      <c r="AE41" s="71"/>
      <c r="AF41" s="71"/>
      <c r="AG41" s="71"/>
      <c r="AH41" s="71"/>
      <c r="AI41" s="71"/>
      <c r="AJ41" s="71"/>
      <c r="AK41" s="71"/>
      <c r="AL41" s="71"/>
      <c r="AM41" s="71"/>
      <c r="AN41" s="7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row>
    <row r="42" spans="1:76">
      <c r="A42" s="16" t="s">
        <v>1569</v>
      </c>
      <c r="B42" s="70">
        <v>34</v>
      </c>
      <c r="C42" s="70">
        <v>18</v>
      </c>
      <c r="D42" s="70">
        <v>34</v>
      </c>
      <c r="E42" s="70">
        <v>2024</v>
      </c>
      <c r="F42" s="70" t="s">
        <v>1554</v>
      </c>
      <c r="G42" s="1073" t="s">
        <v>788</v>
      </c>
      <c r="H42" s="70" t="s">
        <v>788</v>
      </c>
      <c r="I42" s="1066"/>
      <c r="J42" s="73"/>
      <c r="K42" s="71"/>
      <c r="L42" s="71"/>
      <c r="M42" s="71"/>
      <c r="N42" s="71"/>
      <c r="O42" s="71"/>
      <c r="P42" s="71"/>
      <c r="Q42" s="71"/>
      <c r="R42" s="71"/>
      <c r="S42" s="71"/>
      <c r="T42" s="71"/>
      <c r="U42" s="71"/>
      <c r="V42" s="71"/>
      <c r="W42" s="71"/>
      <c r="X42" s="71"/>
      <c r="Y42" s="71"/>
      <c r="Z42" s="71"/>
      <c r="AA42" s="71"/>
      <c r="AB42" s="71"/>
      <c r="AC42" s="72"/>
      <c r="AD42" s="71"/>
      <c r="AE42" s="71"/>
      <c r="AF42" s="71"/>
      <c r="AG42" s="71"/>
      <c r="AH42" s="71"/>
      <c r="AI42" s="71"/>
      <c r="AJ42" s="71"/>
      <c r="AK42" s="71"/>
      <c r="AL42" s="71"/>
      <c r="AM42" s="71"/>
      <c r="AN42" s="71"/>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row>
    <row r="43" spans="1:76">
      <c r="A43" s="16" t="s">
        <v>1569</v>
      </c>
      <c r="B43" s="70">
        <v>35</v>
      </c>
      <c r="C43" s="70">
        <v>18</v>
      </c>
      <c r="D43" s="70">
        <v>35</v>
      </c>
      <c r="E43" s="70">
        <v>2024</v>
      </c>
      <c r="F43" s="70" t="s">
        <v>1554</v>
      </c>
      <c r="G43" s="1073" t="s">
        <v>788</v>
      </c>
      <c r="H43" s="70" t="s">
        <v>788</v>
      </c>
      <c r="I43" s="1066"/>
      <c r="J43" s="73"/>
      <c r="K43" s="71"/>
      <c r="L43" s="71"/>
      <c r="M43" s="71"/>
      <c r="N43" s="71"/>
      <c r="O43" s="71"/>
      <c r="P43" s="71"/>
      <c r="Q43" s="71"/>
      <c r="R43" s="71"/>
      <c r="S43" s="71"/>
      <c r="T43" s="71"/>
      <c r="U43" s="71"/>
      <c r="V43" s="71"/>
      <c r="W43" s="71"/>
      <c r="X43" s="71"/>
      <c r="Y43" s="71"/>
      <c r="Z43" s="71"/>
      <c r="AA43" s="71"/>
      <c r="AB43" s="71"/>
      <c r="AC43" s="72"/>
      <c r="AD43" s="71"/>
      <c r="AE43" s="71"/>
      <c r="AF43" s="71"/>
      <c r="AG43" s="71"/>
      <c r="AH43" s="71"/>
      <c r="AI43" s="71"/>
      <c r="AJ43" s="71"/>
      <c r="AK43" s="71"/>
      <c r="AL43" s="71"/>
      <c r="AM43" s="71"/>
      <c r="AN43" s="71"/>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row>
    <row r="44" spans="1:76">
      <c r="A44" s="16" t="s">
        <v>1569</v>
      </c>
      <c r="B44" s="70">
        <v>36</v>
      </c>
      <c r="C44" s="70">
        <v>18</v>
      </c>
      <c r="D44" s="70">
        <v>36</v>
      </c>
      <c r="E44" s="70">
        <v>2024</v>
      </c>
      <c r="F44" s="70" t="s">
        <v>1554</v>
      </c>
      <c r="G44" s="1073" t="s">
        <v>788</v>
      </c>
      <c r="H44" s="70" t="s">
        <v>788</v>
      </c>
      <c r="I44" s="1066"/>
      <c r="J44" s="73"/>
      <c r="K44" s="71"/>
      <c r="L44" s="71"/>
      <c r="M44" s="71"/>
      <c r="N44" s="71"/>
      <c r="O44" s="71"/>
      <c r="P44" s="71"/>
      <c r="Q44" s="71"/>
      <c r="R44" s="71"/>
      <c r="S44" s="71"/>
      <c r="T44" s="71"/>
      <c r="U44" s="71"/>
      <c r="V44" s="71"/>
      <c r="W44" s="71"/>
      <c r="X44" s="71"/>
      <c r="Y44" s="71"/>
      <c r="Z44" s="71"/>
      <c r="AA44" s="71"/>
      <c r="AB44" s="71"/>
      <c r="AC44" s="72"/>
      <c r="AD44" s="71"/>
      <c r="AE44" s="71"/>
      <c r="AF44" s="71"/>
      <c r="AG44" s="71"/>
      <c r="AH44" s="71"/>
      <c r="AI44" s="71"/>
      <c r="AJ44" s="71"/>
      <c r="AK44" s="71"/>
      <c r="AL44" s="71"/>
      <c r="AM44" s="71"/>
      <c r="AN44" s="71"/>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row>
    <row r="45" spans="1:76">
      <c r="A45" s="16" t="s">
        <v>1569</v>
      </c>
      <c r="B45" s="70">
        <v>37</v>
      </c>
      <c r="C45" s="70">
        <v>18</v>
      </c>
      <c r="D45" s="70">
        <v>37</v>
      </c>
      <c r="E45" s="70">
        <v>2024</v>
      </c>
      <c r="F45" s="70" t="s">
        <v>1554</v>
      </c>
      <c r="G45" s="1073" t="s">
        <v>788</v>
      </c>
      <c r="H45" s="70" t="s">
        <v>788</v>
      </c>
      <c r="I45" s="1066"/>
      <c r="J45" s="73"/>
      <c r="K45" s="71"/>
      <c r="L45" s="71"/>
      <c r="M45" s="71"/>
      <c r="N45" s="71"/>
      <c r="O45" s="71"/>
      <c r="P45" s="71"/>
      <c r="Q45" s="71"/>
      <c r="R45" s="71"/>
      <c r="S45" s="71"/>
      <c r="T45" s="71"/>
      <c r="U45" s="71"/>
      <c r="V45" s="71"/>
      <c r="W45" s="71"/>
      <c r="X45" s="71"/>
      <c r="Y45" s="71"/>
      <c r="Z45" s="71"/>
      <c r="AA45" s="71"/>
      <c r="AB45" s="71"/>
      <c r="AC45" s="72"/>
      <c r="AD45" s="71"/>
      <c r="AE45" s="71"/>
      <c r="AF45" s="71"/>
      <c r="AG45" s="71"/>
      <c r="AH45" s="71"/>
      <c r="AI45" s="71"/>
      <c r="AJ45" s="71"/>
      <c r="AK45" s="71"/>
      <c r="AL45" s="71"/>
      <c r="AM45" s="71"/>
      <c r="AN45" s="71"/>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row>
    <row r="46" spans="1:76">
      <c r="A46" s="16" t="s">
        <v>1569</v>
      </c>
      <c r="B46" s="70">
        <v>38</v>
      </c>
      <c r="C46" s="70">
        <v>18</v>
      </c>
      <c r="D46" s="70">
        <v>38</v>
      </c>
      <c r="E46" s="70">
        <v>2024</v>
      </c>
      <c r="F46" s="70" t="s">
        <v>1554</v>
      </c>
      <c r="G46" s="1073" t="s">
        <v>788</v>
      </c>
      <c r="H46" s="70" t="s">
        <v>788</v>
      </c>
      <c r="I46" s="1066"/>
      <c r="J46" s="73"/>
      <c r="K46" s="71"/>
      <c r="L46" s="71"/>
      <c r="M46" s="71"/>
      <c r="N46" s="71"/>
      <c r="O46" s="71"/>
      <c r="P46" s="71"/>
      <c r="Q46" s="71"/>
      <c r="R46" s="71"/>
      <c r="S46" s="71"/>
      <c r="T46" s="71"/>
      <c r="U46" s="71"/>
      <c r="V46" s="71"/>
      <c r="W46" s="71"/>
      <c r="X46" s="71"/>
      <c r="Y46" s="71"/>
      <c r="Z46" s="71"/>
      <c r="AA46" s="71"/>
      <c r="AB46" s="71"/>
      <c r="AC46" s="72"/>
      <c r="AD46" s="71"/>
      <c r="AE46" s="71"/>
      <c r="AF46" s="71"/>
      <c r="AG46" s="71"/>
      <c r="AH46" s="71"/>
      <c r="AI46" s="71"/>
      <c r="AJ46" s="71"/>
      <c r="AK46" s="71"/>
      <c r="AL46" s="71"/>
      <c r="AM46" s="71"/>
      <c r="AN46" s="71"/>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row>
    <row r="47" spans="1:76">
      <c r="A47" s="16" t="s">
        <v>1569</v>
      </c>
      <c r="B47" s="70">
        <v>39</v>
      </c>
      <c r="C47" s="70">
        <v>18</v>
      </c>
      <c r="D47" s="70">
        <v>39</v>
      </c>
      <c r="E47" s="70">
        <v>2024</v>
      </c>
      <c r="F47" s="70" t="s">
        <v>1554</v>
      </c>
      <c r="G47" s="1073" t="s">
        <v>788</v>
      </c>
      <c r="H47" s="70" t="s">
        <v>788</v>
      </c>
      <c r="I47" s="1066"/>
      <c r="J47" s="73"/>
      <c r="K47" s="71"/>
      <c r="L47" s="71"/>
      <c r="M47" s="71"/>
      <c r="N47" s="71"/>
      <c r="O47" s="71"/>
      <c r="P47" s="71"/>
      <c r="Q47" s="71"/>
      <c r="R47" s="71"/>
      <c r="S47" s="71"/>
      <c r="T47" s="71"/>
      <c r="U47" s="71"/>
      <c r="V47" s="71"/>
      <c r="W47" s="71"/>
      <c r="X47" s="71"/>
      <c r="Y47" s="71"/>
      <c r="Z47" s="71"/>
      <c r="AA47" s="71"/>
      <c r="AB47" s="71"/>
      <c r="AC47" s="72"/>
      <c r="AD47" s="71"/>
      <c r="AE47" s="71"/>
      <c r="AF47" s="71"/>
      <c r="AG47" s="71"/>
      <c r="AH47" s="71"/>
      <c r="AI47" s="71"/>
      <c r="AJ47" s="71"/>
      <c r="AK47" s="71"/>
      <c r="AL47" s="71"/>
      <c r="AM47" s="71"/>
      <c r="AN47" s="71"/>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row>
    <row r="48" spans="1:76">
      <c r="A48" s="16" t="s">
        <v>1569</v>
      </c>
      <c r="B48" s="70">
        <v>40</v>
      </c>
      <c r="C48" s="70">
        <v>18</v>
      </c>
      <c r="D48" s="70">
        <v>40</v>
      </c>
      <c r="E48" s="70">
        <v>2024</v>
      </c>
      <c r="F48" s="70" t="s">
        <v>1554</v>
      </c>
      <c r="G48" s="1073" t="s">
        <v>788</v>
      </c>
      <c r="H48" s="70" t="s">
        <v>788</v>
      </c>
      <c r="I48" s="1066"/>
      <c r="J48" s="73"/>
      <c r="K48" s="71"/>
      <c r="L48" s="71"/>
      <c r="M48" s="71"/>
      <c r="N48" s="71"/>
      <c r="O48" s="71"/>
      <c r="P48" s="71"/>
      <c r="Q48" s="71"/>
      <c r="R48" s="71"/>
      <c r="S48" s="71"/>
      <c r="T48" s="71"/>
      <c r="U48" s="71"/>
      <c r="V48" s="71"/>
      <c r="W48" s="71"/>
      <c r="X48" s="71"/>
      <c r="Y48" s="71"/>
      <c r="Z48" s="71"/>
      <c r="AA48" s="71"/>
      <c r="AB48" s="71"/>
      <c r="AC48" s="72"/>
      <c r="AD48" s="71"/>
      <c r="AE48" s="71"/>
      <c r="AF48" s="71"/>
      <c r="AG48" s="71"/>
      <c r="AH48" s="71"/>
      <c r="AI48" s="71"/>
      <c r="AJ48" s="71"/>
      <c r="AK48" s="71"/>
      <c r="AL48" s="71"/>
      <c r="AM48" s="71"/>
      <c r="AN48" s="71"/>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row>
    <row r="49" spans="1:76">
      <c r="A49" s="16" t="s">
        <v>1569</v>
      </c>
      <c r="B49" s="70">
        <v>41</v>
      </c>
      <c r="C49" s="70">
        <v>18</v>
      </c>
      <c r="D49" s="70">
        <v>41</v>
      </c>
      <c r="E49" s="70">
        <v>2024</v>
      </c>
      <c r="F49" s="70" t="s">
        <v>1554</v>
      </c>
      <c r="G49" s="1073" t="s">
        <v>788</v>
      </c>
      <c r="H49" s="70" t="s">
        <v>788</v>
      </c>
      <c r="I49" s="1066"/>
      <c r="J49" s="73"/>
      <c r="K49" s="71"/>
      <c r="L49" s="71"/>
      <c r="M49" s="71"/>
      <c r="N49" s="71"/>
      <c r="O49" s="71"/>
      <c r="P49" s="71"/>
      <c r="Q49" s="71"/>
      <c r="R49" s="71"/>
      <c r="S49" s="71"/>
      <c r="T49" s="71"/>
      <c r="U49" s="71"/>
      <c r="V49" s="71"/>
      <c r="W49" s="71"/>
      <c r="X49" s="71"/>
      <c r="Y49" s="71"/>
      <c r="Z49" s="71"/>
      <c r="AA49" s="71"/>
      <c r="AB49" s="71"/>
      <c r="AC49" s="72"/>
      <c r="AD49" s="71"/>
      <c r="AE49" s="71"/>
      <c r="AF49" s="71"/>
      <c r="AG49" s="71"/>
      <c r="AH49" s="71"/>
      <c r="AI49" s="71"/>
      <c r="AJ49" s="71"/>
      <c r="AK49" s="71"/>
      <c r="AL49" s="71"/>
      <c r="AM49" s="71"/>
      <c r="AN49" s="71"/>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row>
    <row r="50" spans="1:76">
      <c r="A50" s="16" t="s">
        <v>1569</v>
      </c>
      <c r="B50" s="70">
        <v>42</v>
      </c>
      <c r="C50" s="70">
        <v>18</v>
      </c>
      <c r="D50" s="70">
        <v>42</v>
      </c>
      <c r="E50" s="70">
        <v>2024</v>
      </c>
      <c r="F50" s="70" t="s">
        <v>1554</v>
      </c>
      <c r="G50" s="1073" t="s">
        <v>788</v>
      </c>
      <c r="H50" s="70" t="s">
        <v>788</v>
      </c>
      <c r="I50" s="1066"/>
      <c r="J50" s="73"/>
      <c r="K50" s="71"/>
      <c r="L50" s="71"/>
      <c r="M50" s="71"/>
      <c r="N50" s="71"/>
      <c r="O50" s="71"/>
      <c r="P50" s="71"/>
      <c r="Q50" s="71"/>
      <c r="R50" s="71"/>
      <c r="S50" s="71"/>
      <c r="T50" s="71"/>
      <c r="U50" s="71"/>
      <c r="V50" s="71"/>
      <c r="W50" s="71"/>
      <c r="X50" s="71"/>
      <c r="Y50" s="71"/>
      <c r="Z50" s="71"/>
      <c r="AA50" s="71"/>
      <c r="AB50" s="71"/>
      <c r="AC50" s="72"/>
      <c r="AD50" s="71"/>
      <c r="AE50" s="71"/>
      <c r="AF50" s="71"/>
      <c r="AG50" s="71"/>
      <c r="AH50" s="71"/>
      <c r="AI50" s="71"/>
      <c r="AJ50" s="71"/>
      <c r="AK50" s="71"/>
      <c r="AL50" s="71"/>
      <c r="AM50" s="71"/>
      <c r="AN50" s="71"/>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row>
    <row r="51" spans="1:76">
      <c r="A51" s="16" t="s">
        <v>1569</v>
      </c>
      <c r="B51" s="70">
        <v>43</v>
      </c>
      <c r="C51" s="70">
        <v>18</v>
      </c>
      <c r="D51" s="70">
        <v>43</v>
      </c>
      <c r="E51" s="70">
        <v>2024</v>
      </c>
      <c r="F51" s="70" t="s">
        <v>1554</v>
      </c>
      <c r="G51" s="1073" t="s">
        <v>788</v>
      </c>
      <c r="H51" s="70" t="s">
        <v>788</v>
      </c>
      <c r="I51" s="1066"/>
      <c r="J51" s="73"/>
      <c r="K51" s="71"/>
      <c r="L51" s="71"/>
      <c r="M51" s="71"/>
      <c r="N51" s="71"/>
      <c r="O51" s="71"/>
      <c r="P51" s="71"/>
      <c r="Q51" s="71"/>
      <c r="R51" s="71"/>
      <c r="S51" s="71"/>
      <c r="T51" s="71"/>
      <c r="U51" s="71"/>
      <c r="V51" s="71"/>
      <c r="W51" s="71"/>
      <c r="X51" s="71"/>
      <c r="Y51" s="71"/>
      <c r="Z51" s="71"/>
      <c r="AA51" s="71"/>
      <c r="AB51" s="71"/>
      <c r="AC51" s="72"/>
      <c r="AD51" s="71"/>
      <c r="AE51" s="71"/>
      <c r="AF51" s="71"/>
      <c r="AG51" s="71"/>
      <c r="AH51" s="71"/>
      <c r="AI51" s="71"/>
      <c r="AJ51" s="71"/>
      <c r="AK51" s="71"/>
      <c r="AL51" s="71"/>
      <c r="AM51" s="71"/>
      <c r="AN51" s="7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row>
    <row r="52" spans="1:76">
      <c r="A52" s="16" t="s">
        <v>1569</v>
      </c>
      <c r="B52" s="70">
        <v>44</v>
      </c>
      <c r="C52" s="70">
        <v>18</v>
      </c>
      <c r="D52" s="70">
        <v>44</v>
      </c>
      <c r="E52" s="70">
        <v>2024</v>
      </c>
      <c r="F52" s="70" t="s">
        <v>1554</v>
      </c>
      <c r="G52" s="1073" t="s">
        <v>788</v>
      </c>
      <c r="H52" s="70" t="s">
        <v>788</v>
      </c>
      <c r="I52" s="1066"/>
      <c r="J52" s="73"/>
      <c r="K52" s="71"/>
      <c r="L52" s="71"/>
      <c r="M52" s="71"/>
      <c r="N52" s="71"/>
      <c r="O52" s="71"/>
      <c r="P52" s="71"/>
      <c r="Q52" s="71"/>
      <c r="R52" s="71"/>
      <c r="S52" s="71"/>
      <c r="T52" s="71"/>
      <c r="U52" s="71"/>
      <c r="V52" s="71"/>
      <c r="W52" s="71"/>
      <c r="X52" s="71"/>
      <c r="Y52" s="71"/>
      <c r="Z52" s="71"/>
      <c r="AA52" s="71"/>
      <c r="AB52" s="71"/>
      <c r="AC52" s="72"/>
      <c r="AD52" s="71"/>
      <c r="AE52" s="71"/>
      <c r="AF52" s="71"/>
      <c r="AG52" s="71"/>
      <c r="AH52" s="71"/>
      <c r="AI52" s="71"/>
      <c r="AJ52" s="71"/>
      <c r="AK52" s="71"/>
      <c r="AL52" s="71"/>
      <c r="AM52" s="71"/>
      <c r="AN52" s="71"/>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row>
    <row r="53" spans="1:76">
      <c r="A53" s="16" t="s">
        <v>1569</v>
      </c>
      <c r="B53" s="70">
        <v>45</v>
      </c>
      <c r="C53" s="70">
        <v>18</v>
      </c>
      <c r="D53" s="70">
        <v>45</v>
      </c>
      <c r="E53" s="70">
        <v>2024</v>
      </c>
      <c r="F53" s="70" t="s">
        <v>1554</v>
      </c>
      <c r="G53" s="1073" t="s">
        <v>788</v>
      </c>
      <c r="H53" s="70" t="s">
        <v>788</v>
      </c>
      <c r="I53" s="1066"/>
      <c r="J53" s="73"/>
      <c r="K53" s="71"/>
      <c r="L53" s="71"/>
      <c r="M53" s="71"/>
      <c r="N53" s="71"/>
      <c r="O53" s="71"/>
      <c r="P53" s="71"/>
      <c r="Q53" s="71"/>
      <c r="R53" s="71"/>
      <c r="S53" s="71"/>
      <c r="T53" s="71"/>
      <c r="U53" s="71"/>
      <c r="V53" s="71"/>
      <c r="W53" s="71"/>
      <c r="X53" s="71"/>
      <c r="Y53" s="71"/>
      <c r="Z53" s="71"/>
      <c r="AA53" s="71"/>
      <c r="AB53" s="71"/>
      <c r="AC53" s="72"/>
      <c r="AD53" s="71"/>
      <c r="AE53" s="71"/>
      <c r="AF53" s="71"/>
      <c r="AG53" s="71"/>
      <c r="AH53" s="71"/>
      <c r="AI53" s="71"/>
      <c r="AJ53" s="71"/>
      <c r="AK53" s="71"/>
      <c r="AL53" s="71"/>
      <c r="AM53" s="71"/>
      <c r="AN53" s="71"/>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row>
    <row r="54" spans="1:76">
      <c r="A54" s="16" t="s">
        <v>1569</v>
      </c>
      <c r="B54" s="70">
        <v>46</v>
      </c>
      <c r="C54" s="70">
        <v>18</v>
      </c>
      <c r="D54" s="70">
        <v>46</v>
      </c>
      <c r="E54" s="70">
        <v>2024</v>
      </c>
      <c r="F54" s="70" t="s">
        <v>1554</v>
      </c>
      <c r="G54" s="1073" t="s">
        <v>788</v>
      </c>
      <c r="H54" s="70" t="s">
        <v>788</v>
      </c>
      <c r="I54" s="1066"/>
      <c r="J54" s="73"/>
      <c r="K54" s="71"/>
      <c r="L54" s="71"/>
      <c r="M54" s="71"/>
      <c r="N54" s="71"/>
      <c r="O54" s="71"/>
      <c r="P54" s="71"/>
      <c r="Q54" s="71"/>
      <c r="R54" s="71"/>
      <c r="S54" s="71"/>
      <c r="T54" s="71"/>
      <c r="U54" s="71"/>
      <c r="V54" s="71"/>
      <c r="W54" s="71"/>
      <c r="X54" s="71"/>
      <c r="Y54" s="71"/>
      <c r="Z54" s="71"/>
      <c r="AA54" s="71"/>
      <c r="AB54" s="71"/>
      <c r="AC54" s="72"/>
      <c r="AD54" s="71"/>
      <c r="AE54" s="71"/>
      <c r="AF54" s="71"/>
      <c r="AG54" s="71"/>
      <c r="AH54" s="71"/>
      <c r="AI54" s="71"/>
      <c r="AJ54" s="71"/>
      <c r="AK54" s="71"/>
      <c r="AL54" s="71"/>
      <c r="AM54" s="71"/>
      <c r="AN54" s="71"/>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row>
    <row r="55" spans="1:76">
      <c r="A55" s="16" t="s">
        <v>1569</v>
      </c>
      <c r="B55" s="70">
        <v>47</v>
      </c>
      <c r="C55" s="70">
        <v>18</v>
      </c>
      <c r="D55" s="70">
        <v>47</v>
      </c>
      <c r="E55" s="70">
        <v>2024</v>
      </c>
      <c r="F55" s="70" t="s">
        <v>1554</v>
      </c>
      <c r="G55" s="1073" t="s">
        <v>788</v>
      </c>
      <c r="H55" s="70" t="s">
        <v>788</v>
      </c>
      <c r="I55" s="1066"/>
      <c r="J55" s="73"/>
      <c r="K55" s="71"/>
      <c r="L55" s="71"/>
      <c r="M55" s="71"/>
      <c r="N55" s="71"/>
      <c r="O55" s="71"/>
      <c r="P55" s="71"/>
      <c r="Q55" s="71"/>
      <c r="R55" s="71"/>
      <c r="S55" s="71"/>
      <c r="T55" s="71"/>
      <c r="U55" s="71"/>
      <c r="V55" s="71"/>
      <c r="W55" s="71"/>
      <c r="X55" s="71"/>
      <c r="Y55" s="71"/>
      <c r="Z55" s="71"/>
      <c r="AA55" s="71"/>
      <c r="AB55" s="71"/>
      <c r="AC55" s="72"/>
      <c r="AD55" s="71"/>
      <c r="AE55" s="71"/>
      <c r="AF55" s="71"/>
      <c r="AG55" s="71"/>
      <c r="AH55" s="71"/>
      <c r="AI55" s="71"/>
      <c r="AJ55" s="71"/>
      <c r="AK55" s="71"/>
      <c r="AL55" s="71"/>
      <c r="AM55" s="71"/>
      <c r="AN55" s="71"/>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row>
    <row r="56" spans="1:76">
      <c r="A56" s="16" t="s">
        <v>1569</v>
      </c>
      <c r="B56" s="70">
        <v>48</v>
      </c>
      <c r="C56" s="70">
        <v>18</v>
      </c>
      <c r="D56" s="70">
        <v>48</v>
      </c>
      <c r="E56" s="70">
        <v>2024</v>
      </c>
      <c r="F56" s="70" t="s">
        <v>1554</v>
      </c>
      <c r="G56" s="1073" t="s">
        <v>788</v>
      </c>
      <c r="H56" s="70" t="s">
        <v>788</v>
      </c>
      <c r="I56" s="1066"/>
      <c r="J56" s="73"/>
      <c r="K56" s="71"/>
      <c r="L56" s="71"/>
      <c r="M56" s="71"/>
      <c r="N56" s="71"/>
      <c r="O56" s="71"/>
      <c r="P56" s="71"/>
      <c r="Q56" s="71"/>
      <c r="R56" s="71"/>
      <c r="S56" s="71"/>
      <c r="T56" s="71"/>
      <c r="U56" s="71"/>
      <c r="V56" s="71"/>
      <c r="W56" s="71"/>
      <c r="X56" s="71"/>
      <c r="Y56" s="71"/>
      <c r="Z56" s="71"/>
      <c r="AA56" s="71"/>
      <c r="AB56" s="71"/>
      <c r="AC56" s="72"/>
      <c r="AD56" s="71"/>
      <c r="AE56" s="71"/>
      <c r="AF56" s="71"/>
      <c r="AG56" s="71"/>
      <c r="AH56" s="71"/>
      <c r="AI56" s="71"/>
      <c r="AJ56" s="71"/>
      <c r="AK56" s="71"/>
      <c r="AL56" s="71"/>
      <c r="AM56" s="71"/>
      <c r="AN56" s="71"/>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row>
    <row r="57" spans="1:76">
      <c r="A57" s="16" t="s">
        <v>1569</v>
      </c>
      <c r="B57" s="70">
        <v>49</v>
      </c>
      <c r="C57" s="70">
        <v>18</v>
      </c>
      <c r="D57" s="70">
        <v>49</v>
      </c>
      <c r="E57" s="70">
        <v>2024</v>
      </c>
      <c r="F57" s="70" t="s">
        <v>1554</v>
      </c>
      <c r="G57" s="1073" t="s">
        <v>788</v>
      </c>
      <c r="H57" s="70" t="s">
        <v>788</v>
      </c>
      <c r="I57" s="1066"/>
      <c r="J57" s="73"/>
      <c r="K57" s="71"/>
      <c r="L57" s="71"/>
      <c r="M57" s="71"/>
      <c r="N57" s="71"/>
      <c r="O57" s="71"/>
      <c r="P57" s="71"/>
      <c r="Q57" s="71"/>
      <c r="R57" s="71"/>
      <c r="S57" s="71"/>
      <c r="T57" s="71"/>
      <c r="U57" s="71"/>
      <c r="V57" s="71"/>
      <c r="W57" s="71"/>
      <c r="X57" s="71"/>
      <c r="Y57" s="71"/>
      <c r="Z57" s="71"/>
      <c r="AA57" s="71"/>
      <c r="AB57" s="71"/>
      <c r="AC57" s="72"/>
      <c r="AD57" s="71"/>
      <c r="AE57" s="71"/>
      <c r="AF57" s="71"/>
      <c r="AG57" s="71"/>
      <c r="AH57" s="71"/>
      <c r="AI57" s="71"/>
      <c r="AJ57" s="71"/>
      <c r="AK57" s="71"/>
      <c r="AL57" s="71"/>
      <c r="AM57" s="71"/>
      <c r="AN57" s="71"/>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row>
    <row r="58" spans="1:76">
      <c r="A58" s="16" t="s">
        <v>1569</v>
      </c>
      <c r="B58" s="70">
        <v>50</v>
      </c>
      <c r="C58" s="70">
        <v>18</v>
      </c>
      <c r="D58" s="70">
        <v>50</v>
      </c>
      <c r="E58" s="70">
        <v>2024</v>
      </c>
      <c r="F58" s="70" t="s">
        <v>1554</v>
      </c>
      <c r="G58" s="1073" t="s">
        <v>788</v>
      </c>
      <c r="H58" s="70" t="s">
        <v>788</v>
      </c>
      <c r="I58" s="1066"/>
      <c r="J58" s="73"/>
      <c r="K58" s="71"/>
      <c r="L58" s="71"/>
      <c r="M58" s="71"/>
      <c r="N58" s="71"/>
      <c r="O58" s="71"/>
      <c r="P58" s="71"/>
      <c r="Q58" s="71"/>
      <c r="R58" s="71"/>
      <c r="S58" s="71"/>
      <c r="T58" s="71"/>
      <c r="U58" s="71"/>
      <c r="V58" s="71"/>
      <c r="W58" s="71"/>
      <c r="X58" s="71"/>
      <c r="Y58" s="71"/>
      <c r="Z58" s="71"/>
      <c r="AA58" s="71"/>
      <c r="AB58" s="71"/>
      <c r="AC58" s="72"/>
      <c r="AD58" s="71"/>
      <c r="AE58" s="71"/>
      <c r="AF58" s="71"/>
      <c r="AG58" s="71"/>
      <c r="AH58" s="71"/>
      <c r="AI58" s="71"/>
      <c r="AJ58" s="71"/>
      <c r="AK58" s="71"/>
      <c r="AL58" s="71"/>
      <c r="AM58" s="71"/>
      <c r="AN58" s="71"/>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row>
    <row r="59" spans="1:76">
      <c r="A59" s="16" t="s">
        <v>1569</v>
      </c>
      <c r="B59" s="70">
        <v>51</v>
      </c>
      <c r="C59" s="70">
        <v>18</v>
      </c>
      <c r="D59" s="70">
        <v>51</v>
      </c>
      <c r="E59" s="70">
        <v>2024</v>
      </c>
      <c r="F59" s="70" t="s">
        <v>1554</v>
      </c>
      <c r="G59" s="1073" t="s">
        <v>788</v>
      </c>
      <c r="H59" s="70" t="s">
        <v>788</v>
      </c>
      <c r="I59" s="1066"/>
      <c r="J59" s="73"/>
      <c r="K59" s="71"/>
      <c r="L59" s="71"/>
      <c r="M59" s="71"/>
      <c r="N59" s="71"/>
      <c r="O59" s="71"/>
      <c r="P59" s="71"/>
      <c r="Q59" s="71"/>
      <c r="R59" s="71"/>
      <c r="S59" s="71"/>
      <c r="T59" s="71"/>
      <c r="U59" s="71"/>
      <c r="V59" s="71"/>
      <c r="W59" s="71"/>
      <c r="X59" s="71"/>
      <c r="Y59" s="71"/>
      <c r="Z59" s="71"/>
      <c r="AA59" s="71"/>
      <c r="AB59" s="71"/>
      <c r="AC59" s="72"/>
      <c r="AD59" s="71"/>
      <c r="AE59" s="71"/>
      <c r="AF59" s="71"/>
      <c r="AG59" s="71"/>
      <c r="AH59" s="71"/>
      <c r="AI59" s="71"/>
      <c r="AJ59" s="71"/>
      <c r="AK59" s="71"/>
      <c r="AL59" s="71"/>
      <c r="AM59" s="71"/>
      <c r="AN59" s="71"/>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row>
    <row r="60" spans="1:76">
      <c r="A60" s="16" t="s">
        <v>1569</v>
      </c>
      <c r="B60" s="70">
        <v>52</v>
      </c>
      <c r="C60" s="70">
        <v>18</v>
      </c>
      <c r="D60" s="70">
        <v>52</v>
      </c>
      <c r="E60" s="70">
        <v>2024</v>
      </c>
      <c r="F60" s="70" t="s">
        <v>1554</v>
      </c>
      <c r="G60" s="1073" t="s">
        <v>788</v>
      </c>
      <c r="H60" s="70" t="s">
        <v>788</v>
      </c>
      <c r="I60" s="1066"/>
      <c r="J60" s="73"/>
      <c r="K60" s="71"/>
      <c r="L60" s="71"/>
      <c r="M60" s="71"/>
      <c r="N60" s="71"/>
      <c r="O60" s="71"/>
      <c r="P60" s="71"/>
      <c r="Q60" s="71"/>
      <c r="R60" s="71"/>
      <c r="S60" s="71"/>
      <c r="T60" s="71"/>
      <c r="U60" s="71"/>
      <c r="V60" s="71"/>
      <c r="W60" s="71"/>
      <c r="X60" s="71"/>
      <c r="Y60" s="71"/>
      <c r="Z60" s="71"/>
      <c r="AA60" s="71"/>
      <c r="AB60" s="71"/>
      <c r="AC60" s="72"/>
      <c r="AD60" s="71"/>
      <c r="AE60" s="71"/>
      <c r="AF60" s="71"/>
      <c r="AG60" s="71"/>
      <c r="AH60" s="71"/>
      <c r="AI60" s="71"/>
      <c r="AJ60" s="71"/>
      <c r="AK60" s="71"/>
      <c r="AL60" s="71"/>
      <c r="AM60" s="71"/>
      <c r="AN60" s="71"/>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row>
    <row r="61" spans="1:76">
      <c r="A61" s="16" t="s">
        <v>1569</v>
      </c>
      <c r="B61" s="70">
        <v>53</v>
      </c>
      <c r="C61" s="70">
        <v>18</v>
      </c>
      <c r="D61" s="70">
        <v>53</v>
      </c>
      <c r="E61" s="70">
        <v>2024</v>
      </c>
      <c r="F61" s="70" t="s">
        <v>1554</v>
      </c>
      <c r="G61" s="1073" t="s">
        <v>788</v>
      </c>
      <c r="H61" s="70" t="s">
        <v>788</v>
      </c>
      <c r="I61" s="1066"/>
      <c r="J61" s="73"/>
      <c r="K61" s="71"/>
      <c r="L61" s="71"/>
      <c r="M61" s="71"/>
      <c r="N61" s="71"/>
      <c r="O61" s="71"/>
      <c r="P61" s="71"/>
      <c r="Q61" s="71"/>
      <c r="R61" s="71"/>
      <c r="S61" s="71"/>
      <c r="T61" s="71"/>
      <c r="U61" s="71"/>
      <c r="V61" s="71"/>
      <c r="W61" s="71"/>
      <c r="X61" s="71"/>
      <c r="Y61" s="71"/>
      <c r="Z61" s="71"/>
      <c r="AA61" s="71"/>
      <c r="AB61" s="71"/>
      <c r="AC61" s="72"/>
      <c r="AD61" s="71"/>
      <c r="AE61" s="71"/>
      <c r="AF61" s="71"/>
      <c r="AG61" s="71"/>
      <c r="AH61" s="71"/>
      <c r="AI61" s="71"/>
      <c r="AJ61" s="71"/>
      <c r="AK61" s="71"/>
      <c r="AL61" s="71"/>
      <c r="AM61" s="71"/>
      <c r="AN61" s="7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row>
    <row r="62" spans="1:76">
      <c r="A62" s="16" t="s">
        <v>1569</v>
      </c>
      <c r="B62" s="70">
        <v>54</v>
      </c>
      <c r="C62" s="70">
        <v>18</v>
      </c>
      <c r="D62" s="70">
        <v>54</v>
      </c>
      <c r="E62" s="70">
        <v>2024</v>
      </c>
      <c r="F62" s="70" t="s">
        <v>1554</v>
      </c>
      <c r="G62" s="1073" t="s">
        <v>788</v>
      </c>
      <c r="H62" s="70" t="s">
        <v>788</v>
      </c>
      <c r="I62" s="1066"/>
      <c r="J62" s="73"/>
      <c r="K62" s="71"/>
      <c r="L62" s="71"/>
      <c r="M62" s="71"/>
      <c r="N62" s="71"/>
      <c r="O62" s="71"/>
      <c r="P62" s="71"/>
      <c r="Q62" s="71"/>
      <c r="R62" s="71"/>
      <c r="S62" s="71"/>
      <c r="T62" s="71"/>
      <c r="U62" s="71"/>
      <c r="V62" s="71"/>
      <c r="W62" s="71"/>
      <c r="X62" s="71"/>
      <c r="Y62" s="71"/>
      <c r="Z62" s="71"/>
      <c r="AA62" s="71"/>
      <c r="AB62" s="71"/>
      <c r="AC62" s="72"/>
      <c r="AD62" s="71"/>
      <c r="AE62" s="71"/>
      <c r="AF62" s="71"/>
      <c r="AG62" s="71"/>
      <c r="AH62" s="71"/>
      <c r="AI62" s="71"/>
      <c r="AJ62" s="71"/>
      <c r="AK62" s="71"/>
      <c r="AL62" s="71"/>
      <c r="AM62" s="71"/>
      <c r="AN62" s="71"/>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row>
    <row r="63" spans="1:76">
      <c r="A63" s="16" t="s">
        <v>1569</v>
      </c>
      <c r="B63" s="70">
        <v>55</v>
      </c>
      <c r="C63" s="70">
        <v>18</v>
      </c>
      <c r="D63" s="70">
        <v>55</v>
      </c>
      <c r="E63" s="70">
        <v>2024</v>
      </c>
      <c r="F63" s="70" t="s">
        <v>1554</v>
      </c>
      <c r="G63" s="1073" t="s">
        <v>788</v>
      </c>
      <c r="H63" s="70" t="s">
        <v>788</v>
      </c>
      <c r="I63" s="1066"/>
      <c r="J63" s="73"/>
      <c r="K63" s="71"/>
      <c r="L63" s="71"/>
      <c r="M63" s="71"/>
      <c r="N63" s="71"/>
      <c r="O63" s="71"/>
      <c r="P63" s="71"/>
      <c r="Q63" s="71"/>
      <c r="R63" s="71"/>
      <c r="S63" s="71"/>
      <c r="T63" s="71"/>
      <c r="U63" s="71"/>
      <c r="V63" s="71"/>
      <c r="W63" s="71"/>
      <c r="X63" s="71"/>
      <c r="Y63" s="71"/>
      <c r="Z63" s="71"/>
      <c r="AA63" s="71"/>
      <c r="AB63" s="71"/>
      <c r="AC63" s="72"/>
      <c r="AD63" s="71"/>
      <c r="AE63" s="71"/>
      <c r="AF63" s="71"/>
      <c r="AG63" s="71"/>
      <c r="AH63" s="71"/>
      <c r="AI63" s="71"/>
      <c r="AJ63" s="71"/>
      <c r="AK63" s="71"/>
      <c r="AL63" s="71"/>
      <c r="AM63" s="71"/>
      <c r="AN63" s="71"/>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row>
    <row r="64" spans="1:76">
      <c r="A64" s="16" t="s">
        <v>1569</v>
      </c>
      <c r="B64" s="70">
        <v>56</v>
      </c>
      <c r="C64" s="70">
        <v>18</v>
      </c>
      <c r="D64" s="70">
        <v>56</v>
      </c>
      <c r="E64" s="70">
        <v>2024</v>
      </c>
      <c r="F64" s="70" t="s">
        <v>1554</v>
      </c>
      <c r="G64" s="1073" t="s">
        <v>788</v>
      </c>
      <c r="H64" s="70" t="s">
        <v>788</v>
      </c>
      <c r="I64" s="1066"/>
      <c r="J64" s="73"/>
      <c r="K64" s="71"/>
      <c r="L64" s="71"/>
      <c r="M64" s="71"/>
      <c r="N64" s="71"/>
      <c r="O64" s="71"/>
      <c r="P64" s="71"/>
      <c r="Q64" s="71"/>
      <c r="R64" s="71"/>
      <c r="S64" s="71"/>
      <c r="T64" s="71"/>
      <c r="U64" s="71"/>
      <c r="V64" s="71"/>
      <c r="W64" s="71"/>
      <c r="X64" s="71"/>
      <c r="Y64" s="71"/>
      <c r="Z64" s="71"/>
      <c r="AA64" s="71"/>
      <c r="AB64" s="71"/>
      <c r="AC64" s="72"/>
      <c r="AD64" s="71"/>
      <c r="AE64" s="71"/>
      <c r="AF64" s="71"/>
      <c r="AG64" s="71"/>
      <c r="AH64" s="71"/>
      <c r="AI64" s="71"/>
      <c r="AJ64" s="71"/>
      <c r="AK64" s="71"/>
      <c r="AL64" s="71"/>
      <c r="AM64" s="71"/>
      <c r="AN64" s="71"/>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row>
    <row r="65" spans="1:76">
      <c r="A65" s="16" t="s">
        <v>1569</v>
      </c>
      <c r="B65" s="70">
        <v>57</v>
      </c>
      <c r="C65" s="70">
        <v>18</v>
      </c>
      <c r="D65" s="70">
        <v>57</v>
      </c>
      <c r="E65" s="70">
        <v>2024</v>
      </c>
      <c r="F65" s="70" t="s">
        <v>1554</v>
      </c>
      <c r="G65" s="1073" t="s">
        <v>788</v>
      </c>
      <c r="H65" s="70" t="s">
        <v>788</v>
      </c>
      <c r="I65" s="1066"/>
      <c r="J65" s="73"/>
      <c r="K65" s="71"/>
      <c r="L65" s="71"/>
      <c r="M65" s="71"/>
      <c r="N65" s="71"/>
      <c r="O65" s="71"/>
      <c r="P65" s="71"/>
      <c r="Q65" s="71"/>
      <c r="R65" s="71"/>
      <c r="S65" s="71"/>
      <c r="T65" s="71"/>
      <c r="U65" s="71"/>
      <c r="V65" s="71"/>
      <c r="W65" s="71"/>
      <c r="X65" s="71"/>
      <c r="Y65" s="71"/>
      <c r="Z65" s="71"/>
      <c r="AA65" s="71"/>
      <c r="AB65" s="71"/>
      <c r="AC65" s="72"/>
      <c r="AD65" s="71"/>
      <c r="AE65" s="71"/>
      <c r="AF65" s="71"/>
      <c r="AG65" s="71"/>
      <c r="AH65" s="71"/>
      <c r="AI65" s="71"/>
      <c r="AJ65" s="71"/>
      <c r="AK65" s="71"/>
      <c r="AL65" s="71"/>
      <c r="AM65" s="71"/>
      <c r="AN65" s="71"/>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row>
    <row r="66" spans="1:76">
      <c r="A66" s="16" t="s">
        <v>1569</v>
      </c>
      <c r="B66" s="70">
        <v>58</v>
      </c>
      <c r="C66" s="70">
        <v>18</v>
      </c>
      <c r="D66" s="70">
        <v>58</v>
      </c>
      <c r="E66" s="70">
        <v>2024</v>
      </c>
      <c r="F66" s="70" t="s">
        <v>1554</v>
      </c>
      <c r="G66" s="1073" t="s">
        <v>788</v>
      </c>
      <c r="H66" s="70" t="s">
        <v>788</v>
      </c>
      <c r="I66" s="1066"/>
      <c r="J66" s="73"/>
      <c r="K66" s="71"/>
      <c r="L66" s="71"/>
      <c r="M66" s="71"/>
      <c r="N66" s="71"/>
      <c r="O66" s="71"/>
      <c r="P66" s="71"/>
      <c r="Q66" s="71"/>
      <c r="R66" s="71"/>
      <c r="S66" s="71"/>
      <c r="T66" s="71"/>
      <c r="U66" s="71"/>
      <c r="V66" s="71"/>
      <c r="W66" s="71"/>
      <c r="X66" s="71"/>
      <c r="Y66" s="71"/>
      <c r="Z66" s="71"/>
      <c r="AA66" s="71"/>
      <c r="AB66" s="71"/>
      <c r="AC66" s="72"/>
      <c r="AD66" s="71"/>
      <c r="AE66" s="71"/>
      <c r="AF66" s="71"/>
      <c r="AG66" s="71"/>
      <c r="AH66" s="71"/>
      <c r="AI66" s="71"/>
      <c r="AJ66" s="71"/>
      <c r="AK66" s="71"/>
      <c r="AL66" s="71"/>
      <c r="AM66" s="71"/>
      <c r="AN66" s="71"/>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row>
    <row r="67" spans="1:76">
      <c r="A67" s="16" t="s">
        <v>1569</v>
      </c>
      <c r="B67" s="70">
        <v>59</v>
      </c>
      <c r="C67" s="70">
        <v>18</v>
      </c>
      <c r="D67" s="70">
        <v>59</v>
      </c>
      <c r="E67" s="70">
        <v>2024</v>
      </c>
      <c r="F67" s="70" t="s">
        <v>1554</v>
      </c>
      <c r="G67" s="1073" t="s">
        <v>788</v>
      </c>
      <c r="H67" s="70" t="s">
        <v>788</v>
      </c>
      <c r="I67" s="1066"/>
      <c r="J67" s="73"/>
      <c r="K67" s="71"/>
      <c r="L67" s="71"/>
      <c r="M67" s="71"/>
      <c r="N67" s="71"/>
      <c r="O67" s="71"/>
      <c r="P67" s="71"/>
      <c r="Q67" s="71"/>
      <c r="R67" s="71"/>
      <c r="S67" s="71"/>
      <c r="T67" s="71"/>
      <c r="U67" s="71"/>
      <c r="V67" s="71"/>
      <c r="W67" s="71"/>
      <c r="X67" s="71"/>
      <c r="Y67" s="71"/>
      <c r="Z67" s="71"/>
      <c r="AA67" s="71"/>
      <c r="AB67" s="71"/>
      <c r="AC67" s="72"/>
      <c r="AD67" s="71"/>
      <c r="AE67" s="71"/>
      <c r="AF67" s="71"/>
      <c r="AG67" s="71"/>
      <c r="AH67" s="71"/>
      <c r="AI67" s="71"/>
      <c r="AJ67" s="71"/>
      <c r="AK67" s="71"/>
      <c r="AL67" s="71"/>
      <c r="AM67" s="71"/>
      <c r="AN67" s="71"/>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row>
    <row r="68" spans="1:76">
      <c r="A68" s="16" t="s">
        <v>1569</v>
      </c>
      <c r="B68" s="70">
        <v>60</v>
      </c>
      <c r="C68" s="70">
        <v>18</v>
      </c>
      <c r="D68" s="70">
        <v>60</v>
      </c>
      <c r="E68" s="70">
        <v>2024</v>
      </c>
      <c r="F68" s="70" t="s">
        <v>1554</v>
      </c>
      <c r="G68" s="1073" t="s">
        <v>788</v>
      </c>
      <c r="H68" s="70" t="s">
        <v>788</v>
      </c>
      <c r="I68" s="1066"/>
      <c r="J68" s="73"/>
      <c r="K68" s="71"/>
      <c r="L68" s="71"/>
      <c r="M68" s="71"/>
      <c r="N68" s="71"/>
      <c r="O68" s="71"/>
      <c r="P68" s="71"/>
      <c r="Q68" s="71"/>
      <c r="R68" s="71"/>
      <c r="S68" s="71"/>
      <c r="T68" s="71"/>
      <c r="U68" s="71"/>
      <c r="V68" s="71"/>
      <c r="W68" s="71"/>
      <c r="X68" s="71"/>
      <c r="Y68" s="71"/>
      <c r="Z68" s="71"/>
      <c r="AA68" s="71"/>
      <c r="AB68" s="71"/>
      <c r="AC68" s="72"/>
      <c r="AD68" s="71"/>
      <c r="AE68" s="71"/>
      <c r="AF68" s="71"/>
      <c r="AG68" s="71"/>
      <c r="AH68" s="71"/>
      <c r="AI68" s="71"/>
      <c r="AJ68" s="71"/>
      <c r="AK68" s="71"/>
      <c r="AL68" s="71"/>
      <c r="AM68" s="71"/>
      <c r="AN68" s="71"/>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row>
    <row r="69" spans="1:76">
      <c r="A69" s="16" t="s">
        <v>1569</v>
      </c>
      <c r="B69" s="70">
        <v>61</v>
      </c>
      <c r="C69" s="70">
        <v>18</v>
      </c>
      <c r="D69" s="70">
        <v>61</v>
      </c>
      <c r="E69" s="70">
        <v>2024</v>
      </c>
      <c r="F69" s="70" t="s">
        <v>1554</v>
      </c>
      <c r="G69" s="1073" t="s">
        <v>788</v>
      </c>
      <c r="H69" s="70" t="s">
        <v>788</v>
      </c>
      <c r="I69" s="1066"/>
      <c r="J69" s="73"/>
      <c r="K69" s="71"/>
      <c r="L69" s="71"/>
      <c r="M69" s="71"/>
      <c r="N69" s="71"/>
      <c r="O69" s="71"/>
      <c r="P69" s="71"/>
      <c r="Q69" s="71"/>
      <c r="R69" s="71"/>
      <c r="S69" s="71"/>
      <c r="T69" s="71"/>
      <c r="U69" s="71"/>
      <c r="V69" s="71"/>
      <c r="W69" s="71"/>
      <c r="X69" s="71"/>
      <c r="Y69" s="71"/>
      <c r="Z69" s="71"/>
      <c r="AA69" s="71"/>
      <c r="AB69" s="71"/>
      <c r="AC69" s="72"/>
      <c r="AD69" s="71"/>
      <c r="AE69" s="71"/>
      <c r="AF69" s="71"/>
      <c r="AG69" s="71"/>
      <c r="AH69" s="71"/>
      <c r="AI69" s="71"/>
      <c r="AJ69" s="71"/>
      <c r="AK69" s="71"/>
      <c r="AL69" s="71"/>
      <c r="AM69" s="71"/>
      <c r="AN69" s="71"/>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row>
    <row r="70" spans="1:76">
      <c r="A70" s="16" t="s">
        <v>1569</v>
      </c>
      <c r="B70" s="70">
        <v>62</v>
      </c>
      <c r="C70" s="70">
        <v>18</v>
      </c>
      <c r="D70" s="70">
        <v>62</v>
      </c>
      <c r="E70" s="70">
        <v>2024</v>
      </c>
      <c r="F70" s="70" t="s">
        <v>1554</v>
      </c>
      <c r="G70" s="1073" t="s">
        <v>788</v>
      </c>
      <c r="H70" s="70" t="s">
        <v>788</v>
      </c>
      <c r="I70" s="1066"/>
      <c r="J70" s="73"/>
      <c r="K70" s="71"/>
      <c r="L70" s="71"/>
      <c r="M70" s="71"/>
      <c r="N70" s="71"/>
      <c r="O70" s="71"/>
      <c r="P70" s="71"/>
      <c r="Q70" s="71"/>
      <c r="R70" s="71"/>
      <c r="S70" s="71"/>
      <c r="T70" s="71"/>
      <c r="U70" s="71"/>
      <c r="V70" s="71"/>
      <c r="W70" s="71"/>
      <c r="X70" s="71"/>
      <c r="Y70" s="71"/>
      <c r="Z70" s="71"/>
      <c r="AA70" s="71"/>
      <c r="AB70" s="71"/>
      <c r="AC70" s="72"/>
      <c r="AD70" s="71"/>
      <c r="AE70" s="71"/>
      <c r="AF70" s="71"/>
      <c r="AG70" s="71"/>
      <c r="AH70" s="71"/>
      <c r="AI70" s="71"/>
      <c r="AJ70" s="71"/>
      <c r="AK70" s="71"/>
      <c r="AL70" s="71"/>
      <c r="AM70" s="71"/>
      <c r="AN70" s="71"/>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row>
    <row r="71" spans="1:76">
      <c r="A71" s="16" t="s">
        <v>1569</v>
      </c>
      <c r="B71" s="70">
        <v>63</v>
      </c>
      <c r="C71" s="70">
        <v>18</v>
      </c>
      <c r="D71" s="70">
        <v>63</v>
      </c>
      <c r="E71" s="70">
        <v>2024</v>
      </c>
      <c r="F71" s="70" t="s">
        <v>1554</v>
      </c>
      <c r="G71" s="1073" t="s">
        <v>788</v>
      </c>
      <c r="H71" s="70" t="s">
        <v>788</v>
      </c>
      <c r="I71" s="1066"/>
      <c r="J71" s="73"/>
      <c r="K71" s="71"/>
      <c r="L71" s="71"/>
      <c r="M71" s="71"/>
      <c r="N71" s="71"/>
      <c r="O71" s="71"/>
      <c r="P71" s="71"/>
      <c r="Q71" s="71"/>
      <c r="R71" s="71"/>
      <c r="S71" s="71"/>
      <c r="T71" s="71"/>
      <c r="U71" s="71"/>
      <c r="V71" s="71"/>
      <c r="W71" s="71"/>
      <c r="X71" s="71"/>
      <c r="Y71" s="71"/>
      <c r="Z71" s="71"/>
      <c r="AA71" s="71"/>
      <c r="AB71" s="71"/>
      <c r="AC71" s="72"/>
      <c r="AD71" s="71"/>
      <c r="AE71" s="71"/>
      <c r="AF71" s="71"/>
      <c r="AG71" s="71"/>
      <c r="AH71" s="71"/>
      <c r="AI71" s="71"/>
      <c r="AJ71" s="71"/>
      <c r="AK71" s="71"/>
      <c r="AL71" s="71"/>
      <c r="AM71" s="71"/>
      <c r="AN71" s="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row>
    <row r="72" spans="1:76">
      <c r="A72" s="16" t="s">
        <v>1569</v>
      </c>
      <c r="B72" s="70">
        <v>64</v>
      </c>
      <c r="C72" s="70">
        <v>18</v>
      </c>
      <c r="D72" s="70">
        <v>64</v>
      </c>
      <c r="E72" s="70">
        <v>2024</v>
      </c>
      <c r="F72" s="70" t="s">
        <v>1554</v>
      </c>
      <c r="G72" s="1073" t="s">
        <v>788</v>
      </c>
      <c r="H72" s="70" t="s">
        <v>788</v>
      </c>
      <c r="I72" s="1066"/>
      <c r="J72" s="73"/>
      <c r="K72" s="71"/>
      <c r="L72" s="71"/>
      <c r="M72" s="71"/>
      <c r="N72" s="71"/>
      <c r="O72" s="71"/>
      <c r="P72" s="71"/>
      <c r="Q72" s="71"/>
      <c r="R72" s="71"/>
      <c r="S72" s="71"/>
      <c r="T72" s="71"/>
      <c r="U72" s="71"/>
      <c r="V72" s="71"/>
      <c r="W72" s="71"/>
      <c r="X72" s="71"/>
      <c r="Y72" s="71"/>
      <c r="Z72" s="71"/>
      <c r="AA72" s="71"/>
      <c r="AB72" s="71"/>
      <c r="AC72" s="72"/>
      <c r="AD72" s="71"/>
      <c r="AE72" s="71"/>
      <c r="AF72" s="71"/>
      <c r="AG72" s="71"/>
      <c r="AH72" s="71"/>
      <c r="AI72" s="71"/>
      <c r="AJ72" s="71"/>
      <c r="AK72" s="71"/>
      <c r="AL72" s="71"/>
      <c r="AM72" s="71"/>
      <c r="AN72" s="71"/>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row>
    <row r="73" spans="1:76">
      <c r="A73" s="16" t="s">
        <v>1569</v>
      </c>
      <c r="B73" s="70">
        <v>65</v>
      </c>
      <c r="C73" s="70">
        <v>18</v>
      </c>
      <c r="D73" s="70">
        <v>65</v>
      </c>
      <c r="E73" s="70">
        <v>2024</v>
      </c>
      <c r="F73" s="70" t="s">
        <v>1554</v>
      </c>
      <c r="G73" s="1073" t="s">
        <v>788</v>
      </c>
      <c r="H73" s="70" t="s">
        <v>788</v>
      </c>
      <c r="I73" s="1066"/>
      <c r="J73" s="73"/>
      <c r="K73" s="71"/>
      <c r="L73" s="71"/>
      <c r="M73" s="71"/>
      <c r="N73" s="71"/>
      <c r="O73" s="71"/>
      <c r="P73" s="71"/>
      <c r="Q73" s="71"/>
      <c r="R73" s="71"/>
      <c r="S73" s="71"/>
      <c r="T73" s="71"/>
      <c r="U73" s="71"/>
      <c r="V73" s="71"/>
      <c r="W73" s="71"/>
      <c r="X73" s="71"/>
      <c r="Y73" s="71"/>
      <c r="Z73" s="71"/>
      <c r="AA73" s="71"/>
      <c r="AB73" s="71"/>
      <c r="AC73" s="72"/>
      <c r="AD73" s="71"/>
      <c r="AE73" s="71"/>
      <c r="AF73" s="71"/>
      <c r="AG73" s="71"/>
      <c r="AH73" s="71"/>
      <c r="AI73" s="71"/>
      <c r="AJ73" s="71"/>
      <c r="AK73" s="71"/>
      <c r="AL73" s="71"/>
      <c r="AM73" s="71"/>
      <c r="AN73" s="71"/>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row>
    <row r="74" spans="1:76">
      <c r="A74" s="16" t="s">
        <v>1569</v>
      </c>
      <c r="B74" s="70">
        <v>66</v>
      </c>
      <c r="C74" s="70">
        <v>18</v>
      </c>
      <c r="D74" s="70">
        <v>66</v>
      </c>
      <c r="E74" s="70">
        <v>2024</v>
      </c>
      <c r="F74" s="70" t="s">
        <v>1554</v>
      </c>
      <c r="G74" s="1073" t="s">
        <v>788</v>
      </c>
      <c r="H74" s="70" t="s">
        <v>788</v>
      </c>
      <c r="I74" s="1066"/>
      <c r="J74" s="73"/>
      <c r="K74" s="71"/>
      <c r="L74" s="71"/>
      <c r="M74" s="71"/>
      <c r="N74" s="71"/>
      <c r="O74" s="71"/>
      <c r="P74" s="71"/>
      <c r="Q74" s="71"/>
      <c r="R74" s="71"/>
      <c r="S74" s="71"/>
      <c r="T74" s="71"/>
      <c r="U74" s="71"/>
      <c r="V74" s="71"/>
      <c r="W74" s="71"/>
      <c r="X74" s="71"/>
      <c r="Y74" s="71"/>
      <c r="Z74" s="71"/>
      <c r="AA74" s="71"/>
      <c r="AB74" s="71"/>
      <c r="AC74" s="72"/>
      <c r="AD74" s="71"/>
      <c r="AE74" s="71"/>
      <c r="AF74" s="71"/>
      <c r="AG74" s="71"/>
      <c r="AH74" s="71"/>
      <c r="AI74" s="71"/>
      <c r="AJ74" s="71"/>
      <c r="AK74" s="71"/>
      <c r="AL74" s="71"/>
      <c r="AM74" s="71"/>
      <c r="AN74" s="71"/>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row>
    <row r="75" spans="1:76">
      <c r="A75" s="16" t="s">
        <v>1569</v>
      </c>
      <c r="B75" s="70">
        <v>67</v>
      </c>
      <c r="C75" s="70">
        <v>18</v>
      </c>
      <c r="D75" s="70">
        <v>67</v>
      </c>
      <c r="E75" s="70">
        <v>2024</v>
      </c>
      <c r="F75" s="70" t="s">
        <v>1554</v>
      </c>
      <c r="G75" s="1073" t="s">
        <v>788</v>
      </c>
      <c r="H75" s="70" t="s">
        <v>788</v>
      </c>
      <c r="I75" s="1066"/>
      <c r="J75" s="73"/>
      <c r="K75" s="71"/>
      <c r="L75" s="71"/>
      <c r="M75" s="71"/>
      <c r="N75" s="71"/>
      <c r="O75" s="71"/>
      <c r="P75" s="71"/>
      <c r="Q75" s="71"/>
      <c r="R75" s="71"/>
      <c r="S75" s="71"/>
      <c r="T75" s="71"/>
      <c r="U75" s="71"/>
      <c r="V75" s="71"/>
      <c r="W75" s="71"/>
      <c r="X75" s="71"/>
      <c r="Y75" s="71"/>
      <c r="Z75" s="71"/>
      <c r="AA75" s="71"/>
      <c r="AB75" s="71"/>
      <c r="AC75" s="72"/>
      <c r="AD75" s="71"/>
      <c r="AE75" s="71"/>
      <c r="AF75" s="71"/>
      <c r="AG75" s="71"/>
      <c r="AH75" s="71"/>
      <c r="AI75" s="71"/>
      <c r="AJ75" s="71"/>
      <c r="AK75" s="71"/>
      <c r="AL75" s="71"/>
      <c r="AM75" s="71"/>
      <c r="AN75" s="71"/>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row>
    <row r="76" spans="1:76">
      <c r="A76" s="16" t="s">
        <v>1569</v>
      </c>
      <c r="B76" s="70">
        <v>68</v>
      </c>
      <c r="C76" s="70">
        <v>18</v>
      </c>
      <c r="D76" s="70">
        <v>68</v>
      </c>
      <c r="E76" s="70">
        <v>2024</v>
      </c>
      <c r="F76" s="70" t="s">
        <v>1554</v>
      </c>
      <c r="G76" s="1073" t="s">
        <v>788</v>
      </c>
      <c r="H76" s="70" t="s">
        <v>788</v>
      </c>
      <c r="I76" s="1066"/>
      <c r="J76" s="73"/>
      <c r="K76" s="71"/>
      <c r="L76" s="71"/>
      <c r="M76" s="71"/>
      <c r="N76" s="71"/>
      <c r="O76" s="71"/>
      <c r="P76" s="71"/>
      <c r="Q76" s="71"/>
      <c r="R76" s="71"/>
      <c r="S76" s="71"/>
      <c r="T76" s="71"/>
      <c r="U76" s="71"/>
      <c r="V76" s="71"/>
      <c r="W76" s="71"/>
      <c r="X76" s="71"/>
      <c r="Y76" s="71"/>
      <c r="Z76" s="71"/>
      <c r="AA76" s="71"/>
      <c r="AB76" s="71"/>
      <c r="AC76" s="72"/>
      <c r="AD76" s="71"/>
      <c r="AE76" s="71"/>
      <c r="AF76" s="71"/>
      <c r="AG76" s="71"/>
      <c r="AH76" s="71"/>
      <c r="AI76" s="71"/>
      <c r="AJ76" s="71"/>
      <c r="AK76" s="71"/>
      <c r="AL76" s="71"/>
      <c r="AM76" s="71"/>
      <c r="AN76" s="71"/>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row>
    <row r="77" spans="1:76">
      <c r="A77" s="16" t="s">
        <v>1569</v>
      </c>
      <c r="B77" s="70">
        <v>69</v>
      </c>
      <c r="C77" s="70">
        <v>18</v>
      </c>
      <c r="D77" s="70">
        <v>69</v>
      </c>
      <c r="E77" s="70">
        <v>2024</v>
      </c>
      <c r="F77" s="70" t="s">
        <v>1554</v>
      </c>
      <c r="G77" s="1073" t="s">
        <v>788</v>
      </c>
      <c r="H77" s="70" t="s">
        <v>788</v>
      </c>
      <c r="I77" s="1066"/>
      <c r="J77" s="73"/>
      <c r="K77" s="71"/>
      <c r="L77" s="71"/>
      <c r="M77" s="71"/>
      <c r="N77" s="71"/>
      <c r="O77" s="71"/>
      <c r="P77" s="71"/>
      <c r="Q77" s="71"/>
      <c r="R77" s="71"/>
      <c r="S77" s="71"/>
      <c r="T77" s="71"/>
      <c r="U77" s="71"/>
      <c r="V77" s="71"/>
      <c r="W77" s="71"/>
      <c r="X77" s="71"/>
      <c r="Y77" s="71"/>
      <c r="Z77" s="71"/>
      <c r="AA77" s="71"/>
      <c r="AB77" s="71"/>
      <c r="AC77" s="72"/>
      <c r="AD77" s="71"/>
      <c r="AE77" s="71"/>
      <c r="AF77" s="71"/>
      <c r="AG77" s="71"/>
      <c r="AH77" s="71"/>
      <c r="AI77" s="71"/>
      <c r="AJ77" s="71"/>
      <c r="AK77" s="71"/>
      <c r="AL77" s="71"/>
      <c r="AM77" s="71"/>
      <c r="AN77" s="71"/>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row>
    <row r="78" spans="1:76">
      <c r="A78" s="16" t="s">
        <v>1569</v>
      </c>
      <c r="B78" s="70">
        <v>70</v>
      </c>
      <c r="C78" s="70">
        <v>18</v>
      </c>
      <c r="D78" s="70">
        <v>70</v>
      </c>
      <c r="E78" s="70">
        <v>2024</v>
      </c>
      <c r="F78" s="70" t="s">
        <v>1554</v>
      </c>
      <c r="G78" s="1073" t="s">
        <v>788</v>
      </c>
      <c r="H78" s="70" t="s">
        <v>788</v>
      </c>
      <c r="I78" s="1066"/>
      <c r="J78" s="73"/>
      <c r="K78" s="71"/>
      <c r="L78" s="71"/>
      <c r="M78" s="71"/>
      <c r="N78" s="71"/>
      <c r="O78" s="71"/>
      <c r="P78" s="71"/>
      <c r="Q78" s="71"/>
      <c r="R78" s="71"/>
      <c r="S78" s="71"/>
      <c r="T78" s="71"/>
      <c r="U78" s="71"/>
      <c r="V78" s="71"/>
      <c r="W78" s="71"/>
      <c r="X78" s="71"/>
      <c r="Y78" s="71"/>
      <c r="Z78" s="71"/>
      <c r="AA78" s="71"/>
      <c r="AB78" s="71"/>
      <c r="AC78" s="72"/>
      <c r="AD78" s="71"/>
      <c r="AE78" s="71"/>
      <c r="AF78" s="71"/>
      <c r="AG78" s="71"/>
      <c r="AH78" s="71"/>
      <c r="AI78" s="71"/>
      <c r="AJ78" s="71"/>
      <c r="AK78" s="71"/>
      <c r="AL78" s="71"/>
      <c r="AM78" s="71"/>
      <c r="AN78" s="71"/>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row>
    <row r="79" spans="1:76">
      <c r="A79" s="16" t="s">
        <v>1569</v>
      </c>
      <c r="B79" s="70">
        <v>71</v>
      </c>
      <c r="C79" s="70">
        <v>18</v>
      </c>
      <c r="D79" s="70">
        <v>71</v>
      </c>
      <c r="E79" s="70">
        <v>2024</v>
      </c>
      <c r="F79" s="70" t="s">
        <v>1554</v>
      </c>
      <c r="G79" s="1073" t="s">
        <v>788</v>
      </c>
      <c r="H79" s="70" t="s">
        <v>788</v>
      </c>
      <c r="I79" s="1066"/>
      <c r="J79" s="73"/>
      <c r="K79" s="71"/>
      <c r="L79" s="71"/>
      <c r="M79" s="71"/>
      <c r="N79" s="71"/>
      <c r="O79" s="71"/>
      <c r="P79" s="71"/>
      <c r="Q79" s="71"/>
      <c r="R79" s="71"/>
      <c r="S79" s="71"/>
      <c r="T79" s="71"/>
      <c r="U79" s="71"/>
      <c r="V79" s="71"/>
      <c r="W79" s="71"/>
      <c r="X79" s="71"/>
      <c r="Y79" s="71"/>
      <c r="Z79" s="71"/>
      <c r="AA79" s="71"/>
      <c r="AB79" s="71"/>
      <c r="AC79" s="72"/>
      <c r="AD79" s="71"/>
      <c r="AE79" s="71"/>
      <c r="AF79" s="71"/>
      <c r="AG79" s="71"/>
      <c r="AH79" s="71"/>
      <c r="AI79" s="71"/>
      <c r="AJ79" s="71"/>
      <c r="AK79" s="71"/>
      <c r="AL79" s="71"/>
      <c r="AM79" s="71"/>
      <c r="AN79" s="71"/>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row>
    <row r="80" spans="1:76">
      <c r="A80" s="16" t="s">
        <v>1569</v>
      </c>
      <c r="B80" s="70">
        <v>72</v>
      </c>
      <c r="C80" s="70">
        <v>18</v>
      </c>
      <c r="D80" s="70">
        <v>72</v>
      </c>
      <c r="E80" s="70">
        <v>2024</v>
      </c>
      <c r="F80" s="70" t="s">
        <v>1554</v>
      </c>
      <c r="G80" s="1073" t="s">
        <v>788</v>
      </c>
      <c r="H80" s="70" t="s">
        <v>788</v>
      </c>
      <c r="I80" s="1066"/>
      <c r="J80" s="73"/>
      <c r="K80" s="71"/>
      <c r="L80" s="71"/>
      <c r="M80" s="71"/>
      <c r="N80" s="71"/>
      <c r="O80" s="71"/>
      <c r="P80" s="71"/>
      <c r="Q80" s="71"/>
      <c r="R80" s="71"/>
      <c r="S80" s="71"/>
      <c r="T80" s="71"/>
      <c r="U80" s="71"/>
      <c r="V80" s="71"/>
      <c r="W80" s="71"/>
      <c r="X80" s="71"/>
      <c r="Y80" s="71"/>
      <c r="Z80" s="71"/>
      <c r="AA80" s="71"/>
      <c r="AB80" s="71"/>
      <c r="AC80" s="72"/>
      <c r="AD80" s="71"/>
      <c r="AE80" s="71"/>
      <c r="AF80" s="71"/>
      <c r="AG80" s="71"/>
      <c r="AH80" s="71"/>
      <c r="AI80" s="71"/>
      <c r="AJ80" s="71"/>
      <c r="AK80" s="71"/>
      <c r="AL80" s="71"/>
      <c r="AM80" s="71"/>
      <c r="AN80" s="71"/>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row>
    <row r="81" spans="1:76">
      <c r="A81" s="16" t="s">
        <v>1569</v>
      </c>
      <c r="B81" s="70">
        <v>73</v>
      </c>
      <c r="C81" s="70">
        <v>18</v>
      </c>
      <c r="D81" s="70">
        <v>73</v>
      </c>
      <c r="E81" s="70">
        <v>2024</v>
      </c>
      <c r="F81" s="70" t="s">
        <v>1554</v>
      </c>
      <c r="G81" s="1073" t="s">
        <v>788</v>
      </c>
      <c r="H81" s="70" t="s">
        <v>788</v>
      </c>
      <c r="I81" s="1066"/>
      <c r="J81" s="73"/>
      <c r="K81" s="71"/>
      <c r="L81" s="71"/>
      <c r="M81" s="71"/>
      <c r="N81" s="71"/>
      <c r="O81" s="71"/>
      <c r="P81" s="71"/>
      <c r="Q81" s="71"/>
      <c r="R81" s="71"/>
      <c r="S81" s="71"/>
      <c r="T81" s="71"/>
      <c r="U81" s="71"/>
      <c r="V81" s="71"/>
      <c r="W81" s="71"/>
      <c r="X81" s="71"/>
      <c r="Y81" s="71"/>
      <c r="Z81" s="71"/>
      <c r="AA81" s="71"/>
      <c r="AB81" s="71"/>
      <c r="AC81" s="72"/>
      <c r="AD81" s="71"/>
      <c r="AE81" s="71"/>
      <c r="AF81" s="71"/>
      <c r="AG81" s="71"/>
      <c r="AH81" s="71"/>
      <c r="AI81" s="71"/>
      <c r="AJ81" s="71"/>
      <c r="AK81" s="71"/>
      <c r="AL81" s="71"/>
      <c r="AM81" s="71"/>
      <c r="AN81" s="7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row>
    <row r="82" spans="1:76">
      <c r="A82" s="16" t="s">
        <v>1569</v>
      </c>
      <c r="B82" s="70">
        <v>74</v>
      </c>
      <c r="C82" s="70">
        <v>18</v>
      </c>
      <c r="D82" s="70">
        <v>74</v>
      </c>
      <c r="E82" s="70">
        <v>2024</v>
      </c>
      <c r="F82" s="70" t="s">
        <v>1554</v>
      </c>
      <c r="G82" s="1073" t="s">
        <v>788</v>
      </c>
      <c r="H82" s="70" t="s">
        <v>788</v>
      </c>
      <c r="I82" s="1066"/>
      <c r="J82" s="73"/>
      <c r="K82" s="71"/>
      <c r="L82" s="71"/>
      <c r="M82" s="71"/>
      <c r="N82" s="71"/>
      <c r="O82" s="71"/>
      <c r="P82" s="71"/>
      <c r="Q82" s="71"/>
      <c r="R82" s="71"/>
      <c r="S82" s="71"/>
      <c r="T82" s="71"/>
      <c r="U82" s="71"/>
      <c r="V82" s="71"/>
      <c r="W82" s="71"/>
      <c r="X82" s="71"/>
      <c r="Y82" s="71"/>
      <c r="Z82" s="71"/>
      <c r="AA82" s="71"/>
      <c r="AB82" s="71"/>
      <c r="AC82" s="72"/>
      <c r="AD82" s="71"/>
      <c r="AE82" s="71"/>
      <c r="AF82" s="71"/>
      <c r="AG82" s="71"/>
      <c r="AH82" s="71"/>
      <c r="AI82" s="71"/>
      <c r="AJ82" s="71"/>
      <c r="AK82" s="71"/>
      <c r="AL82" s="71"/>
      <c r="AM82" s="71"/>
      <c r="AN82" s="71"/>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row>
    <row r="83" spans="1:76">
      <c r="A83" s="16" t="s">
        <v>1569</v>
      </c>
      <c r="B83" s="70">
        <v>75</v>
      </c>
      <c r="C83" s="70">
        <v>18</v>
      </c>
      <c r="D83" s="70">
        <v>75</v>
      </c>
      <c r="E83" s="70">
        <v>2024</v>
      </c>
      <c r="F83" s="70" t="s">
        <v>1554</v>
      </c>
      <c r="G83" s="1073" t="s">
        <v>788</v>
      </c>
      <c r="H83" s="70" t="s">
        <v>788</v>
      </c>
      <c r="I83" s="1066"/>
      <c r="J83" s="73"/>
      <c r="K83" s="71"/>
      <c r="L83" s="71"/>
      <c r="M83" s="71"/>
      <c r="N83" s="71"/>
      <c r="O83" s="71"/>
      <c r="P83" s="71"/>
      <c r="Q83" s="71"/>
      <c r="R83" s="71"/>
      <c r="S83" s="71"/>
      <c r="T83" s="71"/>
      <c r="U83" s="71"/>
      <c r="V83" s="71"/>
      <c r="W83" s="71"/>
      <c r="X83" s="71"/>
      <c r="Y83" s="71"/>
      <c r="Z83" s="71"/>
      <c r="AA83" s="71"/>
      <c r="AB83" s="71"/>
      <c r="AC83" s="72"/>
      <c r="AD83" s="71"/>
      <c r="AE83" s="71"/>
      <c r="AF83" s="71"/>
      <c r="AG83" s="71"/>
      <c r="AH83" s="71"/>
      <c r="AI83" s="71"/>
      <c r="AJ83" s="71"/>
      <c r="AK83" s="71"/>
      <c r="AL83" s="71"/>
      <c r="AM83" s="71"/>
      <c r="AN83" s="71"/>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row>
    <row r="84" spans="1:76">
      <c r="A84" s="16" t="s">
        <v>1569</v>
      </c>
      <c r="B84" s="70">
        <v>76</v>
      </c>
      <c r="C84" s="70">
        <v>18</v>
      </c>
      <c r="D84" s="70">
        <v>76</v>
      </c>
      <c r="E84" s="70">
        <v>2024</v>
      </c>
      <c r="F84" s="70" t="s">
        <v>1554</v>
      </c>
      <c r="G84" s="1073" t="s">
        <v>788</v>
      </c>
      <c r="H84" s="70" t="s">
        <v>788</v>
      </c>
      <c r="I84" s="1066"/>
      <c r="J84" s="73"/>
      <c r="K84" s="71"/>
      <c r="L84" s="71"/>
      <c r="M84" s="71"/>
      <c r="N84" s="71"/>
      <c r="O84" s="71"/>
      <c r="P84" s="71"/>
      <c r="Q84" s="71"/>
      <c r="R84" s="71"/>
      <c r="S84" s="71"/>
      <c r="T84" s="71"/>
      <c r="U84" s="71"/>
      <c r="V84" s="71"/>
      <c r="W84" s="71"/>
      <c r="X84" s="71"/>
      <c r="Y84" s="71"/>
      <c r="Z84" s="71"/>
      <c r="AA84" s="71"/>
      <c r="AB84" s="71"/>
      <c r="AC84" s="72"/>
      <c r="AD84" s="71"/>
      <c r="AE84" s="71"/>
      <c r="AF84" s="71"/>
      <c r="AG84" s="71"/>
      <c r="AH84" s="71"/>
      <c r="AI84" s="71"/>
      <c r="AJ84" s="71"/>
      <c r="AK84" s="71"/>
      <c r="AL84" s="71"/>
      <c r="AM84" s="71"/>
      <c r="AN84" s="71"/>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row>
    <row r="85" spans="1:76">
      <c r="A85" s="16" t="s">
        <v>1569</v>
      </c>
      <c r="B85" s="70">
        <v>77</v>
      </c>
      <c r="C85" s="70">
        <v>18</v>
      </c>
      <c r="D85" s="70">
        <v>77</v>
      </c>
      <c r="E85" s="70">
        <v>2024</v>
      </c>
      <c r="F85" s="70" t="s">
        <v>1554</v>
      </c>
      <c r="G85" s="1073" t="s">
        <v>788</v>
      </c>
      <c r="H85" s="70" t="s">
        <v>788</v>
      </c>
      <c r="I85" s="1066"/>
      <c r="J85" s="73"/>
      <c r="K85" s="71"/>
      <c r="L85" s="71"/>
      <c r="M85" s="71"/>
      <c r="N85" s="71"/>
      <c r="O85" s="71"/>
      <c r="P85" s="71"/>
      <c r="Q85" s="71"/>
      <c r="R85" s="71"/>
      <c r="S85" s="71"/>
      <c r="T85" s="71"/>
      <c r="U85" s="71"/>
      <c r="V85" s="71"/>
      <c r="W85" s="71"/>
      <c r="X85" s="71"/>
      <c r="Y85" s="71"/>
      <c r="Z85" s="71"/>
      <c r="AA85" s="71"/>
      <c r="AB85" s="71"/>
      <c r="AC85" s="72"/>
      <c r="AD85" s="71"/>
      <c r="AE85" s="71"/>
      <c r="AF85" s="71"/>
      <c r="AG85" s="71"/>
      <c r="AH85" s="71"/>
      <c r="AI85" s="71"/>
      <c r="AJ85" s="71"/>
      <c r="AK85" s="71"/>
      <c r="AL85" s="71"/>
      <c r="AM85" s="71"/>
      <c r="AN85" s="71"/>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row>
    <row r="86" spans="1:76">
      <c r="A86" s="16" t="s">
        <v>1569</v>
      </c>
      <c r="B86" s="70">
        <v>78</v>
      </c>
      <c r="C86" s="70">
        <v>18</v>
      </c>
      <c r="D86" s="70">
        <v>78</v>
      </c>
      <c r="E86" s="70">
        <v>2024</v>
      </c>
      <c r="F86" s="70" t="s">
        <v>1554</v>
      </c>
      <c r="G86" s="1073" t="s">
        <v>788</v>
      </c>
      <c r="H86" s="70" t="s">
        <v>788</v>
      </c>
      <c r="I86" s="1066"/>
      <c r="J86" s="73"/>
      <c r="K86" s="71"/>
      <c r="L86" s="71"/>
      <c r="M86" s="71"/>
      <c r="N86" s="71"/>
      <c r="O86" s="71"/>
      <c r="P86" s="71"/>
      <c r="Q86" s="71"/>
      <c r="R86" s="71"/>
      <c r="S86" s="71"/>
      <c r="T86" s="71"/>
      <c r="U86" s="71"/>
      <c r="V86" s="71"/>
      <c r="W86" s="71"/>
      <c r="X86" s="71"/>
      <c r="Y86" s="71"/>
      <c r="Z86" s="71"/>
      <c r="AA86" s="71"/>
      <c r="AB86" s="71"/>
      <c r="AC86" s="72"/>
      <c r="AD86" s="71"/>
      <c r="AE86" s="71"/>
      <c r="AF86" s="71"/>
      <c r="AG86" s="71"/>
      <c r="AH86" s="71"/>
      <c r="AI86" s="71"/>
      <c r="AJ86" s="71"/>
      <c r="AK86" s="71"/>
      <c r="AL86" s="71"/>
      <c r="AM86" s="71"/>
      <c r="AN86" s="71"/>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row>
    <row r="87" spans="1:76">
      <c r="A87" s="16" t="s">
        <v>1569</v>
      </c>
      <c r="B87" s="70">
        <v>79</v>
      </c>
      <c r="C87" s="70">
        <v>18</v>
      </c>
      <c r="D87" s="70">
        <v>79</v>
      </c>
      <c r="E87" s="70">
        <v>2024</v>
      </c>
      <c r="F87" s="70" t="s">
        <v>1554</v>
      </c>
      <c r="G87" s="1073" t="s">
        <v>788</v>
      </c>
      <c r="H87" s="70" t="s">
        <v>788</v>
      </c>
      <c r="I87" s="1066"/>
      <c r="J87" s="73"/>
      <c r="K87" s="71"/>
      <c r="L87" s="71"/>
      <c r="M87" s="71"/>
      <c r="N87" s="71"/>
      <c r="O87" s="71"/>
      <c r="P87" s="71"/>
      <c r="Q87" s="71"/>
      <c r="R87" s="71"/>
      <c r="S87" s="71"/>
      <c r="T87" s="71"/>
      <c r="U87" s="71"/>
      <c r="V87" s="71"/>
      <c r="W87" s="71"/>
      <c r="X87" s="71"/>
      <c r="Y87" s="71"/>
      <c r="Z87" s="71"/>
      <c r="AA87" s="71"/>
      <c r="AB87" s="71"/>
      <c r="AC87" s="72"/>
      <c r="AD87" s="71"/>
      <c r="AE87" s="71"/>
      <c r="AF87" s="71"/>
      <c r="AG87" s="71"/>
      <c r="AH87" s="71"/>
      <c r="AI87" s="71"/>
      <c r="AJ87" s="71"/>
      <c r="AK87" s="71"/>
      <c r="AL87" s="71"/>
      <c r="AM87" s="71"/>
      <c r="AN87" s="71"/>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row>
    <row r="88" spans="1:76">
      <c r="A88" s="16" t="s">
        <v>1569</v>
      </c>
      <c r="B88" s="70">
        <v>80</v>
      </c>
      <c r="C88" s="70">
        <v>18</v>
      </c>
      <c r="D88" s="70">
        <v>80</v>
      </c>
      <c r="E88" s="70">
        <v>2024</v>
      </c>
      <c r="F88" s="70" t="s">
        <v>1554</v>
      </c>
      <c r="G88" s="1073" t="s">
        <v>788</v>
      </c>
      <c r="H88" s="70" t="s">
        <v>788</v>
      </c>
      <c r="I88" s="1066"/>
      <c r="J88" s="73"/>
      <c r="K88" s="71"/>
      <c r="L88" s="71"/>
      <c r="M88" s="71"/>
      <c r="N88" s="71"/>
      <c r="O88" s="71"/>
      <c r="P88" s="71"/>
      <c r="Q88" s="71"/>
      <c r="R88" s="71"/>
      <c r="S88" s="71"/>
      <c r="T88" s="71"/>
      <c r="U88" s="71"/>
      <c r="V88" s="71"/>
      <c r="W88" s="71"/>
      <c r="X88" s="71"/>
      <c r="Y88" s="71"/>
      <c r="Z88" s="71"/>
      <c r="AA88" s="71"/>
      <c r="AB88" s="71"/>
      <c r="AC88" s="72"/>
      <c r="AD88" s="71"/>
      <c r="AE88" s="71"/>
      <c r="AF88" s="71"/>
      <c r="AG88" s="71"/>
      <c r="AH88" s="71"/>
      <c r="AI88" s="71"/>
      <c r="AJ88" s="71"/>
      <c r="AK88" s="71"/>
      <c r="AL88" s="71"/>
      <c r="AM88" s="71"/>
      <c r="AN88" s="71"/>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row>
    <row r="89" spans="1:76">
      <c r="A89" s="16" t="s">
        <v>1569</v>
      </c>
      <c r="B89" s="70">
        <v>81</v>
      </c>
      <c r="C89" s="70">
        <v>18</v>
      </c>
      <c r="D89" s="70">
        <v>81</v>
      </c>
      <c r="E89" s="70">
        <v>2024</v>
      </c>
      <c r="F89" s="70" t="s">
        <v>1554</v>
      </c>
      <c r="G89" s="1073" t="s">
        <v>788</v>
      </c>
      <c r="H89" s="70" t="s">
        <v>788</v>
      </c>
      <c r="I89" s="1066"/>
      <c r="J89" s="73"/>
      <c r="K89" s="71"/>
      <c r="L89" s="71"/>
      <c r="M89" s="71"/>
      <c r="N89" s="71"/>
      <c r="O89" s="71"/>
      <c r="P89" s="71"/>
      <c r="Q89" s="71"/>
      <c r="R89" s="71"/>
      <c r="S89" s="71"/>
      <c r="T89" s="71"/>
      <c r="U89" s="71"/>
      <c r="V89" s="71"/>
      <c r="W89" s="71"/>
      <c r="X89" s="71"/>
      <c r="Y89" s="71"/>
      <c r="Z89" s="71"/>
      <c r="AA89" s="71"/>
      <c r="AB89" s="71"/>
      <c r="AC89" s="72"/>
      <c r="AD89" s="71"/>
      <c r="AE89" s="71"/>
      <c r="AF89" s="71"/>
      <c r="AG89" s="71"/>
      <c r="AH89" s="71"/>
      <c r="AI89" s="71"/>
      <c r="AJ89" s="71"/>
      <c r="AK89" s="71"/>
      <c r="AL89" s="71"/>
      <c r="AM89" s="71"/>
      <c r="AN89" s="71"/>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row>
    <row r="90" spans="1:76">
      <c r="A90" s="16" t="s">
        <v>1569</v>
      </c>
      <c r="B90" s="70">
        <v>82</v>
      </c>
      <c r="C90" s="70">
        <v>18</v>
      </c>
      <c r="D90" s="70">
        <v>82</v>
      </c>
      <c r="E90" s="70">
        <v>2024</v>
      </c>
      <c r="F90" s="70" t="s">
        <v>1554</v>
      </c>
      <c r="G90" s="1073" t="s">
        <v>788</v>
      </c>
      <c r="H90" s="70" t="s">
        <v>788</v>
      </c>
      <c r="I90" s="1066"/>
      <c r="J90" s="73"/>
      <c r="K90" s="71"/>
      <c r="L90" s="71"/>
      <c r="M90" s="71"/>
      <c r="N90" s="71"/>
      <c r="O90" s="71"/>
      <c r="P90" s="71"/>
      <c r="Q90" s="71"/>
      <c r="R90" s="71"/>
      <c r="S90" s="71"/>
      <c r="T90" s="71"/>
      <c r="U90" s="71"/>
      <c r="V90" s="71"/>
      <c r="W90" s="71"/>
      <c r="X90" s="71"/>
      <c r="Y90" s="71"/>
      <c r="Z90" s="71"/>
      <c r="AA90" s="71"/>
      <c r="AB90" s="71"/>
      <c r="AC90" s="72"/>
      <c r="AD90" s="71"/>
      <c r="AE90" s="71"/>
      <c r="AF90" s="71"/>
      <c r="AG90" s="71"/>
      <c r="AH90" s="71"/>
      <c r="AI90" s="71"/>
      <c r="AJ90" s="71"/>
      <c r="AK90" s="71"/>
      <c r="AL90" s="71"/>
      <c r="AM90" s="71"/>
      <c r="AN90" s="71"/>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row>
    <row r="91" spans="1:76">
      <c r="A91" s="16" t="s">
        <v>1569</v>
      </c>
      <c r="B91" s="70">
        <v>83</v>
      </c>
      <c r="C91" s="70">
        <v>18</v>
      </c>
      <c r="D91" s="70">
        <v>83</v>
      </c>
      <c r="E91" s="70">
        <v>2024</v>
      </c>
      <c r="F91" s="70" t="s">
        <v>1554</v>
      </c>
      <c r="G91" s="1073" t="s">
        <v>788</v>
      </c>
      <c r="H91" s="70" t="s">
        <v>788</v>
      </c>
      <c r="I91" s="1066"/>
      <c r="J91" s="73"/>
      <c r="K91" s="71"/>
      <c r="L91" s="71"/>
      <c r="M91" s="71"/>
      <c r="N91" s="71"/>
      <c r="O91" s="71"/>
      <c r="P91" s="71"/>
      <c r="Q91" s="71"/>
      <c r="R91" s="71"/>
      <c r="S91" s="71"/>
      <c r="T91" s="71"/>
      <c r="U91" s="71"/>
      <c r="V91" s="71"/>
      <c r="W91" s="71"/>
      <c r="X91" s="71"/>
      <c r="Y91" s="71"/>
      <c r="Z91" s="71"/>
      <c r="AA91" s="71"/>
      <c r="AB91" s="71"/>
      <c r="AC91" s="72"/>
      <c r="AD91" s="71"/>
      <c r="AE91" s="71"/>
      <c r="AF91" s="71"/>
      <c r="AG91" s="71"/>
      <c r="AH91" s="71"/>
      <c r="AI91" s="71"/>
      <c r="AJ91" s="71"/>
      <c r="AK91" s="71"/>
      <c r="AL91" s="71"/>
      <c r="AM91" s="71"/>
      <c r="AN91" s="7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row>
    <row r="92" spans="1:76">
      <c r="A92" s="16" t="s">
        <v>1569</v>
      </c>
      <c r="B92" s="70">
        <v>84</v>
      </c>
      <c r="C92" s="70">
        <v>18</v>
      </c>
      <c r="D92" s="70">
        <v>84</v>
      </c>
      <c r="E92" s="70">
        <v>2024</v>
      </c>
      <c r="F92" s="70" t="s">
        <v>1554</v>
      </c>
      <c r="G92" s="1073" t="s">
        <v>788</v>
      </c>
      <c r="H92" s="70" t="s">
        <v>788</v>
      </c>
      <c r="I92" s="1066"/>
      <c r="J92" s="73"/>
      <c r="K92" s="71"/>
      <c r="L92" s="71"/>
      <c r="M92" s="71"/>
      <c r="N92" s="71"/>
      <c r="O92" s="71"/>
      <c r="P92" s="71"/>
      <c r="Q92" s="71"/>
      <c r="R92" s="71"/>
      <c r="S92" s="71"/>
      <c r="T92" s="71"/>
      <c r="U92" s="71"/>
      <c r="V92" s="71"/>
      <c r="W92" s="71"/>
      <c r="X92" s="71"/>
      <c r="Y92" s="71"/>
      <c r="Z92" s="71"/>
      <c r="AA92" s="71"/>
      <c r="AB92" s="71"/>
      <c r="AC92" s="72"/>
      <c r="AD92" s="71"/>
      <c r="AE92" s="71"/>
      <c r="AF92" s="71"/>
      <c r="AG92" s="71"/>
      <c r="AH92" s="71"/>
      <c r="AI92" s="71"/>
      <c r="AJ92" s="71"/>
      <c r="AK92" s="71"/>
      <c r="AL92" s="71"/>
      <c r="AM92" s="71"/>
      <c r="AN92" s="71"/>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row>
    <row r="93" spans="1:76">
      <c r="A93" s="16" t="s">
        <v>1569</v>
      </c>
      <c r="B93" s="70">
        <v>85</v>
      </c>
      <c r="C93" s="70">
        <v>18</v>
      </c>
      <c r="D93" s="70">
        <v>85</v>
      </c>
      <c r="E93" s="70">
        <v>2024</v>
      </c>
      <c r="F93" s="70" t="s">
        <v>1554</v>
      </c>
      <c r="G93" s="1073" t="s">
        <v>788</v>
      </c>
      <c r="H93" s="70" t="s">
        <v>788</v>
      </c>
      <c r="I93" s="1066"/>
      <c r="J93" s="73"/>
      <c r="K93" s="71"/>
      <c r="L93" s="71"/>
      <c r="M93" s="71"/>
      <c r="N93" s="71"/>
      <c r="O93" s="71"/>
      <c r="P93" s="71"/>
      <c r="Q93" s="71"/>
      <c r="R93" s="71"/>
      <c r="S93" s="71"/>
      <c r="T93" s="71"/>
      <c r="U93" s="71"/>
      <c r="V93" s="71"/>
      <c r="W93" s="71"/>
      <c r="X93" s="71"/>
      <c r="Y93" s="71"/>
      <c r="Z93" s="71"/>
      <c r="AA93" s="71"/>
      <c r="AB93" s="71"/>
      <c r="AC93" s="72"/>
      <c r="AD93" s="71"/>
      <c r="AE93" s="71"/>
      <c r="AF93" s="71"/>
      <c r="AG93" s="71"/>
      <c r="AH93" s="71"/>
      <c r="AI93" s="71"/>
      <c r="AJ93" s="71"/>
      <c r="AK93" s="71"/>
      <c r="AL93" s="71"/>
      <c r="AM93" s="71"/>
      <c r="AN93" s="71"/>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row>
    <row r="94" spans="1:76">
      <c r="A94" s="16" t="s">
        <v>1569</v>
      </c>
      <c r="B94" s="70">
        <v>86</v>
      </c>
      <c r="C94" s="70">
        <v>18</v>
      </c>
      <c r="D94" s="70">
        <v>86</v>
      </c>
      <c r="E94" s="70">
        <v>2024</v>
      </c>
      <c r="F94" s="70" t="s">
        <v>1554</v>
      </c>
      <c r="G94" s="1073" t="s">
        <v>788</v>
      </c>
      <c r="H94" s="70" t="s">
        <v>788</v>
      </c>
      <c r="I94" s="1066"/>
      <c r="J94" s="73"/>
      <c r="K94" s="71"/>
      <c r="L94" s="71"/>
      <c r="M94" s="71"/>
      <c r="N94" s="71"/>
      <c r="O94" s="71"/>
      <c r="P94" s="71"/>
      <c r="Q94" s="71"/>
      <c r="R94" s="71"/>
      <c r="S94" s="71"/>
      <c r="T94" s="71"/>
      <c r="U94" s="71"/>
      <c r="V94" s="71"/>
      <c r="W94" s="71"/>
      <c r="X94" s="71"/>
      <c r="Y94" s="71"/>
      <c r="Z94" s="71"/>
      <c r="AA94" s="71"/>
      <c r="AB94" s="71"/>
      <c r="AC94" s="72"/>
      <c r="AD94" s="71"/>
      <c r="AE94" s="71"/>
      <c r="AF94" s="71"/>
      <c r="AG94" s="71"/>
      <c r="AH94" s="71"/>
      <c r="AI94" s="71"/>
      <c r="AJ94" s="71"/>
      <c r="AK94" s="71"/>
      <c r="AL94" s="71"/>
      <c r="AM94" s="71"/>
      <c r="AN94" s="71"/>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row>
    <row r="95" spans="1:76">
      <c r="A95" s="16" t="s">
        <v>1569</v>
      </c>
      <c r="B95" s="70">
        <v>87</v>
      </c>
      <c r="C95" s="70">
        <v>18</v>
      </c>
      <c r="D95" s="70">
        <v>87</v>
      </c>
      <c r="E95" s="70">
        <v>2024</v>
      </c>
      <c r="F95" s="70" t="s">
        <v>1554</v>
      </c>
      <c r="G95" s="1073" t="s">
        <v>788</v>
      </c>
      <c r="H95" s="70" t="s">
        <v>788</v>
      </c>
      <c r="I95" s="1066"/>
      <c r="J95" s="73"/>
      <c r="K95" s="71"/>
      <c r="L95" s="71"/>
      <c r="M95" s="71"/>
      <c r="N95" s="71"/>
      <c r="O95" s="71"/>
      <c r="P95" s="71"/>
      <c r="Q95" s="71"/>
      <c r="R95" s="71"/>
      <c r="S95" s="71"/>
      <c r="T95" s="71"/>
      <c r="U95" s="71"/>
      <c r="V95" s="71"/>
      <c r="W95" s="71"/>
      <c r="X95" s="71"/>
      <c r="Y95" s="71"/>
      <c r="Z95" s="71"/>
      <c r="AA95" s="71"/>
      <c r="AB95" s="71"/>
      <c r="AC95" s="72"/>
      <c r="AD95" s="71"/>
      <c r="AE95" s="71"/>
      <c r="AF95" s="71"/>
      <c r="AG95" s="71"/>
      <c r="AH95" s="71"/>
      <c r="AI95" s="71"/>
      <c r="AJ95" s="71"/>
      <c r="AK95" s="71"/>
      <c r="AL95" s="71"/>
      <c r="AM95" s="71"/>
      <c r="AN95" s="71"/>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row>
    <row r="96" spans="1:76">
      <c r="A96" s="16" t="s">
        <v>1569</v>
      </c>
      <c r="B96" s="70">
        <v>88</v>
      </c>
      <c r="C96" s="70">
        <v>18</v>
      </c>
      <c r="D96" s="70">
        <v>88</v>
      </c>
      <c r="E96" s="70">
        <v>2024</v>
      </c>
      <c r="F96" s="70" t="s">
        <v>1554</v>
      </c>
      <c r="G96" s="1073" t="s">
        <v>788</v>
      </c>
      <c r="H96" s="70" t="s">
        <v>788</v>
      </c>
      <c r="I96" s="1066"/>
      <c r="J96" s="73"/>
      <c r="K96" s="71"/>
      <c r="L96" s="71"/>
      <c r="M96" s="71"/>
      <c r="N96" s="71"/>
      <c r="O96" s="71"/>
      <c r="P96" s="71"/>
      <c r="Q96" s="71"/>
      <c r="R96" s="71"/>
      <c r="S96" s="71"/>
      <c r="T96" s="71"/>
      <c r="U96" s="71"/>
      <c r="V96" s="71"/>
      <c r="W96" s="71"/>
      <c r="X96" s="71"/>
      <c r="Y96" s="71"/>
      <c r="Z96" s="71"/>
      <c r="AA96" s="71"/>
      <c r="AB96" s="71"/>
      <c r="AC96" s="72"/>
      <c r="AD96" s="71"/>
      <c r="AE96" s="71"/>
      <c r="AF96" s="71"/>
      <c r="AG96" s="71"/>
      <c r="AH96" s="71"/>
      <c r="AI96" s="71"/>
      <c r="AJ96" s="71"/>
      <c r="AK96" s="71"/>
      <c r="AL96" s="71"/>
      <c r="AM96" s="71"/>
      <c r="AN96" s="71"/>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row>
    <row r="97" spans="1:76">
      <c r="A97" s="16" t="s">
        <v>1569</v>
      </c>
      <c r="B97" s="70">
        <v>89</v>
      </c>
      <c r="C97" s="70">
        <v>18</v>
      </c>
      <c r="D97" s="70">
        <v>89</v>
      </c>
      <c r="E97" s="70">
        <v>2024</v>
      </c>
      <c r="F97" s="70" t="s">
        <v>1554</v>
      </c>
      <c r="G97" s="1073" t="s">
        <v>788</v>
      </c>
      <c r="H97" s="70" t="s">
        <v>788</v>
      </c>
      <c r="I97" s="1066"/>
      <c r="J97" s="73"/>
      <c r="K97" s="71"/>
      <c r="L97" s="71"/>
      <c r="M97" s="71"/>
      <c r="N97" s="71"/>
      <c r="O97" s="71"/>
      <c r="P97" s="71"/>
      <c r="Q97" s="71"/>
      <c r="R97" s="71"/>
      <c r="S97" s="71"/>
      <c r="T97" s="71"/>
      <c r="U97" s="71"/>
      <c r="V97" s="71"/>
      <c r="W97" s="71"/>
      <c r="X97" s="71"/>
      <c r="Y97" s="71"/>
      <c r="Z97" s="71"/>
      <c r="AA97" s="71"/>
      <c r="AB97" s="71"/>
      <c r="AC97" s="72"/>
      <c r="AD97" s="71"/>
      <c r="AE97" s="71"/>
      <c r="AF97" s="71"/>
      <c r="AG97" s="71"/>
      <c r="AH97" s="71"/>
      <c r="AI97" s="71"/>
      <c r="AJ97" s="71"/>
      <c r="AK97" s="71"/>
      <c r="AL97" s="71"/>
      <c r="AM97" s="71"/>
      <c r="AN97" s="71"/>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row>
    <row r="98" spans="1:76">
      <c r="A98" s="16" t="s">
        <v>1569</v>
      </c>
      <c r="B98" s="70">
        <v>90</v>
      </c>
      <c r="C98" s="70">
        <v>18</v>
      </c>
      <c r="D98" s="70">
        <v>90</v>
      </c>
      <c r="E98" s="70">
        <v>2024</v>
      </c>
      <c r="F98" s="70" t="s">
        <v>1554</v>
      </c>
      <c r="G98" s="1073" t="s">
        <v>788</v>
      </c>
      <c r="H98" s="70" t="s">
        <v>788</v>
      </c>
      <c r="I98" s="1066"/>
      <c r="J98" s="73"/>
      <c r="K98" s="71"/>
      <c r="L98" s="71"/>
      <c r="M98" s="71"/>
      <c r="N98" s="71"/>
      <c r="O98" s="71"/>
      <c r="P98" s="71"/>
      <c r="Q98" s="71"/>
      <c r="R98" s="71"/>
      <c r="S98" s="71"/>
      <c r="T98" s="71"/>
      <c r="U98" s="71"/>
      <c r="V98" s="71"/>
      <c r="W98" s="71"/>
      <c r="X98" s="71"/>
      <c r="Y98" s="71"/>
      <c r="Z98" s="71"/>
      <c r="AA98" s="71"/>
      <c r="AB98" s="71"/>
      <c r="AC98" s="72"/>
      <c r="AD98" s="71"/>
      <c r="AE98" s="71"/>
      <c r="AF98" s="71"/>
      <c r="AG98" s="71"/>
      <c r="AH98" s="71"/>
      <c r="AI98" s="71"/>
      <c r="AJ98" s="71"/>
      <c r="AK98" s="71"/>
      <c r="AL98" s="71"/>
      <c r="AM98" s="71"/>
      <c r="AN98" s="71"/>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row>
    <row r="99" spans="1:76">
      <c r="A99" s="16" t="s">
        <v>1569</v>
      </c>
      <c r="B99" s="70">
        <v>91</v>
      </c>
      <c r="C99" s="70">
        <v>18</v>
      </c>
      <c r="D99" s="70">
        <v>91</v>
      </c>
      <c r="E99" s="70">
        <v>2024</v>
      </c>
      <c r="F99" s="70" t="s">
        <v>1554</v>
      </c>
      <c r="G99" s="1073" t="s">
        <v>788</v>
      </c>
      <c r="H99" s="70" t="s">
        <v>788</v>
      </c>
      <c r="I99" s="1066"/>
      <c r="J99" s="73"/>
      <c r="K99" s="71"/>
      <c r="L99" s="71"/>
      <c r="M99" s="71"/>
      <c r="N99" s="71"/>
      <c r="O99" s="71"/>
      <c r="P99" s="71"/>
      <c r="Q99" s="71"/>
      <c r="R99" s="71"/>
      <c r="S99" s="71"/>
      <c r="T99" s="71"/>
      <c r="U99" s="71"/>
      <c r="V99" s="71"/>
      <c r="W99" s="71"/>
      <c r="X99" s="71"/>
      <c r="Y99" s="71"/>
      <c r="Z99" s="71"/>
      <c r="AA99" s="71"/>
      <c r="AB99" s="71"/>
      <c r="AC99" s="72"/>
      <c r="AD99" s="71"/>
      <c r="AE99" s="71"/>
      <c r="AF99" s="71"/>
      <c r="AG99" s="71"/>
      <c r="AH99" s="71"/>
      <c r="AI99" s="71"/>
      <c r="AJ99" s="71"/>
      <c r="AK99" s="71"/>
      <c r="AL99" s="71"/>
      <c r="AM99" s="71"/>
      <c r="AN99" s="71"/>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row>
    <row r="100" spans="1:76">
      <c r="A100" s="16" t="s">
        <v>1569</v>
      </c>
      <c r="B100" s="70">
        <v>92</v>
      </c>
      <c r="C100" s="70">
        <v>18</v>
      </c>
      <c r="D100" s="70">
        <v>92</v>
      </c>
      <c r="E100" s="70">
        <v>2024</v>
      </c>
      <c r="F100" s="70" t="s">
        <v>1554</v>
      </c>
      <c r="G100" s="1073" t="s">
        <v>788</v>
      </c>
      <c r="H100" s="70" t="s">
        <v>788</v>
      </c>
      <c r="I100" s="1066"/>
      <c r="J100" s="73"/>
      <c r="K100" s="71"/>
      <c r="L100" s="71"/>
      <c r="M100" s="71"/>
      <c r="N100" s="71"/>
      <c r="O100" s="71"/>
      <c r="P100" s="71"/>
      <c r="Q100" s="71"/>
      <c r="R100" s="71"/>
      <c r="S100" s="71"/>
      <c r="T100" s="71"/>
      <c r="U100" s="71"/>
      <c r="V100" s="71"/>
      <c r="W100" s="71"/>
      <c r="X100" s="71"/>
      <c r="Y100" s="71"/>
      <c r="Z100" s="71"/>
      <c r="AA100" s="71"/>
      <c r="AB100" s="71"/>
      <c r="AC100" s="72"/>
      <c r="AD100" s="71"/>
      <c r="AE100" s="71"/>
      <c r="AF100" s="71"/>
      <c r="AG100" s="71"/>
      <c r="AH100" s="71"/>
      <c r="AI100" s="71"/>
      <c r="AJ100" s="71"/>
      <c r="AK100" s="71"/>
      <c r="AL100" s="71"/>
      <c r="AM100" s="71"/>
      <c r="AN100" s="71"/>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row>
    <row r="101" spans="1:76">
      <c r="A101" s="16" t="s">
        <v>1569</v>
      </c>
      <c r="B101" s="70">
        <v>93</v>
      </c>
      <c r="C101" s="70">
        <v>18</v>
      </c>
      <c r="D101" s="70">
        <v>93</v>
      </c>
      <c r="E101" s="70">
        <v>2024</v>
      </c>
      <c r="F101" s="70" t="s">
        <v>1554</v>
      </c>
      <c r="G101" s="1073" t="s">
        <v>788</v>
      </c>
      <c r="H101" s="70" t="s">
        <v>788</v>
      </c>
      <c r="I101" s="1066"/>
      <c r="J101" s="73"/>
      <c r="K101" s="71"/>
      <c r="L101" s="71"/>
      <c r="M101" s="71"/>
      <c r="N101" s="71"/>
      <c r="O101" s="71"/>
      <c r="P101" s="71"/>
      <c r="Q101" s="71"/>
      <c r="R101" s="71"/>
      <c r="S101" s="71"/>
      <c r="T101" s="71"/>
      <c r="U101" s="71"/>
      <c r="V101" s="71"/>
      <c r="W101" s="71"/>
      <c r="X101" s="71"/>
      <c r="Y101" s="71"/>
      <c r="Z101" s="71"/>
      <c r="AA101" s="71"/>
      <c r="AB101" s="71"/>
      <c r="AC101" s="72"/>
      <c r="AD101" s="71"/>
      <c r="AE101" s="71"/>
      <c r="AF101" s="71"/>
      <c r="AG101" s="71"/>
      <c r="AH101" s="71"/>
      <c r="AI101" s="71"/>
      <c r="AJ101" s="71"/>
      <c r="AK101" s="71"/>
      <c r="AL101" s="71"/>
      <c r="AM101" s="71"/>
      <c r="AN101" s="7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row>
    <row r="102" spans="1:76">
      <c r="A102" s="16" t="s">
        <v>1569</v>
      </c>
      <c r="B102" s="70">
        <v>94</v>
      </c>
      <c r="C102" s="70">
        <v>18</v>
      </c>
      <c r="D102" s="70">
        <v>94</v>
      </c>
      <c r="E102" s="70">
        <v>2024</v>
      </c>
      <c r="F102" s="70" t="s">
        <v>1554</v>
      </c>
      <c r="G102" s="1073" t="s">
        <v>788</v>
      </c>
      <c r="H102" s="70" t="s">
        <v>788</v>
      </c>
      <c r="I102" s="1066"/>
      <c r="J102" s="73"/>
      <c r="K102" s="71"/>
      <c r="L102" s="71"/>
      <c r="M102" s="71"/>
      <c r="N102" s="71"/>
      <c r="O102" s="71"/>
      <c r="P102" s="71"/>
      <c r="Q102" s="71"/>
      <c r="R102" s="71"/>
      <c r="S102" s="71"/>
      <c r="T102" s="71"/>
      <c r="U102" s="71"/>
      <c r="V102" s="71"/>
      <c r="W102" s="71"/>
      <c r="X102" s="71"/>
      <c r="Y102" s="71"/>
      <c r="Z102" s="71"/>
      <c r="AA102" s="71"/>
      <c r="AB102" s="71"/>
      <c r="AC102" s="72"/>
      <c r="AD102" s="71"/>
      <c r="AE102" s="71"/>
      <c r="AF102" s="71"/>
      <c r="AG102" s="71"/>
      <c r="AH102" s="71"/>
      <c r="AI102" s="71"/>
      <c r="AJ102" s="71"/>
      <c r="AK102" s="71"/>
      <c r="AL102" s="71"/>
      <c r="AM102" s="71"/>
      <c r="AN102" s="71"/>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row>
    <row r="103" spans="1:76">
      <c r="A103" s="16" t="s">
        <v>1569</v>
      </c>
      <c r="B103" s="70">
        <v>95</v>
      </c>
      <c r="C103" s="70">
        <v>18</v>
      </c>
      <c r="D103" s="70">
        <v>95</v>
      </c>
      <c r="E103" s="70">
        <v>2024</v>
      </c>
      <c r="F103" s="70" t="s">
        <v>1554</v>
      </c>
      <c r="G103" s="1073" t="s">
        <v>788</v>
      </c>
      <c r="H103" s="70" t="s">
        <v>788</v>
      </c>
      <c r="I103" s="1066"/>
      <c r="J103" s="73"/>
      <c r="K103" s="71"/>
      <c r="L103" s="71"/>
      <c r="M103" s="71"/>
      <c r="N103" s="71"/>
      <c r="O103" s="71"/>
      <c r="P103" s="71"/>
      <c r="Q103" s="71"/>
      <c r="R103" s="71"/>
      <c r="S103" s="71"/>
      <c r="T103" s="71"/>
      <c r="U103" s="71"/>
      <c r="V103" s="71"/>
      <c r="W103" s="71"/>
      <c r="X103" s="71"/>
      <c r="Y103" s="71"/>
      <c r="Z103" s="71"/>
      <c r="AA103" s="71"/>
      <c r="AB103" s="71"/>
      <c r="AC103" s="72"/>
      <c r="AD103" s="71"/>
      <c r="AE103" s="71"/>
      <c r="AF103" s="71"/>
      <c r="AG103" s="71"/>
      <c r="AH103" s="71"/>
      <c r="AI103" s="71"/>
      <c r="AJ103" s="71"/>
      <c r="AK103" s="71"/>
      <c r="AL103" s="71"/>
      <c r="AM103" s="71"/>
      <c r="AN103" s="71"/>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row>
    <row r="104" spans="1:76">
      <c r="A104" s="16" t="s">
        <v>1569</v>
      </c>
      <c r="B104" s="70">
        <v>96</v>
      </c>
      <c r="C104" s="70">
        <v>18</v>
      </c>
      <c r="D104" s="70">
        <v>96</v>
      </c>
      <c r="E104" s="70">
        <v>2024</v>
      </c>
      <c r="F104" s="70" t="s">
        <v>1554</v>
      </c>
      <c r="G104" s="1073" t="s">
        <v>788</v>
      </c>
      <c r="H104" s="70" t="s">
        <v>788</v>
      </c>
      <c r="I104" s="1066"/>
      <c r="J104" s="73"/>
      <c r="K104" s="71"/>
      <c r="L104" s="71"/>
      <c r="M104" s="71"/>
      <c r="N104" s="71"/>
      <c r="O104" s="71"/>
      <c r="P104" s="71"/>
      <c r="Q104" s="71"/>
      <c r="R104" s="71"/>
      <c r="S104" s="71"/>
      <c r="T104" s="71"/>
      <c r="U104" s="71"/>
      <c r="V104" s="71"/>
      <c r="W104" s="71"/>
      <c r="X104" s="71"/>
      <c r="Y104" s="71"/>
      <c r="Z104" s="71"/>
      <c r="AA104" s="71"/>
      <c r="AB104" s="71"/>
      <c r="AC104" s="72"/>
      <c r="AD104" s="71"/>
      <c r="AE104" s="71"/>
      <c r="AF104" s="71"/>
      <c r="AG104" s="71"/>
      <c r="AH104" s="71"/>
      <c r="AI104" s="71"/>
      <c r="AJ104" s="71"/>
      <c r="AK104" s="71"/>
      <c r="AL104" s="71"/>
      <c r="AM104" s="71"/>
      <c r="AN104" s="71"/>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row>
    <row r="105" spans="1:76">
      <c r="A105" s="16" t="s">
        <v>1569</v>
      </c>
      <c r="B105" s="70">
        <v>97</v>
      </c>
      <c r="C105" s="70">
        <v>18</v>
      </c>
      <c r="D105" s="70">
        <v>97</v>
      </c>
      <c r="E105" s="70">
        <v>2024</v>
      </c>
      <c r="F105" s="70" t="s">
        <v>1554</v>
      </c>
      <c r="G105" s="1073" t="s">
        <v>788</v>
      </c>
      <c r="H105" s="70" t="s">
        <v>788</v>
      </c>
      <c r="I105" s="1066"/>
      <c r="J105" s="73"/>
      <c r="K105" s="71"/>
      <c r="L105" s="71"/>
      <c r="M105" s="71"/>
      <c r="N105" s="71"/>
      <c r="O105" s="71"/>
      <c r="P105" s="71"/>
      <c r="Q105" s="71"/>
      <c r="R105" s="71"/>
      <c r="S105" s="71"/>
      <c r="T105" s="71"/>
      <c r="U105" s="71"/>
      <c r="V105" s="71"/>
      <c r="W105" s="71"/>
      <c r="X105" s="71"/>
      <c r="Y105" s="71"/>
      <c r="Z105" s="71"/>
      <c r="AA105" s="71"/>
      <c r="AB105" s="71"/>
      <c r="AC105" s="72"/>
      <c r="AD105" s="71"/>
      <c r="AE105" s="71"/>
      <c r="AF105" s="71"/>
      <c r="AG105" s="71"/>
      <c r="AH105" s="71"/>
      <c r="AI105" s="71"/>
      <c r="AJ105" s="71"/>
      <c r="AK105" s="71"/>
      <c r="AL105" s="71"/>
      <c r="AM105" s="71"/>
      <c r="AN105" s="71"/>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row>
    <row r="106" spans="1:76">
      <c r="A106" s="16" t="s">
        <v>1569</v>
      </c>
      <c r="B106" s="70">
        <v>98</v>
      </c>
      <c r="C106" s="70">
        <v>18</v>
      </c>
      <c r="D106" s="70">
        <v>98</v>
      </c>
      <c r="E106" s="70">
        <v>2024</v>
      </c>
      <c r="F106" s="70" t="s">
        <v>1554</v>
      </c>
      <c r="G106" s="1073" t="s">
        <v>788</v>
      </c>
      <c r="H106" s="70" t="s">
        <v>788</v>
      </c>
      <c r="I106" s="1066"/>
      <c r="J106" s="73"/>
      <c r="K106" s="71"/>
      <c r="L106" s="71"/>
      <c r="M106" s="71"/>
      <c r="N106" s="71"/>
      <c r="O106" s="71"/>
      <c r="P106" s="71"/>
      <c r="Q106" s="71"/>
      <c r="R106" s="71"/>
      <c r="S106" s="71"/>
      <c r="T106" s="71"/>
      <c r="U106" s="71"/>
      <c r="V106" s="71"/>
      <c r="W106" s="71"/>
      <c r="X106" s="71"/>
      <c r="Y106" s="71"/>
      <c r="Z106" s="71"/>
      <c r="AA106" s="71"/>
      <c r="AB106" s="71"/>
      <c r="AC106" s="72"/>
      <c r="AD106" s="71"/>
      <c r="AE106" s="71"/>
      <c r="AF106" s="71"/>
      <c r="AG106" s="71"/>
      <c r="AH106" s="71"/>
      <c r="AI106" s="71"/>
      <c r="AJ106" s="71"/>
      <c r="AK106" s="71"/>
      <c r="AL106" s="71"/>
      <c r="AM106" s="71"/>
      <c r="AN106" s="71"/>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row>
    <row r="107" spans="1:76">
      <c r="A107" s="16" t="s">
        <v>1569</v>
      </c>
      <c r="B107" s="70">
        <v>99</v>
      </c>
      <c r="C107" s="70">
        <v>18</v>
      </c>
      <c r="D107" s="70">
        <v>99</v>
      </c>
      <c r="E107" s="70">
        <v>2024</v>
      </c>
      <c r="F107" s="70" t="s">
        <v>1554</v>
      </c>
      <c r="G107" s="1073" t="s">
        <v>788</v>
      </c>
      <c r="H107" s="70" t="s">
        <v>788</v>
      </c>
      <c r="I107" s="1066"/>
      <c r="J107" s="73"/>
      <c r="K107" s="71"/>
      <c r="L107" s="71"/>
      <c r="M107" s="71"/>
      <c r="N107" s="71"/>
      <c r="O107" s="71"/>
      <c r="P107" s="71"/>
      <c r="Q107" s="71"/>
      <c r="R107" s="71"/>
      <c r="S107" s="71"/>
      <c r="T107" s="71"/>
      <c r="U107" s="71"/>
      <c r="V107" s="71"/>
      <c r="W107" s="71"/>
      <c r="X107" s="71"/>
      <c r="Y107" s="71"/>
      <c r="Z107" s="71"/>
      <c r="AA107" s="71"/>
      <c r="AB107" s="71"/>
      <c r="AC107" s="72"/>
      <c r="AD107" s="71"/>
      <c r="AE107" s="71"/>
      <c r="AF107" s="71"/>
      <c r="AG107" s="71"/>
      <c r="AH107" s="71"/>
      <c r="AI107" s="71"/>
      <c r="AJ107" s="71"/>
      <c r="AK107" s="71"/>
      <c r="AL107" s="71"/>
      <c r="AM107" s="71"/>
      <c r="AN107" s="71"/>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row>
    <row r="108" spans="1:76">
      <c r="A108" s="16" t="s">
        <v>1569</v>
      </c>
      <c r="B108" s="70">
        <v>100</v>
      </c>
      <c r="C108" s="70">
        <v>18</v>
      </c>
      <c r="D108" s="70">
        <v>100</v>
      </c>
      <c r="E108" s="70">
        <v>2024</v>
      </c>
      <c r="F108" s="70" t="s">
        <v>1554</v>
      </c>
      <c r="G108" s="1073" t="s">
        <v>788</v>
      </c>
      <c r="H108" s="70" t="s">
        <v>788</v>
      </c>
      <c r="I108" s="1066"/>
      <c r="J108" s="73"/>
      <c r="K108" s="71"/>
      <c r="L108" s="71"/>
      <c r="M108" s="71"/>
      <c r="N108" s="71"/>
      <c r="O108" s="71"/>
      <c r="P108" s="71"/>
      <c r="Q108" s="71"/>
      <c r="R108" s="71"/>
      <c r="S108" s="71"/>
      <c r="T108" s="71"/>
      <c r="U108" s="71"/>
      <c r="V108" s="71"/>
      <c r="W108" s="71"/>
      <c r="X108" s="71"/>
      <c r="Y108" s="71"/>
      <c r="Z108" s="71"/>
      <c r="AA108" s="71"/>
      <c r="AB108" s="71"/>
      <c r="AC108" s="72"/>
      <c r="AD108" s="71"/>
      <c r="AE108" s="71"/>
      <c r="AF108" s="71"/>
      <c r="AG108" s="71"/>
      <c r="AH108" s="71"/>
      <c r="AI108" s="71"/>
      <c r="AJ108" s="71"/>
      <c r="AK108" s="71"/>
      <c r="AL108" s="71"/>
      <c r="AM108" s="71"/>
      <c r="AN108" s="71"/>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row>
    <row r="109" spans="1:76">
      <c r="A109" s="16" t="s">
        <v>1569</v>
      </c>
      <c r="B109" s="70">
        <v>101</v>
      </c>
      <c r="C109" s="70">
        <v>18</v>
      </c>
      <c r="D109" s="70">
        <v>101</v>
      </c>
      <c r="E109" s="70">
        <v>2024</v>
      </c>
      <c r="F109" s="70" t="s">
        <v>1554</v>
      </c>
      <c r="G109" s="1073" t="s">
        <v>788</v>
      </c>
      <c r="H109" s="70" t="s">
        <v>788</v>
      </c>
      <c r="I109" s="1066"/>
      <c r="J109" s="73"/>
      <c r="K109" s="71"/>
      <c r="L109" s="71"/>
      <c r="M109" s="71"/>
      <c r="N109" s="71"/>
      <c r="O109" s="71"/>
      <c r="P109" s="71"/>
      <c r="Q109" s="71"/>
      <c r="R109" s="71"/>
      <c r="S109" s="71"/>
      <c r="T109" s="71"/>
      <c r="U109" s="71"/>
      <c r="V109" s="71"/>
      <c r="W109" s="71"/>
      <c r="X109" s="71"/>
      <c r="Y109" s="71"/>
      <c r="Z109" s="71"/>
      <c r="AA109" s="71"/>
      <c r="AB109" s="71"/>
      <c r="AC109" s="72"/>
      <c r="AD109" s="71"/>
      <c r="AE109" s="71"/>
      <c r="AF109" s="71"/>
      <c r="AG109" s="71"/>
      <c r="AH109" s="71"/>
      <c r="AI109" s="71"/>
      <c r="AJ109" s="71"/>
      <c r="AK109" s="71"/>
      <c r="AL109" s="71"/>
      <c r="AM109" s="71"/>
      <c r="AN109" s="71"/>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row>
    <row r="110" spans="1:76">
      <c r="A110" s="16" t="s">
        <v>1569</v>
      </c>
      <c r="B110" s="70">
        <v>102</v>
      </c>
      <c r="C110" s="70">
        <v>18</v>
      </c>
      <c r="D110" s="70">
        <v>102</v>
      </c>
      <c r="E110" s="70">
        <v>2024</v>
      </c>
      <c r="F110" s="70" t="s">
        <v>1554</v>
      </c>
      <c r="G110" s="1073" t="s">
        <v>788</v>
      </c>
      <c r="H110" s="70" t="s">
        <v>788</v>
      </c>
      <c r="I110" s="1066"/>
      <c r="J110" s="73"/>
      <c r="K110" s="71"/>
      <c r="L110" s="71"/>
      <c r="M110" s="71"/>
      <c r="N110" s="71"/>
      <c r="O110" s="71"/>
      <c r="P110" s="71"/>
      <c r="Q110" s="71"/>
      <c r="R110" s="71"/>
      <c r="S110" s="71"/>
      <c r="T110" s="71"/>
      <c r="U110" s="71"/>
      <c r="V110" s="71"/>
      <c r="W110" s="71"/>
      <c r="X110" s="71"/>
      <c r="Y110" s="71"/>
      <c r="Z110" s="71"/>
      <c r="AA110" s="71"/>
      <c r="AB110" s="71"/>
      <c r="AC110" s="72"/>
      <c r="AD110" s="71"/>
      <c r="AE110" s="71"/>
      <c r="AF110" s="71"/>
      <c r="AG110" s="71"/>
      <c r="AH110" s="71"/>
      <c r="AI110" s="71"/>
      <c r="AJ110" s="71"/>
      <c r="AK110" s="71"/>
      <c r="AL110" s="71"/>
      <c r="AM110" s="71"/>
      <c r="AN110" s="71"/>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row>
    <row r="111" spans="1:76">
      <c r="A111" s="16" t="s">
        <v>1569</v>
      </c>
      <c r="B111" s="70">
        <v>103</v>
      </c>
      <c r="C111" s="70">
        <v>18</v>
      </c>
      <c r="D111" s="70">
        <v>103</v>
      </c>
      <c r="E111" s="70">
        <v>2024</v>
      </c>
      <c r="F111" s="70" t="s">
        <v>1554</v>
      </c>
      <c r="G111" s="1073" t="s">
        <v>788</v>
      </c>
      <c r="H111" s="70" t="s">
        <v>788</v>
      </c>
      <c r="I111" s="1066"/>
      <c r="J111" s="73"/>
      <c r="K111" s="71"/>
      <c r="L111" s="71"/>
      <c r="M111" s="71"/>
      <c r="N111" s="71"/>
      <c r="O111" s="71"/>
      <c r="P111" s="71"/>
      <c r="Q111" s="71"/>
      <c r="R111" s="71"/>
      <c r="S111" s="71"/>
      <c r="T111" s="71"/>
      <c r="U111" s="71"/>
      <c r="V111" s="71"/>
      <c r="W111" s="71"/>
      <c r="X111" s="71"/>
      <c r="Y111" s="71"/>
      <c r="Z111" s="71"/>
      <c r="AA111" s="71"/>
      <c r="AB111" s="71"/>
      <c r="AC111" s="72"/>
      <c r="AD111" s="71"/>
      <c r="AE111" s="71"/>
      <c r="AF111" s="71"/>
      <c r="AG111" s="71"/>
      <c r="AH111" s="71"/>
      <c r="AI111" s="71"/>
      <c r="AJ111" s="71"/>
      <c r="AK111" s="71"/>
      <c r="AL111" s="71"/>
      <c r="AM111" s="71"/>
      <c r="AN111" s="7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row>
    <row r="112" spans="1:76">
      <c r="A112" s="16" t="s">
        <v>1569</v>
      </c>
      <c r="B112" s="70">
        <v>104</v>
      </c>
      <c r="C112" s="70">
        <v>18</v>
      </c>
      <c r="D112" s="70">
        <v>104</v>
      </c>
      <c r="E112" s="70">
        <v>2024</v>
      </c>
      <c r="F112" s="70" t="s">
        <v>1554</v>
      </c>
      <c r="G112" s="1073" t="s">
        <v>788</v>
      </c>
      <c r="H112" s="70" t="s">
        <v>788</v>
      </c>
      <c r="I112" s="1066"/>
      <c r="J112" s="73"/>
      <c r="K112" s="71"/>
      <c r="L112" s="71"/>
      <c r="M112" s="71"/>
      <c r="N112" s="71"/>
      <c r="O112" s="71"/>
      <c r="P112" s="71"/>
      <c r="Q112" s="71"/>
      <c r="R112" s="71"/>
      <c r="S112" s="71"/>
      <c r="T112" s="71"/>
      <c r="U112" s="71"/>
      <c r="V112" s="71"/>
      <c r="W112" s="71"/>
      <c r="X112" s="71"/>
      <c r="Y112" s="71"/>
      <c r="Z112" s="71"/>
      <c r="AA112" s="71"/>
      <c r="AB112" s="71"/>
      <c r="AC112" s="72"/>
      <c r="AD112" s="71"/>
      <c r="AE112" s="71"/>
      <c r="AF112" s="71"/>
      <c r="AG112" s="71"/>
      <c r="AH112" s="71"/>
      <c r="AI112" s="71"/>
      <c r="AJ112" s="71"/>
      <c r="AK112" s="71"/>
      <c r="AL112" s="71"/>
      <c r="AM112" s="71"/>
      <c r="AN112" s="71"/>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row>
    <row r="113" spans="1:76">
      <c r="A113" s="16" t="s">
        <v>1569</v>
      </c>
      <c r="B113" s="70">
        <v>105</v>
      </c>
      <c r="C113" s="70">
        <v>18</v>
      </c>
      <c r="D113" s="70">
        <v>105</v>
      </c>
      <c r="E113" s="70">
        <v>2024</v>
      </c>
      <c r="F113" s="70" t="s">
        <v>1554</v>
      </c>
      <c r="G113" s="1073" t="s">
        <v>788</v>
      </c>
      <c r="H113" s="70" t="s">
        <v>788</v>
      </c>
      <c r="I113" s="1066"/>
      <c r="J113" s="73"/>
      <c r="K113" s="71"/>
      <c r="L113" s="71"/>
      <c r="M113" s="71"/>
      <c r="N113" s="71"/>
      <c r="O113" s="71"/>
      <c r="P113" s="71"/>
      <c r="Q113" s="71"/>
      <c r="R113" s="71"/>
      <c r="S113" s="71"/>
      <c r="T113" s="71"/>
      <c r="U113" s="71"/>
      <c r="V113" s="71"/>
      <c r="W113" s="71"/>
      <c r="X113" s="71"/>
      <c r="Y113" s="71"/>
      <c r="Z113" s="71"/>
      <c r="AA113" s="71"/>
      <c r="AB113" s="71"/>
      <c r="AC113" s="72"/>
      <c r="AD113" s="71"/>
      <c r="AE113" s="71"/>
      <c r="AF113" s="71"/>
      <c r="AG113" s="71"/>
      <c r="AH113" s="71"/>
      <c r="AI113" s="71"/>
      <c r="AJ113" s="71"/>
      <c r="AK113" s="71"/>
      <c r="AL113" s="71"/>
      <c r="AM113" s="71"/>
      <c r="AN113" s="71"/>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row>
    <row r="114" spans="1:76">
      <c r="A114" s="16" t="s">
        <v>1569</v>
      </c>
      <c r="B114" s="70">
        <v>106</v>
      </c>
      <c r="C114" s="70">
        <v>18</v>
      </c>
      <c r="D114" s="70">
        <v>106</v>
      </c>
      <c r="E114" s="70">
        <v>2024</v>
      </c>
      <c r="F114" s="70" t="s">
        <v>1554</v>
      </c>
      <c r="G114" s="1073" t="s">
        <v>788</v>
      </c>
      <c r="H114" s="70" t="s">
        <v>788</v>
      </c>
      <c r="I114" s="1066"/>
      <c r="J114" s="73"/>
      <c r="K114" s="71"/>
      <c r="L114" s="71"/>
      <c r="M114" s="71"/>
      <c r="N114" s="71"/>
      <c r="O114" s="71"/>
      <c r="P114" s="71"/>
      <c r="Q114" s="71"/>
      <c r="R114" s="71"/>
      <c r="S114" s="71"/>
      <c r="T114" s="71"/>
      <c r="U114" s="71"/>
      <c r="V114" s="71"/>
      <c r="W114" s="71"/>
      <c r="X114" s="71"/>
      <c r="Y114" s="71"/>
      <c r="Z114" s="71"/>
      <c r="AA114" s="71"/>
      <c r="AB114" s="71"/>
      <c r="AC114" s="72"/>
      <c r="AD114" s="71"/>
      <c r="AE114" s="71"/>
      <c r="AF114" s="71"/>
      <c r="AG114" s="71"/>
      <c r="AH114" s="71"/>
      <c r="AI114" s="71"/>
      <c r="AJ114" s="71"/>
      <c r="AK114" s="71"/>
      <c r="AL114" s="71"/>
      <c r="AM114" s="71"/>
      <c r="AN114" s="71"/>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row>
    <row r="115" spans="1:76">
      <c r="A115" s="16" t="s">
        <v>1569</v>
      </c>
      <c r="B115" s="70">
        <v>107</v>
      </c>
      <c r="C115" s="70">
        <v>18</v>
      </c>
      <c r="D115" s="70">
        <v>107</v>
      </c>
      <c r="E115" s="70">
        <v>2024</v>
      </c>
      <c r="F115" s="70" t="s">
        <v>1554</v>
      </c>
      <c r="G115" s="1073" t="s">
        <v>788</v>
      </c>
      <c r="H115" s="70" t="s">
        <v>788</v>
      </c>
      <c r="I115" s="1066"/>
      <c r="J115" s="73"/>
      <c r="K115" s="71"/>
      <c r="L115" s="71"/>
      <c r="M115" s="71"/>
      <c r="N115" s="71"/>
      <c r="O115" s="71"/>
      <c r="P115" s="71"/>
      <c r="Q115" s="71"/>
      <c r="R115" s="71"/>
      <c r="S115" s="71"/>
      <c r="T115" s="71"/>
      <c r="U115" s="71"/>
      <c r="V115" s="71"/>
      <c r="W115" s="71"/>
      <c r="X115" s="71"/>
      <c r="Y115" s="71"/>
      <c r="Z115" s="71"/>
      <c r="AA115" s="71"/>
      <c r="AB115" s="71"/>
      <c r="AC115" s="72"/>
      <c r="AD115" s="71"/>
      <c r="AE115" s="71"/>
      <c r="AF115" s="71"/>
      <c r="AG115" s="71"/>
      <c r="AH115" s="71"/>
      <c r="AI115" s="71"/>
      <c r="AJ115" s="71"/>
      <c r="AK115" s="71"/>
      <c r="AL115" s="71"/>
      <c r="AM115" s="71"/>
      <c r="AN115" s="71"/>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row>
    <row r="116" spans="1:76">
      <c r="A116" s="16" t="s">
        <v>1569</v>
      </c>
      <c r="B116" s="70">
        <v>108</v>
      </c>
      <c r="C116" s="70">
        <v>18</v>
      </c>
      <c r="D116" s="70">
        <v>108</v>
      </c>
      <c r="E116" s="70">
        <v>2024</v>
      </c>
      <c r="F116" s="70" t="s">
        <v>1554</v>
      </c>
      <c r="G116" s="1073" t="s">
        <v>788</v>
      </c>
      <c r="H116" s="70" t="s">
        <v>788</v>
      </c>
      <c r="I116" s="1066"/>
      <c r="J116" s="73"/>
      <c r="K116" s="71"/>
      <c r="L116" s="71"/>
      <c r="M116" s="71"/>
      <c r="N116" s="71"/>
      <c r="O116" s="71"/>
      <c r="P116" s="71"/>
      <c r="Q116" s="71"/>
      <c r="R116" s="71"/>
      <c r="S116" s="71"/>
      <c r="T116" s="71"/>
      <c r="U116" s="71"/>
      <c r="V116" s="71"/>
      <c r="W116" s="71"/>
      <c r="X116" s="71"/>
      <c r="Y116" s="71"/>
      <c r="Z116" s="71"/>
      <c r="AA116" s="71"/>
      <c r="AB116" s="71"/>
      <c r="AC116" s="72"/>
      <c r="AD116" s="71"/>
      <c r="AE116" s="71"/>
      <c r="AF116" s="71"/>
      <c r="AG116" s="71"/>
      <c r="AH116" s="71"/>
      <c r="AI116" s="71"/>
      <c r="AJ116" s="71"/>
      <c r="AK116" s="71"/>
      <c r="AL116" s="71"/>
      <c r="AM116" s="71"/>
      <c r="AN116" s="71"/>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row>
    <row r="117" spans="1:76">
      <c r="A117" s="16" t="s">
        <v>1569</v>
      </c>
      <c r="B117" s="70">
        <v>109</v>
      </c>
      <c r="C117" s="70">
        <v>18</v>
      </c>
      <c r="D117" s="70">
        <v>109</v>
      </c>
      <c r="E117" s="70">
        <v>2024</v>
      </c>
      <c r="F117" s="70" t="s">
        <v>1554</v>
      </c>
      <c r="G117" s="1073" t="s">
        <v>788</v>
      </c>
      <c r="H117" s="70" t="s">
        <v>788</v>
      </c>
      <c r="I117" s="1066"/>
      <c r="J117" s="73"/>
      <c r="K117" s="71"/>
      <c r="L117" s="71"/>
      <c r="M117" s="71"/>
      <c r="N117" s="71"/>
      <c r="O117" s="71"/>
      <c r="P117" s="71"/>
      <c r="Q117" s="71"/>
      <c r="R117" s="71"/>
      <c r="S117" s="71"/>
      <c r="T117" s="71"/>
      <c r="U117" s="71"/>
      <c r="V117" s="71"/>
      <c r="W117" s="71"/>
      <c r="X117" s="71"/>
      <c r="Y117" s="71"/>
      <c r="Z117" s="71"/>
      <c r="AA117" s="71"/>
      <c r="AB117" s="71"/>
      <c r="AC117" s="72"/>
      <c r="AD117" s="71"/>
      <c r="AE117" s="71"/>
      <c r="AF117" s="71"/>
      <c r="AG117" s="71"/>
      <c r="AH117" s="71"/>
      <c r="AI117" s="71"/>
      <c r="AJ117" s="71"/>
      <c r="AK117" s="71"/>
      <c r="AL117" s="71"/>
      <c r="AM117" s="71"/>
      <c r="AN117" s="71"/>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row>
    <row r="118" spans="1:76">
      <c r="A118" s="16" t="s">
        <v>1569</v>
      </c>
      <c r="B118" s="70">
        <v>110</v>
      </c>
      <c r="C118" s="70">
        <v>18</v>
      </c>
      <c r="D118" s="70">
        <v>110</v>
      </c>
      <c r="E118" s="70">
        <v>2024</v>
      </c>
      <c r="F118" s="70" t="s">
        <v>1554</v>
      </c>
      <c r="G118" s="1073" t="s">
        <v>788</v>
      </c>
      <c r="H118" s="70" t="s">
        <v>788</v>
      </c>
      <c r="I118" s="1066"/>
      <c r="J118" s="73"/>
      <c r="K118" s="71"/>
      <c r="L118" s="71"/>
      <c r="M118" s="71"/>
      <c r="N118" s="71"/>
      <c r="O118" s="71"/>
      <c r="P118" s="71"/>
      <c r="Q118" s="71"/>
      <c r="R118" s="71"/>
      <c r="S118" s="71"/>
      <c r="T118" s="71"/>
      <c r="U118" s="71"/>
      <c r="V118" s="71"/>
      <c r="W118" s="71"/>
      <c r="X118" s="71"/>
      <c r="Y118" s="71"/>
      <c r="Z118" s="71"/>
      <c r="AA118" s="71"/>
      <c r="AB118" s="71"/>
      <c r="AC118" s="72"/>
      <c r="AD118" s="71"/>
      <c r="AE118" s="71"/>
      <c r="AF118" s="71"/>
      <c r="AG118" s="71"/>
      <c r="AH118" s="71"/>
      <c r="AI118" s="71"/>
      <c r="AJ118" s="71"/>
      <c r="AK118" s="71"/>
      <c r="AL118" s="71"/>
      <c r="AM118" s="71"/>
      <c r="AN118" s="71"/>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row>
    <row r="119" spans="1:76">
      <c r="A119" s="16" t="s">
        <v>1569</v>
      </c>
      <c r="B119" s="70">
        <v>111</v>
      </c>
      <c r="C119" s="70">
        <v>18</v>
      </c>
      <c r="D119" s="70">
        <v>111</v>
      </c>
      <c r="E119" s="70">
        <v>2024</v>
      </c>
      <c r="F119" s="70" t="s">
        <v>1554</v>
      </c>
      <c r="G119" s="1073" t="s">
        <v>788</v>
      </c>
      <c r="H119" s="70" t="s">
        <v>788</v>
      </c>
      <c r="I119" s="1066"/>
      <c r="J119" s="73"/>
      <c r="K119" s="71"/>
      <c r="L119" s="71"/>
      <c r="M119" s="71"/>
      <c r="N119" s="71"/>
      <c r="O119" s="71"/>
      <c r="P119" s="71"/>
      <c r="Q119" s="71"/>
      <c r="R119" s="71"/>
      <c r="S119" s="71"/>
      <c r="T119" s="71"/>
      <c r="U119" s="71"/>
      <c r="V119" s="71"/>
      <c r="W119" s="71"/>
      <c r="X119" s="71"/>
      <c r="Y119" s="71"/>
      <c r="Z119" s="71"/>
      <c r="AA119" s="71"/>
      <c r="AB119" s="71"/>
      <c r="AC119" s="72"/>
      <c r="AD119" s="71"/>
      <c r="AE119" s="71"/>
      <c r="AF119" s="71"/>
      <c r="AG119" s="71"/>
      <c r="AH119" s="71"/>
      <c r="AI119" s="71"/>
      <c r="AJ119" s="71"/>
      <c r="AK119" s="71"/>
      <c r="AL119" s="71"/>
      <c r="AM119" s="71"/>
      <c r="AN119" s="71"/>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row>
    <row r="120" spans="1:76">
      <c r="A120" s="16" t="s">
        <v>1569</v>
      </c>
      <c r="B120" s="70">
        <v>112</v>
      </c>
      <c r="C120" s="70">
        <v>18</v>
      </c>
      <c r="D120" s="70">
        <v>112</v>
      </c>
      <c r="E120" s="70">
        <v>2024</v>
      </c>
      <c r="F120" s="70" t="s">
        <v>1554</v>
      </c>
      <c r="G120" s="1073" t="s">
        <v>788</v>
      </c>
      <c r="H120" s="70" t="s">
        <v>788</v>
      </c>
      <c r="I120" s="1066"/>
      <c r="J120" s="73"/>
      <c r="K120" s="71"/>
      <c r="L120" s="71"/>
      <c r="M120" s="71"/>
      <c r="N120" s="71"/>
      <c r="O120" s="71"/>
      <c r="P120" s="71"/>
      <c r="Q120" s="71"/>
      <c r="R120" s="71"/>
      <c r="S120" s="71"/>
      <c r="T120" s="71"/>
      <c r="U120" s="71"/>
      <c r="V120" s="71"/>
      <c r="W120" s="71"/>
      <c r="X120" s="71"/>
      <c r="Y120" s="71"/>
      <c r="Z120" s="71"/>
      <c r="AA120" s="71"/>
      <c r="AB120" s="71"/>
      <c r="AC120" s="72"/>
      <c r="AD120" s="71"/>
      <c r="AE120" s="71"/>
      <c r="AF120" s="71"/>
      <c r="AG120" s="71"/>
      <c r="AH120" s="71"/>
      <c r="AI120" s="71"/>
      <c r="AJ120" s="71"/>
      <c r="AK120" s="71"/>
      <c r="AL120" s="71"/>
      <c r="AM120" s="71"/>
      <c r="AN120" s="71"/>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row>
    <row r="121" spans="1:76">
      <c r="A121" s="16" t="s">
        <v>1569</v>
      </c>
      <c r="B121" s="70">
        <v>113</v>
      </c>
      <c r="C121" s="70">
        <v>18</v>
      </c>
      <c r="D121" s="70">
        <v>113</v>
      </c>
      <c r="E121" s="70">
        <v>2024</v>
      </c>
      <c r="F121" s="70" t="s">
        <v>1554</v>
      </c>
      <c r="G121" s="1073" t="s">
        <v>788</v>
      </c>
      <c r="H121" s="70" t="s">
        <v>788</v>
      </c>
      <c r="I121" s="1066"/>
      <c r="J121" s="73"/>
      <c r="K121" s="71"/>
      <c r="L121" s="71"/>
      <c r="M121" s="71"/>
      <c r="N121" s="71"/>
      <c r="O121" s="71"/>
      <c r="P121" s="71"/>
      <c r="Q121" s="71"/>
      <c r="R121" s="71"/>
      <c r="S121" s="71"/>
      <c r="T121" s="71"/>
      <c r="U121" s="71"/>
      <c r="V121" s="71"/>
      <c r="W121" s="71"/>
      <c r="X121" s="71"/>
      <c r="Y121" s="71"/>
      <c r="Z121" s="71"/>
      <c r="AA121" s="71"/>
      <c r="AB121" s="71"/>
      <c r="AC121" s="72"/>
      <c r="AD121" s="71"/>
      <c r="AE121" s="71"/>
      <c r="AF121" s="71"/>
      <c r="AG121" s="71"/>
      <c r="AH121" s="71"/>
      <c r="AI121" s="71"/>
      <c r="AJ121" s="71"/>
      <c r="AK121" s="71"/>
      <c r="AL121" s="71"/>
      <c r="AM121" s="71"/>
      <c r="AN121" s="7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row>
    <row r="122" spans="1:76">
      <c r="A122" s="16" t="s">
        <v>1569</v>
      </c>
      <c r="B122" s="70">
        <v>114</v>
      </c>
      <c r="C122" s="70">
        <v>18</v>
      </c>
      <c r="D122" s="70">
        <v>114</v>
      </c>
      <c r="E122" s="70">
        <v>2024</v>
      </c>
      <c r="F122" s="70" t="s">
        <v>1554</v>
      </c>
      <c r="G122" s="1073" t="s">
        <v>788</v>
      </c>
      <c r="H122" s="70" t="s">
        <v>788</v>
      </c>
      <c r="I122" s="1066"/>
      <c r="J122" s="73"/>
      <c r="K122" s="71"/>
      <c r="L122" s="71"/>
      <c r="M122" s="71"/>
      <c r="N122" s="71"/>
      <c r="O122" s="71"/>
      <c r="P122" s="71"/>
      <c r="Q122" s="71"/>
      <c r="R122" s="71"/>
      <c r="S122" s="71"/>
      <c r="T122" s="71"/>
      <c r="U122" s="71"/>
      <c r="V122" s="71"/>
      <c r="W122" s="71"/>
      <c r="X122" s="71"/>
      <c r="Y122" s="71"/>
      <c r="Z122" s="71"/>
      <c r="AA122" s="71"/>
      <c r="AB122" s="71"/>
      <c r="AC122" s="72"/>
      <c r="AD122" s="71"/>
      <c r="AE122" s="71"/>
      <c r="AF122" s="71"/>
      <c r="AG122" s="71"/>
      <c r="AH122" s="71"/>
      <c r="AI122" s="71"/>
      <c r="AJ122" s="71"/>
      <c r="AK122" s="71"/>
      <c r="AL122" s="71"/>
      <c r="AM122" s="71"/>
      <c r="AN122" s="71"/>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row>
    <row r="123" spans="1:76">
      <c r="A123" s="16" t="s">
        <v>1569</v>
      </c>
      <c r="B123" s="70">
        <v>115</v>
      </c>
      <c r="C123" s="70">
        <v>18</v>
      </c>
      <c r="D123" s="70">
        <v>115</v>
      </c>
      <c r="E123" s="70">
        <v>2024</v>
      </c>
      <c r="F123" s="70" t="s">
        <v>1554</v>
      </c>
      <c r="G123" s="1073" t="s">
        <v>788</v>
      </c>
      <c r="H123" s="70" t="s">
        <v>788</v>
      </c>
      <c r="I123" s="1066"/>
      <c r="J123" s="73"/>
      <c r="K123" s="71"/>
      <c r="L123" s="71"/>
      <c r="M123" s="71"/>
      <c r="N123" s="71"/>
      <c r="O123" s="71"/>
      <c r="P123" s="71"/>
      <c r="Q123" s="71"/>
      <c r="R123" s="71"/>
      <c r="S123" s="71"/>
      <c r="T123" s="71"/>
      <c r="U123" s="71"/>
      <c r="V123" s="71"/>
      <c r="W123" s="71"/>
      <c r="X123" s="71"/>
      <c r="Y123" s="71"/>
      <c r="Z123" s="71"/>
      <c r="AA123" s="71"/>
      <c r="AB123" s="71"/>
      <c r="AC123" s="72"/>
      <c r="AD123" s="71"/>
      <c r="AE123" s="71"/>
      <c r="AF123" s="71"/>
      <c r="AG123" s="71"/>
      <c r="AH123" s="71"/>
      <c r="AI123" s="71"/>
      <c r="AJ123" s="71"/>
      <c r="AK123" s="71"/>
      <c r="AL123" s="71"/>
      <c r="AM123" s="71"/>
      <c r="AN123" s="71"/>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row>
    <row r="124" spans="1:76">
      <c r="A124" s="16" t="s">
        <v>1569</v>
      </c>
      <c r="B124" s="70">
        <v>116</v>
      </c>
      <c r="C124" s="70">
        <v>18</v>
      </c>
      <c r="D124" s="70">
        <v>116</v>
      </c>
      <c r="E124" s="70">
        <v>2024</v>
      </c>
      <c r="F124" s="70" t="s">
        <v>1554</v>
      </c>
      <c r="G124" s="1073" t="s">
        <v>788</v>
      </c>
      <c r="H124" s="70" t="s">
        <v>788</v>
      </c>
      <c r="I124" s="1066"/>
      <c r="J124" s="73"/>
      <c r="K124" s="71"/>
      <c r="L124" s="71"/>
      <c r="M124" s="71"/>
      <c r="N124" s="71"/>
      <c r="O124" s="71"/>
      <c r="P124" s="71"/>
      <c r="Q124" s="71"/>
      <c r="R124" s="71"/>
      <c r="S124" s="71"/>
      <c r="T124" s="71"/>
      <c r="U124" s="71"/>
      <c r="V124" s="71"/>
      <c r="W124" s="71"/>
      <c r="X124" s="71"/>
      <c r="Y124" s="71"/>
      <c r="Z124" s="71"/>
      <c r="AA124" s="71"/>
      <c r="AB124" s="71"/>
      <c r="AC124" s="72"/>
      <c r="AD124" s="71"/>
      <c r="AE124" s="71"/>
      <c r="AF124" s="71"/>
      <c r="AG124" s="71"/>
      <c r="AH124" s="71"/>
      <c r="AI124" s="71"/>
      <c r="AJ124" s="71"/>
      <c r="AK124" s="71"/>
      <c r="AL124" s="71"/>
      <c r="AM124" s="71"/>
      <c r="AN124" s="71"/>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row>
    <row r="125" spans="1:76">
      <c r="A125" s="16" t="s">
        <v>1569</v>
      </c>
      <c r="B125" s="70">
        <v>117</v>
      </c>
      <c r="C125" s="70">
        <v>18</v>
      </c>
      <c r="D125" s="70">
        <v>117</v>
      </c>
      <c r="E125" s="70">
        <v>2024</v>
      </c>
      <c r="F125" s="70" t="s">
        <v>1554</v>
      </c>
      <c r="G125" s="1073" t="s">
        <v>788</v>
      </c>
      <c r="H125" s="70" t="s">
        <v>788</v>
      </c>
      <c r="I125" s="1066"/>
      <c r="J125" s="73"/>
      <c r="K125" s="71"/>
      <c r="L125" s="71"/>
      <c r="M125" s="71"/>
      <c r="N125" s="71"/>
      <c r="O125" s="71"/>
      <c r="P125" s="71"/>
      <c r="Q125" s="71"/>
      <c r="R125" s="71"/>
      <c r="S125" s="71"/>
      <c r="T125" s="71"/>
      <c r="U125" s="71"/>
      <c r="V125" s="71"/>
      <c r="W125" s="71"/>
      <c r="X125" s="71"/>
      <c r="Y125" s="71"/>
      <c r="Z125" s="71"/>
      <c r="AA125" s="71"/>
      <c r="AB125" s="71"/>
      <c r="AC125" s="72"/>
      <c r="AD125" s="71"/>
      <c r="AE125" s="71"/>
      <c r="AF125" s="71"/>
      <c r="AG125" s="71"/>
      <c r="AH125" s="71"/>
      <c r="AI125" s="71"/>
      <c r="AJ125" s="71"/>
      <c r="AK125" s="71"/>
      <c r="AL125" s="71"/>
      <c r="AM125" s="71"/>
      <c r="AN125" s="71"/>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row>
    <row r="126" spans="1:76">
      <c r="A126" s="16" t="s">
        <v>1569</v>
      </c>
      <c r="B126" s="70">
        <v>118</v>
      </c>
      <c r="C126" s="70">
        <v>18</v>
      </c>
      <c r="D126" s="70">
        <v>118</v>
      </c>
      <c r="E126" s="70">
        <v>2024</v>
      </c>
      <c r="F126" s="70" t="s">
        <v>1554</v>
      </c>
      <c r="G126" s="1073" t="s">
        <v>788</v>
      </c>
      <c r="H126" s="70" t="s">
        <v>788</v>
      </c>
      <c r="I126" s="1066"/>
      <c r="J126" s="73"/>
      <c r="K126" s="71"/>
      <c r="L126" s="71"/>
      <c r="M126" s="71"/>
      <c r="N126" s="71"/>
      <c r="O126" s="71"/>
      <c r="P126" s="71"/>
      <c r="Q126" s="71"/>
      <c r="R126" s="71"/>
      <c r="S126" s="71"/>
      <c r="T126" s="71"/>
      <c r="U126" s="71"/>
      <c r="V126" s="71"/>
      <c r="W126" s="71"/>
      <c r="X126" s="71"/>
      <c r="Y126" s="71"/>
      <c r="Z126" s="71"/>
      <c r="AA126" s="71"/>
      <c r="AB126" s="71"/>
      <c r="AC126" s="72"/>
      <c r="AD126" s="71"/>
      <c r="AE126" s="71"/>
      <c r="AF126" s="71"/>
      <c r="AG126" s="71"/>
      <c r="AH126" s="71"/>
      <c r="AI126" s="71"/>
      <c r="AJ126" s="71"/>
      <c r="AK126" s="71"/>
      <c r="AL126" s="71"/>
      <c r="AM126" s="71"/>
      <c r="AN126" s="71"/>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row>
    <row r="127" spans="1:76">
      <c r="A127" s="16" t="s">
        <v>1569</v>
      </c>
      <c r="B127" s="70">
        <v>119</v>
      </c>
      <c r="C127" s="70">
        <v>18</v>
      </c>
      <c r="D127" s="70">
        <v>119</v>
      </c>
      <c r="E127" s="70">
        <v>2024</v>
      </c>
      <c r="F127" s="70" t="s">
        <v>1554</v>
      </c>
      <c r="G127" s="1073" t="s">
        <v>788</v>
      </c>
      <c r="H127" s="70" t="s">
        <v>788</v>
      </c>
      <c r="I127" s="1066"/>
      <c r="J127" s="73"/>
      <c r="K127" s="71"/>
      <c r="L127" s="71"/>
      <c r="M127" s="71"/>
      <c r="N127" s="71"/>
      <c r="O127" s="71"/>
      <c r="P127" s="71"/>
      <c r="Q127" s="71"/>
      <c r="R127" s="71"/>
      <c r="S127" s="71"/>
      <c r="T127" s="71"/>
      <c r="U127" s="71"/>
      <c r="V127" s="71"/>
      <c r="W127" s="71"/>
      <c r="X127" s="71"/>
      <c r="Y127" s="71"/>
      <c r="Z127" s="71"/>
      <c r="AA127" s="71"/>
      <c r="AB127" s="71"/>
      <c r="AC127" s="72"/>
      <c r="AD127" s="71"/>
      <c r="AE127" s="71"/>
      <c r="AF127" s="71"/>
      <c r="AG127" s="71"/>
      <c r="AH127" s="71"/>
      <c r="AI127" s="71"/>
      <c r="AJ127" s="71"/>
      <c r="AK127" s="71"/>
      <c r="AL127" s="71"/>
      <c r="AM127" s="71"/>
      <c r="AN127" s="71"/>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row>
    <row r="128" spans="1:76">
      <c r="A128" s="16" t="s">
        <v>1569</v>
      </c>
      <c r="B128" s="70">
        <v>120</v>
      </c>
      <c r="C128" s="70">
        <v>18</v>
      </c>
      <c r="D128" s="70">
        <v>120</v>
      </c>
      <c r="E128" s="70">
        <v>2024</v>
      </c>
      <c r="F128" s="70" t="s">
        <v>1554</v>
      </c>
      <c r="G128" s="1073" t="s">
        <v>788</v>
      </c>
      <c r="H128" s="70" t="s">
        <v>788</v>
      </c>
      <c r="I128" s="1066"/>
      <c r="J128" s="73"/>
      <c r="K128" s="71"/>
      <c r="L128" s="71"/>
      <c r="M128" s="71"/>
      <c r="N128" s="71"/>
      <c r="O128" s="71"/>
      <c r="P128" s="71"/>
      <c r="Q128" s="71"/>
      <c r="R128" s="71"/>
      <c r="S128" s="71"/>
      <c r="T128" s="71"/>
      <c r="U128" s="71"/>
      <c r="V128" s="71"/>
      <c r="W128" s="71"/>
      <c r="X128" s="71"/>
      <c r="Y128" s="71"/>
      <c r="Z128" s="71"/>
      <c r="AA128" s="71"/>
      <c r="AB128" s="71"/>
      <c r="AC128" s="72"/>
      <c r="AD128" s="71"/>
      <c r="AE128" s="71"/>
      <c r="AF128" s="71"/>
      <c r="AG128" s="71"/>
      <c r="AH128" s="71"/>
      <c r="AI128" s="71"/>
      <c r="AJ128" s="71"/>
      <c r="AK128" s="71"/>
      <c r="AL128" s="71"/>
      <c r="AM128" s="71"/>
      <c r="AN128" s="71"/>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row>
    <row r="129" spans="1:76">
      <c r="A129" s="16" t="s">
        <v>1569</v>
      </c>
      <c r="B129" s="70">
        <v>121</v>
      </c>
      <c r="C129" s="70">
        <v>18</v>
      </c>
      <c r="D129" s="70">
        <v>121</v>
      </c>
      <c r="E129" s="70">
        <v>2024</v>
      </c>
      <c r="F129" s="70" t="s">
        <v>1554</v>
      </c>
      <c r="G129" s="1073" t="s">
        <v>788</v>
      </c>
      <c r="H129" s="70" t="s">
        <v>788</v>
      </c>
      <c r="I129" s="1066"/>
      <c r="J129" s="73"/>
      <c r="K129" s="71"/>
      <c r="L129" s="71"/>
      <c r="M129" s="71"/>
      <c r="N129" s="71"/>
      <c r="O129" s="71"/>
      <c r="P129" s="71"/>
      <c r="Q129" s="71"/>
      <c r="R129" s="71"/>
      <c r="S129" s="71"/>
      <c r="T129" s="71"/>
      <c r="U129" s="71"/>
      <c r="V129" s="71"/>
      <c r="W129" s="71"/>
      <c r="X129" s="71"/>
      <c r="Y129" s="71"/>
      <c r="Z129" s="71"/>
      <c r="AA129" s="71"/>
      <c r="AB129" s="71"/>
      <c r="AC129" s="72"/>
      <c r="AD129" s="71"/>
      <c r="AE129" s="71"/>
      <c r="AF129" s="71"/>
      <c r="AG129" s="71"/>
      <c r="AH129" s="71"/>
      <c r="AI129" s="71"/>
      <c r="AJ129" s="71"/>
      <c r="AK129" s="71"/>
      <c r="AL129" s="71"/>
      <c r="AM129" s="71"/>
      <c r="AN129" s="71"/>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row>
    <row r="130" spans="1:76">
      <c r="A130" s="16" t="s">
        <v>1569</v>
      </c>
      <c r="B130" s="70">
        <v>122</v>
      </c>
      <c r="C130" s="70">
        <v>18</v>
      </c>
      <c r="D130" s="70">
        <v>122</v>
      </c>
      <c r="E130" s="70">
        <v>2024</v>
      </c>
      <c r="F130" s="70" t="s">
        <v>1554</v>
      </c>
      <c r="G130" s="1073" t="s">
        <v>788</v>
      </c>
      <c r="H130" s="70" t="s">
        <v>788</v>
      </c>
      <c r="I130" s="1066"/>
      <c r="J130" s="73"/>
      <c r="K130" s="71"/>
      <c r="L130" s="71"/>
      <c r="M130" s="71"/>
      <c r="N130" s="71"/>
      <c r="O130" s="71"/>
      <c r="P130" s="71"/>
      <c r="Q130" s="71"/>
      <c r="R130" s="71"/>
      <c r="S130" s="71"/>
      <c r="T130" s="71"/>
      <c r="U130" s="71"/>
      <c r="V130" s="71"/>
      <c r="W130" s="71"/>
      <c r="X130" s="71"/>
      <c r="Y130" s="71"/>
      <c r="Z130" s="71"/>
      <c r="AA130" s="71"/>
      <c r="AB130" s="71"/>
      <c r="AC130" s="72"/>
      <c r="AD130" s="71"/>
      <c r="AE130" s="71"/>
      <c r="AF130" s="71"/>
      <c r="AG130" s="71"/>
      <c r="AH130" s="71"/>
      <c r="AI130" s="71"/>
      <c r="AJ130" s="71"/>
      <c r="AK130" s="71"/>
      <c r="AL130" s="71"/>
      <c r="AM130" s="71"/>
      <c r="AN130" s="71"/>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row>
    <row r="131" spans="1:76">
      <c r="A131" s="16" t="s">
        <v>1569</v>
      </c>
      <c r="B131" s="70">
        <v>123</v>
      </c>
      <c r="C131" s="70">
        <v>18</v>
      </c>
      <c r="D131" s="70">
        <v>123</v>
      </c>
      <c r="E131" s="70">
        <v>2024</v>
      </c>
      <c r="F131" s="70" t="s">
        <v>1554</v>
      </c>
      <c r="G131" s="1073" t="s">
        <v>788</v>
      </c>
      <c r="H131" s="70" t="s">
        <v>788</v>
      </c>
      <c r="I131" s="1066"/>
      <c r="J131" s="73"/>
      <c r="K131" s="71"/>
      <c r="L131" s="71"/>
      <c r="M131" s="71"/>
      <c r="N131" s="71"/>
      <c r="O131" s="71"/>
      <c r="P131" s="71"/>
      <c r="Q131" s="71"/>
      <c r="R131" s="71"/>
      <c r="S131" s="71"/>
      <c r="T131" s="71"/>
      <c r="U131" s="71"/>
      <c r="V131" s="71"/>
      <c r="W131" s="71"/>
      <c r="X131" s="71"/>
      <c r="Y131" s="71"/>
      <c r="Z131" s="71"/>
      <c r="AA131" s="71"/>
      <c r="AB131" s="71"/>
      <c r="AC131" s="72"/>
      <c r="AD131" s="71"/>
      <c r="AE131" s="71"/>
      <c r="AF131" s="71"/>
      <c r="AG131" s="71"/>
      <c r="AH131" s="71"/>
      <c r="AI131" s="71"/>
      <c r="AJ131" s="71"/>
      <c r="AK131" s="71"/>
      <c r="AL131" s="71"/>
      <c r="AM131" s="71"/>
      <c r="AN131" s="7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row>
    <row r="132" spans="1:76">
      <c r="A132" s="16" t="s">
        <v>1569</v>
      </c>
      <c r="B132" s="70">
        <v>124</v>
      </c>
      <c r="C132" s="70">
        <v>18</v>
      </c>
      <c r="D132" s="70">
        <v>124</v>
      </c>
      <c r="E132" s="70">
        <v>2024</v>
      </c>
      <c r="F132" s="70" t="s">
        <v>1554</v>
      </c>
      <c r="G132" s="1073" t="s">
        <v>788</v>
      </c>
      <c r="H132" s="70" t="s">
        <v>788</v>
      </c>
      <c r="I132" s="1066"/>
      <c r="J132" s="73"/>
      <c r="K132" s="71"/>
      <c r="L132" s="71"/>
      <c r="M132" s="71"/>
      <c r="N132" s="71"/>
      <c r="O132" s="71"/>
      <c r="P132" s="71"/>
      <c r="Q132" s="71"/>
      <c r="R132" s="71"/>
      <c r="S132" s="71"/>
      <c r="T132" s="71"/>
      <c r="U132" s="71"/>
      <c r="V132" s="71"/>
      <c r="W132" s="71"/>
      <c r="X132" s="71"/>
      <c r="Y132" s="71"/>
      <c r="Z132" s="71"/>
      <c r="AA132" s="71"/>
      <c r="AB132" s="71"/>
      <c r="AC132" s="72"/>
      <c r="AD132" s="71"/>
      <c r="AE132" s="71"/>
      <c r="AF132" s="71"/>
      <c r="AG132" s="71"/>
      <c r="AH132" s="71"/>
      <c r="AI132" s="71"/>
      <c r="AJ132" s="71"/>
      <c r="AK132" s="71"/>
      <c r="AL132" s="71"/>
      <c r="AM132" s="71"/>
      <c r="AN132" s="71"/>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row>
    <row r="133" spans="1:76">
      <c r="A133" s="16" t="s">
        <v>1569</v>
      </c>
      <c r="B133" s="70">
        <v>125</v>
      </c>
      <c r="C133" s="70">
        <v>18</v>
      </c>
      <c r="D133" s="70">
        <v>125</v>
      </c>
      <c r="E133" s="70">
        <v>2024</v>
      </c>
      <c r="F133" s="70" t="s">
        <v>1554</v>
      </c>
      <c r="G133" s="1073" t="s">
        <v>788</v>
      </c>
      <c r="H133" s="70" t="s">
        <v>788</v>
      </c>
      <c r="I133" s="1066"/>
      <c r="J133" s="73"/>
      <c r="K133" s="71"/>
      <c r="L133" s="71"/>
      <c r="M133" s="71"/>
      <c r="N133" s="71"/>
      <c r="O133" s="71"/>
      <c r="P133" s="71"/>
      <c r="Q133" s="71"/>
      <c r="R133" s="71"/>
      <c r="S133" s="71"/>
      <c r="T133" s="71"/>
      <c r="U133" s="71"/>
      <c r="V133" s="71"/>
      <c r="W133" s="71"/>
      <c r="X133" s="71"/>
      <c r="Y133" s="71"/>
      <c r="Z133" s="71"/>
      <c r="AA133" s="71"/>
      <c r="AB133" s="71"/>
      <c r="AC133" s="72"/>
      <c r="AD133" s="71"/>
      <c r="AE133" s="71"/>
      <c r="AF133" s="71"/>
      <c r="AG133" s="71"/>
      <c r="AH133" s="71"/>
      <c r="AI133" s="71"/>
      <c r="AJ133" s="71"/>
      <c r="AK133" s="71"/>
      <c r="AL133" s="71"/>
      <c r="AM133" s="71"/>
      <c r="AN133" s="71"/>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row>
    <row r="134" spans="1:76">
      <c r="A134" s="16" t="s">
        <v>1569</v>
      </c>
      <c r="B134" s="70">
        <v>126</v>
      </c>
      <c r="C134" s="70">
        <v>18</v>
      </c>
      <c r="D134" s="70">
        <v>126</v>
      </c>
      <c r="E134" s="70">
        <v>2024</v>
      </c>
      <c r="F134" s="70" t="s">
        <v>1554</v>
      </c>
      <c r="G134" s="1073" t="s">
        <v>788</v>
      </c>
      <c r="H134" s="70" t="s">
        <v>788</v>
      </c>
      <c r="I134" s="1066"/>
      <c r="J134" s="73"/>
      <c r="K134" s="71"/>
      <c r="L134" s="71"/>
      <c r="M134" s="71"/>
      <c r="N134" s="71"/>
      <c r="O134" s="71"/>
      <c r="P134" s="71"/>
      <c r="Q134" s="71"/>
      <c r="R134" s="71"/>
      <c r="S134" s="71"/>
      <c r="T134" s="71"/>
      <c r="U134" s="71"/>
      <c r="V134" s="71"/>
      <c r="W134" s="71"/>
      <c r="X134" s="71"/>
      <c r="Y134" s="71"/>
      <c r="Z134" s="71"/>
      <c r="AA134" s="71"/>
      <c r="AB134" s="71"/>
      <c r="AC134" s="72"/>
      <c r="AD134" s="71"/>
      <c r="AE134" s="71"/>
      <c r="AF134" s="71"/>
      <c r="AG134" s="71"/>
      <c r="AH134" s="71"/>
      <c r="AI134" s="71"/>
      <c r="AJ134" s="71"/>
      <c r="AK134" s="71"/>
      <c r="AL134" s="71"/>
      <c r="AM134" s="71"/>
      <c r="AN134" s="71"/>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row>
    <row r="135" spans="1:76">
      <c r="A135" s="16" t="s">
        <v>1569</v>
      </c>
      <c r="B135" s="70">
        <v>127</v>
      </c>
      <c r="C135" s="70">
        <v>18</v>
      </c>
      <c r="D135" s="70">
        <v>127</v>
      </c>
      <c r="E135" s="70">
        <v>2024</v>
      </c>
      <c r="F135" s="70" t="s">
        <v>1554</v>
      </c>
      <c r="G135" s="1073" t="s">
        <v>788</v>
      </c>
      <c r="H135" s="70" t="s">
        <v>788</v>
      </c>
      <c r="I135" s="1066"/>
      <c r="J135" s="73"/>
      <c r="K135" s="71"/>
      <c r="L135" s="71"/>
      <c r="M135" s="71"/>
      <c r="N135" s="71"/>
      <c r="O135" s="71"/>
      <c r="P135" s="71"/>
      <c r="Q135" s="71"/>
      <c r="R135" s="71"/>
      <c r="S135" s="71"/>
      <c r="T135" s="71"/>
      <c r="U135" s="71"/>
      <c r="V135" s="71"/>
      <c r="W135" s="71"/>
      <c r="X135" s="71"/>
      <c r="Y135" s="71"/>
      <c r="Z135" s="71"/>
      <c r="AA135" s="71"/>
      <c r="AB135" s="71"/>
      <c r="AC135" s="72"/>
      <c r="AD135" s="71"/>
      <c r="AE135" s="71"/>
      <c r="AF135" s="71"/>
      <c r="AG135" s="71"/>
      <c r="AH135" s="71"/>
      <c r="AI135" s="71"/>
      <c r="AJ135" s="71"/>
      <c r="AK135" s="71"/>
      <c r="AL135" s="71"/>
      <c r="AM135" s="71"/>
      <c r="AN135" s="71"/>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row>
    <row r="136" spans="1:76">
      <c r="A136" s="16" t="s">
        <v>1569</v>
      </c>
      <c r="B136" s="70">
        <v>128</v>
      </c>
      <c r="C136" s="70">
        <v>18</v>
      </c>
      <c r="D136" s="70">
        <v>128</v>
      </c>
      <c r="E136" s="70">
        <v>2024</v>
      </c>
      <c r="F136" s="70" t="s">
        <v>1554</v>
      </c>
      <c r="G136" s="1073" t="s">
        <v>788</v>
      </c>
      <c r="H136" s="70" t="s">
        <v>788</v>
      </c>
      <c r="I136" s="1066"/>
      <c r="J136" s="73"/>
      <c r="K136" s="71"/>
      <c r="L136" s="71"/>
      <c r="M136" s="71"/>
      <c r="N136" s="71"/>
      <c r="O136" s="71"/>
      <c r="P136" s="71"/>
      <c r="Q136" s="71"/>
      <c r="R136" s="71"/>
      <c r="S136" s="71"/>
      <c r="T136" s="71"/>
      <c r="U136" s="71"/>
      <c r="V136" s="71"/>
      <c r="W136" s="71"/>
      <c r="X136" s="71"/>
      <c r="Y136" s="71"/>
      <c r="Z136" s="71"/>
      <c r="AA136" s="71"/>
      <c r="AB136" s="71"/>
      <c r="AC136" s="72"/>
      <c r="AD136" s="71"/>
      <c r="AE136" s="71"/>
      <c r="AF136" s="71"/>
      <c r="AG136" s="71"/>
      <c r="AH136" s="71"/>
      <c r="AI136" s="71"/>
      <c r="AJ136" s="71"/>
      <c r="AK136" s="71"/>
      <c r="AL136" s="71"/>
      <c r="AM136" s="71"/>
      <c r="AN136" s="71"/>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row>
    <row r="137" spans="1:76">
      <c r="A137" s="16" t="s">
        <v>1569</v>
      </c>
      <c r="B137" s="70">
        <v>129</v>
      </c>
      <c r="C137" s="70">
        <v>18</v>
      </c>
      <c r="D137" s="70">
        <v>129</v>
      </c>
      <c r="E137" s="70">
        <v>2024</v>
      </c>
      <c r="F137" s="70" t="s">
        <v>1554</v>
      </c>
      <c r="G137" s="1073" t="s">
        <v>788</v>
      </c>
      <c r="H137" s="70" t="s">
        <v>788</v>
      </c>
      <c r="I137" s="1066"/>
      <c r="J137" s="73"/>
      <c r="K137" s="71"/>
      <c r="L137" s="71"/>
      <c r="M137" s="71"/>
      <c r="N137" s="71"/>
      <c r="O137" s="71"/>
      <c r="P137" s="71"/>
      <c r="Q137" s="71"/>
      <c r="R137" s="71"/>
      <c r="S137" s="71"/>
      <c r="T137" s="71"/>
      <c r="U137" s="71"/>
      <c r="V137" s="71"/>
      <c r="W137" s="71"/>
      <c r="X137" s="71"/>
      <c r="Y137" s="71"/>
      <c r="Z137" s="71"/>
      <c r="AA137" s="71"/>
      <c r="AB137" s="71"/>
      <c r="AC137" s="72"/>
      <c r="AD137" s="71"/>
      <c r="AE137" s="71"/>
      <c r="AF137" s="71"/>
      <c r="AG137" s="71"/>
      <c r="AH137" s="71"/>
      <c r="AI137" s="71"/>
      <c r="AJ137" s="71"/>
      <c r="AK137" s="71"/>
      <c r="AL137" s="71"/>
      <c r="AM137" s="71"/>
      <c r="AN137" s="71"/>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row>
    <row r="138" spans="1:76">
      <c r="A138" s="16" t="s">
        <v>1569</v>
      </c>
      <c r="B138" s="70">
        <v>130</v>
      </c>
      <c r="C138" s="70">
        <v>18</v>
      </c>
      <c r="D138" s="70">
        <v>130</v>
      </c>
      <c r="E138" s="70">
        <v>2024</v>
      </c>
      <c r="F138" s="70" t="s">
        <v>1554</v>
      </c>
      <c r="G138" s="1073" t="s">
        <v>788</v>
      </c>
      <c r="H138" s="70" t="s">
        <v>788</v>
      </c>
      <c r="I138" s="1066"/>
      <c r="J138" s="73"/>
      <c r="K138" s="71"/>
      <c r="L138" s="71"/>
      <c r="M138" s="71"/>
      <c r="N138" s="71"/>
      <c r="O138" s="71"/>
      <c r="P138" s="71"/>
      <c r="Q138" s="71"/>
      <c r="R138" s="71"/>
      <c r="S138" s="71"/>
      <c r="T138" s="71"/>
      <c r="U138" s="71"/>
      <c r="V138" s="71"/>
      <c r="W138" s="71"/>
      <c r="X138" s="71"/>
      <c r="Y138" s="71"/>
      <c r="Z138" s="71"/>
      <c r="AA138" s="71"/>
      <c r="AB138" s="71"/>
      <c r="AC138" s="72"/>
      <c r="AD138" s="71"/>
      <c r="AE138" s="71"/>
      <c r="AF138" s="71"/>
      <c r="AG138" s="71"/>
      <c r="AH138" s="71"/>
      <c r="AI138" s="71"/>
      <c r="AJ138" s="71"/>
      <c r="AK138" s="71"/>
      <c r="AL138" s="71"/>
      <c r="AM138" s="71"/>
      <c r="AN138" s="71"/>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row>
    <row r="139" spans="1:76">
      <c r="A139" s="16" t="s">
        <v>1569</v>
      </c>
      <c r="B139" s="70">
        <v>131</v>
      </c>
      <c r="C139" s="70">
        <v>18</v>
      </c>
      <c r="D139" s="70">
        <v>131</v>
      </c>
      <c r="E139" s="70">
        <v>2024</v>
      </c>
      <c r="F139" s="70" t="s">
        <v>1554</v>
      </c>
      <c r="G139" s="1073" t="s">
        <v>788</v>
      </c>
      <c r="H139" s="70" t="s">
        <v>788</v>
      </c>
      <c r="I139" s="1066"/>
      <c r="J139" s="73"/>
      <c r="K139" s="71"/>
      <c r="L139" s="71"/>
      <c r="M139" s="71"/>
      <c r="N139" s="71"/>
      <c r="O139" s="71"/>
      <c r="P139" s="71"/>
      <c r="Q139" s="71"/>
      <c r="R139" s="71"/>
      <c r="S139" s="71"/>
      <c r="T139" s="71"/>
      <c r="U139" s="71"/>
      <c r="V139" s="71"/>
      <c r="W139" s="71"/>
      <c r="X139" s="71"/>
      <c r="Y139" s="71"/>
      <c r="Z139" s="71"/>
      <c r="AA139" s="71"/>
      <c r="AB139" s="71"/>
      <c r="AC139" s="72"/>
      <c r="AD139" s="71"/>
      <c r="AE139" s="71"/>
      <c r="AF139" s="71"/>
      <c r="AG139" s="71"/>
      <c r="AH139" s="71"/>
      <c r="AI139" s="71"/>
      <c r="AJ139" s="71"/>
      <c r="AK139" s="71"/>
      <c r="AL139" s="71"/>
      <c r="AM139" s="71"/>
      <c r="AN139" s="71"/>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row>
    <row r="140" spans="1:76">
      <c r="A140" s="16" t="s">
        <v>1569</v>
      </c>
      <c r="B140" s="70">
        <v>132</v>
      </c>
      <c r="C140" s="70">
        <v>18</v>
      </c>
      <c r="D140" s="70">
        <v>132</v>
      </c>
      <c r="E140" s="70">
        <v>2024</v>
      </c>
      <c r="F140" s="70" t="s">
        <v>1554</v>
      </c>
      <c r="G140" s="1073" t="s">
        <v>788</v>
      </c>
      <c r="H140" s="70" t="s">
        <v>788</v>
      </c>
      <c r="I140" s="1066"/>
      <c r="J140" s="73"/>
      <c r="K140" s="71"/>
      <c r="L140" s="71"/>
      <c r="M140" s="71"/>
      <c r="N140" s="71"/>
      <c r="O140" s="71"/>
      <c r="P140" s="71"/>
      <c r="Q140" s="71"/>
      <c r="R140" s="71"/>
      <c r="S140" s="71"/>
      <c r="T140" s="71"/>
      <c r="U140" s="71"/>
      <c r="V140" s="71"/>
      <c r="W140" s="71"/>
      <c r="X140" s="71"/>
      <c r="Y140" s="71"/>
      <c r="Z140" s="71"/>
      <c r="AA140" s="71"/>
      <c r="AB140" s="71"/>
      <c r="AC140" s="72"/>
      <c r="AD140" s="71"/>
      <c r="AE140" s="71"/>
      <c r="AF140" s="71"/>
      <c r="AG140" s="71"/>
      <c r="AH140" s="71"/>
      <c r="AI140" s="71"/>
      <c r="AJ140" s="71"/>
      <c r="AK140" s="71"/>
      <c r="AL140" s="71"/>
      <c r="AM140" s="71"/>
      <c r="AN140" s="71"/>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row>
    <row r="141" spans="1:76">
      <c r="A141" s="16" t="s">
        <v>1569</v>
      </c>
      <c r="B141" s="70">
        <v>133</v>
      </c>
      <c r="C141" s="70">
        <v>18</v>
      </c>
      <c r="D141" s="70">
        <v>133</v>
      </c>
      <c r="E141" s="70">
        <v>2024</v>
      </c>
      <c r="F141" s="70" t="s">
        <v>1554</v>
      </c>
      <c r="G141" s="1073" t="s">
        <v>788</v>
      </c>
      <c r="H141" s="70" t="s">
        <v>788</v>
      </c>
      <c r="I141" s="1066"/>
      <c r="J141" s="73"/>
      <c r="K141" s="71"/>
      <c r="L141" s="71"/>
      <c r="M141" s="71"/>
      <c r="N141" s="71"/>
      <c r="O141" s="71"/>
      <c r="P141" s="71"/>
      <c r="Q141" s="71"/>
      <c r="R141" s="71"/>
      <c r="S141" s="71"/>
      <c r="T141" s="71"/>
      <c r="U141" s="71"/>
      <c r="V141" s="71"/>
      <c r="W141" s="71"/>
      <c r="X141" s="71"/>
      <c r="Y141" s="71"/>
      <c r="Z141" s="71"/>
      <c r="AA141" s="71"/>
      <c r="AB141" s="71"/>
      <c r="AC141" s="72"/>
      <c r="AD141" s="71"/>
      <c r="AE141" s="71"/>
      <c r="AF141" s="71"/>
      <c r="AG141" s="71"/>
      <c r="AH141" s="71"/>
      <c r="AI141" s="71"/>
      <c r="AJ141" s="71"/>
      <c r="AK141" s="71"/>
      <c r="AL141" s="71"/>
      <c r="AM141" s="71"/>
      <c r="AN141" s="7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row>
    <row r="142" spans="1:76">
      <c r="A142" s="16" t="s">
        <v>1569</v>
      </c>
      <c r="B142" s="70">
        <v>134</v>
      </c>
      <c r="C142" s="70">
        <v>18</v>
      </c>
      <c r="D142" s="70">
        <v>134</v>
      </c>
      <c r="E142" s="70">
        <v>2024</v>
      </c>
      <c r="F142" s="70" t="s">
        <v>1554</v>
      </c>
      <c r="G142" s="1073" t="s">
        <v>788</v>
      </c>
      <c r="H142" s="70" t="s">
        <v>788</v>
      </c>
      <c r="I142" s="1066"/>
      <c r="J142" s="73"/>
      <c r="K142" s="71"/>
      <c r="L142" s="71"/>
      <c r="M142" s="71"/>
      <c r="N142" s="71"/>
      <c r="O142" s="71"/>
      <c r="P142" s="71"/>
      <c r="Q142" s="71"/>
      <c r="R142" s="71"/>
      <c r="S142" s="71"/>
      <c r="T142" s="71"/>
      <c r="U142" s="71"/>
      <c r="V142" s="71"/>
      <c r="W142" s="71"/>
      <c r="X142" s="71"/>
      <c r="Y142" s="71"/>
      <c r="Z142" s="71"/>
      <c r="AA142" s="71"/>
      <c r="AB142" s="71"/>
      <c r="AC142" s="72"/>
      <c r="AD142" s="71"/>
      <c r="AE142" s="71"/>
      <c r="AF142" s="71"/>
      <c r="AG142" s="71"/>
      <c r="AH142" s="71"/>
      <c r="AI142" s="71"/>
      <c r="AJ142" s="71"/>
      <c r="AK142" s="71"/>
      <c r="AL142" s="71"/>
      <c r="AM142" s="71"/>
      <c r="AN142" s="71"/>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row>
    <row r="143" spans="1:76">
      <c r="A143" s="16" t="s">
        <v>1569</v>
      </c>
      <c r="B143" s="70">
        <v>135</v>
      </c>
      <c r="C143" s="70">
        <v>18</v>
      </c>
      <c r="D143" s="70">
        <v>135</v>
      </c>
      <c r="E143" s="70">
        <v>2024</v>
      </c>
      <c r="F143" s="70" t="s">
        <v>1554</v>
      </c>
      <c r="G143" s="1073" t="s">
        <v>788</v>
      </c>
      <c r="H143" s="70" t="s">
        <v>788</v>
      </c>
      <c r="I143" s="1066"/>
      <c r="J143" s="73"/>
      <c r="K143" s="71"/>
      <c r="L143" s="71"/>
      <c r="M143" s="71"/>
      <c r="N143" s="71"/>
      <c r="O143" s="71"/>
      <c r="P143" s="71"/>
      <c r="Q143" s="71"/>
      <c r="R143" s="71"/>
      <c r="S143" s="71"/>
      <c r="T143" s="71"/>
      <c r="U143" s="71"/>
      <c r="V143" s="71"/>
      <c r="W143" s="71"/>
      <c r="X143" s="71"/>
      <c r="Y143" s="71"/>
      <c r="Z143" s="71"/>
      <c r="AA143" s="71"/>
      <c r="AB143" s="71"/>
      <c r="AC143" s="72"/>
      <c r="AD143" s="71"/>
      <c r="AE143" s="71"/>
      <c r="AF143" s="71"/>
      <c r="AG143" s="71"/>
      <c r="AH143" s="71"/>
      <c r="AI143" s="71"/>
      <c r="AJ143" s="71"/>
      <c r="AK143" s="71"/>
      <c r="AL143" s="71"/>
      <c r="AM143" s="71"/>
      <c r="AN143" s="71"/>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row>
    <row r="144" spans="1:76">
      <c r="A144" s="16" t="s">
        <v>1569</v>
      </c>
      <c r="B144" s="70">
        <v>136</v>
      </c>
      <c r="C144" s="70">
        <v>18</v>
      </c>
      <c r="D144" s="70">
        <v>136</v>
      </c>
      <c r="E144" s="70">
        <v>2024</v>
      </c>
      <c r="F144" s="70" t="s">
        <v>1554</v>
      </c>
      <c r="G144" s="1073" t="s">
        <v>788</v>
      </c>
      <c r="H144" s="70" t="s">
        <v>788</v>
      </c>
      <c r="I144" s="1066"/>
      <c r="J144" s="73"/>
      <c r="K144" s="71"/>
      <c r="L144" s="71"/>
      <c r="M144" s="71"/>
      <c r="N144" s="71"/>
      <c r="O144" s="71"/>
      <c r="P144" s="71"/>
      <c r="Q144" s="71"/>
      <c r="R144" s="71"/>
      <c r="S144" s="71"/>
      <c r="T144" s="71"/>
      <c r="U144" s="71"/>
      <c r="V144" s="71"/>
      <c r="W144" s="71"/>
      <c r="X144" s="71"/>
      <c r="Y144" s="71"/>
      <c r="Z144" s="71"/>
      <c r="AA144" s="71"/>
      <c r="AB144" s="71"/>
      <c r="AC144" s="72"/>
      <c r="AD144" s="71"/>
      <c r="AE144" s="71"/>
      <c r="AF144" s="71"/>
      <c r="AG144" s="71"/>
      <c r="AH144" s="71"/>
      <c r="AI144" s="71"/>
      <c r="AJ144" s="71"/>
      <c r="AK144" s="71"/>
      <c r="AL144" s="71"/>
      <c r="AM144" s="71"/>
      <c r="AN144" s="71"/>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row>
    <row r="145" spans="1:76">
      <c r="A145" s="16" t="s">
        <v>1569</v>
      </c>
      <c r="B145" s="70">
        <v>137</v>
      </c>
      <c r="C145" s="70">
        <v>18</v>
      </c>
      <c r="D145" s="70">
        <v>137</v>
      </c>
      <c r="E145" s="70">
        <v>2024</v>
      </c>
      <c r="F145" s="70" t="s">
        <v>1554</v>
      </c>
      <c r="G145" s="1073" t="s">
        <v>788</v>
      </c>
      <c r="H145" s="70" t="s">
        <v>788</v>
      </c>
      <c r="I145" s="1066"/>
      <c r="J145" s="73"/>
      <c r="K145" s="71"/>
      <c r="L145" s="71"/>
      <c r="M145" s="71"/>
      <c r="N145" s="71"/>
      <c r="O145" s="71"/>
      <c r="P145" s="71"/>
      <c r="Q145" s="71"/>
      <c r="R145" s="71"/>
      <c r="S145" s="71"/>
      <c r="T145" s="71"/>
      <c r="U145" s="71"/>
      <c r="V145" s="71"/>
      <c r="W145" s="71"/>
      <c r="X145" s="71"/>
      <c r="Y145" s="71"/>
      <c r="Z145" s="71"/>
      <c r="AA145" s="71"/>
      <c r="AB145" s="71"/>
      <c r="AC145" s="72"/>
      <c r="AD145" s="71"/>
      <c r="AE145" s="71"/>
      <c r="AF145" s="71"/>
      <c r="AG145" s="71"/>
      <c r="AH145" s="71"/>
      <c r="AI145" s="71"/>
      <c r="AJ145" s="71"/>
      <c r="AK145" s="71"/>
      <c r="AL145" s="71"/>
      <c r="AM145" s="71"/>
      <c r="AN145" s="71"/>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row>
    <row r="146" spans="1:76">
      <c r="A146" s="16" t="s">
        <v>1569</v>
      </c>
      <c r="B146" s="70">
        <v>138</v>
      </c>
      <c r="C146" s="70">
        <v>18</v>
      </c>
      <c r="D146" s="70">
        <v>138</v>
      </c>
      <c r="E146" s="70">
        <v>2024</v>
      </c>
      <c r="F146" s="70" t="s">
        <v>1554</v>
      </c>
      <c r="G146" s="1073" t="s">
        <v>788</v>
      </c>
      <c r="H146" s="70" t="s">
        <v>788</v>
      </c>
      <c r="I146" s="1066"/>
      <c r="J146" s="73"/>
      <c r="K146" s="71"/>
      <c r="L146" s="71"/>
      <c r="M146" s="71"/>
      <c r="N146" s="71"/>
      <c r="O146" s="71"/>
      <c r="P146" s="71"/>
      <c r="Q146" s="71"/>
      <c r="R146" s="71"/>
      <c r="S146" s="71"/>
      <c r="T146" s="71"/>
      <c r="U146" s="71"/>
      <c r="V146" s="71"/>
      <c r="W146" s="71"/>
      <c r="X146" s="71"/>
      <c r="Y146" s="71"/>
      <c r="Z146" s="71"/>
      <c r="AA146" s="71"/>
      <c r="AB146" s="71"/>
      <c r="AC146" s="72"/>
      <c r="AD146" s="71"/>
      <c r="AE146" s="71"/>
      <c r="AF146" s="71"/>
      <c r="AG146" s="71"/>
      <c r="AH146" s="71"/>
      <c r="AI146" s="71"/>
      <c r="AJ146" s="71"/>
      <c r="AK146" s="71"/>
      <c r="AL146" s="71"/>
      <c r="AM146" s="71"/>
      <c r="AN146" s="71"/>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row>
    <row r="147" spans="1:76">
      <c r="A147" s="16" t="s">
        <v>1569</v>
      </c>
      <c r="B147" s="70">
        <v>139</v>
      </c>
      <c r="C147" s="70">
        <v>18</v>
      </c>
      <c r="D147" s="70">
        <v>139</v>
      </c>
      <c r="E147" s="70">
        <v>2024</v>
      </c>
      <c r="F147" s="70" t="s">
        <v>1554</v>
      </c>
      <c r="G147" s="1073" t="s">
        <v>788</v>
      </c>
      <c r="H147" s="70" t="s">
        <v>788</v>
      </c>
      <c r="I147" s="1066"/>
      <c r="J147" s="73"/>
      <c r="K147" s="71"/>
      <c r="L147" s="71"/>
      <c r="M147" s="71"/>
      <c r="N147" s="71"/>
      <c r="O147" s="71"/>
      <c r="P147" s="71"/>
      <c r="Q147" s="71"/>
      <c r="R147" s="71"/>
      <c r="S147" s="71"/>
      <c r="T147" s="71"/>
      <c r="U147" s="71"/>
      <c r="V147" s="71"/>
      <c r="W147" s="71"/>
      <c r="X147" s="71"/>
      <c r="Y147" s="71"/>
      <c r="Z147" s="71"/>
      <c r="AA147" s="71"/>
      <c r="AB147" s="71"/>
      <c r="AC147" s="72"/>
      <c r="AD147" s="71"/>
      <c r="AE147" s="71"/>
      <c r="AF147" s="71"/>
      <c r="AG147" s="71"/>
      <c r="AH147" s="71"/>
      <c r="AI147" s="71"/>
      <c r="AJ147" s="71"/>
      <c r="AK147" s="71"/>
      <c r="AL147" s="71"/>
      <c r="AM147" s="71"/>
      <c r="AN147" s="71"/>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row>
    <row r="148" spans="1:76">
      <c r="A148" s="16" t="s">
        <v>1569</v>
      </c>
      <c r="B148" s="70">
        <v>140</v>
      </c>
      <c r="C148" s="70">
        <v>18</v>
      </c>
      <c r="D148" s="70">
        <v>140</v>
      </c>
      <c r="E148" s="70">
        <v>2024</v>
      </c>
      <c r="F148" s="70" t="s">
        <v>1554</v>
      </c>
      <c r="G148" s="1073" t="s">
        <v>788</v>
      </c>
      <c r="H148" s="70" t="s">
        <v>788</v>
      </c>
      <c r="I148" s="1066"/>
      <c r="J148" s="73"/>
      <c r="K148" s="71"/>
      <c r="L148" s="71"/>
      <c r="M148" s="71"/>
      <c r="N148" s="71"/>
      <c r="O148" s="71"/>
      <c r="P148" s="71"/>
      <c r="Q148" s="71"/>
      <c r="R148" s="71"/>
      <c r="S148" s="71"/>
      <c r="T148" s="71"/>
      <c r="U148" s="71"/>
      <c r="V148" s="71"/>
      <c r="W148" s="71"/>
      <c r="X148" s="71"/>
      <c r="Y148" s="71"/>
      <c r="Z148" s="71"/>
      <c r="AA148" s="71"/>
      <c r="AB148" s="71"/>
      <c r="AC148" s="72"/>
      <c r="AD148" s="71"/>
      <c r="AE148" s="71"/>
      <c r="AF148" s="71"/>
      <c r="AG148" s="71"/>
      <c r="AH148" s="71"/>
      <c r="AI148" s="71"/>
      <c r="AJ148" s="71"/>
      <c r="AK148" s="71"/>
      <c r="AL148" s="71"/>
      <c r="AM148" s="71"/>
      <c r="AN148" s="71"/>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row>
    <row r="149" spans="1:76">
      <c r="A149" s="16" t="s">
        <v>1569</v>
      </c>
      <c r="B149" s="70">
        <v>141</v>
      </c>
      <c r="C149" s="70">
        <v>18</v>
      </c>
      <c r="D149" s="70">
        <v>141</v>
      </c>
      <c r="E149" s="70">
        <v>2024</v>
      </c>
      <c r="F149" s="70" t="s">
        <v>1554</v>
      </c>
      <c r="G149" s="1073" t="s">
        <v>788</v>
      </c>
      <c r="H149" s="70" t="s">
        <v>788</v>
      </c>
      <c r="I149" s="1066"/>
      <c r="J149" s="73"/>
      <c r="K149" s="71"/>
      <c r="L149" s="71"/>
      <c r="M149" s="71"/>
      <c r="N149" s="71"/>
      <c r="O149" s="71"/>
      <c r="P149" s="71"/>
      <c r="Q149" s="71"/>
      <c r="R149" s="71"/>
      <c r="S149" s="71"/>
      <c r="T149" s="71"/>
      <c r="U149" s="71"/>
      <c r="V149" s="71"/>
      <c r="W149" s="71"/>
      <c r="X149" s="71"/>
      <c r="Y149" s="71"/>
      <c r="Z149" s="71"/>
      <c r="AA149" s="71"/>
      <c r="AB149" s="71"/>
      <c r="AC149" s="72"/>
      <c r="AD149" s="71"/>
      <c r="AE149" s="71"/>
      <c r="AF149" s="71"/>
      <c r="AG149" s="71"/>
      <c r="AH149" s="71"/>
      <c r="AI149" s="71"/>
      <c r="AJ149" s="71"/>
      <c r="AK149" s="71"/>
      <c r="AL149" s="71"/>
      <c r="AM149" s="71"/>
      <c r="AN149" s="71"/>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row>
    <row r="150" spans="1:76">
      <c r="A150" s="16" t="s">
        <v>1569</v>
      </c>
      <c r="B150" s="70">
        <v>142</v>
      </c>
      <c r="C150" s="70">
        <v>18</v>
      </c>
      <c r="D150" s="70">
        <v>142</v>
      </c>
      <c r="E150" s="70">
        <v>2024</v>
      </c>
      <c r="F150" s="70" t="s">
        <v>1554</v>
      </c>
      <c r="G150" s="1073" t="s">
        <v>788</v>
      </c>
      <c r="H150" s="70" t="s">
        <v>788</v>
      </c>
      <c r="I150" s="1066"/>
      <c r="J150" s="73"/>
      <c r="K150" s="71"/>
      <c r="L150" s="71"/>
      <c r="M150" s="71"/>
      <c r="N150" s="71"/>
      <c r="O150" s="71"/>
      <c r="P150" s="71"/>
      <c r="Q150" s="71"/>
      <c r="R150" s="71"/>
      <c r="S150" s="71"/>
      <c r="T150" s="71"/>
      <c r="U150" s="71"/>
      <c r="V150" s="71"/>
      <c r="W150" s="71"/>
      <c r="X150" s="71"/>
      <c r="Y150" s="71"/>
      <c r="Z150" s="71"/>
      <c r="AA150" s="71"/>
      <c r="AB150" s="71"/>
      <c r="AC150" s="72"/>
      <c r="AD150" s="71"/>
      <c r="AE150" s="71"/>
      <c r="AF150" s="71"/>
      <c r="AG150" s="71"/>
      <c r="AH150" s="71"/>
      <c r="AI150" s="71"/>
      <c r="AJ150" s="71"/>
      <c r="AK150" s="71"/>
      <c r="AL150" s="71"/>
      <c r="AM150" s="71"/>
      <c r="AN150" s="71"/>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row>
    <row r="151" spans="1:76">
      <c r="A151" s="16" t="s">
        <v>1569</v>
      </c>
      <c r="B151" s="70">
        <v>143</v>
      </c>
      <c r="C151" s="70">
        <v>18</v>
      </c>
      <c r="D151" s="70">
        <v>143</v>
      </c>
      <c r="E151" s="70">
        <v>2024</v>
      </c>
      <c r="F151" s="70" t="s">
        <v>1554</v>
      </c>
      <c r="G151" s="1073" t="s">
        <v>788</v>
      </c>
      <c r="H151" s="70" t="s">
        <v>788</v>
      </c>
      <c r="I151" s="1066"/>
      <c r="J151" s="73"/>
      <c r="K151" s="71"/>
      <c r="L151" s="71"/>
      <c r="M151" s="71"/>
      <c r="N151" s="71"/>
      <c r="O151" s="71"/>
      <c r="P151" s="71"/>
      <c r="Q151" s="71"/>
      <c r="R151" s="71"/>
      <c r="S151" s="71"/>
      <c r="T151" s="71"/>
      <c r="U151" s="71"/>
      <c r="V151" s="71"/>
      <c r="W151" s="71"/>
      <c r="X151" s="71"/>
      <c r="Y151" s="71"/>
      <c r="Z151" s="71"/>
      <c r="AA151" s="71"/>
      <c r="AB151" s="71"/>
      <c r="AC151" s="72"/>
      <c r="AD151" s="71"/>
      <c r="AE151" s="71"/>
      <c r="AF151" s="71"/>
      <c r="AG151" s="71"/>
      <c r="AH151" s="71"/>
      <c r="AI151" s="71"/>
      <c r="AJ151" s="71"/>
      <c r="AK151" s="71"/>
      <c r="AL151" s="71"/>
      <c r="AM151" s="71"/>
      <c r="AN151" s="7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row>
    <row r="152" spans="1:76">
      <c r="A152" s="16" t="s">
        <v>1569</v>
      </c>
      <c r="B152" s="70">
        <v>144</v>
      </c>
      <c r="C152" s="70">
        <v>18</v>
      </c>
      <c r="D152" s="70">
        <v>144</v>
      </c>
      <c r="E152" s="70">
        <v>2024</v>
      </c>
      <c r="F152" s="70" t="s">
        <v>1554</v>
      </c>
      <c r="G152" s="1073" t="s">
        <v>788</v>
      </c>
      <c r="H152" s="70" t="s">
        <v>788</v>
      </c>
      <c r="I152" s="1066"/>
      <c r="J152" s="73"/>
      <c r="K152" s="71"/>
      <c r="L152" s="71"/>
      <c r="M152" s="71"/>
      <c r="N152" s="71"/>
      <c r="O152" s="71"/>
      <c r="P152" s="71"/>
      <c r="Q152" s="71"/>
      <c r="R152" s="71"/>
      <c r="S152" s="71"/>
      <c r="T152" s="71"/>
      <c r="U152" s="71"/>
      <c r="V152" s="71"/>
      <c r="W152" s="71"/>
      <c r="X152" s="71"/>
      <c r="Y152" s="71"/>
      <c r="Z152" s="71"/>
      <c r="AA152" s="71"/>
      <c r="AB152" s="71"/>
      <c r="AC152" s="72"/>
      <c r="AD152" s="71"/>
      <c r="AE152" s="71"/>
      <c r="AF152" s="71"/>
      <c r="AG152" s="71"/>
      <c r="AH152" s="71"/>
      <c r="AI152" s="71"/>
      <c r="AJ152" s="71"/>
      <c r="AK152" s="71"/>
      <c r="AL152" s="71"/>
      <c r="AM152" s="71"/>
      <c r="AN152" s="71"/>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row>
    <row r="153" spans="1:76">
      <c r="A153" s="16" t="s">
        <v>1569</v>
      </c>
      <c r="B153" s="70">
        <v>145</v>
      </c>
      <c r="C153" s="70">
        <v>18</v>
      </c>
      <c r="D153" s="70">
        <v>145</v>
      </c>
      <c r="E153" s="70">
        <v>2024</v>
      </c>
      <c r="F153" s="70" t="s">
        <v>1554</v>
      </c>
      <c r="G153" s="1073" t="s">
        <v>788</v>
      </c>
      <c r="H153" s="70" t="s">
        <v>788</v>
      </c>
      <c r="I153" s="1066"/>
      <c r="J153" s="73"/>
      <c r="K153" s="71"/>
      <c r="L153" s="71"/>
      <c r="M153" s="71"/>
      <c r="N153" s="71"/>
      <c r="O153" s="71"/>
      <c r="P153" s="71"/>
      <c r="Q153" s="71"/>
      <c r="R153" s="71"/>
      <c r="S153" s="71"/>
      <c r="T153" s="71"/>
      <c r="U153" s="71"/>
      <c r="V153" s="71"/>
      <c r="W153" s="71"/>
      <c r="X153" s="71"/>
      <c r="Y153" s="71"/>
      <c r="Z153" s="71"/>
      <c r="AA153" s="71"/>
      <c r="AB153" s="71"/>
      <c r="AC153" s="72"/>
      <c r="AD153" s="71"/>
      <c r="AE153" s="71"/>
      <c r="AF153" s="71"/>
      <c r="AG153" s="71"/>
      <c r="AH153" s="71"/>
      <c r="AI153" s="71"/>
      <c r="AJ153" s="71"/>
      <c r="AK153" s="71"/>
      <c r="AL153" s="71"/>
      <c r="AM153" s="71"/>
      <c r="AN153" s="71"/>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row>
    <row r="154" spans="1:76">
      <c r="A154" s="16" t="s">
        <v>1569</v>
      </c>
      <c r="B154" s="70">
        <v>146</v>
      </c>
      <c r="C154" s="70">
        <v>18</v>
      </c>
      <c r="D154" s="70">
        <v>146</v>
      </c>
      <c r="E154" s="70">
        <v>2024</v>
      </c>
      <c r="F154" s="70" t="s">
        <v>1554</v>
      </c>
      <c r="G154" s="1073" t="s">
        <v>788</v>
      </c>
      <c r="H154" s="70" t="s">
        <v>788</v>
      </c>
      <c r="I154" s="1066"/>
      <c r="J154" s="73"/>
      <c r="K154" s="71"/>
      <c r="L154" s="71"/>
      <c r="M154" s="71"/>
      <c r="N154" s="71"/>
      <c r="O154" s="71"/>
      <c r="P154" s="71"/>
      <c r="Q154" s="71"/>
      <c r="R154" s="71"/>
      <c r="S154" s="71"/>
      <c r="T154" s="71"/>
      <c r="U154" s="71"/>
      <c r="V154" s="71"/>
      <c r="W154" s="71"/>
      <c r="X154" s="71"/>
      <c r="Y154" s="71"/>
      <c r="Z154" s="71"/>
      <c r="AA154" s="71"/>
      <c r="AB154" s="71"/>
      <c r="AC154" s="72"/>
      <c r="AD154" s="71"/>
      <c r="AE154" s="71"/>
      <c r="AF154" s="71"/>
      <c r="AG154" s="71"/>
      <c r="AH154" s="71"/>
      <c r="AI154" s="71"/>
      <c r="AJ154" s="71"/>
      <c r="AK154" s="71"/>
      <c r="AL154" s="71"/>
      <c r="AM154" s="71"/>
      <c r="AN154" s="71"/>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row>
    <row r="155" spans="1:76">
      <c r="A155" s="16" t="s">
        <v>1569</v>
      </c>
      <c r="B155" s="70">
        <v>147</v>
      </c>
      <c r="C155" s="70">
        <v>18</v>
      </c>
      <c r="D155" s="70">
        <v>147</v>
      </c>
      <c r="E155" s="70">
        <v>2024</v>
      </c>
      <c r="F155" s="70" t="s">
        <v>1554</v>
      </c>
      <c r="G155" s="1073" t="s">
        <v>788</v>
      </c>
      <c r="H155" s="70" t="s">
        <v>788</v>
      </c>
      <c r="I155" s="1066"/>
      <c r="J155" s="73"/>
      <c r="K155" s="71"/>
      <c r="L155" s="71"/>
      <c r="M155" s="71"/>
      <c r="N155" s="71"/>
      <c r="O155" s="71"/>
      <c r="P155" s="71"/>
      <c r="Q155" s="71"/>
      <c r="R155" s="71"/>
      <c r="S155" s="71"/>
      <c r="T155" s="71"/>
      <c r="U155" s="71"/>
      <c r="V155" s="71"/>
      <c r="W155" s="71"/>
      <c r="X155" s="71"/>
      <c r="Y155" s="71"/>
      <c r="Z155" s="71"/>
      <c r="AA155" s="71"/>
      <c r="AB155" s="71"/>
      <c r="AC155" s="72"/>
      <c r="AD155" s="71"/>
      <c r="AE155" s="71"/>
      <c r="AF155" s="71"/>
      <c r="AG155" s="71"/>
      <c r="AH155" s="71"/>
      <c r="AI155" s="71"/>
      <c r="AJ155" s="71"/>
      <c r="AK155" s="71"/>
      <c r="AL155" s="71"/>
      <c r="AM155" s="71"/>
      <c r="AN155" s="71"/>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row>
    <row r="156" spans="1:76">
      <c r="A156" s="16" t="s">
        <v>1569</v>
      </c>
      <c r="B156" s="70">
        <v>148</v>
      </c>
      <c r="C156" s="70">
        <v>18</v>
      </c>
      <c r="D156" s="70">
        <v>148</v>
      </c>
      <c r="E156" s="70">
        <v>2024</v>
      </c>
      <c r="F156" s="70" t="s">
        <v>1554</v>
      </c>
      <c r="G156" s="1073" t="s">
        <v>788</v>
      </c>
      <c r="H156" s="70" t="s">
        <v>788</v>
      </c>
      <c r="I156" s="1066"/>
      <c r="J156" s="73"/>
      <c r="K156" s="71"/>
      <c r="L156" s="71"/>
      <c r="M156" s="71"/>
      <c r="N156" s="71"/>
      <c r="O156" s="71"/>
      <c r="P156" s="71"/>
      <c r="Q156" s="71"/>
      <c r="R156" s="71"/>
      <c r="S156" s="71"/>
      <c r="T156" s="71"/>
      <c r="U156" s="71"/>
      <c r="V156" s="71"/>
      <c r="W156" s="71"/>
      <c r="X156" s="71"/>
      <c r="Y156" s="71"/>
      <c r="Z156" s="71"/>
      <c r="AA156" s="71"/>
      <c r="AB156" s="71"/>
      <c r="AC156" s="72"/>
      <c r="AD156" s="71"/>
      <c r="AE156" s="71"/>
      <c r="AF156" s="71"/>
      <c r="AG156" s="71"/>
      <c r="AH156" s="71"/>
      <c r="AI156" s="71"/>
      <c r="AJ156" s="71"/>
      <c r="AK156" s="71"/>
      <c r="AL156" s="71"/>
      <c r="AM156" s="71"/>
      <c r="AN156" s="71"/>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row>
    <row r="157" spans="1:76">
      <c r="A157" s="16" t="s">
        <v>1569</v>
      </c>
      <c r="B157" s="70">
        <v>149</v>
      </c>
      <c r="C157" s="70">
        <v>18</v>
      </c>
      <c r="D157" s="70">
        <v>149</v>
      </c>
      <c r="E157" s="70">
        <v>2024</v>
      </c>
      <c r="F157" s="70" t="s">
        <v>1554</v>
      </c>
      <c r="G157" s="1073" t="s">
        <v>788</v>
      </c>
      <c r="H157" s="70" t="s">
        <v>788</v>
      </c>
      <c r="I157" s="1066"/>
      <c r="J157" s="73"/>
      <c r="K157" s="71"/>
      <c r="L157" s="71"/>
      <c r="M157" s="71"/>
      <c r="N157" s="71"/>
      <c r="O157" s="71"/>
      <c r="P157" s="71"/>
      <c r="Q157" s="71"/>
      <c r="R157" s="71"/>
      <c r="S157" s="71"/>
      <c r="T157" s="71"/>
      <c r="U157" s="71"/>
      <c r="V157" s="71"/>
      <c r="W157" s="71"/>
      <c r="X157" s="71"/>
      <c r="Y157" s="71"/>
      <c r="Z157" s="71"/>
      <c r="AA157" s="71"/>
      <c r="AB157" s="71"/>
      <c r="AC157" s="72"/>
      <c r="AD157" s="71"/>
      <c r="AE157" s="71"/>
      <c r="AF157" s="71"/>
      <c r="AG157" s="71"/>
      <c r="AH157" s="71"/>
      <c r="AI157" s="71"/>
      <c r="AJ157" s="71"/>
      <c r="AK157" s="71"/>
      <c r="AL157" s="71"/>
      <c r="AM157" s="71"/>
      <c r="AN157" s="71"/>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row>
    <row r="158" spans="1:76">
      <c r="A158" s="16" t="s">
        <v>1569</v>
      </c>
      <c r="B158" s="70">
        <v>150</v>
      </c>
      <c r="C158" s="70">
        <v>18</v>
      </c>
      <c r="D158" s="70">
        <v>150</v>
      </c>
      <c r="E158" s="70">
        <v>2024</v>
      </c>
      <c r="F158" s="70" t="s">
        <v>1554</v>
      </c>
      <c r="G158" s="1073" t="s">
        <v>788</v>
      </c>
      <c r="H158" s="70" t="s">
        <v>788</v>
      </c>
      <c r="I158" s="1066"/>
      <c r="J158" s="73"/>
      <c r="K158" s="71"/>
      <c r="L158" s="71"/>
      <c r="M158" s="71"/>
      <c r="N158" s="71"/>
      <c r="O158" s="71"/>
      <c r="P158" s="71"/>
      <c r="Q158" s="71"/>
      <c r="R158" s="71"/>
      <c r="S158" s="71"/>
      <c r="T158" s="71"/>
      <c r="U158" s="71"/>
      <c r="V158" s="71"/>
      <c r="W158" s="71"/>
      <c r="X158" s="71"/>
      <c r="Y158" s="71"/>
      <c r="Z158" s="71"/>
      <c r="AA158" s="71"/>
      <c r="AB158" s="71"/>
      <c r="AC158" s="72"/>
      <c r="AD158" s="71"/>
      <c r="AE158" s="71"/>
      <c r="AF158" s="71"/>
      <c r="AG158" s="71"/>
      <c r="AH158" s="71"/>
      <c r="AI158" s="71"/>
      <c r="AJ158" s="71"/>
      <c r="AK158" s="71"/>
      <c r="AL158" s="71"/>
      <c r="AM158" s="71"/>
      <c r="AN158" s="71"/>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row>
    <row r="159" spans="1:76">
      <c r="A159" s="16" t="s">
        <v>1569</v>
      </c>
      <c r="B159" s="70">
        <v>151</v>
      </c>
      <c r="C159" s="70">
        <v>18</v>
      </c>
      <c r="D159" s="70">
        <v>151</v>
      </c>
      <c r="E159" s="70">
        <v>2024</v>
      </c>
      <c r="F159" s="70" t="s">
        <v>1554</v>
      </c>
      <c r="G159" s="1073" t="s">
        <v>788</v>
      </c>
      <c r="H159" s="70" t="s">
        <v>788</v>
      </c>
      <c r="I159" s="1066"/>
      <c r="J159" s="73"/>
      <c r="K159" s="71"/>
      <c r="L159" s="71"/>
      <c r="M159" s="71"/>
      <c r="N159" s="71"/>
      <c r="O159" s="71"/>
      <c r="P159" s="71"/>
      <c r="Q159" s="71"/>
      <c r="R159" s="71"/>
      <c r="S159" s="71"/>
      <c r="T159" s="71"/>
      <c r="U159" s="71"/>
      <c r="V159" s="71"/>
      <c r="W159" s="71"/>
      <c r="X159" s="71"/>
      <c r="Y159" s="71"/>
      <c r="Z159" s="71"/>
      <c r="AA159" s="71"/>
      <c r="AB159" s="71"/>
      <c r="AC159" s="72"/>
      <c r="AD159" s="71"/>
      <c r="AE159" s="71"/>
      <c r="AF159" s="71"/>
      <c r="AG159" s="71"/>
      <c r="AH159" s="71"/>
      <c r="AI159" s="71"/>
      <c r="AJ159" s="71"/>
      <c r="AK159" s="71"/>
      <c r="AL159" s="71"/>
      <c r="AM159" s="71"/>
      <c r="AN159" s="71"/>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row>
    <row r="160" spans="1:76">
      <c r="A160" s="16" t="s">
        <v>1569</v>
      </c>
      <c r="B160" s="70">
        <v>152</v>
      </c>
      <c r="C160" s="70">
        <v>18</v>
      </c>
      <c r="D160" s="70">
        <v>152</v>
      </c>
      <c r="E160" s="70">
        <v>2024</v>
      </c>
      <c r="F160" s="70" t="s">
        <v>1554</v>
      </c>
      <c r="G160" s="1073" t="s">
        <v>788</v>
      </c>
      <c r="H160" s="70" t="s">
        <v>788</v>
      </c>
      <c r="I160" s="1066"/>
      <c r="J160" s="73"/>
      <c r="K160" s="71"/>
      <c r="L160" s="71"/>
      <c r="M160" s="71"/>
      <c r="N160" s="71"/>
      <c r="O160" s="71"/>
      <c r="P160" s="71"/>
      <c r="Q160" s="71"/>
      <c r="R160" s="71"/>
      <c r="S160" s="71"/>
      <c r="T160" s="71"/>
      <c r="U160" s="71"/>
      <c r="V160" s="71"/>
      <c r="W160" s="71"/>
      <c r="X160" s="71"/>
      <c r="Y160" s="71"/>
      <c r="Z160" s="71"/>
      <c r="AA160" s="71"/>
      <c r="AB160" s="71"/>
      <c r="AC160" s="72"/>
      <c r="AD160" s="71"/>
      <c r="AE160" s="71"/>
      <c r="AF160" s="71"/>
      <c r="AG160" s="71"/>
      <c r="AH160" s="71"/>
      <c r="AI160" s="71"/>
      <c r="AJ160" s="71"/>
      <c r="AK160" s="71"/>
      <c r="AL160" s="71"/>
      <c r="AM160" s="71"/>
      <c r="AN160" s="71"/>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row>
    <row r="161" spans="1:76">
      <c r="A161" s="16" t="s">
        <v>1569</v>
      </c>
      <c r="B161" s="70">
        <v>153</v>
      </c>
      <c r="C161" s="70">
        <v>18</v>
      </c>
      <c r="D161" s="70">
        <v>153</v>
      </c>
      <c r="E161" s="70">
        <v>2024</v>
      </c>
      <c r="F161" s="70" t="s">
        <v>1554</v>
      </c>
      <c r="G161" s="1073" t="s">
        <v>788</v>
      </c>
      <c r="H161" s="70" t="s">
        <v>788</v>
      </c>
      <c r="I161" s="1066"/>
      <c r="J161" s="73"/>
      <c r="K161" s="71"/>
      <c r="L161" s="71"/>
      <c r="M161" s="71"/>
      <c r="N161" s="71"/>
      <c r="O161" s="71"/>
      <c r="P161" s="71"/>
      <c r="Q161" s="71"/>
      <c r="R161" s="71"/>
      <c r="S161" s="71"/>
      <c r="T161" s="71"/>
      <c r="U161" s="71"/>
      <c r="V161" s="71"/>
      <c r="W161" s="71"/>
      <c r="X161" s="71"/>
      <c r="Y161" s="71"/>
      <c r="Z161" s="71"/>
      <c r="AA161" s="71"/>
      <c r="AB161" s="71"/>
      <c r="AC161" s="72"/>
      <c r="AD161" s="71"/>
      <c r="AE161" s="71"/>
      <c r="AF161" s="71"/>
      <c r="AG161" s="71"/>
      <c r="AH161" s="71"/>
      <c r="AI161" s="71"/>
      <c r="AJ161" s="71"/>
      <c r="AK161" s="71"/>
      <c r="AL161" s="71"/>
      <c r="AM161" s="71"/>
      <c r="AN161" s="7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row>
    <row r="162" spans="1:76">
      <c r="A162" s="16" t="s">
        <v>1569</v>
      </c>
      <c r="B162" s="70">
        <v>154</v>
      </c>
      <c r="C162" s="70">
        <v>18</v>
      </c>
      <c r="D162" s="70">
        <v>154</v>
      </c>
      <c r="E162" s="70">
        <v>2024</v>
      </c>
      <c r="F162" s="70" t="s">
        <v>1554</v>
      </c>
      <c r="G162" s="1073" t="s">
        <v>788</v>
      </c>
      <c r="H162" s="70" t="s">
        <v>788</v>
      </c>
      <c r="I162" s="1066"/>
      <c r="J162" s="73"/>
      <c r="K162" s="71"/>
      <c r="L162" s="71"/>
      <c r="M162" s="71"/>
      <c r="N162" s="71"/>
      <c r="O162" s="71"/>
      <c r="P162" s="71"/>
      <c r="Q162" s="71"/>
      <c r="R162" s="71"/>
      <c r="S162" s="71"/>
      <c r="T162" s="71"/>
      <c r="U162" s="71"/>
      <c r="V162" s="71"/>
      <c r="W162" s="71"/>
      <c r="X162" s="71"/>
      <c r="Y162" s="71"/>
      <c r="Z162" s="71"/>
      <c r="AA162" s="71"/>
      <c r="AB162" s="71"/>
      <c r="AC162" s="72"/>
      <c r="AD162" s="71"/>
      <c r="AE162" s="71"/>
      <c r="AF162" s="71"/>
      <c r="AG162" s="71"/>
      <c r="AH162" s="71"/>
      <c r="AI162" s="71"/>
      <c r="AJ162" s="71"/>
      <c r="AK162" s="71"/>
      <c r="AL162" s="71"/>
      <c r="AM162" s="71"/>
      <c r="AN162" s="71"/>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row>
    <row r="163" spans="1:76">
      <c r="A163" s="16" t="s">
        <v>1569</v>
      </c>
      <c r="B163" s="70">
        <v>155</v>
      </c>
      <c r="C163" s="70">
        <v>18</v>
      </c>
      <c r="D163" s="70">
        <v>155</v>
      </c>
      <c r="E163" s="70">
        <v>2024</v>
      </c>
      <c r="F163" s="70" t="s">
        <v>1554</v>
      </c>
      <c r="G163" s="1073" t="s">
        <v>788</v>
      </c>
      <c r="H163" s="70" t="s">
        <v>788</v>
      </c>
      <c r="I163" s="1066"/>
      <c r="J163" s="73"/>
      <c r="K163" s="71"/>
      <c r="L163" s="71"/>
      <c r="M163" s="71"/>
      <c r="N163" s="71"/>
      <c r="O163" s="71"/>
      <c r="P163" s="71"/>
      <c r="Q163" s="71"/>
      <c r="R163" s="71"/>
      <c r="S163" s="71"/>
      <c r="T163" s="71"/>
      <c r="U163" s="71"/>
      <c r="V163" s="71"/>
      <c r="W163" s="71"/>
      <c r="X163" s="71"/>
      <c r="Y163" s="71"/>
      <c r="Z163" s="71"/>
      <c r="AA163" s="71"/>
      <c r="AB163" s="71"/>
      <c r="AC163" s="72"/>
      <c r="AD163" s="71"/>
      <c r="AE163" s="71"/>
      <c r="AF163" s="71"/>
      <c r="AG163" s="71"/>
      <c r="AH163" s="71"/>
      <c r="AI163" s="71"/>
      <c r="AJ163" s="71"/>
      <c r="AK163" s="71"/>
      <c r="AL163" s="71"/>
      <c r="AM163" s="71"/>
      <c r="AN163" s="71"/>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row>
    <row r="164" spans="1:76">
      <c r="A164" s="16" t="s">
        <v>1569</v>
      </c>
      <c r="B164" s="70">
        <v>156</v>
      </c>
      <c r="C164" s="70">
        <v>18</v>
      </c>
      <c r="D164" s="70">
        <v>156</v>
      </c>
      <c r="E164" s="70">
        <v>2024</v>
      </c>
      <c r="F164" s="70" t="s">
        <v>1554</v>
      </c>
      <c r="G164" s="1073" t="s">
        <v>788</v>
      </c>
      <c r="H164" s="70" t="s">
        <v>788</v>
      </c>
      <c r="I164" s="1066"/>
      <c r="J164" s="73"/>
      <c r="K164" s="71"/>
      <c r="L164" s="71"/>
      <c r="M164" s="71"/>
      <c r="N164" s="71"/>
      <c r="O164" s="71"/>
      <c r="P164" s="71"/>
      <c r="Q164" s="71"/>
      <c r="R164" s="71"/>
      <c r="S164" s="71"/>
      <c r="T164" s="71"/>
      <c r="U164" s="71"/>
      <c r="V164" s="71"/>
      <c r="W164" s="71"/>
      <c r="X164" s="71"/>
      <c r="Y164" s="71"/>
      <c r="Z164" s="71"/>
      <c r="AA164" s="71"/>
      <c r="AB164" s="71"/>
      <c r="AC164" s="72"/>
      <c r="AD164" s="71"/>
      <c r="AE164" s="71"/>
      <c r="AF164" s="71"/>
      <c r="AG164" s="71"/>
      <c r="AH164" s="71"/>
      <c r="AI164" s="71"/>
      <c r="AJ164" s="71"/>
      <c r="AK164" s="71"/>
      <c r="AL164" s="71"/>
      <c r="AM164" s="71"/>
      <c r="AN164" s="71"/>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row>
    <row r="165" spans="1:76">
      <c r="A165" s="16" t="s">
        <v>1569</v>
      </c>
      <c r="B165" s="70">
        <v>157</v>
      </c>
      <c r="C165" s="70">
        <v>18</v>
      </c>
      <c r="D165" s="70">
        <v>157</v>
      </c>
      <c r="E165" s="70">
        <v>2024</v>
      </c>
      <c r="F165" s="70" t="s">
        <v>1554</v>
      </c>
      <c r="G165" s="1073" t="s">
        <v>788</v>
      </c>
      <c r="H165" s="70" t="s">
        <v>788</v>
      </c>
      <c r="I165" s="1066"/>
      <c r="J165" s="73"/>
      <c r="K165" s="71"/>
      <c r="L165" s="71"/>
      <c r="M165" s="71"/>
      <c r="N165" s="71"/>
      <c r="O165" s="71"/>
      <c r="P165" s="71"/>
      <c r="Q165" s="71"/>
      <c r="R165" s="71"/>
      <c r="S165" s="71"/>
      <c r="T165" s="71"/>
      <c r="U165" s="71"/>
      <c r="V165" s="71"/>
      <c r="W165" s="71"/>
      <c r="X165" s="71"/>
      <c r="Y165" s="71"/>
      <c r="Z165" s="71"/>
      <c r="AA165" s="71"/>
      <c r="AB165" s="71"/>
      <c r="AC165" s="72"/>
      <c r="AD165" s="71"/>
      <c r="AE165" s="71"/>
      <c r="AF165" s="71"/>
      <c r="AG165" s="71"/>
      <c r="AH165" s="71"/>
      <c r="AI165" s="71"/>
      <c r="AJ165" s="71"/>
      <c r="AK165" s="71"/>
      <c r="AL165" s="71"/>
      <c r="AM165" s="71"/>
      <c r="AN165" s="71"/>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row>
    <row r="166" spans="1:76">
      <c r="A166" s="16" t="s">
        <v>1569</v>
      </c>
      <c r="B166" s="70">
        <v>158</v>
      </c>
      <c r="C166" s="70">
        <v>18</v>
      </c>
      <c r="D166" s="70">
        <v>158</v>
      </c>
      <c r="E166" s="70">
        <v>2024</v>
      </c>
      <c r="F166" s="70" t="s">
        <v>1554</v>
      </c>
      <c r="G166" s="1073" t="s">
        <v>788</v>
      </c>
      <c r="H166" s="70" t="s">
        <v>788</v>
      </c>
      <c r="I166" s="1066"/>
      <c r="J166" s="73"/>
      <c r="K166" s="71"/>
      <c r="L166" s="71"/>
      <c r="M166" s="71"/>
      <c r="N166" s="71"/>
      <c r="O166" s="71"/>
      <c r="P166" s="71"/>
      <c r="Q166" s="71"/>
      <c r="R166" s="71"/>
      <c r="S166" s="71"/>
      <c r="T166" s="71"/>
      <c r="U166" s="71"/>
      <c r="V166" s="71"/>
      <c r="W166" s="71"/>
      <c r="X166" s="71"/>
      <c r="Y166" s="71"/>
      <c r="Z166" s="71"/>
      <c r="AA166" s="71"/>
      <c r="AB166" s="71"/>
      <c r="AC166" s="72"/>
      <c r="AD166" s="71"/>
      <c r="AE166" s="71"/>
      <c r="AF166" s="71"/>
      <c r="AG166" s="71"/>
      <c r="AH166" s="71"/>
      <c r="AI166" s="71"/>
      <c r="AJ166" s="71"/>
      <c r="AK166" s="71"/>
      <c r="AL166" s="71"/>
      <c r="AM166" s="71"/>
      <c r="AN166" s="71"/>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row>
    <row r="167" spans="1:76">
      <c r="A167" s="16" t="s">
        <v>1569</v>
      </c>
      <c r="B167" s="70">
        <v>159</v>
      </c>
      <c r="C167" s="70">
        <v>18</v>
      </c>
      <c r="D167" s="70">
        <v>159</v>
      </c>
      <c r="E167" s="70">
        <v>2024</v>
      </c>
      <c r="F167" s="70" t="s">
        <v>1554</v>
      </c>
      <c r="G167" s="1073" t="s">
        <v>788</v>
      </c>
      <c r="H167" s="70" t="s">
        <v>788</v>
      </c>
      <c r="I167" s="1066"/>
      <c r="J167" s="73"/>
      <c r="K167" s="71"/>
      <c r="L167" s="71"/>
      <c r="M167" s="71"/>
      <c r="N167" s="71"/>
      <c r="O167" s="71"/>
      <c r="P167" s="71"/>
      <c r="Q167" s="71"/>
      <c r="R167" s="71"/>
      <c r="S167" s="71"/>
      <c r="T167" s="71"/>
      <c r="U167" s="71"/>
      <c r="V167" s="71"/>
      <c r="W167" s="71"/>
      <c r="X167" s="71"/>
      <c r="Y167" s="71"/>
      <c r="Z167" s="71"/>
      <c r="AA167" s="71"/>
      <c r="AB167" s="71"/>
      <c r="AC167" s="72"/>
      <c r="AD167" s="71"/>
      <c r="AE167" s="71"/>
      <c r="AF167" s="71"/>
      <c r="AG167" s="71"/>
      <c r="AH167" s="71"/>
      <c r="AI167" s="71"/>
      <c r="AJ167" s="71"/>
      <c r="AK167" s="71"/>
      <c r="AL167" s="71"/>
      <c r="AM167" s="71"/>
      <c r="AN167" s="71"/>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row>
    <row r="168" spans="1:76">
      <c r="A168" s="16" t="s">
        <v>1569</v>
      </c>
      <c r="B168" s="70">
        <v>160</v>
      </c>
      <c r="C168" s="70">
        <v>18</v>
      </c>
      <c r="D168" s="70">
        <v>160</v>
      </c>
      <c r="E168" s="70">
        <v>2024</v>
      </c>
      <c r="F168" s="70" t="s">
        <v>1554</v>
      </c>
      <c r="G168" s="1073" t="s">
        <v>788</v>
      </c>
      <c r="H168" s="70" t="s">
        <v>788</v>
      </c>
      <c r="I168" s="1066"/>
      <c r="J168" s="73"/>
      <c r="K168" s="71"/>
      <c r="L168" s="71"/>
      <c r="M168" s="71"/>
      <c r="N168" s="71"/>
      <c r="O168" s="71"/>
      <c r="P168" s="71"/>
      <c r="Q168" s="71"/>
      <c r="R168" s="71"/>
      <c r="S168" s="71"/>
      <c r="T168" s="71"/>
      <c r="U168" s="71"/>
      <c r="V168" s="71"/>
      <c r="W168" s="71"/>
      <c r="X168" s="71"/>
      <c r="Y168" s="71"/>
      <c r="Z168" s="71"/>
      <c r="AA168" s="71"/>
      <c r="AB168" s="71"/>
      <c r="AC168" s="72"/>
      <c r="AD168" s="71"/>
      <c r="AE168" s="71"/>
      <c r="AF168" s="71"/>
      <c r="AG168" s="71"/>
      <c r="AH168" s="71"/>
      <c r="AI168" s="71"/>
      <c r="AJ168" s="71"/>
      <c r="AK168" s="71"/>
      <c r="AL168" s="71"/>
      <c r="AM168" s="71"/>
      <c r="AN168" s="71"/>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row>
    <row r="169" spans="1:76">
      <c r="A169" s="16" t="s">
        <v>1569</v>
      </c>
      <c r="B169" s="70">
        <v>161</v>
      </c>
      <c r="C169" s="70">
        <v>18</v>
      </c>
      <c r="D169" s="70">
        <v>161</v>
      </c>
      <c r="E169" s="70">
        <v>2024</v>
      </c>
      <c r="F169" s="70" t="s">
        <v>1554</v>
      </c>
      <c r="G169" s="1073" t="s">
        <v>788</v>
      </c>
      <c r="H169" s="70" t="s">
        <v>788</v>
      </c>
      <c r="I169" s="1066"/>
      <c r="J169" s="73"/>
      <c r="K169" s="71"/>
      <c r="L169" s="71"/>
      <c r="M169" s="71"/>
      <c r="N169" s="71"/>
      <c r="O169" s="71"/>
      <c r="P169" s="71"/>
      <c r="Q169" s="71"/>
      <c r="R169" s="71"/>
      <c r="S169" s="71"/>
      <c r="T169" s="71"/>
      <c r="U169" s="71"/>
      <c r="V169" s="71"/>
      <c r="W169" s="71"/>
      <c r="X169" s="71"/>
      <c r="Y169" s="71"/>
      <c r="Z169" s="71"/>
      <c r="AA169" s="71"/>
      <c r="AB169" s="71"/>
      <c r="AC169" s="72"/>
      <c r="AD169" s="71"/>
      <c r="AE169" s="71"/>
      <c r="AF169" s="71"/>
      <c r="AG169" s="71"/>
      <c r="AH169" s="71"/>
      <c r="AI169" s="71"/>
      <c r="AJ169" s="71"/>
      <c r="AK169" s="71"/>
      <c r="AL169" s="71"/>
      <c r="AM169" s="71"/>
      <c r="AN169" s="71"/>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row>
    <row r="170" spans="1:76">
      <c r="A170" s="16" t="s">
        <v>1569</v>
      </c>
      <c r="B170" s="70">
        <v>162</v>
      </c>
      <c r="C170" s="70">
        <v>18</v>
      </c>
      <c r="D170" s="70">
        <v>162</v>
      </c>
      <c r="E170" s="70">
        <v>2024</v>
      </c>
      <c r="F170" s="70" t="s">
        <v>1554</v>
      </c>
      <c r="G170" s="1073" t="s">
        <v>788</v>
      </c>
      <c r="H170" s="70" t="s">
        <v>788</v>
      </c>
      <c r="I170" s="1066"/>
      <c r="J170" s="73"/>
      <c r="K170" s="71"/>
      <c r="L170" s="71"/>
      <c r="M170" s="71"/>
      <c r="N170" s="71"/>
      <c r="O170" s="71"/>
      <c r="P170" s="71"/>
      <c r="Q170" s="71"/>
      <c r="R170" s="71"/>
      <c r="S170" s="71"/>
      <c r="T170" s="71"/>
      <c r="U170" s="71"/>
      <c r="V170" s="71"/>
      <c r="W170" s="71"/>
      <c r="X170" s="71"/>
      <c r="Y170" s="71"/>
      <c r="Z170" s="71"/>
      <c r="AA170" s="71"/>
      <c r="AB170" s="71"/>
      <c r="AC170" s="72"/>
      <c r="AD170" s="71"/>
      <c r="AE170" s="71"/>
      <c r="AF170" s="71"/>
      <c r="AG170" s="71"/>
      <c r="AH170" s="71"/>
      <c r="AI170" s="71"/>
      <c r="AJ170" s="71"/>
      <c r="AK170" s="71"/>
      <c r="AL170" s="71"/>
      <c r="AM170" s="71"/>
      <c r="AN170" s="71"/>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row>
    <row r="171" spans="1:76">
      <c r="A171" s="16" t="s">
        <v>1569</v>
      </c>
      <c r="B171" s="70">
        <v>163</v>
      </c>
      <c r="C171" s="70">
        <v>18</v>
      </c>
      <c r="D171" s="70">
        <v>163</v>
      </c>
      <c r="E171" s="70">
        <v>2024</v>
      </c>
      <c r="F171" s="70" t="s">
        <v>1554</v>
      </c>
      <c r="G171" s="1073" t="s">
        <v>788</v>
      </c>
      <c r="H171" s="70" t="s">
        <v>788</v>
      </c>
      <c r="I171" s="1066"/>
      <c r="J171" s="73"/>
      <c r="K171" s="71"/>
      <c r="L171" s="71"/>
      <c r="M171" s="71"/>
      <c r="N171" s="71"/>
      <c r="O171" s="71"/>
      <c r="P171" s="71"/>
      <c r="Q171" s="71"/>
      <c r="R171" s="71"/>
      <c r="S171" s="71"/>
      <c r="T171" s="71"/>
      <c r="U171" s="71"/>
      <c r="V171" s="71"/>
      <c r="W171" s="71"/>
      <c r="X171" s="71"/>
      <c r="Y171" s="71"/>
      <c r="Z171" s="71"/>
      <c r="AA171" s="71"/>
      <c r="AB171" s="71"/>
      <c r="AC171" s="72"/>
      <c r="AD171" s="71"/>
      <c r="AE171" s="71"/>
      <c r="AF171" s="71"/>
      <c r="AG171" s="71"/>
      <c r="AH171" s="71"/>
      <c r="AI171" s="71"/>
      <c r="AJ171" s="71"/>
      <c r="AK171" s="71"/>
      <c r="AL171" s="71"/>
      <c r="AM171" s="71"/>
      <c r="AN171" s="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row>
    <row r="172" spans="1:76">
      <c r="A172" s="16" t="s">
        <v>1569</v>
      </c>
      <c r="B172" s="70">
        <v>164</v>
      </c>
      <c r="C172" s="70">
        <v>18</v>
      </c>
      <c r="D172" s="70">
        <v>164</v>
      </c>
      <c r="E172" s="70">
        <v>2024</v>
      </c>
      <c r="F172" s="70" t="s">
        <v>1554</v>
      </c>
      <c r="G172" s="1073" t="s">
        <v>788</v>
      </c>
      <c r="H172" s="70" t="s">
        <v>788</v>
      </c>
      <c r="I172" s="1066"/>
      <c r="J172" s="73"/>
      <c r="K172" s="71"/>
      <c r="L172" s="71"/>
      <c r="M172" s="71"/>
      <c r="N172" s="71"/>
      <c r="O172" s="71"/>
      <c r="P172" s="71"/>
      <c r="Q172" s="71"/>
      <c r="R172" s="71"/>
      <c r="S172" s="71"/>
      <c r="T172" s="71"/>
      <c r="U172" s="71"/>
      <c r="V172" s="71"/>
      <c r="W172" s="71"/>
      <c r="X172" s="71"/>
      <c r="Y172" s="71"/>
      <c r="Z172" s="71"/>
      <c r="AA172" s="71"/>
      <c r="AB172" s="71"/>
      <c r="AC172" s="72"/>
      <c r="AD172" s="71"/>
      <c r="AE172" s="71"/>
      <c r="AF172" s="71"/>
      <c r="AG172" s="71"/>
      <c r="AH172" s="71"/>
      <c r="AI172" s="71"/>
      <c r="AJ172" s="71"/>
      <c r="AK172" s="71"/>
      <c r="AL172" s="71"/>
      <c r="AM172" s="71"/>
      <c r="AN172" s="71"/>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row>
    <row r="173" spans="1:76">
      <c r="A173" s="16" t="s">
        <v>1569</v>
      </c>
      <c r="B173" s="70">
        <v>165</v>
      </c>
      <c r="C173" s="70">
        <v>18</v>
      </c>
      <c r="D173" s="70">
        <v>165</v>
      </c>
      <c r="E173" s="70">
        <v>2024</v>
      </c>
      <c r="F173" s="70" t="s">
        <v>1554</v>
      </c>
      <c r="G173" s="1073" t="s">
        <v>788</v>
      </c>
      <c r="H173" s="70" t="s">
        <v>788</v>
      </c>
      <c r="I173" s="1066"/>
      <c r="J173" s="73"/>
      <c r="K173" s="71"/>
      <c r="L173" s="71"/>
      <c r="M173" s="71"/>
      <c r="N173" s="71"/>
      <c r="O173" s="71"/>
      <c r="P173" s="71"/>
      <c r="Q173" s="71"/>
      <c r="R173" s="71"/>
      <c r="S173" s="71"/>
      <c r="T173" s="71"/>
      <c r="U173" s="71"/>
      <c r="V173" s="71"/>
      <c r="W173" s="71"/>
      <c r="X173" s="71"/>
      <c r="Y173" s="71"/>
      <c r="Z173" s="71"/>
      <c r="AA173" s="71"/>
      <c r="AB173" s="71"/>
      <c r="AC173" s="72"/>
      <c r="AD173" s="71"/>
      <c r="AE173" s="71"/>
      <c r="AF173" s="71"/>
      <c r="AG173" s="71"/>
      <c r="AH173" s="71"/>
      <c r="AI173" s="71"/>
      <c r="AJ173" s="71"/>
      <c r="AK173" s="71"/>
      <c r="AL173" s="71"/>
      <c r="AM173" s="71"/>
      <c r="AN173" s="71"/>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row>
    <row r="174" spans="1:76">
      <c r="A174" s="16" t="s">
        <v>1569</v>
      </c>
      <c r="B174" s="70">
        <v>166</v>
      </c>
      <c r="C174" s="70">
        <v>18</v>
      </c>
      <c r="D174" s="70">
        <v>166</v>
      </c>
      <c r="E174" s="70">
        <v>2024</v>
      </c>
      <c r="F174" s="70" t="s">
        <v>1554</v>
      </c>
      <c r="G174" s="1073" t="s">
        <v>788</v>
      </c>
      <c r="H174" s="70" t="s">
        <v>788</v>
      </c>
      <c r="I174" s="1066"/>
      <c r="J174" s="73"/>
      <c r="K174" s="71"/>
      <c r="L174" s="71"/>
      <c r="M174" s="71"/>
      <c r="N174" s="71"/>
      <c r="O174" s="71"/>
      <c r="P174" s="71"/>
      <c r="Q174" s="71"/>
      <c r="R174" s="71"/>
      <c r="S174" s="71"/>
      <c r="T174" s="71"/>
      <c r="U174" s="71"/>
      <c r="V174" s="71"/>
      <c r="W174" s="71"/>
      <c r="X174" s="71"/>
      <c r="Y174" s="71"/>
      <c r="Z174" s="71"/>
      <c r="AA174" s="71"/>
      <c r="AB174" s="71"/>
      <c r="AC174" s="72"/>
      <c r="AD174" s="71"/>
      <c r="AE174" s="71"/>
      <c r="AF174" s="71"/>
      <c r="AG174" s="71"/>
      <c r="AH174" s="71"/>
      <c r="AI174" s="71"/>
      <c r="AJ174" s="71"/>
      <c r="AK174" s="71"/>
      <c r="AL174" s="71"/>
      <c r="AM174" s="71"/>
      <c r="AN174" s="71"/>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row>
    <row r="175" spans="1:76">
      <c r="A175" s="16" t="s">
        <v>1569</v>
      </c>
      <c r="B175" s="70">
        <v>167</v>
      </c>
      <c r="C175" s="70">
        <v>18</v>
      </c>
      <c r="D175" s="70">
        <v>167</v>
      </c>
      <c r="E175" s="70">
        <v>2024</v>
      </c>
      <c r="F175" s="70" t="s">
        <v>1554</v>
      </c>
      <c r="G175" s="1073" t="s">
        <v>788</v>
      </c>
      <c r="H175" s="70" t="s">
        <v>788</v>
      </c>
      <c r="I175" s="1066"/>
      <c r="J175" s="73"/>
      <c r="K175" s="71"/>
      <c r="L175" s="71"/>
      <c r="M175" s="71"/>
      <c r="N175" s="71"/>
      <c r="O175" s="71"/>
      <c r="P175" s="71"/>
      <c r="Q175" s="71"/>
      <c r="R175" s="71"/>
      <c r="S175" s="71"/>
      <c r="T175" s="71"/>
      <c r="U175" s="71"/>
      <c r="V175" s="71"/>
      <c r="W175" s="71"/>
      <c r="X175" s="71"/>
      <c r="Y175" s="71"/>
      <c r="Z175" s="71"/>
      <c r="AA175" s="71"/>
      <c r="AB175" s="71"/>
      <c r="AC175" s="72"/>
      <c r="AD175" s="71"/>
      <c r="AE175" s="71"/>
      <c r="AF175" s="71"/>
      <c r="AG175" s="71"/>
      <c r="AH175" s="71"/>
      <c r="AI175" s="71"/>
      <c r="AJ175" s="71"/>
      <c r="AK175" s="71"/>
      <c r="AL175" s="71"/>
      <c r="AM175" s="71"/>
      <c r="AN175" s="71"/>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row>
    <row r="176" spans="1:76">
      <c r="A176" s="16" t="s">
        <v>1569</v>
      </c>
      <c r="B176" s="70">
        <v>168</v>
      </c>
      <c r="C176" s="70">
        <v>18</v>
      </c>
      <c r="D176" s="70">
        <v>168</v>
      </c>
      <c r="E176" s="70">
        <v>2024</v>
      </c>
      <c r="F176" s="70" t="s">
        <v>1554</v>
      </c>
      <c r="G176" s="1073" t="s">
        <v>788</v>
      </c>
      <c r="H176" s="70" t="s">
        <v>788</v>
      </c>
      <c r="I176" s="1066"/>
      <c r="J176" s="73"/>
      <c r="K176" s="71"/>
      <c r="L176" s="71"/>
      <c r="M176" s="71"/>
      <c r="N176" s="71"/>
      <c r="O176" s="71"/>
      <c r="P176" s="71"/>
      <c r="Q176" s="71"/>
      <c r="R176" s="71"/>
      <c r="S176" s="71"/>
      <c r="T176" s="71"/>
      <c r="U176" s="71"/>
      <c r="V176" s="71"/>
      <c r="W176" s="71"/>
      <c r="X176" s="71"/>
      <c r="Y176" s="71"/>
      <c r="Z176" s="71"/>
      <c r="AA176" s="71"/>
      <c r="AB176" s="71"/>
      <c r="AC176" s="72"/>
      <c r="AD176" s="71"/>
      <c r="AE176" s="71"/>
      <c r="AF176" s="71"/>
      <c r="AG176" s="71"/>
      <c r="AH176" s="71"/>
      <c r="AI176" s="71"/>
      <c r="AJ176" s="71"/>
      <c r="AK176" s="71"/>
      <c r="AL176" s="71"/>
      <c r="AM176" s="71"/>
      <c r="AN176" s="71"/>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row>
    <row r="177" spans="1:76">
      <c r="A177" s="16" t="s">
        <v>1569</v>
      </c>
      <c r="B177" s="70">
        <v>169</v>
      </c>
      <c r="C177" s="70">
        <v>18</v>
      </c>
      <c r="D177" s="70">
        <v>169</v>
      </c>
      <c r="E177" s="70">
        <v>2024</v>
      </c>
      <c r="F177" s="70" t="s">
        <v>1554</v>
      </c>
      <c r="G177" s="1073" t="s">
        <v>788</v>
      </c>
      <c r="H177" s="70" t="s">
        <v>788</v>
      </c>
      <c r="I177" s="1066"/>
      <c r="J177" s="73"/>
      <c r="K177" s="71"/>
      <c r="L177" s="71"/>
      <c r="M177" s="71"/>
      <c r="N177" s="71"/>
      <c r="O177" s="71"/>
      <c r="P177" s="71"/>
      <c r="Q177" s="71"/>
      <c r="R177" s="71"/>
      <c r="S177" s="71"/>
      <c r="T177" s="71"/>
      <c r="U177" s="71"/>
      <c r="V177" s="71"/>
      <c r="W177" s="71"/>
      <c r="X177" s="71"/>
      <c r="Y177" s="71"/>
      <c r="Z177" s="71"/>
      <c r="AA177" s="71"/>
      <c r="AB177" s="71"/>
      <c r="AC177" s="72"/>
      <c r="AD177" s="71"/>
      <c r="AE177" s="71"/>
      <c r="AF177" s="71"/>
      <c r="AG177" s="71"/>
      <c r="AH177" s="71"/>
      <c r="AI177" s="71"/>
      <c r="AJ177" s="71"/>
      <c r="AK177" s="71"/>
      <c r="AL177" s="71"/>
      <c r="AM177" s="71"/>
      <c r="AN177" s="71"/>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row>
    <row r="178" spans="1:76">
      <c r="A178" s="16" t="s">
        <v>1569</v>
      </c>
      <c r="B178" s="70">
        <v>170</v>
      </c>
      <c r="C178" s="70">
        <v>18</v>
      </c>
      <c r="D178" s="70">
        <v>170</v>
      </c>
      <c r="E178" s="70">
        <v>2024</v>
      </c>
      <c r="F178" s="70" t="s">
        <v>1554</v>
      </c>
      <c r="G178" s="1073" t="s">
        <v>788</v>
      </c>
      <c r="H178" s="70" t="s">
        <v>788</v>
      </c>
      <c r="I178" s="1066"/>
      <c r="J178" s="73"/>
      <c r="K178" s="71"/>
      <c r="L178" s="71"/>
      <c r="M178" s="71"/>
      <c r="N178" s="71"/>
      <c r="O178" s="71"/>
      <c r="P178" s="71"/>
      <c r="Q178" s="71"/>
      <c r="R178" s="71"/>
      <c r="S178" s="71"/>
      <c r="T178" s="71"/>
      <c r="U178" s="71"/>
      <c r="V178" s="71"/>
      <c r="W178" s="71"/>
      <c r="X178" s="71"/>
      <c r="Y178" s="71"/>
      <c r="Z178" s="71"/>
      <c r="AA178" s="71"/>
      <c r="AB178" s="71"/>
      <c r="AC178" s="72"/>
      <c r="AD178" s="71"/>
      <c r="AE178" s="71"/>
      <c r="AF178" s="71"/>
      <c r="AG178" s="71"/>
      <c r="AH178" s="71"/>
      <c r="AI178" s="71"/>
      <c r="AJ178" s="71"/>
      <c r="AK178" s="71"/>
      <c r="AL178" s="71"/>
      <c r="AM178" s="71"/>
      <c r="AN178" s="71"/>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row>
    <row r="179" spans="1:76">
      <c r="A179" s="16" t="s">
        <v>1569</v>
      </c>
      <c r="B179" s="70">
        <v>171</v>
      </c>
      <c r="C179" s="70">
        <v>18</v>
      </c>
      <c r="D179" s="70">
        <v>171</v>
      </c>
      <c r="E179" s="70">
        <v>2024</v>
      </c>
      <c r="F179" s="70" t="s">
        <v>1554</v>
      </c>
      <c r="G179" s="1073" t="s">
        <v>788</v>
      </c>
      <c r="H179" s="70" t="s">
        <v>788</v>
      </c>
      <c r="I179" s="1066"/>
      <c r="J179" s="73"/>
      <c r="K179" s="71"/>
      <c r="L179" s="71"/>
      <c r="M179" s="71"/>
      <c r="N179" s="71"/>
      <c r="O179" s="71"/>
      <c r="P179" s="71"/>
      <c r="Q179" s="71"/>
      <c r="R179" s="71"/>
      <c r="S179" s="71"/>
      <c r="T179" s="71"/>
      <c r="U179" s="71"/>
      <c r="V179" s="71"/>
      <c r="W179" s="71"/>
      <c r="X179" s="71"/>
      <c r="Y179" s="71"/>
      <c r="Z179" s="71"/>
      <c r="AA179" s="71"/>
      <c r="AB179" s="71"/>
      <c r="AC179" s="72"/>
      <c r="AD179" s="71"/>
      <c r="AE179" s="71"/>
      <c r="AF179" s="71"/>
      <c r="AG179" s="71"/>
      <c r="AH179" s="71"/>
      <c r="AI179" s="71"/>
      <c r="AJ179" s="71"/>
      <c r="AK179" s="71"/>
      <c r="AL179" s="71"/>
      <c r="AM179" s="71"/>
      <c r="AN179" s="71"/>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row>
    <row r="180" spans="1:76">
      <c r="A180" s="16" t="s">
        <v>1569</v>
      </c>
      <c r="B180" s="70">
        <v>172</v>
      </c>
      <c r="C180" s="70">
        <v>18</v>
      </c>
      <c r="D180" s="70">
        <v>172</v>
      </c>
      <c r="E180" s="70">
        <v>2024</v>
      </c>
      <c r="F180" s="70" t="s">
        <v>1554</v>
      </c>
      <c r="G180" s="1073" t="s">
        <v>788</v>
      </c>
      <c r="H180" s="70" t="s">
        <v>788</v>
      </c>
      <c r="I180" s="1066"/>
      <c r="J180" s="73"/>
      <c r="K180" s="71"/>
      <c r="L180" s="71"/>
      <c r="M180" s="71"/>
      <c r="N180" s="71"/>
      <c r="O180" s="71"/>
      <c r="P180" s="71"/>
      <c r="Q180" s="71"/>
      <c r="R180" s="71"/>
      <c r="S180" s="71"/>
      <c r="T180" s="71"/>
      <c r="U180" s="71"/>
      <c r="V180" s="71"/>
      <c r="W180" s="71"/>
      <c r="X180" s="71"/>
      <c r="Y180" s="71"/>
      <c r="Z180" s="71"/>
      <c r="AA180" s="71"/>
      <c r="AB180" s="71"/>
      <c r="AC180" s="72"/>
      <c r="AD180" s="71"/>
      <c r="AE180" s="71"/>
      <c r="AF180" s="71"/>
      <c r="AG180" s="71"/>
      <c r="AH180" s="71"/>
      <c r="AI180" s="71"/>
      <c r="AJ180" s="71"/>
      <c r="AK180" s="71"/>
      <c r="AL180" s="71"/>
      <c r="AM180" s="71"/>
      <c r="AN180" s="71"/>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row>
    <row r="181" spans="1:76">
      <c r="A181" s="16" t="s">
        <v>1569</v>
      </c>
      <c r="B181" s="70">
        <v>173</v>
      </c>
      <c r="C181" s="70">
        <v>18</v>
      </c>
      <c r="D181" s="70">
        <v>173</v>
      </c>
      <c r="E181" s="70">
        <v>2024</v>
      </c>
      <c r="F181" s="70" t="s">
        <v>1554</v>
      </c>
      <c r="G181" s="1073" t="s">
        <v>788</v>
      </c>
      <c r="H181" s="70" t="s">
        <v>788</v>
      </c>
      <c r="I181" s="1066"/>
      <c r="J181" s="73"/>
      <c r="K181" s="71"/>
      <c r="L181" s="71"/>
      <c r="M181" s="71"/>
      <c r="N181" s="71"/>
      <c r="O181" s="71"/>
      <c r="P181" s="71"/>
      <c r="Q181" s="71"/>
      <c r="R181" s="71"/>
      <c r="S181" s="71"/>
      <c r="T181" s="71"/>
      <c r="U181" s="71"/>
      <c r="V181" s="71"/>
      <c r="W181" s="71"/>
      <c r="X181" s="71"/>
      <c r="Y181" s="71"/>
      <c r="Z181" s="71"/>
      <c r="AA181" s="71"/>
      <c r="AB181" s="71"/>
      <c r="AC181" s="72"/>
      <c r="AD181" s="71"/>
      <c r="AE181" s="71"/>
      <c r="AF181" s="71"/>
      <c r="AG181" s="71"/>
      <c r="AH181" s="71"/>
      <c r="AI181" s="71"/>
      <c r="AJ181" s="71"/>
      <c r="AK181" s="71"/>
      <c r="AL181" s="71"/>
      <c r="AM181" s="71"/>
      <c r="AN181" s="7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row>
    <row r="182" spans="1:76">
      <c r="A182" s="16" t="s">
        <v>1569</v>
      </c>
      <c r="B182" s="70">
        <v>174</v>
      </c>
      <c r="C182" s="70">
        <v>18</v>
      </c>
      <c r="D182" s="70">
        <v>174</v>
      </c>
      <c r="E182" s="70">
        <v>2024</v>
      </c>
      <c r="F182" s="70" t="s">
        <v>1554</v>
      </c>
      <c r="G182" s="1073" t="s">
        <v>788</v>
      </c>
      <c r="H182" s="70" t="s">
        <v>788</v>
      </c>
      <c r="I182" s="1066"/>
      <c r="J182" s="73"/>
      <c r="K182" s="71"/>
      <c r="L182" s="71"/>
      <c r="M182" s="71"/>
      <c r="N182" s="71"/>
      <c r="O182" s="71"/>
      <c r="P182" s="71"/>
      <c r="Q182" s="71"/>
      <c r="R182" s="71"/>
      <c r="S182" s="71"/>
      <c r="T182" s="71"/>
      <c r="U182" s="71"/>
      <c r="V182" s="71"/>
      <c r="W182" s="71"/>
      <c r="X182" s="71"/>
      <c r="Y182" s="71"/>
      <c r="Z182" s="71"/>
      <c r="AA182" s="71"/>
      <c r="AB182" s="71"/>
      <c r="AC182" s="72"/>
      <c r="AD182" s="71"/>
      <c r="AE182" s="71"/>
      <c r="AF182" s="71"/>
      <c r="AG182" s="71"/>
      <c r="AH182" s="71"/>
      <c r="AI182" s="71"/>
      <c r="AJ182" s="71"/>
      <c r="AK182" s="71"/>
      <c r="AL182" s="71"/>
      <c r="AM182" s="71"/>
      <c r="AN182" s="71"/>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row>
    <row r="183" spans="1:76">
      <c r="A183" s="16" t="s">
        <v>1569</v>
      </c>
      <c r="B183" s="70">
        <v>175</v>
      </c>
      <c r="C183" s="70">
        <v>18</v>
      </c>
      <c r="D183" s="70">
        <v>175</v>
      </c>
      <c r="E183" s="70">
        <v>2024</v>
      </c>
      <c r="F183" s="70" t="s">
        <v>1554</v>
      </c>
      <c r="G183" s="1073" t="s">
        <v>788</v>
      </c>
      <c r="H183" s="70" t="s">
        <v>788</v>
      </c>
      <c r="I183" s="1066"/>
      <c r="J183" s="73"/>
      <c r="K183" s="71"/>
      <c r="L183" s="71"/>
      <c r="M183" s="71"/>
      <c r="N183" s="71"/>
      <c r="O183" s="71"/>
      <c r="P183" s="71"/>
      <c r="Q183" s="71"/>
      <c r="R183" s="71"/>
      <c r="S183" s="71"/>
      <c r="T183" s="71"/>
      <c r="U183" s="71"/>
      <c r="V183" s="71"/>
      <c r="W183" s="71"/>
      <c r="X183" s="71"/>
      <c r="Y183" s="71"/>
      <c r="Z183" s="71"/>
      <c r="AA183" s="71"/>
      <c r="AB183" s="71"/>
      <c r="AC183" s="72"/>
      <c r="AD183" s="71"/>
      <c r="AE183" s="71"/>
      <c r="AF183" s="71"/>
      <c r="AG183" s="71"/>
      <c r="AH183" s="71"/>
      <c r="AI183" s="71"/>
      <c r="AJ183" s="71"/>
      <c r="AK183" s="71"/>
      <c r="AL183" s="71"/>
      <c r="AM183" s="71"/>
      <c r="AN183" s="71"/>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row>
    <row r="184" spans="1:76">
      <c r="A184" s="16" t="s">
        <v>1569</v>
      </c>
      <c r="B184" s="70">
        <v>176</v>
      </c>
      <c r="C184" s="70">
        <v>18</v>
      </c>
      <c r="D184" s="70">
        <v>176</v>
      </c>
      <c r="E184" s="70">
        <v>2024</v>
      </c>
      <c r="F184" s="70" t="s">
        <v>1554</v>
      </c>
      <c r="G184" s="1073" t="s">
        <v>788</v>
      </c>
      <c r="H184" s="70" t="s">
        <v>788</v>
      </c>
      <c r="I184" s="1066"/>
      <c r="J184" s="73"/>
      <c r="K184" s="71"/>
      <c r="L184" s="71"/>
      <c r="M184" s="71"/>
      <c r="N184" s="71"/>
      <c r="O184" s="71"/>
      <c r="P184" s="71"/>
      <c r="Q184" s="71"/>
      <c r="R184" s="71"/>
      <c r="S184" s="71"/>
      <c r="T184" s="71"/>
      <c r="U184" s="71"/>
      <c r="V184" s="71"/>
      <c r="W184" s="71"/>
      <c r="X184" s="71"/>
      <c r="Y184" s="71"/>
      <c r="Z184" s="71"/>
      <c r="AA184" s="71"/>
      <c r="AB184" s="71"/>
      <c r="AC184" s="72"/>
      <c r="AD184" s="71"/>
      <c r="AE184" s="71"/>
      <c r="AF184" s="71"/>
      <c r="AG184" s="71"/>
      <c r="AH184" s="71"/>
      <c r="AI184" s="71"/>
      <c r="AJ184" s="71"/>
      <c r="AK184" s="71"/>
      <c r="AL184" s="71"/>
      <c r="AM184" s="71"/>
      <c r="AN184" s="71"/>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row>
    <row r="185" spans="1:76">
      <c r="A185" s="16" t="s">
        <v>1569</v>
      </c>
      <c r="B185" s="70">
        <v>177</v>
      </c>
      <c r="C185" s="70">
        <v>18</v>
      </c>
      <c r="D185" s="70">
        <v>177</v>
      </c>
      <c r="E185" s="70">
        <v>2024</v>
      </c>
      <c r="F185" s="70" t="s">
        <v>1554</v>
      </c>
      <c r="G185" s="1073" t="s">
        <v>788</v>
      </c>
      <c r="H185" s="70" t="s">
        <v>788</v>
      </c>
      <c r="I185" s="1066"/>
      <c r="J185" s="73"/>
      <c r="K185" s="71"/>
      <c r="L185" s="71"/>
      <c r="M185" s="71"/>
      <c r="N185" s="71"/>
      <c r="O185" s="71"/>
      <c r="P185" s="71"/>
      <c r="Q185" s="71"/>
      <c r="R185" s="71"/>
      <c r="S185" s="71"/>
      <c r="T185" s="71"/>
      <c r="U185" s="71"/>
      <c r="V185" s="71"/>
      <c r="W185" s="71"/>
      <c r="X185" s="71"/>
      <c r="Y185" s="71"/>
      <c r="Z185" s="71"/>
      <c r="AA185" s="71"/>
      <c r="AB185" s="71"/>
      <c r="AC185" s="72"/>
      <c r="AD185" s="71"/>
      <c r="AE185" s="71"/>
      <c r="AF185" s="71"/>
      <c r="AG185" s="71"/>
      <c r="AH185" s="71"/>
      <c r="AI185" s="71"/>
      <c r="AJ185" s="71"/>
      <c r="AK185" s="71"/>
      <c r="AL185" s="71"/>
      <c r="AM185" s="71"/>
      <c r="AN185" s="71"/>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row>
    <row r="186" spans="1:76">
      <c r="A186" s="16" t="s">
        <v>1569</v>
      </c>
      <c r="B186" s="70">
        <v>178</v>
      </c>
      <c r="C186" s="70">
        <v>18</v>
      </c>
      <c r="D186" s="70">
        <v>178</v>
      </c>
      <c r="E186" s="70">
        <v>2024</v>
      </c>
      <c r="F186" s="70" t="s">
        <v>1554</v>
      </c>
      <c r="G186" s="1073" t="s">
        <v>788</v>
      </c>
      <c r="H186" s="70" t="s">
        <v>788</v>
      </c>
      <c r="I186" s="1066"/>
      <c r="J186" s="73"/>
      <c r="K186" s="71"/>
      <c r="L186" s="71"/>
      <c r="M186" s="71"/>
      <c r="N186" s="71"/>
      <c r="O186" s="71"/>
      <c r="P186" s="71"/>
      <c r="Q186" s="71"/>
      <c r="R186" s="71"/>
      <c r="S186" s="71"/>
      <c r="T186" s="71"/>
      <c r="U186" s="71"/>
      <c r="V186" s="71"/>
      <c r="W186" s="71"/>
      <c r="X186" s="71"/>
      <c r="Y186" s="71"/>
      <c r="Z186" s="71"/>
      <c r="AA186" s="71"/>
      <c r="AB186" s="71"/>
      <c r="AC186" s="72"/>
      <c r="AD186" s="71"/>
      <c r="AE186" s="71"/>
      <c r="AF186" s="71"/>
      <c r="AG186" s="71"/>
      <c r="AH186" s="71"/>
      <c r="AI186" s="71"/>
      <c r="AJ186" s="71"/>
      <c r="AK186" s="71"/>
      <c r="AL186" s="71"/>
      <c r="AM186" s="71"/>
      <c r="AN186" s="71"/>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row>
    <row r="187" spans="1:76">
      <c r="A187" s="16" t="s">
        <v>1569</v>
      </c>
      <c r="B187" s="70">
        <v>179</v>
      </c>
      <c r="C187" s="70">
        <v>18</v>
      </c>
      <c r="D187" s="70">
        <v>179</v>
      </c>
      <c r="E187" s="70">
        <v>2024</v>
      </c>
      <c r="F187" s="70" t="s">
        <v>1554</v>
      </c>
      <c r="G187" s="1073" t="s">
        <v>788</v>
      </c>
      <c r="H187" s="70" t="s">
        <v>788</v>
      </c>
      <c r="I187" s="1066"/>
      <c r="J187" s="73"/>
      <c r="K187" s="71"/>
      <c r="L187" s="71"/>
      <c r="M187" s="71"/>
      <c r="N187" s="71"/>
      <c r="O187" s="71"/>
      <c r="P187" s="71"/>
      <c r="Q187" s="71"/>
      <c r="R187" s="71"/>
      <c r="S187" s="71"/>
      <c r="T187" s="71"/>
      <c r="U187" s="71"/>
      <c r="V187" s="71"/>
      <c r="W187" s="71"/>
      <c r="X187" s="71"/>
      <c r="Y187" s="71"/>
      <c r="Z187" s="71"/>
      <c r="AA187" s="71"/>
      <c r="AB187" s="71"/>
      <c r="AC187" s="72"/>
      <c r="AD187" s="71"/>
      <c r="AE187" s="71"/>
      <c r="AF187" s="71"/>
      <c r="AG187" s="71"/>
      <c r="AH187" s="71"/>
      <c r="AI187" s="71"/>
      <c r="AJ187" s="71"/>
      <c r="AK187" s="71"/>
      <c r="AL187" s="71"/>
      <c r="AM187" s="71"/>
      <c r="AN187" s="71"/>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row>
    <row r="188" spans="1:76">
      <c r="A188" s="16" t="s">
        <v>1569</v>
      </c>
      <c r="B188" s="70">
        <v>180</v>
      </c>
      <c r="C188" s="70">
        <v>18</v>
      </c>
      <c r="D188" s="70">
        <v>180</v>
      </c>
      <c r="E188" s="70">
        <v>2024</v>
      </c>
      <c r="F188" s="70" t="s">
        <v>1554</v>
      </c>
      <c r="G188" s="1073" t="s">
        <v>788</v>
      </c>
      <c r="H188" s="70" t="s">
        <v>788</v>
      </c>
      <c r="I188" s="1066"/>
      <c r="J188" s="73"/>
      <c r="K188" s="71"/>
      <c r="L188" s="71"/>
      <c r="M188" s="71"/>
      <c r="N188" s="71"/>
      <c r="O188" s="71"/>
      <c r="P188" s="71"/>
      <c r="Q188" s="71"/>
      <c r="R188" s="71"/>
      <c r="S188" s="71"/>
      <c r="T188" s="71"/>
      <c r="U188" s="71"/>
      <c r="V188" s="71"/>
      <c r="W188" s="71"/>
      <c r="X188" s="71"/>
      <c r="Y188" s="71"/>
      <c r="Z188" s="71"/>
      <c r="AA188" s="71"/>
      <c r="AB188" s="71"/>
      <c r="AC188" s="72"/>
      <c r="AD188" s="71"/>
      <c r="AE188" s="71"/>
      <c r="AF188" s="71"/>
      <c r="AG188" s="71"/>
      <c r="AH188" s="71"/>
      <c r="AI188" s="71"/>
      <c r="AJ188" s="71"/>
      <c r="AK188" s="71"/>
      <c r="AL188" s="71"/>
      <c r="AM188" s="71"/>
      <c r="AN188" s="71"/>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row>
    <row r="189" spans="1:76">
      <c r="A189" s="16" t="s">
        <v>1570</v>
      </c>
      <c r="B189" s="70">
        <v>181</v>
      </c>
      <c r="C189" s="70">
        <v>16</v>
      </c>
      <c r="D189" s="70">
        <v>1</v>
      </c>
      <c r="E189" s="70">
        <v>2022</v>
      </c>
      <c r="F189" s="70" t="s">
        <v>161</v>
      </c>
      <c r="G189" s="1073" t="s">
        <v>1485</v>
      </c>
      <c r="H189" s="70" t="s">
        <v>1486</v>
      </c>
      <c r="I189" s="1066"/>
      <c r="J189" s="73"/>
      <c r="K189" s="71"/>
      <c r="L189" s="71"/>
      <c r="M189" s="71"/>
      <c r="N189" s="71"/>
      <c r="O189" s="71"/>
      <c r="P189" s="71"/>
      <c r="Q189" s="71"/>
      <c r="R189" s="71"/>
      <c r="S189" s="71"/>
      <c r="T189" s="71"/>
      <c r="U189" s="71"/>
      <c r="V189" s="71"/>
      <c r="W189" s="71"/>
      <c r="X189" s="71"/>
      <c r="Y189" s="71"/>
      <c r="Z189" s="71"/>
      <c r="AA189" s="71"/>
      <c r="AB189" s="71"/>
      <c r="AC189" s="72"/>
      <c r="AD189" s="71"/>
      <c r="AE189" s="71"/>
      <c r="AF189" s="71"/>
      <c r="AG189" s="71"/>
      <c r="AH189" s="71"/>
      <c r="AI189" s="71"/>
      <c r="AJ189" s="71"/>
      <c r="AK189" s="71"/>
      <c r="AL189" s="71"/>
      <c r="AM189" s="71"/>
      <c r="AN189" s="71"/>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row>
    <row r="190" spans="1:76">
      <c r="A190" s="16" t="s">
        <v>2377</v>
      </c>
      <c r="B190" s="70">
        <v>182</v>
      </c>
      <c r="C190" s="70">
        <v>16</v>
      </c>
      <c r="D190" s="70">
        <v>2</v>
      </c>
      <c r="E190" s="70">
        <v>2022</v>
      </c>
      <c r="F190" s="70" t="s">
        <v>161</v>
      </c>
      <c r="G190" s="1073" t="s">
        <v>2375</v>
      </c>
      <c r="H190" s="70" t="s">
        <v>2376</v>
      </c>
      <c r="I190" s="1066"/>
      <c r="J190" s="73"/>
      <c r="K190" s="71"/>
      <c r="L190" s="71"/>
      <c r="M190" s="71"/>
      <c r="N190" s="71"/>
      <c r="O190" s="71"/>
      <c r="P190" s="71"/>
      <c r="Q190" s="71"/>
      <c r="R190" s="71"/>
      <c r="S190" s="71"/>
      <c r="T190" s="71"/>
      <c r="U190" s="71"/>
      <c r="V190" s="71"/>
      <c r="W190" s="71"/>
      <c r="X190" s="71"/>
      <c r="Y190" s="71"/>
      <c r="Z190" s="71"/>
      <c r="AA190" s="71"/>
      <c r="AB190" s="71"/>
      <c r="AC190" s="72"/>
      <c r="AD190" s="71">
        <v>71834607.473604709</v>
      </c>
      <c r="AE190" s="71">
        <v>957456.17397729727</v>
      </c>
      <c r="AF190" s="71">
        <v>755718.58119865577</v>
      </c>
      <c r="AG190" s="71">
        <v>58225798.791291796</v>
      </c>
      <c r="AH190" s="71">
        <v>91551721.967270777</v>
      </c>
      <c r="AI190" s="71">
        <v>0</v>
      </c>
      <c r="AJ190" s="71">
        <v>0</v>
      </c>
      <c r="AK190" s="71">
        <v>4594220.0077107642</v>
      </c>
      <c r="AL190" s="71">
        <v>0</v>
      </c>
      <c r="AM190" s="71">
        <v>0</v>
      </c>
      <c r="AN190" s="71">
        <v>227919522.99505401</v>
      </c>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row>
    <row r="191" spans="1:76">
      <c r="A191" s="16" t="s">
        <v>1702</v>
      </c>
      <c r="B191" s="70">
        <v>183</v>
      </c>
      <c r="C191" s="70">
        <v>16</v>
      </c>
      <c r="D191" s="70">
        <v>3</v>
      </c>
      <c r="E191" s="70">
        <v>2022</v>
      </c>
      <c r="F191" s="70" t="s">
        <v>161</v>
      </c>
      <c r="G191" s="1073" t="s">
        <v>1700</v>
      </c>
      <c r="H191" s="70" t="s">
        <v>1701</v>
      </c>
      <c r="I191" s="1066"/>
      <c r="J191" s="73"/>
      <c r="K191" s="71"/>
      <c r="L191" s="71"/>
      <c r="M191" s="71"/>
      <c r="N191" s="71"/>
      <c r="O191" s="71"/>
      <c r="P191" s="71"/>
      <c r="Q191" s="71"/>
      <c r="R191" s="71"/>
      <c r="S191" s="71"/>
      <c r="T191" s="71"/>
      <c r="U191" s="71"/>
      <c r="V191" s="71"/>
      <c r="W191" s="71"/>
      <c r="X191" s="71"/>
      <c r="Y191" s="71"/>
      <c r="Z191" s="71"/>
      <c r="AA191" s="71"/>
      <c r="AB191" s="71"/>
      <c r="AC191" s="72"/>
      <c r="AD191" s="71">
        <v>493968409.89462644</v>
      </c>
      <c r="AE191" s="71">
        <v>3715381.2811745289</v>
      </c>
      <c r="AF191" s="71">
        <v>3579719.5951515269</v>
      </c>
      <c r="AG191" s="71">
        <v>124046811.46943562</v>
      </c>
      <c r="AH191" s="71">
        <v>187943103.28391844</v>
      </c>
      <c r="AI191" s="71">
        <v>0</v>
      </c>
      <c r="AJ191" s="71">
        <v>0</v>
      </c>
      <c r="AK191" s="71">
        <v>9032970.7529553622</v>
      </c>
      <c r="AL191" s="71">
        <v>0</v>
      </c>
      <c r="AM191" s="71">
        <v>0</v>
      </c>
      <c r="AN191" s="71">
        <v>822286396.27726185</v>
      </c>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row>
    <row r="192" spans="1:76">
      <c r="A192" s="16" t="s">
        <v>2385</v>
      </c>
      <c r="B192" s="70">
        <v>184</v>
      </c>
      <c r="C192" s="70">
        <v>16</v>
      </c>
      <c r="D192" s="70">
        <v>4</v>
      </c>
      <c r="E192" s="70">
        <v>2022</v>
      </c>
      <c r="F192" s="70" t="s">
        <v>161</v>
      </c>
      <c r="G192" s="1073" t="s">
        <v>2383</v>
      </c>
      <c r="H192" s="70" t="s">
        <v>2384</v>
      </c>
      <c r="I192" s="1066"/>
      <c r="J192" s="73"/>
      <c r="K192" s="71"/>
      <c r="L192" s="71"/>
      <c r="M192" s="71"/>
      <c r="N192" s="71"/>
      <c r="O192" s="71"/>
      <c r="P192" s="71"/>
      <c r="Q192" s="71"/>
      <c r="R192" s="71"/>
      <c r="S192" s="71"/>
      <c r="T192" s="71"/>
      <c r="U192" s="71"/>
      <c r="V192" s="71"/>
      <c r="W192" s="71"/>
      <c r="X192" s="71"/>
      <c r="Y192" s="71"/>
      <c r="Z192" s="71"/>
      <c r="AA192" s="71"/>
      <c r="AB192" s="71"/>
      <c r="AC192" s="72"/>
      <c r="AD192" s="71">
        <v>47099796.916583039</v>
      </c>
      <c r="AE192" s="71">
        <v>1342695.2742812941</v>
      </c>
      <c r="AF192" s="71">
        <v>4355325.5074343579</v>
      </c>
      <c r="AG192" s="71">
        <v>44581964.44714459</v>
      </c>
      <c r="AH192" s="71">
        <v>92385318.806878448</v>
      </c>
      <c r="AI192" s="71">
        <v>0</v>
      </c>
      <c r="AJ192" s="71">
        <v>0</v>
      </c>
      <c r="AK192" s="71">
        <v>4560130.4019872863</v>
      </c>
      <c r="AL192" s="71">
        <v>0</v>
      </c>
      <c r="AM192" s="71">
        <v>0</v>
      </c>
      <c r="AN192" s="71">
        <v>194325231.35430902</v>
      </c>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row>
    <row r="193" spans="1:76">
      <c r="A193" s="16" t="s">
        <v>1686</v>
      </c>
      <c r="B193" s="70">
        <v>185</v>
      </c>
      <c r="C193" s="70">
        <v>16</v>
      </c>
      <c r="D193" s="70">
        <v>5</v>
      </c>
      <c r="E193" s="70">
        <v>2022</v>
      </c>
      <c r="F193" s="70" t="s">
        <v>161</v>
      </c>
      <c r="G193" s="1073" t="s">
        <v>1684</v>
      </c>
      <c r="H193" s="70" t="s">
        <v>1685</v>
      </c>
      <c r="I193" s="1066"/>
      <c r="J193" s="73"/>
      <c r="K193" s="71"/>
      <c r="L193" s="71"/>
      <c r="M193" s="71"/>
      <c r="N193" s="71"/>
      <c r="O193" s="71"/>
      <c r="P193" s="71"/>
      <c r="Q193" s="71"/>
      <c r="R193" s="71"/>
      <c r="S193" s="71"/>
      <c r="T193" s="71"/>
      <c r="U193" s="71"/>
      <c r="V193" s="71"/>
      <c r="W193" s="71"/>
      <c r="X193" s="71"/>
      <c r="Y193" s="71"/>
      <c r="Z193" s="71"/>
      <c r="AA193" s="71"/>
      <c r="AB193" s="71"/>
      <c r="AC193" s="72"/>
      <c r="AD193" s="71">
        <v>29868529.806973957</v>
      </c>
      <c r="AE193" s="71">
        <v>955844.29489652743</v>
      </c>
      <c r="AF193" s="71">
        <v>1610873.8178181872</v>
      </c>
      <c r="AG193" s="71">
        <v>42478096.461998448</v>
      </c>
      <c r="AH193" s="71">
        <v>64930596.995915152</v>
      </c>
      <c r="AI193" s="71">
        <v>0</v>
      </c>
      <c r="AJ193" s="71">
        <v>0</v>
      </c>
      <c r="AK193" s="71">
        <v>3240707.7077353792</v>
      </c>
      <c r="AL193" s="71">
        <v>0</v>
      </c>
      <c r="AM193" s="71">
        <v>0</v>
      </c>
      <c r="AN193" s="71">
        <v>143084649.08533767</v>
      </c>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row>
    <row r="194" spans="1:76">
      <c r="A194" s="16" t="s">
        <v>2373</v>
      </c>
      <c r="B194" s="70">
        <v>186</v>
      </c>
      <c r="C194" s="70">
        <v>16</v>
      </c>
      <c r="D194" s="70">
        <v>6</v>
      </c>
      <c r="E194" s="70">
        <v>2022</v>
      </c>
      <c r="F194" s="70" t="s">
        <v>161</v>
      </c>
      <c r="G194" s="1073" t="s">
        <v>2371</v>
      </c>
      <c r="H194" s="70" t="s">
        <v>2372</v>
      </c>
      <c r="I194" s="1066"/>
      <c r="J194" s="73"/>
      <c r="K194" s="71"/>
      <c r="L194" s="71"/>
      <c r="M194" s="71"/>
      <c r="N194" s="71"/>
      <c r="O194" s="71"/>
      <c r="P194" s="71"/>
      <c r="Q194" s="71"/>
      <c r="R194" s="71"/>
      <c r="S194" s="71"/>
      <c r="T194" s="71"/>
      <c r="U194" s="71"/>
      <c r="V194" s="71"/>
      <c r="W194" s="71"/>
      <c r="X194" s="71"/>
      <c r="Y194" s="71"/>
      <c r="Z194" s="71"/>
      <c r="AA194" s="71"/>
      <c r="AB194" s="71"/>
      <c r="AC194" s="72"/>
      <c r="AD194" s="71">
        <v>165828522.13827804</v>
      </c>
      <c r="AE194" s="71">
        <v>783373.23325415235</v>
      </c>
      <c r="AF194" s="71">
        <v>1322507.5170976475</v>
      </c>
      <c r="AG194" s="71">
        <v>25590798.974084266</v>
      </c>
      <c r="AH194" s="71">
        <v>34729203.583942421</v>
      </c>
      <c r="AI194" s="71">
        <v>0</v>
      </c>
      <c r="AJ194" s="71">
        <v>0</v>
      </c>
      <c r="AK194" s="71">
        <v>1683690.7917743798</v>
      </c>
      <c r="AL194" s="71">
        <v>0</v>
      </c>
      <c r="AM194" s="71">
        <v>0</v>
      </c>
      <c r="AN194" s="71">
        <v>229938096.23843089</v>
      </c>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row>
    <row r="195" spans="1:76">
      <c r="A195" s="16" t="s">
        <v>1682</v>
      </c>
      <c r="B195" s="70">
        <v>187</v>
      </c>
      <c r="C195" s="70">
        <v>16</v>
      </c>
      <c r="D195" s="70">
        <v>7</v>
      </c>
      <c r="E195" s="70">
        <v>2022</v>
      </c>
      <c r="F195" s="70" t="s">
        <v>161</v>
      </c>
      <c r="G195" s="1073" t="s">
        <v>1680</v>
      </c>
      <c r="H195" s="70" t="s">
        <v>1681</v>
      </c>
      <c r="I195" s="1066"/>
      <c r="J195" s="73"/>
      <c r="K195" s="71"/>
      <c r="L195" s="71"/>
      <c r="M195" s="71"/>
      <c r="N195" s="71"/>
      <c r="O195" s="71"/>
      <c r="P195" s="71"/>
      <c r="Q195" s="71"/>
      <c r="R195" s="71"/>
      <c r="S195" s="71"/>
      <c r="T195" s="71"/>
      <c r="U195" s="71"/>
      <c r="V195" s="71"/>
      <c r="W195" s="71"/>
      <c r="X195" s="71"/>
      <c r="Y195" s="71"/>
      <c r="Z195" s="71"/>
      <c r="AA195" s="71"/>
      <c r="AB195" s="71"/>
      <c r="AC195" s="72"/>
      <c r="AD195" s="71">
        <v>17222876.313625447</v>
      </c>
      <c r="AE195" s="71">
        <v>446490.50537325139</v>
      </c>
      <c r="AF195" s="71">
        <v>1650648.4799865375</v>
      </c>
      <c r="AG195" s="71">
        <v>14038309.591362104</v>
      </c>
      <c r="AH195" s="71">
        <v>26998942.243983559</v>
      </c>
      <c r="AI195" s="71">
        <v>0</v>
      </c>
      <c r="AJ195" s="71">
        <v>0</v>
      </c>
      <c r="AK195" s="71">
        <v>1116305.460149514</v>
      </c>
      <c r="AL195" s="71">
        <v>0</v>
      </c>
      <c r="AM195" s="71">
        <v>0</v>
      </c>
      <c r="AN195" s="71">
        <v>61473572.59448041</v>
      </c>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row>
    <row r="196" spans="1:76">
      <c r="A196" s="16" t="s">
        <v>2345</v>
      </c>
      <c r="B196" s="70">
        <v>188</v>
      </c>
      <c r="C196" s="70">
        <v>16</v>
      </c>
      <c r="D196" s="70">
        <v>8</v>
      </c>
      <c r="E196" s="70">
        <v>2022</v>
      </c>
      <c r="F196" s="70" t="s">
        <v>161</v>
      </c>
      <c r="G196" s="1073" t="s">
        <v>2343</v>
      </c>
      <c r="H196" s="70" t="s">
        <v>2344</v>
      </c>
      <c r="I196" s="1066"/>
      <c r="J196" s="73"/>
      <c r="K196" s="71"/>
      <c r="L196" s="71"/>
      <c r="M196" s="71"/>
      <c r="N196" s="71"/>
      <c r="O196" s="71"/>
      <c r="P196" s="71"/>
      <c r="Q196" s="71"/>
      <c r="R196" s="71"/>
      <c r="S196" s="71"/>
      <c r="T196" s="71"/>
      <c r="U196" s="71"/>
      <c r="V196" s="71"/>
      <c r="W196" s="71"/>
      <c r="X196" s="71"/>
      <c r="Y196" s="71"/>
      <c r="Z196" s="71"/>
      <c r="AA196" s="71"/>
      <c r="AB196" s="71"/>
      <c r="AC196" s="72"/>
      <c r="AD196" s="71">
        <v>13073261.365591286</v>
      </c>
      <c r="AE196" s="71">
        <v>456161.7798578706</v>
      </c>
      <c r="AF196" s="71">
        <v>765662.2467407434</v>
      </c>
      <c r="AG196" s="71">
        <v>7338491.9005693067</v>
      </c>
      <c r="AH196" s="71">
        <v>12839790.169784274</v>
      </c>
      <c r="AI196" s="71">
        <v>0</v>
      </c>
      <c r="AJ196" s="71">
        <v>0</v>
      </c>
      <c r="AK196" s="71">
        <v>623039.19551433262</v>
      </c>
      <c r="AL196" s="71">
        <v>0</v>
      </c>
      <c r="AM196" s="71">
        <v>0</v>
      </c>
      <c r="AN196" s="71">
        <v>35096406.658057816</v>
      </c>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row>
    <row r="197" spans="1:76">
      <c r="A197" s="16" t="s">
        <v>1678</v>
      </c>
      <c r="B197" s="70">
        <v>189</v>
      </c>
      <c r="C197" s="70">
        <v>16</v>
      </c>
      <c r="D197" s="70">
        <v>9</v>
      </c>
      <c r="E197" s="70">
        <v>2022</v>
      </c>
      <c r="F197" s="70" t="s">
        <v>161</v>
      </c>
      <c r="G197" s="1073" t="s">
        <v>1676</v>
      </c>
      <c r="H197" s="70" t="s">
        <v>1677</v>
      </c>
      <c r="I197" s="1066"/>
      <c r="J197" s="73"/>
      <c r="K197" s="71"/>
      <c r="L197" s="71"/>
      <c r="M197" s="71"/>
      <c r="N197" s="71"/>
      <c r="O197" s="71"/>
      <c r="P197" s="71"/>
      <c r="Q197" s="71"/>
      <c r="R197" s="71"/>
      <c r="S197" s="71"/>
      <c r="T197" s="71"/>
      <c r="U197" s="71"/>
      <c r="V197" s="71"/>
      <c r="W197" s="71"/>
      <c r="X197" s="71"/>
      <c r="Y197" s="71"/>
      <c r="Z197" s="71"/>
      <c r="AA197" s="71"/>
      <c r="AB197" s="71"/>
      <c r="AC197" s="72"/>
      <c r="AD197" s="71">
        <v>7464310.8067323612</v>
      </c>
      <c r="AE197" s="71">
        <v>344942.12328475021</v>
      </c>
      <c r="AF197" s="71">
        <v>1034141.2163771078</v>
      </c>
      <c r="AG197" s="71">
        <v>16292453.861161551</v>
      </c>
      <c r="AH197" s="71">
        <v>29745613.844992995</v>
      </c>
      <c r="AI197" s="71">
        <v>0</v>
      </c>
      <c r="AJ197" s="71">
        <v>0</v>
      </c>
      <c r="AK197" s="71">
        <v>1481606.5760272439</v>
      </c>
      <c r="AL197" s="71">
        <v>0</v>
      </c>
      <c r="AM197" s="71">
        <v>0</v>
      </c>
      <c r="AN197" s="71">
        <v>56363068.428576007</v>
      </c>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row>
    <row r="198" spans="1:76">
      <c r="A198" s="16" t="s">
        <v>2361</v>
      </c>
      <c r="B198" s="70">
        <v>190</v>
      </c>
      <c r="C198" s="70">
        <v>16</v>
      </c>
      <c r="D198" s="70">
        <v>10</v>
      </c>
      <c r="E198" s="70">
        <v>2022</v>
      </c>
      <c r="F198" s="70" t="s">
        <v>161</v>
      </c>
      <c r="G198" s="1073" t="s">
        <v>2359</v>
      </c>
      <c r="H198" s="70" t="s">
        <v>2360</v>
      </c>
      <c r="I198" s="1066"/>
      <c r="J198" s="73"/>
      <c r="K198" s="71"/>
      <c r="L198" s="71"/>
      <c r="M198" s="71"/>
      <c r="N198" s="71"/>
      <c r="O198" s="71"/>
      <c r="P198" s="71"/>
      <c r="Q198" s="71"/>
      <c r="R198" s="71"/>
      <c r="S198" s="71"/>
      <c r="T198" s="71"/>
      <c r="U198" s="71"/>
      <c r="V198" s="71"/>
      <c r="W198" s="71"/>
      <c r="X198" s="71"/>
      <c r="Y198" s="71"/>
      <c r="Z198" s="71"/>
      <c r="AA198" s="71"/>
      <c r="AB198" s="71"/>
      <c r="AC198" s="72"/>
      <c r="AD198" s="71">
        <v>128618.16795700221</v>
      </c>
      <c r="AE198" s="71">
        <v>114443.41473466012</v>
      </c>
      <c r="AF198" s="71">
        <v>318197.29734680243</v>
      </c>
      <c r="AG198" s="71">
        <v>2316759.3884049859</v>
      </c>
      <c r="AH198" s="71">
        <v>4461842.0767489495</v>
      </c>
      <c r="AI198" s="71">
        <v>0</v>
      </c>
      <c r="AJ198" s="71">
        <v>0</v>
      </c>
      <c r="AK198" s="71">
        <v>184264.64911895391</v>
      </c>
      <c r="AL198" s="71">
        <v>0</v>
      </c>
      <c r="AM198" s="71">
        <v>0</v>
      </c>
      <c r="AN198" s="71">
        <v>7524124.9943113551</v>
      </c>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row>
    <row r="199" spans="1:76">
      <c r="A199" s="16" t="s">
        <v>2341</v>
      </c>
      <c r="B199" s="70">
        <v>191</v>
      </c>
      <c r="C199" s="70">
        <v>16</v>
      </c>
      <c r="D199" s="70">
        <v>11</v>
      </c>
      <c r="E199" s="70">
        <v>2022</v>
      </c>
      <c r="F199" s="70" t="s">
        <v>161</v>
      </c>
      <c r="G199" s="1073" t="s">
        <v>2339</v>
      </c>
      <c r="H199" s="70" t="s">
        <v>2340</v>
      </c>
      <c r="I199" s="1066"/>
      <c r="J199" s="73"/>
      <c r="K199" s="71"/>
      <c r="L199" s="71"/>
      <c r="M199" s="71"/>
      <c r="N199" s="71"/>
      <c r="O199" s="71"/>
      <c r="P199" s="71"/>
      <c r="Q199" s="71"/>
      <c r="R199" s="71"/>
      <c r="S199" s="71"/>
      <c r="T199" s="71"/>
      <c r="U199" s="71"/>
      <c r="V199" s="71"/>
      <c r="W199" s="71"/>
      <c r="X199" s="71"/>
      <c r="Y199" s="71"/>
      <c r="Z199" s="71"/>
      <c r="AA199" s="71"/>
      <c r="AB199" s="71"/>
      <c r="AC199" s="72"/>
      <c r="AD199" s="71">
        <v>3032819.1915432792</v>
      </c>
      <c r="AE199" s="71">
        <v>282078.83913472563</v>
      </c>
      <c r="AF199" s="71">
        <v>1372225.8448080854</v>
      </c>
      <c r="AG199" s="71">
        <v>6925232.1177727422</v>
      </c>
      <c r="AH199" s="71">
        <v>14333067.961599447</v>
      </c>
      <c r="AI199" s="71">
        <v>0</v>
      </c>
      <c r="AJ199" s="71">
        <v>0</v>
      </c>
      <c r="AK199" s="71">
        <v>625750.86869688204</v>
      </c>
      <c r="AL199" s="71">
        <v>0</v>
      </c>
      <c r="AM199" s="71">
        <v>0</v>
      </c>
      <c r="AN199" s="71">
        <v>26571174.823555164</v>
      </c>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row>
    <row r="200" spans="1:76">
      <c r="A200" s="16" t="s">
        <v>1694</v>
      </c>
      <c r="B200" s="70">
        <v>192</v>
      </c>
      <c r="C200" s="70">
        <v>16</v>
      </c>
      <c r="D200" s="70">
        <v>12</v>
      </c>
      <c r="E200" s="70">
        <v>2022</v>
      </c>
      <c r="F200" s="70" t="s">
        <v>161</v>
      </c>
      <c r="G200" s="1073" t="s">
        <v>1692</v>
      </c>
      <c r="H200" s="70" t="s">
        <v>1693</v>
      </c>
      <c r="I200" s="1066"/>
      <c r="J200" s="73"/>
      <c r="K200" s="71"/>
      <c r="L200" s="71"/>
      <c r="M200" s="71"/>
      <c r="N200" s="71"/>
      <c r="O200" s="71"/>
      <c r="P200" s="71"/>
      <c r="Q200" s="71"/>
      <c r="R200" s="71"/>
      <c r="S200" s="71"/>
      <c r="T200" s="71"/>
      <c r="U200" s="71"/>
      <c r="V200" s="71"/>
      <c r="W200" s="71"/>
      <c r="X200" s="71"/>
      <c r="Y200" s="71"/>
      <c r="Z200" s="71"/>
      <c r="AA200" s="71"/>
      <c r="AB200" s="71"/>
      <c r="AC200" s="72"/>
      <c r="AD200" s="71">
        <v>45902939.708601765</v>
      </c>
      <c r="AE200" s="71">
        <v>960679.93213883694</v>
      </c>
      <c r="AF200" s="71">
        <v>437521.28385185328</v>
      </c>
      <c r="AG200" s="71">
        <v>48952499.725811303</v>
      </c>
      <c r="AH200" s="71">
        <v>61272366.260946259</v>
      </c>
      <c r="AI200" s="71">
        <v>0</v>
      </c>
      <c r="AJ200" s="71">
        <v>0</v>
      </c>
      <c r="AK200" s="71">
        <v>3044046.8383533419</v>
      </c>
      <c r="AL200" s="71">
        <v>0</v>
      </c>
      <c r="AM200" s="71">
        <v>0</v>
      </c>
      <c r="AN200" s="71">
        <v>160570053.74970335</v>
      </c>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row>
    <row r="201" spans="1:76">
      <c r="A201" s="16" t="s">
        <v>2381</v>
      </c>
      <c r="B201" s="70">
        <v>193</v>
      </c>
      <c r="C201" s="70">
        <v>16</v>
      </c>
      <c r="D201" s="70">
        <v>13</v>
      </c>
      <c r="E201" s="70">
        <v>2022</v>
      </c>
      <c r="F201" s="70" t="s">
        <v>161</v>
      </c>
      <c r="G201" s="1073" t="s">
        <v>2379</v>
      </c>
      <c r="H201" s="70" t="s">
        <v>2380</v>
      </c>
      <c r="I201" s="1066"/>
      <c r="J201" s="73"/>
      <c r="K201" s="71"/>
      <c r="L201" s="71"/>
      <c r="M201" s="71"/>
      <c r="N201" s="71"/>
      <c r="O201" s="71"/>
      <c r="P201" s="71"/>
      <c r="Q201" s="71"/>
      <c r="R201" s="71"/>
      <c r="S201" s="71"/>
      <c r="T201" s="71"/>
      <c r="U201" s="71"/>
      <c r="V201" s="71"/>
      <c r="W201" s="71"/>
      <c r="X201" s="71"/>
      <c r="Y201" s="71"/>
      <c r="Z201" s="71"/>
      <c r="AA201" s="71"/>
      <c r="AB201" s="71"/>
      <c r="AC201" s="72"/>
      <c r="AD201" s="71">
        <v>59149721.339575969</v>
      </c>
      <c r="AE201" s="71">
        <v>1113808.4448119737</v>
      </c>
      <c r="AF201" s="71">
        <v>4971832.7710437877</v>
      </c>
      <c r="AG201" s="71">
        <v>78988972.120888919</v>
      </c>
      <c r="AH201" s="71">
        <v>103264057.41873677</v>
      </c>
      <c r="AI201" s="71">
        <v>0</v>
      </c>
      <c r="AJ201" s="71">
        <v>0</v>
      </c>
      <c r="AK201" s="71">
        <v>4634895.105449006</v>
      </c>
      <c r="AL201" s="71">
        <v>0</v>
      </c>
      <c r="AM201" s="71">
        <v>0</v>
      </c>
      <c r="AN201" s="71">
        <v>252123287.20050645</v>
      </c>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row>
    <row r="202" spans="1:76">
      <c r="A202" s="16" t="s">
        <v>2349</v>
      </c>
      <c r="B202" s="70">
        <v>194</v>
      </c>
      <c r="C202" s="70">
        <v>16</v>
      </c>
      <c r="D202" s="70">
        <v>14</v>
      </c>
      <c r="E202" s="70">
        <v>2022</v>
      </c>
      <c r="F202" s="70" t="s">
        <v>161</v>
      </c>
      <c r="G202" s="1073" t="s">
        <v>2347</v>
      </c>
      <c r="H202" s="70" t="s">
        <v>2348</v>
      </c>
      <c r="I202" s="1066"/>
      <c r="J202" s="73"/>
      <c r="K202" s="71"/>
      <c r="L202" s="71"/>
      <c r="M202" s="71"/>
      <c r="N202" s="71"/>
      <c r="O202" s="71"/>
      <c r="P202" s="71"/>
      <c r="Q202" s="71"/>
      <c r="R202" s="71"/>
      <c r="S202" s="71"/>
      <c r="T202" s="71"/>
      <c r="U202" s="71"/>
      <c r="V202" s="71"/>
      <c r="W202" s="71"/>
      <c r="X202" s="71"/>
      <c r="Y202" s="71"/>
      <c r="Z202" s="71"/>
      <c r="AA202" s="71"/>
      <c r="AB202" s="71"/>
      <c r="AC202" s="72"/>
      <c r="AD202" s="71">
        <v>596479.18309423258</v>
      </c>
      <c r="AE202" s="71">
        <v>145069.11726928747</v>
      </c>
      <c r="AF202" s="71">
        <v>79549.324336700607</v>
      </c>
      <c r="AG202" s="71">
        <v>2586004.3984088087</v>
      </c>
      <c r="AH202" s="71">
        <v>5661261.989853505</v>
      </c>
      <c r="AI202" s="71">
        <v>0</v>
      </c>
      <c r="AJ202" s="71">
        <v>0</v>
      </c>
      <c r="AK202" s="71">
        <v>280206.22886344075</v>
      </c>
      <c r="AL202" s="71">
        <v>0</v>
      </c>
      <c r="AM202" s="71">
        <v>0</v>
      </c>
      <c r="AN202" s="71">
        <v>9348570.2418259755</v>
      </c>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row>
    <row r="203" spans="1:76">
      <c r="A203" s="16" t="s">
        <v>1690</v>
      </c>
      <c r="B203" s="70">
        <v>195</v>
      </c>
      <c r="C203" s="70">
        <v>16</v>
      </c>
      <c r="D203" s="70">
        <v>15</v>
      </c>
      <c r="E203" s="70">
        <v>2022</v>
      </c>
      <c r="F203" s="70" t="s">
        <v>161</v>
      </c>
      <c r="G203" s="1073" t="s">
        <v>1688</v>
      </c>
      <c r="H203" s="70" t="s">
        <v>1689</v>
      </c>
      <c r="I203" s="1066"/>
      <c r="J203" s="73"/>
      <c r="K203" s="71"/>
      <c r="L203" s="71"/>
      <c r="M203" s="71"/>
      <c r="N203" s="71"/>
      <c r="O203" s="71"/>
      <c r="P203" s="71"/>
      <c r="Q203" s="71"/>
      <c r="R203" s="71"/>
      <c r="S203" s="71"/>
      <c r="T203" s="71"/>
      <c r="U203" s="71"/>
      <c r="V203" s="71"/>
      <c r="W203" s="71"/>
      <c r="X203" s="71"/>
      <c r="Y203" s="71"/>
      <c r="Z203" s="71"/>
      <c r="AA203" s="71"/>
      <c r="AB203" s="71"/>
      <c r="AC203" s="72"/>
      <c r="AD203" s="71">
        <v>36529766.42679888</v>
      </c>
      <c r="AE203" s="71">
        <v>539979.49205790332</v>
      </c>
      <c r="AF203" s="71">
        <v>268478.96963636455</v>
      </c>
      <c r="AG203" s="71">
        <v>12116025.45017202</v>
      </c>
      <c r="AH203" s="71">
        <v>23634569.387725279</v>
      </c>
      <c r="AI203" s="71">
        <v>0</v>
      </c>
      <c r="AJ203" s="71">
        <v>0</v>
      </c>
      <c r="AK203" s="71">
        <v>1019201.734755363</v>
      </c>
      <c r="AL203" s="71">
        <v>0</v>
      </c>
      <c r="AM203" s="71">
        <v>0</v>
      </c>
      <c r="AN203" s="71">
        <v>74108021.461145818</v>
      </c>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row>
    <row r="204" spans="1:76">
      <c r="A204" s="16" t="s">
        <v>1630</v>
      </c>
      <c r="B204" s="70">
        <v>196</v>
      </c>
      <c r="C204" s="70">
        <v>16</v>
      </c>
      <c r="D204" s="70">
        <v>16</v>
      </c>
      <c r="E204" s="70">
        <v>2022</v>
      </c>
      <c r="F204" s="70" t="s">
        <v>161</v>
      </c>
      <c r="G204" s="1073" t="s">
        <v>1628</v>
      </c>
      <c r="H204" s="70" t="s">
        <v>1629</v>
      </c>
      <c r="I204" s="1066"/>
      <c r="J204" s="73"/>
      <c r="K204" s="71"/>
      <c r="L204" s="71"/>
      <c r="M204" s="71"/>
      <c r="N204" s="71"/>
      <c r="O204" s="71"/>
      <c r="P204" s="71"/>
      <c r="Q204" s="71"/>
      <c r="R204" s="71"/>
      <c r="S204" s="71"/>
      <c r="T204" s="71"/>
      <c r="U204" s="71"/>
      <c r="V204" s="71"/>
      <c r="W204" s="71"/>
      <c r="X204" s="71"/>
      <c r="Y204" s="71"/>
      <c r="Z204" s="71"/>
      <c r="AA204" s="71"/>
      <c r="AB204" s="71"/>
      <c r="AC204" s="72"/>
      <c r="AD204" s="71">
        <v>403638473.23539203</v>
      </c>
      <c r="AE204" s="71">
        <v>12385678.85663561</v>
      </c>
      <c r="AF204" s="71">
        <v>6731861.5719932886</v>
      </c>
      <c r="AG204" s="71">
        <v>762846251.48315632</v>
      </c>
      <c r="AH204" s="71">
        <v>731910019.37466228</v>
      </c>
      <c r="AI204" s="71">
        <v>0</v>
      </c>
      <c r="AJ204" s="71">
        <v>0</v>
      </c>
      <c r="AK204" s="71">
        <v>32157861.399148062</v>
      </c>
      <c r="AL204" s="71">
        <v>0</v>
      </c>
      <c r="AM204" s="71">
        <v>0</v>
      </c>
      <c r="AN204" s="71">
        <v>1949670145.9209876</v>
      </c>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row>
    <row r="205" spans="1:76">
      <c r="A205" s="16" t="s">
        <v>2353</v>
      </c>
      <c r="B205" s="70">
        <v>197</v>
      </c>
      <c r="C205" s="70">
        <v>16</v>
      </c>
      <c r="D205" s="70">
        <v>17</v>
      </c>
      <c r="E205" s="70">
        <v>2022</v>
      </c>
      <c r="F205" s="70" t="s">
        <v>161</v>
      </c>
      <c r="G205" s="1073" t="s">
        <v>2351</v>
      </c>
      <c r="H205" s="70" t="s">
        <v>2352</v>
      </c>
      <c r="I205" s="1066"/>
      <c r="J205" s="73"/>
      <c r="K205" s="71"/>
      <c r="L205" s="71"/>
      <c r="M205" s="71"/>
      <c r="N205" s="71"/>
      <c r="O205" s="71"/>
      <c r="P205" s="71"/>
      <c r="Q205" s="71"/>
      <c r="R205" s="71"/>
      <c r="S205" s="71"/>
      <c r="T205" s="71"/>
      <c r="U205" s="71"/>
      <c r="V205" s="71"/>
      <c r="W205" s="71"/>
      <c r="X205" s="71"/>
      <c r="Y205" s="71"/>
      <c r="Z205" s="71"/>
      <c r="AA205" s="71"/>
      <c r="AB205" s="71"/>
      <c r="AC205" s="72"/>
      <c r="AD205" s="71">
        <v>71507724.042130098</v>
      </c>
      <c r="AE205" s="71">
        <v>802715.78222339065</v>
      </c>
      <c r="AF205" s="71">
        <v>1660592.145528625</v>
      </c>
      <c r="AG205" s="71">
        <v>12303870.805988641</v>
      </c>
      <c r="AH205" s="71">
        <v>22399166.877227586</v>
      </c>
      <c r="AI205" s="71">
        <v>0</v>
      </c>
      <c r="AJ205" s="71">
        <v>0</v>
      </c>
      <c r="AK205" s="71">
        <v>967163.43510929553</v>
      </c>
      <c r="AL205" s="71">
        <v>0</v>
      </c>
      <c r="AM205" s="71">
        <v>0</v>
      </c>
      <c r="AN205" s="71">
        <v>109641233.08820765</v>
      </c>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row>
    <row r="206" spans="1:76">
      <c r="A206" s="16" t="s">
        <v>2369</v>
      </c>
      <c r="B206" s="70">
        <v>198</v>
      </c>
      <c r="C206" s="70">
        <v>16</v>
      </c>
      <c r="D206" s="70">
        <v>18</v>
      </c>
      <c r="E206" s="70">
        <v>2022</v>
      </c>
      <c r="F206" s="70" t="s">
        <v>161</v>
      </c>
      <c r="G206" s="1073" t="s">
        <v>2367</v>
      </c>
      <c r="H206" s="70" t="s">
        <v>2368</v>
      </c>
      <c r="I206" s="1066"/>
      <c r="J206" s="73"/>
      <c r="K206" s="71"/>
      <c r="L206" s="71"/>
      <c r="M206" s="71"/>
      <c r="N206" s="71"/>
      <c r="O206" s="71"/>
      <c r="P206" s="71"/>
      <c r="Q206" s="71"/>
      <c r="R206" s="71"/>
      <c r="S206" s="71"/>
      <c r="T206" s="71"/>
      <c r="U206" s="71"/>
      <c r="V206" s="71"/>
      <c r="W206" s="71"/>
      <c r="X206" s="71"/>
      <c r="Y206" s="71"/>
      <c r="Z206" s="71"/>
      <c r="AA206" s="71"/>
      <c r="AB206" s="71"/>
      <c r="AC206" s="72"/>
      <c r="AD206" s="71">
        <v>202132304.01919341</v>
      </c>
      <c r="AE206" s="71">
        <v>1905241.0734699755</v>
      </c>
      <c r="AF206" s="71">
        <v>2346705.0679326681</v>
      </c>
      <c r="AG206" s="71">
        <v>108969090.90922153</v>
      </c>
      <c r="AH206" s="71">
        <v>157219962.20974523</v>
      </c>
      <c r="AI206" s="71">
        <v>0</v>
      </c>
      <c r="AJ206" s="71">
        <v>0</v>
      </c>
      <c r="AK206" s="71">
        <v>7069202.859611949</v>
      </c>
      <c r="AL206" s="71">
        <v>0</v>
      </c>
      <c r="AM206" s="71">
        <v>0</v>
      </c>
      <c r="AN206" s="71">
        <v>479642506.1391747</v>
      </c>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row>
    <row r="207" spans="1:76">
      <c r="A207" s="16" t="s">
        <v>2333</v>
      </c>
      <c r="B207" s="70">
        <v>199</v>
      </c>
      <c r="C207" s="70">
        <v>16</v>
      </c>
      <c r="D207" s="70">
        <v>19</v>
      </c>
      <c r="E207" s="70">
        <v>2022</v>
      </c>
      <c r="F207" s="70" t="s">
        <v>161</v>
      </c>
      <c r="G207" s="1073" t="s">
        <v>2331</v>
      </c>
      <c r="H207" s="70" t="s">
        <v>2332</v>
      </c>
      <c r="I207" s="1066"/>
      <c r="J207" s="73"/>
      <c r="K207" s="71"/>
      <c r="L207" s="71"/>
      <c r="M207" s="71"/>
      <c r="N207" s="71"/>
      <c r="O207" s="71"/>
      <c r="P207" s="71"/>
      <c r="Q207" s="71"/>
      <c r="R207" s="71"/>
      <c r="S207" s="71"/>
      <c r="T207" s="71"/>
      <c r="U207" s="71"/>
      <c r="V207" s="71"/>
      <c r="W207" s="71"/>
      <c r="X207" s="71"/>
      <c r="Y207" s="71"/>
      <c r="Z207" s="71"/>
      <c r="AA207" s="71"/>
      <c r="AB207" s="71"/>
      <c r="AC207" s="72"/>
      <c r="AD207" s="71">
        <v>5607659.667169136</v>
      </c>
      <c r="AE207" s="71">
        <v>647975.39046948403</v>
      </c>
      <c r="AF207" s="71">
        <v>556845.27035690425</v>
      </c>
      <c r="AG207" s="71">
        <v>23349177.728005927</v>
      </c>
      <c r="AH207" s="71">
        <v>37583822.97713127</v>
      </c>
      <c r="AI207" s="71">
        <v>0</v>
      </c>
      <c r="AJ207" s="71">
        <v>0</v>
      </c>
      <c r="AK207" s="71">
        <v>1759746.7681801708</v>
      </c>
      <c r="AL207" s="71">
        <v>0</v>
      </c>
      <c r="AM207" s="71">
        <v>0</v>
      </c>
      <c r="AN207" s="71">
        <v>69505227.801312894</v>
      </c>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row>
    <row r="208" spans="1:76">
      <c r="A208" s="16" t="s">
        <v>2337</v>
      </c>
      <c r="B208" s="70">
        <v>200</v>
      </c>
      <c r="C208" s="70">
        <v>16</v>
      </c>
      <c r="D208" s="70">
        <v>20</v>
      </c>
      <c r="E208" s="70">
        <v>2022</v>
      </c>
      <c r="F208" s="70" t="s">
        <v>161</v>
      </c>
      <c r="G208" s="1073" t="s">
        <v>2335</v>
      </c>
      <c r="H208" s="70" t="s">
        <v>2336</v>
      </c>
      <c r="I208" s="1066"/>
      <c r="J208" s="73"/>
      <c r="K208" s="71"/>
      <c r="L208" s="71"/>
      <c r="M208" s="71"/>
      <c r="N208" s="71"/>
      <c r="O208" s="71"/>
      <c r="P208" s="71"/>
      <c r="Q208" s="71"/>
      <c r="R208" s="71"/>
      <c r="S208" s="71"/>
      <c r="T208" s="71"/>
      <c r="U208" s="71"/>
      <c r="V208" s="71"/>
      <c r="W208" s="71"/>
      <c r="X208" s="71"/>
      <c r="Y208" s="71"/>
      <c r="Z208" s="71"/>
      <c r="AA208" s="71"/>
      <c r="AB208" s="71"/>
      <c r="AC208" s="72"/>
      <c r="AD208" s="71">
        <v>133511319.07387283</v>
      </c>
      <c r="AE208" s="71">
        <v>646363.51138871419</v>
      </c>
      <c r="AF208" s="71">
        <v>397746.62168350298</v>
      </c>
      <c r="AG208" s="71">
        <v>41557654.218497008</v>
      </c>
      <c r="AH208" s="71">
        <v>41397978.300803758</v>
      </c>
      <c r="AI208" s="71">
        <v>0</v>
      </c>
      <c r="AJ208" s="71">
        <v>0</v>
      </c>
      <c r="AK208" s="71">
        <v>1901141.1555559624</v>
      </c>
      <c r="AL208" s="71">
        <v>0</v>
      </c>
      <c r="AM208" s="71">
        <v>0</v>
      </c>
      <c r="AN208" s="71">
        <v>219412202.88180178</v>
      </c>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row>
    <row r="209" spans="1:76">
      <c r="A209" s="16" t="s">
        <v>2357</v>
      </c>
      <c r="B209" s="70">
        <v>201</v>
      </c>
      <c r="C209" s="70">
        <v>16</v>
      </c>
      <c r="D209" s="70">
        <v>21</v>
      </c>
      <c r="E209" s="70">
        <v>2022</v>
      </c>
      <c r="F209" s="70" t="s">
        <v>161</v>
      </c>
      <c r="G209" s="1073" t="s">
        <v>2355</v>
      </c>
      <c r="H209" s="70" t="s">
        <v>2356</v>
      </c>
      <c r="I209" s="1066"/>
      <c r="J209" s="73"/>
      <c r="K209" s="71"/>
      <c r="L209" s="71"/>
      <c r="M209" s="71"/>
      <c r="N209" s="71"/>
      <c r="O209" s="71"/>
      <c r="P209" s="71"/>
      <c r="Q209" s="71"/>
      <c r="R209" s="71"/>
      <c r="S209" s="71"/>
      <c r="T209" s="71"/>
      <c r="U209" s="71"/>
      <c r="V209" s="71"/>
      <c r="W209" s="71"/>
      <c r="X209" s="71"/>
      <c r="Y209" s="71"/>
      <c r="Z209" s="71"/>
      <c r="AA209" s="71"/>
      <c r="AB209" s="71"/>
      <c r="AC209" s="72"/>
      <c r="AD209" s="71">
        <v>2170145.9308768408</v>
      </c>
      <c r="AE209" s="71">
        <v>315928.29983089271</v>
      </c>
      <c r="AF209" s="71">
        <v>457408.61493602849</v>
      </c>
      <c r="AG209" s="71">
        <v>12504239.185526369</v>
      </c>
      <c r="AH209" s="71">
        <v>18668970.947472416</v>
      </c>
      <c r="AI209" s="71">
        <v>0</v>
      </c>
      <c r="AJ209" s="71">
        <v>0</v>
      </c>
      <c r="AK209" s="71">
        <v>783931.80434559856</v>
      </c>
      <c r="AL209" s="71">
        <v>0</v>
      </c>
      <c r="AM209" s="71">
        <v>0</v>
      </c>
      <c r="AN209" s="71">
        <v>34900624.782988146</v>
      </c>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row>
    <row r="210" spans="1:76">
      <c r="A210" s="16" t="s">
        <v>2329</v>
      </c>
      <c r="B210" s="70">
        <v>202</v>
      </c>
      <c r="C210" s="70">
        <v>16</v>
      </c>
      <c r="D210" s="70">
        <v>22</v>
      </c>
      <c r="E210" s="70">
        <v>2022</v>
      </c>
      <c r="F210" s="70" t="s">
        <v>161</v>
      </c>
      <c r="G210" s="1073" t="s">
        <v>2327</v>
      </c>
      <c r="H210" s="70" t="s">
        <v>2328</v>
      </c>
      <c r="I210" s="1066"/>
      <c r="J210" s="73"/>
      <c r="K210" s="71"/>
      <c r="L210" s="71"/>
      <c r="M210" s="71"/>
      <c r="N210" s="71"/>
      <c r="O210" s="71"/>
      <c r="P210" s="71"/>
      <c r="Q210" s="71"/>
      <c r="R210" s="71"/>
      <c r="S210" s="71"/>
      <c r="T210" s="71"/>
      <c r="U210" s="71"/>
      <c r="V210" s="71"/>
      <c r="W210" s="71"/>
      <c r="X210" s="71"/>
      <c r="Y210" s="71"/>
      <c r="Z210" s="71"/>
      <c r="AA210" s="71"/>
      <c r="AB210" s="71"/>
      <c r="AC210" s="72"/>
      <c r="AD210" s="71">
        <v>35326036.092793584</v>
      </c>
      <c r="AE210" s="71">
        <v>1737605.6490699099</v>
      </c>
      <c r="AF210" s="71">
        <v>1968845.7773333399</v>
      </c>
      <c r="AG210" s="71">
        <v>51663734.361431189</v>
      </c>
      <c r="AH210" s="71">
        <v>75311576.343835086</v>
      </c>
      <c r="AI210" s="71">
        <v>0</v>
      </c>
      <c r="AJ210" s="71">
        <v>0</v>
      </c>
      <c r="AK210" s="71">
        <v>3532148.011212239</v>
      </c>
      <c r="AL210" s="71">
        <v>0</v>
      </c>
      <c r="AM210" s="71">
        <v>0</v>
      </c>
      <c r="AN210" s="71">
        <v>169539946.23567533</v>
      </c>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row>
    <row r="211" spans="1:76">
      <c r="A211" s="16" t="s">
        <v>2365</v>
      </c>
      <c r="B211" s="70">
        <v>203</v>
      </c>
      <c r="C211" s="70">
        <v>16</v>
      </c>
      <c r="D211" s="70">
        <v>23</v>
      </c>
      <c r="E211" s="70">
        <v>2022</v>
      </c>
      <c r="F211" s="70" t="s">
        <v>161</v>
      </c>
      <c r="G211" s="1073" t="s">
        <v>2363</v>
      </c>
      <c r="H211" s="70" t="s">
        <v>2364</v>
      </c>
      <c r="I211" s="1066"/>
      <c r="J211" s="73"/>
      <c r="K211" s="71"/>
      <c r="L211" s="71"/>
      <c r="M211" s="71"/>
      <c r="N211" s="71"/>
      <c r="O211" s="71"/>
      <c r="P211" s="71"/>
      <c r="Q211" s="71"/>
      <c r="R211" s="71"/>
      <c r="S211" s="71"/>
      <c r="T211" s="71"/>
      <c r="U211" s="71"/>
      <c r="V211" s="71"/>
      <c r="W211" s="71"/>
      <c r="X211" s="71"/>
      <c r="Y211" s="71"/>
      <c r="Z211" s="71"/>
      <c r="AA211" s="71"/>
      <c r="AB211" s="71"/>
      <c r="AC211" s="72"/>
      <c r="AD211" s="71">
        <v>24997245.348659419</v>
      </c>
      <c r="AE211" s="71">
        <v>1645728.541466028</v>
      </c>
      <c r="AF211" s="71">
        <v>2386479.7301010177</v>
      </c>
      <c r="AG211" s="71">
        <v>51870364.25282947</v>
      </c>
      <c r="AH211" s="71">
        <v>72163099.071935624</v>
      </c>
      <c r="AI211" s="71">
        <v>0</v>
      </c>
      <c r="AJ211" s="71">
        <v>0</v>
      </c>
      <c r="AK211" s="71">
        <v>3038365.2373994291</v>
      </c>
      <c r="AL211" s="71">
        <v>0</v>
      </c>
      <c r="AM211" s="71">
        <v>0</v>
      </c>
      <c r="AN211" s="71">
        <v>156101282.18239099</v>
      </c>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row>
    <row r="212" spans="1:76">
      <c r="A212" s="16" t="s">
        <v>2198</v>
      </c>
      <c r="B212" s="70">
        <v>204</v>
      </c>
      <c r="C212" s="70">
        <v>16</v>
      </c>
      <c r="D212" s="70">
        <v>24</v>
      </c>
      <c r="E212" s="70">
        <v>2022</v>
      </c>
      <c r="F212" s="70" t="s">
        <v>161</v>
      </c>
      <c r="G212" s="1073" t="s">
        <v>2179</v>
      </c>
      <c r="H212" s="70" t="s">
        <v>2180</v>
      </c>
      <c r="I212" s="1066"/>
      <c r="J212" s="73"/>
      <c r="K212" s="71"/>
      <c r="L212" s="71"/>
      <c r="M212" s="71"/>
      <c r="N212" s="71"/>
      <c r="O212" s="71"/>
      <c r="P212" s="71"/>
      <c r="Q212" s="71"/>
      <c r="R212" s="71"/>
      <c r="S212" s="71"/>
      <c r="T212" s="71"/>
      <c r="U212" s="71"/>
      <c r="V212" s="71"/>
      <c r="W212" s="71"/>
      <c r="X212" s="71"/>
      <c r="Y212" s="71"/>
      <c r="Z212" s="71"/>
      <c r="AA212" s="71"/>
      <c r="AB212" s="71"/>
      <c r="AC212" s="72"/>
      <c r="AD212" s="71">
        <v>795983.00485474477</v>
      </c>
      <c r="AE212" s="71">
        <v>191813.61061161343</v>
      </c>
      <c r="AF212" s="71">
        <v>119323.98650505091</v>
      </c>
      <c r="AG212" s="71">
        <v>8033519.7170908032</v>
      </c>
      <c r="AH212" s="71">
        <v>11748318.048859127</v>
      </c>
      <c r="AI212" s="71">
        <v>0</v>
      </c>
      <c r="AJ212" s="71">
        <v>0</v>
      </c>
      <c r="AK212" s="71">
        <v>476867.09824547771</v>
      </c>
      <c r="AL212" s="71">
        <v>0</v>
      </c>
      <c r="AM212" s="71">
        <v>0</v>
      </c>
      <c r="AN212" s="71">
        <v>21365825.466166817</v>
      </c>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row>
    <row r="213" spans="1:76">
      <c r="A213" s="16" t="s">
        <v>1698</v>
      </c>
      <c r="B213" s="70">
        <v>205</v>
      </c>
      <c r="C213" s="70">
        <v>16</v>
      </c>
      <c r="D213" s="70">
        <v>25</v>
      </c>
      <c r="E213" s="70">
        <v>2022</v>
      </c>
      <c r="F213" s="70" t="s">
        <v>161</v>
      </c>
      <c r="G213" s="1073" t="s">
        <v>1696</v>
      </c>
      <c r="H213" s="70" t="s">
        <v>1697</v>
      </c>
      <c r="I213" s="1066"/>
      <c r="J213" s="73"/>
      <c r="K213" s="71"/>
      <c r="L213" s="71"/>
      <c r="M213" s="71"/>
      <c r="N213" s="71"/>
      <c r="O213" s="71"/>
      <c r="P213" s="71"/>
      <c r="Q213" s="71"/>
      <c r="R213" s="71"/>
      <c r="S213" s="71"/>
      <c r="T213" s="71"/>
      <c r="U213" s="71"/>
      <c r="V213" s="71"/>
      <c r="W213" s="71"/>
      <c r="X213" s="71"/>
      <c r="Y213" s="71"/>
      <c r="Z213" s="71"/>
      <c r="AA213" s="71"/>
      <c r="AB213" s="71"/>
      <c r="AC213" s="72"/>
      <c r="AD213" s="71">
        <v>41582168.222535573</v>
      </c>
      <c r="AE213" s="71">
        <v>1568358.3455890743</v>
      </c>
      <c r="AF213" s="71">
        <v>1203183.5305925966</v>
      </c>
      <c r="AG213" s="71">
        <v>76190076.319221258</v>
      </c>
      <c r="AH213" s="71">
        <v>107665928.49983048</v>
      </c>
      <c r="AI213" s="71">
        <v>0</v>
      </c>
      <c r="AJ213" s="71">
        <v>0</v>
      </c>
      <c r="AK213" s="71">
        <v>5019436.1881933957</v>
      </c>
      <c r="AL213" s="71">
        <v>0</v>
      </c>
      <c r="AM213" s="71">
        <v>0</v>
      </c>
      <c r="AN213" s="71">
        <v>233229151.1059624</v>
      </c>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row>
    <row r="214" spans="1:76">
      <c r="A214" s="16" t="s">
        <v>1571</v>
      </c>
      <c r="B214" s="70">
        <v>206</v>
      </c>
      <c r="C214" s="70">
        <v>16</v>
      </c>
      <c r="D214" s="70">
        <v>26</v>
      </c>
      <c r="E214" s="70">
        <v>2022</v>
      </c>
      <c r="F214" s="70" t="s">
        <v>161</v>
      </c>
      <c r="G214" s="1073" t="s">
        <v>788</v>
      </c>
      <c r="H214" s="70" t="s">
        <v>788</v>
      </c>
      <c r="I214" s="1066"/>
      <c r="J214" s="73"/>
      <c r="K214" s="71"/>
      <c r="L214" s="71"/>
      <c r="M214" s="71"/>
      <c r="N214" s="71"/>
      <c r="O214" s="71"/>
      <c r="P214" s="71"/>
      <c r="Q214" s="71"/>
      <c r="R214" s="71"/>
      <c r="S214" s="71"/>
      <c r="T214" s="71"/>
      <c r="U214" s="71"/>
      <c r="V214" s="71"/>
      <c r="W214" s="71"/>
      <c r="X214" s="71"/>
      <c r="Y214" s="71"/>
      <c r="Z214" s="71"/>
      <c r="AA214" s="71"/>
      <c r="AB214" s="71"/>
      <c r="AC214" s="72"/>
      <c r="AD214" s="71"/>
      <c r="AE214" s="71"/>
      <c r="AF214" s="71"/>
      <c r="AG214" s="71"/>
      <c r="AH214" s="71"/>
      <c r="AI214" s="71"/>
      <c r="AJ214" s="71"/>
      <c r="AK214" s="71"/>
      <c r="AL214" s="71"/>
      <c r="AM214" s="71"/>
      <c r="AN214" s="71"/>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row>
    <row r="215" spans="1:76">
      <c r="A215" s="16" t="s">
        <v>1571</v>
      </c>
      <c r="B215" s="70">
        <v>207</v>
      </c>
      <c r="C215" s="70">
        <v>16</v>
      </c>
      <c r="D215" s="70">
        <v>27</v>
      </c>
      <c r="E215" s="70">
        <v>2022</v>
      </c>
      <c r="F215" s="70" t="s">
        <v>161</v>
      </c>
      <c r="G215" s="1073" t="s">
        <v>788</v>
      </c>
      <c r="H215" s="70" t="s">
        <v>788</v>
      </c>
      <c r="I215" s="1066"/>
      <c r="J215" s="73"/>
      <c r="K215" s="71"/>
      <c r="L215" s="71"/>
      <c r="M215" s="71"/>
      <c r="N215" s="71"/>
      <c r="O215" s="71"/>
      <c r="P215" s="71"/>
      <c r="Q215" s="71"/>
      <c r="R215" s="71"/>
      <c r="S215" s="71"/>
      <c r="T215" s="71"/>
      <c r="U215" s="71"/>
      <c r="V215" s="71"/>
      <c r="W215" s="71"/>
      <c r="X215" s="71"/>
      <c r="Y215" s="71"/>
      <c r="Z215" s="71"/>
      <c r="AA215" s="71"/>
      <c r="AB215" s="71"/>
      <c r="AC215" s="72"/>
      <c r="AD215" s="71"/>
      <c r="AE215" s="71"/>
      <c r="AF215" s="71"/>
      <c r="AG215" s="71"/>
      <c r="AH215" s="71"/>
      <c r="AI215" s="71"/>
      <c r="AJ215" s="71"/>
      <c r="AK215" s="71"/>
      <c r="AL215" s="71"/>
      <c r="AM215" s="71"/>
      <c r="AN215" s="71"/>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row>
    <row r="216" spans="1:76">
      <c r="A216" s="16" t="s">
        <v>1571</v>
      </c>
      <c r="B216" s="70">
        <v>208</v>
      </c>
      <c r="C216" s="70">
        <v>16</v>
      </c>
      <c r="D216" s="70">
        <v>28</v>
      </c>
      <c r="E216" s="70">
        <v>2022</v>
      </c>
      <c r="F216" s="70" t="s">
        <v>161</v>
      </c>
      <c r="G216" s="1073" t="s">
        <v>788</v>
      </c>
      <c r="H216" s="70" t="s">
        <v>788</v>
      </c>
      <c r="I216" s="1066"/>
      <c r="J216" s="73"/>
      <c r="K216" s="71"/>
      <c r="L216" s="71"/>
      <c r="M216" s="71"/>
      <c r="N216" s="71"/>
      <c r="O216" s="71"/>
      <c r="P216" s="71"/>
      <c r="Q216" s="71"/>
      <c r="R216" s="71"/>
      <c r="S216" s="71"/>
      <c r="T216" s="71"/>
      <c r="U216" s="71"/>
      <c r="V216" s="71"/>
      <c r="W216" s="71"/>
      <c r="X216" s="71"/>
      <c r="Y216" s="71"/>
      <c r="Z216" s="71"/>
      <c r="AA216" s="71"/>
      <c r="AB216" s="71"/>
      <c r="AC216" s="72"/>
      <c r="AD216" s="71"/>
      <c r="AE216" s="71"/>
      <c r="AF216" s="71"/>
      <c r="AG216" s="71"/>
      <c r="AH216" s="71"/>
      <c r="AI216" s="71"/>
      <c r="AJ216" s="71"/>
      <c r="AK216" s="71"/>
      <c r="AL216" s="71"/>
      <c r="AM216" s="71"/>
      <c r="AN216" s="71"/>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row>
    <row r="217" spans="1:76">
      <c r="A217" s="16" t="s">
        <v>1571</v>
      </c>
      <c r="B217" s="70">
        <v>209</v>
      </c>
      <c r="C217" s="70">
        <v>16</v>
      </c>
      <c r="D217" s="70">
        <v>29</v>
      </c>
      <c r="E217" s="70">
        <v>2022</v>
      </c>
      <c r="F217" s="70" t="s">
        <v>161</v>
      </c>
      <c r="G217" s="1073" t="s">
        <v>788</v>
      </c>
      <c r="H217" s="70" t="s">
        <v>788</v>
      </c>
      <c r="I217" s="1066"/>
      <c r="J217" s="73"/>
      <c r="K217" s="71"/>
      <c r="L217" s="71"/>
      <c r="M217" s="71"/>
      <c r="N217" s="71"/>
      <c r="O217" s="71"/>
      <c r="P217" s="71"/>
      <c r="Q217" s="71"/>
      <c r="R217" s="71"/>
      <c r="S217" s="71"/>
      <c r="T217" s="71"/>
      <c r="U217" s="71"/>
      <c r="V217" s="71"/>
      <c r="W217" s="71"/>
      <c r="X217" s="71"/>
      <c r="Y217" s="71"/>
      <c r="Z217" s="71"/>
      <c r="AA217" s="71"/>
      <c r="AB217" s="71"/>
      <c r="AC217" s="72"/>
      <c r="AD217" s="71"/>
      <c r="AE217" s="71"/>
      <c r="AF217" s="71"/>
      <c r="AG217" s="71"/>
      <c r="AH217" s="71"/>
      <c r="AI217" s="71"/>
      <c r="AJ217" s="71"/>
      <c r="AK217" s="71"/>
      <c r="AL217" s="71"/>
      <c r="AM217" s="71"/>
      <c r="AN217" s="71"/>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row>
    <row r="218" spans="1:76">
      <c r="A218" s="16" t="s">
        <v>1571</v>
      </c>
      <c r="B218" s="70">
        <v>210</v>
      </c>
      <c r="C218" s="70">
        <v>16</v>
      </c>
      <c r="D218" s="70">
        <v>30</v>
      </c>
      <c r="E218" s="70">
        <v>2022</v>
      </c>
      <c r="F218" s="70" t="s">
        <v>161</v>
      </c>
      <c r="G218" s="1073" t="s">
        <v>788</v>
      </c>
      <c r="H218" s="70" t="s">
        <v>788</v>
      </c>
      <c r="I218" s="1066"/>
      <c r="J218" s="73"/>
      <c r="K218" s="71"/>
      <c r="L218" s="71"/>
      <c r="M218" s="71"/>
      <c r="N218" s="71"/>
      <c r="O218" s="71"/>
      <c r="P218" s="71"/>
      <c r="Q218" s="71"/>
      <c r="R218" s="71"/>
      <c r="S218" s="71"/>
      <c r="T218" s="71"/>
      <c r="U218" s="71"/>
      <c r="V218" s="71"/>
      <c r="W218" s="71"/>
      <c r="X218" s="71"/>
      <c r="Y218" s="71"/>
      <c r="Z218" s="71"/>
      <c r="AA218" s="71"/>
      <c r="AB218" s="71"/>
      <c r="AC218" s="72"/>
      <c r="AD218" s="71"/>
      <c r="AE218" s="71"/>
      <c r="AF218" s="71"/>
      <c r="AG218" s="71"/>
      <c r="AH218" s="71"/>
      <c r="AI218" s="71"/>
      <c r="AJ218" s="71"/>
      <c r="AK218" s="71"/>
      <c r="AL218" s="71"/>
      <c r="AM218" s="71"/>
      <c r="AN218" s="71"/>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row>
    <row r="219" spans="1:76">
      <c r="A219" s="16" t="s">
        <v>1571</v>
      </c>
      <c r="B219" s="70">
        <v>211</v>
      </c>
      <c r="C219" s="70">
        <v>16</v>
      </c>
      <c r="D219" s="70">
        <v>31</v>
      </c>
      <c r="E219" s="70">
        <v>2022</v>
      </c>
      <c r="F219" s="70" t="s">
        <v>161</v>
      </c>
      <c r="G219" s="1073" t="s">
        <v>788</v>
      </c>
      <c r="H219" s="70" t="s">
        <v>788</v>
      </c>
      <c r="I219" s="1066"/>
      <c r="J219" s="73"/>
      <c r="K219" s="71"/>
      <c r="L219" s="71"/>
      <c r="M219" s="71"/>
      <c r="N219" s="71"/>
      <c r="O219" s="71"/>
      <c r="P219" s="71"/>
      <c r="Q219" s="71"/>
      <c r="R219" s="71"/>
      <c r="S219" s="71"/>
      <c r="T219" s="71"/>
      <c r="U219" s="71"/>
      <c r="V219" s="71"/>
      <c r="W219" s="71"/>
      <c r="X219" s="71"/>
      <c r="Y219" s="71"/>
      <c r="Z219" s="71"/>
      <c r="AA219" s="71"/>
      <c r="AB219" s="71"/>
      <c r="AC219" s="72"/>
      <c r="AD219" s="71"/>
      <c r="AE219" s="71"/>
      <c r="AF219" s="71"/>
      <c r="AG219" s="71"/>
      <c r="AH219" s="71"/>
      <c r="AI219" s="71"/>
      <c r="AJ219" s="71"/>
      <c r="AK219" s="71"/>
      <c r="AL219" s="71"/>
      <c r="AM219" s="71"/>
      <c r="AN219" s="71"/>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row>
    <row r="220" spans="1:76">
      <c r="A220" s="16" t="s">
        <v>1571</v>
      </c>
      <c r="B220" s="70">
        <v>212</v>
      </c>
      <c r="C220" s="70">
        <v>16</v>
      </c>
      <c r="D220" s="70">
        <v>32</v>
      </c>
      <c r="E220" s="70">
        <v>2022</v>
      </c>
      <c r="F220" s="70" t="s">
        <v>161</v>
      </c>
      <c r="G220" s="1073" t="s">
        <v>788</v>
      </c>
      <c r="H220" s="70" t="s">
        <v>788</v>
      </c>
      <c r="I220" s="1066"/>
      <c r="J220" s="73"/>
      <c r="K220" s="71"/>
      <c r="L220" s="71"/>
      <c r="M220" s="71"/>
      <c r="N220" s="71"/>
      <c r="O220" s="71"/>
      <c r="P220" s="71"/>
      <c r="Q220" s="71"/>
      <c r="R220" s="71"/>
      <c r="S220" s="71"/>
      <c r="T220" s="71"/>
      <c r="U220" s="71"/>
      <c r="V220" s="71"/>
      <c r="W220" s="71"/>
      <c r="X220" s="71"/>
      <c r="Y220" s="71"/>
      <c r="Z220" s="71"/>
      <c r="AA220" s="71"/>
      <c r="AB220" s="71"/>
      <c r="AC220" s="72"/>
      <c r="AD220" s="71"/>
      <c r="AE220" s="71"/>
      <c r="AF220" s="71"/>
      <c r="AG220" s="71"/>
      <c r="AH220" s="71"/>
      <c r="AI220" s="71"/>
      <c r="AJ220" s="71"/>
      <c r="AK220" s="71"/>
      <c r="AL220" s="71"/>
      <c r="AM220" s="71"/>
      <c r="AN220" s="71"/>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row>
    <row r="221" spans="1:76">
      <c r="A221" s="16" t="s">
        <v>1571</v>
      </c>
      <c r="B221" s="70">
        <v>213</v>
      </c>
      <c r="C221" s="70">
        <v>16</v>
      </c>
      <c r="D221" s="70">
        <v>33</v>
      </c>
      <c r="E221" s="70">
        <v>2022</v>
      </c>
      <c r="F221" s="70" t="s">
        <v>161</v>
      </c>
      <c r="G221" s="1073" t="s">
        <v>788</v>
      </c>
      <c r="H221" s="70" t="s">
        <v>788</v>
      </c>
      <c r="I221" s="1066"/>
      <c r="J221" s="73"/>
      <c r="K221" s="71"/>
      <c r="L221" s="71"/>
      <c r="M221" s="71"/>
      <c r="N221" s="71"/>
      <c r="O221" s="71"/>
      <c r="P221" s="71"/>
      <c r="Q221" s="71"/>
      <c r="R221" s="71"/>
      <c r="S221" s="71"/>
      <c r="T221" s="71"/>
      <c r="U221" s="71"/>
      <c r="V221" s="71"/>
      <c r="W221" s="71"/>
      <c r="X221" s="71"/>
      <c r="Y221" s="71"/>
      <c r="Z221" s="71"/>
      <c r="AA221" s="71"/>
      <c r="AB221" s="71"/>
      <c r="AC221" s="72"/>
      <c r="AD221" s="71"/>
      <c r="AE221" s="71"/>
      <c r="AF221" s="71"/>
      <c r="AG221" s="71"/>
      <c r="AH221" s="71"/>
      <c r="AI221" s="71"/>
      <c r="AJ221" s="71"/>
      <c r="AK221" s="71"/>
      <c r="AL221" s="71"/>
      <c r="AM221" s="71"/>
      <c r="AN221" s="7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row>
    <row r="222" spans="1:76">
      <c r="A222" s="16" t="s">
        <v>1571</v>
      </c>
      <c r="B222" s="70">
        <v>214</v>
      </c>
      <c r="C222" s="70">
        <v>16</v>
      </c>
      <c r="D222" s="70">
        <v>34</v>
      </c>
      <c r="E222" s="70">
        <v>2022</v>
      </c>
      <c r="F222" s="70" t="s">
        <v>161</v>
      </c>
      <c r="G222" s="1073" t="s">
        <v>788</v>
      </c>
      <c r="H222" s="70" t="s">
        <v>788</v>
      </c>
      <c r="I222" s="1066"/>
      <c r="J222" s="73"/>
      <c r="K222" s="71"/>
      <c r="L222" s="71"/>
      <c r="M222" s="71"/>
      <c r="N222" s="71"/>
      <c r="O222" s="71"/>
      <c r="P222" s="71"/>
      <c r="Q222" s="71"/>
      <c r="R222" s="71"/>
      <c r="S222" s="71"/>
      <c r="T222" s="71"/>
      <c r="U222" s="71"/>
      <c r="V222" s="71"/>
      <c r="W222" s="71"/>
      <c r="X222" s="71"/>
      <c r="Y222" s="71"/>
      <c r="Z222" s="71"/>
      <c r="AA222" s="71"/>
      <c r="AB222" s="71"/>
      <c r="AC222" s="72"/>
      <c r="AD222" s="71"/>
      <c r="AE222" s="71"/>
      <c r="AF222" s="71"/>
      <c r="AG222" s="71"/>
      <c r="AH222" s="71"/>
      <c r="AI222" s="71"/>
      <c r="AJ222" s="71"/>
      <c r="AK222" s="71"/>
      <c r="AL222" s="71"/>
      <c r="AM222" s="71"/>
      <c r="AN222" s="71"/>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row>
    <row r="223" spans="1:76">
      <c r="A223" s="16" t="s">
        <v>1571</v>
      </c>
      <c r="B223" s="70">
        <v>215</v>
      </c>
      <c r="C223" s="70">
        <v>16</v>
      </c>
      <c r="D223" s="70">
        <v>35</v>
      </c>
      <c r="E223" s="70">
        <v>2022</v>
      </c>
      <c r="F223" s="70" t="s">
        <v>161</v>
      </c>
      <c r="G223" s="1073" t="s">
        <v>788</v>
      </c>
      <c r="H223" s="70" t="s">
        <v>788</v>
      </c>
      <c r="I223" s="1066"/>
      <c r="J223" s="73"/>
      <c r="K223" s="71"/>
      <c r="L223" s="71"/>
      <c r="M223" s="71"/>
      <c r="N223" s="71"/>
      <c r="O223" s="71"/>
      <c r="P223" s="71"/>
      <c r="Q223" s="71"/>
      <c r="R223" s="71"/>
      <c r="S223" s="71"/>
      <c r="T223" s="71"/>
      <c r="U223" s="71"/>
      <c r="V223" s="71"/>
      <c r="W223" s="71"/>
      <c r="X223" s="71"/>
      <c r="Y223" s="71"/>
      <c r="Z223" s="71"/>
      <c r="AA223" s="71"/>
      <c r="AB223" s="71"/>
      <c r="AC223" s="72"/>
      <c r="AD223" s="71"/>
      <c r="AE223" s="71"/>
      <c r="AF223" s="71"/>
      <c r="AG223" s="71"/>
      <c r="AH223" s="71"/>
      <c r="AI223" s="71"/>
      <c r="AJ223" s="71"/>
      <c r="AK223" s="71"/>
      <c r="AL223" s="71"/>
      <c r="AM223" s="71"/>
      <c r="AN223" s="71"/>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row>
    <row r="224" spans="1:76">
      <c r="A224" s="16" t="s">
        <v>1571</v>
      </c>
      <c r="B224" s="70">
        <v>216</v>
      </c>
      <c r="C224" s="70">
        <v>16</v>
      </c>
      <c r="D224" s="70">
        <v>36</v>
      </c>
      <c r="E224" s="70">
        <v>2022</v>
      </c>
      <c r="F224" s="70" t="s">
        <v>161</v>
      </c>
      <c r="G224" s="1073" t="s">
        <v>788</v>
      </c>
      <c r="H224" s="70" t="s">
        <v>788</v>
      </c>
      <c r="I224" s="1066"/>
      <c r="J224" s="73"/>
      <c r="K224" s="71"/>
      <c r="L224" s="71"/>
      <c r="M224" s="71"/>
      <c r="N224" s="71"/>
      <c r="O224" s="71"/>
      <c r="P224" s="71"/>
      <c r="Q224" s="71"/>
      <c r="R224" s="71"/>
      <c r="S224" s="71"/>
      <c r="T224" s="71"/>
      <c r="U224" s="71"/>
      <c r="V224" s="71"/>
      <c r="W224" s="71"/>
      <c r="X224" s="71"/>
      <c r="Y224" s="71"/>
      <c r="Z224" s="71"/>
      <c r="AA224" s="71"/>
      <c r="AB224" s="71"/>
      <c r="AC224" s="72"/>
      <c r="AD224" s="71"/>
      <c r="AE224" s="71"/>
      <c r="AF224" s="71"/>
      <c r="AG224" s="71"/>
      <c r="AH224" s="71"/>
      <c r="AI224" s="71"/>
      <c r="AJ224" s="71"/>
      <c r="AK224" s="71"/>
      <c r="AL224" s="71"/>
      <c r="AM224" s="71"/>
      <c r="AN224" s="71"/>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row>
    <row r="225" spans="1:76">
      <c r="A225" s="16" t="s">
        <v>1571</v>
      </c>
      <c r="B225" s="70">
        <v>217</v>
      </c>
      <c r="C225" s="70">
        <v>16</v>
      </c>
      <c r="D225" s="70">
        <v>37</v>
      </c>
      <c r="E225" s="70">
        <v>2022</v>
      </c>
      <c r="F225" s="70" t="s">
        <v>161</v>
      </c>
      <c r="G225" s="1073" t="s">
        <v>788</v>
      </c>
      <c r="H225" s="70" t="s">
        <v>788</v>
      </c>
      <c r="I225" s="1066"/>
      <c r="J225" s="73"/>
      <c r="K225" s="71"/>
      <c r="L225" s="71"/>
      <c r="M225" s="71"/>
      <c r="N225" s="71"/>
      <c r="O225" s="71"/>
      <c r="P225" s="71"/>
      <c r="Q225" s="71"/>
      <c r="R225" s="71"/>
      <c r="S225" s="71"/>
      <c r="T225" s="71"/>
      <c r="U225" s="71"/>
      <c r="V225" s="71"/>
      <c r="W225" s="71"/>
      <c r="X225" s="71"/>
      <c r="Y225" s="71"/>
      <c r="Z225" s="71"/>
      <c r="AA225" s="71"/>
      <c r="AB225" s="71"/>
      <c r="AC225" s="72"/>
      <c r="AD225" s="71"/>
      <c r="AE225" s="71"/>
      <c r="AF225" s="71"/>
      <c r="AG225" s="71"/>
      <c r="AH225" s="71"/>
      <c r="AI225" s="71"/>
      <c r="AJ225" s="71"/>
      <c r="AK225" s="71"/>
      <c r="AL225" s="71"/>
      <c r="AM225" s="71"/>
      <c r="AN225" s="71"/>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row>
    <row r="226" spans="1:76">
      <c r="A226" s="16" t="s">
        <v>1571</v>
      </c>
      <c r="B226" s="70">
        <v>218</v>
      </c>
      <c r="C226" s="70">
        <v>16</v>
      </c>
      <c r="D226" s="70">
        <v>38</v>
      </c>
      <c r="E226" s="70">
        <v>2022</v>
      </c>
      <c r="F226" s="70" t="s">
        <v>161</v>
      </c>
      <c r="G226" s="1073" t="s">
        <v>788</v>
      </c>
      <c r="H226" s="70" t="s">
        <v>788</v>
      </c>
      <c r="I226" s="1066"/>
      <c r="J226" s="73"/>
      <c r="K226" s="71"/>
      <c r="L226" s="71"/>
      <c r="M226" s="71"/>
      <c r="N226" s="71"/>
      <c r="O226" s="71"/>
      <c r="P226" s="71"/>
      <c r="Q226" s="71"/>
      <c r="R226" s="71"/>
      <c r="S226" s="71"/>
      <c r="T226" s="71"/>
      <c r="U226" s="71"/>
      <c r="V226" s="71"/>
      <c r="W226" s="71"/>
      <c r="X226" s="71"/>
      <c r="Y226" s="71"/>
      <c r="Z226" s="71"/>
      <c r="AA226" s="71"/>
      <c r="AB226" s="71"/>
      <c r="AC226" s="72"/>
      <c r="AD226" s="71"/>
      <c r="AE226" s="71"/>
      <c r="AF226" s="71"/>
      <c r="AG226" s="71"/>
      <c r="AH226" s="71"/>
      <c r="AI226" s="71"/>
      <c r="AJ226" s="71"/>
      <c r="AK226" s="71"/>
      <c r="AL226" s="71"/>
      <c r="AM226" s="71"/>
      <c r="AN226" s="71"/>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row>
    <row r="227" spans="1:76">
      <c r="A227" s="16" t="s">
        <v>1571</v>
      </c>
      <c r="B227" s="70">
        <v>219</v>
      </c>
      <c r="C227" s="70">
        <v>16</v>
      </c>
      <c r="D227" s="70">
        <v>39</v>
      </c>
      <c r="E227" s="70">
        <v>2022</v>
      </c>
      <c r="F227" s="70" t="s">
        <v>161</v>
      </c>
      <c r="G227" s="1073" t="s">
        <v>788</v>
      </c>
      <c r="H227" s="70" t="s">
        <v>788</v>
      </c>
      <c r="I227" s="1066"/>
      <c r="J227" s="73"/>
      <c r="K227" s="71"/>
      <c r="L227" s="71"/>
      <c r="M227" s="71"/>
      <c r="N227" s="71"/>
      <c r="O227" s="71"/>
      <c r="P227" s="71"/>
      <c r="Q227" s="71"/>
      <c r="R227" s="71"/>
      <c r="S227" s="71"/>
      <c r="T227" s="71"/>
      <c r="U227" s="71"/>
      <c r="V227" s="71"/>
      <c r="W227" s="71"/>
      <c r="X227" s="71"/>
      <c r="Y227" s="71"/>
      <c r="Z227" s="71"/>
      <c r="AA227" s="71"/>
      <c r="AB227" s="71"/>
      <c r="AC227" s="72"/>
      <c r="AD227" s="71"/>
      <c r="AE227" s="71"/>
      <c r="AF227" s="71"/>
      <c r="AG227" s="71"/>
      <c r="AH227" s="71"/>
      <c r="AI227" s="71"/>
      <c r="AJ227" s="71"/>
      <c r="AK227" s="71"/>
      <c r="AL227" s="71"/>
      <c r="AM227" s="71"/>
      <c r="AN227" s="71"/>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row>
    <row r="228" spans="1:76">
      <c r="A228" s="16" t="s">
        <v>1571</v>
      </c>
      <c r="B228" s="70">
        <v>220</v>
      </c>
      <c r="C228" s="70">
        <v>16</v>
      </c>
      <c r="D228" s="70">
        <v>40</v>
      </c>
      <c r="E228" s="70">
        <v>2022</v>
      </c>
      <c r="F228" s="70" t="s">
        <v>161</v>
      </c>
      <c r="G228" s="1073" t="s">
        <v>788</v>
      </c>
      <c r="H228" s="70" t="s">
        <v>788</v>
      </c>
      <c r="I228" s="1066"/>
      <c r="J228" s="73"/>
      <c r="K228" s="71"/>
      <c r="L228" s="71"/>
      <c r="M228" s="71"/>
      <c r="N228" s="71"/>
      <c r="O228" s="71"/>
      <c r="P228" s="71"/>
      <c r="Q228" s="71"/>
      <c r="R228" s="71"/>
      <c r="S228" s="71"/>
      <c r="T228" s="71"/>
      <c r="U228" s="71"/>
      <c r="V228" s="71"/>
      <c r="W228" s="71"/>
      <c r="X228" s="71"/>
      <c r="Y228" s="71"/>
      <c r="Z228" s="71"/>
      <c r="AA228" s="71"/>
      <c r="AB228" s="71"/>
      <c r="AC228" s="72"/>
      <c r="AD228" s="71"/>
      <c r="AE228" s="71"/>
      <c r="AF228" s="71"/>
      <c r="AG228" s="71"/>
      <c r="AH228" s="71"/>
      <c r="AI228" s="71"/>
      <c r="AJ228" s="71"/>
      <c r="AK228" s="71"/>
      <c r="AL228" s="71"/>
      <c r="AM228" s="71"/>
      <c r="AN228" s="71"/>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row>
    <row r="229" spans="1:76">
      <c r="A229" s="16" t="s">
        <v>1571</v>
      </c>
      <c r="B229" s="70">
        <v>221</v>
      </c>
      <c r="C229" s="70">
        <v>16</v>
      </c>
      <c r="D229" s="70">
        <v>41</v>
      </c>
      <c r="E229" s="70">
        <v>2022</v>
      </c>
      <c r="F229" s="70" t="s">
        <v>161</v>
      </c>
      <c r="G229" s="1073" t="s">
        <v>788</v>
      </c>
      <c r="H229" s="70" t="s">
        <v>788</v>
      </c>
      <c r="I229" s="1066"/>
      <c r="J229" s="73"/>
      <c r="K229" s="71"/>
      <c r="L229" s="71"/>
      <c r="M229" s="71"/>
      <c r="N229" s="71"/>
      <c r="O229" s="71"/>
      <c r="P229" s="71"/>
      <c r="Q229" s="71"/>
      <c r="R229" s="71"/>
      <c r="S229" s="71"/>
      <c r="T229" s="71"/>
      <c r="U229" s="71"/>
      <c r="V229" s="71"/>
      <c r="W229" s="71"/>
      <c r="X229" s="71"/>
      <c r="Y229" s="71"/>
      <c r="Z229" s="71"/>
      <c r="AA229" s="71"/>
      <c r="AB229" s="71"/>
      <c r="AC229" s="72"/>
      <c r="AD229" s="71"/>
      <c r="AE229" s="71"/>
      <c r="AF229" s="71"/>
      <c r="AG229" s="71"/>
      <c r="AH229" s="71"/>
      <c r="AI229" s="71"/>
      <c r="AJ229" s="71"/>
      <c r="AK229" s="71"/>
      <c r="AL229" s="71"/>
      <c r="AM229" s="71"/>
      <c r="AN229" s="71"/>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row>
    <row r="230" spans="1:76">
      <c r="A230" s="16" t="s">
        <v>1571</v>
      </c>
      <c r="B230" s="70">
        <v>222</v>
      </c>
      <c r="C230" s="70">
        <v>16</v>
      </c>
      <c r="D230" s="70">
        <v>42</v>
      </c>
      <c r="E230" s="70">
        <v>2022</v>
      </c>
      <c r="F230" s="70" t="s">
        <v>161</v>
      </c>
      <c r="G230" s="1073" t="s">
        <v>788</v>
      </c>
      <c r="H230" s="70" t="s">
        <v>788</v>
      </c>
      <c r="I230" s="1066"/>
      <c r="J230" s="73"/>
      <c r="K230" s="71"/>
      <c r="L230" s="71"/>
      <c r="M230" s="71"/>
      <c r="N230" s="71"/>
      <c r="O230" s="71"/>
      <c r="P230" s="71"/>
      <c r="Q230" s="71"/>
      <c r="R230" s="71"/>
      <c r="S230" s="71"/>
      <c r="T230" s="71"/>
      <c r="U230" s="71"/>
      <c r="V230" s="71"/>
      <c r="W230" s="71"/>
      <c r="X230" s="71"/>
      <c r="Y230" s="71"/>
      <c r="Z230" s="71"/>
      <c r="AA230" s="71"/>
      <c r="AB230" s="71"/>
      <c r="AC230" s="72"/>
      <c r="AD230" s="71"/>
      <c r="AE230" s="71"/>
      <c r="AF230" s="71"/>
      <c r="AG230" s="71"/>
      <c r="AH230" s="71"/>
      <c r="AI230" s="71"/>
      <c r="AJ230" s="71"/>
      <c r="AK230" s="71"/>
      <c r="AL230" s="71"/>
      <c r="AM230" s="71"/>
      <c r="AN230" s="71"/>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row>
    <row r="231" spans="1:76">
      <c r="A231" s="16" t="s">
        <v>1571</v>
      </c>
      <c r="B231" s="70">
        <v>223</v>
      </c>
      <c r="C231" s="70">
        <v>16</v>
      </c>
      <c r="D231" s="70">
        <v>43</v>
      </c>
      <c r="E231" s="70">
        <v>2022</v>
      </c>
      <c r="F231" s="70" t="s">
        <v>161</v>
      </c>
      <c r="G231" s="1073" t="s">
        <v>788</v>
      </c>
      <c r="H231" s="70" t="s">
        <v>788</v>
      </c>
      <c r="I231" s="1066"/>
      <c r="J231" s="73"/>
      <c r="K231" s="71"/>
      <c r="L231" s="71"/>
      <c r="M231" s="71"/>
      <c r="N231" s="71"/>
      <c r="O231" s="71"/>
      <c r="P231" s="71"/>
      <c r="Q231" s="71"/>
      <c r="R231" s="71"/>
      <c r="S231" s="71"/>
      <c r="T231" s="71"/>
      <c r="U231" s="71"/>
      <c r="V231" s="71"/>
      <c r="W231" s="71"/>
      <c r="X231" s="71"/>
      <c r="Y231" s="71"/>
      <c r="Z231" s="71"/>
      <c r="AA231" s="71"/>
      <c r="AB231" s="71"/>
      <c r="AC231" s="72"/>
      <c r="AD231" s="71"/>
      <c r="AE231" s="71"/>
      <c r="AF231" s="71"/>
      <c r="AG231" s="71"/>
      <c r="AH231" s="71"/>
      <c r="AI231" s="71"/>
      <c r="AJ231" s="71"/>
      <c r="AK231" s="71"/>
      <c r="AL231" s="71"/>
      <c r="AM231" s="71"/>
      <c r="AN231" s="7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row>
    <row r="232" spans="1:76">
      <c r="A232" s="16" t="s">
        <v>1571</v>
      </c>
      <c r="B232" s="70">
        <v>224</v>
      </c>
      <c r="C232" s="70">
        <v>16</v>
      </c>
      <c r="D232" s="70">
        <v>44</v>
      </c>
      <c r="E232" s="70">
        <v>2022</v>
      </c>
      <c r="F232" s="70" t="s">
        <v>161</v>
      </c>
      <c r="G232" s="1073" t="s">
        <v>788</v>
      </c>
      <c r="H232" s="70" t="s">
        <v>788</v>
      </c>
      <c r="I232" s="1066"/>
      <c r="J232" s="73"/>
      <c r="K232" s="71"/>
      <c r="L232" s="71"/>
      <c r="M232" s="71"/>
      <c r="N232" s="71"/>
      <c r="O232" s="71"/>
      <c r="P232" s="71"/>
      <c r="Q232" s="71"/>
      <c r="R232" s="71"/>
      <c r="S232" s="71"/>
      <c r="T232" s="71"/>
      <c r="U232" s="71"/>
      <c r="V232" s="71"/>
      <c r="W232" s="71"/>
      <c r="X232" s="71"/>
      <c r="Y232" s="71"/>
      <c r="Z232" s="71"/>
      <c r="AA232" s="71"/>
      <c r="AB232" s="71"/>
      <c r="AC232" s="72"/>
      <c r="AD232" s="71"/>
      <c r="AE232" s="71"/>
      <c r="AF232" s="71"/>
      <c r="AG232" s="71"/>
      <c r="AH232" s="71"/>
      <c r="AI232" s="71"/>
      <c r="AJ232" s="71"/>
      <c r="AK232" s="71"/>
      <c r="AL232" s="71"/>
      <c r="AM232" s="71"/>
      <c r="AN232" s="71"/>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row>
    <row r="233" spans="1:76">
      <c r="A233" s="16" t="s">
        <v>1571</v>
      </c>
      <c r="B233" s="70">
        <v>225</v>
      </c>
      <c r="C233" s="70">
        <v>16</v>
      </c>
      <c r="D233" s="70">
        <v>45</v>
      </c>
      <c r="E233" s="70">
        <v>2022</v>
      </c>
      <c r="F233" s="70" t="s">
        <v>161</v>
      </c>
      <c r="G233" s="1073" t="s">
        <v>788</v>
      </c>
      <c r="H233" s="70" t="s">
        <v>788</v>
      </c>
      <c r="I233" s="1066"/>
      <c r="J233" s="73"/>
      <c r="K233" s="71"/>
      <c r="L233" s="71"/>
      <c r="M233" s="71"/>
      <c r="N233" s="71"/>
      <c r="O233" s="71"/>
      <c r="P233" s="71"/>
      <c r="Q233" s="71"/>
      <c r="R233" s="71"/>
      <c r="S233" s="71"/>
      <c r="T233" s="71"/>
      <c r="U233" s="71"/>
      <c r="V233" s="71"/>
      <c r="W233" s="71"/>
      <c r="X233" s="71"/>
      <c r="Y233" s="71"/>
      <c r="Z233" s="71"/>
      <c r="AA233" s="71"/>
      <c r="AB233" s="71"/>
      <c r="AC233" s="72"/>
      <c r="AD233" s="71"/>
      <c r="AE233" s="71"/>
      <c r="AF233" s="71"/>
      <c r="AG233" s="71"/>
      <c r="AH233" s="71"/>
      <c r="AI233" s="71"/>
      <c r="AJ233" s="71"/>
      <c r="AK233" s="71"/>
      <c r="AL233" s="71"/>
      <c r="AM233" s="71"/>
      <c r="AN233" s="71"/>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row>
    <row r="234" spans="1:76">
      <c r="A234" s="16" t="s">
        <v>1571</v>
      </c>
      <c r="B234" s="70">
        <v>226</v>
      </c>
      <c r="C234" s="70">
        <v>16</v>
      </c>
      <c r="D234" s="70">
        <v>46</v>
      </c>
      <c r="E234" s="70">
        <v>2022</v>
      </c>
      <c r="F234" s="70" t="s">
        <v>161</v>
      </c>
      <c r="G234" s="1073" t="s">
        <v>788</v>
      </c>
      <c r="H234" s="70" t="s">
        <v>788</v>
      </c>
      <c r="I234" s="1066"/>
      <c r="J234" s="73"/>
      <c r="K234" s="71"/>
      <c r="L234" s="71"/>
      <c r="M234" s="71"/>
      <c r="N234" s="71"/>
      <c r="O234" s="71"/>
      <c r="P234" s="71"/>
      <c r="Q234" s="71"/>
      <c r="R234" s="71"/>
      <c r="S234" s="71"/>
      <c r="T234" s="71"/>
      <c r="U234" s="71"/>
      <c r="V234" s="71"/>
      <c r="W234" s="71"/>
      <c r="X234" s="71"/>
      <c r="Y234" s="71"/>
      <c r="Z234" s="71"/>
      <c r="AA234" s="71"/>
      <c r="AB234" s="71"/>
      <c r="AC234" s="72"/>
      <c r="AD234" s="71"/>
      <c r="AE234" s="71"/>
      <c r="AF234" s="71"/>
      <c r="AG234" s="71"/>
      <c r="AH234" s="71"/>
      <c r="AI234" s="71"/>
      <c r="AJ234" s="71"/>
      <c r="AK234" s="71"/>
      <c r="AL234" s="71"/>
      <c r="AM234" s="71"/>
      <c r="AN234" s="71"/>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row>
    <row r="235" spans="1:76">
      <c r="A235" s="16" t="s">
        <v>1571</v>
      </c>
      <c r="B235" s="70">
        <v>227</v>
      </c>
      <c r="C235" s="70">
        <v>16</v>
      </c>
      <c r="D235" s="70">
        <v>47</v>
      </c>
      <c r="E235" s="70">
        <v>2022</v>
      </c>
      <c r="F235" s="70" t="s">
        <v>161</v>
      </c>
      <c r="G235" s="1073" t="s">
        <v>788</v>
      </c>
      <c r="H235" s="70" t="s">
        <v>788</v>
      </c>
      <c r="I235" s="1066"/>
      <c r="J235" s="73"/>
      <c r="K235" s="71"/>
      <c r="L235" s="71"/>
      <c r="M235" s="71"/>
      <c r="N235" s="71"/>
      <c r="O235" s="71"/>
      <c r="P235" s="71"/>
      <c r="Q235" s="71"/>
      <c r="R235" s="71"/>
      <c r="S235" s="71"/>
      <c r="T235" s="71"/>
      <c r="U235" s="71"/>
      <c r="V235" s="71"/>
      <c r="W235" s="71"/>
      <c r="X235" s="71"/>
      <c r="Y235" s="71"/>
      <c r="Z235" s="71"/>
      <c r="AA235" s="71"/>
      <c r="AB235" s="71"/>
      <c r="AC235" s="72"/>
      <c r="AD235" s="71"/>
      <c r="AE235" s="71"/>
      <c r="AF235" s="71"/>
      <c r="AG235" s="71"/>
      <c r="AH235" s="71"/>
      <c r="AI235" s="71"/>
      <c r="AJ235" s="71"/>
      <c r="AK235" s="71"/>
      <c r="AL235" s="71"/>
      <c r="AM235" s="71"/>
      <c r="AN235" s="71"/>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row>
    <row r="236" spans="1:76">
      <c r="A236" s="16" t="s">
        <v>1571</v>
      </c>
      <c r="B236" s="70">
        <v>228</v>
      </c>
      <c r="C236" s="70">
        <v>16</v>
      </c>
      <c r="D236" s="70">
        <v>48</v>
      </c>
      <c r="E236" s="70">
        <v>2022</v>
      </c>
      <c r="F236" s="70" t="s">
        <v>161</v>
      </c>
      <c r="G236" s="1073" t="s">
        <v>788</v>
      </c>
      <c r="H236" s="70" t="s">
        <v>788</v>
      </c>
      <c r="I236" s="1066"/>
      <c r="J236" s="73"/>
      <c r="K236" s="71"/>
      <c r="L236" s="71"/>
      <c r="M236" s="71"/>
      <c r="N236" s="71"/>
      <c r="O236" s="71"/>
      <c r="P236" s="71"/>
      <c r="Q236" s="71"/>
      <c r="R236" s="71"/>
      <c r="S236" s="71"/>
      <c r="T236" s="71"/>
      <c r="U236" s="71"/>
      <c r="V236" s="71"/>
      <c r="W236" s="71"/>
      <c r="X236" s="71"/>
      <c r="Y236" s="71"/>
      <c r="Z236" s="71"/>
      <c r="AA236" s="71"/>
      <c r="AB236" s="71"/>
      <c r="AC236" s="72"/>
      <c r="AD236" s="71"/>
      <c r="AE236" s="71"/>
      <c r="AF236" s="71"/>
      <c r="AG236" s="71"/>
      <c r="AH236" s="71"/>
      <c r="AI236" s="71"/>
      <c r="AJ236" s="71"/>
      <c r="AK236" s="71"/>
      <c r="AL236" s="71"/>
      <c r="AM236" s="71"/>
      <c r="AN236" s="71"/>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row>
    <row r="237" spans="1:76">
      <c r="A237" s="16" t="s">
        <v>1571</v>
      </c>
      <c r="B237" s="70">
        <v>229</v>
      </c>
      <c r="C237" s="70">
        <v>16</v>
      </c>
      <c r="D237" s="70">
        <v>49</v>
      </c>
      <c r="E237" s="70">
        <v>2022</v>
      </c>
      <c r="F237" s="70" t="s">
        <v>161</v>
      </c>
      <c r="G237" s="1073" t="s">
        <v>788</v>
      </c>
      <c r="H237" s="70" t="s">
        <v>788</v>
      </c>
      <c r="I237" s="1066"/>
      <c r="J237" s="73"/>
      <c r="K237" s="71"/>
      <c r="L237" s="71"/>
      <c r="M237" s="71"/>
      <c r="N237" s="71"/>
      <c r="O237" s="71"/>
      <c r="P237" s="71"/>
      <c r="Q237" s="71"/>
      <c r="R237" s="71"/>
      <c r="S237" s="71"/>
      <c r="T237" s="71"/>
      <c r="U237" s="71"/>
      <c r="V237" s="71"/>
      <c r="W237" s="71"/>
      <c r="X237" s="71"/>
      <c r="Y237" s="71"/>
      <c r="Z237" s="71"/>
      <c r="AA237" s="71"/>
      <c r="AB237" s="71"/>
      <c r="AC237" s="72"/>
      <c r="AD237" s="71"/>
      <c r="AE237" s="71"/>
      <c r="AF237" s="71"/>
      <c r="AG237" s="71"/>
      <c r="AH237" s="71"/>
      <c r="AI237" s="71"/>
      <c r="AJ237" s="71"/>
      <c r="AK237" s="71"/>
      <c r="AL237" s="71"/>
      <c r="AM237" s="71"/>
      <c r="AN237" s="71"/>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row>
    <row r="238" spans="1:76">
      <c r="A238" s="16" t="s">
        <v>1571</v>
      </c>
      <c r="B238" s="70">
        <v>230</v>
      </c>
      <c r="C238" s="70">
        <v>16</v>
      </c>
      <c r="D238" s="70">
        <v>50</v>
      </c>
      <c r="E238" s="70">
        <v>2022</v>
      </c>
      <c r="F238" s="70" t="s">
        <v>161</v>
      </c>
      <c r="G238" s="1073" t="s">
        <v>788</v>
      </c>
      <c r="H238" s="70" t="s">
        <v>788</v>
      </c>
      <c r="I238" s="1066"/>
      <c r="J238" s="73"/>
      <c r="K238" s="71"/>
      <c r="L238" s="71"/>
      <c r="M238" s="71"/>
      <c r="N238" s="71"/>
      <c r="O238" s="71"/>
      <c r="P238" s="71"/>
      <c r="Q238" s="71"/>
      <c r="R238" s="71"/>
      <c r="S238" s="71"/>
      <c r="T238" s="71"/>
      <c r="U238" s="71"/>
      <c r="V238" s="71"/>
      <c r="W238" s="71"/>
      <c r="X238" s="71"/>
      <c r="Y238" s="71"/>
      <c r="Z238" s="71"/>
      <c r="AA238" s="71"/>
      <c r="AB238" s="71"/>
      <c r="AC238" s="72"/>
      <c r="AD238" s="71"/>
      <c r="AE238" s="71"/>
      <c r="AF238" s="71"/>
      <c r="AG238" s="71"/>
      <c r="AH238" s="71"/>
      <c r="AI238" s="71"/>
      <c r="AJ238" s="71"/>
      <c r="AK238" s="71"/>
      <c r="AL238" s="71"/>
      <c r="AM238" s="71"/>
      <c r="AN238" s="71"/>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row>
    <row r="239" spans="1:76">
      <c r="A239" s="16" t="s">
        <v>1571</v>
      </c>
      <c r="B239" s="70">
        <v>231</v>
      </c>
      <c r="C239" s="70">
        <v>16</v>
      </c>
      <c r="D239" s="70">
        <v>51</v>
      </c>
      <c r="E239" s="70">
        <v>2022</v>
      </c>
      <c r="F239" s="70" t="s">
        <v>161</v>
      </c>
      <c r="G239" s="1073" t="s">
        <v>788</v>
      </c>
      <c r="H239" s="70" t="s">
        <v>788</v>
      </c>
      <c r="I239" s="1066"/>
      <c r="J239" s="73"/>
      <c r="K239" s="71"/>
      <c r="L239" s="71"/>
      <c r="M239" s="71"/>
      <c r="N239" s="71"/>
      <c r="O239" s="71"/>
      <c r="P239" s="71"/>
      <c r="Q239" s="71"/>
      <c r="R239" s="71"/>
      <c r="S239" s="71"/>
      <c r="T239" s="71"/>
      <c r="U239" s="71"/>
      <c r="V239" s="71"/>
      <c r="W239" s="71"/>
      <c r="X239" s="71"/>
      <c r="Y239" s="71"/>
      <c r="Z239" s="71"/>
      <c r="AA239" s="71"/>
      <c r="AB239" s="71"/>
      <c r="AC239" s="72"/>
      <c r="AD239" s="71"/>
      <c r="AE239" s="71"/>
      <c r="AF239" s="71"/>
      <c r="AG239" s="71"/>
      <c r="AH239" s="71"/>
      <c r="AI239" s="71"/>
      <c r="AJ239" s="71"/>
      <c r="AK239" s="71"/>
      <c r="AL239" s="71"/>
      <c r="AM239" s="71"/>
      <c r="AN239" s="71"/>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row>
    <row r="240" spans="1:76">
      <c r="A240" s="16" t="s">
        <v>1571</v>
      </c>
      <c r="B240" s="70">
        <v>232</v>
      </c>
      <c r="C240" s="70">
        <v>16</v>
      </c>
      <c r="D240" s="70">
        <v>52</v>
      </c>
      <c r="E240" s="70">
        <v>2022</v>
      </c>
      <c r="F240" s="70" t="s">
        <v>161</v>
      </c>
      <c r="G240" s="1073" t="s">
        <v>788</v>
      </c>
      <c r="H240" s="70" t="s">
        <v>788</v>
      </c>
      <c r="I240" s="1066"/>
      <c r="J240" s="73"/>
      <c r="K240" s="71"/>
      <c r="L240" s="71"/>
      <c r="M240" s="71"/>
      <c r="N240" s="71"/>
      <c r="O240" s="71"/>
      <c r="P240" s="71"/>
      <c r="Q240" s="71"/>
      <c r="R240" s="71"/>
      <c r="S240" s="71"/>
      <c r="T240" s="71"/>
      <c r="U240" s="71"/>
      <c r="V240" s="71"/>
      <c r="W240" s="71"/>
      <c r="X240" s="71"/>
      <c r="Y240" s="71"/>
      <c r="Z240" s="71"/>
      <c r="AA240" s="71"/>
      <c r="AB240" s="71"/>
      <c r="AC240" s="72"/>
      <c r="AD240" s="71"/>
      <c r="AE240" s="71"/>
      <c r="AF240" s="71"/>
      <c r="AG240" s="71"/>
      <c r="AH240" s="71"/>
      <c r="AI240" s="71"/>
      <c r="AJ240" s="71"/>
      <c r="AK240" s="71"/>
      <c r="AL240" s="71"/>
      <c r="AM240" s="71"/>
      <c r="AN240" s="71"/>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row>
    <row r="241" spans="1:76">
      <c r="A241" s="16" t="s">
        <v>1571</v>
      </c>
      <c r="B241" s="70">
        <v>233</v>
      </c>
      <c r="C241" s="70">
        <v>16</v>
      </c>
      <c r="D241" s="70">
        <v>53</v>
      </c>
      <c r="E241" s="70">
        <v>2022</v>
      </c>
      <c r="F241" s="70" t="s">
        <v>161</v>
      </c>
      <c r="G241" s="1073" t="s">
        <v>788</v>
      </c>
      <c r="H241" s="70" t="s">
        <v>788</v>
      </c>
      <c r="I241" s="1066"/>
      <c r="J241" s="73"/>
      <c r="K241" s="71"/>
      <c r="L241" s="71"/>
      <c r="M241" s="71"/>
      <c r="N241" s="71"/>
      <c r="O241" s="71"/>
      <c r="P241" s="71"/>
      <c r="Q241" s="71"/>
      <c r="R241" s="71"/>
      <c r="S241" s="71"/>
      <c r="T241" s="71"/>
      <c r="U241" s="71"/>
      <c r="V241" s="71"/>
      <c r="W241" s="71"/>
      <c r="X241" s="71"/>
      <c r="Y241" s="71"/>
      <c r="Z241" s="71"/>
      <c r="AA241" s="71"/>
      <c r="AB241" s="71"/>
      <c r="AC241" s="72"/>
      <c r="AD241" s="71"/>
      <c r="AE241" s="71"/>
      <c r="AF241" s="71"/>
      <c r="AG241" s="71"/>
      <c r="AH241" s="71"/>
      <c r="AI241" s="71"/>
      <c r="AJ241" s="71"/>
      <c r="AK241" s="71"/>
      <c r="AL241" s="71"/>
      <c r="AM241" s="71"/>
      <c r="AN241" s="7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row>
    <row r="242" spans="1:76">
      <c r="A242" s="16" t="s">
        <v>1571</v>
      </c>
      <c r="B242" s="70">
        <v>234</v>
      </c>
      <c r="C242" s="70">
        <v>16</v>
      </c>
      <c r="D242" s="70">
        <v>54</v>
      </c>
      <c r="E242" s="70">
        <v>2022</v>
      </c>
      <c r="F242" s="70" t="s">
        <v>161</v>
      </c>
      <c r="G242" s="1073" t="s">
        <v>788</v>
      </c>
      <c r="H242" s="70" t="s">
        <v>788</v>
      </c>
      <c r="I242" s="1066"/>
      <c r="J242" s="73"/>
      <c r="K242" s="71"/>
      <c r="L242" s="71"/>
      <c r="M242" s="71"/>
      <c r="N242" s="71"/>
      <c r="O242" s="71"/>
      <c r="P242" s="71"/>
      <c r="Q242" s="71"/>
      <c r="R242" s="71"/>
      <c r="S242" s="71"/>
      <c r="T242" s="71"/>
      <c r="U242" s="71"/>
      <c r="V242" s="71"/>
      <c r="W242" s="71"/>
      <c r="X242" s="71"/>
      <c r="Y242" s="71"/>
      <c r="Z242" s="71"/>
      <c r="AA242" s="71"/>
      <c r="AB242" s="71"/>
      <c r="AC242" s="72"/>
      <c r="AD242" s="71"/>
      <c r="AE242" s="71"/>
      <c r="AF242" s="71"/>
      <c r="AG242" s="71"/>
      <c r="AH242" s="71"/>
      <c r="AI242" s="71"/>
      <c r="AJ242" s="71"/>
      <c r="AK242" s="71"/>
      <c r="AL242" s="71"/>
      <c r="AM242" s="71"/>
      <c r="AN242" s="71"/>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row>
    <row r="243" spans="1:76">
      <c r="A243" s="16" t="s">
        <v>1571</v>
      </c>
      <c r="B243" s="70">
        <v>235</v>
      </c>
      <c r="C243" s="70">
        <v>16</v>
      </c>
      <c r="D243" s="70">
        <v>55</v>
      </c>
      <c r="E243" s="70">
        <v>2022</v>
      </c>
      <c r="F243" s="70" t="s">
        <v>161</v>
      </c>
      <c r="G243" s="1073" t="s">
        <v>788</v>
      </c>
      <c r="H243" s="70" t="s">
        <v>788</v>
      </c>
      <c r="I243" s="1066"/>
      <c r="J243" s="73"/>
      <c r="K243" s="71"/>
      <c r="L243" s="71"/>
      <c r="M243" s="71"/>
      <c r="N243" s="71"/>
      <c r="O243" s="71"/>
      <c r="P243" s="71"/>
      <c r="Q243" s="71"/>
      <c r="R243" s="71"/>
      <c r="S243" s="71"/>
      <c r="T243" s="71"/>
      <c r="U243" s="71"/>
      <c r="V243" s="71"/>
      <c r="W243" s="71"/>
      <c r="X243" s="71"/>
      <c r="Y243" s="71"/>
      <c r="Z243" s="71"/>
      <c r="AA243" s="71"/>
      <c r="AB243" s="71"/>
      <c r="AC243" s="72"/>
      <c r="AD243" s="71"/>
      <c r="AE243" s="71"/>
      <c r="AF243" s="71"/>
      <c r="AG243" s="71"/>
      <c r="AH243" s="71"/>
      <c r="AI243" s="71"/>
      <c r="AJ243" s="71"/>
      <c r="AK243" s="71"/>
      <c r="AL243" s="71"/>
      <c r="AM243" s="71"/>
      <c r="AN243" s="71"/>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row>
    <row r="244" spans="1:76">
      <c r="A244" s="16" t="s">
        <v>1571</v>
      </c>
      <c r="B244" s="70">
        <v>236</v>
      </c>
      <c r="C244" s="70">
        <v>16</v>
      </c>
      <c r="D244" s="70">
        <v>56</v>
      </c>
      <c r="E244" s="70">
        <v>2022</v>
      </c>
      <c r="F244" s="70" t="s">
        <v>161</v>
      </c>
      <c r="G244" s="1073" t="s">
        <v>788</v>
      </c>
      <c r="H244" s="70" t="s">
        <v>788</v>
      </c>
      <c r="I244" s="1066"/>
      <c r="J244" s="73"/>
      <c r="K244" s="71"/>
      <c r="L244" s="71"/>
      <c r="M244" s="71"/>
      <c r="N244" s="71"/>
      <c r="O244" s="71"/>
      <c r="P244" s="71"/>
      <c r="Q244" s="71"/>
      <c r="R244" s="71"/>
      <c r="S244" s="71"/>
      <c r="T244" s="71"/>
      <c r="U244" s="71"/>
      <c r="V244" s="71"/>
      <c r="W244" s="71"/>
      <c r="X244" s="71"/>
      <c r="Y244" s="71"/>
      <c r="Z244" s="71"/>
      <c r="AA244" s="71"/>
      <c r="AB244" s="71"/>
      <c r="AC244" s="72"/>
      <c r="AD244" s="71"/>
      <c r="AE244" s="71"/>
      <c r="AF244" s="71"/>
      <c r="AG244" s="71"/>
      <c r="AH244" s="71"/>
      <c r="AI244" s="71"/>
      <c r="AJ244" s="71"/>
      <c r="AK244" s="71"/>
      <c r="AL244" s="71"/>
      <c r="AM244" s="71"/>
      <c r="AN244" s="71"/>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row>
    <row r="245" spans="1:76">
      <c r="A245" s="16" t="s">
        <v>1571</v>
      </c>
      <c r="B245" s="70">
        <v>237</v>
      </c>
      <c r="C245" s="70">
        <v>16</v>
      </c>
      <c r="D245" s="70">
        <v>57</v>
      </c>
      <c r="E245" s="70">
        <v>2022</v>
      </c>
      <c r="F245" s="70" t="s">
        <v>161</v>
      </c>
      <c r="G245" s="1073" t="s">
        <v>788</v>
      </c>
      <c r="H245" s="70" t="s">
        <v>788</v>
      </c>
      <c r="I245" s="1066"/>
      <c r="J245" s="73"/>
      <c r="K245" s="71"/>
      <c r="L245" s="71"/>
      <c r="M245" s="71"/>
      <c r="N245" s="71"/>
      <c r="O245" s="71"/>
      <c r="P245" s="71"/>
      <c r="Q245" s="71"/>
      <c r="R245" s="71"/>
      <c r="S245" s="71"/>
      <c r="T245" s="71"/>
      <c r="U245" s="71"/>
      <c r="V245" s="71"/>
      <c r="W245" s="71"/>
      <c r="X245" s="71"/>
      <c r="Y245" s="71"/>
      <c r="Z245" s="71"/>
      <c r="AA245" s="71"/>
      <c r="AB245" s="71"/>
      <c r="AC245" s="72"/>
      <c r="AD245" s="71"/>
      <c r="AE245" s="71"/>
      <c r="AF245" s="71"/>
      <c r="AG245" s="71"/>
      <c r="AH245" s="71"/>
      <c r="AI245" s="71"/>
      <c r="AJ245" s="71"/>
      <c r="AK245" s="71"/>
      <c r="AL245" s="71"/>
      <c r="AM245" s="71"/>
      <c r="AN245" s="71"/>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row>
    <row r="246" spans="1:76">
      <c r="A246" s="16" t="s">
        <v>1571</v>
      </c>
      <c r="B246" s="70">
        <v>238</v>
      </c>
      <c r="C246" s="70">
        <v>16</v>
      </c>
      <c r="D246" s="70">
        <v>58</v>
      </c>
      <c r="E246" s="70">
        <v>2022</v>
      </c>
      <c r="F246" s="70" t="s">
        <v>161</v>
      </c>
      <c r="G246" s="1073" t="s">
        <v>788</v>
      </c>
      <c r="H246" s="70" t="s">
        <v>788</v>
      </c>
      <c r="I246" s="1066"/>
      <c r="J246" s="73"/>
      <c r="K246" s="71"/>
      <c r="L246" s="71"/>
      <c r="M246" s="71"/>
      <c r="N246" s="71"/>
      <c r="O246" s="71"/>
      <c r="P246" s="71"/>
      <c r="Q246" s="71"/>
      <c r="R246" s="71"/>
      <c r="S246" s="71"/>
      <c r="T246" s="71"/>
      <c r="U246" s="71"/>
      <c r="V246" s="71"/>
      <c r="W246" s="71"/>
      <c r="X246" s="71"/>
      <c r="Y246" s="71"/>
      <c r="Z246" s="71"/>
      <c r="AA246" s="71"/>
      <c r="AB246" s="71"/>
      <c r="AC246" s="72"/>
      <c r="AD246" s="71"/>
      <c r="AE246" s="71"/>
      <c r="AF246" s="71"/>
      <c r="AG246" s="71"/>
      <c r="AH246" s="71"/>
      <c r="AI246" s="71"/>
      <c r="AJ246" s="71"/>
      <c r="AK246" s="71"/>
      <c r="AL246" s="71"/>
      <c r="AM246" s="71"/>
      <c r="AN246" s="71"/>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row>
    <row r="247" spans="1:76">
      <c r="A247" s="16" t="s">
        <v>1571</v>
      </c>
      <c r="B247" s="70">
        <v>239</v>
      </c>
      <c r="C247" s="70">
        <v>16</v>
      </c>
      <c r="D247" s="70">
        <v>59</v>
      </c>
      <c r="E247" s="70">
        <v>2022</v>
      </c>
      <c r="F247" s="70" t="s">
        <v>161</v>
      </c>
      <c r="G247" s="1073" t="s">
        <v>788</v>
      </c>
      <c r="H247" s="70" t="s">
        <v>788</v>
      </c>
      <c r="I247" s="1066"/>
      <c r="J247" s="73"/>
      <c r="K247" s="71"/>
      <c r="L247" s="71"/>
      <c r="M247" s="71"/>
      <c r="N247" s="71"/>
      <c r="O247" s="71"/>
      <c r="P247" s="71"/>
      <c r="Q247" s="71"/>
      <c r="R247" s="71"/>
      <c r="S247" s="71"/>
      <c r="T247" s="71"/>
      <c r="U247" s="71"/>
      <c r="V247" s="71"/>
      <c r="W247" s="71"/>
      <c r="X247" s="71"/>
      <c r="Y247" s="71"/>
      <c r="Z247" s="71"/>
      <c r="AA247" s="71"/>
      <c r="AB247" s="71"/>
      <c r="AC247" s="72"/>
      <c r="AD247" s="71"/>
      <c r="AE247" s="71"/>
      <c r="AF247" s="71"/>
      <c r="AG247" s="71"/>
      <c r="AH247" s="71"/>
      <c r="AI247" s="71"/>
      <c r="AJ247" s="71"/>
      <c r="AK247" s="71"/>
      <c r="AL247" s="71"/>
      <c r="AM247" s="71"/>
      <c r="AN247" s="71"/>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row>
    <row r="248" spans="1:76">
      <c r="A248" s="16" t="s">
        <v>1571</v>
      </c>
      <c r="B248" s="70">
        <v>240</v>
      </c>
      <c r="C248" s="70">
        <v>16</v>
      </c>
      <c r="D248" s="70">
        <v>60</v>
      </c>
      <c r="E248" s="70">
        <v>2022</v>
      </c>
      <c r="F248" s="70" t="s">
        <v>161</v>
      </c>
      <c r="G248" s="1073" t="s">
        <v>788</v>
      </c>
      <c r="H248" s="70" t="s">
        <v>788</v>
      </c>
      <c r="I248" s="1066"/>
      <c r="J248" s="73"/>
      <c r="K248" s="71"/>
      <c r="L248" s="71"/>
      <c r="M248" s="71"/>
      <c r="N248" s="71"/>
      <c r="O248" s="71"/>
      <c r="P248" s="71"/>
      <c r="Q248" s="71"/>
      <c r="R248" s="71"/>
      <c r="S248" s="71"/>
      <c r="T248" s="71"/>
      <c r="U248" s="71"/>
      <c r="V248" s="71"/>
      <c r="W248" s="71"/>
      <c r="X248" s="71"/>
      <c r="Y248" s="71"/>
      <c r="Z248" s="71"/>
      <c r="AA248" s="71"/>
      <c r="AB248" s="71"/>
      <c r="AC248" s="72"/>
      <c r="AD248" s="71"/>
      <c r="AE248" s="71"/>
      <c r="AF248" s="71"/>
      <c r="AG248" s="71"/>
      <c r="AH248" s="71"/>
      <c r="AI248" s="71"/>
      <c r="AJ248" s="71"/>
      <c r="AK248" s="71"/>
      <c r="AL248" s="71"/>
      <c r="AM248" s="71"/>
      <c r="AN248" s="71"/>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row>
    <row r="249" spans="1:76">
      <c r="A249" s="16" t="s">
        <v>1571</v>
      </c>
      <c r="B249" s="70">
        <v>241</v>
      </c>
      <c r="C249" s="70">
        <v>16</v>
      </c>
      <c r="D249" s="70">
        <v>61</v>
      </c>
      <c r="E249" s="70">
        <v>2022</v>
      </c>
      <c r="F249" s="70" t="s">
        <v>161</v>
      </c>
      <c r="G249" s="1073" t="s">
        <v>788</v>
      </c>
      <c r="H249" s="70" t="s">
        <v>788</v>
      </c>
      <c r="I249" s="1066"/>
      <c r="J249" s="73"/>
      <c r="K249" s="71"/>
      <c r="L249" s="71"/>
      <c r="M249" s="71"/>
      <c r="N249" s="71"/>
      <c r="O249" s="71"/>
      <c r="P249" s="71"/>
      <c r="Q249" s="71"/>
      <c r="R249" s="71"/>
      <c r="S249" s="71"/>
      <c r="T249" s="71"/>
      <c r="U249" s="71"/>
      <c r="V249" s="71"/>
      <c r="W249" s="71"/>
      <c r="X249" s="71"/>
      <c r="Y249" s="71"/>
      <c r="Z249" s="71"/>
      <c r="AA249" s="71"/>
      <c r="AB249" s="71"/>
      <c r="AC249" s="72"/>
      <c r="AD249" s="71"/>
      <c r="AE249" s="71"/>
      <c r="AF249" s="71"/>
      <c r="AG249" s="71"/>
      <c r="AH249" s="71"/>
      <c r="AI249" s="71"/>
      <c r="AJ249" s="71"/>
      <c r="AK249" s="71"/>
      <c r="AL249" s="71"/>
      <c r="AM249" s="71"/>
      <c r="AN249" s="71"/>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row>
    <row r="250" spans="1:76">
      <c r="A250" s="16" t="s">
        <v>1571</v>
      </c>
      <c r="B250" s="70">
        <v>242</v>
      </c>
      <c r="C250" s="70">
        <v>16</v>
      </c>
      <c r="D250" s="70">
        <v>62</v>
      </c>
      <c r="E250" s="70">
        <v>2022</v>
      </c>
      <c r="F250" s="70" t="s">
        <v>161</v>
      </c>
      <c r="G250" s="1073" t="s">
        <v>788</v>
      </c>
      <c r="H250" s="70" t="s">
        <v>788</v>
      </c>
      <c r="I250" s="1066"/>
      <c r="J250" s="73"/>
      <c r="K250" s="71"/>
      <c r="L250" s="71"/>
      <c r="M250" s="71"/>
      <c r="N250" s="71"/>
      <c r="O250" s="71"/>
      <c r="P250" s="71"/>
      <c r="Q250" s="71"/>
      <c r="R250" s="71"/>
      <c r="S250" s="71"/>
      <c r="T250" s="71"/>
      <c r="U250" s="71"/>
      <c r="V250" s="71"/>
      <c r="W250" s="71"/>
      <c r="X250" s="71"/>
      <c r="Y250" s="71"/>
      <c r="Z250" s="71"/>
      <c r="AA250" s="71"/>
      <c r="AB250" s="71"/>
      <c r="AC250" s="72"/>
      <c r="AD250" s="71"/>
      <c r="AE250" s="71"/>
      <c r="AF250" s="71"/>
      <c r="AG250" s="71"/>
      <c r="AH250" s="71"/>
      <c r="AI250" s="71"/>
      <c r="AJ250" s="71"/>
      <c r="AK250" s="71"/>
      <c r="AL250" s="71"/>
      <c r="AM250" s="71"/>
      <c r="AN250" s="71"/>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row>
    <row r="251" spans="1:76">
      <c r="A251" s="16" t="s">
        <v>1571</v>
      </c>
      <c r="B251" s="70">
        <v>243</v>
      </c>
      <c r="C251" s="70">
        <v>16</v>
      </c>
      <c r="D251" s="70">
        <v>63</v>
      </c>
      <c r="E251" s="70">
        <v>2022</v>
      </c>
      <c r="F251" s="70" t="s">
        <v>161</v>
      </c>
      <c r="G251" s="1073" t="s">
        <v>788</v>
      </c>
      <c r="H251" s="70" t="s">
        <v>788</v>
      </c>
      <c r="I251" s="1066"/>
      <c r="J251" s="73"/>
      <c r="K251" s="71"/>
      <c r="L251" s="71"/>
      <c r="M251" s="71"/>
      <c r="N251" s="71"/>
      <c r="O251" s="71"/>
      <c r="P251" s="71"/>
      <c r="Q251" s="71"/>
      <c r="R251" s="71"/>
      <c r="S251" s="71"/>
      <c r="T251" s="71"/>
      <c r="U251" s="71"/>
      <c r="V251" s="71"/>
      <c r="W251" s="71"/>
      <c r="X251" s="71"/>
      <c r="Y251" s="71"/>
      <c r="Z251" s="71"/>
      <c r="AA251" s="71"/>
      <c r="AB251" s="71"/>
      <c r="AC251" s="72"/>
      <c r="AD251" s="71"/>
      <c r="AE251" s="71"/>
      <c r="AF251" s="71"/>
      <c r="AG251" s="71"/>
      <c r="AH251" s="71"/>
      <c r="AI251" s="71"/>
      <c r="AJ251" s="71"/>
      <c r="AK251" s="71"/>
      <c r="AL251" s="71"/>
      <c r="AM251" s="71"/>
      <c r="AN251" s="7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row>
    <row r="252" spans="1:76">
      <c r="A252" s="16" t="s">
        <v>1571</v>
      </c>
      <c r="B252" s="70">
        <v>244</v>
      </c>
      <c r="C252" s="70">
        <v>16</v>
      </c>
      <c r="D252" s="70">
        <v>64</v>
      </c>
      <c r="E252" s="70">
        <v>2022</v>
      </c>
      <c r="F252" s="70" t="s">
        <v>161</v>
      </c>
      <c r="G252" s="1073" t="s">
        <v>788</v>
      </c>
      <c r="H252" s="70" t="s">
        <v>788</v>
      </c>
      <c r="I252" s="1066"/>
      <c r="J252" s="73"/>
      <c r="K252" s="71"/>
      <c r="L252" s="71"/>
      <c r="M252" s="71"/>
      <c r="N252" s="71"/>
      <c r="O252" s="71"/>
      <c r="P252" s="71"/>
      <c r="Q252" s="71"/>
      <c r="R252" s="71"/>
      <c r="S252" s="71"/>
      <c r="T252" s="71"/>
      <c r="U252" s="71"/>
      <c r="V252" s="71"/>
      <c r="W252" s="71"/>
      <c r="X252" s="71"/>
      <c r="Y252" s="71"/>
      <c r="Z252" s="71"/>
      <c r="AA252" s="71"/>
      <c r="AB252" s="71"/>
      <c r="AC252" s="72"/>
      <c r="AD252" s="71"/>
      <c r="AE252" s="71"/>
      <c r="AF252" s="71"/>
      <c r="AG252" s="71"/>
      <c r="AH252" s="71"/>
      <c r="AI252" s="71"/>
      <c r="AJ252" s="71"/>
      <c r="AK252" s="71"/>
      <c r="AL252" s="71"/>
      <c r="AM252" s="71"/>
      <c r="AN252" s="71"/>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row>
    <row r="253" spans="1:76">
      <c r="A253" s="16" t="s">
        <v>1571</v>
      </c>
      <c r="B253" s="70">
        <v>245</v>
      </c>
      <c r="C253" s="70">
        <v>16</v>
      </c>
      <c r="D253" s="70">
        <v>65</v>
      </c>
      <c r="E253" s="70">
        <v>2022</v>
      </c>
      <c r="F253" s="70" t="s">
        <v>161</v>
      </c>
      <c r="G253" s="1073" t="s">
        <v>788</v>
      </c>
      <c r="H253" s="70" t="s">
        <v>788</v>
      </c>
      <c r="I253" s="1066"/>
      <c r="J253" s="73"/>
      <c r="K253" s="71"/>
      <c r="L253" s="71"/>
      <c r="M253" s="71"/>
      <c r="N253" s="71"/>
      <c r="O253" s="71"/>
      <c r="P253" s="71"/>
      <c r="Q253" s="71"/>
      <c r="R253" s="71"/>
      <c r="S253" s="71"/>
      <c r="T253" s="71"/>
      <c r="U253" s="71"/>
      <c r="V253" s="71"/>
      <c r="W253" s="71"/>
      <c r="X253" s="71"/>
      <c r="Y253" s="71"/>
      <c r="Z253" s="71"/>
      <c r="AA253" s="71"/>
      <c r="AB253" s="71"/>
      <c r="AC253" s="72"/>
      <c r="AD253" s="71"/>
      <c r="AE253" s="71"/>
      <c r="AF253" s="71"/>
      <c r="AG253" s="71"/>
      <c r="AH253" s="71"/>
      <c r="AI253" s="71"/>
      <c r="AJ253" s="71"/>
      <c r="AK253" s="71"/>
      <c r="AL253" s="71"/>
      <c r="AM253" s="71"/>
      <c r="AN253" s="71"/>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row>
    <row r="254" spans="1:76">
      <c r="A254" s="16" t="s">
        <v>1571</v>
      </c>
      <c r="B254" s="70">
        <v>246</v>
      </c>
      <c r="C254" s="70">
        <v>16</v>
      </c>
      <c r="D254" s="70">
        <v>66</v>
      </c>
      <c r="E254" s="70">
        <v>2022</v>
      </c>
      <c r="F254" s="70" t="s">
        <v>161</v>
      </c>
      <c r="G254" s="1073" t="s">
        <v>788</v>
      </c>
      <c r="H254" s="70" t="s">
        <v>788</v>
      </c>
      <c r="I254" s="1066"/>
      <c r="J254" s="73"/>
      <c r="K254" s="71"/>
      <c r="L254" s="71"/>
      <c r="M254" s="71"/>
      <c r="N254" s="71"/>
      <c r="O254" s="71"/>
      <c r="P254" s="71"/>
      <c r="Q254" s="71"/>
      <c r="R254" s="71"/>
      <c r="S254" s="71"/>
      <c r="T254" s="71"/>
      <c r="U254" s="71"/>
      <c r="V254" s="71"/>
      <c r="W254" s="71"/>
      <c r="X254" s="71"/>
      <c r="Y254" s="71"/>
      <c r="Z254" s="71"/>
      <c r="AA254" s="71"/>
      <c r="AB254" s="71"/>
      <c r="AC254" s="72"/>
      <c r="AD254" s="71"/>
      <c r="AE254" s="71"/>
      <c r="AF254" s="71"/>
      <c r="AG254" s="71"/>
      <c r="AH254" s="71"/>
      <c r="AI254" s="71"/>
      <c r="AJ254" s="71"/>
      <c r="AK254" s="71"/>
      <c r="AL254" s="71"/>
      <c r="AM254" s="71"/>
      <c r="AN254" s="71"/>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row>
    <row r="255" spans="1:76">
      <c r="A255" s="16" t="s">
        <v>1571</v>
      </c>
      <c r="B255" s="70">
        <v>247</v>
      </c>
      <c r="C255" s="70">
        <v>16</v>
      </c>
      <c r="D255" s="70">
        <v>67</v>
      </c>
      <c r="E255" s="70">
        <v>2022</v>
      </c>
      <c r="F255" s="70" t="s">
        <v>161</v>
      </c>
      <c r="G255" s="1073" t="s">
        <v>788</v>
      </c>
      <c r="H255" s="70" t="s">
        <v>788</v>
      </c>
      <c r="I255" s="1066"/>
      <c r="J255" s="73"/>
      <c r="K255" s="71"/>
      <c r="L255" s="71"/>
      <c r="M255" s="71"/>
      <c r="N255" s="71"/>
      <c r="O255" s="71"/>
      <c r="P255" s="71"/>
      <c r="Q255" s="71"/>
      <c r="R255" s="71"/>
      <c r="S255" s="71"/>
      <c r="T255" s="71"/>
      <c r="U255" s="71"/>
      <c r="V255" s="71"/>
      <c r="W255" s="71"/>
      <c r="X255" s="71"/>
      <c r="Y255" s="71"/>
      <c r="Z255" s="71"/>
      <c r="AA255" s="71"/>
      <c r="AB255" s="71"/>
      <c r="AC255" s="72"/>
      <c r="AD255" s="71"/>
      <c r="AE255" s="71"/>
      <c r="AF255" s="71"/>
      <c r="AG255" s="71"/>
      <c r="AH255" s="71"/>
      <c r="AI255" s="71"/>
      <c r="AJ255" s="71"/>
      <c r="AK255" s="71"/>
      <c r="AL255" s="71"/>
      <c r="AM255" s="71"/>
      <c r="AN255" s="71"/>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row>
    <row r="256" spans="1:76">
      <c r="A256" s="16" t="s">
        <v>1571</v>
      </c>
      <c r="B256" s="70">
        <v>248</v>
      </c>
      <c r="C256" s="70">
        <v>16</v>
      </c>
      <c r="D256" s="70">
        <v>68</v>
      </c>
      <c r="E256" s="70">
        <v>2022</v>
      </c>
      <c r="F256" s="70" t="s">
        <v>161</v>
      </c>
      <c r="G256" s="1073" t="s">
        <v>788</v>
      </c>
      <c r="H256" s="70" t="s">
        <v>788</v>
      </c>
      <c r="I256" s="1066"/>
      <c r="J256" s="73"/>
      <c r="K256" s="71"/>
      <c r="L256" s="71"/>
      <c r="M256" s="71"/>
      <c r="N256" s="71"/>
      <c r="O256" s="71"/>
      <c r="P256" s="71"/>
      <c r="Q256" s="71"/>
      <c r="R256" s="71"/>
      <c r="S256" s="71"/>
      <c r="T256" s="71"/>
      <c r="U256" s="71"/>
      <c r="V256" s="71"/>
      <c r="W256" s="71"/>
      <c r="X256" s="71"/>
      <c r="Y256" s="71"/>
      <c r="Z256" s="71"/>
      <c r="AA256" s="71"/>
      <c r="AB256" s="71"/>
      <c r="AC256" s="72"/>
      <c r="AD256" s="71"/>
      <c r="AE256" s="71"/>
      <c r="AF256" s="71"/>
      <c r="AG256" s="71"/>
      <c r="AH256" s="71"/>
      <c r="AI256" s="71"/>
      <c r="AJ256" s="71"/>
      <c r="AK256" s="71"/>
      <c r="AL256" s="71"/>
      <c r="AM256" s="71"/>
      <c r="AN256" s="71"/>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row>
    <row r="257" spans="1:76">
      <c r="A257" s="16" t="s">
        <v>1571</v>
      </c>
      <c r="B257" s="70">
        <v>249</v>
      </c>
      <c r="C257" s="70">
        <v>16</v>
      </c>
      <c r="D257" s="70">
        <v>69</v>
      </c>
      <c r="E257" s="70">
        <v>2022</v>
      </c>
      <c r="F257" s="70" t="s">
        <v>161</v>
      </c>
      <c r="G257" s="1073" t="s">
        <v>788</v>
      </c>
      <c r="H257" s="70" t="s">
        <v>788</v>
      </c>
      <c r="I257" s="1066"/>
      <c r="J257" s="73"/>
      <c r="K257" s="71"/>
      <c r="L257" s="71"/>
      <c r="M257" s="71"/>
      <c r="N257" s="71"/>
      <c r="O257" s="71"/>
      <c r="P257" s="71"/>
      <c r="Q257" s="71"/>
      <c r="R257" s="71"/>
      <c r="S257" s="71"/>
      <c r="T257" s="71"/>
      <c r="U257" s="71"/>
      <c r="V257" s="71"/>
      <c r="W257" s="71"/>
      <c r="X257" s="71"/>
      <c r="Y257" s="71"/>
      <c r="Z257" s="71"/>
      <c r="AA257" s="71"/>
      <c r="AB257" s="71"/>
      <c r="AC257" s="72"/>
      <c r="AD257" s="71"/>
      <c r="AE257" s="71"/>
      <c r="AF257" s="71"/>
      <c r="AG257" s="71"/>
      <c r="AH257" s="71"/>
      <c r="AI257" s="71"/>
      <c r="AJ257" s="71"/>
      <c r="AK257" s="71"/>
      <c r="AL257" s="71"/>
      <c r="AM257" s="71"/>
      <c r="AN257" s="71"/>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row>
    <row r="258" spans="1:76">
      <c r="A258" s="16" t="s">
        <v>1571</v>
      </c>
      <c r="B258" s="70">
        <v>250</v>
      </c>
      <c r="C258" s="70">
        <v>16</v>
      </c>
      <c r="D258" s="70">
        <v>70</v>
      </c>
      <c r="E258" s="70">
        <v>2022</v>
      </c>
      <c r="F258" s="70" t="s">
        <v>161</v>
      </c>
      <c r="G258" s="1073" t="s">
        <v>788</v>
      </c>
      <c r="H258" s="70" t="s">
        <v>788</v>
      </c>
      <c r="I258" s="1066"/>
      <c r="J258" s="73"/>
      <c r="K258" s="71"/>
      <c r="L258" s="71"/>
      <c r="M258" s="71"/>
      <c r="N258" s="71"/>
      <c r="O258" s="71"/>
      <c r="P258" s="71"/>
      <c r="Q258" s="71"/>
      <c r="R258" s="71"/>
      <c r="S258" s="71"/>
      <c r="T258" s="71"/>
      <c r="U258" s="71"/>
      <c r="V258" s="71"/>
      <c r="W258" s="71"/>
      <c r="X258" s="71"/>
      <c r="Y258" s="71"/>
      <c r="Z258" s="71"/>
      <c r="AA258" s="71"/>
      <c r="AB258" s="71"/>
      <c r="AC258" s="72"/>
      <c r="AD258" s="71"/>
      <c r="AE258" s="71"/>
      <c r="AF258" s="71"/>
      <c r="AG258" s="71"/>
      <c r="AH258" s="71"/>
      <c r="AI258" s="71"/>
      <c r="AJ258" s="71"/>
      <c r="AK258" s="71"/>
      <c r="AL258" s="71"/>
      <c r="AM258" s="71"/>
      <c r="AN258" s="71"/>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row>
    <row r="259" spans="1:76">
      <c r="A259" s="16" t="s">
        <v>1571</v>
      </c>
      <c r="B259" s="70">
        <v>251</v>
      </c>
      <c r="C259" s="70">
        <v>16</v>
      </c>
      <c r="D259" s="70">
        <v>71</v>
      </c>
      <c r="E259" s="70">
        <v>2022</v>
      </c>
      <c r="F259" s="70" t="s">
        <v>161</v>
      </c>
      <c r="G259" s="1073" t="s">
        <v>788</v>
      </c>
      <c r="H259" s="70" t="s">
        <v>788</v>
      </c>
      <c r="I259" s="1066"/>
      <c r="J259" s="73"/>
      <c r="K259" s="71"/>
      <c r="L259" s="71"/>
      <c r="M259" s="71"/>
      <c r="N259" s="71"/>
      <c r="O259" s="71"/>
      <c r="P259" s="71"/>
      <c r="Q259" s="71"/>
      <c r="R259" s="71"/>
      <c r="S259" s="71"/>
      <c r="T259" s="71"/>
      <c r="U259" s="71"/>
      <c r="V259" s="71"/>
      <c r="W259" s="71"/>
      <c r="X259" s="71"/>
      <c r="Y259" s="71"/>
      <c r="Z259" s="71"/>
      <c r="AA259" s="71"/>
      <c r="AB259" s="71"/>
      <c r="AC259" s="72"/>
      <c r="AD259" s="71"/>
      <c r="AE259" s="71"/>
      <c r="AF259" s="71"/>
      <c r="AG259" s="71"/>
      <c r="AH259" s="71"/>
      <c r="AI259" s="71"/>
      <c r="AJ259" s="71"/>
      <c r="AK259" s="71"/>
      <c r="AL259" s="71"/>
      <c r="AM259" s="71"/>
      <c r="AN259" s="71"/>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row>
    <row r="260" spans="1:76">
      <c r="A260" s="16" t="s">
        <v>1571</v>
      </c>
      <c r="B260" s="70">
        <v>252</v>
      </c>
      <c r="C260" s="70">
        <v>16</v>
      </c>
      <c r="D260" s="70">
        <v>72</v>
      </c>
      <c r="E260" s="70">
        <v>2022</v>
      </c>
      <c r="F260" s="70" t="s">
        <v>161</v>
      </c>
      <c r="G260" s="1073" t="s">
        <v>788</v>
      </c>
      <c r="H260" s="70" t="s">
        <v>788</v>
      </c>
      <c r="I260" s="1066"/>
      <c r="J260" s="73"/>
      <c r="K260" s="71"/>
      <c r="L260" s="71"/>
      <c r="M260" s="71"/>
      <c r="N260" s="71"/>
      <c r="O260" s="71"/>
      <c r="P260" s="71"/>
      <c r="Q260" s="71"/>
      <c r="R260" s="71"/>
      <c r="S260" s="71"/>
      <c r="T260" s="71"/>
      <c r="U260" s="71"/>
      <c r="V260" s="71"/>
      <c r="W260" s="71"/>
      <c r="X260" s="71"/>
      <c r="Y260" s="71"/>
      <c r="Z260" s="71"/>
      <c r="AA260" s="71"/>
      <c r="AB260" s="71"/>
      <c r="AC260" s="72"/>
      <c r="AD260" s="71"/>
      <c r="AE260" s="71"/>
      <c r="AF260" s="71"/>
      <c r="AG260" s="71"/>
      <c r="AH260" s="71"/>
      <c r="AI260" s="71"/>
      <c r="AJ260" s="71"/>
      <c r="AK260" s="71"/>
      <c r="AL260" s="71"/>
      <c r="AM260" s="71"/>
      <c r="AN260" s="71"/>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row>
    <row r="261" spans="1:76">
      <c r="A261" s="16" t="s">
        <v>1571</v>
      </c>
      <c r="B261" s="70">
        <v>253</v>
      </c>
      <c r="C261" s="70">
        <v>16</v>
      </c>
      <c r="D261" s="70">
        <v>73</v>
      </c>
      <c r="E261" s="70">
        <v>2022</v>
      </c>
      <c r="F261" s="70" t="s">
        <v>161</v>
      </c>
      <c r="G261" s="1073" t="s">
        <v>788</v>
      </c>
      <c r="H261" s="70" t="s">
        <v>788</v>
      </c>
      <c r="I261" s="1066"/>
      <c r="J261" s="73"/>
      <c r="K261" s="71"/>
      <c r="L261" s="71"/>
      <c r="M261" s="71"/>
      <c r="N261" s="71"/>
      <c r="O261" s="71"/>
      <c r="P261" s="71"/>
      <c r="Q261" s="71"/>
      <c r="R261" s="71"/>
      <c r="S261" s="71"/>
      <c r="T261" s="71"/>
      <c r="U261" s="71"/>
      <c r="V261" s="71"/>
      <c r="W261" s="71"/>
      <c r="X261" s="71"/>
      <c r="Y261" s="71"/>
      <c r="Z261" s="71"/>
      <c r="AA261" s="71"/>
      <c r="AB261" s="71"/>
      <c r="AC261" s="72"/>
      <c r="AD261" s="71"/>
      <c r="AE261" s="71"/>
      <c r="AF261" s="71"/>
      <c r="AG261" s="71"/>
      <c r="AH261" s="71"/>
      <c r="AI261" s="71"/>
      <c r="AJ261" s="71"/>
      <c r="AK261" s="71"/>
      <c r="AL261" s="71"/>
      <c r="AM261" s="71"/>
      <c r="AN261" s="7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row>
    <row r="262" spans="1:76">
      <c r="A262" s="16" t="s">
        <v>1571</v>
      </c>
      <c r="B262" s="70">
        <v>254</v>
      </c>
      <c r="C262" s="70">
        <v>16</v>
      </c>
      <c r="D262" s="70">
        <v>74</v>
      </c>
      <c r="E262" s="70">
        <v>2022</v>
      </c>
      <c r="F262" s="70" t="s">
        <v>161</v>
      </c>
      <c r="G262" s="1073" t="s">
        <v>788</v>
      </c>
      <c r="H262" s="70" t="s">
        <v>788</v>
      </c>
      <c r="I262" s="1066"/>
      <c r="J262" s="73"/>
      <c r="K262" s="71"/>
      <c r="L262" s="71"/>
      <c r="M262" s="71"/>
      <c r="N262" s="71"/>
      <c r="O262" s="71"/>
      <c r="P262" s="71"/>
      <c r="Q262" s="71"/>
      <c r="R262" s="71"/>
      <c r="S262" s="71"/>
      <c r="T262" s="71"/>
      <c r="U262" s="71"/>
      <c r="V262" s="71"/>
      <c r="W262" s="71"/>
      <c r="X262" s="71"/>
      <c r="Y262" s="71"/>
      <c r="Z262" s="71"/>
      <c r="AA262" s="71"/>
      <c r="AB262" s="71"/>
      <c r="AC262" s="72"/>
      <c r="AD262" s="71"/>
      <c r="AE262" s="71"/>
      <c r="AF262" s="71"/>
      <c r="AG262" s="71"/>
      <c r="AH262" s="71"/>
      <c r="AI262" s="71"/>
      <c r="AJ262" s="71"/>
      <c r="AK262" s="71"/>
      <c r="AL262" s="71"/>
      <c r="AM262" s="71"/>
      <c r="AN262" s="71"/>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row>
    <row r="263" spans="1:76">
      <c r="A263" s="16" t="s">
        <v>1571</v>
      </c>
      <c r="B263" s="70">
        <v>255</v>
      </c>
      <c r="C263" s="70">
        <v>16</v>
      </c>
      <c r="D263" s="70">
        <v>75</v>
      </c>
      <c r="E263" s="70">
        <v>2022</v>
      </c>
      <c r="F263" s="70" t="s">
        <v>161</v>
      </c>
      <c r="G263" s="1073" t="s">
        <v>788</v>
      </c>
      <c r="H263" s="70" t="s">
        <v>788</v>
      </c>
      <c r="I263" s="1066"/>
      <c r="J263" s="73"/>
      <c r="K263" s="71"/>
      <c r="L263" s="71"/>
      <c r="M263" s="71"/>
      <c r="N263" s="71"/>
      <c r="O263" s="71"/>
      <c r="P263" s="71"/>
      <c r="Q263" s="71"/>
      <c r="R263" s="71"/>
      <c r="S263" s="71"/>
      <c r="T263" s="71"/>
      <c r="U263" s="71"/>
      <c r="V263" s="71"/>
      <c r="W263" s="71"/>
      <c r="X263" s="71"/>
      <c r="Y263" s="71"/>
      <c r="Z263" s="71"/>
      <c r="AA263" s="71"/>
      <c r="AB263" s="71"/>
      <c r="AC263" s="72"/>
      <c r="AD263" s="71"/>
      <c r="AE263" s="71"/>
      <c r="AF263" s="71"/>
      <c r="AG263" s="71"/>
      <c r="AH263" s="71"/>
      <c r="AI263" s="71"/>
      <c r="AJ263" s="71"/>
      <c r="AK263" s="71"/>
      <c r="AL263" s="71"/>
      <c r="AM263" s="71"/>
      <c r="AN263" s="71"/>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row>
    <row r="264" spans="1:76">
      <c r="A264" s="16" t="s">
        <v>1571</v>
      </c>
      <c r="B264" s="70">
        <v>256</v>
      </c>
      <c r="C264" s="70">
        <v>16</v>
      </c>
      <c r="D264" s="70">
        <v>76</v>
      </c>
      <c r="E264" s="70">
        <v>2022</v>
      </c>
      <c r="F264" s="70" t="s">
        <v>161</v>
      </c>
      <c r="G264" s="1073" t="s">
        <v>788</v>
      </c>
      <c r="H264" s="70" t="s">
        <v>788</v>
      </c>
      <c r="I264" s="1066"/>
      <c r="J264" s="73"/>
      <c r="K264" s="71"/>
      <c r="L264" s="71"/>
      <c r="M264" s="71"/>
      <c r="N264" s="71"/>
      <c r="O264" s="71"/>
      <c r="P264" s="71"/>
      <c r="Q264" s="71"/>
      <c r="R264" s="71"/>
      <c r="S264" s="71"/>
      <c r="T264" s="71"/>
      <c r="U264" s="71"/>
      <c r="V264" s="71"/>
      <c r="W264" s="71"/>
      <c r="X264" s="71"/>
      <c r="Y264" s="71"/>
      <c r="Z264" s="71"/>
      <c r="AA264" s="71"/>
      <c r="AB264" s="71"/>
      <c r="AC264" s="72"/>
      <c r="AD264" s="71"/>
      <c r="AE264" s="71"/>
      <c r="AF264" s="71"/>
      <c r="AG264" s="71"/>
      <c r="AH264" s="71"/>
      <c r="AI264" s="71"/>
      <c r="AJ264" s="71"/>
      <c r="AK264" s="71"/>
      <c r="AL264" s="71"/>
      <c r="AM264" s="71"/>
      <c r="AN264" s="71"/>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row>
    <row r="265" spans="1:76">
      <c r="A265" s="16" t="s">
        <v>1571</v>
      </c>
      <c r="B265" s="70">
        <v>257</v>
      </c>
      <c r="C265" s="70">
        <v>16</v>
      </c>
      <c r="D265" s="70">
        <v>77</v>
      </c>
      <c r="E265" s="70">
        <v>2022</v>
      </c>
      <c r="F265" s="70" t="s">
        <v>161</v>
      </c>
      <c r="G265" s="1073" t="s">
        <v>788</v>
      </c>
      <c r="H265" s="70" t="s">
        <v>788</v>
      </c>
      <c r="I265" s="1066"/>
      <c r="J265" s="73"/>
      <c r="K265" s="71"/>
      <c r="L265" s="71"/>
      <c r="M265" s="71"/>
      <c r="N265" s="71"/>
      <c r="O265" s="71"/>
      <c r="P265" s="71"/>
      <c r="Q265" s="71"/>
      <c r="R265" s="71"/>
      <c r="S265" s="71"/>
      <c r="T265" s="71"/>
      <c r="U265" s="71"/>
      <c r="V265" s="71"/>
      <c r="W265" s="71"/>
      <c r="X265" s="71"/>
      <c r="Y265" s="71"/>
      <c r="Z265" s="71"/>
      <c r="AA265" s="71"/>
      <c r="AB265" s="71"/>
      <c r="AC265" s="72"/>
      <c r="AD265" s="71"/>
      <c r="AE265" s="71"/>
      <c r="AF265" s="71"/>
      <c r="AG265" s="71"/>
      <c r="AH265" s="71"/>
      <c r="AI265" s="71"/>
      <c r="AJ265" s="71"/>
      <c r="AK265" s="71"/>
      <c r="AL265" s="71"/>
      <c r="AM265" s="71"/>
      <c r="AN265" s="71"/>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row>
    <row r="266" spans="1:76">
      <c r="A266" s="16" t="s">
        <v>1571</v>
      </c>
      <c r="B266" s="70">
        <v>258</v>
      </c>
      <c r="C266" s="70">
        <v>16</v>
      </c>
      <c r="D266" s="70">
        <v>78</v>
      </c>
      <c r="E266" s="70">
        <v>2022</v>
      </c>
      <c r="F266" s="70" t="s">
        <v>161</v>
      </c>
      <c r="G266" s="1073" t="s">
        <v>788</v>
      </c>
      <c r="H266" s="70" t="s">
        <v>788</v>
      </c>
      <c r="I266" s="1066"/>
      <c r="J266" s="73"/>
      <c r="K266" s="71"/>
      <c r="L266" s="71"/>
      <c r="M266" s="71"/>
      <c r="N266" s="71"/>
      <c r="O266" s="71"/>
      <c r="P266" s="71"/>
      <c r="Q266" s="71"/>
      <c r="R266" s="71"/>
      <c r="S266" s="71"/>
      <c r="T266" s="71"/>
      <c r="U266" s="71"/>
      <c r="V266" s="71"/>
      <c r="W266" s="71"/>
      <c r="X266" s="71"/>
      <c r="Y266" s="71"/>
      <c r="Z266" s="71"/>
      <c r="AA266" s="71"/>
      <c r="AB266" s="71"/>
      <c r="AC266" s="72"/>
      <c r="AD266" s="71"/>
      <c r="AE266" s="71"/>
      <c r="AF266" s="71"/>
      <c r="AG266" s="71"/>
      <c r="AH266" s="71"/>
      <c r="AI266" s="71"/>
      <c r="AJ266" s="71"/>
      <c r="AK266" s="71"/>
      <c r="AL266" s="71"/>
      <c r="AM266" s="71"/>
      <c r="AN266" s="71"/>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row>
    <row r="267" spans="1:76">
      <c r="A267" s="16" t="s">
        <v>1571</v>
      </c>
      <c r="B267" s="70">
        <v>259</v>
      </c>
      <c r="C267" s="70">
        <v>16</v>
      </c>
      <c r="D267" s="70">
        <v>79</v>
      </c>
      <c r="E267" s="70">
        <v>2022</v>
      </c>
      <c r="F267" s="70" t="s">
        <v>161</v>
      </c>
      <c r="G267" s="1073" t="s">
        <v>788</v>
      </c>
      <c r="H267" s="70" t="s">
        <v>788</v>
      </c>
      <c r="I267" s="1066"/>
      <c r="J267" s="73"/>
      <c r="K267" s="71"/>
      <c r="L267" s="71"/>
      <c r="M267" s="71"/>
      <c r="N267" s="71"/>
      <c r="O267" s="71"/>
      <c r="P267" s="71"/>
      <c r="Q267" s="71"/>
      <c r="R267" s="71"/>
      <c r="S267" s="71"/>
      <c r="T267" s="71"/>
      <c r="U267" s="71"/>
      <c r="V267" s="71"/>
      <c r="W267" s="71"/>
      <c r="X267" s="71"/>
      <c r="Y267" s="71"/>
      <c r="Z267" s="71"/>
      <c r="AA267" s="71"/>
      <c r="AB267" s="71"/>
      <c r="AC267" s="72"/>
      <c r="AD267" s="71"/>
      <c r="AE267" s="71"/>
      <c r="AF267" s="71"/>
      <c r="AG267" s="71"/>
      <c r="AH267" s="71"/>
      <c r="AI267" s="71"/>
      <c r="AJ267" s="71"/>
      <c r="AK267" s="71"/>
      <c r="AL267" s="71"/>
      <c r="AM267" s="71"/>
      <c r="AN267" s="71"/>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row>
    <row r="268" spans="1:76">
      <c r="A268" s="16" t="s">
        <v>1571</v>
      </c>
      <c r="B268" s="70">
        <v>260</v>
      </c>
      <c r="C268" s="70">
        <v>16</v>
      </c>
      <c r="D268" s="70">
        <v>80</v>
      </c>
      <c r="E268" s="70">
        <v>2022</v>
      </c>
      <c r="F268" s="70" t="s">
        <v>161</v>
      </c>
      <c r="G268" s="1073" t="s">
        <v>788</v>
      </c>
      <c r="H268" s="70" t="s">
        <v>788</v>
      </c>
      <c r="I268" s="1066"/>
      <c r="J268" s="73"/>
      <c r="K268" s="71"/>
      <c r="L268" s="71"/>
      <c r="M268" s="71"/>
      <c r="N268" s="71"/>
      <c r="O268" s="71"/>
      <c r="P268" s="71"/>
      <c r="Q268" s="71"/>
      <c r="R268" s="71"/>
      <c r="S268" s="71"/>
      <c r="T268" s="71"/>
      <c r="U268" s="71"/>
      <c r="V268" s="71"/>
      <c r="W268" s="71"/>
      <c r="X268" s="71"/>
      <c r="Y268" s="71"/>
      <c r="Z268" s="71"/>
      <c r="AA268" s="71"/>
      <c r="AB268" s="71"/>
      <c r="AC268" s="72"/>
      <c r="AD268" s="71"/>
      <c r="AE268" s="71"/>
      <c r="AF268" s="71"/>
      <c r="AG268" s="71"/>
      <c r="AH268" s="71"/>
      <c r="AI268" s="71"/>
      <c r="AJ268" s="71"/>
      <c r="AK268" s="71"/>
      <c r="AL268" s="71"/>
      <c r="AM268" s="71"/>
      <c r="AN268" s="71"/>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row>
    <row r="269" spans="1:76">
      <c r="A269" s="16" t="s">
        <v>1571</v>
      </c>
      <c r="B269" s="70">
        <v>261</v>
      </c>
      <c r="C269" s="70">
        <v>16</v>
      </c>
      <c r="D269" s="70">
        <v>81</v>
      </c>
      <c r="E269" s="70">
        <v>2022</v>
      </c>
      <c r="F269" s="70" t="s">
        <v>161</v>
      </c>
      <c r="G269" s="1073" t="s">
        <v>788</v>
      </c>
      <c r="H269" s="70" t="s">
        <v>788</v>
      </c>
      <c r="I269" s="1066"/>
      <c r="J269" s="73"/>
      <c r="K269" s="71"/>
      <c r="L269" s="71"/>
      <c r="M269" s="71"/>
      <c r="N269" s="71"/>
      <c r="O269" s="71"/>
      <c r="P269" s="71"/>
      <c r="Q269" s="71"/>
      <c r="R269" s="71"/>
      <c r="S269" s="71"/>
      <c r="T269" s="71"/>
      <c r="U269" s="71"/>
      <c r="V269" s="71"/>
      <c r="W269" s="71"/>
      <c r="X269" s="71"/>
      <c r="Y269" s="71"/>
      <c r="Z269" s="71"/>
      <c r="AA269" s="71"/>
      <c r="AB269" s="71"/>
      <c r="AC269" s="72"/>
      <c r="AD269" s="71"/>
      <c r="AE269" s="71"/>
      <c r="AF269" s="71"/>
      <c r="AG269" s="71"/>
      <c r="AH269" s="71"/>
      <c r="AI269" s="71"/>
      <c r="AJ269" s="71"/>
      <c r="AK269" s="71"/>
      <c r="AL269" s="71"/>
      <c r="AM269" s="71"/>
      <c r="AN269" s="71"/>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row>
    <row r="270" spans="1:76">
      <c r="A270" s="16" t="s">
        <v>1571</v>
      </c>
      <c r="B270" s="70">
        <v>262</v>
      </c>
      <c r="C270" s="70">
        <v>16</v>
      </c>
      <c r="D270" s="70">
        <v>82</v>
      </c>
      <c r="E270" s="70">
        <v>2022</v>
      </c>
      <c r="F270" s="70" t="s">
        <v>161</v>
      </c>
      <c r="G270" s="1073" t="s">
        <v>788</v>
      </c>
      <c r="H270" s="70" t="s">
        <v>788</v>
      </c>
      <c r="I270" s="1066"/>
      <c r="J270" s="73"/>
      <c r="K270" s="71"/>
      <c r="L270" s="71"/>
      <c r="M270" s="71"/>
      <c r="N270" s="71"/>
      <c r="O270" s="71"/>
      <c r="P270" s="71"/>
      <c r="Q270" s="71"/>
      <c r="R270" s="71"/>
      <c r="S270" s="71"/>
      <c r="T270" s="71"/>
      <c r="U270" s="71"/>
      <c r="V270" s="71"/>
      <c r="W270" s="71"/>
      <c r="X270" s="71"/>
      <c r="Y270" s="71"/>
      <c r="Z270" s="71"/>
      <c r="AA270" s="71"/>
      <c r="AB270" s="71"/>
      <c r="AC270" s="72"/>
      <c r="AD270" s="71"/>
      <c r="AE270" s="71"/>
      <c r="AF270" s="71"/>
      <c r="AG270" s="71"/>
      <c r="AH270" s="71"/>
      <c r="AI270" s="71"/>
      <c r="AJ270" s="71"/>
      <c r="AK270" s="71"/>
      <c r="AL270" s="71"/>
      <c r="AM270" s="71"/>
      <c r="AN270" s="71"/>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row>
    <row r="271" spans="1:76">
      <c r="A271" s="16" t="s">
        <v>1571</v>
      </c>
      <c r="B271" s="70">
        <v>263</v>
      </c>
      <c r="C271" s="70">
        <v>16</v>
      </c>
      <c r="D271" s="70">
        <v>83</v>
      </c>
      <c r="E271" s="70">
        <v>2022</v>
      </c>
      <c r="F271" s="70" t="s">
        <v>161</v>
      </c>
      <c r="G271" s="1073" t="s">
        <v>788</v>
      </c>
      <c r="H271" s="70" t="s">
        <v>788</v>
      </c>
      <c r="I271" s="1066"/>
      <c r="J271" s="73"/>
      <c r="K271" s="71"/>
      <c r="L271" s="71"/>
      <c r="M271" s="71"/>
      <c r="N271" s="71"/>
      <c r="O271" s="71"/>
      <c r="P271" s="71"/>
      <c r="Q271" s="71"/>
      <c r="R271" s="71"/>
      <c r="S271" s="71"/>
      <c r="T271" s="71"/>
      <c r="U271" s="71"/>
      <c r="V271" s="71"/>
      <c r="W271" s="71"/>
      <c r="X271" s="71"/>
      <c r="Y271" s="71"/>
      <c r="Z271" s="71"/>
      <c r="AA271" s="71"/>
      <c r="AB271" s="71"/>
      <c r="AC271" s="72"/>
      <c r="AD271" s="71"/>
      <c r="AE271" s="71"/>
      <c r="AF271" s="71"/>
      <c r="AG271" s="71"/>
      <c r="AH271" s="71"/>
      <c r="AI271" s="71"/>
      <c r="AJ271" s="71"/>
      <c r="AK271" s="71"/>
      <c r="AL271" s="71"/>
      <c r="AM271" s="71"/>
      <c r="AN271" s="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row>
    <row r="272" spans="1:76">
      <c r="A272" s="16" t="s">
        <v>1571</v>
      </c>
      <c r="B272" s="70">
        <v>264</v>
      </c>
      <c r="C272" s="70">
        <v>16</v>
      </c>
      <c r="D272" s="70">
        <v>84</v>
      </c>
      <c r="E272" s="70">
        <v>2022</v>
      </c>
      <c r="F272" s="70" t="s">
        <v>161</v>
      </c>
      <c r="G272" s="1073" t="s">
        <v>788</v>
      </c>
      <c r="H272" s="70" t="s">
        <v>788</v>
      </c>
      <c r="I272" s="1066"/>
      <c r="J272" s="73"/>
      <c r="K272" s="71"/>
      <c r="L272" s="71"/>
      <c r="M272" s="71"/>
      <c r="N272" s="71"/>
      <c r="O272" s="71"/>
      <c r="P272" s="71"/>
      <c r="Q272" s="71"/>
      <c r="R272" s="71"/>
      <c r="S272" s="71"/>
      <c r="T272" s="71"/>
      <c r="U272" s="71"/>
      <c r="V272" s="71"/>
      <c r="W272" s="71"/>
      <c r="X272" s="71"/>
      <c r="Y272" s="71"/>
      <c r="Z272" s="71"/>
      <c r="AA272" s="71"/>
      <c r="AB272" s="71"/>
      <c r="AC272" s="72"/>
      <c r="AD272" s="71"/>
      <c r="AE272" s="71"/>
      <c r="AF272" s="71"/>
      <c r="AG272" s="71"/>
      <c r="AH272" s="71"/>
      <c r="AI272" s="71"/>
      <c r="AJ272" s="71"/>
      <c r="AK272" s="71"/>
      <c r="AL272" s="71"/>
      <c r="AM272" s="71"/>
      <c r="AN272" s="71"/>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row>
    <row r="273" spans="1:76">
      <c r="A273" s="16" t="s">
        <v>1571</v>
      </c>
      <c r="B273" s="70">
        <v>265</v>
      </c>
      <c r="C273" s="70">
        <v>16</v>
      </c>
      <c r="D273" s="70">
        <v>85</v>
      </c>
      <c r="E273" s="70">
        <v>2022</v>
      </c>
      <c r="F273" s="70" t="s">
        <v>161</v>
      </c>
      <c r="G273" s="1073" t="s">
        <v>788</v>
      </c>
      <c r="H273" s="70" t="s">
        <v>788</v>
      </c>
      <c r="I273" s="1066"/>
      <c r="J273" s="73"/>
      <c r="K273" s="71"/>
      <c r="L273" s="71"/>
      <c r="M273" s="71"/>
      <c r="N273" s="71"/>
      <c r="O273" s="71"/>
      <c r="P273" s="71"/>
      <c r="Q273" s="71"/>
      <c r="R273" s="71"/>
      <c r="S273" s="71"/>
      <c r="T273" s="71"/>
      <c r="U273" s="71"/>
      <c r="V273" s="71"/>
      <c r="W273" s="71"/>
      <c r="X273" s="71"/>
      <c r="Y273" s="71"/>
      <c r="Z273" s="71"/>
      <c r="AA273" s="71"/>
      <c r="AB273" s="71"/>
      <c r="AC273" s="72"/>
      <c r="AD273" s="71"/>
      <c r="AE273" s="71"/>
      <c r="AF273" s="71"/>
      <c r="AG273" s="71"/>
      <c r="AH273" s="71"/>
      <c r="AI273" s="71"/>
      <c r="AJ273" s="71"/>
      <c r="AK273" s="71"/>
      <c r="AL273" s="71"/>
      <c r="AM273" s="71"/>
      <c r="AN273" s="71"/>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row>
    <row r="274" spans="1:76">
      <c r="A274" s="16" t="s">
        <v>1571</v>
      </c>
      <c r="B274" s="70">
        <v>266</v>
      </c>
      <c r="C274" s="70">
        <v>16</v>
      </c>
      <c r="D274" s="70">
        <v>86</v>
      </c>
      <c r="E274" s="70">
        <v>2022</v>
      </c>
      <c r="F274" s="70" t="s">
        <v>161</v>
      </c>
      <c r="G274" s="1073" t="s">
        <v>788</v>
      </c>
      <c r="H274" s="70" t="s">
        <v>788</v>
      </c>
      <c r="I274" s="1066"/>
      <c r="J274" s="73"/>
      <c r="K274" s="71"/>
      <c r="L274" s="71"/>
      <c r="M274" s="71"/>
      <c r="N274" s="71"/>
      <c r="O274" s="71"/>
      <c r="P274" s="71"/>
      <c r="Q274" s="71"/>
      <c r="R274" s="71"/>
      <c r="S274" s="71"/>
      <c r="T274" s="71"/>
      <c r="U274" s="71"/>
      <c r="V274" s="71"/>
      <c r="W274" s="71"/>
      <c r="X274" s="71"/>
      <c r="Y274" s="71"/>
      <c r="Z274" s="71"/>
      <c r="AA274" s="71"/>
      <c r="AB274" s="71"/>
      <c r="AC274" s="72"/>
      <c r="AD274" s="71"/>
      <c r="AE274" s="71"/>
      <c r="AF274" s="71"/>
      <c r="AG274" s="71"/>
      <c r="AH274" s="71"/>
      <c r="AI274" s="71"/>
      <c r="AJ274" s="71"/>
      <c r="AK274" s="71"/>
      <c r="AL274" s="71"/>
      <c r="AM274" s="71"/>
      <c r="AN274" s="71"/>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row>
    <row r="275" spans="1:76">
      <c r="A275" s="16" t="s">
        <v>1571</v>
      </c>
      <c r="B275" s="70">
        <v>267</v>
      </c>
      <c r="C275" s="70">
        <v>16</v>
      </c>
      <c r="D275" s="70">
        <v>87</v>
      </c>
      <c r="E275" s="70">
        <v>2022</v>
      </c>
      <c r="F275" s="70" t="s">
        <v>161</v>
      </c>
      <c r="G275" s="1073" t="s">
        <v>788</v>
      </c>
      <c r="H275" s="70" t="s">
        <v>788</v>
      </c>
      <c r="I275" s="1066"/>
      <c r="J275" s="73"/>
      <c r="K275" s="71"/>
      <c r="L275" s="71"/>
      <c r="M275" s="71"/>
      <c r="N275" s="71"/>
      <c r="O275" s="71"/>
      <c r="P275" s="71"/>
      <c r="Q275" s="71"/>
      <c r="R275" s="71"/>
      <c r="S275" s="71"/>
      <c r="T275" s="71"/>
      <c r="U275" s="71"/>
      <c r="V275" s="71"/>
      <c r="W275" s="71"/>
      <c r="X275" s="71"/>
      <c r="Y275" s="71"/>
      <c r="Z275" s="71"/>
      <c r="AA275" s="71"/>
      <c r="AB275" s="71"/>
      <c r="AC275" s="72"/>
      <c r="AD275" s="71"/>
      <c r="AE275" s="71"/>
      <c r="AF275" s="71"/>
      <c r="AG275" s="71"/>
      <c r="AH275" s="71"/>
      <c r="AI275" s="71"/>
      <c r="AJ275" s="71"/>
      <c r="AK275" s="71"/>
      <c r="AL275" s="71"/>
      <c r="AM275" s="71"/>
      <c r="AN275" s="71"/>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row>
    <row r="276" spans="1:76">
      <c r="A276" s="16" t="s">
        <v>1571</v>
      </c>
      <c r="B276" s="70">
        <v>268</v>
      </c>
      <c r="C276" s="70">
        <v>16</v>
      </c>
      <c r="D276" s="70">
        <v>88</v>
      </c>
      <c r="E276" s="70">
        <v>2022</v>
      </c>
      <c r="F276" s="70" t="s">
        <v>161</v>
      </c>
      <c r="G276" s="1073" t="s">
        <v>788</v>
      </c>
      <c r="H276" s="70" t="s">
        <v>788</v>
      </c>
      <c r="I276" s="1066"/>
      <c r="J276" s="73"/>
      <c r="K276" s="71"/>
      <c r="L276" s="71"/>
      <c r="M276" s="71"/>
      <c r="N276" s="71"/>
      <c r="O276" s="71"/>
      <c r="P276" s="71"/>
      <c r="Q276" s="71"/>
      <c r="R276" s="71"/>
      <c r="S276" s="71"/>
      <c r="T276" s="71"/>
      <c r="U276" s="71"/>
      <c r="V276" s="71"/>
      <c r="W276" s="71"/>
      <c r="X276" s="71"/>
      <c r="Y276" s="71"/>
      <c r="Z276" s="71"/>
      <c r="AA276" s="71"/>
      <c r="AB276" s="71"/>
      <c r="AC276" s="72"/>
      <c r="AD276" s="71"/>
      <c r="AE276" s="71"/>
      <c r="AF276" s="71"/>
      <c r="AG276" s="71"/>
      <c r="AH276" s="71"/>
      <c r="AI276" s="71"/>
      <c r="AJ276" s="71"/>
      <c r="AK276" s="71"/>
      <c r="AL276" s="71"/>
      <c r="AM276" s="71"/>
      <c r="AN276" s="71"/>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row>
    <row r="277" spans="1:76">
      <c r="A277" s="16" t="s">
        <v>1571</v>
      </c>
      <c r="B277" s="70">
        <v>269</v>
      </c>
      <c r="C277" s="70">
        <v>16</v>
      </c>
      <c r="D277" s="70">
        <v>89</v>
      </c>
      <c r="E277" s="70">
        <v>2022</v>
      </c>
      <c r="F277" s="70" t="s">
        <v>161</v>
      </c>
      <c r="G277" s="1073" t="s">
        <v>788</v>
      </c>
      <c r="H277" s="70" t="s">
        <v>788</v>
      </c>
      <c r="I277" s="1066"/>
      <c r="J277" s="73"/>
      <c r="K277" s="71"/>
      <c r="L277" s="71"/>
      <c r="M277" s="71"/>
      <c r="N277" s="71"/>
      <c r="O277" s="71"/>
      <c r="P277" s="71"/>
      <c r="Q277" s="71"/>
      <c r="R277" s="71"/>
      <c r="S277" s="71"/>
      <c r="T277" s="71"/>
      <c r="U277" s="71"/>
      <c r="V277" s="71"/>
      <c r="W277" s="71"/>
      <c r="X277" s="71"/>
      <c r="Y277" s="71"/>
      <c r="Z277" s="71"/>
      <c r="AA277" s="71"/>
      <c r="AB277" s="71"/>
      <c r="AC277" s="72"/>
      <c r="AD277" s="71"/>
      <c r="AE277" s="71"/>
      <c r="AF277" s="71"/>
      <c r="AG277" s="71"/>
      <c r="AH277" s="71"/>
      <c r="AI277" s="71"/>
      <c r="AJ277" s="71"/>
      <c r="AK277" s="71"/>
      <c r="AL277" s="71"/>
      <c r="AM277" s="71"/>
      <c r="AN277" s="71"/>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row>
    <row r="278" spans="1:76">
      <c r="A278" s="16" t="s">
        <v>1571</v>
      </c>
      <c r="B278" s="70">
        <v>270</v>
      </c>
      <c r="C278" s="70">
        <v>16</v>
      </c>
      <c r="D278" s="70">
        <v>90</v>
      </c>
      <c r="E278" s="70">
        <v>2022</v>
      </c>
      <c r="F278" s="70" t="s">
        <v>161</v>
      </c>
      <c r="G278" s="1073" t="s">
        <v>788</v>
      </c>
      <c r="H278" s="70" t="s">
        <v>788</v>
      </c>
      <c r="I278" s="1066"/>
      <c r="J278" s="73"/>
      <c r="K278" s="71"/>
      <c r="L278" s="71"/>
      <c r="M278" s="71"/>
      <c r="N278" s="71"/>
      <c r="O278" s="71"/>
      <c r="P278" s="71"/>
      <c r="Q278" s="71"/>
      <c r="R278" s="71"/>
      <c r="S278" s="71"/>
      <c r="T278" s="71"/>
      <c r="U278" s="71"/>
      <c r="V278" s="71"/>
      <c r="W278" s="71"/>
      <c r="X278" s="71"/>
      <c r="Y278" s="71"/>
      <c r="Z278" s="71"/>
      <c r="AA278" s="71"/>
      <c r="AB278" s="71"/>
      <c r="AC278" s="72"/>
      <c r="AD278" s="71"/>
      <c r="AE278" s="71"/>
      <c r="AF278" s="71"/>
      <c r="AG278" s="71"/>
      <c r="AH278" s="71"/>
      <c r="AI278" s="71"/>
      <c r="AJ278" s="71"/>
      <c r="AK278" s="71"/>
      <c r="AL278" s="71"/>
      <c r="AM278" s="71"/>
      <c r="AN278" s="71"/>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row>
    <row r="279" spans="1:76">
      <c r="A279" s="16" t="s">
        <v>1571</v>
      </c>
      <c r="B279" s="70">
        <v>271</v>
      </c>
      <c r="C279" s="70">
        <v>16</v>
      </c>
      <c r="D279" s="70">
        <v>91</v>
      </c>
      <c r="E279" s="70">
        <v>2022</v>
      </c>
      <c r="F279" s="70" t="s">
        <v>161</v>
      </c>
      <c r="G279" s="1073" t="s">
        <v>788</v>
      </c>
      <c r="H279" s="70" t="s">
        <v>788</v>
      </c>
      <c r="I279" s="1066"/>
      <c r="J279" s="73"/>
      <c r="K279" s="71"/>
      <c r="L279" s="71"/>
      <c r="M279" s="71"/>
      <c r="N279" s="71"/>
      <c r="O279" s="71"/>
      <c r="P279" s="71"/>
      <c r="Q279" s="71"/>
      <c r="R279" s="71"/>
      <c r="S279" s="71"/>
      <c r="T279" s="71"/>
      <c r="U279" s="71"/>
      <c r="V279" s="71"/>
      <c r="W279" s="71"/>
      <c r="X279" s="71"/>
      <c r="Y279" s="71"/>
      <c r="Z279" s="71"/>
      <c r="AA279" s="71"/>
      <c r="AB279" s="71"/>
      <c r="AC279" s="72"/>
      <c r="AD279" s="71"/>
      <c r="AE279" s="71"/>
      <c r="AF279" s="71"/>
      <c r="AG279" s="71"/>
      <c r="AH279" s="71"/>
      <c r="AI279" s="71"/>
      <c r="AJ279" s="71"/>
      <c r="AK279" s="71"/>
      <c r="AL279" s="71"/>
      <c r="AM279" s="71"/>
      <c r="AN279" s="71"/>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row>
    <row r="280" spans="1:76">
      <c r="A280" s="16" t="s">
        <v>1571</v>
      </c>
      <c r="B280" s="70">
        <v>272</v>
      </c>
      <c r="C280" s="70">
        <v>16</v>
      </c>
      <c r="D280" s="70">
        <v>92</v>
      </c>
      <c r="E280" s="70">
        <v>2022</v>
      </c>
      <c r="F280" s="70" t="s">
        <v>161</v>
      </c>
      <c r="G280" s="1073" t="s">
        <v>788</v>
      </c>
      <c r="H280" s="70" t="s">
        <v>788</v>
      </c>
      <c r="I280" s="1066"/>
      <c r="J280" s="73"/>
      <c r="K280" s="71"/>
      <c r="L280" s="71"/>
      <c r="M280" s="71"/>
      <c r="N280" s="71"/>
      <c r="O280" s="71"/>
      <c r="P280" s="71"/>
      <c r="Q280" s="71"/>
      <c r="R280" s="71"/>
      <c r="S280" s="71"/>
      <c r="T280" s="71"/>
      <c r="U280" s="71"/>
      <c r="V280" s="71"/>
      <c r="W280" s="71"/>
      <c r="X280" s="71"/>
      <c r="Y280" s="71"/>
      <c r="Z280" s="71"/>
      <c r="AA280" s="71"/>
      <c r="AB280" s="71"/>
      <c r="AC280" s="72"/>
      <c r="AD280" s="71"/>
      <c r="AE280" s="71"/>
      <c r="AF280" s="71"/>
      <c r="AG280" s="71"/>
      <c r="AH280" s="71"/>
      <c r="AI280" s="71"/>
      <c r="AJ280" s="71"/>
      <c r="AK280" s="71"/>
      <c r="AL280" s="71"/>
      <c r="AM280" s="71"/>
      <c r="AN280" s="71"/>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row>
    <row r="281" spans="1:76">
      <c r="A281" s="16" t="s">
        <v>1571</v>
      </c>
      <c r="B281" s="70">
        <v>273</v>
      </c>
      <c r="C281" s="70">
        <v>16</v>
      </c>
      <c r="D281" s="70">
        <v>93</v>
      </c>
      <c r="E281" s="70">
        <v>2022</v>
      </c>
      <c r="F281" s="70" t="s">
        <v>161</v>
      </c>
      <c r="G281" s="1073" t="s">
        <v>788</v>
      </c>
      <c r="H281" s="70" t="s">
        <v>788</v>
      </c>
      <c r="I281" s="1066"/>
      <c r="J281" s="73"/>
      <c r="K281" s="71"/>
      <c r="L281" s="71"/>
      <c r="M281" s="71"/>
      <c r="N281" s="71"/>
      <c r="O281" s="71"/>
      <c r="P281" s="71"/>
      <c r="Q281" s="71"/>
      <c r="R281" s="71"/>
      <c r="S281" s="71"/>
      <c r="T281" s="71"/>
      <c r="U281" s="71"/>
      <c r="V281" s="71"/>
      <c r="W281" s="71"/>
      <c r="X281" s="71"/>
      <c r="Y281" s="71"/>
      <c r="Z281" s="71"/>
      <c r="AA281" s="71"/>
      <c r="AB281" s="71"/>
      <c r="AC281" s="72"/>
      <c r="AD281" s="71"/>
      <c r="AE281" s="71"/>
      <c r="AF281" s="71"/>
      <c r="AG281" s="71"/>
      <c r="AH281" s="71"/>
      <c r="AI281" s="71"/>
      <c r="AJ281" s="71"/>
      <c r="AK281" s="71"/>
      <c r="AL281" s="71"/>
      <c r="AM281" s="71"/>
      <c r="AN281" s="7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row>
    <row r="282" spans="1:76">
      <c r="A282" s="16" t="s">
        <v>1571</v>
      </c>
      <c r="B282" s="70">
        <v>274</v>
      </c>
      <c r="C282" s="70">
        <v>16</v>
      </c>
      <c r="D282" s="70">
        <v>94</v>
      </c>
      <c r="E282" s="70">
        <v>2022</v>
      </c>
      <c r="F282" s="70" t="s">
        <v>161</v>
      </c>
      <c r="G282" s="1073" t="s">
        <v>788</v>
      </c>
      <c r="H282" s="70" t="s">
        <v>788</v>
      </c>
      <c r="I282" s="1066"/>
      <c r="J282" s="73"/>
      <c r="K282" s="71"/>
      <c r="L282" s="71"/>
      <c r="M282" s="71"/>
      <c r="N282" s="71"/>
      <c r="O282" s="71"/>
      <c r="P282" s="71"/>
      <c r="Q282" s="71"/>
      <c r="R282" s="71"/>
      <c r="S282" s="71"/>
      <c r="T282" s="71"/>
      <c r="U282" s="71"/>
      <c r="V282" s="71"/>
      <c r="W282" s="71"/>
      <c r="X282" s="71"/>
      <c r="Y282" s="71"/>
      <c r="Z282" s="71"/>
      <c r="AA282" s="71"/>
      <c r="AB282" s="71"/>
      <c r="AC282" s="72"/>
      <c r="AD282" s="71"/>
      <c r="AE282" s="71"/>
      <c r="AF282" s="71"/>
      <c r="AG282" s="71"/>
      <c r="AH282" s="71"/>
      <c r="AI282" s="71"/>
      <c r="AJ282" s="71"/>
      <c r="AK282" s="71"/>
      <c r="AL282" s="71"/>
      <c r="AM282" s="71"/>
      <c r="AN282" s="71"/>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row>
    <row r="283" spans="1:76">
      <c r="A283" s="16" t="s">
        <v>1571</v>
      </c>
      <c r="B283" s="70">
        <v>275</v>
      </c>
      <c r="C283" s="70">
        <v>16</v>
      </c>
      <c r="D283" s="70">
        <v>95</v>
      </c>
      <c r="E283" s="70">
        <v>2022</v>
      </c>
      <c r="F283" s="70" t="s">
        <v>161</v>
      </c>
      <c r="G283" s="1073" t="s">
        <v>788</v>
      </c>
      <c r="H283" s="70" t="s">
        <v>788</v>
      </c>
      <c r="I283" s="1066"/>
      <c r="J283" s="73"/>
      <c r="K283" s="71"/>
      <c r="L283" s="71"/>
      <c r="M283" s="71"/>
      <c r="N283" s="71"/>
      <c r="O283" s="71"/>
      <c r="P283" s="71"/>
      <c r="Q283" s="71"/>
      <c r="R283" s="71"/>
      <c r="S283" s="71"/>
      <c r="T283" s="71"/>
      <c r="U283" s="71"/>
      <c r="V283" s="71"/>
      <c r="W283" s="71"/>
      <c r="X283" s="71"/>
      <c r="Y283" s="71"/>
      <c r="Z283" s="71"/>
      <c r="AA283" s="71"/>
      <c r="AB283" s="71"/>
      <c r="AC283" s="72"/>
      <c r="AD283" s="71"/>
      <c r="AE283" s="71"/>
      <c r="AF283" s="71"/>
      <c r="AG283" s="71"/>
      <c r="AH283" s="71"/>
      <c r="AI283" s="71"/>
      <c r="AJ283" s="71"/>
      <c r="AK283" s="71"/>
      <c r="AL283" s="71"/>
      <c r="AM283" s="71"/>
      <c r="AN283" s="71"/>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row>
    <row r="284" spans="1:76">
      <c r="A284" s="16" t="s">
        <v>1571</v>
      </c>
      <c r="B284" s="70">
        <v>276</v>
      </c>
      <c r="C284" s="70">
        <v>16</v>
      </c>
      <c r="D284" s="70">
        <v>96</v>
      </c>
      <c r="E284" s="70">
        <v>2022</v>
      </c>
      <c r="F284" s="70" t="s">
        <v>161</v>
      </c>
      <c r="G284" s="1073" t="s">
        <v>788</v>
      </c>
      <c r="H284" s="70" t="s">
        <v>788</v>
      </c>
      <c r="I284" s="1066"/>
      <c r="J284" s="73"/>
      <c r="K284" s="71"/>
      <c r="L284" s="71"/>
      <c r="M284" s="71"/>
      <c r="N284" s="71"/>
      <c r="O284" s="71"/>
      <c r="P284" s="71"/>
      <c r="Q284" s="71"/>
      <c r="R284" s="71"/>
      <c r="S284" s="71"/>
      <c r="T284" s="71"/>
      <c r="U284" s="71"/>
      <c r="V284" s="71"/>
      <c r="W284" s="71"/>
      <c r="X284" s="71"/>
      <c r="Y284" s="71"/>
      <c r="Z284" s="71"/>
      <c r="AA284" s="71"/>
      <c r="AB284" s="71"/>
      <c r="AC284" s="72"/>
      <c r="AD284" s="71"/>
      <c r="AE284" s="71"/>
      <c r="AF284" s="71"/>
      <c r="AG284" s="71"/>
      <c r="AH284" s="71"/>
      <c r="AI284" s="71"/>
      <c r="AJ284" s="71"/>
      <c r="AK284" s="71"/>
      <c r="AL284" s="71"/>
      <c r="AM284" s="71"/>
      <c r="AN284" s="71"/>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row>
    <row r="285" spans="1:76">
      <c r="A285" s="16" t="s">
        <v>1571</v>
      </c>
      <c r="B285" s="70">
        <v>277</v>
      </c>
      <c r="C285" s="70">
        <v>16</v>
      </c>
      <c r="D285" s="70">
        <v>97</v>
      </c>
      <c r="E285" s="70">
        <v>2022</v>
      </c>
      <c r="F285" s="70" t="s">
        <v>161</v>
      </c>
      <c r="G285" s="1073" t="s">
        <v>788</v>
      </c>
      <c r="H285" s="70" t="s">
        <v>788</v>
      </c>
      <c r="I285" s="1066"/>
      <c r="J285" s="73"/>
      <c r="K285" s="71"/>
      <c r="L285" s="71"/>
      <c r="M285" s="71"/>
      <c r="N285" s="71"/>
      <c r="O285" s="71"/>
      <c r="P285" s="71"/>
      <c r="Q285" s="71"/>
      <c r="R285" s="71"/>
      <c r="S285" s="71"/>
      <c r="T285" s="71"/>
      <c r="U285" s="71"/>
      <c r="V285" s="71"/>
      <c r="W285" s="71"/>
      <c r="X285" s="71"/>
      <c r="Y285" s="71"/>
      <c r="Z285" s="71"/>
      <c r="AA285" s="71"/>
      <c r="AB285" s="71"/>
      <c r="AC285" s="72"/>
      <c r="AD285" s="71"/>
      <c r="AE285" s="71"/>
      <c r="AF285" s="71"/>
      <c r="AG285" s="71"/>
      <c r="AH285" s="71"/>
      <c r="AI285" s="71"/>
      <c r="AJ285" s="71"/>
      <c r="AK285" s="71"/>
      <c r="AL285" s="71"/>
      <c r="AM285" s="71"/>
      <c r="AN285" s="71"/>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row>
    <row r="286" spans="1:76">
      <c r="A286" s="16" t="s">
        <v>1571</v>
      </c>
      <c r="B286" s="70">
        <v>278</v>
      </c>
      <c r="C286" s="70">
        <v>16</v>
      </c>
      <c r="D286" s="70">
        <v>98</v>
      </c>
      <c r="E286" s="70">
        <v>2022</v>
      </c>
      <c r="F286" s="70" t="s">
        <v>161</v>
      </c>
      <c r="G286" s="1073" t="s">
        <v>788</v>
      </c>
      <c r="H286" s="70" t="s">
        <v>788</v>
      </c>
      <c r="I286" s="1066"/>
      <c r="J286" s="73"/>
      <c r="K286" s="71"/>
      <c r="L286" s="71"/>
      <c r="M286" s="71"/>
      <c r="N286" s="71"/>
      <c r="O286" s="71"/>
      <c r="P286" s="71"/>
      <c r="Q286" s="71"/>
      <c r="R286" s="71"/>
      <c r="S286" s="71"/>
      <c r="T286" s="71"/>
      <c r="U286" s="71"/>
      <c r="V286" s="71"/>
      <c r="W286" s="71"/>
      <c r="X286" s="71"/>
      <c r="Y286" s="71"/>
      <c r="Z286" s="71"/>
      <c r="AA286" s="71"/>
      <c r="AB286" s="71"/>
      <c r="AC286" s="72"/>
      <c r="AD286" s="71"/>
      <c r="AE286" s="71"/>
      <c r="AF286" s="71"/>
      <c r="AG286" s="71"/>
      <c r="AH286" s="71"/>
      <c r="AI286" s="71"/>
      <c r="AJ286" s="71"/>
      <c r="AK286" s="71"/>
      <c r="AL286" s="71"/>
      <c r="AM286" s="71"/>
      <c r="AN286" s="71"/>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row>
    <row r="287" spans="1:76">
      <c r="A287" s="16" t="s">
        <v>1571</v>
      </c>
      <c r="B287" s="70">
        <v>279</v>
      </c>
      <c r="C287" s="70">
        <v>16</v>
      </c>
      <c r="D287" s="70">
        <v>99</v>
      </c>
      <c r="E287" s="70">
        <v>2022</v>
      </c>
      <c r="F287" s="70" t="s">
        <v>161</v>
      </c>
      <c r="G287" s="1073" t="s">
        <v>788</v>
      </c>
      <c r="H287" s="70" t="s">
        <v>788</v>
      </c>
      <c r="I287" s="1066"/>
      <c r="J287" s="73"/>
      <c r="K287" s="71"/>
      <c r="L287" s="71"/>
      <c r="M287" s="71"/>
      <c r="N287" s="71"/>
      <c r="O287" s="71"/>
      <c r="P287" s="71"/>
      <c r="Q287" s="71"/>
      <c r="R287" s="71"/>
      <c r="S287" s="71"/>
      <c r="T287" s="71"/>
      <c r="U287" s="71"/>
      <c r="V287" s="71"/>
      <c r="W287" s="71"/>
      <c r="X287" s="71"/>
      <c r="Y287" s="71"/>
      <c r="Z287" s="71"/>
      <c r="AA287" s="71"/>
      <c r="AB287" s="71"/>
      <c r="AC287" s="72"/>
      <c r="AD287" s="71"/>
      <c r="AE287" s="71"/>
      <c r="AF287" s="71"/>
      <c r="AG287" s="71"/>
      <c r="AH287" s="71"/>
      <c r="AI287" s="71"/>
      <c r="AJ287" s="71"/>
      <c r="AK287" s="71"/>
      <c r="AL287" s="71"/>
      <c r="AM287" s="71"/>
      <c r="AN287" s="71"/>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row>
    <row r="288" spans="1:76">
      <c r="A288" s="16" t="s">
        <v>1571</v>
      </c>
      <c r="B288" s="70">
        <v>280</v>
      </c>
      <c r="C288" s="70">
        <v>16</v>
      </c>
      <c r="D288" s="70">
        <v>100</v>
      </c>
      <c r="E288" s="70">
        <v>2022</v>
      </c>
      <c r="F288" s="70" t="s">
        <v>161</v>
      </c>
      <c r="G288" s="1073" t="s">
        <v>788</v>
      </c>
      <c r="H288" s="70" t="s">
        <v>788</v>
      </c>
      <c r="I288" s="1066"/>
      <c r="J288" s="73"/>
      <c r="K288" s="71"/>
      <c r="L288" s="71"/>
      <c r="M288" s="71"/>
      <c r="N288" s="71"/>
      <c r="O288" s="71"/>
      <c r="P288" s="71"/>
      <c r="Q288" s="71"/>
      <c r="R288" s="71"/>
      <c r="S288" s="71"/>
      <c r="T288" s="71"/>
      <c r="U288" s="71"/>
      <c r="V288" s="71"/>
      <c r="W288" s="71"/>
      <c r="X288" s="71"/>
      <c r="Y288" s="71"/>
      <c r="Z288" s="71"/>
      <c r="AA288" s="71"/>
      <c r="AB288" s="71"/>
      <c r="AC288" s="72"/>
      <c r="AD288" s="71"/>
      <c r="AE288" s="71"/>
      <c r="AF288" s="71"/>
      <c r="AG288" s="71"/>
      <c r="AH288" s="71"/>
      <c r="AI288" s="71"/>
      <c r="AJ288" s="71"/>
      <c r="AK288" s="71"/>
      <c r="AL288" s="71"/>
      <c r="AM288" s="71"/>
      <c r="AN288" s="71"/>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row>
    <row r="289" spans="1:76">
      <c r="A289" s="16" t="s">
        <v>1571</v>
      </c>
      <c r="B289" s="70">
        <v>281</v>
      </c>
      <c r="C289" s="70">
        <v>16</v>
      </c>
      <c r="D289" s="70">
        <v>101</v>
      </c>
      <c r="E289" s="70">
        <v>2022</v>
      </c>
      <c r="F289" s="70" t="s">
        <v>161</v>
      </c>
      <c r="G289" s="1073" t="s">
        <v>788</v>
      </c>
      <c r="H289" s="70" t="s">
        <v>788</v>
      </c>
      <c r="I289" s="1066"/>
      <c r="J289" s="73"/>
      <c r="K289" s="71"/>
      <c r="L289" s="71"/>
      <c r="M289" s="71"/>
      <c r="N289" s="71"/>
      <c r="O289" s="71"/>
      <c r="P289" s="71"/>
      <c r="Q289" s="71"/>
      <c r="R289" s="71"/>
      <c r="S289" s="71"/>
      <c r="T289" s="71"/>
      <c r="U289" s="71"/>
      <c r="V289" s="71"/>
      <c r="W289" s="71"/>
      <c r="X289" s="71"/>
      <c r="Y289" s="71"/>
      <c r="Z289" s="71"/>
      <c r="AA289" s="71"/>
      <c r="AB289" s="71"/>
      <c r="AC289" s="72"/>
      <c r="AD289" s="71"/>
      <c r="AE289" s="71"/>
      <c r="AF289" s="71"/>
      <c r="AG289" s="71"/>
      <c r="AH289" s="71"/>
      <c r="AI289" s="71"/>
      <c r="AJ289" s="71"/>
      <c r="AK289" s="71"/>
      <c r="AL289" s="71"/>
      <c r="AM289" s="71"/>
      <c r="AN289" s="71"/>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row>
    <row r="290" spans="1:76">
      <c r="A290" s="16" t="s">
        <v>1571</v>
      </c>
      <c r="B290" s="70">
        <v>282</v>
      </c>
      <c r="C290" s="70">
        <v>16</v>
      </c>
      <c r="D290" s="70">
        <v>102</v>
      </c>
      <c r="E290" s="70">
        <v>2022</v>
      </c>
      <c r="F290" s="70" t="s">
        <v>161</v>
      </c>
      <c r="G290" s="1073" t="s">
        <v>788</v>
      </c>
      <c r="H290" s="70" t="s">
        <v>788</v>
      </c>
      <c r="I290" s="1066"/>
      <c r="J290" s="73"/>
      <c r="K290" s="71"/>
      <c r="L290" s="71"/>
      <c r="M290" s="71"/>
      <c r="N290" s="71"/>
      <c r="O290" s="71"/>
      <c r="P290" s="71"/>
      <c r="Q290" s="71"/>
      <c r="R290" s="71"/>
      <c r="S290" s="71"/>
      <c r="T290" s="71"/>
      <c r="U290" s="71"/>
      <c r="V290" s="71"/>
      <c r="W290" s="71"/>
      <c r="X290" s="71"/>
      <c r="Y290" s="71"/>
      <c r="Z290" s="71"/>
      <c r="AA290" s="71"/>
      <c r="AB290" s="71"/>
      <c r="AC290" s="72"/>
      <c r="AD290" s="71"/>
      <c r="AE290" s="71"/>
      <c r="AF290" s="71"/>
      <c r="AG290" s="71"/>
      <c r="AH290" s="71"/>
      <c r="AI290" s="71"/>
      <c r="AJ290" s="71"/>
      <c r="AK290" s="71"/>
      <c r="AL290" s="71"/>
      <c r="AM290" s="71"/>
      <c r="AN290" s="71"/>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row>
    <row r="291" spans="1:76">
      <c r="A291" s="16" t="s">
        <v>1571</v>
      </c>
      <c r="B291" s="70">
        <v>283</v>
      </c>
      <c r="C291" s="70">
        <v>16</v>
      </c>
      <c r="D291" s="70">
        <v>103</v>
      </c>
      <c r="E291" s="70">
        <v>2022</v>
      </c>
      <c r="F291" s="70" t="s">
        <v>161</v>
      </c>
      <c r="G291" s="1073" t="s">
        <v>788</v>
      </c>
      <c r="H291" s="70" t="s">
        <v>788</v>
      </c>
      <c r="I291" s="1066"/>
      <c r="J291" s="73"/>
      <c r="K291" s="71"/>
      <c r="L291" s="71"/>
      <c r="M291" s="71"/>
      <c r="N291" s="71"/>
      <c r="O291" s="71"/>
      <c r="P291" s="71"/>
      <c r="Q291" s="71"/>
      <c r="R291" s="71"/>
      <c r="S291" s="71"/>
      <c r="T291" s="71"/>
      <c r="U291" s="71"/>
      <c r="V291" s="71"/>
      <c r="W291" s="71"/>
      <c r="X291" s="71"/>
      <c r="Y291" s="71"/>
      <c r="Z291" s="71"/>
      <c r="AA291" s="71"/>
      <c r="AB291" s="71"/>
      <c r="AC291" s="72"/>
      <c r="AD291" s="71"/>
      <c r="AE291" s="71"/>
      <c r="AF291" s="71"/>
      <c r="AG291" s="71"/>
      <c r="AH291" s="71"/>
      <c r="AI291" s="71"/>
      <c r="AJ291" s="71"/>
      <c r="AK291" s="71"/>
      <c r="AL291" s="71"/>
      <c r="AM291" s="71"/>
      <c r="AN291" s="7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row>
    <row r="292" spans="1:76">
      <c r="A292" s="16" t="s">
        <v>1571</v>
      </c>
      <c r="B292" s="70">
        <v>284</v>
      </c>
      <c r="C292" s="70">
        <v>16</v>
      </c>
      <c r="D292" s="70">
        <v>104</v>
      </c>
      <c r="E292" s="70">
        <v>2022</v>
      </c>
      <c r="F292" s="70" t="s">
        <v>161</v>
      </c>
      <c r="G292" s="1073" t="s">
        <v>788</v>
      </c>
      <c r="H292" s="70" t="s">
        <v>788</v>
      </c>
      <c r="I292" s="1066"/>
      <c r="J292" s="73"/>
      <c r="K292" s="71"/>
      <c r="L292" s="71"/>
      <c r="M292" s="71"/>
      <c r="N292" s="71"/>
      <c r="O292" s="71"/>
      <c r="P292" s="71"/>
      <c r="Q292" s="71"/>
      <c r="R292" s="71"/>
      <c r="S292" s="71"/>
      <c r="T292" s="71"/>
      <c r="U292" s="71"/>
      <c r="V292" s="71"/>
      <c r="W292" s="71"/>
      <c r="X292" s="71"/>
      <c r="Y292" s="71"/>
      <c r="Z292" s="71"/>
      <c r="AA292" s="71"/>
      <c r="AB292" s="71"/>
      <c r="AC292" s="72"/>
      <c r="AD292" s="71"/>
      <c r="AE292" s="71"/>
      <c r="AF292" s="71"/>
      <c r="AG292" s="71"/>
      <c r="AH292" s="71"/>
      <c r="AI292" s="71"/>
      <c r="AJ292" s="71"/>
      <c r="AK292" s="71"/>
      <c r="AL292" s="71"/>
      <c r="AM292" s="71"/>
      <c r="AN292" s="71"/>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row>
    <row r="293" spans="1:76">
      <c r="A293" s="16" t="s">
        <v>1571</v>
      </c>
      <c r="B293" s="70">
        <v>285</v>
      </c>
      <c r="C293" s="70">
        <v>16</v>
      </c>
      <c r="D293" s="70">
        <v>105</v>
      </c>
      <c r="E293" s="70">
        <v>2022</v>
      </c>
      <c r="F293" s="70" t="s">
        <v>161</v>
      </c>
      <c r="G293" s="1073" t="s">
        <v>788</v>
      </c>
      <c r="H293" s="70" t="s">
        <v>788</v>
      </c>
      <c r="I293" s="1066"/>
      <c r="J293" s="73"/>
      <c r="K293" s="71"/>
      <c r="L293" s="71"/>
      <c r="M293" s="71"/>
      <c r="N293" s="71"/>
      <c r="O293" s="71"/>
      <c r="P293" s="71"/>
      <c r="Q293" s="71"/>
      <c r="R293" s="71"/>
      <c r="S293" s="71"/>
      <c r="T293" s="71"/>
      <c r="U293" s="71"/>
      <c r="V293" s="71"/>
      <c r="W293" s="71"/>
      <c r="X293" s="71"/>
      <c r="Y293" s="71"/>
      <c r="Z293" s="71"/>
      <c r="AA293" s="71"/>
      <c r="AB293" s="71"/>
      <c r="AC293" s="72"/>
      <c r="AD293" s="71"/>
      <c r="AE293" s="71"/>
      <c r="AF293" s="71"/>
      <c r="AG293" s="71"/>
      <c r="AH293" s="71"/>
      <c r="AI293" s="71"/>
      <c r="AJ293" s="71"/>
      <c r="AK293" s="71"/>
      <c r="AL293" s="71"/>
      <c r="AM293" s="71"/>
      <c r="AN293" s="71"/>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row>
    <row r="294" spans="1:76">
      <c r="A294" s="16" t="s">
        <v>1571</v>
      </c>
      <c r="B294" s="70">
        <v>286</v>
      </c>
      <c r="C294" s="70">
        <v>16</v>
      </c>
      <c r="D294" s="70">
        <v>106</v>
      </c>
      <c r="E294" s="70">
        <v>2022</v>
      </c>
      <c r="F294" s="70" t="s">
        <v>161</v>
      </c>
      <c r="G294" s="1073" t="s">
        <v>788</v>
      </c>
      <c r="H294" s="70" t="s">
        <v>788</v>
      </c>
      <c r="I294" s="1066"/>
      <c r="J294" s="73"/>
      <c r="K294" s="71"/>
      <c r="L294" s="71"/>
      <c r="M294" s="71"/>
      <c r="N294" s="71"/>
      <c r="O294" s="71"/>
      <c r="P294" s="71"/>
      <c r="Q294" s="71"/>
      <c r="R294" s="71"/>
      <c r="S294" s="71"/>
      <c r="T294" s="71"/>
      <c r="U294" s="71"/>
      <c r="V294" s="71"/>
      <c r="W294" s="71"/>
      <c r="X294" s="71"/>
      <c r="Y294" s="71"/>
      <c r="Z294" s="71"/>
      <c r="AA294" s="71"/>
      <c r="AB294" s="71"/>
      <c r="AC294" s="72"/>
      <c r="AD294" s="71"/>
      <c r="AE294" s="71"/>
      <c r="AF294" s="71"/>
      <c r="AG294" s="71"/>
      <c r="AH294" s="71"/>
      <c r="AI294" s="71"/>
      <c r="AJ294" s="71"/>
      <c r="AK294" s="71"/>
      <c r="AL294" s="71"/>
      <c r="AM294" s="71"/>
      <c r="AN294" s="71"/>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row>
    <row r="295" spans="1:76">
      <c r="A295" s="16" t="s">
        <v>1571</v>
      </c>
      <c r="B295" s="70">
        <v>287</v>
      </c>
      <c r="C295" s="70">
        <v>16</v>
      </c>
      <c r="D295" s="70">
        <v>107</v>
      </c>
      <c r="E295" s="70">
        <v>2022</v>
      </c>
      <c r="F295" s="70" t="s">
        <v>161</v>
      </c>
      <c r="G295" s="1073" t="s">
        <v>788</v>
      </c>
      <c r="H295" s="70" t="s">
        <v>788</v>
      </c>
      <c r="I295" s="1066"/>
      <c r="J295" s="73"/>
      <c r="K295" s="71"/>
      <c r="L295" s="71"/>
      <c r="M295" s="71"/>
      <c r="N295" s="71"/>
      <c r="O295" s="71"/>
      <c r="P295" s="71"/>
      <c r="Q295" s="71"/>
      <c r="R295" s="71"/>
      <c r="S295" s="71"/>
      <c r="T295" s="71"/>
      <c r="U295" s="71"/>
      <c r="V295" s="71"/>
      <c r="W295" s="71"/>
      <c r="X295" s="71"/>
      <c r="Y295" s="71"/>
      <c r="Z295" s="71"/>
      <c r="AA295" s="71"/>
      <c r="AB295" s="71"/>
      <c r="AC295" s="72"/>
      <c r="AD295" s="71"/>
      <c r="AE295" s="71"/>
      <c r="AF295" s="71"/>
      <c r="AG295" s="71"/>
      <c r="AH295" s="71"/>
      <c r="AI295" s="71"/>
      <c r="AJ295" s="71"/>
      <c r="AK295" s="71"/>
      <c r="AL295" s="71"/>
      <c r="AM295" s="71"/>
      <c r="AN295" s="71"/>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row>
    <row r="296" spans="1:76">
      <c r="A296" s="16" t="s">
        <v>1571</v>
      </c>
      <c r="B296" s="70">
        <v>288</v>
      </c>
      <c r="C296" s="70">
        <v>16</v>
      </c>
      <c r="D296" s="70">
        <v>108</v>
      </c>
      <c r="E296" s="70">
        <v>2022</v>
      </c>
      <c r="F296" s="70" t="s">
        <v>161</v>
      </c>
      <c r="G296" s="1073" t="s">
        <v>788</v>
      </c>
      <c r="H296" s="70" t="s">
        <v>788</v>
      </c>
      <c r="I296" s="1066"/>
      <c r="J296" s="73"/>
      <c r="K296" s="71"/>
      <c r="L296" s="71"/>
      <c r="M296" s="71"/>
      <c r="N296" s="71"/>
      <c r="O296" s="71"/>
      <c r="P296" s="71"/>
      <c r="Q296" s="71"/>
      <c r="R296" s="71"/>
      <c r="S296" s="71"/>
      <c r="T296" s="71"/>
      <c r="U296" s="71"/>
      <c r="V296" s="71"/>
      <c r="W296" s="71"/>
      <c r="X296" s="71"/>
      <c r="Y296" s="71"/>
      <c r="Z296" s="71"/>
      <c r="AA296" s="71"/>
      <c r="AB296" s="71"/>
      <c r="AC296" s="72"/>
      <c r="AD296" s="71"/>
      <c r="AE296" s="71"/>
      <c r="AF296" s="71"/>
      <c r="AG296" s="71"/>
      <c r="AH296" s="71"/>
      <c r="AI296" s="71"/>
      <c r="AJ296" s="71"/>
      <c r="AK296" s="71"/>
      <c r="AL296" s="71"/>
      <c r="AM296" s="71"/>
      <c r="AN296" s="71"/>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row>
    <row r="297" spans="1:76">
      <c r="A297" s="16" t="s">
        <v>1571</v>
      </c>
      <c r="B297" s="70">
        <v>289</v>
      </c>
      <c r="C297" s="70">
        <v>16</v>
      </c>
      <c r="D297" s="70">
        <v>109</v>
      </c>
      <c r="E297" s="70">
        <v>2022</v>
      </c>
      <c r="F297" s="70" t="s">
        <v>161</v>
      </c>
      <c r="G297" s="1073" t="s">
        <v>788</v>
      </c>
      <c r="H297" s="70" t="s">
        <v>788</v>
      </c>
      <c r="I297" s="1066"/>
      <c r="J297" s="73"/>
      <c r="K297" s="71"/>
      <c r="L297" s="71"/>
      <c r="M297" s="71"/>
      <c r="N297" s="71"/>
      <c r="O297" s="71"/>
      <c r="P297" s="71"/>
      <c r="Q297" s="71"/>
      <c r="R297" s="71"/>
      <c r="S297" s="71"/>
      <c r="T297" s="71"/>
      <c r="U297" s="71"/>
      <c r="V297" s="71"/>
      <c r="W297" s="71"/>
      <c r="X297" s="71"/>
      <c r="Y297" s="71"/>
      <c r="Z297" s="71"/>
      <c r="AA297" s="71"/>
      <c r="AB297" s="71"/>
      <c r="AC297" s="72"/>
      <c r="AD297" s="71"/>
      <c r="AE297" s="71"/>
      <c r="AF297" s="71"/>
      <c r="AG297" s="71"/>
      <c r="AH297" s="71"/>
      <c r="AI297" s="71"/>
      <c r="AJ297" s="71"/>
      <c r="AK297" s="71"/>
      <c r="AL297" s="71"/>
      <c r="AM297" s="71"/>
      <c r="AN297" s="71"/>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row>
    <row r="298" spans="1:76">
      <c r="A298" s="16" t="s">
        <v>1571</v>
      </c>
      <c r="B298" s="70">
        <v>290</v>
      </c>
      <c r="C298" s="70">
        <v>16</v>
      </c>
      <c r="D298" s="70">
        <v>110</v>
      </c>
      <c r="E298" s="70">
        <v>2022</v>
      </c>
      <c r="F298" s="70" t="s">
        <v>161</v>
      </c>
      <c r="G298" s="1073" t="s">
        <v>788</v>
      </c>
      <c r="H298" s="70" t="s">
        <v>788</v>
      </c>
      <c r="I298" s="1066"/>
      <c r="J298" s="73"/>
      <c r="K298" s="71"/>
      <c r="L298" s="71"/>
      <c r="M298" s="71"/>
      <c r="N298" s="71"/>
      <c r="O298" s="71"/>
      <c r="P298" s="71"/>
      <c r="Q298" s="71"/>
      <c r="R298" s="71"/>
      <c r="S298" s="71"/>
      <c r="T298" s="71"/>
      <c r="U298" s="71"/>
      <c r="V298" s="71"/>
      <c r="W298" s="71"/>
      <c r="X298" s="71"/>
      <c r="Y298" s="71"/>
      <c r="Z298" s="71"/>
      <c r="AA298" s="71"/>
      <c r="AB298" s="71"/>
      <c r="AC298" s="72"/>
      <c r="AD298" s="71"/>
      <c r="AE298" s="71"/>
      <c r="AF298" s="71"/>
      <c r="AG298" s="71"/>
      <c r="AH298" s="71"/>
      <c r="AI298" s="71"/>
      <c r="AJ298" s="71"/>
      <c r="AK298" s="71"/>
      <c r="AL298" s="71"/>
      <c r="AM298" s="71"/>
      <c r="AN298" s="71"/>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row>
    <row r="299" spans="1:76">
      <c r="A299" s="16" t="s">
        <v>1571</v>
      </c>
      <c r="B299" s="70">
        <v>291</v>
      </c>
      <c r="C299" s="70">
        <v>16</v>
      </c>
      <c r="D299" s="70">
        <v>111</v>
      </c>
      <c r="E299" s="70">
        <v>2022</v>
      </c>
      <c r="F299" s="70" t="s">
        <v>161</v>
      </c>
      <c r="G299" s="1073" t="s">
        <v>788</v>
      </c>
      <c r="H299" s="70" t="s">
        <v>788</v>
      </c>
      <c r="I299" s="1066"/>
      <c r="J299" s="73"/>
      <c r="K299" s="71"/>
      <c r="L299" s="71"/>
      <c r="M299" s="71"/>
      <c r="N299" s="71"/>
      <c r="O299" s="71"/>
      <c r="P299" s="71"/>
      <c r="Q299" s="71"/>
      <c r="R299" s="71"/>
      <c r="S299" s="71"/>
      <c r="T299" s="71"/>
      <c r="U299" s="71"/>
      <c r="V299" s="71"/>
      <c r="W299" s="71"/>
      <c r="X299" s="71"/>
      <c r="Y299" s="71"/>
      <c r="Z299" s="71"/>
      <c r="AA299" s="71"/>
      <c r="AB299" s="71"/>
      <c r="AC299" s="72"/>
      <c r="AD299" s="71"/>
      <c r="AE299" s="71"/>
      <c r="AF299" s="71"/>
      <c r="AG299" s="71"/>
      <c r="AH299" s="71"/>
      <c r="AI299" s="71"/>
      <c r="AJ299" s="71"/>
      <c r="AK299" s="71"/>
      <c r="AL299" s="71"/>
      <c r="AM299" s="71"/>
      <c r="AN299" s="71"/>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row>
    <row r="300" spans="1:76">
      <c r="A300" s="16" t="s">
        <v>1571</v>
      </c>
      <c r="B300" s="70">
        <v>292</v>
      </c>
      <c r="C300" s="70">
        <v>16</v>
      </c>
      <c r="D300" s="70">
        <v>112</v>
      </c>
      <c r="E300" s="70">
        <v>2022</v>
      </c>
      <c r="F300" s="70" t="s">
        <v>161</v>
      </c>
      <c r="G300" s="1073" t="s">
        <v>788</v>
      </c>
      <c r="H300" s="70" t="s">
        <v>788</v>
      </c>
      <c r="I300" s="1066"/>
      <c r="J300" s="73"/>
      <c r="K300" s="71"/>
      <c r="L300" s="71"/>
      <c r="M300" s="71"/>
      <c r="N300" s="71"/>
      <c r="O300" s="71"/>
      <c r="P300" s="71"/>
      <c r="Q300" s="71"/>
      <c r="R300" s="71"/>
      <c r="S300" s="71"/>
      <c r="T300" s="71"/>
      <c r="U300" s="71"/>
      <c r="V300" s="71"/>
      <c r="W300" s="71"/>
      <c r="X300" s="71"/>
      <c r="Y300" s="71"/>
      <c r="Z300" s="71"/>
      <c r="AA300" s="71"/>
      <c r="AB300" s="71"/>
      <c r="AC300" s="72"/>
      <c r="AD300" s="71"/>
      <c r="AE300" s="71"/>
      <c r="AF300" s="71"/>
      <c r="AG300" s="71"/>
      <c r="AH300" s="71"/>
      <c r="AI300" s="71"/>
      <c r="AJ300" s="71"/>
      <c r="AK300" s="71"/>
      <c r="AL300" s="71"/>
      <c r="AM300" s="71"/>
      <c r="AN300" s="71"/>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row>
    <row r="301" spans="1:76">
      <c r="A301" s="16" t="s">
        <v>1571</v>
      </c>
      <c r="B301" s="70">
        <v>293</v>
      </c>
      <c r="C301" s="70">
        <v>16</v>
      </c>
      <c r="D301" s="70">
        <v>113</v>
      </c>
      <c r="E301" s="70">
        <v>2022</v>
      </c>
      <c r="F301" s="70" t="s">
        <v>161</v>
      </c>
      <c r="G301" s="1073" t="s">
        <v>788</v>
      </c>
      <c r="H301" s="70" t="s">
        <v>788</v>
      </c>
      <c r="I301" s="1066"/>
      <c r="J301" s="73"/>
      <c r="K301" s="71"/>
      <c r="L301" s="71"/>
      <c r="M301" s="71"/>
      <c r="N301" s="71"/>
      <c r="O301" s="71"/>
      <c r="P301" s="71"/>
      <c r="Q301" s="71"/>
      <c r="R301" s="71"/>
      <c r="S301" s="71"/>
      <c r="T301" s="71"/>
      <c r="U301" s="71"/>
      <c r="V301" s="71"/>
      <c r="W301" s="71"/>
      <c r="X301" s="71"/>
      <c r="Y301" s="71"/>
      <c r="Z301" s="71"/>
      <c r="AA301" s="71"/>
      <c r="AB301" s="71"/>
      <c r="AC301" s="72"/>
      <c r="AD301" s="71"/>
      <c r="AE301" s="71"/>
      <c r="AF301" s="71"/>
      <c r="AG301" s="71"/>
      <c r="AH301" s="71"/>
      <c r="AI301" s="71"/>
      <c r="AJ301" s="71"/>
      <c r="AK301" s="71"/>
      <c r="AL301" s="71"/>
      <c r="AM301" s="71"/>
      <c r="AN301" s="7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row>
    <row r="302" spans="1:76">
      <c r="A302" s="16" t="s">
        <v>1571</v>
      </c>
      <c r="B302" s="70">
        <v>294</v>
      </c>
      <c r="C302" s="70">
        <v>16</v>
      </c>
      <c r="D302" s="70">
        <v>114</v>
      </c>
      <c r="E302" s="70">
        <v>2022</v>
      </c>
      <c r="F302" s="70" t="s">
        <v>161</v>
      </c>
      <c r="G302" s="1073" t="s">
        <v>788</v>
      </c>
      <c r="H302" s="70" t="s">
        <v>788</v>
      </c>
      <c r="I302" s="1066"/>
      <c r="J302" s="73"/>
      <c r="K302" s="71"/>
      <c r="L302" s="71"/>
      <c r="M302" s="71"/>
      <c r="N302" s="71"/>
      <c r="O302" s="71"/>
      <c r="P302" s="71"/>
      <c r="Q302" s="71"/>
      <c r="R302" s="71"/>
      <c r="S302" s="71"/>
      <c r="T302" s="71"/>
      <c r="U302" s="71"/>
      <c r="V302" s="71"/>
      <c r="W302" s="71"/>
      <c r="X302" s="71"/>
      <c r="Y302" s="71"/>
      <c r="Z302" s="71"/>
      <c r="AA302" s="71"/>
      <c r="AB302" s="71"/>
      <c r="AC302" s="72"/>
      <c r="AD302" s="71"/>
      <c r="AE302" s="71"/>
      <c r="AF302" s="71"/>
      <c r="AG302" s="71"/>
      <c r="AH302" s="71"/>
      <c r="AI302" s="71"/>
      <c r="AJ302" s="71"/>
      <c r="AK302" s="71"/>
      <c r="AL302" s="71"/>
      <c r="AM302" s="71"/>
      <c r="AN302" s="71"/>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row>
    <row r="303" spans="1:76">
      <c r="A303" s="16" t="s">
        <v>1571</v>
      </c>
      <c r="B303" s="70">
        <v>295</v>
      </c>
      <c r="C303" s="70">
        <v>16</v>
      </c>
      <c r="D303" s="70">
        <v>115</v>
      </c>
      <c r="E303" s="70">
        <v>2022</v>
      </c>
      <c r="F303" s="70" t="s">
        <v>161</v>
      </c>
      <c r="G303" s="1073" t="s">
        <v>788</v>
      </c>
      <c r="H303" s="70" t="s">
        <v>788</v>
      </c>
      <c r="I303" s="1066"/>
      <c r="J303" s="73"/>
      <c r="K303" s="71"/>
      <c r="L303" s="71"/>
      <c r="M303" s="71"/>
      <c r="N303" s="71"/>
      <c r="O303" s="71"/>
      <c r="P303" s="71"/>
      <c r="Q303" s="71"/>
      <c r="R303" s="71"/>
      <c r="S303" s="71"/>
      <c r="T303" s="71"/>
      <c r="U303" s="71"/>
      <c r="V303" s="71"/>
      <c r="W303" s="71"/>
      <c r="X303" s="71"/>
      <c r="Y303" s="71"/>
      <c r="Z303" s="71"/>
      <c r="AA303" s="71"/>
      <c r="AB303" s="71"/>
      <c r="AC303" s="72"/>
      <c r="AD303" s="71"/>
      <c r="AE303" s="71"/>
      <c r="AF303" s="71"/>
      <c r="AG303" s="71"/>
      <c r="AH303" s="71"/>
      <c r="AI303" s="71"/>
      <c r="AJ303" s="71"/>
      <c r="AK303" s="71"/>
      <c r="AL303" s="71"/>
      <c r="AM303" s="71"/>
      <c r="AN303" s="71"/>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row>
    <row r="304" spans="1:76">
      <c r="A304" s="16" t="s">
        <v>1571</v>
      </c>
      <c r="B304" s="70">
        <v>296</v>
      </c>
      <c r="C304" s="70">
        <v>16</v>
      </c>
      <c r="D304" s="70">
        <v>116</v>
      </c>
      <c r="E304" s="70">
        <v>2022</v>
      </c>
      <c r="F304" s="70" t="s">
        <v>161</v>
      </c>
      <c r="G304" s="1073" t="s">
        <v>788</v>
      </c>
      <c r="H304" s="70" t="s">
        <v>788</v>
      </c>
      <c r="I304" s="1066"/>
      <c r="J304" s="73"/>
      <c r="K304" s="71"/>
      <c r="L304" s="71"/>
      <c r="M304" s="71"/>
      <c r="N304" s="71"/>
      <c r="O304" s="71"/>
      <c r="P304" s="71"/>
      <c r="Q304" s="71"/>
      <c r="R304" s="71"/>
      <c r="S304" s="71"/>
      <c r="T304" s="71"/>
      <c r="U304" s="71"/>
      <c r="V304" s="71"/>
      <c r="W304" s="71"/>
      <c r="X304" s="71"/>
      <c r="Y304" s="71"/>
      <c r="Z304" s="71"/>
      <c r="AA304" s="71"/>
      <c r="AB304" s="71"/>
      <c r="AC304" s="72"/>
      <c r="AD304" s="71"/>
      <c r="AE304" s="71"/>
      <c r="AF304" s="71"/>
      <c r="AG304" s="71"/>
      <c r="AH304" s="71"/>
      <c r="AI304" s="71"/>
      <c r="AJ304" s="71"/>
      <c r="AK304" s="71"/>
      <c r="AL304" s="71"/>
      <c r="AM304" s="71"/>
      <c r="AN304" s="71"/>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row>
    <row r="305" spans="1:76">
      <c r="A305" s="16" t="s">
        <v>1571</v>
      </c>
      <c r="B305" s="70">
        <v>297</v>
      </c>
      <c r="C305" s="70">
        <v>16</v>
      </c>
      <c r="D305" s="70">
        <v>117</v>
      </c>
      <c r="E305" s="70">
        <v>2022</v>
      </c>
      <c r="F305" s="70" t="s">
        <v>161</v>
      </c>
      <c r="G305" s="1073" t="s">
        <v>788</v>
      </c>
      <c r="H305" s="70" t="s">
        <v>788</v>
      </c>
      <c r="I305" s="1066"/>
      <c r="J305" s="73"/>
      <c r="K305" s="71"/>
      <c r="L305" s="71"/>
      <c r="M305" s="71"/>
      <c r="N305" s="71"/>
      <c r="O305" s="71"/>
      <c r="P305" s="71"/>
      <c r="Q305" s="71"/>
      <c r="R305" s="71"/>
      <c r="S305" s="71"/>
      <c r="T305" s="71"/>
      <c r="U305" s="71"/>
      <c r="V305" s="71"/>
      <c r="W305" s="71"/>
      <c r="X305" s="71"/>
      <c r="Y305" s="71"/>
      <c r="Z305" s="71"/>
      <c r="AA305" s="71"/>
      <c r="AB305" s="71"/>
      <c r="AC305" s="72"/>
      <c r="AD305" s="71"/>
      <c r="AE305" s="71"/>
      <c r="AF305" s="71"/>
      <c r="AG305" s="71"/>
      <c r="AH305" s="71"/>
      <c r="AI305" s="71"/>
      <c r="AJ305" s="71"/>
      <c r="AK305" s="71"/>
      <c r="AL305" s="71"/>
      <c r="AM305" s="71"/>
      <c r="AN305" s="71"/>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row>
    <row r="306" spans="1:76">
      <c r="A306" s="16" t="s">
        <v>1571</v>
      </c>
      <c r="B306" s="70">
        <v>298</v>
      </c>
      <c r="C306" s="70">
        <v>16</v>
      </c>
      <c r="D306" s="70">
        <v>118</v>
      </c>
      <c r="E306" s="70">
        <v>2022</v>
      </c>
      <c r="F306" s="70" t="s">
        <v>161</v>
      </c>
      <c r="G306" s="1073" t="s">
        <v>788</v>
      </c>
      <c r="H306" s="70" t="s">
        <v>788</v>
      </c>
      <c r="I306" s="1066"/>
      <c r="J306" s="73"/>
      <c r="K306" s="71"/>
      <c r="L306" s="71"/>
      <c r="M306" s="71"/>
      <c r="N306" s="71"/>
      <c r="O306" s="71"/>
      <c r="P306" s="71"/>
      <c r="Q306" s="71"/>
      <c r="R306" s="71"/>
      <c r="S306" s="71"/>
      <c r="T306" s="71"/>
      <c r="U306" s="71"/>
      <c r="V306" s="71"/>
      <c r="W306" s="71"/>
      <c r="X306" s="71"/>
      <c r="Y306" s="71"/>
      <c r="Z306" s="71"/>
      <c r="AA306" s="71"/>
      <c r="AB306" s="71"/>
      <c r="AC306" s="72"/>
      <c r="AD306" s="71"/>
      <c r="AE306" s="71"/>
      <c r="AF306" s="71"/>
      <c r="AG306" s="71"/>
      <c r="AH306" s="71"/>
      <c r="AI306" s="71"/>
      <c r="AJ306" s="71"/>
      <c r="AK306" s="71"/>
      <c r="AL306" s="71"/>
      <c r="AM306" s="71"/>
      <c r="AN306" s="71"/>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row>
    <row r="307" spans="1:76">
      <c r="A307" s="16" t="s">
        <v>1571</v>
      </c>
      <c r="B307" s="70">
        <v>299</v>
      </c>
      <c r="C307" s="70">
        <v>16</v>
      </c>
      <c r="D307" s="70">
        <v>119</v>
      </c>
      <c r="E307" s="70">
        <v>2022</v>
      </c>
      <c r="F307" s="70" t="s">
        <v>161</v>
      </c>
      <c r="G307" s="1073" t="s">
        <v>788</v>
      </c>
      <c r="H307" s="70" t="s">
        <v>788</v>
      </c>
      <c r="I307" s="1066"/>
      <c r="J307" s="73"/>
      <c r="K307" s="71"/>
      <c r="L307" s="71"/>
      <c r="M307" s="71"/>
      <c r="N307" s="71"/>
      <c r="O307" s="71"/>
      <c r="P307" s="71"/>
      <c r="Q307" s="71"/>
      <c r="R307" s="71"/>
      <c r="S307" s="71"/>
      <c r="T307" s="71"/>
      <c r="U307" s="71"/>
      <c r="V307" s="71"/>
      <c r="W307" s="71"/>
      <c r="X307" s="71"/>
      <c r="Y307" s="71"/>
      <c r="Z307" s="71"/>
      <c r="AA307" s="71"/>
      <c r="AB307" s="71"/>
      <c r="AC307" s="72"/>
      <c r="AD307" s="71"/>
      <c r="AE307" s="71"/>
      <c r="AF307" s="71"/>
      <c r="AG307" s="71"/>
      <c r="AH307" s="71"/>
      <c r="AI307" s="71"/>
      <c r="AJ307" s="71"/>
      <c r="AK307" s="71"/>
      <c r="AL307" s="71"/>
      <c r="AM307" s="71"/>
      <c r="AN307" s="71"/>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row>
    <row r="308" spans="1:76">
      <c r="A308" s="16" t="s">
        <v>1571</v>
      </c>
      <c r="B308" s="70">
        <v>300</v>
      </c>
      <c r="C308" s="70">
        <v>16</v>
      </c>
      <c r="D308" s="70">
        <v>120</v>
      </c>
      <c r="E308" s="70">
        <v>2022</v>
      </c>
      <c r="F308" s="70" t="s">
        <v>161</v>
      </c>
      <c r="G308" s="1073" t="s">
        <v>788</v>
      </c>
      <c r="H308" s="70" t="s">
        <v>788</v>
      </c>
      <c r="I308" s="1066"/>
      <c r="J308" s="73"/>
      <c r="K308" s="71"/>
      <c r="L308" s="71"/>
      <c r="M308" s="71"/>
      <c r="N308" s="71"/>
      <c r="O308" s="71"/>
      <c r="P308" s="71"/>
      <c r="Q308" s="71"/>
      <c r="R308" s="71"/>
      <c r="S308" s="71"/>
      <c r="T308" s="71"/>
      <c r="U308" s="71"/>
      <c r="V308" s="71"/>
      <c r="W308" s="71"/>
      <c r="X308" s="71"/>
      <c r="Y308" s="71"/>
      <c r="Z308" s="71"/>
      <c r="AA308" s="71"/>
      <c r="AB308" s="71"/>
      <c r="AC308" s="72"/>
      <c r="AD308" s="71"/>
      <c r="AE308" s="71"/>
      <c r="AF308" s="71"/>
      <c r="AG308" s="71"/>
      <c r="AH308" s="71"/>
      <c r="AI308" s="71"/>
      <c r="AJ308" s="71"/>
      <c r="AK308" s="71"/>
      <c r="AL308" s="71"/>
      <c r="AM308" s="71"/>
      <c r="AN308" s="71"/>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row>
    <row r="309" spans="1:76">
      <c r="A309" s="16" t="s">
        <v>1571</v>
      </c>
      <c r="B309" s="70">
        <v>301</v>
      </c>
      <c r="C309" s="70">
        <v>16</v>
      </c>
      <c r="D309" s="70">
        <v>121</v>
      </c>
      <c r="E309" s="70">
        <v>2022</v>
      </c>
      <c r="F309" s="70" t="s">
        <v>161</v>
      </c>
      <c r="G309" s="1073" t="s">
        <v>788</v>
      </c>
      <c r="H309" s="70" t="s">
        <v>788</v>
      </c>
      <c r="I309" s="1066"/>
      <c r="J309" s="73"/>
      <c r="K309" s="71"/>
      <c r="L309" s="71"/>
      <c r="M309" s="71"/>
      <c r="N309" s="71"/>
      <c r="O309" s="71"/>
      <c r="P309" s="71"/>
      <c r="Q309" s="71"/>
      <c r="R309" s="71"/>
      <c r="S309" s="71"/>
      <c r="T309" s="71"/>
      <c r="U309" s="71"/>
      <c r="V309" s="71"/>
      <c r="W309" s="71"/>
      <c r="X309" s="71"/>
      <c r="Y309" s="71"/>
      <c r="Z309" s="71"/>
      <c r="AA309" s="71"/>
      <c r="AB309" s="71"/>
      <c r="AC309" s="72"/>
      <c r="AD309" s="71"/>
      <c r="AE309" s="71"/>
      <c r="AF309" s="71"/>
      <c r="AG309" s="71"/>
      <c r="AH309" s="71"/>
      <c r="AI309" s="71"/>
      <c r="AJ309" s="71"/>
      <c r="AK309" s="71"/>
      <c r="AL309" s="71"/>
      <c r="AM309" s="71"/>
      <c r="AN309" s="71"/>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row>
    <row r="310" spans="1:76">
      <c r="A310" s="16" t="s">
        <v>1571</v>
      </c>
      <c r="B310" s="70">
        <v>302</v>
      </c>
      <c r="C310" s="70">
        <v>16</v>
      </c>
      <c r="D310" s="70">
        <v>122</v>
      </c>
      <c r="E310" s="70">
        <v>2022</v>
      </c>
      <c r="F310" s="70" t="s">
        <v>161</v>
      </c>
      <c r="G310" s="1073" t="s">
        <v>788</v>
      </c>
      <c r="H310" s="70" t="s">
        <v>788</v>
      </c>
      <c r="I310" s="1066"/>
      <c r="J310" s="73"/>
      <c r="K310" s="71"/>
      <c r="L310" s="71"/>
      <c r="M310" s="71"/>
      <c r="N310" s="71"/>
      <c r="O310" s="71"/>
      <c r="P310" s="71"/>
      <c r="Q310" s="71"/>
      <c r="R310" s="71"/>
      <c r="S310" s="71"/>
      <c r="T310" s="71"/>
      <c r="U310" s="71"/>
      <c r="V310" s="71"/>
      <c r="W310" s="71"/>
      <c r="X310" s="71"/>
      <c r="Y310" s="71"/>
      <c r="Z310" s="71"/>
      <c r="AA310" s="71"/>
      <c r="AB310" s="71"/>
      <c r="AC310" s="72"/>
      <c r="AD310" s="71"/>
      <c r="AE310" s="71"/>
      <c r="AF310" s="71"/>
      <c r="AG310" s="71"/>
      <c r="AH310" s="71"/>
      <c r="AI310" s="71"/>
      <c r="AJ310" s="71"/>
      <c r="AK310" s="71"/>
      <c r="AL310" s="71"/>
      <c r="AM310" s="71"/>
      <c r="AN310" s="71"/>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row>
    <row r="311" spans="1:76">
      <c r="A311" s="16" t="s">
        <v>1571</v>
      </c>
      <c r="B311" s="70">
        <v>303</v>
      </c>
      <c r="C311" s="70">
        <v>16</v>
      </c>
      <c r="D311" s="70">
        <v>123</v>
      </c>
      <c r="E311" s="70">
        <v>2022</v>
      </c>
      <c r="F311" s="70" t="s">
        <v>161</v>
      </c>
      <c r="G311" s="1073" t="s">
        <v>788</v>
      </c>
      <c r="H311" s="70" t="s">
        <v>788</v>
      </c>
      <c r="I311" s="1066"/>
      <c r="J311" s="73"/>
      <c r="K311" s="71"/>
      <c r="L311" s="71"/>
      <c r="M311" s="71"/>
      <c r="N311" s="71"/>
      <c r="O311" s="71"/>
      <c r="P311" s="71"/>
      <c r="Q311" s="71"/>
      <c r="R311" s="71"/>
      <c r="S311" s="71"/>
      <c r="T311" s="71"/>
      <c r="U311" s="71"/>
      <c r="V311" s="71"/>
      <c r="W311" s="71"/>
      <c r="X311" s="71"/>
      <c r="Y311" s="71"/>
      <c r="Z311" s="71"/>
      <c r="AA311" s="71"/>
      <c r="AB311" s="71"/>
      <c r="AC311" s="72"/>
      <c r="AD311" s="71"/>
      <c r="AE311" s="71"/>
      <c r="AF311" s="71"/>
      <c r="AG311" s="71"/>
      <c r="AH311" s="71"/>
      <c r="AI311" s="71"/>
      <c r="AJ311" s="71"/>
      <c r="AK311" s="71"/>
      <c r="AL311" s="71"/>
      <c r="AM311" s="71"/>
      <c r="AN311" s="7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row>
    <row r="312" spans="1:76">
      <c r="A312" s="16" t="s">
        <v>1571</v>
      </c>
      <c r="B312" s="70">
        <v>304</v>
      </c>
      <c r="C312" s="70">
        <v>16</v>
      </c>
      <c r="D312" s="70">
        <v>124</v>
      </c>
      <c r="E312" s="70">
        <v>2022</v>
      </c>
      <c r="F312" s="70" t="s">
        <v>161</v>
      </c>
      <c r="G312" s="1073" t="s">
        <v>788</v>
      </c>
      <c r="H312" s="70" t="s">
        <v>788</v>
      </c>
      <c r="I312" s="1066"/>
      <c r="J312" s="73"/>
      <c r="K312" s="71"/>
      <c r="L312" s="71"/>
      <c r="M312" s="71"/>
      <c r="N312" s="71"/>
      <c r="O312" s="71"/>
      <c r="P312" s="71"/>
      <c r="Q312" s="71"/>
      <c r="R312" s="71"/>
      <c r="S312" s="71"/>
      <c r="T312" s="71"/>
      <c r="U312" s="71"/>
      <c r="V312" s="71"/>
      <c r="W312" s="71"/>
      <c r="X312" s="71"/>
      <c r="Y312" s="71"/>
      <c r="Z312" s="71"/>
      <c r="AA312" s="71"/>
      <c r="AB312" s="71"/>
      <c r="AC312" s="72"/>
      <c r="AD312" s="71"/>
      <c r="AE312" s="71"/>
      <c r="AF312" s="71"/>
      <c r="AG312" s="71"/>
      <c r="AH312" s="71"/>
      <c r="AI312" s="71"/>
      <c r="AJ312" s="71"/>
      <c r="AK312" s="71"/>
      <c r="AL312" s="71"/>
      <c r="AM312" s="71"/>
      <c r="AN312" s="71"/>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row>
    <row r="313" spans="1:76">
      <c r="A313" s="16" t="s">
        <v>1571</v>
      </c>
      <c r="B313" s="70">
        <v>305</v>
      </c>
      <c r="C313" s="70">
        <v>16</v>
      </c>
      <c r="D313" s="70">
        <v>125</v>
      </c>
      <c r="E313" s="70">
        <v>2022</v>
      </c>
      <c r="F313" s="70" t="s">
        <v>161</v>
      </c>
      <c r="G313" s="1073" t="s">
        <v>788</v>
      </c>
      <c r="H313" s="70" t="s">
        <v>788</v>
      </c>
      <c r="I313" s="1066"/>
      <c r="J313" s="73"/>
      <c r="K313" s="71"/>
      <c r="L313" s="71"/>
      <c r="M313" s="71"/>
      <c r="N313" s="71"/>
      <c r="O313" s="71"/>
      <c r="P313" s="71"/>
      <c r="Q313" s="71"/>
      <c r="R313" s="71"/>
      <c r="S313" s="71"/>
      <c r="T313" s="71"/>
      <c r="U313" s="71"/>
      <c r="V313" s="71"/>
      <c r="W313" s="71"/>
      <c r="X313" s="71"/>
      <c r="Y313" s="71"/>
      <c r="Z313" s="71"/>
      <c r="AA313" s="71"/>
      <c r="AB313" s="71"/>
      <c r="AC313" s="72"/>
      <c r="AD313" s="71"/>
      <c r="AE313" s="71"/>
      <c r="AF313" s="71"/>
      <c r="AG313" s="71"/>
      <c r="AH313" s="71"/>
      <c r="AI313" s="71"/>
      <c r="AJ313" s="71"/>
      <c r="AK313" s="71"/>
      <c r="AL313" s="71"/>
      <c r="AM313" s="71"/>
      <c r="AN313" s="71"/>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row>
    <row r="314" spans="1:76">
      <c r="A314" s="16" t="s">
        <v>1571</v>
      </c>
      <c r="B314" s="70">
        <v>306</v>
      </c>
      <c r="C314" s="70">
        <v>16</v>
      </c>
      <c r="D314" s="70">
        <v>126</v>
      </c>
      <c r="E314" s="70">
        <v>2022</v>
      </c>
      <c r="F314" s="70" t="s">
        <v>161</v>
      </c>
      <c r="G314" s="1073" t="s">
        <v>788</v>
      </c>
      <c r="H314" s="70" t="s">
        <v>788</v>
      </c>
      <c r="I314" s="1066"/>
      <c r="J314" s="73"/>
      <c r="K314" s="71"/>
      <c r="L314" s="71"/>
      <c r="M314" s="71"/>
      <c r="N314" s="71"/>
      <c r="O314" s="71"/>
      <c r="P314" s="71"/>
      <c r="Q314" s="71"/>
      <c r="R314" s="71"/>
      <c r="S314" s="71"/>
      <c r="T314" s="71"/>
      <c r="U314" s="71"/>
      <c r="V314" s="71"/>
      <c r="W314" s="71"/>
      <c r="X314" s="71"/>
      <c r="Y314" s="71"/>
      <c r="Z314" s="71"/>
      <c r="AA314" s="71"/>
      <c r="AB314" s="71"/>
      <c r="AC314" s="72"/>
      <c r="AD314" s="71"/>
      <c r="AE314" s="71"/>
      <c r="AF314" s="71"/>
      <c r="AG314" s="71"/>
      <c r="AH314" s="71"/>
      <c r="AI314" s="71"/>
      <c r="AJ314" s="71"/>
      <c r="AK314" s="71"/>
      <c r="AL314" s="71"/>
      <c r="AM314" s="71"/>
      <c r="AN314" s="71"/>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row>
    <row r="315" spans="1:76">
      <c r="A315" s="16" t="s">
        <v>1571</v>
      </c>
      <c r="B315" s="70">
        <v>307</v>
      </c>
      <c r="C315" s="70">
        <v>16</v>
      </c>
      <c r="D315" s="70">
        <v>127</v>
      </c>
      <c r="E315" s="70">
        <v>2022</v>
      </c>
      <c r="F315" s="70" t="s">
        <v>161</v>
      </c>
      <c r="G315" s="1073" t="s">
        <v>788</v>
      </c>
      <c r="H315" s="70" t="s">
        <v>788</v>
      </c>
      <c r="I315" s="1066"/>
      <c r="J315" s="73"/>
      <c r="K315" s="71"/>
      <c r="L315" s="71"/>
      <c r="M315" s="71"/>
      <c r="N315" s="71"/>
      <c r="O315" s="71"/>
      <c r="P315" s="71"/>
      <c r="Q315" s="71"/>
      <c r="R315" s="71"/>
      <c r="S315" s="71"/>
      <c r="T315" s="71"/>
      <c r="U315" s="71"/>
      <c r="V315" s="71"/>
      <c r="W315" s="71"/>
      <c r="X315" s="71"/>
      <c r="Y315" s="71"/>
      <c r="Z315" s="71"/>
      <c r="AA315" s="71"/>
      <c r="AB315" s="71"/>
      <c r="AC315" s="72"/>
      <c r="AD315" s="71"/>
      <c r="AE315" s="71"/>
      <c r="AF315" s="71"/>
      <c r="AG315" s="71"/>
      <c r="AH315" s="71"/>
      <c r="AI315" s="71"/>
      <c r="AJ315" s="71"/>
      <c r="AK315" s="71"/>
      <c r="AL315" s="71"/>
      <c r="AM315" s="71"/>
      <c r="AN315" s="71"/>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row>
    <row r="316" spans="1:76">
      <c r="A316" s="16" t="s">
        <v>1571</v>
      </c>
      <c r="B316" s="70">
        <v>308</v>
      </c>
      <c r="C316" s="70">
        <v>16</v>
      </c>
      <c r="D316" s="70">
        <v>128</v>
      </c>
      <c r="E316" s="70">
        <v>2022</v>
      </c>
      <c r="F316" s="70" t="s">
        <v>161</v>
      </c>
      <c r="G316" s="1073" t="s">
        <v>788</v>
      </c>
      <c r="H316" s="70" t="s">
        <v>788</v>
      </c>
      <c r="I316" s="1066"/>
      <c r="J316" s="73"/>
      <c r="K316" s="71"/>
      <c r="L316" s="71"/>
      <c r="M316" s="71"/>
      <c r="N316" s="71"/>
      <c r="O316" s="71"/>
      <c r="P316" s="71"/>
      <c r="Q316" s="71"/>
      <c r="R316" s="71"/>
      <c r="S316" s="71"/>
      <c r="T316" s="71"/>
      <c r="U316" s="71"/>
      <c r="V316" s="71"/>
      <c r="W316" s="71"/>
      <c r="X316" s="71"/>
      <c r="Y316" s="71"/>
      <c r="Z316" s="71"/>
      <c r="AA316" s="71"/>
      <c r="AB316" s="71"/>
      <c r="AC316" s="72"/>
      <c r="AD316" s="71"/>
      <c r="AE316" s="71"/>
      <c r="AF316" s="71"/>
      <c r="AG316" s="71"/>
      <c r="AH316" s="71"/>
      <c r="AI316" s="71"/>
      <c r="AJ316" s="71"/>
      <c r="AK316" s="71"/>
      <c r="AL316" s="71"/>
      <c r="AM316" s="71"/>
      <c r="AN316" s="71"/>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row>
    <row r="317" spans="1:76">
      <c r="A317" s="16" t="s">
        <v>1571</v>
      </c>
      <c r="B317" s="70">
        <v>309</v>
      </c>
      <c r="C317" s="70">
        <v>16</v>
      </c>
      <c r="D317" s="70">
        <v>129</v>
      </c>
      <c r="E317" s="70">
        <v>2022</v>
      </c>
      <c r="F317" s="70" t="s">
        <v>161</v>
      </c>
      <c r="G317" s="1073" t="s">
        <v>788</v>
      </c>
      <c r="H317" s="70" t="s">
        <v>788</v>
      </c>
      <c r="I317" s="1066"/>
      <c r="J317" s="73"/>
      <c r="K317" s="71"/>
      <c r="L317" s="71"/>
      <c r="M317" s="71"/>
      <c r="N317" s="71"/>
      <c r="O317" s="71"/>
      <c r="P317" s="71"/>
      <c r="Q317" s="71"/>
      <c r="R317" s="71"/>
      <c r="S317" s="71"/>
      <c r="T317" s="71"/>
      <c r="U317" s="71"/>
      <c r="V317" s="71"/>
      <c r="W317" s="71"/>
      <c r="X317" s="71"/>
      <c r="Y317" s="71"/>
      <c r="Z317" s="71"/>
      <c r="AA317" s="71"/>
      <c r="AB317" s="71"/>
      <c r="AC317" s="72"/>
      <c r="AD317" s="71"/>
      <c r="AE317" s="71"/>
      <c r="AF317" s="71"/>
      <c r="AG317" s="71"/>
      <c r="AH317" s="71"/>
      <c r="AI317" s="71"/>
      <c r="AJ317" s="71"/>
      <c r="AK317" s="71"/>
      <c r="AL317" s="71"/>
      <c r="AM317" s="71"/>
      <c r="AN317" s="71"/>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row>
    <row r="318" spans="1:76">
      <c r="A318" s="16" t="s">
        <v>1571</v>
      </c>
      <c r="B318" s="70">
        <v>310</v>
      </c>
      <c r="C318" s="70">
        <v>16</v>
      </c>
      <c r="D318" s="70">
        <v>130</v>
      </c>
      <c r="E318" s="70">
        <v>2022</v>
      </c>
      <c r="F318" s="70" t="s">
        <v>161</v>
      </c>
      <c r="G318" s="1073" t="s">
        <v>788</v>
      </c>
      <c r="H318" s="70" t="s">
        <v>788</v>
      </c>
      <c r="I318" s="1066"/>
      <c r="J318" s="73"/>
      <c r="K318" s="71"/>
      <c r="L318" s="71"/>
      <c r="M318" s="71"/>
      <c r="N318" s="71"/>
      <c r="O318" s="71"/>
      <c r="P318" s="71"/>
      <c r="Q318" s="71"/>
      <c r="R318" s="71"/>
      <c r="S318" s="71"/>
      <c r="T318" s="71"/>
      <c r="U318" s="71"/>
      <c r="V318" s="71"/>
      <c r="W318" s="71"/>
      <c r="X318" s="71"/>
      <c r="Y318" s="71"/>
      <c r="Z318" s="71"/>
      <c r="AA318" s="71"/>
      <c r="AB318" s="71"/>
      <c r="AC318" s="72"/>
      <c r="AD318" s="71"/>
      <c r="AE318" s="71"/>
      <c r="AF318" s="71"/>
      <c r="AG318" s="71"/>
      <c r="AH318" s="71"/>
      <c r="AI318" s="71"/>
      <c r="AJ318" s="71"/>
      <c r="AK318" s="71"/>
      <c r="AL318" s="71"/>
      <c r="AM318" s="71"/>
      <c r="AN318" s="71"/>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row>
    <row r="319" spans="1:76">
      <c r="A319" s="16" t="s">
        <v>1571</v>
      </c>
      <c r="B319" s="70">
        <v>311</v>
      </c>
      <c r="C319" s="70">
        <v>16</v>
      </c>
      <c r="D319" s="70">
        <v>131</v>
      </c>
      <c r="E319" s="70">
        <v>2022</v>
      </c>
      <c r="F319" s="70" t="s">
        <v>161</v>
      </c>
      <c r="G319" s="1073" t="s">
        <v>788</v>
      </c>
      <c r="H319" s="70" t="s">
        <v>788</v>
      </c>
      <c r="I319" s="1066"/>
      <c r="J319" s="73"/>
      <c r="K319" s="71"/>
      <c r="L319" s="71"/>
      <c r="M319" s="71"/>
      <c r="N319" s="71"/>
      <c r="O319" s="71"/>
      <c r="P319" s="71"/>
      <c r="Q319" s="71"/>
      <c r="R319" s="71"/>
      <c r="S319" s="71"/>
      <c r="T319" s="71"/>
      <c r="U319" s="71"/>
      <c r="V319" s="71"/>
      <c r="W319" s="71"/>
      <c r="X319" s="71"/>
      <c r="Y319" s="71"/>
      <c r="Z319" s="71"/>
      <c r="AA319" s="71"/>
      <c r="AB319" s="71"/>
      <c r="AC319" s="72"/>
      <c r="AD319" s="71"/>
      <c r="AE319" s="71"/>
      <c r="AF319" s="71"/>
      <c r="AG319" s="71"/>
      <c r="AH319" s="71"/>
      <c r="AI319" s="71"/>
      <c r="AJ319" s="71"/>
      <c r="AK319" s="71"/>
      <c r="AL319" s="71"/>
      <c r="AM319" s="71"/>
      <c r="AN319" s="71"/>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row>
    <row r="320" spans="1:76">
      <c r="A320" s="16" t="s">
        <v>1571</v>
      </c>
      <c r="B320" s="70">
        <v>312</v>
      </c>
      <c r="C320" s="70">
        <v>16</v>
      </c>
      <c r="D320" s="70">
        <v>132</v>
      </c>
      <c r="E320" s="70">
        <v>2022</v>
      </c>
      <c r="F320" s="70" t="s">
        <v>161</v>
      </c>
      <c r="G320" s="1073" t="s">
        <v>788</v>
      </c>
      <c r="H320" s="70" t="s">
        <v>788</v>
      </c>
      <c r="I320" s="1066"/>
      <c r="J320" s="73"/>
      <c r="K320" s="71"/>
      <c r="L320" s="71"/>
      <c r="M320" s="71"/>
      <c r="N320" s="71"/>
      <c r="O320" s="71"/>
      <c r="P320" s="71"/>
      <c r="Q320" s="71"/>
      <c r="R320" s="71"/>
      <c r="S320" s="71"/>
      <c r="T320" s="71"/>
      <c r="U320" s="71"/>
      <c r="V320" s="71"/>
      <c r="W320" s="71"/>
      <c r="X320" s="71"/>
      <c r="Y320" s="71"/>
      <c r="Z320" s="71"/>
      <c r="AA320" s="71"/>
      <c r="AB320" s="71"/>
      <c r="AC320" s="72"/>
      <c r="AD320" s="71"/>
      <c r="AE320" s="71"/>
      <c r="AF320" s="71"/>
      <c r="AG320" s="71"/>
      <c r="AH320" s="71"/>
      <c r="AI320" s="71"/>
      <c r="AJ320" s="71"/>
      <c r="AK320" s="71"/>
      <c r="AL320" s="71"/>
      <c r="AM320" s="71"/>
      <c r="AN320" s="71"/>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row>
    <row r="321" spans="1:76">
      <c r="A321" s="16" t="s">
        <v>1571</v>
      </c>
      <c r="B321" s="70">
        <v>313</v>
      </c>
      <c r="C321" s="70">
        <v>16</v>
      </c>
      <c r="D321" s="70">
        <v>133</v>
      </c>
      <c r="E321" s="70">
        <v>2022</v>
      </c>
      <c r="F321" s="70" t="s">
        <v>161</v>
      </c>
      <c r="G321" s="1073" t="s">
        <v>788</v>
      </c>
      <c r="H321" s="70" t="s">
        <v>788</v>
      </c>
      <c r="I321" s="1066"/>
      <c r="J321" s="73"/>
      <c r="K321" s="71"/>
      <c r="L321" s="71"/>
      <c r="M321" s="71"/>
      <c r="N321" s="71"/>
      <c r="O321" s="71"/>
      <c r="P321" s="71"/>
      <c r="Q321" s="71"/>
      <c r="R321" s="71"/>
      <c r="S321" s="71"/>
      <c r="T321" s="71"/>
      <c r="U321" s="71"/>
      <c r="V321" s="71"/>
      <c r="W321" s="71"/>
      <c r="X321" s="71"/>
      <c r="Y321" s="71"/>
      <c r="Z321" s="71"/>
      <c r="AA321" s="71"/>
      <c r="AB321" s="71"/>
      <c r="AC321" s="72"/>
      <c r="AD321" s="71"/>
      <c r="AE321" s="71"/>
      <c r="AF321" s="71"/>
      <c r="AG321" s="71"/>
      <c r="AH321" s="71"/>
      <c r="AI321" s="71"/>
      <c r="AJ321" s="71"/>
      <c r="AK321" s="71"/>
      <c r="AL321" s="71"/>
      <c r="AM321" s="71"/>
      <c r="AN321" s="7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row>
    <row r="322" spans="1:76">
      <c r="A322" s="16" t="s">
        <v>1571</v>
      </c>
      <c r="B322" s="70">
        <v>314</v>
      </c>
      <c r="C322" s="70">
        <v>16</v>
      </c>
      <c r="D322" s="70">
        <v>134</v>
      </c>
      <c r="E322" s="70">
        <v>2022</v>
      </c>
      <c r="F322" s="70" t="s">
        <v>161</v>
      </c>
      <c r="G322" s="1073" t="s">
        <v>788</v>
      </c>
      <c r="H322" s="70" t="s">
        <v>788</v>
      </c>
      <c r="I322" s="1066"/>
      <c r="J322" s="73"/>
      <c r="K322" s="71"/>
      <c r="L322" s="71"/>
      <c r="M322" s="71"/>
      <c r="N322" s="71"/>
      <c r="O322" s="71"/>
      <c r="P322" s="71"/>
      <c r="Q322" s="71"/>
      <c r="R322" s="71"/>
      <c r="S322" s="71"/>
      <c r="T322" s="71"/>
      <c r="U322" s="71"/>
      <c r="V322" s="71"/>
      <c r="W322" s="71"/>
      <c r="X322" s="71"/>
      <c r="Y322" s="71"/>
      <c r="Z322" s="71"/>
      <c r="AA322" s="71"/>
      <c r="AB322" s="71"/>
      <c r="AC322" s="72"/>
      <c r="AD322" s="71"/>
      <c r="AE322" s="71"/>
      <c r="AF322" s="71"/>
      <c r="AG322" s="71"/>
      <c r="AH322" s="71"/>
      <c r="AI322" s="71"/>
      <c r="AJ322" s="71"/>
      <c r="AK322" s="71"/>
      <c r="AL322" s="71"/>
      <c r="AM322" s="71"/>
      <c r="AN322" s="71"/>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row>
    <row r="323" spans="1:76">
      <c r="A323" s="16" t="s">
        <v>1571</v>
      </c>
      <c r="B323" s="70">
        <v>315</v>
      </c>
      <c r="C323" s="70">
        <v>16</v>
      </c>
      <c r="D323" s="70">
        <v>135</v>
      </c>
      <c r="E323" s="70">
        <v>2022</v>
      </c>
      <c r="F323" s="70" t="s">
        <v>161</v>
      </c>
      <c r="G323" s="1073" t="s">
        <v>788</v>
      </c>
      <c r="H323" s="70" t="s">
        <v>788</v>
      </c>
      <c r="I323" s="1066"/>
      <c r="J323" s="73"/>
      <c r="K323" s="71"/>
      <c r="L323" s="71"/>
      <c r="M323" s="71"/>
      <c r="N323" s="71"/>
      <c r="O323" s="71"/>
      <c r="P323" s="71"/>
      <c r="Q323" s="71"/>
      <c r="R323" s="71"/>
      <c r="S323" s="71"/>
      <c r="T323" s="71"/>
      <c r="U323" s="71"/>
      <c r="V323" s="71"/>
      <c r="W323" s="71"/>
      <c r="X323" s="71"/>
      <c r="Y323" s="71"/>
      <c r="Z323" s="71"/>
      <c r="AA323" s="71"/>
      <c r="AB323" s="71"/>
      <c r="AC323" s="72"/>
      <c r="AD323" s="71"/>
      <c r="AE323" s="71"/>
      <c r="AF323" s="71"/>
      <c r="AG323" s="71"/>
      <c r="AH323" s="71"/>
      <c r="AI323" s="71"/>
      <c r="AJ323" s="71"/>
      <c r="AK323" s="71"/>
      <c r="AL323" s="71"/>
      <c r="AM323" s="71"/>
      <c r="AN323" s="71"/>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row>
    <row r="324" spans="1:76">
      <c r="A324" s="16" t="s">
        <v>1571</v>
      </c>
      <c r="B324" s="70">
        <v>316</v>
      </c>
      <c r="C324" s="70">
        <v>16</v>
      </c>
      <c r="D324" s="70">
        <v>136</v>
      </c>
      <c r="E324" s="70">
        <v>2022</v>
      </c>
      <c r="F324" s="70" t="s">
        <v>161</v>
      </c>
      <c r="G324" s="1073" t="s">
        <v>788</v>
      </c>
      <c r="H324" s="70" t="s">
        <v>788</v>
      </c>
      <c r="I324" s="1066"/>
      <c r="J324" s="73"/>
      <c r="K324" s="71"/>
      <c r="L324" s="71"/>
      <c r="M324" s="71"/>
      <c r="N324" s="71"/>
      <c r="O324" s="71"/>
      <c r="P324" s="71"/>
      <c r="Q324" s="71"/>
      <c r="R324" s="71"/>
      <c r="S324" s="71"/>
      <c r="T324" s="71"/>
      <c r="U324" s="71"/>
      <c r="V324" s="71"/>
      <c r="W324" s="71"/>
      <c r="X324" s="71"/>
      <c r="Y324" s="71"/>
      <c r="Z324" s="71"/>
      <c r="AA324" s="71"/>
      <c r="AB324" s="71"/>
      <c r="AC324" s="72"/>
      <c r="AD324" s="71"/>
      <c r="AE324" s="71"/>
      <c r="AF324" s="71"/>
      <c r="AG324" s="71"/>
      <c r="AH324" s="71"/>
      <c r="AI324" s="71"/>
      <c r="AJ324" s="71"/>
      <c r="AK324" s="71"/>
      <c r="AL324" s="71"/>
      <c r="AM324" s="71"/>
      <c r="AN324" s="71"/>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row>
    <row r="325" spans="1:76">
      <c r="A325" s="16" t="s">
        <v>1571</v>
      </c>
      <c r="B325" s="70">
        <v>317</v>
      </c>
      <c r="C325" s="70">
        <v>16</v>
      </c>
      <c r="D325" s="70">
        <v>137</v>
      </c>
      <c r="E325" s="70">
        <v>2022</v>
      </c>
      <c r="F325" s="70" t="s">
        <v>161</v>
      </c>
      <c r="G325" s="1073" t="s">
        <v>788</v>
      </c>
      <c r="H325" s="70" t="s">
        <v>788</v>
      </c>
      <c r="I325" s="1066"/>
      <c r="J325" s="73"/>
      <c r="K325" s="71"/>
      <c r="L325" s="71"/>
      <c r="M325" s="71"/>
      <c r="N325" s="71"/>
      <c r="O325" s="71"/>
      <c r="P325" s="71"/>
      <c r="Q325" s="71"/>
      <c r="R325" s="71"/>
      <c r="S325" s="71"/>
      <c r="T325" s="71"/>
      <c r="U325" s="71"/>
      <c r="V325" s="71"/>
      <c r="W325" s="71"/>
      <c r="X325" s="71"/>
      <c r="Y325" s="71"/>
      <c r="Z325" s="71"/>
      <c r="AA325" s="71"/>
      <c r="AB325" s="71"/>
      <c r="AC325" s="72"/>
      <c r="AD325" s="71"/>
      <c r="AE325" s="71"/>
      <c r="AF325" s="71"/>
      <c r="AG325" s="71"/>
      <c r="AH325" s="71"/>
      <c r="AI325" s="71"/>
      <c r="AJ325" s="71"/>
      <c r="AK325" s="71"/>
      <c r="AL325" s="71"/>
      <c r="AM325" s="71"/>
      <c r="AN325" s="71"/>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row>
    <row r="326" spans="1:76">
      <c r="A326" s="16" t="s">
        <v>1571</v>
      </c>
      <c r="B326" s="70">
        <v>318</v>
      </c>
      <c r="C326" s="70">
        <v>16</v>
      </c>
      <c r="D326" s="70">
        <v>138</v>
      </c>
      <c r="E326" s="70">
        <v>2022</v>
      </c>
      <c r="F326" s="70" t="s">
        <v>161</v>
      </c>
      <c r="G326" s="1073" t="s">
        <v>788</v>
      </c>
      <c r="H326" s="70" t="s">
        <v>788</v>
      </c>
      <c r="I326" s="1066"/>
      <c r="J326" s="73"/>
      <c r="K326" s="71"/>
      <c r="L326" s="71"/>
      <c r="M326" s="71"/>
      <c r="N326" s="71"/>
      <c r="O326" s="71"/>
      <c r="P326" s="71"/>
      <c r="Q326" s="71"/>
      <c r="R326" s="71"/>
      <c r="S326" s="71"/>
      <c r="T326" s="71"/>
      <c r="U326" s="71"/>
      <c r="V326" s="71"/>
      <c r="W326" s="71"/>
      <c r="X326" s="71"/>
      <c r="Y326" s="71"/>
      <c r="Z326" s="71"/>
      <c r="AA326" s="71"/>
      <c r="AB326" s="71"/>
      <c r="AC326" s="72"/>
      <c r="AD326" s="71"/>
      <c r="AE326" s="71"/>
      <c r="AF326" s="71"/>
      <c r="AG326" s="71"/>
      <c r="AH326" s="71"/>
      <c r="AI326" s="71"/>
      <c r="AJ326" s="71"/>
      <c r="AK326" s="71"/>
      <c r="AL326" s="71"/>
      <c r="AM326" s="71"/>
      <c r="AN326" s="71"/>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row>
    <row r="327" spans="1:76">
      <c r="A327" s="16" t="s">
        <v>1571</v>
      </c>
      <c r="B327" s="70">
        <v>319</v>
      </c>
      <c r="C327" s="70">
        <v>16</v>
      </c>
      <c r="D327" s="70">
        <v>139</v>
      </c>
      <c r="E327" s="70">
        <v>2022</v>
      </c>
      <c r="F327" s="70" t="s">
        <v>161</v>
      </c>
      <c r="G327" s="1073" t="s">
        <v>788</v>
      </c>
      <c r="H327" s="70" t="s">
        <v>788</v>
      </c>
      <c r="I327" s="1066"/>
      <c r="J327" s="73"/>
      <c r="K327" s="71"/>
      <c r="L327" s="71"/>
      <c r="M327" s="71"/>
      <c r="N327" s="71"/>
      <c r="O327" s="71"/>
      <c r="P327" s="71"/>
      <c r="Q327" s="71"/>
      <c r="R327" s="71"/>
      <c r="S327" s="71"/>
      <c r="T327" s="71"/>
      <c r="U327" s="71"/>
      <c r="V327" s="71"/>
      <c r="W327" s="71"/>
      <c r="X327" s="71"/>
      <c r="Y327" s="71"/>
      <c r="Z327" s="71"/>
      <c r="AA327" s="71"/>
      <c r="AB327" s="71"/>
      <c r="AC327" s="72"/>
      <c r="AD327" s="71"/>
      <c r="AE327" s="71"/>
      <c r="AF327" s="71"/>
      <c r="AG327" s="71"/>
      <c r="AH327" s="71"/>
      <c r="AI327" s="71"/>
      <c r="AJ327" s="71"/>
      <c r="AK327" s="71"/>
      <c r="AL327" s="71"/>
      <c r="AM327" s="71"/>
      <c r="AN327" s="71"/>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row>
    <row r="328" spans="1:76">
      <c r="A328" s="16" t="s">
        <v>1571</v>
      </c>
      <c r="B328" s="70">
        <v>320</v>
      </c>
      <c r="C328" s="70">
        <v>16</v>
      </c>
      <c r="D328" s="70">
        <v>140</v>
      </c>
      <c r="E328" s="70">
        <v>2022</v>
      </c>
      <c r="F328" s="70" t="s">
        <v>161</v>
      </c>
      <c r="G328" s="1073" t="s">
        <v>788</v>
      </c>
      <c r="H328" s="70" t="s">
        <v>788</v>
      </c>
      <c r="I328" s="1066"/>
      <c r="J328" s="73"/>
      <c r="K328" s="71"/>
      <c r="L328" s="71"/>
      <c r="M328" s="71"/>
      <c r="N328" s="71"/>
      <c r="O328" s="71"/>
      <c r="P328" s="71"/>
      <c r="Q328" s="71"/>
      <c r="R328" s="71"/>
      <c r="S328" s="71"/>
      <c r="T328" s="71"/>
      <c r="U328" s="71"/>
      <c r="V328" s="71"/>
      <c r="W328" s="71"/>
      <c r="X328" s="71"/>
      <c r="Y328" s="71"/>
      <c r="Z328" s="71"/>
      <c r="AA328" s="71"/>
      <c r="AB328" s="71"/>
      <c r="AC328" s="72"/>
      <c r="AD328" s="71"/>
      <c r="AE328" s="71"/>
      <c r="AF328" s="71"/>
      <c r="AG328" s="71"/>
      <c r="AH328" s="71"/>
      <c r="AI328" s="71"/>
      <c r="AJ328" s="71"/>
      <c r="AK328" s="71"/>
      <c r="AL328" s="71"/>
      <c r="AM328" s="71"/>
      <c r="AN328" s="71"/>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row>
    <row r="329" spans="1:76">
      <c r="A329" s="16" t="s">
        <v>1571</v>
      </c>
      <c r="B329" s="70">
        <v>321</v>
      </c>
      <c r="C329" s="70">
        <v>16</v>
      </c>
      <c r="D329" s="70">
        <v>141</v>
      </c>
      <c r="E329" s="70">
        <v>2022</v>
      </c>
      <c r="F329" s="70" t="s">
        <v>161</v>
      </c>
      <c r="G329" s="1073" t="s">
        <v>788</v>
      </c>
      <c r="H329" s="70" t="s">
        <v>788</v>
      </c>
      <c r="I329" s="1066"/>
      <c r="J329" s="73"/>
      <c r="K329" s="71"/>
      <c r="L329" s="71"/>
      <c r="M329" s="71"/>
      <c r="N329" s="71"/>
      <c r="O329" s="71"/>
      <c r="P329" s="71"/>
      <c r="Q329" s="71"/>
      <c r="R329" s="71"/>
      <c r="S329" s="71"/>
      <c r="T329" s="71"/>
      <c r="U329" s="71"/>
      <c r="V329" s="71"/>
      <c r="W329" s="71"/>
      <c r="X329" s="71"/>
      <c r="Y329" s="71"/>
      <c r="Z329" s="71"/>
      <c r="AA329" s="71"/>
      <c r="AB329" s="71"/>
      <c r="AC329" s="72"/>
      <c r="AD329" s="71"/>
      <c r="AE329" s="71"/>
      <c r="AF329" s="71"/>
      <c r="AG329" s="71"/>
      <c r="AH329" s="71"/>
      <c r="AI329" s="71"/>
      <c r="AJ329" s="71"/>
      <c r="AK329" s="71"/>
      <c r="AL329" s="71"/>
      <c r="AM329" s="71"/>
      <c r="AN329" s="71"/>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row>
    <row r="330" spans="1:76">
      <c r="A330" s="16" t="s">
        <v>1571</v>
      </c>
      <c r="B330" s="70">
        <v>322</v>
      </c>
      <c r="C330" s="70">
        <v>16</v>
      </c>
      <c r="D330" s="70">
        <v>142</v>
      </c>
      <c r="E330" s="70">
        <v>2022</v>
      </c>
      <c r="F330" s="70" t="s">
        <v>161</v>
      </c>
      <c r="G330" s="1073" t="s">
        <v>788</v>
      </c>
      <c r="H330" s="70" t="s">
        <v>788</v>
      </c>
      <c r="I330" s="1066"/>
      <c r="J330" s="73"/>
      <c r="K330" s="71"/>
      <c r="L330" s="71"/>
      <c r="M330" s="71"/>
      <c r="N330" s="71"/>
      <c r="O330" s="71"/>
      <c r="P330" s="71"/>
      <c r="Q330" s="71"/>
      <c r="R330" s="71"/>
      <c r="S330" s="71"/>
      <c r="T330" s="71"/>
      <c r="U330" s="71"/>
      <c r="V330" s="71"/>
      <c r="W330" s="71"/>
      <c r="X330" s="71"/>
      <c r="Y330" s="71"/>
      <c r="Z330" s="71"/>
      <c r="AA330" s="71"/>
      <c r="AB330" s="71"/>
      <c r="AC330" s="72"/>
      <c r="AD330" s="71"/>
      <c r="AE330" s="71"/>
      <c r="AF330" s="71"/>
      <c r="AG330" s="71"/>
      <c r="AH330" s="71"/>
      <c r="AI330" s="71"/>
      <c r="AJ330" s="71"/>
      <c r="AK330" s="71"/>
      <c r="AL330" s="71"/>
      <c r="AM330" s="71"/>
      <c r="AN330" s="71"/>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row>
    <row r="331" spans="1:76">
      <c r="A331" s="16" t="s">
        <v>1571</v>
      </c>
      <c r="B331" s="70">
        <v>323</v>
      </c>
      <c r="C331" s="70">
        <v>16</v>
      </c>
      <c r="D331" s="70">
        <v>143</v>
      </c>
      <c r="E331" s="70">
        <v>2022</v>
      </c>
      <c r="F331" s="70" t="s">
        <v>161</v>
      </c>
      <c r="G331" s="1073" t="s">
        <v>788</v>
      </c>
      <c r="H331" s="70" t="s">
        <v>788</v>
      </c>
      <c r="I331" s="1066"/>
      <c r="J331" s="73"/>
      <c r="K331" s="71"/>
      <c r="L331" s="71"/>
      <c r="M331" s="71"/>
      <c r="N331" s="71"/>
      <c r="O331" s="71"/>
      <c r="P331" s="71"/>
      <c r="Q331" s="71"/>
      <c r="R331" s="71"/>
      <c r="S331" s="71"/>
      <c r="T331" s="71"/>
      <c r="U331" s="71"/>
      <c r="V331" s="71"/>
      <c r="W331" s="71"/>
      <c r="X331" s="71"/>
      <c r="Y331" s="71"/>
      <c r="Z331" s="71"/>
      <c r="AA331" s="71"/>
      <c r="AB331" s="71"/>
      <c r="AC331" s="72"/>
      <c r="AD331" s="71"/>
      <c r="AE331" s="71"/>
      <c r="AF331" s="71"/>
      <c r="AG331" s="71"/>
      <c r="AH331" s="71"/>
      <c r="AI331" s="71"/>
      <c r="AJ331" s="71"/>
      <c r="AK331" s="71"/>
      <c r="AL331" s="71"/>
      <c r="AM331" s="71"/>
      <c r="AN331" s="7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row>
    <row r="332" spans="1:76">
      <c r="A332" s="16" t="s">
        <v>1571</v>
      </c>
      <c r="B332" s="70">
        <v>324</v>
      </c>
      <c r="C332" s="70">
        <v>16</v>
      </c>
      <c r="D332" s="70">
        <v>144</v>
      </c>
      <c r="E332" s="70">
        <v>2022</v>
      </c>
      <c r="F332" s="70" t="s">
        <v>161</v>
      </c>
      <c r="G332" s="1073" t="s">
        <v>788</v>
      </c>
      <c r="H332" s="70" t="s">
        <v>788</v>
      </c>
      <c r="I332" s="1066"/>
      <c r="J332" s="73"/>
      <c r="K332" s="71"/>
      <c r="L332" s="71"/>
      <c r="M332" s="71"/>
      <c r="N332" s="71"/>
      <c r="O332" s="71"/>
      <c r="P332" s="71"/>
      <c r="Q332" s="71"/>
      <c r="R332" s="71"/>
      <c r="S332" s="71"/>
      <c r="T332" s="71"/>
      <c r="U332" s="71"/>
      <c r="V332" s="71"/>
      <c r="W332" s="71"/>
      <c r="X332" s="71"/>
      <c r="Y332" s="71"/>
      <c r="Z332" s="71"/>
      <c r="AA332" s="71"/>
      <c r="AB332" s="71"/>
      <c r="AC332" s="72"/>
      <c r="AD332" s="71"/>
      <c r="AE332" s="71"/>
      <c r="AF332" s="71"/>
      <c r="AG332" s="71"/>
      <c r="AH332" s="71"/>
      <c r="AI332" s="71"/>
      <c r="AJ332" s="71"/>
      <c r="AK332" s="71"/>
      <c r="AL332" s="71"/>
      <c r="AM332" s="71"/>
      <c r="AN332" s="71"/>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row>
    <row r="333" spans="1:76">
      <c r="A333" s="16" t="s">
        <v>1571</v>
      </c>
      <c r="B333" s="70">
        <v>325</v>
      </c>
      <c r="C333" s="70">
        <v>16</v>
      </c>
      <c r="D333" s="70">
        <v>145</v>
      </c>
      <c r="E333" s="70">
        <v>2022</v>
      </c>
      <c r="F333" s="70" t="s">
        <v>161</v>
      </c>
      <c r="G333" s="1073" t="s">
        <v>788</v>
      </c>
      <c r="H333" s="70" t="s">
        <v>788</v>
      </c>
      <c r="I333" s="1066"/>
      <c r="J333" s="73"/>
      <c r="K333" s="71"/>
      <c r="L333" s="71"/>
      <c r="M333" s="71"/>
      <c r="N333" s="71"/>
      <c r="O333" s="71"/>
      <c r="P333" s="71"/>
      <c r="Q333" s="71"/>
      <c r="R333" s="71"/>
      <c r="S333" s="71"/>
      <c r="T333" s="71"/>
      <c r="U333" s="71"/>
      <c r="V333" s="71"/>
      <c r="W333" s="71"/>
      <c r="X333" s="71"/>
      <c r="Y333" s="71"/>
      <c r="Z333" s="71"/>
      <c r="AA333" s="71"/>
      <c r="AB333" s="71"/>
      <c r="AC333" s="72"/>
      <c r="AD333" s="71"/>
      <c r="AE333" s="71"/>
      <c r="AF333" s="71"/>
      <c r="AG333" s="71"/>
      <c r="AH333" s="71"/>
      <c r="AI333" s="71"/>
      <c r="AJ333" s="71"/>
      <c r="AK333" s="71"/>
      <c r="AL333" s="71"/>
      <c r="AM333" s="71"/>
      <c r="AN333" s="71"/>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row>
    <row r="334" spans="1:76">
      <c r="A334" s="16" t="s">
        <v>1571</v>
      </c>
      <c r="B334" s="70">
        <v>326</v>
      </c>
      <c r="C334" s="70">
        <v>16</v>
      </c>
      <c r="D334" s="70">
        <v>146</v>
      </c>
      <c r="E334" s="70">
        <v>2022</v>
      </c>
      <c r="F334" s="70" t="s">
        <v>161</v>
      </c>
      <c r="G334" s="1073" t="s">
        <v>788</v>
      </c>
      <c r="H334" s="70" t="s">
        <v>788</v>
      </c>
      <c r="I334" s="1066"/>
      <c r="J334" s="73"/>
      <c r="K334" s="71"/>
      <c r="L334" s="71"/>
      <c r="M334" s="71"/>
      <c r="N334" s="71"/>
      <c r="O334" s="71"/>
      <c r="P334" s="71"/>
      <c r="Q334" s="71"/>
      <c r="R334" s="71"/>
      <c r="S334" s="71"/>
      <c r="T334" s="71"/>
      <c r="U334" s="71"/>
      <c r="V334" s="71"/>
      <c r="W334" s="71"/>
      <c r="X334" s="71"/>
      <c r="Y334" s="71"/>
      <c r="Z334" s="71"/>
      <c r="AA334" s="71"/>
      <c r="AB334" s="71"/>
      <c r="AC334" s="72"/>
      <c r="AD334" s="71"/>
      <c r="AE334" s="71"/>
      <c r="AF334" s="71"/>
      <c r="AG334" s="71"/>
      <c r="AH334" s="71"/>
      <c r="AI334" s="71"/>
      <c r="AJ334" s="71"/>
      <c r="AK334" s="71"/>
      <c r="AL334" s="71"/>
      <c r="AM334" s="71"/>
      <c r="AN334" s="71"/>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row>
    <row r="335" spans="1:76">
      <c r="A335" s="16" t="s">
        <v>1571</v>
      </c>
      <c r="B335" s="70">
        <v>327</v>
      </c>
      <c r="C335" s="70">
        <v>16</v>
      </c>
      <c r="D335" s="70">
        <v>147</v>
      </c>
      <c r="E335" s="70">
        <v>2022</v>
      </c>
      <c r="F335" s="70" t="s">
        <v>161</v>
      </c>
      <c r="G335" s="1073" t="s">
        <v>788</v>
      </c>
      <c r="H335" s="70" t="s">
        <v>788</v>
      </c>
      <c r="I335" s="1066"/>
      <c r="J335" s="73"/>
      <c r="K335" s="71"/>
      <c r="L335" s="71"/>
      <c r="M335" s="71"/>
      <c r="N335" s="71"/>
      <c r="O335" s="71"/>
      <c r="P335" s="71"/>
      <c r="Q335" s="71"/>
      <c r="R335" s="71"/>
      <c r="S335" s="71"/>
      <c r="T335" s="71"/>
      <c r="U335" s="71"/>
      <c r="V335" s="71"/>
      <c r="W335" s="71"/>
      <c r="X335" s="71"/>
      <c r="Y335" s="71"/>
      <c r="Z335" s="71"/>
      <c r="AA335" s="71"/>
      <c r="AB335" s="71"/>
      <c r="AC335" s="72"/>
      <c r="AD335" s="71"/>
      <c r="AE335" s="71"/>
      <c r="AF335" s="71"/>
      <c r="AG335" s="71"/>
      <c r="AH335" s="71"/>
      <c r="AI335" s="71"/>
      <c r="AJ335" s="71"/>
      <c r="AK335" s="71"/>
      <c r="AL335" s="71"/>
      <c r="AM335" s="71"/>
      <c r="AN335" s="71"/>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row>
    <row r="336" spans="1:76">
      <c r="A336" s="16" t="s">
        <v>1571</v>
      </c>
      <c r="B336" s="70">
        <v>328</v>
      </c>
      <c r="C336" s="70">
        <v>16</v>
      </c>
      <c r="D336" s="70">
        <v>148</v>
      </c>
      <c r="E336" s="70">
        <v>2022</v>
      </c>
      <c r="F336" s="70" t="s">
        <v>161</v>
      </c>
      <c r="G336" s="1073" t="s">
        <v>788</v>
      </c>
      <c r="H336" s="70" t="s">
        <v>788</v>
      </c>
      <c r="I336" s="1066"/>
      <c r="J336" s="73"/>
      <c r="K336" s="71"/>
      <c r="L336" s="71"/>
      <c r="M336" s="71"/>
      <c r="N336" s="71"/>
      <c r="O336" s="71"/>
      <c r="P336" s="71"/>
      <c r="Q336" s="71"/>
      <c r="R336" s="71"/>
      <c r="S336" s="71"/>
      <c r="T336" s="71"/>
      <c r="U336" s="71"/>
      <c r="V336" s="71"/>
      <c r="W336" s="71"/>
      <c r="X336" s="71"/>
      <c r="Y336" s="71"/>
      <c r="Z336" s="71"/>
      <c r="AA336" s="71"/>
      <c r="AB336" s="71"/>
      <c r="AC336" s="72"/>
      <c r="AD336" s="71"/>
      <c r="AE336" s="71"/>
      <c r="AF336" s="71"/>
      <c r="AG336" s="71"/>
      <c r="AH336" s="71"/>
      <c r="AI336" s="71"/>
      <c r="AJ336" s="71"/>
      <c r="AK336" s="71"/>
      <c r="AL336" s="71"/>
      <c r="AM336" s="71"/>
      <c r="AN336" s="71"/>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row>
    <row r="337" spans="1:76">
      <c r="A337" s="16" t="s">
        <v>1571</v>
      </c>
      <c r="B337" s="70">
        <v>329</v>
      </c>
      <c r="C337" s="70">
        <v>16</v>
      </c>
      <c r="D337" s="70">
        <v>149</v>
      </c>
      <c r="E337" s="70">
        <v>2022</v>
      </c>
      <c r="F337" s="70" t="s">
        <v>161</v>
      </c>
      <c r="G337" s="1073" t="s">
        <v>788</v>
      </c>
      <c r="H337" s="70" t="s">
        <v>788</v>
      </c>
      <c r="I337" s="1066"/>
      <c r="J337" s="73"/>
      <c r="K337" s="71"/>
      <c r="L337" s="71"/>
      <c r="M337" s="71"/>
      <c r="N337" s="71"/>
      <c r="O337" s="71"/>
      <c r="P337" s="71"/>
      <c r="Q337" s="71"/>
      <c r="R337" s="71"/>
      <c r="S337" s="71"/>
      <c r="T337" s="71"/>
      <c r="U337" s="71"/>
      <c r="V337" s="71"/>
      <c r="W337" s="71"/>
      <c r="X337" s="71"/>
      <c r="Y337" s="71"/>
      <c r="Z337" s="71"/>
      <c r="AA337" s="71"/>
      <c r="AB337" s="71"/>
      <c r="AC337" s="72"/>
      <c r="AD337" s="71"/>
      <c r="AE337" s="71"/>
      <c r="AF337" s="71"/>
      <c r="AG337" s="71"/>
      <c r="AH337" s="71"/>
      <c r="AI337" s="71"/>
      <c r="AJ337" s="71"/>
      <c r="AK337" s="71"/>
      <c r="AL337" s="71"/>
      <c r="AM337" s="71"/>
      <c r="AN337" s="71"/>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row>
    <row r="338" spans="1:76">
      <c r="A338" s="16" t="s">
        <v>1571</v>
      </c>
      <c r="B338" s="70">
        <v>330</v>
      </c>
      <c r="C338" s="70">
        <v>16</v>
      </c>
      <c r="D338" s="70">
        <v>150</v>
      </c>
      <c r="E338" s="70">
        <v>2022</v>
      </c>
      <c r="F338" s="70" t="s">
        <v>161</v>
      </c>
      <c r="G338" s="1073" t="s">
        <v>788</v>
      </c>
      <c r="H338" s="70" t="s">
        <v>788</v>
      </c>
      <c r="I338" s="1066"/>
      <c r="J338" s="73"/>
      <c r="K338" s="71"/>
      <c r="L338" s="71"/>
      <c r="M338" s="71"/>
      <c r="N338" s="71"/>
      <c r="O338" s="71"/>
      <c r="P338" s="71"/>
      <c r="Q338" s="71"/>
      <c r="R338" s="71"/>
      <c r="S338" s="71"/>
      <c r="T338" s="71"/>
      <c r="U338" s="71"/>
      <c r="V338" s="71"/>
      <c r="W338" s="71"/>
      <c r="X338" s="71"/>
      <c r="Y338" s="71"/>
      <c r="Z338" s="71"/>
      <c r="AA338" s="71"/>
      <c r="AB338" s="71"/>
      <c r="AC338" s="72"/>
      <c r="AD338" s="71"/>
      <c r="AE338" s="71"/>
      <c r="AF338" s="71"/>
      <c r="AG338" s="71"/>
      <c r="AH338" s="71"/>
      <c r="AI338" s="71"/>
      <c r="AJ338" s="71"/>
      <c r="AK338" s="71"/>
      <c r="AL338" s="71"/>
      <c r="AM338" s="71"/>
      <c r="AN338" s="71"/>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row>
    <row r="339" spans="1:76">
      <c r="A339" s="16" t="s">
        <v>1571</v>
      </c>
      <c r="B339" s="70">
        <v>331</v>
      </c>
      <c r="C339" s="70">
        <v>16</v>
      </c>
      <c r="D339" s="70">
        <v>151</v>
      </c>
      <c r="E339" s="70">
        <v>2022</v>
      </c>
      <c r="F339" s="70" t="s">
        <v>161</v>
      </c>
      <c r="G339" s="1073" t="s">
        <v>788</v>
      </c>
      <c r="H339" s="70" t="s">
        <v>788</v>
      </c>
      <c r="I339" s="1066"/>
      <c r="J339" s="73"/>
      <c r="K339" s="71"/>
      <c r="L339" s="71"/>
      <c r="M339" s="71"/>
      <c r="N339" s="71"/>
      <c r="O339" s="71"/>
      <c r="P339" s="71"/>
      <c r="Q339" s="71"/>
      <c r="R339" s="71"/>
      <c r="S339" s="71"/>
      <c r="T339" s="71"/>
      <c r="U339" s="71"/>
      <c r="V339" s="71"/>
      <c r="W339" s="71"/>
      <c r="X339" s="71"/>
      <c r="Y339" s="71"/>
      <c r="Z339" s="71"/>
      <c r="AA339" s="71"/>
      <c r="AB339" s="71"/>
      <c r="AC339" s="72"/>
      <c r="AD339" s="71"/>
      <c r="AE339" s="71"/>
      <c r="AF339" s="71"/>
      <c r="AG339" s="71"/>
      <c r="AH339" s="71"/>
      <c r="AI339" s="71"/>
      <c r="AJ339" s="71"/>
      <c r="AK339" s="71"/>
      <c r="AL339" s="71"/>
      <c r="AM339" s="71"/>
      <c r="AN339" s="71"/>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row>
    <row r="340" spans="1:76">
      <c r="A340" s="16" t="s">
        <v>1571</v>
      </c>
      <c r="B340" s="70">
        <v>332</v>
      </c>
      <c r="C340" s="70">
        <v>16</v>
      </c>
      <c r="D340" s="70">
        <v>152</v>
      </c>
      <c r="E340" s="70">
        <v>2022</v>
      </c>
      <c r="F340" s="70" t="s">
        <v>161</v>
      </c>
      <c r="G340" s="1073" t="s">
        <v>788</v>
      </c>
      <c r="H340" s="70" t="s">
        <v>788</v>
      </c>
      <c r="I340" s="1066"/>
      <c r="J340" s="73"/>
      <c r="K340" s="71"/>
      <c r="L340" s="71"/>
      <c r="M340" s="71"/>
      <c r="N340" s="71"/>
      <c r="O340" s="71"/>
      <c r="P340" s="71"/>
      <c r="Q340" s="71"/>
      <c r="R340" s="71"/>
      <c r="S340" s="71"/>
      <c r="T340" s="71"/>
      <c r="U340" s="71"/>
      <c r="V340" s="71"/>
      <c r="W340" s="71"/>
      <c r="X340" s="71"/>
      <c r="Y340" s="71"/>
      <c r="Z340" s="71"/>
      <c r="AA340" s="71"/>
      <c r="AB340" s="71"/>
      <c r="AC340" s="72"/>
      <c r="AD340" s="71"/>
      <c r="AE340" s="71"/>
      <c r="AF340" s="71"/>
      <c r="AG340" s="71"/>
      <c r="AH340" s="71"/>
      <c r="AI340" s="71"/>
      <c r="AJ340" s="71"/>
      <c r="AK340" s="71"/>
      <c r="AL340" s="71"/>
      <c r="AM340" s="71"/>
      <c r="AN340" s="71"/>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row>
    <row r="341" spans="1:76">
      <c r="A341" s="16" t="s">
        <v>1571</v>
      </c>
      <c r="B341" s="70">
        <v>333</v>
      </c>
      <c r="C341" s="70">
        <v>16</v>
      </c>
      <c r="D341" s="70">
        <v>153</v>
      </c>
      <c r="E341" s="70">
        <v>2022</v>
      </c>
      <c r="F341" s="70" t="s">
        <v>161</v>
      </c>
      <c r="G341" s="1073" t="s">
        <v>788</v>
      </c>
      <c r="H341" s="70" t="s">
        <v>788</v>
      </c>
      <c r="I341" s="1066"/>
      <c r="J341" s="73"/>
      <c r="K341" s="71"/>
      <c r="L341" s="71"/>
      <c r="M341" s="71"/>
      <c r="N341" s="71"/>
      <c r="O341" s="71"/>
      <c r="P341" s="71"/>
      <c r="Q341" s="71"/>
      <c r="R341" s="71"/>
      <c r="S341" s="71"/>
      <c r="T341" s="71"/>
      <c r="U341" s="71"/>
      <c r="V341" s="71"/>
      <c r="W341" s="71"/>
      <c r="X341" s="71"/>
      <c r="Y341" s="71"/>
      <c r="Z341" s="71"/>
      <c r="AA341" s="71"/>
      <c r="AB341" s="71"/>
      <c r="AC341" s="72"/>
      <c r="AD341" s="71"/>
      <c r="AE341" s="71"/>
      <c r="AF341" s="71"/>
      <c r="AG341" s="71"/>
      <c r="AH341" s="71"/>
      <c r="AI341" s="71"/>
      <c r="AJ341" s="71"/>
      <c r="AK341" s="71"/>
      <c r="AL341" s="71"/>
      <c r="AM341" s="71"/>
      <c r="AN341" s="7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row>
    <row r="342" spans="1:76">
      <c r="A342" s="16" t="s">
        <v>1571</v>
      </c>
      <c r="B342" s="70">
        <v>334</v>
      </c>
      <c r="C342" s="70">
        <v>16</v>
      </c>
      <c r="D342" s="70">
        <v>154</v>
      </c>
      <c r="E342" s="70">
        <v>2022</v>
      </c>
      <c r="F342" s="70" t="s">
        <v>161</v>
      </c>
      <c r="G342" s="1073" t="s">
        <v>788</v>
      </c>
      <c r="H342" s="70" t="s">
        <v>788</v>
      </c>
      <c r="I342" s="1066"/>
      <c r="J342" s="73"/>
      <c r="K342" s="71"/>
      <c r="L342" s="71"/>
      <c r="M342" s="71"/>
      <c r="N342" s="71"/>
      <c r="O342" s="71"/>
      <c r="P342" s="71"/>
      <c r="Q342" s="71"/>
      <c r="R342" s="71"/>
      <c r="S342" s="71"/>
      <c r="T342" s="71"/>
      <c r="U342" s="71"/>
      <c r="V342" s="71"/>
      <c r="W342" s="71"/>
      <c r="X342" s="71"/>
      <c r="Y342" s="71"/>
      <c r="Z342" s="71"/>
      <c r="AA342" s="71"/>
      <c r="AB342" s="71"/>
      <c r="AC342" s="72"/>
      <c r="AD342" s="71"/>
      <c r="AE342" s="71"/>
      <c r="AF342" s="71"/>
      <c r="AG342" s="71"/>
      <c r="AH342" s="71"/>
      <c r="AI342" s="71"/>
      <c r="AJ342" s="71"/>
      <c r="AK342" s="71"/>
      <c r="AL342" s="71"/>
      <c r="AM342" s="71"/>
      <c r="AN342" s="71"/>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row>
    <row r="343" spans="1:76">
      <c r="A343" s="16" t="s">
        <v>1571</v>
      </c>
      <c r="B343" s="70">
        <v>335</v>
      </c>
      <c r="C343" s="70">
        <v>16</v>
      </c>
      <c r="D343" s="70">
        <v>155</v>
      </c>
      <c r="E343" s="70">
        <v>2022</v>
      </c>
      <c r="F343" s="70" t="s">
        <v>161</v>
      </c>
      <c r="G343" s="1073" t="s">
        <v>788</v>
      </c>
      <c r="H343" s="70" t="s">
        <v>788</v>
      </c>
      <c r="I343" s="1066"/>
      <c r="J343" s="73"/>
      <c r="K343" s="71"/>
      <c r="L343" s="71"/>
      <c r="M343" s="71"/>
      <c r="N343" s="71"/>
      <c r="O343" s="71"/>
      <c r="P343" s="71"/>
      <c r="Q343" s="71"/>
      <c r="R343" s="71"/>
      <c r="S343" s="71"/>
      <c r="T343" s="71"/>
      <c r="U343" s="71"/>
      <c r="V343" s="71"/>
      <c r="W343" s="71"/>
      <c r="X343" s="71"/>
      <c r="Y343" s="71"/>
      <c r="Z343" s="71"/>
      <c r="AA343" s="71"/>
      <c r="AB343" s="71"/>
      <c r="AC343" s="72"/>
      <c r="AD343" s="71"/>
      <c r="AE343" s="71"/>
      <c r="AF343" s="71"/>
      <c r="AG343" s="71"/>
      <c r="AH343" s="71"/>
      <c r="AI343" s="71"/>
      <c r="AJ343" s="71"/>
      <c r="AK343" s="71"/>
      <c r="AL343" s="71"/>
      <c r="AM343" s="71"/>
      <c r="AN343" s="71"/>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row>
    <row r="344" spans="1:76">
      <c r="A344" s="16" t="s">
        <v>1571</v>
      </c>
      <c r="B344" s="70">
        <v>336</v>
      </c>
      <c r="C344" s="70">
        <v>16</v>
      </c>
      <c r="D344" s="70">
        <v>156</v>
      </c>
      <c r="E344" s="70">
        <v>2022</v>
      </c>
      <c r="F344" s="70" t="s">
        <v>161</v>
      </c>
      <c r="G344" s="1073" t="s">
        <v>788</v>
      </c>
      <c r="H344" s="70" t="s">
        <v>788</v>
      </c>
      <c r="I344" s="1066"/>
      <c r="J344" s="73"/>
      <c r="K344" s="71"/>
      <c r="L344" s="71"/>
      <c r="M344" s="71"/>
      <c r="N344" s="71"/>
      <c r="O344" s="71"/>
      <c r="P344" s="71"/>
      <c r="Q344" s="71"/>
      <c r="R344" s="71"/>
      <c r="S344" s="71"/>
      <c r="T344" s="71"/>
      <c r="U344" s="71"/>
      <c r="V344" s="71"/>
      <c r="W344" s="71"/>
      <c r="X344" s="71"/>
      <c r="Y344" s="71"/>
      <c r="Z344" s="71"/>
      <c r="AA344" s="71"/>
      <c r="AB344" s="71"/>
      <c r="AC344" s="72"/>
      <c r="AD344" s="71"/>
      <c r="AE344" s="71"/>
      <c r="AF344" s="71"/>
      <c r="AG344" s="71"/>
      <c r="AH344" s="71"/>
      <c r="AI344" s="71"/>
      <c r="AJ344" s="71"/>
      <c r="AK344" s="71"/>
      <c r="AL344" s="71"/>
      <c r="AM344" s="71"/>
      <c r="AN344" s="71"/>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row>
    <row r="345" spans="1:76">
      <c r="A345" s="16" t="s">
        <v>1571</v>
      </c>
      <c r="B345" s="70">
        <v>337</v>
      </c>
      <c r="C345" s="70">
        <v>16</v>
      </c>
      <c r="D345" s="70">
        <v>157</v>
      </c>
      <c r="E345" s="70">
        <v>2022</v>
      </c>
      <c r="F345" s="70" t="s">
        <v>161</v>
      </c>
      <c r="G345" s="1073" t="s">
        <v>788</v>
      </c>
      <c r="H345" s="70" t="s">
        <v>788</v>
      </c>
      <c r="I345" s="1066"/>
      <c r="J345" s="73"/>
      <c r="K345" s="71"/>
      <c r="L345" s="71"/>
      <c r="M345" s="71"/>
      <c r="N345" s="71"/>
      <c r="O345" s="71"/>
      <c r="P345" s="71"/>
      <c r="Q345" s="71"/>
      <c r="R345" s="71"/>
      <c r="S345" s="71"/>
      <c r="T345" s="71"/>
      <c r="U345" s="71"/>
      <c r="V345" s="71"/>
      <c r="W345" s="71"/>
      <c r="X345" s="71"/>
      <c r="Y345" s="71"/>
      <c r="Z345" s="71"/>
      <c r="AA345" s="71"/>
      <c r="AB345" s="71"/>
      <c r="AC345" s="72"/>
      <c r="AD345" s="71"/>
      <c r="AE345" s="71"/>
      <c r="AF345" s="71"/>
      <c r="AG345" s="71"/>
      <c r="AH345" s="71"/>
      <c r="AI345" s="71"/>
      <c r="AJ345" s="71"/>
      <c r="AK345" s="71"/>
      <c r="AL345" s="71"/>
      <c r="AM345" s="71"/>
      <c r="AN345" s="71"/>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row>
    <row r="346" spans="1:76">
      <c r="A346" s="16" t="s">
        <v>1571</v>
      </c>
      <c r="B346" s="70">
        <v>338</v>
      </c>
      <c r="C346" s="70">
        <v>16</v>
      </c>
      <c r="D346" s="70">
        <v>158</v>
      </c>
      <c r="E346" s="70">
        <v>2022</v>
      </c>
      <c r="F346" s="70" t="s">
        <v>161</v>
      </c>
      <c r="G346" s="1073" t="s">
        <v>788</v>
      </c>
      <c r="H346" s="70" t="s">
        <v>788</v>
      </c>
      <c r="I346" s="1066"/>
      <c r="J346" s="73"/>
      <c r="K346" s="71"/>
      <c r="L346" s="71"/>
      <c r="M346" s="71"/>
      <c r="N346" s="71"/>
      <c r="O346" s="71"/>
      <c r="P346" s="71"/>
      <c r="Q346" s="71"/>
      <c r="R346" s="71"/>
      <c r="S346" s="71"/>
      <c r="T346" s="71"/>
      <c r="U346" s="71"/>
      <c r="V346" s="71"/>
      <c r="W346" s="71"/>
      <c r="X346" s="71"/>
      <c r="Y346" s="71"/>
      <c r="Z346" s="71"/>
      <c r="AA346" s="71"/>
      <c r="AB346" s="71"/>
      <c r="AC346" s="72"/>
      <c r="AD346" s="71"/>
      <c r="AE346" s="71"/>
      <c r="AF346" s="71"/>
      <c r="AG346" s="71"/>
      <c r="AH346" s="71"/>
      <c r="AI346" s="71"/>
      <c r="AJ346" s="71"/>
      <c r="AK346" s="71"/>
      <c r="AL346" s="71"/>
      <c r="AM346" s="71"/>
      <c r="AN346" s="71"/>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row>
    <row r="347" spans="1:76">
      <c r="A347" s="16" t="s">
        <v>1571</v>
      </c>
      <c r="B347" s="70">
        <v>339</v>
      </c>
      <c r="C347" s="70">
        <v>16</v>
      </c>
      <c r="D347" s="70">
        <v>159</v>
      </c>
      <c r="E347" s="70">
        <v>2022</v>
      </c>
      <c r="F347" s="70" t="s">
        <v>161</v>
      </c>
      <c r="G347" s="1073" t="s">
        <v>788</v>
      </c>
      <c r="H347" s="70" t="s">
        <v>788</v>
      </c>
      <c r="I347" s="1066"/>
      <c r="J347" s="73"/>
      <c r="K347" s="71"/>
      <c r="L347" s="71"/>
      <c r="M347" s="71"/>
      <c r="N347" s="71"/>
      <c r="O347" s="71"/>
      <c r="P347" s="71"/>
      <c r="Q347" s="71"/>
      <c r="R347" s="71"/>
      <c r="S347" s="71"/>
      <c r="T347" s="71"/>
      <c r="U347" s="71"/>
      <c r="V347" s="71"/>
      <c r="W347" s="71"/>
      <c r="X347" s="71"/>
      <c r="Y347" s="71"/>
      <c r="Z347" s="71"/>
      <c r="AA347" s="71"/>
      <c r="AB347" s="71"/>
      <c r="AC347" s="72"/>
      <c r="AD347" s="71"/>
      <c r="AE347" s="71"/>
      <c r="AF347" s="71"/>
      <c r="AG347" s="71"/>
      <c r="AH347" s="71"/>
      <c r="AI347" s="71"/>
      <c r="AJ347" s="71"/>
      <c r="AK347" s="71"/>
      <c r="AL347" s="71"/>
      <c r="AM347" s="71"/>
      <c r="AN347" s="71"/>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row>
    <row r="348" spans="1:76">
      <c r="A348" s="16" t="s">
        <v>1571</v>
      </c>
      <c r="B348" s="70">
        <v>340</v>
      </c>
      <c r="C348" s="70">
        <v>16</v>
      </c>
      <c r="D348" s="70">
        <v>160</v>
      </c>
      <c r="E348" s="70">
        <v>2022</v>
      </c>
      <c r="F348" s="70" t="s">
        <v>161</v>
      </c>
      <c r="G348" s="1073" t="s">
        <v>788</v>
      </c>
      <c r="H348" s="70" t="s">
        <v>788</v>
      </c>
      <c r="I348" s="1066"/>
      <c r="J348" s="73"/>
      <c r="K348" s="71"/>
      <c r="L348" s="71"/>
      <c r="M348" s="71"/>
      <c r="N348" s="71"/>
      <c r="O348" s="71"/>
      <c r="P348" s="71"/>
      <c r="Q348" s="71"/>
      <c r="R348" s="71"/>
      <c r="S348" s="71"/>
      <c r="T348" s="71"/>
      <c r="U348" s="71"/>
      <c r="V348" s="71"/>
      <c r="W348" s="71"/>
      <c r="X348" s="71"/>
      <c r="Y348" s="71"/>
      <c r="Z348" s="71"/>
      <c r="AA348" s="71"/>
      <c r="AB348" s="71"/>
      <c r="AC348" s="72"/>
      <c r="AD348" s="71"/>
      <c r="AE348" s="71"/>
      <c r="AF348" s="71"/>
      <c r="AG348" s="71"/>
      <c r="AH348" s="71"/>
      <c r="AI348" s="71"/>
      <c r="AJ348" s="71"/>
      <c r="AK348" s="71"/>
      <c r="AL348" s="71"/>
      <c r="AM348" s="71"/>
      <c r="AN348" s="71"/>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row>
    <row r="349" spans="1:76">
      <c r="A349" s="16" t="s">
        <v>1571</v>
      </c>
      <c r="B349" s="70">
        <v>341</v>
      </c>
      <c r="C349" s="70">
        <v>16</v>
      </c>
      <c r="D349" s="70">
        <v>161</v>
      </c>
      <c r="E349" s="70">
        <v>2022</v>
      </c>
      <c r="F349" s="70" t="s">
        <v>161</v>
      </c>
      <c r="G349" s="1073" t="s">
        <v>788</v>
      </c>
      <c r="H349" s="70" t="s">
        <v>788</v>
      </c>
      <c r="I349" s="1066"/>
      <c r="J349" s="73"/>
      <c r="K349" s="71"/>
      <c r="L349" s="71"/>
      <c r="M349" s="71"/>
      <c r="N349" s="71"/>
      <c r="O349" s="71"/>
      <c r="P349" s="71"/>
      <c r="Q349" s="71"/>
      <c r="R349" s="71"/>
      <c r="S349" s="71"/>
      <c r="T349" s="71"/>
      <c r="U349" s="71"/>
      <c r="V349" s="71"/>
      <c r="W349" s="71"/>
      <c r="X349" s="71"/>
      <c r="Y349" s="71"/>
      <c r="Z349" s="71"/>
      <c r="AA349" s="71"/>
      <c r="AB349" s="71"/>
      <c r="AC349" s="72"/>
      <c r="AD349" s="71"/>
      <c r="AE349" s="71"/>
      <c r="AF349" s="71"/>
      <c r="AG349" s="71"/>
      <c r="AH349" s="71"/>
      <c r="AI349" s="71"/>
      <c r="AJ349" s="71"/>
      <c r="AK349" s="71"/>
      <c r="AL349" s="71"/>
      <c r="AM349" s="71"/>
      <c r="AN349" s="71"/>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row>
    <row r="350" spans="1:76">
      <c r="A350" s="16" t="s">
        <v>1571</v>
      </c>
      <c r="B350" s="70">
        <v>342</v>
      </c>
      <c r="C350" s="70">
        <v>16</v>
      </c>
      <c r="D350" s="70">
        <v>162</v>
      </c>
      <c r="E350" s="70">
        <v>2022</v>
      </c>
      <c r="F350" s="70" t="s">
        <v>161</v>
      </c>
      <c r="G350" s="1073" t="s">
        <v>788</v>
      </c>
      <c r="H350" s="70" t="s">
        <v>788</v>
      </c>
      <c r="I350" s="1066"/>
      <c r="J350" s="73"/>
      <c r="K350" s="71"/>
      <c r="L350" s="71"/>
      <c r="M350" s="71"/>
      <c r="N350" s="71"/>
      <c r="O350" s="71"/>
      <c r="P350" s="71"/>
      <c r="Q350" s="71"/>
      <c r="R350" s="71"/>
      <c r="S350" s="71"/>
      <c r="T350" s="71"/>
      <c r="U350" s="71"/>
      <c r="V350" s="71"/>
      <c r="W350" s="71"/>
      <c r="X350" s="71"/>
      <c r="Y350" s="71"/>
      <c r="Z350" s="71"/>
      <c r="AA350" s="71"/>
      <c r="AB350" s="71"/>
      <c r="AC350" s="72"/>
      <c r="AD350" s="71"/>
      <c r="AE350" s="71"/>
      <c r="AF350" s="71"/>
      <c r="AG350" s="71"/>
      <c r="AH350" s="71"/>
      <c r="AI350" s="71"/>
      <c r="AJ350" s="71"/>
      <c r="AK350" s="71"/>
      <c r="AL350" s="71"/>
      <c r="AM350" s="71"/>
      <c r="AN350" s="71"/>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row>
    <row r="351" spans="1:76">
      <c r="A351" s="16" t="s">
        <v>1571</v>
      </c>
      <c r="B351" s="70">
        <v>343</v>
      </c>
      <c r="C351" s="70">
        <v>16</v>
      </c>
      <c r="D351" s="70">
        <v>163</v>
      </c>
      <c r="E351" s="70">
        <v>2022</v>
      </c>
      <c r="F351" s="70" t="s">
        <v>161</v>
      </c>
      <c r="G351" s="1073" t="s">
        <v>788</v>
      </c>
      <c r="H351" s="70" t="s">
        <v>788</v>
      </c>
      <c r="I351" s="1066"/>
      <c r="J351" s="73"/>
      <c r="K351" s="71"/>
      <c r="L351" s="71"/>
      <c r="M351" s="71"/>
      <c r="N351" s="71"/>
      <c r="O351" s="71"/>
      <c r="P351" s="71"/>
      <c r="Q351" s="71"/>
      <c r="R351" s="71"/>
      <c r="S351" s="71"/>
      <c r="T351" s="71"/>
      <c r="U351" s="71"/>
      <c r="V351" s="71"/>
      <c r="W351" s="71"/>
      <c r="X351" s="71"/>
      <c r="Y351" s="71"/>
      <c r="Z351" s="71"/>
      <c r="AA351" s="71"/>
      <c r="AB351" s="71"/>
      <c r="AC351" s="72"/>
      <c r="AD351" s="71"/>
      <c r="AE351" s="71"/>
      <c r="AF351" s="71"/>
      <c r="AG351" s="71"/>
      <c r="AH351" s="71"/>
      <c r="AI351" s="71"/>
      <c r="AJ351" s="71"/>
      <c r="AK351" s="71"/>
      <c r="AL351" s="71"/>
      <c r="AM351" s="71"/>
      <c r="AN351" s="7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row>
    <row r="352" spans="1:76">
      <c r="A352" s="16" t="s">
        <v>1571</v>
      </c>
      <c r="B352" s="70">
        <v>344</v>
      </c>
      <c r="C352" s="70">
        <v>16</v>
      </c>
      <c r="D352" s="70">
        <v>164</v>
      </c>
      <c r="E352" s="70">
        <v>2022</v>
      </c>
      <c r="F352" s="70" t="s">
        <v>161</v>
      </c>
      <c r="G352" s="1073" t="s">
        <v>788</v>
      </c>
      <c r="H352" s="70" t="s">
        <v>788</v>
      </c>
      <c r="I352" s="1066"/>
      <c r="J352" s="73"/>
      <c r="K352" s="71"/>
      <c r="L352" s="71"/>
      <c r="M352" s="71"/>
      <c r="N352" s="71"/>
      <c r="O352" s="71"/>
      <c r="P352" s="71"/>
      <c r="Q352" s="71"/>
      <c r="R352" s="71"/>
      <c r="S352" s="71"/>
      <c r="T352" s="71"/>
      <c r="U352" s="71"/>
      <c r="V352" s="71"/>
      <c r="W352" s="71"/>
      <c r="X352" s="71"/>
      <c r="Y352" s="71"/>
      <c r="Z352" s="71"/>
      <c r="AA352" s="71"/>
      <c r="AB352" s="71"/>
      <c r="AC352" s="72"/>
      <c r="AD352" s="71"/>
      <c r="AE352" s="71"/>
      <c r="AF352" s="71"/>
      <c r="AG352" s="71"/>
      <c r="AH352" s="71"/>
      <c r="AI352" s="71"/>
      <c r="AJ352" s="71"/>
      <c r="AK352" s="71"/>
      <c r="AL352" s="71"/>
      <c r="AM352" s="71"/>
      <c r="AN352" s="71"/>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row>
    <row r="353" spans="1:76">
      <c r="A353" s="16" t="s">
        <v>1571</v>
      </c>
      <c r="B353" s="70">
        <v>345</v>
      </c>
      <c r="C353" s="70">
        <v>16</v>
      </c>
      <c r="D353" s="70">
        <v>165</v>
      </c>
      <c r="E353" s="70">
        <v>2022</v>
      </c>
      <c r="F353" s="70" t="s">
        <v>161</v>
      </c>
      <c r="G353" s="1073" t="s">
        <v>788</v>
      </c>
      <c r="H353" s="70" t="s">
        <v>788</v>
      </c>
      <c r="I353" s="1066"/>
      <c r="J353" s="73"/>
      <c r="K353" s="71"/>
      <c r="L353" s="71"/>
      <c r="M353" s="71"/>
      <c r="N353" s="71"/>
      <c r="O353" s="71"/>
      <c r="P353" s="71"/>
      <c r="Q353" s="71"/>
      <c r="R353" s="71"/>
      <c r="S353" s="71"/>
      <c r="T353" s="71"/>
      <c r="U353" s="71"/>
      <c r="V353" s="71"/>
      <c r="W353" s="71"/>
      <c r="X353" s="71"/>
      <c r="Y353" s="71"/>
      <c r="Z353" s="71"/>
      <c r="AA353" s="71"/>
      <c r="AB353" s="71"/>
      <c r="AC353" s="72"/>
      <c r="AD353" s="71"/>
      <c r="AE353" s="71"/>
      <c r="AF353" s="71"/>
      <c r="AG353" s="71"/>
      <c r="AH353" s="71"/>
      <c r="AI353" s="71"/>
      <c r="AJ353" s="71"/>
      <c r="AK353" s="71"/>
      <c r="AL353" s="71"/>
      <c r="AM353" s="71"/>
      <c r="AN353" s="71"/>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row>
    <row r="354" spans="1:76">
      <c r="A354" s="16" t="s">
        <v>1571</v>
      </c>
      <c r="B354" s="70">
        <v>346</v>
      </c>
      <c r="C354" s="70">
        <v>16</v>
      </c>
      <c r="D354" s="70">
        <v>166</v>
      </c>
      <c r="E354" s="70">
        <v>2022</v>
      </c>
      <c r="F354" s="70" t="s">
        <v>161</v>
      </c>
      <c r="G354" s="1073" t="s">
        <v>788</v>
      </c>
      <c r="H354" s="70" t="s">
        <v>788</v>
      </c>
      <c r="I354" s="1066"/>
      <c r="J354" s="73"/>
      <c r="K354" s="71"/>
      <c r="L354" s="71"/>
      <c r="M354" s="71"/>
      <c r="N354" s="71"/>
      <c r="O354" s="71"/>
      <c r="P354" s="71"/>
      <c r="Q354" s="71"/>
      <c r="R354" s="71"/>
      <c r="S354" s="71"/>
      <c r="T354" s="71"/>
      <c r="U354" s="71"/>
      <c r="V354" s="71"/>
      <c r="W354" s="71"/>
      <c r="X354" s="71"/>
      <c r="Y354" s="71"/>
      <c r="Z354" s="71"/>
      <c r="AA354" s="71"/>
      <c r="AB354" s="71"/>
      <c r="AC354" s="72"/>
      <c r="AD354" s="71"/>
      <c r="AE354" s="71"/>
      <c r="AF354" s="71"/>
      <c r="AG354" s="71"/>
      <c r="AH354" s="71"/>
      <c r="AI354" s="71"/>
      <c r="AJ354" s="71"/>
      <c r="AK354" s="71"/>
      <c r="AL354" s="71"/>
      <c r="AM354" s="71"/>
      <c r="AN354" s="71"/>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row>
    <row r="355" spans="1:76">
      <c r="A355" s="16" t="s">
        <v>1571</v>
      </c>
      <c r="B355" s="70">
        <v>347</v>
      </c>
      <c r="C355" s="70">
        <v>16</v>
      </c>
      <c r="D355" s="70">
        <v>167</v>
      </c>
      <c r="E355" s="70">
        <v>2022</v>
      </c>
      <c r="F355" s="70" t="s">
        <v>161</v>
      </c>
      <c r="G355" s="1073" t="s">
        <v>788</v>
      </c>
      <c r="H355" s="70" t="s">
        <v>788</v>
      </c>
      <c r="I355" s="1066"/>
      <c r="J355" s="73"/>
      <c r="K355" s="71"/>
      <c r="L355" s="71"/>
      <c r="M355" s="71"/>
      <c r="N355" s="71"/>
      <c r="O355" s="71"/>
      <c r="P355" s="71"/>
      <c r="Q355" s="71"/>
      <c r="R355" s="71"/>
      <c r="S355" s="71"/>
      <c r="T355" s="71"/>
      <c r="U355" s="71"/>
      <c r="V355" s="71"/>
      <c r="W355" s="71"/>
      <c r="X355" s="71"/>
      <c r="Y355" s="71"/>
      <c r="Z355" s="71"/>
      <c r="AA355" s="71"/>
      <c r="AB355" s="71"/>
      <c r="AC355" s="72"/>
      <c r="AD355" s="71"/>
      <c r="AE355" s="71"/>
      <c r="AF355" s="71"/>
      <c r="AG355" s="71"/>
      <c r="AH355" s="71"/>
      <c r="AI355" s="71"/>
      <c r="AJ355" s="71"/>
      <c r="AK355" s="71"/>
      <c r="AL355" s="71"/>
      <c r="AM355" s="71"/>
      <c r="AN355" s="71"/>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row>
    <row r="356" spans="1:76">
      <c r="A356" s="16" t="s">
        <v>1571</v>
      </c>
      <c r="B356" s="70">
        <v>348</v>
      </c>
      <c r="C356" s="70">
        <v>16</v>
      </c>
      <c r="D356" s="70">
        <v>168</v>
      </c>
      <c r="E356" s="70">
        <v>2022</v>
      </c>
      <c r="F356" s="70" t="s">
        <v>161</v>
      </c>
      <c r="G356" s="1073" t="s">
        <v>788</v>
      </c>
      <c r="H356" s="70" t="s">
        <v>788</v>
      </c>
      <c r="I356" s="1066"/>
      <c r="J356" s="73"/>
      <c r="K356" s="71"/>
      <c r="L356" s="71"/>
      <c r="M356" s="71"/>
      <c r="N356" s="71"/>
      <c r="O356" s="71"/>
      <c r="P356" s="71"/>
      <c r="Q356" s="71"/>
      <c r="R356" s="71"/>
      <c r="S356" s="71"/>
      <c r="T356" s="71"/>
      <c r="U356" s="71"/>
      <c r="V356" s="71"/>
      <c r="W356" s="71"/>
      <c r="X356" s="71"/>
      <c r="Y356" s="71"/>
      <c r="Z356" s="71"/>
      <c r="AA356" s="71"/>
      <c r="AB356" s="71"/>
      <c r="AC356" s="72"/>
      <c r="AD356" s="71"/>
      <c r="AE356" s="71"/>
      <c r="AF356" s="71"/>
      <c r="AG356" s="71"/>
      <c r="AH356" s="71"/>
      <c r="AI356" s="71"/>
      <c r="AJ356" s="71"/>
      <c r="AK356" s="71"/>
      <c r="AL356" s="71"/>
      <c r="AM356" s="71"/>
      <c r="AN356" s="71"/>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row>
    <row r="357" spans="1:76">
      <c r="A357" s="16" t="s">
        <v>1571</v>
      </c>
      <c r="B357" s="70">
        <v>349</v>
      </c>
      <c r="C357" s="70">
        <v>16</v>
      </c>
      <c r="D357" s="70">
        <v>169</v>
      </c>
      <c r="E357" s="70">
        <v>2022</v>
      </c>
      <c r="F357" s="70" t="s">
        <v>161</v>
      </c>
      <c r="G357" s="1073" t="s">
        <v>788</v>
      </c>
      <c r="H357" s="70" t="s">
        <v>788</v>
      </c>
      <c r="I357" s="1066"/>
      <c r="J357" s="73"/>
      <c r="K357" s="71"/>
      <c r="L357" s="71"/>
      <c r="M357" s="71"/>
      <c r="N357" s="71"/>
      <c r="O357" s="71"/>
      <c r="P357" s="71"/>
      <c r="Q357" s="71"/>
      <c r="R357" s="71"/>
      <c r="S357" s="71"/>
      <c r="T357" s="71"/>
      <c r="U357" s="71"/>
      <c r="V357" s="71"/>
      <c r="W357" s="71"/>
      <c r="X357" s="71"/>
      <c r="Y357" s="71"/>
      <c r="Z357" s="71"/>
      <c r="AA357" s="71"/>
      <c r="AB357" s="71"/>
      <c r="AC357" s="72"/>
      <c r="AD357" s="71"/>
      <c r="AE357" s="71"/>
      <c r="AF357" s="71"/>
      <c r="AG357" s="71"/>
      <c r="AH357" s="71"/>
      <c r="AI357" s="71"/>
      <c r="AJ357" s="71"/>
      <c r="AK357" s="71"/>
      <c r="AL357" s="71"/>
      <c r="AM357" s="71"/>
      <c r="AN357" s="71"/>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row>
    <row r="358" spans="1:76">
      <c r="A358" s="16" t="s">
        <v>1571</v>
      </c>
      <c r="B358" s="70">
        <v>350</v>
      </c>
      <c r="C358" s="70">
        <v>16</v>
      </c>
      <c r="D358" s="70">
        <v>170</v>
      </c>
      <c r="E358" s="70">
        <v>2022</v>
      </c>
      <c r="F358" s="70" t="s">
        <v>161</v>
      </c>
      <c r="G358" s="1073" t="s">
        <v>788</v>
      </c>
      <c r="H358" s="70" t="s">
        <v>788</v>
      </c>
      <c r="I358" s="1066"/>
      <c r="J358" s="73"/>
      <c r="K358" s="71"/>
      <c r="L358" s="71"/>
      <c r="M358" s="71"/>
      <c r="N358" s="71"/>
      <c r="O358" s="71"/>
      <c r="P358" s="71"/>
      <c r="Q358" s="71"/>
      <c r="R358" s="71"/>
      <c r="S358" s="71"/>
      <c r="T358" s="71"/>
      <c r="U358" s="71"/>
      <c r="V358" s="71"/>
      <c r="W358" s="71"/>
      <c r="X358" s="71"/>
      <c r="Y358" s="71"/>
      <c r="Z358" s="71"/>
      <c r="AA358" s="71"/>
      <c r="AB358" s="71"/>
      <c r="AC358" s="72"/>
      <c r="AD358" s="71"/>
      <c r="AE358" s="71"/>
      <c r="AF358" s="71"/>
      <c r="AG358" s="71"/>
      <c r="AH358" s="71"/>
      <c r="AI358" s="71"/>
      <c r="AJ358" s="71"/>
      <c r="AK358" s="71"/>
      <c r="AL358" s="71"/>
      <c r="AM358" s="71"/>
      <c r="AN358" s="71"/>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row>
    <row r="359" spans="1:76">
      <c r="A359" s="16" t="s">
        <v>1571</v>
      </c>
      <c r="B359" s="70">
        <v>351</v>
      </c>
      <c r="C359" s="70">
        <v>16</v>
      </c>
      <c r="D359" s="70">
        <v>171</v>
      </c>
      <c r="E359" s="70">
        <v>2022</v>
      </c>
      <c r="F359" s="70" t="s">
        <v>161</v>
      </c>
      <c r="G359" s="1073" t="s">
        <v>788</v>
      </c>
      <c r="H359" s="70" t="s">
        <v>788</v>
      </c>
      <c r="I359" s="1066"/>
      <c r="J359" s="73"/>
      <c r="K359" s="71"/>
      <c r="L359" s="71"/>
      <c r="M359" s="71"/>
      <c r="N359" s="71"/>
      <c r="O359" s="71"/>
      <c r="P359" s="71"/>
      <c r="Q359" s="71"/>
      <c r="R359" s="71"/>
      <c r="S359" s="71"/>
      <c r="T359" s="71"/>
      <c r="U359" s="71"/>
      <c r="V359" s="71"/>
      <c r="W359" s="71"/>
      <c r="X359" s="71"/>
      <c r="Y359" s="71"/>
      <c r="Z359" s="71"/>
      <c r="AA359" s="71"/>
      <c r="AB359" s="71"/>
      <c r="AC359" s="72"/>
      <c r="AD359" s="71"/>
      <c r="AE359" s="71"/>
      <c r="AF359" s="71"/>
      <c r="AG359" s="71"/>
      <c r="AH359" s="71"/>
      <c r="AI359" s="71"/>
      <c r="AJ359" s="71"/>
      <c r="AK359" s="71"/>
      <c r="AL359" s="71"/>
      <c r="AM359" s="71"/>
      <c r="AN359" s="71"/>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row>
    <row r="360" spans="1:76">
      <c r="A360" s="16" t="s">
        <v>1571</v>
      </c>
      <c r="B360" s="70">
        <v>352</v>
      </c>
      <c r="C360" s="70">
        <v>16</v>
      </c>
      <c r="D360" s="70">
        <v>172</v>
      </c>
      <c r="E360" s="70">
        <v>2022</v>
      </c>
      <c r="F360" s="70" t="s">
        <v>161</v>
      </c>
      <c r="G360" s="1073" t="s">
        <v>788</v>
      </c>
      <c r="H360" s="70" t="s">
        <v>788</v>
      </c>
      <c r="I360" s="1066"/>
      <c r="J360" s="73"/>
      <c r="K360" s="71"/>
      <c r="L360" s="71"/>
      <c r="M360" s="71"/>
      <c r="N360" s="71"/>
      <c r="O360" s="71"/>
      <c r="P360" s="71"/>
      <c r="Q360" s="71"/>
      <c r="R360" s="71"/>
      <c r="S360" s="71"/>
      <c r="T360" s="71"/>
      <c r="U360" s="71"/>
      <c r="V360" s="71"/>
      <c r="W360" s="71"/>
      <c r="X360" s="71"/>
      <c r="Y360" s="71"/>
      <c r="Z360" s="71"/>
      <c r="AA360" s="71"/>
      <c r="AB360" s="71"/>
      <c r="AC360" s="72"/>
      <c r="AD360" s="71"/>
      <c r="AE360" s="71"/>
      <c r="AF360" s="71"/>
      <c r="AG360" s="71"/>
      <c r="AH360" s="71"/>
      <c r="AI360" s="71"/>
      <c r="AJ360" s="71"/>
      <c r="AK360" s="71"/>
      <c r="AL360" s="71"/>
      <c r="AM360" s="71"/>
      <c r="AN360" s="71"/>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row>
    <row r="361" spans="1:76">
      <c r="A361" s="16" t="s">
        <v>1571</v>
      </c>
      <c r="B361" s="70">
        <v>353</v>
      </c>
      <c r="C361" s="70">
        <v>16</v>
      </c>
      <c r="D361" s="70">
        <v>173</v>
      </c>
      <c r="E361" s="70">
        <v>2022</v>
      </c>
      <c r="F361" s="70" t="s">
        <v>161</v>
      </c>
      <c r="G361" s="1073" t="s">
        <v>788</v>
      </c>
      <c r="H361" s="70" t="s">
        <v>788</v>
      </c>
      <c r="I361" s="1066"/>
      <c r="J361" s="73"/>
      <c r="K361" s="71"/>
      <c r="L361" s="71"/>
      <c r="M361" s="71"/>
      <c r="N361" s="71"/>
      <c r="O361" s="71"/>
      <c r="P361" s="71"/>
      <c r="Q361" s="71"/>
      <c r="R361" s="71"/>
      <c r="S361" s="71"/>
      <c r="T361" s="71"/>
      <c r="U361" s="71"/>
      <c r="V361" s="71"/>
      <c r="W361" s="71"/>
      <c r="X361" s="71"/>
      <c r="Y361" s="71"/>
      <c r="Z361" s="71"/>
      <c r="AA361" s="71"/>
      <c r="AB361" s="71"/>
      <c r="AC361" s="72"/>
      <c r="AD361" s="71"/>
      <c r="AE361" s="71"/>
      <c r="AF361" s="71"/>
      <c r="AG361" s="71"/>
      <c r="AH361" s="71"/>
      <c r="AI361" s="71"/>
      <c r="AJ361" s="71"/>
      <c r="AK361" s="71"/>
      <c r="AL361" s="71"/>
      <c r="AM361" s="71"/>
      <c r="AN361" s="7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row>
    <row r="362" spans="1:76">
      <c r="A362" s="16" t="s">
        <v>1571</v>
      </c>
      <c r="B362" s="70">
        <v>354</v>
      </c>
      <c r="C362" s="70">
        <v>16</v>
      </c>
      <c r="D362" s="70">
        <v>174</v>
      </c>
      <c r="E362" s="70">
        <v>2022</v>
      </c>
      <c r="F362" s="70" t="s">
        <v>161</v>
      </c>
      <c r="G362" s="1073" t="s">
        <v>788</v>
      </c>
      <c r="H362" s="70" t="s">
        <v>788</v>
      </c>
      <c r="I362" s="1066"/>
      <c r="J362" s="73"/>
      <c r="K362" s="71"/>
      <c r="L362" s="71"/>
      <c r="M362" s="71"/>
      <c r="N362" s="71"/>
      <c r="O362" s="71"/>
      <c r="P362" s="71"/>
      <c r="Q362" s="71"/>
      <c r="R362" s="71"/>
      <c r="S362" s="71"/>
      <c r="T362" s="71"/>
      <c r="U362" s="71"/>
      <c r="V362" s="71"/>
      <c r="W362" s="71"/>
      <c r="X362" s="71"/>
      <c r="Y362" s="71"/>
      <c r="Z362" s="71"/>
      <c r="AA362" s="71"/>
      <c r="AB362" s="71"/>
      <c r="AC362" s="72"/>
      <c r="AD362" s="71"/>
      <c r="AE362" s="71"/>
      <c r="AF362" s="71"/>
      <c r="AG362" s="71"/>
      <c r="AH362" s="71"/>
      <c r="AI362" s="71"/>
      <c r="AJ362" s="71"/>
      <c r="AK362" s="71"/>
      <c r="AL362" s="71"/>
      <c r="AM362" s="71"/>
      <c r="AN362" s="71"/>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row>
    <row r="363" spans="1:76">
      <c r="A363" s="16" t="s">
        <v>1571</v>
      </c>
      <c r="B363" s="70">
        <v>355</v>
      </c>
      <c r="C363" s="70">
        <v>16</v>
      </c>
      <c r="D363" s="70">
        <v>175</v>
      </c>
      <c r="E363" s="70">
        <v>2022</v>
      </c>
      <c r="F363" s="70" t="s">
        <v>161</v>
      </c>
      <c r="G363" s="1073" t="s">
        <v>788</v>
      </c>
      <c r="H363" s="70" t="s">
        <v>788</v>
      </c>
      <c r="I363" s="1066"/>
      <c r="J363" s="73"/>
      <c r="K363" s="71"/>
      <c r="L363" s="71"/>
      <c r="M363" s="71"/>
      <c r="N363" s="71"/>
      <c r="O363" s="71"/>
      <c r="P363" s="71"/>
      <c r="Q363" s="71"/>
      <c r="R363" s="71"/>
      <c r="S363" s="71"/>
      <c r="T363" s="71"/>
      <c r="U363" s="71"/>
      <c r="V363" s="71"/>
      <c r="W363" s="71"/>
      <c r="X363" s="71"/>
      <c r="Y363" s="71"/>
      <c r="Z363" s="71"/>
      <c r="AA363" s="71"/>
      <c r="AB363" s="71"/>
      <c r="AC363" s="72"/>
      <c r="AD363" s="71"/>
      <c r="AE363" s="71"/>
      <c r="AF363" s="71"/>
      <c r="AG363" s="71"/>
      <c r="AH363" s="71"/>
      <c r="AI363" s="71"/>
      <c r="AJ363" s="71"/>
      <c r="AK363" s="71"/>
      <c r="AL363" s="71"/>
      <c r="AM363" s="71"/>
      <c r="AN363" s="71"/>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row>
    <row r="364" spans="1:76">
      <c r="A364" s="16" t="s">
        <v>1571</v>
      </c>
      <c r="B364" s="70">
        <v>356</v>
      </c>
      <c r="C364" s="70">
        <v>16</v>
      </c>
      <c r="D364" s="70">
        <v>176</v>
      </c>
      <c r="E364" s="70">
        <v>2022</v>
      </c>
      <c r="F364" s="70" t="s">
        <v>161</v>
      </c>
      <c r="G364" s="1073" t="s">
        <v>788</v>
      </c>
      <c r="H364" s="70" t="s">
        <v>788</v>
      </c>
      <c r="I364" s="1066"/>
      <c r="J364" s="73"/>
      <c r="K364" s="71"/>
      <c r="L364" s="71"/>
      <c r="M364" s="71"/>
      <c r="N364" s="71"/>
      <c r="O364" s="71"/>
      <c r="P364" s="71"/>
      <c r="Q364" s="71"/>
      <c r="R364" s="71"/>
      <c r="S364" s="71"/>
      <c r="T364" s="71"/>
      <c r="U364" s="71"/>
      <c r="V364" s="71"/>
      <c r="W364" s="71"/>
      <c r="X364" s="71"/>
      <c r="Y364" s="71"/>
      <c r="Z364" s="71"/>
      <c r="AA364" s="71"/>
      <c r="AB364" s="71"/>
      <c r="AC364" s="72"/>
      <c r="AD364" s="71"/>
      <c r="AE364" s="71"/>
      <c r="AF364" s="71"/>
      <c r="AG364" s="71"/>
      <c r="AH364" s="71"/>
      <c r="AI364" s="71"/>
      <c r="AJ364" s="71"/>
      <c r="AK364" s="71"/>
      <c r="AL364" s="71"/>
      <c r="AM364" s="71"/>
      <c r="AN364" s="71"/>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row>
    <row r="365" spans="1:76">
      <c r="A365" s="16" t="s">
        <v>1571</v>
      </c>
      <c r="B365" s="70">
        <v>357</v>
      </c>
      <c r="C365" s="70">
        <v>16</v>
      </c>
      <c r="D365" s="70">
        <v>177</v>
      </c>
      <c r="E365" s="70">
        <v>2022</v>
      </c>
      <c r="F365" s="70" t="s">
        <v>161</v>
      </c>
      <c r="G365" s="1073" t="s">
        <v>788</v>
      </c>
      <c r="H365" s="70" t="s">
        <v>788</v>
      </c>
      <c r="I365" s="1066"/>
      <c r="J365" s="73"/>
      <c r="K365" s="71"/>
      <c r="L365" s="71"/>
      <c r="M365" s="71"/>
      <c r="N365" s="71"/>
      <c r="O365" s="71"/>
      <c r="P365" s="71"/>
      <c r="Q365" s="71"/>
      <c r="R365" s="71"/>
      <c r="S365" s="71"/>
      <c r="T365" s="71"/>
      <c r="U365" s="71"/>
      <c r="V365" s="71"/>
      <c r="W365" s="71"/>
      <c r="X365" s="71"/>
      <c r="Y365" s="71"/>
      <c r="Z365" s="71"/>
      <c r="AA365" s="71"/>
      <c r="AB365" s="71"/>
      <c r="AC365" s="72"/>
      <c r="AD365" s="71"/>
      <c r="AE365" s="71"/>
      <c r="AF365" s="71"/>
      <c r="AG365" s="71"/>
      <c r="AH365" s="71"/>
      <c r="AI365" s="71"/>
      <c r="AJ365" s="71"/>
      <c r="AK365" s="71"/>
      <c r="AL365" s="71"/>
      <c r="AM365" s="71"/>
      <c r="AN365" s="71"/>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row>
    <row r="366" spans="1:76">
      <c r="A366" s="16" t="s">
        <v>1571</v>
      </c>
      <c r="B366" s="70">
        <v>358</v>
      </c>
      <c r="C366" s="70">
        <v>16</v>
      </c>
      <c r="D366" s="70">
        <v>178</v>
      </c>
      <c r="E366" s="70">
        <v>2022</v>
      </c>
      <c r="F366" s="70" t="s">
        <v>161</v>
      </c>
      <c r="G366" s="1073" t="s">
        <v>788</v>
      </c>
      <c r="H366" s="70" t="s">
        <v>788</v>
      </c>
      <c r="I366" s="1066"/>
      <c r="J366" s="73"/>
      <c r="K366" s="71"/>
      <c r="L366" s="71"/>
      <c r="M366" s="71"/>
      <c r="N366" s="71"/>
      <c r="O366" s="71"/>
      <c r="P366" s="71"/>
      <c r="Q366" s="71"/>
      <c r="R366" s="71"/>
      <c r="S366" s="71"/>
      <c r="T366" s="71"/>
      <c r="U366" s="71"/>
      <c r="V366" s="71"/>
      <c r="W366" s="71"/>
      <c r="X366" s="71"/>
      <c r="Y366" s="71"/>
      <c r="Z366" s="71"/>
      <c r="AA366" s="71"/>
      <c r="AB366" s="71"/>
      <c r="AC366" s="72"/>
      <c r="AD366" s="71"/>
      <c r="AE366" s="71"/>
      <c r="AF366" s="71"/>
      <c r="AG366" s="71"/>
      <c r="AH366" s="71"/>
      <c r="AI366" s="71"/>
      <c r="AJ366" s="71"/>
      <c r="AK366" s="71"/>
      <c r="AL366" s="71"/>
      <c r="AM366" s="71"/>
      <c r="AN366" s="71"/>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row>
    <row r="367" spans="1:76">
      <c r="A367" s="16" t="s">
        <v>1571</v>
      </c>
      <c r="B367" s="70">
        <v>359</v>
      </c>
      <c r="C367" s="70">
        <v>16</v>
      </c>
      <c r="D367" s="70">
        <v>179</v>
      </c>
      <c r="E367" s="70">
        <v>2022</v>
      </c>
      <c r="F367" s="70" t="s">
        <v>161</v>
      </c>
      <c r="G367" s="1073" t="s">
        <v>788</v>
      </c>
      <c r="H367" s="70" t="s">
        <v>788</v>
      </c>
      <c r="I367" s="1066"/>
      <c r="J367" s="73"/>
      <c r="K367" s="71"/>
      <c r="L367" s="71"/>
      <c r="M367" s="71"/>
      <c r="N367" s="71"/>
      <c r="O367" s="71"/>
      <c r="P367" s="71"/>
      <c r="Q367" s="71"/>
      <c r="R367" s="71"/>
      <c r="S367" s="71"/>
      <c r="T367" s="71"/>
      <c r="U367" s="71"/>
      <c r="V367" s="71"/>
      <c r="W367" s="71"/>
      <c r="X367" s="71"/>
      <c r="Y367" s="71"/>
      <c r="Z367" s="71"/>
      <c r="AA367" s="71"/>
      <c r="AB367" s="71"/>
      <c r="AC367" s="72"/>
      <c r="AD367" s="71"/>
      <c r="AE367" s="71"/>
      <c r="AF367" s="71"/>
      <c r="AG367" s="71"/>
      <c r="AH367" s="71"/>
      <c r="AI367" s="71"/>
      <c r="AJ367" s="71"/>
      <c r="AK367" s="71"/>
      <c r="AL367" s="71"/>
      <c r="AM367" s="71"/>
      <c r="AN367" s="71"/>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row>
    <row r="368" spans="1:76">
      <c r="A368" s="16" t="s">
        <v>1571</v>
      </c>
      <c r="B368" s="70">
        <v>360</v>
      </c>
      <c r="C368" s="70">
        <v>16</v>
      </c>
      <c r="D368" s="70">
        <v>180</v>
      </c>
      <c r="E368" s="70">
        <v>2022</v>
      </c>
      <c r="F368" s="70" t="s">
        <v>161</v>
      </c>
      <c r="G368" s="1073" t="s">
        <v>788</v>
      </c>
      <c r="H368" s="70" t="s">
        <v>788</v>
      </c>
      <c r="I368" s="1067"/>
      <c r="J368" s="73"/>
      <c r="K368" s="71"/>
      <c r="L368" s="71"/>
      <c r="M368" s="71"/>
      <c r="N368" s="71"/>
      <c r="O368" s="71"/>
      <c r="P368" s="71"/>
      <c r="Q368" s="71"/>
      <c r="R368" s="71"/>
      <c r="S368" s="71"/>
      <c r="T368" s="71"/>
      <c r="U368" s="71"/>
      <c r="V368" s="71"/>
      <c r="W368" s="71"/>
      <c r="X368" s="71"/>
      <c r="Y368" s="71"/>
      <c r="Z368" s="71"/>
      <c r="AA368" s="71"/>
      <c r="AB368" s="71"/>
      <c r="AC368" s="72"/>
      <c r="AD368" s="71"/>
      <c r="AE368" s="71"/>
      <c r="AF368" s="71"/>
      <c r="AG368" s="71"/>
      <c r="AH368" s="71"/>
      <c r="AI368" s="71"/>
      <c r="AJ368" s="71"/>
      <c r="AK368" s="71"/>
      <c r="AL368" s="71"/>
      <c r="AM368" s="71"/>
      <c r="AN368" s="71"/>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row>
    <row r="369" spans="10:76">
      <c r="AN369" s="1084"/>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row>
    <row r="370" spans="10:76">
      <c r="J370"/>
      <c r="K370"/>
      <c r="L370"/>
      <c r="M370"/>
      <c r="N370"/>
      <c r="O370"/>
      <c r="P370"/>
      <c r="Q370"/>
      <c r="R370"/>
      <c r="S370"/>
      <c r="T370"/>
      <c r="U370"/>
      <c r="V370"/>
      <c r="W370"/>
      <c r="X370"/>
      <c r="Y370"/>
      <c r="Z370"/>
      <c r="AA370"/>
      <c r="AB370"/>
      <c r="AC370"/>
      <c r="AD370"/>
      <c r="AE370"/>
      <c r="AF370"/>
      <c r="AG370"/>
      <c r="AH370"/>
      <c r="AI370"/>
      <c r="AJ370"/>
      <c r="AK370"/>
      <c r="AL370"/>
      <c r="AM370"/>
      <c r="AN370" s="74"/>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row>
    <row r="371" spans="10:76">
      <c r="J371"/>
      <c r="K371"/>
      <c r="L371"/>
      <c r="M371"/>
      <c r="N371"/>
      <c r="O371"/>
      <c r="P371"/>
      <c r="Q371"/>
      <c r="R371"/>
      <c r="S371"/>
      <c r="T371"/>
      <c r="U371"/>
      <c r="V371"/>
      <c r="W371"/>
      <c r="X371"/>
      <c r="Y371"/>
      <c r="Z371"/>
      <c r="AA371"/>
      <c r="AB371"/>
      <c r="AC371"/>
      <c r="AD371"/>
      <c r="AE371"/>
      <c r="AF371"/>
      <c r="AG371"/>
      <c r="AH371"/>
      <c r="AI371"/>
      <c r="AJ371"/>
      <c r="AK371"/>
      <c r="AL371"/>
      <c r="AM371"/>
      <c r="AN371" s="74"/>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row>
    <row r="372" spans="10:76">
      <c r="J372"/>
      <c r="K372"/>
      <c r="L372"/>
      <c r="M372"/>
      <c r="N372"/>
      <c r="O372"/>
      <c r="P372"/>
      <c r="Q372"/>
      <c r="R372"/>
      <c r="S372"/>
      <c r="T372"/>
      <c r="U372"/>
      <c r="V372"/>
      <c r="W372"/>
      <c r="X372"/>
      <c r="Y372"/>
      <c r="Z372"/>
      <c r="AA372"/>
      <c r="AB372"/>
      <c r="AC372"/>
      <c r="AD372"/>
      <c r="AE372"/>
      <c r="AF372"/>
      <c r="AG372"/>
      <c r="AH372"/>
      <c r="AI372"/>
      <c r="AJ372"/>
      <c r="AK372"/>
      <c r="AL372"/>
      <c r="AM372"/>
      <c r="AN372" s="74"/>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row>
    <row r="373" spans="10:76">
      <c r="J373"/>
      <c r="K373"/>
      <c r="L373"/>
      <c r="M373"/>
      <c r="N373"/>
      <c r="O373"/>
      <c r="P373"/>
      <c r="Q373"/>
      <c r="R373"/>
      <c r="S373"/>
      <c r="T373"/>
      <c r="U373"/>
      <c r="V373"/>
      <c r="W373"/>
      <c r="X373"/>
      <c r="Y373"/>
      <c r="Z373"/>
      <c r="AA373"/>
      <c r="AB373"/>
      <c r="AC373"/>
      <c r="AD373"/>
      <c r="AE373"/>
      <c r="AF373"/>
      <c r="AG373"/>
      <c r="AH373"/>
      <c r="AI373"/>
      <c r="AJ373"/>
      <c r="AK373"/>
      <c r="AL373"/>
      <c r="AM373"/>
      <c r="AN373" s="74"/>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row>
    <row r="374" spans="10:76">
      <c r="J374"/>
      <c r="K374"/>
      <c r="L374"/>
      <c r="M374"/>
      <c r="N374"/>
      <c r="O374"/>
      <c r="P374"/>
      <c r="Q374"/>
      <c r="R374"/>
      <c r="S374"/>
      <c r="T374"/>
      <c r="U374"/>
      <c r="V374"/>
      <c r="W374"/>
      <c r="X374"/>
      <c r="Y374"/>
      <c r="Z374"/>
      <c r="AA374"/>
      <c r="AB374"/>
      <c r="AC374"/>
      <c r="AD374"/>
      <c r="AE374"/>
      <c r="AF374"/>
      <c r="AG374"/>
      <c r="AH374"/>
      <c r="AI374"/>
      <c r="AJ374"/>
      <c r="AK374"/>
      <c r="AL374"/>
      <c r="AM374"/>
      <c r="AN374" s="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row>
    <row r="375" spans="10:76">
      <c r="J375"/>
      <c r="K375"/>
      <c r="L375"/>
      <c r="M375"/>
      <c r="N375"/>
      <c r="O375"/>
      <c r="P375"/>
      <c r="Q375"/>
      <c r="R375"/>
      <c r="S375"/>
      <c r="T375"/>
      <c r="U375"/>
      <c r="V375"/>
      <c r="W375"/>
      <c r="X375"/>
      <c r="Y375"/>
      <c r="Z375"/>
      <c r="AA375"/>
      <c r="AB375"/>
      <c r="AC375"/>
      <c r="AD375"/>
      <c r="AE375"/>
      <c r="AF375"/>
      <c r="AG375"/>
      <c r="AH375"/>
      <c r="AI375"/>
      <c r="AJ375"/>
      <c r="AK375"/>
      <c r="AL375"/>
      <c r="AM375"/>
      <c r="AN375" s="74"/>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row>
    <row r="376" spans="10:76">
      <c r="J376"/>
      <c r="K376"/>
      <c r="L376"/>
      <c r="M376"/>
      <c r="N376"/>
      <c r="O376"/>
      <c r="P376"/>
      <c r="Q376"/>
      <c r="R376"/>
      <c r="S376"/>
      <c r="T376"/>
      <c r="U376"/>
      <c r="V376"/>
      <c r="W376"/>
      <c r="X376"/>
      <c r="Y376"/>
      <c r="Z376"/>
      <c r="AA376"/>
      <c r="AB376"/>
      <c r="AC376"/>
      <c r="AD376"/>
      <c r="AE376"/>
      <c r="AF376"/>
      <c r="AG376"/>
      <c r="AH376"/>
      <c r="AI376"/>
      <c r="AJ376"/>
      <c r="AK376"/>
      <c r="AL376"/>
      <c r="AM376"/>
      <c r="AN376" s="74"/>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row>
    <row r="377" spans="10:76">
      <c r="J377"/>
      <c r="K377"/>
      <c r="L377"/>
      <c r="M377"/>
      <c r="N377"/>
      <c r="O377"/>
      <c r="P377"/>
      <c r="Q377"/>
      <c r="R377"/>
      <c r="S377"/>
      <c r="T377"/>
      <c r="U377"/>
      <c r="V377"/>
      <c r="W377"/>
      <c r="X377"/>
      <c r="Y377"/>
      <c r="Z377"/>
      <c r="AA377"/>
      <c r="AB377"/>
      <c r="AC377"/>
      <c r="AD377"/>
      <c r="AE377"/>
      <c r="AF377"/>
      <c r="AG377"/>
      <c r="AH377"/>
      <c r="AI377"/>
      <c r="AJ377"/>
      <c r="AK377"/>
      <c r="AL377"/>
      <c r="AM377"/>
      <c r="AN377" s="74"/>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row>
    <row r="378" spans="10:76">
      <c r="J378"/>
      <c r="K378"/>
      <c r="L378"/>
      <c r="M378"/>
      <c r="N378"/>
      <c r="O378"/>
      <c r="P378"/>
      <c r="Q378"/>
      <c r="R378"/>
      <c r="S378"/>
      <c r="T378"/>
      <c r="U378"/>
      <c r="V378"/>
      <c r="W378"/>
      <c r="X378"/>
      <c r="Y378"/>
      <c r="Z378"/>
      <c r="AA378"/>
      <c r="AB378"/>
      <c r="AC378"/>
      <c r="AD378"/>
      <c r="AE378"/>
      <c r="AF378"/>
      <c r="AG378"/>
      <c r="AH378"/>
      <c r="AI378"/>
      <c r="AJ378"/>
      <c r="AK378"/>
      <c r="AL378"/>
      <c r="AM378"/>
      <c r="AN378" s="74"/>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row>
    <row r="379" spans="10:76">
      <c r="J379"/>
      <c r="K379"/>
      <c r="L379"/>
      <c r="M379"/>
      <c r="N379"/>
      <c r="O379"/>
      <c r="P379"/>
      <c r="Q379"/>
      <c r="R379"/>
      <c r="S379"/>
      <c r="T379"/>
      <c r="U379"/>
      <c r="V379"/>
      <c r="W379"/>
      <c r="X379"/>
      <c r="Y379"/>
      <c r="Z379"/>
      <c r="AA379"/>
      <c r="AB379"/>
      <c r="AC379"/>
      <c r="AD379"/>
      <c r="AE379"/>
      <c r="AF379"/>
      <c r="AG379"/>
      <c r="AH379"/>
      <c r="AI379"/>
      <c r="AJ379"/>
      <c r="AK379"/>
      <c r="AL379"/>
      <c r="AM379"/>
      <c r="AN379" s="74"/>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row>
    <row r="380" spans="10:76">
      <c r="J380"/>
      <c r="K380"/>
      <c r="L380"/>
      <c r="M380"/>
      <c r="N380"/>
      <c r="O380"/>
      <c r="P380"/>
      <c r="Q380"/>
      <c r="R380"/>
      <c r="S380"/>
      <c r="T380"/>
      <c r="U380"/>
      <c r="V380"/>
      <c r="W380"/>
      <c r="X380"/>
      <c r="Y380"/>
      <c r="Z380"/>
      <c r="AA380"/>
      <c r="AB380"/>
      <c r="AC380"/>
      <c r="AD380"/>
      <c r="AE380"/>
      <c r="AF380"/>
      <c r="AG380"/>
      <c r="AH380"/>
      <c r="AI380"/>
      <c r="AJ380"/>
      <c r="AK380"/>
      <c r="AL380"/>
      <c r="AM380"/>
      <c r="AN380" s="74"/>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row>
    <row r="381" spans="10:76">
      <c r="J381"/>
      <c r="K381"/>
      <c r="L381"/>
      <c r="M381"/>
      <c r="N381"/>
      <c r="O381"/>
      <c r="P381"/>
      <c r="Q381"/>
      <c r="R381"/>
      <c r="S381"/>
      <c r="T381"/>
      <c r="U381"/>
      <c r="V381"/>
      <c r="W381"/>
      <c r="X381"/>
      <c r="Y381"/>
      <c r="Z381"/>
      <c r="AA381"/>
      <c r="AB381"/>
      <c r="AC381"/>
      <c r="AD381"/>
      <c r="AE381"/>
      <c r="AF381"/>
      <c r="AG381"/>
      <c r="AH381"/>
      <c r="AI381"/>
      <c r="AJ381"/>
      <c r="AK381"/>
      <c r="AL381"/>
      <c r="AM381"/>
      <c r="AN381" s="74"/>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row>
    <row r="382" spans="10:76">
      <c r="J382"/>
      <c r="K382"/>
      <c r="L382"/>
      <c r="M382"/>
      <c r="N382"/>
      <c r="O382"/>
      <c r="P382"/>
      <c r="Q382"/>
      <c r="R382"/>
      <c r="S382"/>
      <c r="T382"/>
      <c r="U382"/>
      <c r="V382"/>
      <c r="W382"/>
      <c r="X382"/>
      <c r="Y382"/>
      <c r="Z382"/>
      <c r="AA382"/>
      <c r="AB382"/>
      <c r="AC382"/>
      <c r="AD382"/>
      <c r="AE382"/>
      <c r="AF382"/>
      <c r="AG382"/>
      <c r="AH382"/>
      <c r="AI382"/>
      <c r="AJ382"/>
      <c r="AK382"/>
      <c r="AL382"/>
      <c r="AM382"/>
      <c r="AN382" s="74"/>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row>
    <row r="383" spans="10:76">
      <c r="J383"/>
      <c r="K383"/>
      <c r="L383"/>
      <c r="M383"/>
      <c r="N383"/>
      <c r="O383"/>
      <c r="P383"/>
      <c r="Q383"/>
      <c r="R383"/>
      <c r="S383"/>
      <c r="T383"/>
      <c r="U383"/>
      <c r="V383"/>
      <c r="W383"/>
      <c r="X383"/>
      <c r="Y383"/>
      <c r="Z383"/>
      <c r="AA383"/>
      <c r="AB383"/>
      <c r="AC383"/>
      <c r="AD383"/>
      <c r="AE383"/>
      <c r="AF383"/>
      <c r="AG383"/>
      <c r="AH383"/>
      <c r="AI383"/>
      <c r="AJ383"/>
      <c r="AK383"/>
      <c r="AL383"/>
      <c r="AM383"/>
      <c r="AN383" s="74"/>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row>
    <row r="384" spans="10:76">
      <c r="J384"/>
      <c r="K384"/>
      <c r="L384"/>
      <c r="M384"/>
      <c r="N384"/>
      <c r="O384"/>
      <c r="P384"/>
      <c r="Q384"/>
      <c r="R384"/>
      <c r="S384"/>
      <c r="T384"/>
      <c r="U384"/>
      <c r="V384"/>
      <c r="W384"/>
      <c r="X384"/>
      <c r="Y384"/>
      <c r="Z384"/>
      <c r="AA384"/>
      <c r="AB384"/>
      <c r="AC384"/>
      <c r="AD384"/>
      <c r="AE384"/>
      <c r="AF384"/>
      <c r="AG384"/>
      <c r="AH384"/>
      <c r="AI384"/>
      <c r="AJ384"/>
      <c r="AK384"/>
      <c r="AL384"/>
      <c r="AM384"/>
      <c r="AN384" s="7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row>
    <row r="385" spans="10:76">
      <c r="J385"/>
      <c r="K385"/>
      <c r="L385"/>
      <c r="M385"/>
      <c r="N385"/>
      <c r="O385"/>
      <c r="P385"/>
      <c r="Q385"/>
      <c r="R385"/>
      <c r="S385"/>
      <c r="T385"/>
      <c r="U385"/>
      <c r="V385"/>
      <c r="W385"/>
      <c r="X385"/>
      <c r="Y385"/>
      <c r="Z385"/>
      <c r="AA385"/>
      <c r="AB385"/>
      <c r="AC385"/>
      <c r="AD385"/>
      <c r="AE385"/>
      <c r="AF385"/>
      <c r="AG385"/>
      <c r="AH385"/>
      <c r="AI385"/>
      <c r="AJ385"/>
      <c r="AK385"/>
      <c r="AL385"/>
      <c r="AM385"/>
      <c r="AN385" s="74"/>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row>
    <row r="386" spans="10:76">
      <c r="J386"/>
      <c r="K386"/>
      <c r="L386"/>
      <c r="M386"/>
      <c r="N386"/>
      <c r="O386"/>
      <c r="P386"/>
      <c r="Q386"/>
      <c r="R386"/>
      <c r="S386"/>
      <c r="T386"/>
      <c r="U386"/>
      <c r="V386"/>
      <c r="W386"/>
      <c r="X386"/>
      <c r="Y386"/>
      <c r="Z386"/>
      <c r="AA386"/>
      <c r="AB386"/>
      <c r="AC386"/>
      <c r="AD386"/>
      <c r="AE386"/>
      <c r="AF386"/>
      <c r="AG386"/>
      <c r="AH386"/>
      <c r="AI386"/>
      <c r="AJ386"/>
      <c r="AK386"/>
      <c r="AL386"/>
      <c r="AM386"/>
      <c r="AN386" s="74"/>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row>
    <row r="387" spans="10:76">
      <c r="J387"/>
      <c r="K387"/>
      <c r="L387"/>
      <c r="M387"/>
      <c r="N387"/>
      <c r="O387"/>
      <c r="P387"/>
      <c r="Q387"/>
      <c r="R387"/>
      <c r="S387"/>
      <c r="T387"/>
      <c r="U387"/>
      <c r="V387"/>
      <c r="W387"/>
      <c r="X387"/>
      <c r="Y387"/>
      <c r="Z387"/>
      <c r="AA387"/>
      <c r="AB387"/>
      <c r="AC387"/>
      <c r="AD387"/>
      <c r="AE387"/>
      <c r="AF387"/>
      <c r="AG387"/>
      <c r="AH387"/>
      <c r="AI387"/>
      <c r="AJ387"/>
      <c r="AK387"/>
      <c r="AL387"/>
      <c r="AM387"/>
      <c r="AN387" s="74"/>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row>
    <row r="388" spans="10:76">
      <c r="J388"/>
      <c r="K388"/>
      <c r="L388"/>
      <c r="M388"/>
      <c r="N388"/>
      <c r="O388"/>
      <c r="P388"/>
      <c r="Q388"/>
      <c r="R388"/>
      <c r="S388"/>
      <c r="T388"/>
      <c r="U388"/>
      <c r="V388"/>
      <c r="W388"/>
      <c r="X388"/>
      <c r="Y388"/>
      <c r="Z388"/>
      <c r="AA388"/>
      <c r="AB388"/>
      <c r="AC388"/>
      <c r="AD388"/>
      <c r="AE388"/>
      <c r="AF388"/>
      <c r="AG388"/>
      <c r="AH388"/>
      <c r="AI388"/>
      <c r="AJ388"/>
      <c r="AK388"/>
      <c r="AL388"/>
      <c r="AM388"/>
      <c r="AN388" s="74"/>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row>
    <row r="389" spans="10:76">
      <c r="J389"/>
      <c r="K389"/>
      <c r="L389"/>
      <c r="M389"/>
      <c r="N389"/>
      <c r="O389"/>
      <c r="P389"/>
      <c r="Q389"/>
      <c r="R389"/>
      <c r="S389"/>
      <c r="T389"/>
      <c r="U389"/>
      <c r="V389"/>
      <c r="W389"/>
      <c r="X389"/>
      <c r="Y389"/>
      <c r="Z389"/>
      <c r="AA389"/>
      <c r="AB389"/>
      <c r="AC389"/>
      <c r="AD389"/>
      <c r="AE389"/>
      <c r="AF389"/>
      <c r="AG389"/>
      <c r="AH389"/>
      <c r="AI389"/>
      <c r="AJ389"/>
      <c r="AK389"/>
      <c r="AL389"/>
      <c r="AM389"/>
      <c r="AN389" s="74"/>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row>
    <row r="390" spans="10:76">
      <c r="J390"/>
      <c r="K390"/>
      <c r="L390"/>
      <c r="M390"/>
      <c r="N390"/>
      <c r="O390"/>
      <c r="P390"/>
      <c r="Q390"/>
      <c r="R390"/>
      <c r="S390"/>
      <c r="T390"/>
      <c r="U390"/>
      <c r="V390"/>
      <c r="W390"/>
      <c r="X390"/>
      <c r="Y390"/>
      <c r="Z390"/>
      <c r="AA390"/>
      <c r="AB390"/>
      <c r="AC390"/>
      <c r="AD390"/>
      <c r="AE390"/>
      <c r="AF390"/>
      <c r="AG390"/>
      <c r="AH390"/>
      <c r="AI390"/>
      <c r="AJ390"/>
      <c r="AK390"/>
      <c r="AL390"/>
      <c r="AM390"/>
      <c r="AN390" s="74"/>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row>
    <row r="391" spans="10:76">
      <c r="J391"/>
      <c r="K391"/>
      <c r="L391"/>
      <c r="M391"/>
      <c r="N391"/>
      <c r="O391"/>
      <c r="P391"/>
      <c r="Q391"/>
      <c r="R391"/>
      <c r="S391"/>
      <c r="T391"/>
      <c r="U391"/>
      <c r="V391"/>
      <c r="W391"/>
      <c r="X391"/>
      <c r="Y391"/>
      <c r="Z391"/>
      <c r="AA391"/>
      <c r="AB391"/>
      <c r="AC391"/>
      <c r="AD391"/>
      <c r="AE391"/>
      <c r="AF391"/>
      <c r="AG391"/>
      <c r="AH391"/>
      <c r="AI391"/>
      <c r="AJ391"/>
      <c r="AK391"/>
      <c r="AL391"/>
      <c r="AM391"/>
      <c r="AN391" s="74"/>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row>
    <row r="392" spans="10:76">
      <c r="J392"/>
      <c r="K392"/>
      <c r="L392"/>
      <c r="M392"/>
      <c r="N392"/>
      <c r="O392"/>
      <c r="P392"/>
      <c r="Q392"/>
      <c r="R392"/>
      <c r="S392"/>
      <c r="T392"/>
      <c r="U392"/>
      <c r="V392"/>
      <c r="W392"/>
      <c r="X392"/>
      <c r="Y392"/>
      <c r="Z392"/>
      <c r="AA392"/>
      <c r="AB392"/>
      <c r="AC392"/>
      <c r="AD392"/>
      <c r="AE392"/>
      <c r="AF392"/>
      <c r="AG392"/>
      <c r="AH392"/>
      <c r="AI392"/>
      <c r="AJ392"/>
      <c r="AK392"/>
      <c r="AL392"/>
      <c r="AM392"/>
      <c r="AN392" s="74"/>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row>
    <row r="393" spans="10:76">
      <c r="J393"/>
      <c r="K393"/>
      <c r="L393"/>
      <c r="M393"/>
      <c r="N393"/>
      <c r="O393"/>
      <c r="P393"/>
      <c r="Q393"/>
      <c r="R393"/>
      <c r="S393"/>
      <c r="T393"/>
      <c r="U393"/>
      <c r="V393"/>
      <c r="W393"/>
      <c r="X393"/>
      <c r="Y393"/>
      <c r="Z393"/>
      <c r="AA393"/>
      <c r="AB393"/>
      <c r="AC393"/>
      <c r="AD393"/>
      <c r="AE393"/>
      <c r="AF393"/>
      <c r="AG393"/>
      <c r="AH393"/>
      <c r="AI393"/>
      <c r="AJ393"/>
      <c r="AK393"/>
      <c r="AL393"/>
      <c r="AM393"/>
      <c r="AN393" s="74"/>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row>
    <row r="394" spans="10:76">
      <c r="J394"/>
      <c r="K394"/>
      <c r="L394"/>
      <c r="M394"/>
      <c r="N394"/>
      <c r="O394"/>
      <c r="P394"/>
      <c r="Q394"/>
      <c r="R394"/>
      <c r="S394"/>
      <c r="T394"/>
      <c r="U394"/>
      <c r="V394"/>
      <c r="W394"/>
      <c r="X394"/>
      <c r="Y394"/>
      <c r="Z394"/>
      <c r="AA394"/>
      <c r="AB394"/>
      <c r="AC394"/>
      <c r="AD394"/>
      <c r="AE394"/>
      <c r="AF394"/>
      <c r="AG394"/>
      <c r="AH394"/>
      <c r="AI394"/>
      <c r="AJ394"/>
      <c r="AK394"/>
      <c r="AL394"/>
      <c r="AM394"/>
      <c r="AN394" s="7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row>
    <row r="395" spans="10:76">
      <c r="J395"/>
      <c r="K395"/>
      <c r="L395"/>
      <c r="M395"/>
      <c r="N395"/>
      <c r="O395"/>
      <c r="P395"/>
      <c r="Q395"/>
      <c r="R395"/>
      <c r="S395"/>
      <c r="T395"/>
      <c r="U395"/>
      <c r="V395"/>
      <c r="W395"/>
      <c r="X395"/>
      <c r="Y395"/>
      <c r="Z395"/>
      <c r="AA395"/>
      <c r="AB395"/>
      <c r="AC395"/>
      <c r="AD395"/>
      <c r="AE395"/>
      <c r="AF395"/>
      <c r="AG395"/>
      <c r="AH395"/>
      <c r="AI395"/>
      <c r="AJ395"/>
      <c r="AK395"/>
      <c r="AL395"/>
      <c r="AM395"/>
      <c r="AN395" s="74"/>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row>
    <row r="396" spans="10:76">
      <c r="J396"/>
      <c r="K396"/>
      <c r="L396"/>
      <c r="M396"/>
      <c r="N396"/>
      <c r="O396"/>
      <c r="P396"/>
      <c r="Q396"/>
      <c r="R396"/>
      <c r="S396"/>
      <c r="T396"/>
      <c r="U396"/>
      <c r="V396"/>
      <c r="W396"/>
      <c r="X396"/>
      <c r="Y396"/>
      <c r="Z396"/>
      <c r="AA396"/>
      <c r="AB396"/>
      <c r="AC396"/>
      <c r="AD396"/>
      <c r="AE396"/>
      <c r="AF396"/>
      <c r="AG396"/>
      <c r="AH396"/>
      <c r="AI396"/>
      <c r="AJ396"/>
      <c r="AK396"/>
      <c r="AL396"/>
      <c r="AM396"/>
      <c r="AN396" s="74"/>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row>
    <row r="397" spans="10:76">
      <c r="J397"/>
      <c r="K397"/>
      <c r="L397"/>
      <c r="M397"/>
      <c r="N397"/>
      <c r="O397"/>
      <c r="P397"/>
      <c r="Q397"/>
      <c r="R397"/>
      <c r="S397"/>
      <c r="T397"/>
      <c r="U397"/>
      <c r="V397"/>
      <c r="W397"/>
      <c r="X397"/>
      <c r="Y397"/>
      <c r="Z397"/>
      <c r="AA397"/>
      <c r="AB397"/>
      <c r="AC397"/>
      <c r="AD397"/>
      <c r="AE397"/>
      <c r="AF397"/>
      <c r="AG397"/>
      <c r="AH397"/>
      <c r="AI397"/>
      <c r="AJ397"/>
      <c r="AK397"/>
      <c r="AL397"/>
      <c r="AM397"/>
      <c r="AN397" s="74"/>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row>
    <row r="398" spans="10:76">
      <c r="J398"/>
      <c r="K398"/>
      <c r="L398"/>
      <c r="M398"/>
      <c r="N398"/>
      <c r="O398"/>
      <c r="P398"/>
      <c r="Q398"/>
      <c r="R398"/>
      <c r="S398"/>
      <c r="T398"/>
      <c r="U398"/>
      <c r="V398"/>
      <c r="W398"/>
      <c r="X398"/>
      <c r="Y398"/>
      <c r="Z398"/>
      <c r="AA398"/>
      <c r="AB398"/>
      <c r="AC398"/>
      <c r="AD398"/>
      <c r="AE398"/>
      <c r="AF398"/>
      <c r="AG398"/>
      <c r="AH398"/>
      <c r="AI398"/>
      <c r="AJ398"/>
      <c r="AK398"/>
      <c r="AL398"/>
      <c r="AM398"/>
      <c r="AN398" s="74"/>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row>
    <row r="399" spans="10:76">
      <c r="J399"/>
      <c r="K399"/>
      <c r="L399"/>
      <c r="M399"/>
      <c r="N399"/>
      <c r="O399"/>
      <c r="P399"/>
      <c r="Q399"/>
      <c r="R399"/>
      <c r="S399"/>
      <c r="T399"/>
      <c r="U399"/>
      <c r="V399"/>
      <c r="W399"/>
      <c r="X399"/>
      <c r="Y399"/>
      <c r="Z399"/>
      <c r="AA399"/>
      <c r="AB399"/>
      <c r="AC399"/>
      <c r="AD399"/>
      <c r="AE399"/>
      <c r="AF399"/>
      <c r="AG399"/>
      <c r="AH399"/>
      <c r="AI399"/>
      <c r="AJ399"/>
      <c r="AK399"/>
      <c r="AL399"/>
      <c r="AM399"/>
      <c r="AN399" s="74"/>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row>
    <row r="400" spans="10:76">
      <c r="J400"/>
      <c r="K400"/>
      <c r="L400"/>
      <c r="M400"/>
      <c r="N400"/>
      <c r="O400"/>
      <c r="P400"/>
      <c r="Q400"/>
      <c r="R400"/>
      <c r="S400"/>
      <c r="T400"/>
      <c r="U400"/>
      <c r="V400"/>
      <c r="W400"/>
      <c r="X400"/>
      <c r="Y400"/>
      <c r="Z400"/>
      <c r="AA400"/>
      <c r="AB400"/>
      <c r="AC400"/>
      <c r="AD400"/>
      <c r="AE400"/>
      <c r="AF400"/>
      <c r="AG400"/>
      <c r="AH400"/>
      <c r="AI400"/>
      <c r="AJ400"/>
      <c r="AK400"/>
      <c r="AL400"/>
      <c r="AM400"/>
      <c r="AN400" s="74"/>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row>
    <row r="401" spans="10:76">
      <c r="J401"/>
      <c r="K401"/>
      <c r="L401"/>
      <c r="M401"/>
      <c r="N401"/>
      <c r="O401"/>
      <c r="P401"/>
      <c r="Q401"/>
      <c r="R401"/>
      <c r="S401"/>
      <c r="T401"/>
      <c r="U401"/>
      <c r="V401"/>
      <c r="W401"/>
      <c r="X401"/>
      <c r="Y401"/>
      <c r="Z401"/>
      <c r="AA401"/>
      <c r="AB401"/>
      <c r="AC401"/>
      <c r="AD401"/>
      <c r="AE401"/>
      <c r="AF401"/>
      <c r="AG401"/>
      <c r="AH401"/>
      <c r="AI401"/>
      <c r="AJ401"/>
      <c r="AK401"/>
      <c r="AL401"/>
      <c r="AM401"/>
      <c r="AN401" s="74"/>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row>
    <row r="402" spans="10:76">
      <c r="J402"/>
      <c r="K402"/>
      <c r="L402"/>
      <c r="M402"/>
      <c r="N402"/>
      <c r="O402"/>
      <c r="P402"/>
      <c r="Q402"/>
      <c r="R402"/>
      <c r="S402"/>
      <c r="T402"/>
      <c r="U402"/>
      <c r="V402"/>
      <c r="W402"/>
      <c r="X402"/>
      <c r="Y402"/>
      <c r="Z402"/>
      <c r="AA402"/>
      <c r="AB402"/>
      <c r="AC402"/>
      <c r="AD402"/>
      <c r="AE402"/>
      <c r="AF402"/>
      <c r="AG402"/>
      <c r="AH402"/>
      <c r="AI402"/>
      <c r="AJ402"/>
      <c r="AK402"/>
      <c r="AL402"/>
      <c r="AM402"/>
      <c r="AN402" s="74"/>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row>
    <row r="403" spans="10:76">
      <c r="J403"/>
      <c r="K403"/>
      <c r="L403"/>
      <c r="M403"/>
      <c r="N403"/>
      <c r="O403"/>
      <c r="P403"/>
      <c r="Q403"/>
      <c r="R403"/>
      <c r="S403"/>
      <c r="T403"/>
      <c r="U403"/>
      <c r="V403"/>
      <c r="W403"/>
      <c r="X403"/>
      <c r="Y403"/>
      <c r="Z403"/>
      <c r="AA403"/>
      <c r="AB403"/>
      <c r="AC403"/>
      <c r="AD403"/>
      <c r="AE403"/>
      <c r="AF403"/>
      <c r="AG403"/>
      <c r="AH403"/>
      <c r="AI403"/>
      <c r="AJ403"/>
      <c r="AK403"/>
      <c r="AL403"/>
      <c r="AM403"/>
      <c r="AN403" s="74"/>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row>
    <row r="404" spans="10:76">
      <c r="J404"/>
      <c r="K404"/>
      <c r="L404"/>
      <c r="M404"/>
      <c r="N404"/>
      <c r="O404"/>
      <c r="P404"/>
      <c r="Q404"/>
      <c r="R404"/>
      <c r="S404"/>
      <c r="T404"/>
      <c r="U404"/>
      <c r="V404"/>
      <c r="W404"/>
      <c r="X404"/>
      <c r="Y404"/>
      <c r="Z404"/>
      <c r="AA404"/>
      <c r="AB404"/>
      <c r="AC404"/>
      <c r="AD404"/>
      <c r="AE404"/>
      <c r="AF404"/>
      <c r="AG404"/>
      <c r="AH404"/>
      <c r="AI404"/>
      <c r="AJ404"/>
      <c r="AK404"/>
      <c r="AL404"/>
      <c r="AM404"/>
      <c r="AN404" s="7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row>
    <row r="405" spans="10:76">
      <c r="J405"/>
      <c r="K405"/>
      <c r="L405"/>
      <c r="M405"/>
      <c r="N405"/>
      <c r="O405"/>
      <c r="P405"/>
      <c r="Q405"/>
      <c r="R405"/>
      <c r="S405"/>
      <c r="T405"/>
      <c r="U405"/>
      <c r="V405"/>
      <c r="W405"/>
      <c r="X405"/>
      <c r="Y405"/>
      <c r="Z405"/>
      <c r="AA405"/>
      <c r="AB405"/>
      <c r="AC405"/>
      <c r="AD405"/>
      <c r="AE405"/>
      <c r="AF405"/>
      <c r="AG405"/>
      <c r="AH405"/>
      <c r="AI405"/>
      <c r="AJ405"/>
      <c r="AK405"/>
      <c r="AL405"/>
      <c r="AM405"/>
      <c r="AN405" s="74"/>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row>
    <row r="406" spans="10:76">
      <c r="J406"/>
      <c r="K406"/>
      <c r="L406"/>
      <c r="M406"/>
      <c r="N406"/>
      <c r="O406"/>
      <c r="P406"/>
      <c r="Q406"/>
      <c r="R406"/>
      <c r="S406"/>
      <c r="T406"/>
      <c r="U406"/>
      <c r="V406"/>
      <c r="W406"/>
      <c r="X406"/>
      <c r="Y406"/>
      <c r="Z406"/>
      <c r="AA406"/>
      <c r="AB406"/>
      <c r="AC406"/>
      <c r="AD406"/>
      <c r="AE406"/>
      <c r="AF406"/>
      <c r="AG406"/>
      <c r="AH406"/>
      <c r="AI406"/>
      <c r="AJ406"/>
      <c r="AK406"/>
      <c r="AL406"/>
      <c r="AM406"/>
      <c r="AN406" s="74"/>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row>
    <row r="407" spans="10:76">
      <c r="J407"/>
      <c r="K407"/>
      <c r="L407"/>
      <c r="M407"/>
      <c r="N407"/>
      <c r="O407"/>
      <c r="P407"/>
      <c r="Q407"/>
      <c r="R407"/>
      <c r="S407"/>
      <c r="T407"/>
      <c r="U407"/>
      <c r="V407"/>
      <c r="W407"/>
      <c r="X407"/>
      <c r="Y407"/>
      <c r="Z407"/>
      <c r="AA407"/>
      <c r="AB407"/>
      <c r="AC407"/>
      <c r="AD407"/>
      <c r="AE407"/>
      <c r="AF407"/>
      <c r="AG407"/>
      <c r="AH407"/>
      <c r="AI407"/>
      <c r="AJ407"/>
      <c r="AK407"/>
      <c r="AL407"/>
      <c r="AM407"/>
      <c r="AN407" s="74"/>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row>
    <row r="408" spans="10:76">
      <c r="J408"/>
      <c r="K408"/>
      <c r="L408"/>
      <c r="M408"/>
      <c r="N408"/>
      <c r="O408"/>
      <c r="P408"/>
      <c r="Q408"/>
      <c r="R408"/>
      <c r="S408"/>
      <c r="T408"/>
      <c r="U408"/>
      <c r="V408"/>
      <c r="W408"/>
      <c r="X408"/>
      <c r="Y408"/>
      <c r="Z408"/>
      <c r="AA408"/>
      <c r="AB408"/>
      <c r="AC408"/>
      <c r="AD408"/>
      <c r="AE408"/>
      <c r="AF408"/>
      <c r="AG408"/>
      <c r="AH408"/>
      <c r="AI408"/>
      <c r="AJ408"/>
      <c r="AK408"/>
      <c r="AL408"/>
      <c r="AM408"/>
      <c r="AN408" s="74"/>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row>
    <row r="409" spans="10:76">
      <c r="J409"/>
      <c r="K409"/>
      <c r="L409"/>
      <c r="M409"/>
      <c r="N409"/>
      <c r="O409"/>
      <c r="P409"/>
      <c r="Q409"/>
      <c r="R409"/>
      <c r="S409"/>
      <c r="T409"/>
      <c r="U409"/>
      <c r="V409"/>
      <c r="W409"/>
      <c r="X409"/>
      <c r="Y409"/>
      <c r="Z409"/>
      <c r="AA409"/>
      <c r="AB409"/>
      <c r="AC409"/>
      <c r="AD409"/>
      <c r="AE409"/>
      <c r="AF409"/>
      <c r="AG409"/>
      <c r="AH409"/>
      <c r="AI409"/>
      <c r="AJ409"/>
      <c r="AK409"/>
      <c r="AL409"/>
      <c r="AM409"/>
      <c r="AN409" s="74"/>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row>
    <row r="410" spans="10:76">
      <c r="J410"/>
      <c r="K410"/>
      <c r="L410"/>
      <c r="M410"/>
      <c r="N410"/>
      <c r="O410"/>
      <c r="P410"/>
      <c r="Q410"/>
      <c r="R410"/>
      <c r="S410"/>
      <c r="T410"/>
      <c r="U410"/>
      <c r="V410"/>
      <c r="W410"/>
      <c r="X410"/>
      <c r="Y410"/>
      <c r="Z410"/>
      <c r="AA410"/>
      <c r="AB410"/>
      <c r="AC410"/>
      <c r="AD410"/>
      <c r="AE410"/>
      <c r="AF410"/>
      <c r="AG410"/>
      <c r="AH410"/>
      <c r="AI410"/>
      <c r="AJ410"/>
      <c r="AK410"/>
      <c r="AL410"/>
      <c r="AM410"/>
      <c r="AN410" s="74"/>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row>
    <row r="411" spans="10:76">
      <c r="J411"/>
      <c r="K411"/>
      <c r="L411"/>
      <c r="M411"/>
      <c r="N411"/>
      <c r="O411"/>
      <c r="P411"/>
      <c r="Q411"/>
      <c r="R411"/>
      <c r="S411"/>
      <c r="T411"/>
      <c r="U411"/>
      <c r="V411"/>
      <c r="W411"/>
      <c r="X411"/>
      <c r="Y411"/>
      <c r="Z411"/>
      <c r="AA411"/>
      <c r="AB411"/>
      <c r="AC411"/>
      <c r="AD411"/>
      <c r="AE411"/>
      <c r="AF411"/>
      <c r="AG411"/>
      <c r="AH411"/>
      <c r="AI411"/>
      <c r="AJ411"/>
      <c r="AK411"/>
      <c r="AL411"/>
      <c r="AM411"/>
      <c r="AN411" s="74"/>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row>
    <row r="412" spans="10:76">
      <c r="J412"/>
      <c r="K412"/>
      <c r="L412"/>
      <c r="M412"/>
      <c r="N412"/>
      <c r="O412"/>
      <c r="P412"/>
      <c r="Q412"/>
      <c r="R412"/>
      <c r="S412"/>
      <c r="T412"/>
      <c r="U412"/>
      <c r="V412"/>
      <c r="W412"/>
      <c r="X412"/>
      <c r="Y412"/>
      <c r="Z412"/>
      <c r="AA412"/>
      <c r="AB412"/>
      <c r="AC412"/>
      <c r="AD412"/>
      <c r="AE412"/>
      <c r="AF412"/>
      <c r="AG412"/>
      <c r="AH412"/>
      <c r="AI412"/>
      <c r="AJ412"/>
      <c r="AK412"/>
      <c r="AL412"/>
      <c r="AM412"/>
      <c r="AN412" s="74"/>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row>
    <row r="413" spans="10:76">
      <c r="J413"/>
      <c r="K413"/>
      <c r="L413"/>
      <c r="M413"/>
      <c r="N413"/>
      <c r="O413"/>
      <c r="P413"/>
      <c r="Q413"/>
      <c r="R413"/>
      <c r="S413"/>
      <c r="T413"/>
      <c r="U413"/>
      <c r="V413"/>
      <c r="W413"/>
      <c r="X413"/>
      <c r="Y413"/>
      <c r="Z413"/>
      <c r="AA413"/>
      <c r="AB413"/>
      <c r="AC413"/>
      <c r="AD413"/>
      <c r="AE413"/>
      <c r="AF413"/>
      <c r="AG413"/>
      <c r="AH413"/>
      <c r="AI413"/>
      <c r="AJ413"/>
      <c r="AK413"/>
      <c r="AL413"/>
      <c r="AM413"/>
      <c r="AN413" s="74"/>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row>
    <row r="414" spans="10:76">
      <c r="J414"/>
      <c r="K414"/>
      <c r="L414"/>
      <c r="M414"/>
      <c r="N414"/>
      <c r="O414"/>
      <c r="P414"/>
      <c r="Q414"/>
      <c r="R414"/>
      <c r="S414"/>
      <c r="T414"/>
      <c r="U414"/>
      <c r="V414"/>
      <c r="W414"/>
      <c r="X414"/>
      <c r="Y414"/>
      <c r="Z414"/>
      <c r="AA414"/>
      <c r="AB414"/>
      <c r="AC414"/>
      <c r="AD414"/>
      <c r="AE414"/>
      <c r="AF414"/>
      <c r="AG414"/>
      <c r="AH414"/>
      <c r="AI414"/>
      <c r="AJ414"/>
      <c r="AK414"/>
      <c r="AL414"/>
      <c r="AM414"/>
      <c r="AN414" s="7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row>
    <row r="415" spans="10:76">
      <c r="J415"/>
      <c r="K415"/>
      <c r="L415"/>
      <c r="M415"/>
      <c r="N415"/>
      <c r="O415"/>
      <c r="P415"/>
      <c r="Q415"/>
      <c r="R415"/>
      <c r="S415"/>
      <c r="T415"/>
      <c r="U415"/>
      <c r="V415"/>
      <c r="W415"/>
      <c r="X415"/>
      <c r="Y415"/>
      <c r="Z415"/>
      <c r="AA415"/>
      <c r="AB415"/>
      <c r="AC415"/>
      <c r="AD415"/>
      <c r="AE415"/>
      <c r="AF415"/>
      <c r="AG415"/>
      <c r="AH415"/>
      <c r="AI415"/>
      <c r="AJ415"/>
      <c r="AK415"/>
      <c r="AL415"/>
      <c r="AM415"/>
      <c r="AN415" s="74"/>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row>
    <row r="416" spans="10:76">
      <c r="J416"/>
      <c r="K416"/>
      <c r="L416"/>
      <c r="M416"/>
      <c r="N416"/>
      <c r="O416"/>
      <c r="P416"/>
      <c r="Q416"/>
      <c r="R416"/>
      <c r="S416"/>
      <c r="T416"/>
      <c r="U416"/>
      <c r="V416"/>
      <c r="W416"/>
      <c r="X416"/>
      <c r="Y416"/>
      <c r="Z416"/>
      <c r="AA416"/>
      <c r="AB416"/>
      <c r="AC416"/>
      <c r="AD416"/>
      <c r="AE416"/>
      <c r="AF416"/>
      <c r="AG416"/>
      <c r="AH416"/>
      <c r="AI416"/>
      <c r="AJ416"/>
      <c r="AK416"/>
      <c r="AL416"/>
      <c r="AM416"/>
      <c r="AN416" s="74"/>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row>
    <row r="417" spans="10:76">
      <c r="J417"/>
      <c r="K417"/>
      <c r="L417"/>
      <c r="M417"/>
      <c r="N417"/>
      <c r="O417"/>
      <c r="P417"/>
      <c r="Q417"/>
      <c r="R417"/>
      <c r="S417"/>
      <c r="T417"/>
      <c r="U417"/>
      <c r="V417"/>
      <c r="W417"/>
      <c r="X417"/>
      <c r="Y417"/>
      <c r="Z417"/>
      <c r="AA417"/>
      <c r="AB417"/>
      <c r="AC417"/>
      <c r="AD417"/>
      <c r="AE417"/>
      <c r="AF417"/>
      <c r="AG417"/>
      <c r="AH417"/>
      <c r="AI417"/>
      <c r="AJ417"/>
      <c r="AK417"/>
      <c r="AL417"/>
      <c r="AM417"/>
      <c r="AN417" s="74"/>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row>
    <row r="418" spans="10:76">
      <c r="J418"/>
      <c r="K418"/>
      <c r="L418"/>
      <c r="M418"/>
      <c r="N418"/>
      <c r="O418"/>
      <c r="P418"/>
      <c r="Q418"/>
      <c r="R418"/>
      <c r="S418"/>
      <c r="T418"/>
      <c r="U418"/>
      <c r="V418"/>
      <c r="W418"/>
      <c r="X418"/>
      <c r="Y418"/>
      <c r="Z418"/>
      <c r="AA418"/>
      <c r="AB418"/>
      <c r="AC418"/>
      <c r="AD418"/>
      <c r="AE418"/>
      <c r="AF418"/>
      <c r="AG418"/>
      <c r="AH418"/>
      <c r="AI418"/>
      <c r="AJ418"/>
      <c r="AK418"/>
      <c r="AL418"/>
      <c r="AM418"/>
      <c r="AN418" s="74"/>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row>
    <row r="419" spans="10:76">
      <c r="J419"/>
      <c r="K419"/>
      <c r="L419"/>
      <c r="M419"/>
      <c r="N419"/>
      <c r="O419"/>
      <c r="P419"/>
      <c r="Q419"/>
      <c r="R419"/>
      <c r="S419"/>
      <c r="T419"/>
      <c r="U419"/>
      <c r="V419"/>
      <c r="W419"/>
      <c r="X419"/>
      <c r="Y419"/>
      <c r="Z419"/>
      <c r="AA419"/>
      <c r="AB419"/>
      <c r="AC419"/>
      <c r="AD419"/>
      <c r="AE419"/>
      <c r="AF419"/>
      <c r="AG419"/>
      <c r="AH419"/>
      <c r="AI419"/>
      <c r="AJ419"/>
      <c r="AK419"/>
      <c r="AL419"/>
      <c r="AM419"/>
      <c r="AN419" s="74"/>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row>
    <row r="420" spans="10:76">
      <c r="J420"/>
      <c r="K420"/>
      <c r="L420"/>
      <c r="M420"/>
      <c r="N420"/>
      <c r="O420"/>
      <c r="P420"/>
      <c r="Q420"/>
      <c r="R420"/>
      <c r="S420"/>
      <c r="T420"/>
      <c r="U420"/>
      <c r="V420"/>
      <c r="W420"/>
      <c r="X420"/>
      <c r="Y420"/>
      <c r="Z420"/>
      <c r="AA420"/>
      <c r="AB420"/>
      <c r="AC420"/>
      <c r="AD420"/>
      <c r="AE420"/>
      <c r="AF420"/>
      <c r="AG420"/>
      <c r="AH420"/>
      <c r="AI420"/>
      <c r="AJ420"/>
      <c r="AK420"/>
      <c r="AL420"/>
      <c r="AM420"/>
      <c r="AN420" s="74"/>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row>
    <row r="421" spans="10:76">
      <c r="J421"/>
      <c r="K421"/>
      <c r="L421"/>
      <c r="M421"/>
      <c r="N421"/>
      <c r="O421"/>
      <c r="P421"/>
      <c r="Q421"/>
      <c r="R421"/>
      <c r="S421"/>
      <c r="T421"/>
      <c r="U421"/>
      <c r="V421"/>
      <c r="W421"/>
      <c r="X421"/>
      <c r="Y421"/>
      <c r="Z421"/>
      <c r="AA421"/>
      <c r="AB421"/>
      <c r="AC421"/>
      <c r="AD421"/>
      <c r="AE421"/>
      <c r="AF421"/>
      <c r="AG421"/>
      <c r="AH421"/>
      <c r="AI421"/>
      <c r="AJ421"/>
      <c r="AK421"/>
      <c r="AL421"/>
      <c r="AM421"/>
      <c r="AN421" s="74"/>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row>
    <row r="422" spans="10:76">
      <c r="J422"/>
      <c r="K422"/>
      <c r="L422"/>
      <c r="M422"/>
      <c r="N422"/>
      <c r="O422"/>
      <c r="P422"/>
      <c r="Q422"/>
      <c r="R422"/>
      <c r="S422"/>
      <c r="T422"/>
      <c r="U422"/>
      <c r="V422"/>
      <c r="W422"/>
      <c r="X422"/>
      <c r="Y422"/>
      <c r="Z422"/>
      <c r="AA422"/>
      <c r="AB422"/>
      <c r="AC422"/>
      <c r="AD422"/>
      <c r="AE422"/>
      <c r="AF422"/>
      <c r="AG422"/>
      <c r="AH422"/>
      <c r="AI422"/>
      <c r="AJ422"/>
      <c r="AK422"/>
      <c r="AL422"/>
      <c r="AM422"/>
      <c r="AN422" s="74"/>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row>
    <row r="423" spans="10:76">
      <c r="J423"/>
      <c r="K423"/>
      <c r="L423"/>
      <c r="M423"/>
      <c r="N423"/>
      <c r="O423"/>
      <c r="P423"/>
      <c r="Q423"/>
      <c r="R423"/>
      <c r="S423"/>
      <c r="T423"/>
      <c r="U423"/>
      <c r="V423"/>
      <c r="W423"/>
      <c r="X423"/>
      <c r="Y423"/>
      <c r="Z423"/>
      <c r="AA423"/>
      <c r="AB423"/>
      <c r="AC423"/>
      <c r="AD423"/>
      <c r="AE423"/>
      <c r="AF423"/>
      <c r="AG423"/>
      <c r="AH423"/>
      <c r="AI423"/>
      <c r="AJ423"/>
      <c r="AK423"/>
      <c r="AL423"/>
      <c r="AM423"/>
      <c r="AN423" s="74"/>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row>
    <row r="424" spans="10:76">
      <c r="J424"/>
      <c r="K424"/>
      <c r="L424"/>
      <c r="M424"/>
      <c r="N424"/>
      <c r="O424"/>
      <c r="P424"/>
      <c r="Q424"/>
      <c r="R424"/>
      <c r="S424"/>
      <c r="T424"/>
      <c r="U424"/>
      <c r="V424"/>
      <c r="W424"/>
      <c r="X424"/>
      <c r="Y424"/>
      <c r="Z424"/>
      <c r="AA424"/>
      <c r="AB424"/>
      <c r="AC424"/>
      <c r="AD424"/>
      <c r="AE424"/>
      <c r="AF424"/>
      <c r="AG424"/>
      <c r="AH424"/>
      <c r="AI424"/>
      <c r="AJ424"/>
      <c r="AK424"/>
      <c r="AL424"/>
      <c r="AM424"/>
      <c r="AN424" s="7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row>
    <row r="425" spans="10:76">
      <c r="J425"/>
      <c r="K425"/>
      <c r="L425"/>
      <c r="M425"/>
      <c r="N425"/>
      <c r="O425"/>
      <c r="P425"/>
      <c r="Q425"/>
      <c r="R425"/>
      <c r="S425"/>
      <c r="T425"/>
      <c r="U425"/>
      <c r="V425"/>
      <c r="W425"/>
      <c r="X425"/>
      <c r="Y425"/>
      <c r="Z425"/>
      <c r="AA425"/>
      <c r="AB425"/>
      <c r="AC425"/>
      <c r="AD425"/>
      <c r="AE425"/>
      <c r="AF425"/>
      <c r="AG425"/>
      <c r="AH425"/>
      <c r="AI425"/>
      <c r="AJ425"/>
      <c r="AK425"/>
      <c r="AL425"/>
      <c r="AM425"/>
      <c r="AN425" s="74"/>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row>
    <row r="426" spans="10:76">
      <c r="J426"/>
      <c r="K426"/>
      <c r="L426"/>
      <c r="M426"/>
      <c r="N426"/>
      <c r="O426"/>
      <c r="P426"/>
      <c r="Q426"/>
      <c r="R426"/>
      <c r="S426"/>
      <c r="T426"/>
      <c r="U426"/>
      <c r="V426"/>
      <c r="W426"/>
      <c r="X426"/>
      <c r="Y426"/>
      <c r="Z426"/>
      <c r="AA426"/>
      <c r="AB426"/>
      <c r="AC426"/>
      <c r="AD426"/>
      <c r="AE426"/>
      <c r="AF426"/>
      <c r="AG426"/>
      <c r="AH426"/>
      <c r="AI426"/>
      <c r="AJ426"/>
      <c r="AK426"/>
      <c r="AL426"/>
      <c r="AM426"/>
      <c r="AN426" s="74"/>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row>
    <row r="427" spans="10:76">
      <c r="J427"/>
      <c r="K427"/>
      <c r="L427"/>
      <c r="M427"/>
      <c r="N427"/>
      <c r="O427"/>
      <c r="P427"/>
      <c r="Q427"/>
      <c r="R427"/>
      <c r="S427"/>
      <c r="T427"/>
      <c r="U427"/>
      <c r="V427"/>
      <c r="W427"/>
      <c r="X427"/>
      <c r="Y427"/>
      <c r="Z427"/>
      <c r="AA427"/>
      <c r="AB427"/>
      <c r="AC427"/>
      <c r="AD427"/>
      <c r="AE427"/>
      <c r="AF427"/>
      <c r="AG427"/>
      <c r="AH427"/>
      <c r="AI427"/>
      <c r="AJ427"/>
      <c r="AK427"/>
      <c r="AL427"/>
      <c r="AM427"/>
      <c r="AN427" s="74"/>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row>
    <row r="428" spans="10:76">
      <c r="J428"/>
      <c r="K428"/>
      <c r="L428"/>
      <c r="M428"/>
      <c r="N428"/>
      <c r="O428"/>
      <c r="P428"/>
      <c r="Q428"/>
      <c r="R428"/>
      <c r="S428"/>
      <c r="T428"/>
      <c r="U428"/>
      <c r="V428"/>
      <c r="W428"/>
      <c r="X428"/>
      <c r="Y428"/>
      <c r="Z428"/>
      <c r="AA428"/>
      <c r="AB428"/>
      <c r="AC428"/>
      <c r="AD428"/>
      <c r="AE428"/>
      <c r="AF428"/>
      <c r="AG428"/>
      <c r="AH428"/>
      <c r="AI428"/>
      <c r="AJ428"/>
      <c r="AK428"/>
      <c r="AL428"/>
      <c r="AM428"/>
      <c r="AN428" s="74"/>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row>
    <row r="429" spans="10:76">
      <c r="J429"/>
      <c r="K429"/>
      <c r="L429"/>
      <c r="M429"/>
      <c r="N429"/>
      <c r="O429"/>
      <c r="P429"/>
      <c r="Q429"/>
      <c r="R429"/>
      <c r="S429"/>
      <c r="T429"/>
      <c r="U429"/>
      <c r="V429"/>
      <c r="W429"/>
      <c r="X429"/>
      <c r="Y429"/>
      <c r="Z429"/>
      <c r="AA429"/>
      <c r="AB429"/>
      <c r="AC429"/>
      <c r="AD429"/>
      <c r="AE429"/>
      <c r="AF429"/>
      <c r="AG429"/>
      <c r="AH429"/>
      <c r="AI429"/>
      <c r="AJ429"/>
      <c r="AK429"/>
      <c r="AL429"/>
      <c r="AM429"/>
      <c r="AN429" s="74"/>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row>
    <row r="430" spans="10:76">
      <c r="J430"/>
      <c r="K430"/>
      <c r="L430"/>
      <c r="M430"/>
      <c r="N430"/>
      <c r="O430"/>
      <c r="P430"/>
      <c r="Q430"/>
      <c r="R430"/>
      <c r="S430"/>
      <c r="T430"/>
      <c r="U430"/>
      <c r="V430"/>
      <c r="W430"/>
      <c r="X430"/>
      <c r="Y430"/>
      <c r="Z430"/>
      <c r="AA430"/>
      <c r="AB430"/>
      <c r="AC430"/>
      <c r="AD430"/>
      <c r="AE430"/>
      <c r="AF430"/>
      <c r="AG430"/>
      <c r="AH430"/>
      <c r="AI430"/>
      <c r="AJ430"/>
      <c r="AK430"/>
      <c r="AL430"/>
      <c r="AM430"/>
      <c r="AN430" s="74"/>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row>
    <row r="431" spans="10:76">
      <c r="J431"/>
      <c r="K431"/>
      <c r="L431"/>
      <c r="M431"/>
      <c r="N431"/>
      <c r="O431"/>
      <c r="P431"/>
      <c r="Q431"/>
      <c r="R431"/>
      <c r="S431"/>
      <c r="T431"/>
      <c r="U431"/>
      <c r="V431"/>
      <c r="W431"/>
      <c r="X431"/>
      <c r="Y431"/>
      <c r="Z431"/>
      <c r="AA431"/>
      <c r="AB431"/>
      <c r="AC431"/>
      <c r="AD431"/>
      <c r="AE431"/>
      <c r="AF431"/>
      <c r="AG431"/>
      <c r="AH431"/>
      <c r="AI431"/>
      <c r="AJ431"/>
      <c r="AK431"/>
      <c r="AL431"/>
      <c r="AM431"/>
      <c r="AN431" s="74"/>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row>
    <row r="432" spans="10:76">
      <c r="J432"/>
      <c r="K432"/>
      <c r="L432"/>
      <c r="M432"/>
      <c r="N432"/>
      <c r="O432"/>
      <c r="P432"/>
      <c r="Q432"/>
      <c r="R432"/>
      <c r="S432"/>
      <c r="T432"/>
      <c r="U432"/>
      <c r="V432"/>
      <c r="W432"/>
      <c r="X432"/>
      <c r="Y432"/>
      <c r="Z432"/>
      <c r="AA432"/>
      <c r="AB432"/>
      <c r="AC432"/>
      <c r="AD432"/>
      <c r="AE432"/>
      <c r="AF432"/>
      <c r="AG432"/>
      <c r="AH432"/>
      <c r="AI432"/>
      <c r="AJ432"/>
      <c r="AK432"/>
      <c r="AL432"/>
      <c r="AM432"/>
      <c r="AN432" s="74"/>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row>
    <row r="433" spans="10:76">
      <c r="J433"/>
      <c r="K433"/>
      <c r="L433"/>
      <c r="M433"/>
      <c r="N433"/>
      <c r="O433"/>
      <c r="P433"/>
      <c r="Q433"/>
      <c r="R433"/>
      <c r="S433"/>
      <c r="T433"/>
      <c r="U433"/>
      <c r="V433"/>
      <c r="W433"/>
      <c r="X433"/>
      <c r="Y433"/>
      <c r="Z433"/>
      <c r="AA433"/>
      <c r="AB433"/>
      <c r="AC433"/>
      <c r="AD433"/>
      <c r="AE433"/>
      <c r="AF433"/>
      <c r="AG433"/>
      <c r="AH433"/>
      <c r="AI433"/>
      <c r="AJ433"/>
      <c r="AK433"/>
      <c r="AL433"/>
      <c r="AM433"/>
      <c r="AN433" s="74"/>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row>
    <row r="434" spans="10:76">
      <c r="J434"/>
      <c r="K434"/>
      <c r="L434"/>
      <c r="M434"/>
      <c r="N434"/>
      <c r="O434"/>
      <c r="P434"/>
      <c r="Q434"/>
      <c r="R434"/>
      <c r="S434"/>
      <c r="T434"/>
      <c r="U434"/>
      <c r="V434"/>
      <c r="W434"/>
      <c r="X434"/>
      <c r="Y434"/>
      <c r="Z434"/>
      <c r="AA434"/>
      <c r="AB434"/>
      <c r="AC434"/>
      <c r="AD434"/>
      <c r="AE434"/>
      <c r="AF434"/>
      <c r="AG434"/>
      <c r="AH434"/>
      <c r="AI434"/>
      <c r="AJ434"/>
      <c r="AK434"/>
      <c r="AL434"/>
      <c r="AM434"/>
      <c r="AN434" s="7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row>
    <row r="435" spans="10:76">
      <c r="J435"/>
      <c r="K435"/>
      <c r="L435"/>
      <c r="M435"/>
      <c r="N435"/>
      <c r="O435"/>
      <c r="P435"/>
      <c r="Q435"/>
      <c r="R435"/>
      <c r="S435"/>
      <c r="T435"/>
      <c r="U435"/>
      <c r="V435"/>
      <c r="W435"/>
      <c r="X435"/>
      <c r="Y435"/>
      <c r="Z435"/>
      <c r="AA435"/>
      <c r="AB435"/>
      <c r="AC435"/>
      <c r="AD435"/>
      <c r="AE435"/>
      <c r="AF435"/>
      <c r="AG435"/>
      <c r="AH435"/>
      <c r="AI435"/>
      <c r="AJ435"/>
      <c r="AK435"/>
      <c r="AL435"/>
      <c r="AM435"/>
      <c r="AN435" s="74"/>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row>
    <row r="436" spans="10:76">
      <c r="J436"/>
      <c r="K436"/>
      <c r="L436"/>
      <c r="M436"/>
      <c r="N436"/>
      <c r="O436"/>
      <c r="P436"/>
      <c r="Q436"/>
      <c r="R436"/>
      <c r="S436"/>
      <c r="T436"/>
      <c r="U436"/>
      <c r="V436"/>
      <c r="W436"/>
      <c r="X436"/>
      <c r="Y436"/>
      <c r="Z436"/>
      <c r="AA436"/>
      <c r="AB436"/>
      <c r="AC436"/>
      <c r="AD436"/>
      <c r="AE436"/>
      <c r="AF436"/>
      <c r="AG436"/>
      <c r="AH436"/>
      <c r="AI436"/>
      <c r="AJ436"/>
      <c r="AK436"/>
      <c r="AL436"/>
      <c r="AM436"/>
      <c r="AN436" s="74"/>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row>
    <row r="437" spans="10:76">
      <c r="J437"/>
      <c r="K437"/>
      <c r="L437"/>
      <c r="M437"/>
      <c r="N437"/>
      <c r="O437"/>
      <c r="P437"/>
      <c r="Q437"/>
      <c r="R437"/>
      <c r="S437"/>
      <c r="T437"/>
      <c r="U437"/>
      <c r="V437"/>
      <c r="W437"/>
      <c r="X437"/>
      <c r="Y437"/>
      <c r="Z437"/>
      <c r="AA437"/>
      <c r="AB437"/>
      <c r="AC437"/>
      <c r="AD437"/>
      <c r="AE437"/>
      <c r="AF437"/>
      <c r="AG437"/>
      <c r="AH437"/>
      <c r="AI437"/>
      <c r="AJ437"/>
      <c r="AK437"/>
      <c r="AL437"/>
      <c r="AM437"/>
      <c r="AN437" s="74"/>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row>
    <row r="438" spans="10:76">
      <c r="J438"/>
      <c r="K438"/>
      <c r="L438"/>
      <c r="M438"/>
      <c r="N438"/>
      <c r="O438"/>
      <c r="P438"/>
      <c r="Q438"/>
      <c r="R438"/>
      <c r="S438"/>
      <c r="T438"/>
      <c r="U438"/>
      <c r="V438"/>
      <c r="W438"/>
      <c r="X438"/>
      <c r="Y438"/>
      <c r="Z438"/>
      <c r="AA438"/>
      <c r="AB438"/>
      <c r="AC438"/>
      <c r="AD438"/>
      <c r="AE438"/>
      <c r="AF438"/>
      <c r="AG438"/>
      <c r="AH438"/>
      <c r="AI438"/>
      <c r="AJ438"/>
      <c r="AK438"/>
      <c r="AL438"/>
      <c r="AM438"/>
      <c r="AN438" s="74"/>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row>
    <row r="439" spans="10:76">
      <c r="J439"/>
      <c r="K439"/>
      <c r="L439"/>
      <c r="M439"/>
      <c r="N439"/>
      <c r="O439"/>
      <c r="P439"/>
      <c r="Q439"/>
      <c r="R439"/>
      <c r="S439"/>
      <c r="T439"/>
      <c r="U439"/>
      <c r="V439"/>
      <c r="W439"/>
      <c r="X439"/>
      <c r="Y439"/>
      <c r="Z439"/>
      <c r="AA439"/>
      <c r="AB439"/>
      <c r="AC439"/>
      <c r="AD439"/>
      <c r="AE439"/>
      <c r="AF439"/>
      <c r="AG439"/>
      <c r="AH439"/>
      <c r="AI439"/>
      <c r="AJ439"/>
      <c r="AK439"/>
      <c r="AL439"/>
      <c r="AM439"/>
      <c r="AN439" s="74"/>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row>
    <row r="440" spans="10:76">
      <c r="J440"/>
      <c r="K440"/>
      <c r="L440"/>
      <c r="M440"/>
      <c r="N440"/>
      <c r="O440"/>
      <c r="P440"/>
      <c r="Q440"/>
      <c r="R440"/>
      <c r="S440"/>
      <c r="T440"/>
      <c r="U440"/>
      <c r="V440"/>
      <c r="W440"/>
      <c r="X440"/>
      <c r="Y440"/>
      <c r="Z440"/>
      <c r="AA440"/>
      <c r="AB440"/>
      <c r="AC440"/>
      <c r="AD440"/>
      <c r="AE440"/>
      <c r="AF440"/>
      <c r="AG440"/>
      <c r="AH440"/>
      <c r="AI440"/>
      <c r="AJ440"/>
      <c r="AK440"/>
      <c r="AL440"/>
      <c r="AM440"/>
      <c r="AN440" s="74"/>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row>
    <row r="441" spans="10:76">
      <c r="J441"/>
      <c r="K441"/>
      <c r="L441"/>
      <c r="M441"/>
      <c r="N441"/>
      <c r="O441"/>
      <c r="P441"/>
      <c r="Q441"/>
      <c r="R441"/>
      <c r="S441"/>
      <c r="T441"/>
      <c r="U441"/>
      <c r="V441"/>
      <c r="W441"/>
      <c r="X441"/>
      <c r="Y441"/>
      <c r="Z441"/>
      <c r="AA441"/>
      <c r="AB441"/>
      <c r="AC441"/>
      <c r="AD441"/>
      <c r="AE441"/>
      <c r="AF441"/>
      <c r="AG441"/>
      <c r="AH441"/>
      <c r="AI441"/>
      <c r="AJ441"/>
      <c r="AK441"/>
      <c r="AL441"/>
      <c r="AM441"/>
      <c r="AN441" s="74"/>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row>
    <row r="442" spans="10:76">
      <c r="J442"/>
      <c r="K442"/>
      <c r="L442"/>
      <c r="M442"/>
      <c r="N442"/>
      <c r="O442"/>
      <c r="P442"/>
      <c r="Q442"/>
      <c r="R442"/>
      <c r="S442"/>
      <c r="T442"/>
      <c r="U442"/>
      <c r="V442"/>
      <c r="W442"/>
      <c r="X442"/>
      <c r="Y442"/>
      <c r="Z442"/>
      <c r="AA442"/>
      <c r="AB442"/>
      <c r="AC442"/>
      <c r="AD442"/>
      <c r="AE442"/>
      <c r="AF442"/>
      <c r="AG442"/>
      <c r="AH442"/>
      <c r="AI442"/>
      <c r="AJ442"/>
      <c r="AK442"/>
      <c r="AL442"/>
      <c r="AM442"/>
      <c r="AN442" s="74"/>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row>
    <row r="443" spans="10:76">
      <c r="J443"/>
      <c r="K443"/>
      <c r="L443"/>
      <c r="M443"/>
      <c r="N443"/>
      <c r="O443"/>
      <c r="P443"/>
      <c r="Q443"/>
      <c r="R443"/>
      <c r="S443"/>
      <c r="T443"/>
      <c r="U443"/>
      <c r="V443"/>
      <c r="W443"/>
      <c r="X443"/>
      <c r="Y443"/>
      <c r="Z443"/>
      <c r="AA443"/>
      <c r="AB443"/>
      <c r="AC443"/>
      <c r="AD443"/>
      <c r="AE443"/>
      <c r="AF443"/>
      <c r="AG443"/>
      <c r="AH443"/>
      <c r="AI443"/>
      <c r="AJ443"/>
      <c r="AK443"/>
      <c r="AL443"/>
      <c r="AM443"/>
      <c r="AN443" s="74"/>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row>
    <row r="444" spans="10:76">
      <c r="J444"/>
      <c r="K444"/>
      <c r="L444"/>
      <c r="M444"/>
      <c r="N444"/>
      <c r="O444"/>
      <c r="P444"/>
      <c r="Q444"/>
      <c r="R444"/>
      <c r="S444"/>
      <c r="T444"/>
      <c r="U444"/>
      <c r="V444"/>
      <c r="W444"/>
      <c r="X444"/>
      <c r="Y444"/>
      <c r="Z444"/>
      <c r="AA444"/>
      <c r="AB444"/>
      <c r="AC444"/>
      <c r="AD444"/>
      <c r="AE444"/>
      <c r="AF444"/>
      <c r="AG444"/>
      <c r="AH444"/>
      <c r="AI444"/>
      <c r="AJ444"/>
      <c r="AK444"/>
      <c r="AL444"/>
      <c r="AM444"/>
      <c r="AN444" s="7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row>
    <row r="445" spans="10:76">
      <c r="J445"/>
      <c r="K445"/>
      <c r="L445"/>
      <c r="M445"/>
      <c r="N445"/>
      <c r="O445"/>
      <c r="P445"/>
      <c r="Q445"/>
      <c r="R445"/>
      <c r="S445"/>
      <c r="T445"/>
      <c r="U445"/>
      <c r="V445"/>
      <c r="W445"/>
      <c r="X445"/>
      <c r="Y445"/>
      <c r="Z445"/>
      <c r="AA445"/>
      <c r="AB445"/>
      <c r="AC445"/>
      <c r="AD445"/>
      <c r="AE445"/>
      <c r="AF445"/>
      <c r="AG445"/>
      <c r="AH445"/>
      <c r="AI445"/>
      <c r="AJ445"/>
      <c r="AK445"/>
      <c r="AL445"/>
      <c r="AM445"/>
      <c r="AN445" s="74"/>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row>
    <row r="446" spans="10:76">
      <c r="J446"/>
      <c r="K446"/>
      <c r="L446"/>
      <c r="M446"/>
      <c r="N446"/>
      <c r="O446"/>
      <c r="P446"/>
      <c r="Q446"/>
      <c r="R446"/>
      <c r="S446"/>
      <c r="T446"/>
      <c r="U446"/>
      <c r="V446"/>
      <c r="W446"/>
      <c r="X446"/>
      <c r="Y446"/>
      <c r="Z446"/>
      <c r="AA446"/>
      <c r="AB446"/>
      <c r="AC446"/>
      <c r="AD446"/>
      <c r="AE446"/>
      <c r="AF446"/>
      <c r="AG446"/>
      <c r="AH446"/>
      <c r="AI446"/>
      <c r="AJ446"/>
      <c r="AK446"/>
      <c r="AL446"/>
      <c r="AM446"/>
      <c r="AN446" s="74"/>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row>
    <row r="447" spans="10:76">
      <c r="J447"/>
      <c r="K447"/>
      <c r="L447"/>
      <c r="M447"/>
      <c r="N447"/>
      <c r="O447"/>
      <c r="P447"/>
      <c r="Q447"/>
      <c r="R447"/>
      <c r="S447"/>
      <c r="T447"/>
      <c r="U447"/>
      <c r="V447"/>
      <c r="W447"/>
      <c r="X447"/>
      <c r="Y447"/>
      <c r="Z447"/>
      <c r="AA447"/>
      <c r="AB447"/>
      <c r="AC447"/>
      <c r="AD447"/>
      <c r="AE447"/>
      <c r="AF447"/>
      <c r="AG447"/>
      <c r="AH447"/>
      <c r="AI447"/>
      <c r="AJ447"/>
      <c r="AK447"/>
      <c r="AL447"/>
      <c r="AM447"/>
      <c r="AN447" s="74"/>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row>
    <row r="448" spans="10:76">
      <c r="J448"/>
      <c r="K448"/>
      <c r="L448"/>
      <c r="M448"/>
      <c r="N448"/>
      <c r="O448"/>
      <c r="P448"/>
      <c r="Q448"/>
      <c r="R448"/>
      <c r="S448"/>
      <c r="T448"/>
      <c r="U448"/>
      <c r="V448"/>
      <c r="W448"/>
      <c r="X448"/>
      <c r="Y448"/>
      <c r="Z448"/>
      <c r="AA448"/>
      <c r="AB448"/>
      <c r="AC448"/>
      <c r="AD448"/>
      <c r="AE448"/>
      <c r="AF448"/>
      <c r="AG448"/>
      <c r="AH448"/>
      <c r="AI448"/>
      <c r="AJ448"/>
      <c r="AK448"/>
      <c r="AL448"/>
      <c r="AM448"/>
      <c r="AN448" s="74"/>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row>
    <row r="449" spans="10:76">
      <c r="J449"/>
      <c r="K449"/>
      <c r="L449"/>
      <c r="M449"/>
      <c r="N449"/>
      <c r="O449"/>
      <c r="P449"/>
      <c r="Q449"/>
      <c r="R449"/>
      <c r="S449"/>
      <c r="T449"/>
      <c r="U449"/>
      <c r="V449"/>
      <c r="W449"/>
      <c r="X449"/>
      <c r="Y449"/>
      <c r="Z449"/>
      <c r="AA449"/>
      <c r="AB449"/>
      <c r="AC449"/>
      <c r="AD449"/>
      <c r="AE449"/>
      <c r="AF449"/>
      <c r="AG449"/>
      <c r="AH449"/>
      <c r="AI449"/>
      <c r="AJ449"/>
      <c r="AK449"/>
      <c r="AL449"/>
      <c r="AM449"/>
      <c r="AN449" s="74"/>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row>
    <row r="450" spans="10:76">
      <c r="J450"/>
      <c r="K450"/>
      <c r="L450"/>
      <c r="M450"/>
      <c r="N450"/>
      <c r="O450"/>
      <c r="P450"/>
      <c r="Q450"/>
      <c r="R450"/>
      <c r="S450"/>
      <c r="T450"/>
      <c r="U450"/>
      <c r="V450"/>
      <c r="W450"/>
      <c r="X450"/>
      <c r="Y450"/>
      <c r="Z450"/>
      <c r="AA450"/>
      <c r="AB450"/>
      <c r="AC450"/>
      <c r="AD450"/>
      <c r="AE450"/>
      <c r="AF450"/>
      <c r="AG450"/>
      <c r="AH450"/>
      <c r="AI450"/>
      <c r="AJ450"/>
      <c r="AK450"/>
      <c r="AL450"/>
      <c r="AM450"/>
      <c r="AN450" s="74"/>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row>
    <row r="451" spans="10:76">
      <c r="J451"/>
      <c r="K451"/>
      <c r="L451"/>
      <c r="M451"/>
      <c r="N451"/>
      <c r="O451"/>
      <c r="P451"/>
      <c r="Q451"/>
      <c r="R451"/>
      <c r="S451"/>
      <c r="T451"/>
      <c r="U451"/>
      <c r="V451"/>
      <c r="W451"/>
      <c r="X451"/>
      <c r="Y451"/>
      <c r="Z451"/>
      <c r="AA451"/>
      <c r="AB451"/>
      <c r="AC451"/>
      <c r="AD451"/>
      <c r="AE451"/>
      <c r="AF451"/>
      <c r="AG451"/>
      <c r="AH451"/>
      <c r="AI451"/>
      <c r="AJ451"/>
      <c r="AK451"/>
      <c r="AL451"/>
      <c r="AM451"/>
      <c r="AN451" s="74"/>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row>
    <row r="452" spans="10:76">
      <c r="J452"/>
      <c r="K452"/>
      <c r="L452"/>
      <c r="M452"/>
      <c r="N452"/>
      <c r="O452"/>
      <c r="P452"/>
      <c r="Q452"/>
      <c r="R452"/>
      <c r="S452"/>
      <c r="T452"/>
      <c r="U452"/>
      <c r="V452"/>
      <c r="W452"/>
      <c r="X452"/>
      <c r="Y452"/>
      <c r="Z452"/>
      <c r="AA452"/>
      <c r="AB452"/>
      <c r="AC452"/>
      <c r="AD452"/>
      <c r="AE452"/>
      <c r="AF452"/>
      <c r="AG452"/>
      <c r="AH452"/>
      <c r="AI452"/>
      <c r="AJ452"/>
      <c r="AK452"/>
      <c r="AL452"/>
      <c r="AM452"/>
      <c r="AN452" s="74"/>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row>
    <row r="453" spans="10:76">
      <c r="J453"/>
      <c r="K453"/>
      <c r="L453"/>
      <c r="M453"/>
      <c r="N453"/>
      <c r="O453"/>
      <c r="P453"/>
      <c r="Q453"/>
      <c r="R453"/>
      <c r="S453"/>
      <c r="T453"/>
      <c r="U453"/>
      <c r="V453"/>
      <c r="W453"/>
      <c r="X453"/>
      <c r="Y453"/>
      <c r="Z453"/>
      <c r="AA453"/>
      <c r="AB453"/>
      <c r="AC453"/>
      <c r="AD453"/>
      <c r="AE453"/>
      <c r="AF453"/>
      <c r="AG453"/>
      <c r="AH453"/>
      <c r="AI453"/>
      <c r="AJ453"/>
      <c r="AK453"/>
      <c r="AL453"/>
      <c r="AM453"/>
      <c r="AN453" s="74"/>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row>
    <row r="454" spans="10:76">
      <c r="J454"/>
      <c r="K454"/>
      <c r="L454"/>
      <c r="M454"/>
      <c r="N454"/>
      <c r="O454"/>
      <c r="P454"/>
      <c r="Q454"/>
      <c r="R454"/>
      <c r="S454"/>
      <c r="T454"/>
      <c r="U454"/>
      <c r="V454"/>
      <c r="W454"/>
      <c r="X454"/>
      <c r="Y454"/>
      <c r="Z454"/>
      <c r="AA454"/>
      <c r="AB454"/>
      <c r="AC454"/>
      <c r="AD454"/>
      <c r="AE454"/>
      <c r="AF454"/>
      <c r="AG454"/>
      <c r="AH454"/>
      <c r="AI454"/>
      <c r="AJ454"/>
      <c r="AK454"/>
      <c r="AL454"/>
      <c r="AM454"/>
      <c r="AN454" s="7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row>
    <row r="455" spans="10:76">
      <c r="J455"/>
      <c r="K455"/>
      <c r="L455"/>
      <c r="M455"/>
      <c r="N455"/>
      <c r="O455"/>
      <c r="P455"/>
      <c r="Q455"/>
      <c r="R455"/>
      <c r="S455"/>
      <c r="T455"/>
      <c r="U455"/>
      <c r="V455"/>
      <c r="W455"/>
      <c r="X455"/>
      <c r="Y455"/>
      <c r="Z455"/>
      <c r="AA455"/>
      <c r="AB455"/>
      <c r="AC455"/>
      <c r="AD455"/>
      <c r="AE455"/>
      <c r="AF455"/>
      <c r="AG455"/>
      <c r="AH455"/>
      <c r="AI455"/>
      <c r="AJ455"/>
      <c r="AK455"/>
      <c r="AL455"/>
      <c r="AM455"/>
      <c r="AN455" s="74"/>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row>
    <row r="456" spans="10:76">
      <c r="J456"/>
      <c r="K456"/>
      <c r="L456"/>
      <c r="M456"/>
      <c r="N456"/>
      <c r="O456"/>
      <c r="P456"/>
      <c r="Q456"/>
      <c r="R456"/>
      <c r="S456"/>
      <c r="T456"/>
      <c r="U456"/>
      <c r="V456"/>
      <c r="W456"/>
      <c r="X456"/>
      <c r="Y456"/>
      <c r="Z456"/>
      <c r="AA456"/>
      <c r="AB456"/>
      <c r="AC456"/>
      <c r="AD456"/>
      <c r="AE456"/>
      <c r="AF456"/>
      <c r="AG456"/>
      <c r="AH456"/>
      <c r="AI456"/>
      <c r="AJ456"/>
      <c r="AK456"/>
      <c r="AL456"/>
      <c r="AM456"/>
      <c r="AN456" s="74"/>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row>
    <row r="457" spans="10:76">
      <c r="J457"/>
      <c r="K457"/>
      <c r="L457"/>
      <c r="M457"/>
      <c r="N457"/>
      <c r="O457"/>
      <c r="P457"/>
      <c r="Q457"/>
      <c r="R457"/>
      <c r="S457"/>
      <c r="T457"/>
      <c r="U457"/>
      <c r="V457"/>
      <c r="W457"/>
      <c r="X457"/>
      <c r="Y457"/>
      <c r="Z457"/>
      <c r="AA457"/>
      <c r="AB457"/>
      <c r="AC457"/>
      <c r="AD457"/>
      <c r="AE457"/>
      <c r="AF457"/>
      <c r="AG457"/>
      <c r="AH457"/>
      <c r="AI457"/>
      <c r="AJ457"/>
      <c r="AK457"/>
      <c r="AL457"/>
      <c r="AM457"/>
      <c r="AN457" s="74"/>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row>
    <row r="458" spans="10:76">
      <c r="J458"/>
      <c r="K458"/>
      <c r="L458"/>
      <c r="M458"/>
      <c r="N458"/>
      <c r="O458"/>
      <c r="P458"/>
      <c r="Q458"/>
      <c r="R458"/>
      <c r="S458"/>
      <c r="T458"/>
      <c r="U458"/>
      <c r="V458"/>
      <c r="W458"/>
      <c r="X458"/>
      <c r="Y458"/>
      <c r="Z458"/>
      <c r="AA458"/>
      <c r="AB458"/>
      <c r="AC458"/>
      <c r="AD458"/>
      <c r="AE458"/>
      <c r="AF458"/>
      <c r="AG458"/>
      <c r="AH458"/>
      <c r="AI458"/>
      <c r="AJ458"/>
      <c r="AK458"/>
      <c r="AL458"/>
      <c r="AM458"/>
      <c r="AN458" s="74"/>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row>
    <row r="459" spans="10:76">
      <c r="J459"/>
      <c r="K459"/>
      <c r="L459"/>
      <c r="M459"/>
      <c r="N459"/>
      <c r="O459"/>
      <c r="P459"/>
      <c r="Q459"/>
      <c r="R459"/>
      <c r="S459"/>
      <c r="T459"/>
      <c r="U459"/>
      <c r="V459"/>
      <c r="W459"/>
      <c r="X459"/>
      <c r="Y459"/>
      <c r="Z459"/>
      <c r="AA459"/>
      <c r="AB459"/>
      <c r="AC459"/>
      <c r="AD459"/>
      <c r="AE459"/>
      <c r="AF459"/>
      <c r="AG459"/>
      <c r="AH459"/>
      <c r="AI459"/>
      <c r="AJ459"/>
      <c r="AK459"/>
      <c r="AL459"/>
      <c r="AM459"/>
      <c r="AN459" s="74"/>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row>
    <row r="460" spans="10:76">
      <c r="J460"/>
      <c r="K460"/>
      <c r="L460"/>
      <c r="M460"/>
      <c r="N460"/>
      <c r="O460"/>
      <c r="P460"/>
      <c r="Q460"/>
      <c r="R460"/>
      <c r="S460"/>
      <c r="T460"/>
      <c r="U460"/>
      <c r="V460"/>
      <c r="W460"/>
      <c r="X460"/>
      <c r="Y460"/>
      <c r="Z460"/>
      <c r="AA460"/>
      <c r="AB460"/>
      <c r="AC460"/>
      <c r="AD460"/>
      <c r="AE460"/>
      <c r="AF460"/>
      <c r="AG460"/>
      <c r="AH460"/>
      <c r="AI460"/>
      <c r="AJ460"/>
      <c r="AK460"/>
      <c r="AL460"/>
      <c r="AM460"/>
      <c r="AN460" s="74"/>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row>
    <row r="461" spans="10:76">
      <c r="J461"/>
      <c r="K461"/>
      <c r="L461"/>
      <c r="M461"/>
      <c r="N461"/>
      <c r="O461"/>
      <c r="P461"/>
      <c r="Q461"/>
      <c r="R461"/>
      <c r="S461"/>
      <c r="T461"/>
      <c r="U461"/>
      <c r="V461"/>
      <c r="W461"/>
      <c r="X461"/>
      <c r="Y461"/>
      <c r="Z461"/>
      <c r="AA461"/>
      <c r="AB461"/>
      <c r="AC461"/>
      <c r="AD461"/>
      <c r="AE461"/>
      <c r="AF461"/>
      <c r="AG461"/>
      <c r="AH461"/>
      <c r="AI461"/>
      <c r="AJ461"/>
      <c r="AK461"/>
      <c r="AL461"/>
      <c r="AM461"/>
      <c r="AN461" s="74"/>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row>
    <row r="462" spans="10:76">
      <c r="J462"/>
      <c r="K462"/>
      <c r="L462"/>
      <c r="M462"/>
      <c r="N462"/>
      <c r="O462"/>
      <c r="P462"/>
      <c r="Q462"/>
      <c r="R462"/>
      <c r="S462"/>
      <c r="T462"/>
      <c r="U462"/>
      <c r="V462"/>
      <c r="W462"/>
      <c r="X462"/>
      <c r="Y462"/>
      <c r="Z462"/>
      <c r="AA462"/>
      <c r="AB462"/>
      <c r="AC462"/>
      <c r="AD462"/>
      <c r="AE462"/>
      <c r="AF462"/>
      <c r="AG462"/>
      <c r="AH462"/>
      <c r="AI462"/>
      <c r="AJ462"/>
      <c r="AK462"/>
      <c r="AL462"/>
      <c r="AM462"/>
      <c r="AN462" s="74"/>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row>
    <row r="463" spans="10:76">
      <c r="J463"/>
      <c r="K463"/>
      <c r="L463"/>
      <c r="M463"/>
      <c r="N463"/>
      <c r="O463"/>
      <c r="P463"/>
      <c r="Q463"/>
      <c r="R463"/>
      <c r="S463"/>
      <c r="T463"/>
      <c r="U463"/>
      <c r="V463"/>
      <c r="W463"/>
      <c r="X463"/>
      <c r="Y463"/>
      <c r="Z463"/>
      <c r="AA463"/>
      <c r="AB463"/>
      <c r="AC463"/>
      <c r="AD463"/>
      <c r="AE463"/>
      <c r="AF463"/>
      <c r="AG463"/>
      <c r="AH463"/>
      <c r="AI463"/>
      <c r="AJ463"/>
      <c r="AK463"/>
      <c r="AL463"/>
      <c r="AM463"/>
      <c r="AN463" s="74"/>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row>
    <row r="464" spans="10:76">
      <c r="J464"/>
      <c r="K464"/>
      <c r="L464"/>
      <c r="M464"/>
      <c r="N464"/>
      <c r="O464"/>
      <c r="P464"/>
      <c r="Q464"/>
      <c r="R464"/>
      <c r="S464"/>
      <c r="T464"/>
      <c r="U464"/>
      <c r="V464"/>
      <c r="W464"/>
      <c r="X464"/>
      <c r="Y464"/>
      <c r="Z464"/>
      <c r="AA464"/>
      <c r="AB464"/>
      <c r="AC464"/>
      <c r="AD464"/>
      <c r="AE464"/>
      <c r="AF464"/>
      <c r="AG464"/>
      <c r="AH464"/>
      <c r="AI464"/>
      <c r="AJ464"/>
      <c r="AK464"/>
      <c r="AL464"/>
      <c r="AM464"/>
      <c r="AN464" s="7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row>
    <row r="465" spans="10:76">
      <c r="J465"/>
      <c r="K465"/>
      <c r="L465"/>
      <c r="M465"/>
      <c r="N465"/>
      <c r="O465"/>
      <c r="P465"/>
      <c r="Q465"/>
      <c r="R465"/>
      <c r="S465"/>
      <c r="T465"/>
      <c r="U465"/>
      <c r="V465"/>
      <c r="W465"/>
      <c r="X465"/>
      <c r="Y465"/>
      <c r="Z465"/>
      <c r="AA465"/>
      <c r="AB465"/>
      <c r="AC465"/>
      <c r="AD465"/>
      <c r="AE465"/>
      <c r="AF465"/>
      <c r="AG465"/>
      <c r="AH465"/>
      <c r="AI465"/>
      <c r="AJ465"/>
      <c r="AK465"/>
      <c r="AL465"/>
      <c r="AM465"/>
      <c r="AN465" s="74"/>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row>
    <row r="466" spans="10:76">
      <c r="J466"/>
      <c r="K466"/>
      <c r="L466"/>
      <c r="M466"/>
      <c r="N466"/>
      <c r="O466"/>
      <c r="P466"/>
      <c r="Q466"/>
      <c r="R466"/>
      <c r="S466"/>
      <c r="T466"/>
      <c r="U466"/>
      <c r="V466"/>
      <c r="W466"/>
      <c r="X466"/>
      <c r="Y466"/>
      <c r="Z466"/>
      <c r="AA466"/>
      <c r="AB466"/>
      <c r="AC466"/>
      <c r="AD466"/>
      <c r="AE466"/>
      <c r="AF466"/>
      <c r="AG466"/>
      <c r="AH466"/>
      <c r="AI466"/>
      <c r="AJ466"/>
      <c r="AK466"/>
      <c r="AL466"/>
      <c r="AM466"/>
      <c r="AN466" s="74"/>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row>
    <row r="467" spans="10:76">
      <c r="J467"/>
      <c r="K467"/>
      <c r="L467"/>
      <c r="M467"/>
      <c r="N467"/>
      <c r="O467"/>
      <c r="P467"/>
      <c r="Q467"/>
      <c r="R467"/>
      <c r="S467"/>
      <c r="T467"/>
      <c r="U467"/>
      <c r="V467"/>
      <c r="W467"/>
      <c r="X467"/>
      <c r="Y467"/>
      <c r="Z467"/>
      <c r="AA467"/>
      <c r="AB467"/>
      <c r="AC467"/>
      <c r="AD467"/>
      <c r="AE467"/>
      <c r="AF467"/>
      <c r="AG467"/>
      <c r="AH467"/>
      <c r="AI467"/>
      <c r="AJ467"/>
      <c r="AK467"/>
      <c r="AL467"/>
      <c r="AM467"/>
      <c r="AN467" s="74"/>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row>
    <row r="468" spans="10:76">
      <c r="J468"/>
      <c r="K468"/>
      <c r="L468"/>
      <c r="M468"/>
      <c r="N468"/>
      <c r="O468"/>
      <c r="P468"/>
      <c r="Q468"/>
      <c r="R468"/>
      <c r="S468"/>
      <c r="T468"/>
      <c r="U468"/>
      <c r="V468"/>
      <c r="W468"/>
      <c r="X468"/>
      <c r="Y468"/>
      <c r="Z468"/>
      <c r="AA468"/>
      <c r="AB468"/>
      <c r="AC468"/>
      <c r="AD468"/>
      <c r="AE468"/>
      <c r="AF468"/>
      <c r="AG468"/>
      <c r="AH468"/>
      <c r="AI468"/>
      <c r="AJ468"/>
      <c r="AK468"/>
      <c r="AL468"/>
      <c r="AM468"/>
      <c r="AN468" s="74"/>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row>
    <row r="469" spans="10:76">
      <c r="J469"/>
      <c r="K469"/>
      <c r="L469"/>
      <c r="M469"/>
      <c r="N469"/>
      <c r="O469"/>
      <c r="P469"/>
      <c r="Q469"/>
      <c r="R469"/>
      <c r="S469"/>
      <c r="T469"/>
      <c r="U469"/>
      <c r="V469"/>
      <c r="W469"/>
      <c r="X469"/>
      <c r="Y469"/>
      <c r="Z469"/>
      <c r="AA469"/>
      <c r="AB469"/>
      <c r="AC469"/>
      <c r="AD469"/>
      <c r="AE469"/>
      <c r="AF469"/>
      <c r="AG469"/>
      <c r="AH469"/>
      <c r="AI469"/>
      <c r="AJ469"/>
      <c r="AK469"/>
      <c r="AL469"/>
      <c r="AM469"/>
      <c r="AN469" s="74"/>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row>
    <row r="470" spans="10:76">
      <c r="J470"/>
      <c r="K470"/>
      <c r="L470"/>
      <c r="M470"/>
      <c r="N470"/>
      <c r="O470"/>
      <c r="P470"/>
      <c r="Q470"/>
      <c r="R470"/>
      <c r="S470"/>
      <c r="T470"/>
      <c r="U470"/>
      <c r="V470"/>
      <c r="W470"/>
      <c r="X470"/>
      <c r="Y470"/>
      <c r="Z470"/>
      <c r="AA470"/>
      <c r="AB470"/>
      <c r="AC470"/>
      <c r="AD470"/>
      <c r="AE470"/>
      <c r="AF470"/>
      <c r="AG470"/>
      <c r="AH470"/>
      <c r="AI470"/>
      <c r="AJ470"/>
      <c r="AK470"/>
      <c r="AL470"/>
      <c r="AM470"/>
      <c r="AN470" s="74"/>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row>
    <row r="471" spans="10:76">
      <c r="J471"/>
      <c r="K471"/>
      <c r="L471"/>
      <c r="M471"/>
      <c r="N471"/>
      <c r="O471"/>
      <c r="P471"/>
      <c r="Q471"/>
      <c r="R471"/>
      <c r="S471"/>
      <c r="T471"/>
      <c r="U471"/>
      <c r="V471"/>
      <c r="W471"/>
      <c r="X471"/>
      <c r="Y471"/>
      <c r="Z471"/>
      <c r="AA471"/>
      <c r="AB471"/>
      <c r="AC471"/>
      <c r="AD471"/>
      <c r="AE471"/>
      <c r="AF471"/>
      <c r="AG471"/>
      <c r="AH471"/>
      <c r="AI471"/>
      <c r="AJ471"/>
      <c r="AK471"/>
      <c r="AL471"/>
      <c r="AM471"/>
      <c r="AN471" s="74"/>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row>
    <row r="472" spans="10:76">
      <c r="J472"/>
      <c r="K472"/>
      <c r="L472"/>
      <c r="M472"/>
      <c r="N472"/>
      <c r="O472"/>
      <c r="P472"/>
      <c r="Q472"/>
      <c r="R472"/>
      <c r="S472"/>
      <c r="T472"/>
      <c r="U472"/>
      <c r="V472"/>
      <c r="W472"/>
      <c r="X472"/>
      <c r="Y472"/>
      <c r="Z472"/>
      <c r="AA472"/>
      <c r="AB472"/>
      <c r="AC472"/>
      <c r="AD472"/>
      <c r="AE472"/>
      <c r="AF472"/>
      <c r="AG472"/>
      <c r="AH472"/>
      <c r="AI472"/>
      <c r="AJ472"/>
      <c r="AK472"/>
      <c r="AL472"/>
      <c r="AM472"/>
      <c r="AN472" s="74"/>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row>
    <row r="473" spans="10:76">
      <c r="J473"/>
      <c r="K473"/>
      <c r="L473"/>
      <c r="M473"/>
      <c r="N473"/>
      <c r="O473"/>
      <c r="P473"/>
      <c r="Q473"/>
      <c r="R473"/>
      <c r="S473"/>
      <c r="T473"/>
      <c r="U473"/>
      <c r="V473"/>
      <c r="W473"/>
      <c r="X473"/>
      <c r="Y473"/>
      <c r="Z473"/>
      <c r="AA473"/>
      <c r="AB473"/>
      <c r="AC473"/>
      <c r="AD473"/>
      <c r="AE473"/>
      <c r="AF473"/>
      <c r="AG473"/>
      <c r="AH473"/>
      <c r="AI473"/>
      <c r="AJ473"/>
      <c r="AK473"/>
      <c r="AL473"/>
      <c r="AM473"/>
      <c r="AN473" s="74"/>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row>
    <row r="474" spans="10:76">
      <c r="J474"/>
      <c r="K474"/>
      <c r="L474"/>
      <c r="M474"/>
      <c r="N474"/>
      <c r="O474"/>
      <c r="P474"/>
      <c r="Q474"/>
      <c r="R474"/>
      <c r="S474"/>
      <c r="T474"/>
      <c r="U474"/>
      <c r="V474"/>
      <c r="W474"/>
      <c r="X474"/>
      <c r="Y474"/>
      <c r="Z474"/>
      <c r="AA474"/>
      <c r="AB474"/>
      <c r="AC474"/>
      <c r="AD474"/>
      <c r="AE474"/>
      <c r="AF474"/>
      <c r="AG474"/>
      <c r="AH474"/>
      <c r="AI474"/>
      <c r="AJ474"/>
      <c r="AK474"/>
      <c r="AL474"/>
      <c r="AM474"/>
      <c r="AN474" s="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row>
    <row r="475" spans="10:76">
      <c r="J475"/>
      <c r="K475"/>
      <c r="L475"/>
      <c r="M475"/>
      <c r="N475"/>
      <c r="O475"/>
      <c r="P475"/>
      <c r="Q475"/>
      <c r="R475"/>
      <c r="S475"/>
      <c r="T475"/>
      <c r="U475"/>
      <c r="V475"/>
      <c r="W475"/>
      <c r="X475"/>
      <c r="Y475"/>
      <c r="Z475"/>
      <c r="AA475"/>
      <c r="AB475"/>
      <c r="AC475"/>
      <c r="AD475"/>
      <c r="AE475"/>
      <c r="AF475"/>
      <c r="AG475"/>
      <c r="AH475"/>
      <c r="AI475"/>
      <c r="AJ475"/>
      <c r="AK475"/>
      <c r="AL475"/>
      <c r="AM475"/>
      <c r="AN475" s="74"/>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row>
    <row r="476" spans="10:76">
      <c r="J476"/>
      <c r="K476"/>
      <c r="L476"/>
      <c r="M476"/>
      <c r="N476"/>
      <c r="O476"/>
      <c r="P476"/>
      <c r="Q476"/>
      <c r="R476"/>
      <c r="S476"/>
      <c r="T476"/>
      <c r="U476"/>
      <c r="V476"/>
      <c r="W476"/>
      <c r="X476"/>
      <c r="Y476"/>
      <c r="Z476"/>
      <c r="AA476"/>
      <c r="AB476"/>
      <c r="AC476"/>
      <c r="AD476"/>
      <c r="AE476"/>
      <c r="AF476"/>
      <c r="AG476"/>
      <c r="AH476"/>
      <c r="AI476"/>
      <c r="AJ476"/>
      <c r="AK476"/>
      <c r="AL476"/>
      <c r="AM476"/>
      <c r="AN476" s="74"/>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row>
    <row r="477" spans="10:76">
      <c r="J477"/>
      <c r="K477"/>
      <c r="L477"/>
      <c r="M477"/>
      <c r="N477"/>
      <c r="O477"/>
      <c r="P477"/>
      <c r="Q477"/>
      <c r="R477"/>
      <c r="S477"/>
      <c r="T477"/>
      <c r="U477"/>
      <c r="V477"/>
      <c r="W477"/>
      <c r="X477"/>
      <c r="Y477"/>
      <c r="Z477"/>
      <c r="AA477"/>
      <c r="AB477"/>
      <c r="AC477"/>
      <c r="AD477"/>
      <c r="AE477"/>
      <c r="AF477"/>
      <c r="AG477"/>
      <c r="AH477"/>
      <c r="AI477"/>
      <c r="AJ477"/>
      <c r="AK477"/>
      <c r="AL477"/>
      <c r="AM477"/>
      <c r="AN477" s="74"/>
      <c r="AO477"/>
      <c r="AP477"/>
      <c r="AQ477"/>
      <c r="AR477"/>
      <c r="AS477"/>
      <c r="AT477"/>
      <c r="AU477"/>
      <c r="AV477"/>
      <c r="AW477"/>
      <c r="AX477"/>
      <c r="AY477"/>
      <c r="AZ477"/>
      <c r="BA477"/>
      <c r="BB477"/>
      <c r="BC477"/>
      <c r="BD477"/>
      <c r="BE477"/>
      <c r="BF477"/>
      <c r="BG477"/>
      <c r="BH477"/>
      <c r="BI477"/>
      <c r="BJ477"/>
      <c r="BK477"/>
      <c r="BL477"/>
      <c r="BM477"/>
      <c r="BN477"/>
      <c r="BO477"/>
      <c r="BP477"/>
      <c r="BQ477"/>
      <c r="BR477"/>
      <c r="BS477"/>
      <c r="BT477"/>
      <c r="BU477"/>
      <c r="BV477"/>
      <c r="BW477"/>
      <c r="BX477"/>
    </row>
    <row r="478" spans="10:76">
      <c r="J478"/>
      <c r="K478"/>
      <c r="L478"/>
      <c r="M478"/>
      <c r="N478"/>
      <c r="O478"/>
      <c r="P478"/>
      <c r="Q478"/>
      <c r="R478"/>
      <c r="S478"/>
      <c r="T478"/>
      <c r="U478"/>
      <c r="V478"/>
      <c r="W478"/>
      <c r="X478"/>
      <c r="Y478"/>
      <c r="Z478"/>
      <c r="AA478"/>
      <c r="AB478"/>
      <c r="AC478"/>
      <c r="AD478"/>
      <c r="AE478"/>
      <c r="AF478"/>
      <c r="AG478"/>
      <c r="AH478"/>
      <c r="AI478"/>
      <c r="AJ478"/>
      <c r="AK478"/>
      <c r="AL478"/>
      <c r="AM478"/>
      <c r="AN478" s="74"/>
      <c r="AO478"/>
      <c r="AP478"/>
      <c r="AQ478"/>
      <c r="AR478"/>
      <c r="AS478"/>
      <c r="AT478"/>
      <c r="AU478"/>
      <c r="AV478"/>
      <c r="AW478"/>
      <c r="AX478"/>
      <c r="AY478"/>
      <c r="AZ478"/>
      <c r="BA478"/>
      <c r="BB478"/>
      <c r="BC478"/>
      <c r="BD478"/>
      <c r="BE478"/>
      <c r="BF478"/>
      <c r="BG478"/>
      <c r="BH478"/>
      <c r="BI478"/>
      <c r="BJ478"/>
      <c r="BK478"/>
      <c r="BL478"/>
      <c r="BM478"/>
      <c r="BN478"/>
      <c r="BO478"/>
      <c r="BP478"/>
      <c r="BQ478"/>
      <c r="BR478"/>
      <c r="BS478"/>
      <c r="BT478"/>
      <c r="BU478"/>
      <c r="BV478"/>
      <c r="BW478"/>
      <c r="BX478"/>
    </row>
    <row r="479" spans="10:76">
      <c r="J479"/>
      <c r="K479"/>
      <c r="L479"/>
      <c r="M479"/>
      <c r="N479"/>
      <c r="O479"/>
      <c r="P479"/>
      <c r="Q479"/>
      <c r="R479"/>
      <c r="S479"/>
      <c r="T479"/>
      <c r="U479"/>
      <c r="V479"/>
      <c r="W479"/>
      <c r="X479"/>
      <c r="Y479"/>
      <c r="Z479"/>
      <c r="AA479"/>
      <c r="AB479"/>
      <c r="AC479"/>
      <c r="AD479"/>
      <c r="AE479"/>
      <c r="AF479"/>
      <c r="AG479"/>
      <c r="AH479"/>
      <c r="AI479"/>
      <c r="AJ479"/>
      <c r="AK479"/>
      <c r="AL479"/>
      <c r="AM479"/>
      <c r="AN479" s="74"/>
      <c r="AO479"/>
      <c r="AP479"/>
      <c r="AQ479"/>
      <c r="AR479"/>
      <c r="AS479"/>
      <c r="AT479"/>
      <c r="AU479"/>
      <c r="AV479"/>
      <c r="AW479"/>
      <c r="AX479"/>
      <c r="AY479"/>
      <c r="AZ479"/>
      <c r="BA479"/>
      <c r="BB479"/>
      <c r="BC479"/>
      <c r="BD479"/>
      <c r="BE479"/>
      <c r="BF479"/>
      <c r="BG479"/>
      <c r="BH479"/>
      <c r="BI479"/>
      <c r="BJ479"/>
      <c r="BK479"/>
      <c r="BL479"/>
      <c r="BM479"/>
      <c r="BN479"/>
      <c r="BO479"/>
      <c r="BP479"/>
      <c r="BQ479"/>
      <c r="BR479"/>
      <c r="BS479"/>
      <c r="BT479"/>
      <c r="BU479"/>
      <c r="BV479"/>
      <c r="BW479"/>
      <c r="BX479"/>
    </row>
    <row r="480" spans="10:76">
      <c r="J480"/>
      <c r="K480"/>
      <c r="L480"/>
      <c r="M480"/>
      <c r="N480"/>
      <c r="O480"/>
      <c r="P480"/>
      <c r="Q480"/>
      <c r="R480"/>
      <c r="S480"/>
      <c r="T480"/>
      <c r="U480"/>
      <c r="V480"/>
      <c r="W480"/>
      <c r="X480"/>
      <c r="Y480"/>
      <c r="Z480"/>
      <c r="AA480"/>
      <c r="AB480"/>
      <c r="AC480"/>
      <c r="AD480"/>
      <c r="AE480"/>
      <c r="AF480"/>
      <c r="AG480"/>
      <c r="AH480"/>
      <c r="AI480"/>
      <c r="AJ480"/>
      <c r="AK480"/>
      <c r="AL480"/>
      <c r="AM480"/>
      <c r="AN480" s="74"/>
      <c r="AO480"/>
      <c r="AP480"/>
      <c r="AQ480"/>
      <c r="AR480"/>
      <c r="AS480"/>
      <c r="AT480"/>
      <c r="AU480"/>
      <c r="AV480"/>
      <c r="AW480"/>
      <c r="AX480"/>
      <c r="AY480"/>
      <c r="AZ480"/>
      <c r="BA480"/>
      <c r="BB480"/>
      <c r="BC480"/>
      <c r="BD480"/>
      <c r="BE480"/>
      <c r="BF480"/>
      <c r="BG480"/>
      <c r="BH480"/>
      <c r="BI480"/>
      <c r="BJ480"/>
      <c r="BK480"/>
      <c r="BL480"/>
      <c r="BM480"/>
      <c r="BN480"/>
      <c r="BO480"/>
      <c r="BP480"/>
      <c r="BQ480"/>
      <c r="BR480"/>
      <c r="BS480"/>
      <c r="BT480"/>
      <c r="BU480"/>
      <c r="BV480"/>
      <c r="BW480"/>
      <c r="BX480"/>
    </row>
    <row r="481" spans="10:76">
      <c r="J481"/>
      <c r="K481"/>
      <c r="L481"/>
      <c r="M481"/>
      <c r="N481"/>
      <c r="O481"/>
      <c r="P481"/>
      <c r="Q481"/>
      <c r="R481"/>
      <c r="S481"/>
      <c r="T481"/>
      <c r="U481"/>
      <c r="V481"/>
      <c r="W481"/>
      <c r="X481"/>
      <c r="Y481"/>
      <c r="Z481"/>
      <c r="AA481"/>
      <c r="AB481"/>
      <c r="AC481"/>
      <c r="AD481"/>
      <c r="AE481"/>
      <c r="AF481"/>
      <c r="AG481"/>
      <c r="AH481"/>
      <c r="AI481"/>
      <c r="AJ481"/>
      <c r="AK481"/>
      <c r="AL481"/>
      <c r="AM481"/>
      <c r="AN481" s="74"/>
      <c r="AO481"/>
      <c r="AP481"/>
      <c r="AQ481"/>
      <c r="AR481"/>
      <c r="AS481"/>
      <c r="AT481"/>
      <c r="AU481"/>
      <c r="AV481"/>
      <c r="AW481"/>
      <c r="AX481"/>
      <c r="AY481"/>
      <c r="AZ481"/>
      <c r="BA481"/>
      <c r="BB481"/>
      <c r="BC481"/>
      <c r="BD481"/>
      <c r="BE481"/>
      <c r="BF481"/>
      <c r="BG481"/>
      <c r="BH481"/>
      <c r="BI481"/>
      <c r="BJ481"/>
      <c r="BK481"/>
      <c r="BL481"/>
      <c r="BM481"/>
      <c r="BN481"/>
      <c r="BO481"/>
      <c r="BP481"/>
      <c r="BQ481"/>
      <c r="BR481"/>
      <c r="BS481"/>
      <c r="BT481"/>
      <c r="BU481"/>
      <c r="BV481"/>
      <c r="BW481"/>
      <c r="BX481"/>
    </row>
    <row r="482" spans="10:76">
      <c r="J482"/>
      <c r="K482"/>
      <c r="L482"/>
      <c r="M482"/>
      <c r="N482"/>
      <c r="O482"/>
      <c r="P482"/>
      <c r="Q482"/>
      <c r="R482"/>
      <c r="S482"/>
      <c r="T482"/>
      <c r="U482"/>
      <c r="V482"/>
      <c r="W482"/>
      <c r="X482"/>
      <c r="Y482"/>
      <c r="Z482"/>
      <c r="AA482"/>
      <c r="AB482"/>
      <c r="AC482"/>
      <c r="AD482"/>
      <c r="AE482"/>
      <c r="AF482"/>
      <c r="AG482"/>
      <c r="AH482"/>
      <c r="AI482"/>
      <c r="AJ482"/>
      <c r="AK482"/>
      <c r="AL482"/>
      <c r="AM482"/>
      <c r="AN482" s="74"/>
      <c r="AO482"/>
      <c r="AP482"/>
      <c r="AQ482"/>
      <c r="AR482"/>
      <c r="AS482"/>
      <c r="AT482"/>
      <c r="AU482"/>
      <c r="AV482"/>
      <c r="AW482"/>
      <c r="AX482"/>
      <c r="AY482"/>
      <c r="AZ482"/>
      <c r="BA482"/>
      <c r="BB482"/>
      <c r="BC482"/>
      <c r="BD482"/>
      <c r="BE482"/>
      <c r="BF482"/>
      <c r="BG482"/>
      <c r="BH482"/>
      <c r="BI482"/>
      <c r="BJ482"/>
      <c r="BK482"/>
      <c r="BL482"/>
      <c r="BM482"/>
      <c r="BN482"/>
      <c r="BO482"/>
      <c r="BP482"/>
      <c r="BQ482"/>
      <c r="BR482"/>
      <c r="BS482"/>
      <c r="BT482"/>
      <c r="BU482"/>
      <c r="BV482"/>
      <c r="BW482"/>
      <c r="BX482"/>
    </row>
    <row r="483" spans="10:76">
      <c r="J483"/>
      <c r="K483"/>
      <c r="L483"/>
      <c r="M483"/>
      <c r="N483"/>
      <c r="O483"/>
      <c r="P483"/>
      <c r="Q483"/>
      <c r="R483"/>
      <c r="S483"/>
      <c r="T483"/>
      <c r="U483"/>
      <c r="V483"/>
      <c r="W483"/>
      <c r="X483"/>
      <c r="Y483"/>
      <c r="Z483"/>
      <c r="AA483"/>
      <c r="AB483"/>
      <c r="AC483"/>
      <c r="AD483"/>
      <c r="AE483"/>
      <c r="AF483"/>
      <c r="AG483"/>
      <c r="AH483"/>
      <c r="AI483"/>
      <c r="AJ483"/>
      <c r="AK483"/>
      <c r="AL483"/>
      <c r="AM483"/>
      <c r="AN483" s="74"/>
      <c r="AO483"/>
      <c r="AP483"/>
      <c r="AQ483"/>
      <c r="AR483"/>
      <c r="AS483"/>
      <c r="AT483"/>
      <c r="AU483"/>
      <c r="AV483"/>
      <c r="AW483"/>
      <c r="AX483"/>
      <c r="AY483"/>
      <c r="AZ483"/>
      <c r="BA483"/>
      <c r="BB483"/>
      <c r="BC483"/>
      <c r="BD483"/>
      <c r="BE483"/>
      <c r="BF483"/>
      <c r="BG483"/>
      <c r="BH483"/>
      <c r="BI483"/>
      <c r="BJ483"/>
      <c r="BK483"/>
      <c r="BL483"/>
      <c r="BM483"/>
      <c r="BN483"/>
      <c r="BO483"/>
      <c r="BP483"/>
      <c r="BQ483"/>
      <c r="BR483"/>
      <c r="BS483"/>
      <c r="BT483"/>
      <c r="BU483"/>
      <c r="BV483"/>
      <c r="BW483"/>
      <c r="BX483"/>
    </row>
    <row r="484" spans="10:76">
      <c r="J484"/>
      <c r="K484"/>
      <c r="L484"/>
      <c r="M484"/>
      <c r="N484"/>
      <c r="O484"/>
      <c r="P484"/>
      <c r="Q484"/>
      <c r="R484"/>
      <c r="S484"/>
      <c r="T484"/>
      <c r="U484"/>
      <c r="V484"/>
      <c r="W484"/>
      <c r="X484"/>
      <c r="Y484"/>
      <c r="Z484"/>
      <c r="AA484"/>
      <c r="AB484"/>
      <c r="AC484"/>
      <c r="AD484"/>
      <c r="AE484"/>
      <c r="AF484"/>
      <c r="AG484"/>
      <c r="AH484"/>
      <c r="AI484"/>
      <c r="AJ484"/>
      <c r="AK484"/>
      <c r="AL484"/>
      <c r="AM484"/>
      <c r="AN484" s="74"/>
      <c r="AO484"/>
      <c r="AP484"/>
      <c r="AQ484"/>
      <c r="AR484"/>
      <c r="AS484"/>
      <c r="AT484"/>
      <c r="AU484"/>
      <c r="AV484"/>
      <c r="AW484"/>
      <c r="AX484"/>
      <c r="AY484"/>
      <c r="AZ484"/>
      <c r="BA484"/>
      <c r="BB484"/>
      <c r="BC484"/>
      <c r="BD484"/>
      <c r="BE484"/>
      <c r="BF484"/>
      <c r="BG484"/>
      <c r="BH484"/>
      <c r="BI484"/>
      <c r="BJ484"/>
      <c r="BK484"/>
      <c r="BL484"/>
      <c r="BM484"/>
      <c r="BN484"/>
      <c r="BO484"/>
      <c r="BP484"/>
      <c r="BQ484"/>
      <c r="BR484"/>
      <c r="BS484"/>
      <c r="BT484"/>
      <c r="BU484"/>
      <c r="BV484"/>
      <c r="BW484"/>
      <c r="BX484"/>
    </row>
    <row r="485" spans="10:76">
      <c r="J485"/>
      <c r="K485"/>
      <c r="L485"/>
      <c r="M485"/>
      <c r="N485"/>
      <c r="O485"/>
      <c r="P485"/>
      <c r="Q485"/>
      <c r="R485"/>
      <c r="S485"/>
      <c r="T485"/>
      <c r="U485"/>
      <c r="V485"/>
      <c r="W485"/>
      <c r="X485"/>
      <c r="Y485"/>
      <c r="Z485"/>
      <c r="AA485"/>
      <c r="AB485"/>
      <c r="AC485"/>
      <c r="AD485"/>
      <c r="AE485"/>
      <c r="AF485"/>
      <c r="AG485"/>
      <c r="AH485"/>
      <c r="AI485"/>
      <c r="AJ485"/>
      <c r="AK485"/>
      <c r="AL485"/>
      <c r="AM485"/>
      <c r="AN485" s="74"/>
      <c r="AO485"/>
      <c r="AP485"/>
      <c r="AQ485"/>
      <c r="AR485"/>
      <c r="AS485"/>
      <c r="AT485"/>
      <c r="AU485"/>
      <c r="AV485"/>
      <c r="AW485"/>
      <c r="AX485"/>
      <c r="AY485"/>
      <c r="AZ485"/>
      <c r="BA485"/>
      <c r="BB485"/>
      <c r="BC485"/>
      <c r="BD485"/>
      <c r="BE485"/>
      <c r="BF485"/>
      <c r="BG485"/>
      <c r="BH485"/>
      <c r="BI485"/>
      <c r="BJ485"/>
      <c r="BK485"/>
      <c r="BL485"/>
      <c r="BM485"/>
      <c r="BN485"/>
      <c r="BO485"/>
      <c r="BP485"/>
      <c r="BQ485"/>
      <c r="BR485"/>
      <c r="BS485"/>
      <c r="BT485"/>
      <c r="BU485"/>
      <c r="BV485"/>
      <c r="BW485"/>
      <c r="BX485"/>
    </row>
    <row r="486" spans="10:76">
      <c r="J486"/>
      <c r="K486"/>
      <c r="L486"/>
      <c r="M486"/>
      <c r="N486"/>
      <c r="O486"/>
      <c r="P486"/>
      <c r="Q486"/>
      <c r="R486"/>
      <c r="S486"/>
      <c r="T486"/>
      <c r="U486"/>
      <c r="V486"/>
      <c r="W486"/>
      <c r="X486"/>
      <c r="Y486"/>
      <c r="Z486"/>
      <c r="AA486"/>
      <c r="AB486"/>
      <c r="AC486"/>
      <c r="AD486"/>
      <c r="AE486"/>
      <c r="AF486"/>
      <c r="AG486"/>
      <c r="AH486"/>
      <c r="AI486"/>
      <c r="AJ486"/>
      <c r="AK486"/>
      <c r="AL486"/>
      <c r="AM486"/>
      <c r="AN486" s="74"/>
      <c r="AO486"/>
      <c r="AP486"/>
      <c r="AQ486"/>
      <c r="AR486"/>
      <c r="AS486"/>
      <c r="AT486"/>
      <c r="AU486"/>
      <c r="AV486"/>
      <c r="AW486"/>
      <c r="AX486"/>
      <c r="AY486"/>
      <c r="AZ486"/>
      <c r="BA486"/>
      <c r="BB486"/>
      <c r="BC486"/>
      <c r="BD486"/>
      <c r="BE486"/>
      <c r="BF486"/>
      <c r="BG486"/>
      <c r="BH486"/>
      <c r="BI486"/>
      <c r="BJ486"/>
      <c r="BK486"/>
      <c r="BL486"/>
      <c r="BM486"/>
      <c r="BN486"/>
      <c r="BO486"/>
      <c r="BP486"/>
      <c r="BQ486"/>
      <c r="BR486"/>
      <c r="BS486"/>
      <c r="BT486"/>
      <c r="BU486"/>
      <c r="BV486"/>
      <c r="BW486"/>
      <c r="BX486"/>
    </row>
    <row r="487" spans="10:76">
      <c r="J487"/>
      <c r="K487"/>
      <c r="L487"/>
      <c r="M487"/>
      <c r="N487"/>
      <c r="O487"/>
      <c r="P487"/>
      <c r="Q487"/>
      <c r="R487"/>
      <c r="S487"/>
      <c r="T487"/>
      <c r="U487"/>
      <c r="V487"/>
      <c r="W487"/>
      <c r="X487"/>
      <c r="Y487"/>
      <c r="Z487"/>
      <c r="AA487"/>
      <c r="AB487"/>
      <c r="AC487"/>
      <c r="AD487"/>
      <c r="AE487"/>
      <c r="AF487"/>
      <c r="AG487"/>
      <c r="AH487"/>
      <c r="AI487"/>
      <c r="AJ487"/>
      <c r="AK487"/>
      <c r="AL487"/>
      <c r="AM487"/>
      <c r="AN487" s="74"/>
      <c r="AO487"/>
      <c r="AP487"/>
      <c r="AQ487"/>
      <c r="AR487"/>
      <c r="AS487"/>
      <c r="AT487"/>
      <c r="AU487"/>
      <c r="AV487"/>
      <c r="AW487"/>
      <c r="AX487"/>
      <c r="AY487"/>
      <c r="AZ487"/>
      <c r="BA487"/>
      <c r="BB487"/>
      <c r="BC487"/>
      <c r="BD487"/>
      <c r="BE487"/>
      <c r="BF487"/>
      <c r="BG487"/>
      <c r="BH487"/>
      <c r="BI487"/>
      <c r="BJ487"/>
      <c r="BK487"/>
      <c r="BL487"/>
      <c r="BM487"/>
      <c r="BN487"/>
      <c r="BO487"/>
      <c r="BP487"/>
      <c r="BQ487"/>
      <c r="BR487"/>
      <c r="BS487"/>
      <c r="BT487"/>
      <c r="BU487"/>
      <c r="BV487"/>
      <c r="BW487"/>
      <c r="BX487"/>
    </row>
    <row r="488" spans="10:76">
      <c r="J488"/>
      <c r="K488"/>
      <c r="L488"/>
      <c r="M488"/>
      <c r="N488"/>
      <c r="O488"/>
      <c r="P488"/>
      <c r="Q488"/>
      <c r="R488"/>
      <c r="S488"/>
      <c r="T488"/>
      <c r="U488"/>
      <c r="V488"/>
      <c r="W488"/>
      <c r="X488"/>
      <c r="Y488"/>
      <c r="Z488"/>
      <c r="AA488"/>
      <c r="AB488"/>
      <c r="AC488"/>
      <c r="AD488"/>
      <c r="AE488"/>
      <c r="AF488"/>
      <c r="AG488"/>
      <c r="AH488"/>
      <c r="AI488"/>
      <c r="AJ488"/>
      <c r="AK488"/>
      <c r="AL488"/>
      <c r="AM488"/>
      <c r="AN488" s="74"/>
      <c r="AO488"/>
      <c r="AP488"/>
      <c r="AQ488"/>
      <c r="AR488"/>
      <c r="AS488"/>
      <c r="AT488"/>
      <c r="AU488"/>
      <c r="AV488"/>
      <c r="AW488"/>
      <c r="AX488"/>
      <c r="AY488"/>
      <c r="AZ488"/>
      <c r="BA488"/>
      <c r="BB488"/>
      <c r="BC488"/>
      <c r="BD488"/>
      <c r="BE488"/>
      <c r="BF488"/>
      <c r="BG488"/>
      <c r="BH488"/>
      <c r="BI488"/>
      <c r="BJ488"/>
      <c r="BK488"/>
      <c r="BL488"/>
      <c r="BM488"/>
      <c r="BN488"/>
      <c r="BO488"/>
      <c r="BP488"/>
      <c r="BQ488"/>
      <c r="BR488"/>
      <c r="BS488"/>
      <c r="BT488"/>
      <c r="BU488"/>
      <c r="BV488"/>
      <c r="BW488"/>
      <c r="BX488"/>
    </row>
    <row r="489" spans="10:76">
      <c r="J489"/>
      <c r="K489"/>
      <c r="L489"/>
      <c r="M489"/>
      <c r="N489"/>
      <c r="O489"/>
      <c r="P489"/>
      <c r="Q489"/>
      <c r="R489"/>
      <c r="S489"/>
      <c r="T489"/>
      <c r="U489"/>
      <c r="V489"/>
      <c r="W489"/>
      <c r="X489"/>
      <c r="Y489"/>
      <c r="Z489"/>
      <c r="AA489"/>
      <c r="AB489"/>
      <c r="AC489"/>
      <c r="AD489"/>
      <c r="AE489"/>
      <c r="AF489"/>
      <c r="AG489"/>
      <c r="AH489"/>
      <c r="AI489"/>
      <c r="AJ489"/>
      <c r="AK489"/>
      <c r="AL489"/>
      <c r="AM489"/>
      <c r="AN489" s="74"/>
      <c r="AO489"/>
      <c r="AP489"/>
      <c r="AQ489"/>
      <c r="AR489"/>
      <c r="AS489"/>
      <c r="AT489"/>
      <c r="AU489"/>
      <c r="AV489"/>
      <c r="AW489"/>
      <c r="AX489"/>
      <c r="AY489"/>
      <c r="AZ489"/>
      <c r="BA489"/>
      <c r="BB489"/>
      <c r="BC489"/>
      <c r="BD489"/>
      <c r="BE489"/>
      <c r="BF489"/>
      <c r="BG489"/>
      <c r="BH489"/>
      <c r="BI489"/>
      <c r="BJ489"/>
      <c r="BK489"/>
      <c r="BL489"/>
      <c r="BM489"/>
      <c r="BN489"/>
      <c r="BO489"/>
      <c r="BP489"/>
      <c r="BQ489"/>
      <c r="BR489"/>
      <c r="BS489"/>
      <c r="BT489"/>
      <c r="BU489"/>
      <c r="BV489"/>
      <c r="BW489"/>
      <c r="BX489"/>
    </row>
    <row r="490" spans="10:76">
      <c r="J490"/>
      <c r="K490"/>
      <c r="L490"/>
      <c r="M490"/>
      <c r="N490"/>
      <c r="O490"/>
      <c r="P490"/>
      <c r="Q490"/>
      <c r="R490"/>
      <c r="S490"/>
      <c r="T490"/>
      <c r="U490"/>
      <c r="V490"/>
      <c r="W490"/>
      <c r="X490"/>
      <c r="Y490"/>
      <c r="Z490"/>
      <c r="AA490"/>
      <c r="AB490"/>
      <c r="AC490"/>
      <c r="AD490"/>
      <c r="AE490"/>
      <c r="AF490"/>
      <c r="AG490"/>
      <c r="AH490"/>
      <c r="AI490"/>
      <c r="AJ490"/>
      <c r="AK490"/>
      <c r="AL490"/>
      <c r="AM490"/>
      <c r="AN490" s="74"/>
      <c r="AO490"/>
      <c r="AP490"/>
      <c r="AQ490"/>
      <c r="AR490"/>
      <c r="AS490"/>
      <c r="AT490"/>
      <c r="AU490"/>
      <c r="AV490"/>
      <c r="AW490"/>
      <c r="AX490"/>
      <c r="AY490"/>
      <c r="AZ490"/>
      <c r="BA490"/>
      <c r="BB490"/>
      <c r="BC490"/>
      <c r="BD490"/>
      <c r="BE490"/>
      <c r="BF490"/>
      <c r="BG490"/>
      <c r="BH490"/>
      <c r="BI490"/>
      <c r="BJ490"/>
      <c r="BK490"/>
      <c r="BL490"/>
      <c r="BM490"/>
      <c r="BN490"/>
      <c r="BO490"/>
      <c r="BP490"/>
      <c r="BQ490"/>
      <c r="BR490"/>
      <c r="BS490"/>
      <c r="BT490"/>
      <c r="BU490"/>
      <c r="BV490"/>
      <c r="BW490"/>
      <c r="BX490"/>
    </row>
    <row r="491" spans="10:76">
      <c r="J491"/>
      <c r="K491"/>
      <c r="L491"/>
      <c r="M491"/>
      <c r="N491"/>
      <c r="O491"/>
      <c r="P491"/>
      <c r="Q491"/>
      <c r="R491"/>
      <c r="S491"/>
      <c r="T491"/>
      <c r="U491"/>
      <c r="V491"/>
      <c r="W491"/>
      <c r="X491"/>
      <c r="Y491"/>
      <c r="Z491"/>
      <c r="AA491"/>
      <c r="AB491"/>
      <c r="AC491"/>
      <c r="AD491"/>
      <c r="AE491"/>
      <c r="AF491"/>
      <c r="AG491"/>
      <c r="AH491"/>
      <c r="AI491"/>
      <c r="AJ491"/>
      <c r="AK491"/>
      <c r="AL491"/>
      <c r="AM491"/>
      <c r="AN491" s="74"/>
      <c r="AO491"/>
      <c r="AP491"/>
      <c r="AQ491"/>
      <c r="AR491"/>
      <c r="AS491"/>
      <c r="AT491"/>
      <c r="AU491"/>
      <c r="AV491"/>
      <c r="AW491"/>
      <c r="AX491"/>
      <c r="AY491"/>
      <c r="AZ491"/>
      <c r="BA491"/>
      <c r="BB491"/>
      <c r="BC491"/>
      <c r="BD491"/>
      <c r="BE491"/>
      <c r="BF491"/>
      <c r="BG491"/>
      <c r="BH491"/>
      <c r="BI491"/>
      <c r="BJ491"/>
      <c r="BK491"/>
      <c r="BL491"/>
      <c r="BM491"/>
      <c r="BN491"/>
      <c r="BO491"/>
      <c r="BP491"/>
      <c r="BQ491"/>
      <c r="BR491"/>
      <c r="BS491"/>
      <c r="BT491"/>
      <c r="BU491"/>
      <c r="BV491"/>
      <c r="BW491"/>
      <c r="BX491"/>
    </row>
    <row r="492" spans="10:76">
      <c r="J492"/>
      <c r="K492"/>
      <c r="L492"/>
      <c r="M492"/>
      <c r="N492"/>
      <c r="O492"/>
      <c r="P492"/>
      <c r="Q492"/>
      <c r="R492"/>
      <c r="S492"/>
      <c r="T492"/>
      <c r="U492"/>
      <c r="V492"/>
      <c r="W492"/>
      <c r="X492"/>
      <c r="Y492"/>
      <c r="Z492"/>
      <c r="AA492"/>
      <c r="AB492"/>
      <c r="AC492"/>
      <c r="AD492"/>
      <c r="AE492"/>
      <c r="AF492"/>
      <c r="AG492"/>
      <c r="AH492"/>
      <c r="AI492"/>
      <c r="AJ492"/>
      <c r="AK492"/>
      <c r="AL492"/>
      <c r="AM492"/>
      <c r="AN492" s="74"/>
      <c r="AO492"/>
      <c r="AP492"/>
      <c r="AQ492"/>
      <c r="AR492"/>
      <c r="AS492"/>
      <c r="AT492"/>
      <c r="AU492"/>
      <c r="AV492"/>
      <c r="AW492"/>
      <c r="AX492"/>
      <c r="AY492"/>
      <c r="AZ492"/>
      <c r="BA492"/>
      <c r="BB492"/>
      <c r="BC492"/>
      <c r="BD492"/>
      <c r="BE492"/>
      <c r="BF492"/>
      <c r="BG492"/>
      <c r="BH492"/>
      <c r="BI492"/>
      <c r="BJ492"/>
      <c r="BK492"/>
      <c r="BL492"/>
      <c r="BM492"/>
      <c r="BN492"/>
      <c r="BO492"/>
      <c r="BP492"/>
      <c r="BQ492"/>
      <c r="BR492"/>
      <c r="BS492"/>
      <c r="BT492"/>
      <c r="BU492"/>
      <c r="BV492"/>
      <c r="BW492"/>
      <c r="BX492"/>
    </row>
    <row r="493" spans="10:76">
      <c r="J493"/>
      <c r="K493"/>
      <c r="L493"/>
      <c r="M493"/>
      <c r="N493"/>
      <c r="O493"/>
      <c r="P493"/>
      <c r="Q493"/>
      <c r="R493"/>
      <c r="S493"/>
      <c r="T493"/>
      <c r="U493"/>
      <c r="V493"/>
      <c r="W493"/>
      <c r="X493"/>
      <c r="Y493"/>
      <c r="Z493"/>
      <c r="AA493"/>
      <c r="AB493"/>
      <c r="AC493"/>
      <c r="AD493"/>
      <c r="AE493"/>
      <c r="AF493"/>
      <c r="AG493"/>
      <c r="AH493"/>
      <c r="AI493"/>
      <c r="AJ493"/>
      <c r="AK493"/>
      <c r="AL493"/>
      <c r="AM493"/>
      <c r="AN493" s="74"/>
      <c r="AO493"/>
      <c r="AP493"/>
      <c r="AQ493"/>
      <c r="AR493"/>
      <c r="AS493"/>
      <c r="AT493"/>
      <c r="AU493"/>
      <c r="AV493"/>
      <c r="AW493"/>
      <c r="AX493"/>
      <c r="AY493"/>
      <c r="AZ493"/>
      <c r="BA493"/>
      <c r="BB493"/>
      <c r="BC493"/>
      <c r="BD493"/>
      <c r="BE493"/>
      <c r="BF493"/>
      <c r="BG493"/>
      <c r="BH493"/>
      <c r="BI493"/>
      <c r="BJ493"/>
      <c r="BK493"/>
      <c r="BL493"/>
      <c r="BM493"/>
      <c r="BN493"/>
      <c r="BO493"/>
      <c r="BP493"/>
      <c r="BQ493"/>
      <c r="BR493"/>
      <c r="BS493"/>
      <c r="BT493"/>
      <c r="BU493"/>
      <c r="BV493"/>
      <c r="BW493"/>
      <c r="BX493"/>
    </row>
    <row r="494" spans="10:76">
      <c r="J494"/>
      <c r="K494"/>
      <c r="L494"/>
      <c r="M494"/>
      <c r="N494"/>
      <c r="O494"/>
      <c r="P494"/>
      <c r="Q494"/>
      <c r="R494"/>
      <c r="S494"/>
      <c r="T494"/>
      <c r="U494"/>
      <c r="V494"/>
      <c r="W494"/>
      <c r="X494"/>
      <c r="Y494"/>
      <c r="Z494"/>
      <c r="AA494"/>
      <c r="AB494"/>
      <c r="AC494"/>
      <c r="AD494"/>
      <c r="AE494"/>
      <c r="AF494"/>
      <c r="AG494"/>
      <c r="AH494"/>
      <c r="AI494"/>
      <c r="AJ494"/>
      <c r="AK494"/>
      <c r="AL494"/>
      <c r="AM494"/>
      <c r="AN494" s="74"/>
      <c r="AO494"/>
      <c r="AP494"/>
      <c r="AQ494"/>
      <c r="AR494"/>
      <c r="AS494"/>
      <c r="AT494"/>
      <c r="AU494"/>
      <c r="AV494"/>
      <c r="AW494"/>
      <c r="AX494"/>
      <c r="AY494"/>
      <c r="AZ494"/>
      <c r="BA494"/>
      <c r="BB494"/>
      <c r="BC494"/>
      <c r="BD494"/>
      <c r="BE494"/>
      <c r="BF494"/>
      <c r="BG494"/>
      <c r="BH494"/>
      <c r="BI494"/>
      <c r="BJ494"/>
      <c r="BK494"/>
      <c r="BL494"/>
      <c r="BM494"/>
      <c r="BN494"/>
      <c r="BO494"/>
      <c r="BP494"/>
      <c r="BQ494"/>
      <c r="BR494"/>
      <c r="BS494"/>
      <c r="BT494"/>
      <c r="BU494"/>
      <c r="BV494"/>
      <c r="BW494"/>
      <c r="BX494"/>
    </row>
    <row r="495" spans="10:76">
      <c r="J495"/>
      <c r="K495"/>
      <c r="L495"/>
      <c r="M495"/>
      <c r="N495"/>
      <c r="O495"/>
      <c r="P495"/>
      <c r="Q495"/>
      <c r="R495"/>
      <c r="S495"/>
      <c r="T495"/>
      <c r="U495"/>
      <c r="V495"/>
      <c r="W495"/>
      <c r="X495"/>
      <c r="Y495"/>
      <c r="Z495"/>
      <c r="AA495"/>
      <c r="AB495"/>
      <c r="AC495"/>
      <c r="AD495"/>
      <c r="AE495"/>
      <c r="AF495"/>
      <c r="AG495"/>
      <c r="AH495"/>
      <c r="AI495"/>
      <c r="AJ495"/>
      <c r="AK495"/>
      <c r="AL495"/>
      <c r="AM495"/>
      <c r="AN495" s="74"/>
      <c r="AO495"/>
      <c r="AP495"/>
      <c r="AQ495"/>
      <c r="AR495"/>
      <c r="AS495"/>
      <c r="AT495"/>
      <c r="AU495"/>
      <c r="AV495"/>
      <c r="AW495"/>
      <c r="AX495"/>
      <c r="AY495"/>
      <c r="AZ495"/>
      <c r="BA495"/>
      <c r="BB495"/>
      <c r="BC495"/>
      <c r="BD495"/>
      <c r="BE495"/>
      <c r="BF495"/>
      <c r="BG495"/>
      <c r="BH495"/>
      <c r="BI495"/>
      <c r="BJ495"/>
      <c r="BK495"/>
      <c r="BL495"/>
      <c r="BM495"/>
      <c r="BN495"/>
      <c r="BO495"/>
      <c r="BP495"/>
      <c r="BQ495"/>
      <c r="BR495"/>
      <c r="BS495"/>
      <c r="BT495"/>
      <c r="BU495"/>
      <c r="BV495"/>
      <c r="BW495"/>
      <c r="BX495"/>
    </row>
    <row r="496" spans="10:76">
      <c r="J496"/>
      <c r="K496"/>
      <c r="L496"/>
      <c r="M496"/>
      <c r="N496"/>
      <c r="O496"/>
      <c r="P496"/>
      <c r="Q496"/>
      <c r="R496"/>
      <c r="S496"/>
      <c r="T496"/>
      <c r="U496"/>
      <c r="V496"/>
      <c r="W496"/>
      <c r="X496"/>
      <c r="Y496"/>
      <c r="Z496"/>
      <c r="AA496"/>
      <c r="AB496"/>
      <c r="AC496"/>
      <c r="AD496"/>
      <c r="AE496"/>
      <c r="AF496"/>
      <c r="AG496"/>
      <c r="AH496"/>
      <c r="AI496"/>
      <c r="AJ496"/>
      <c r="AK496"/>
      <c r="AL496"/>
      <c r="AM496"/>
      <c r="AN496" s="74"/>
      <c r="AO496"/>
      <c r="AP496"/>
      <c r="AQ496"/>
      <c r="AR496"/>
      <c r="AS496"/>
      <c r="AT496"/>
      <c r="AU496"/>
      <c r="AV496"/>
      <c r="AW496"/>
      <c r="AX496"/>
      <c r="AY496"/>
      <c r="AZ496"/>
      <c r="BA496"/>
      <c r="BB496"/>
      <c r="BC496"/>
      <c r="BD496"/>
      <c r="BE496"/>
      <c r="BF496"/>
      <c r="BG496"/>
      <c r="BH496"/>
      <c r="BI496"/>
      <c r="BJ496"/>
      <c r="BK496"/>
      <c r="BL496"/>
      <c r="BM496"/>
      <c r="BN496"/>
      <c r="BO496"/>
      <c r="BP496"/>
      <c r="BQ496"/>
      <c r="BR496"/>
      <c r="BS496"/>
      <c r="BT496"/>
      <c r="BU496"/>
      <c r="BV496"/>
      <c r="BW496"/>
      <c r="BX496"/>
    </row>
    <row r="497" spans="10:76">
      <c r="J497"/>
      <c r="K497"/>
      <c r="L497"/>
      <c r="M497"/>
      <c r="N497"/>
      <c r="O497"/>
      <c r="P497"/>
      <c r="Q497"/>
      <c r="R497"/>
      <c r="S497"/>
      <c r="T497"/>
      <c r="U497"/>
      <c r="V497"/>
      <c r="W497"/>
      <c r="X497"/>
      <c r="Y497"/>
      <c r="Z497"/>
      <c r="AA497"/>
      <c r="AB497"/>
      <c r="AC497"/>
      <c r="AD497"/>
      <c r="AE497"/>
      <c r="AF497"/>
      <c r="AG497"/>
      <c r="AH497"/>
      <c r="AI497"/>
      <c r="AJ497"/>
      <c r="AK497"/>
      <c r="AL497"/>
      <c r="AM497"/>
      <c r="AN497" s="74"/>
      <c r="AO497"/>
      <c r="AP497"/>
      <c r="AQ497"/>
      <c r="AR497"/>
      <c r="AS497"/>
      <c r="AT497"/>
      <c r="AU497"/>
      <c r="AV497"/>
      <c r="AW497"/>
      <c r="AX497"/>
      <c r="AY497"/>
      <c r="AZ497"/>
      <c r="BA497"/>
      <c r="BB497"/>
      <c r="BC497"/>
      <c r="BD497"/>
      <c r="BE497"/>
      <c r="BF497"/>
      <c r="BG497"/>
      <c r="BH497"/>
      <c r="BI497"/>
      <c r="BJ497"/>
      <c r="BK497"/>
      <c r="BL497"/>
      <c r="BM497"/>
      <c r="BN497"/>
      <c r="BO497"/>
      <c r="BP497"/>
      <c r="BQ497"/>
      <c r="BR497"/>
      <c r="BS497"/>
      <c r="BT497"/>
      <c r="BU497"/>
      <c r="BV497"/>
      <c r="BW497"/>
      <c r="BX497"/>
    </row>
    <row r="498" spans="10:76">
      <c r="J498"/>
      <c r="K498"/>
      <c r="L498"/>
      <c r="M498"/>
      <c r="N498"/>
      <c r="O498"/>
      <c r="P498"/>
      <c r="Q498"/>
      <c r="R498"/>
      <c r="S498"/>
      <c r="T498"/>
      <c r="U498"/>
      <c r="V498"/>
      <c r="W498"/>
      <c r="X498"/>
      <c r="Y498"/>
      <c r="Z498"/>
      <c r="AA498"/>
      <c r="AB498"/>
      <c r="AC498"/>
      <c r="AD498"/>
      <c r="AE498"/>
      <c r="AF498"/>
      <c r="AG498"/>
      <c r="AH498"/>
      <c r="AI498"/>
      <c r="AJ498"/>
      <c r="AK498"/>
      <c r="AL498"/>
      <c r="AM498"/>
      <c r="AN498" s="74"/>
      <c r="AO498"/>
      <c r="AP498"/>
      <c r="AQ498"/>
      <c r="AR498"/>
      <c r="AS498"/>
      <c r="AT498"/>
      <c r="AU498"/>
      <c r="AV498"/>
      <c r="AW498"/>
      <c r="AX498"/>
      <c r="AY498"/>
      <c r="AZ498"/>
      <c r="BA498"/>
      <c r="BB498"/>
      <c r="BC498"/>
      <c r="BD498"/>
      <c r="BE498"/>
      <c r="BF498"/>
      <c r="BG498"/>
      <c r="BH498"/>
      <c r="BI498"/>
      <c r="BJ498"/>
      <c r="BK498"/>
      <c r="BL498"/>
      <c r="BM498"/>
      <c r="BN498"/>
      <c r="BO498"/>
      <c r="BP498"/>
      <c r="BQ498"/>
      <c r="BR498"/>
      <c r="BS498"/>
      <c r="BT498"/>
      <c r="BU498"/>
      <c r="BV498"/>
      <c r="BW498"/>
      <c r="BX498"/>
    </row>
    <row r="499" spans="10:76">
      <c r="J499"/>
      <c r="K499"/>
      <c r="L499"/>
      <c r="M499"/>
      <c r="N499"/>
      <c r="O499"/>
      <c r="P499"/>
      <c r="Q499"/>
      <c r="R499"/>
      <c r="S499"/>
      <c r="T499"/>
      <c r="U499"/>
      <c r="V499"/>
      <c r="W499"/>
      <c r="X499"/>
      <c r="Y499"/>
      <c r="Z499"/>
      <c r="AA499"/>
      <c r="AB499"/>
      <c r="AC499"/>
      <c r="AD499"/>
      <c r="AE499"/>
      <c r="AF499"/>
      <c r="AG499"/>
      <c r="AH499"/>
      <c r="AI499"/>
      <c r="AJ499"/>
      <c r="AK499"/>
      <c r="AL499"/>
      <c r="AM499"/>
      <c r="AN499" s="74"/>
      <c r="AO499"/>
      <c r="AP499"/>
      <c r="AQ499"/>
      <c r="AR499"/>
      <c r="AS499"/>
      <c r="AT499"/>
      <c r="AU499"/>
      <c r="AV499"/>
      <c r="AW499"/>
      <c r="AX499"/>
      <c r="AY499"/>
      <c r="AZ499"/>
      <c r="BA499"/>
      <c r="BB499"/>
      <c r="BC499"/>
      <c r="BD499"/>
      <c r="BE499"/>
      <c r="BF499"/>
      <c r="BG499"/>
      <c r="BH499"/>
      <c r="BI499"/>
      <c r="BJ499"/>
      <c r="BK499"/>
      <c r="BL499"/>
      <c r="BM499"/>
      <c r="BN499"/>
      <c r="BO499"/>
      <c r="BP499"/>
      <c r="BQ499"/>
      <c r="BR499"/>
      <c r="BS499"/>
      <c r="BT499"/>
      <c r="BU499"/>
      <c r="BV499"/>
      <c r="BW499"/>
      <c r="BX499"/>
    </row>
    <row r="500" spans="10:76">
      <c r="J500"/>
      <c r="K500"/>
      <c r="L500"/>
      <c r="M500"/>
      <c r="N500"/>
      <c r="O500"/>
      <c r="P500"/>
      <c r="Q500"/>
      <c r="R500"/>
      <c r="S500"/>
      <c r="T500"/>
      <c r="U500"/>
      <c r="V500"/>
      <c r="W500"/>
      <c r="X500"/>
      <c r="Y500"/>
      <c r="Z500"/>
      <c r="AA500"/>
      <c r="AB500"/>
      <c r="AC500"/>
      <c r="AD500"/>
      <c r="AE500"/>
      <c r="AF500"/>
      <c r="AG500"/>
      <c r="AH500"/>
      <c r="AI500"/>
      <c r="AJ500"/>
      <c r="AK500"/>
      <c r="AL500"/>
      <c r="AM500"/>
      <c r="AN500" s="74"/>
      <c r="AO500"/>
      <c r="AP500"/>
      <c r="AQ500"/>
      <c r="AR500"/>
      <c r="AS500"/>
      <c r="AT500"/>
      <c r="AU500"/>
      <c r="AV500"/>
      <c r="AW500"/>
      <c r="AX500"/>
      <c r="AY500"/>
      <c r="AZ500"/>
      <c r="BA500"/>
      <c r="BB500"/>
      <c r="BC500"/>
      <c r="BD500"/>
      <c r="BE500"/>
      <c r="BF500"/>
      <c r="BG500"/>
      <c r="BH500"/>
      <c r="BI500"/>
      <c r="BJ500"/>
      <c r="BK500"/>
      <c r="BL500"/>
      <c r="BM500"/>
      <c r="BN500"/>
      <c r="BO500"/>
      <c r="BP500"/>
      <c r="BQ500"/>
      <c r="BR500"/>
      <c r="BS500"/>
      <c r="BT500"/>
      <c r="BU500"/>
      <c r="BV500"/>
      <c r="BW500"/>
      <c r="BX500"/>
    </row>
    <row r="501" spans="10:76">
      <c r="J501"/>
      <c r="K501"/>
      <c r="L501"/>
      <c r="M501"/>
      <c r="N501"/>
      <c r="O501"/>
      <c r="P501"/>
      <c r="Q501"/>
      <c r="R501"/>
      <c r="S501"/>
      <c r="T501"/>
      <c r="U501"/>
      <c r="V501"/>
      <c r="W501"/>
      <c r="X501"/>
      <c r="Y501"/>
      <c r="Z501"/>
      <c r="AA501"/>
      <c r="AB501"/>
      <c r="AC501"/>
      <c r="AD501"/>
      <c r="AE501"/>
      <c r="AF501"/>
      <c r="AG501"/>
      <c r="AH501"/>
      <c r="AI501"/>
      <c r="AJ501"/>
      <c r="AK501"/>
      <c r="AL501"/>
      <c r="AM501"/>
      <c r="AN501" s="74"/>
      <c r="AO501"/>
      <c r="AP501"/>
      <c r="AQ501"/>
      <c r="AR501"/>
      <c r="AS501"/>
      <c r="AT501"/>
      <c r="AU501"/>
      <c r="AV501"/>
      <c r="AW501"/>
      <c r="AX501"/>
      <c r="AY501"/>
      <c r="AZ501"/>
      <c r="BA501"/>
      <c r="BB501"/>
      <c r="BC501"/>
      <c r="BD501"/>
      <c r="BE501"/>
      <c r="BF501"/>
      <c r="BG501"/>
      <c r="BH501"/>
      <c r="BI501"/>
      <c r="BJ501"/>
      <c r="BK501"/>
      <c r="BL501"/>
      <c r="BM501"/>
      <c r="BN501"/>
      <c r="BO501"/>
      <c r="BP501"/>
      <c r="BQ501"/>
      <c r="BR501"/>
      <c r="BS501"/>
      <c r="BT501"/>
      <c r="BU501"/>
      <c r="BV501"/>
      <c r="BW501"/>
      <c r="BX501"/>
    </row>
    <row r="502" spans="10:76">
      <c r="J502"/>
      <c r="K502"/>
      <c r="L502"/>
      <c r="M502"/>
      <c r="N502"/>
      <c r="O502"/>
      <c r="P502"/>
      <c r="Q502"/>
      <c r="R502"/>
      <c r="S502"/>
      <c r="T502"/>
      <c r="U502"/>
      <c r="V502"/>
      <c r="W502"/>
      <c r="X502"/>
      <c r="Y502"/>
      <c r="Z502"/>
      <c r="AA502"/>
      <c r="AB502"/>
      <c r="AC502"/>
      <c r="AD502"/>
      <c r="AE502"/>
      <c r="AF502"/>
      <c r="AG502"/>
      <c r="AH502"/>
      <c r="AI502"/>
      <c r="AJ502"/>
      <c r="AK502"/>
      <c r="AL502"/>
      <c r="AM502"/>
      <c r="AN502" s="74"/>
      <c r="AO502"/>
      <c r="AP502"/>
      <c r="AQ502"/>
      <c r="AR502"/>
      <c r="AS502"/>
      <c r="AT502"/>
      <c r="AU502"/>
      <c r="AV502"/>
      <c r="AW502"/>
      <c r="AX502"/>
      <c r="AY502"/>
      <c r="AZ502"/>
      <c r="BA502"/>
      <c r="BB502"/>
      <c r="BC502"/>
      <c r="BD502"/>
      <c r="BE502"/>
      <c r="BF502"/>
      <c r="BG502"/>
      <c r="BH502"/>
      <c r="BI502"/>
      <c r="BJ502"/>
      <c r="BK502"/>
      <c r="BL502"/>
      <c r="BM502"/>
      <c r="BN502"/>
      <c r="BO502"/>
      <c r="BP502"/>
      <c r="BQ502"/>
      <c r="BR502"/>
      <c r="BS502"/>
      <c r="BT502"/>
      <c r="BU502"/>
      <c r="BV502"/>
      <c r="BW502"/>
      <c r="BX502"/>
    </row>
    <row r="503" spans="10:76">
      <c r="J503"/>
      <c r="K503"/>
      <c r="L503"/>
      <c r="M503"/>
      <c r="N503"/>
      <c r="O503"/>
      <c r="P503"/>
      <c r="Q503"/>
      <c r="R503"/>
      <c r="S503"/>
      <c r="T503"/>
      <c r="U503"/>
      <c r="V503"/>
      <c r="W503"/>
      <c r="X503"/>
      <c r="Y503"/>
      <c r="Z503"/>
      <c r="AA503"/>
      <c r="AB503"/>
      <c r="AC503"/>
      <c r="AD503"/>
      <c r="AE503"/>
      <c r="AF503"/>
      <c r="AG503"/>
      <c r="AH503"/>
      <c r="AI503"/>
      <c r="AJ503"/>
      <c r="AK503"/>
      <c r="AL503"/>
      <c r="AM503"/>
      <c r="AN503" s="74"/>
      <c r="AO503"/>
      <c r="AP503"/>
      <c r="AQ503"/>
      <c r="AR503"/>
      <c r="AS503"/>
      <c r="AT503"/>
      <c r="AU503"/>
      <c r="AV503"/>
      <c r="AW503"/>
      <c r="AX503"/>
      <c r="AY503"/>
      <c r="AZ503"/>
      <c r="BA503"/>
      <c r="BB503"/>
      <c r="BC503"/>
      <c r="BD503"/>
      <c r="BE503"/>
      <c r="BF503"/>
      <c r="BG503"/>
      <c r="BH503"/>
      <c r="BI503"/>
      <c r="BJ503"/>
      <c r="BK503"/>
      <c r="BL503"/>
      <c r="BM503"/>
      <c r="BN503"/>
      <c r="BO503"/>
      <c r="BP503"/>
      <c r="BQ503"/>
      <c r="BR503"/>
      <c r="BS503"/>
      <c r="BT503"/>
      <c r="BU503"/>
      <c r="BV503"/>
      <c r="BW503"/>
      <c r="BX503"/>
    </row>
    <row r="504" spans="10:76">
      <c r="J504"/>
      <c r="K504"/>
      <c r="L504"/>
      <c r="M504"/>
      <c r="N504"/>
      <c r="O504"/>
      <c r="P504"/>
      <c r="Q504"/>
      <c r="R504"/>
      <c r="S504"/>
      <c r="T504"/>
      <c r="U504"/>
      <c r="V504"/>
      <c r="W504"/>
      <c r="X504"/>
      <c r="Y504"/>
      <c r="Z504"/>
      <c r="AA504"/>
      <c r="AB504"/>
      <c r="AC504"/>
      <c r="AD504"/>
      <c r="AE504"/>
      <c r="AF504"/>
      <c r="AG504"/>
      <c r="AH504"/>
      <c r="AI504"/>
      <c r="AJ504"/>
      <c r="AK504"/>
      <c r="AL504"/>
      <c r="AM504"/>
      <c r="AN504" s="74"/>
      <c r="AO504"/>
      <c r="AP504"/>
      <c r="AQ504"/>
      <c r="AR504"/>
      <c r="AS504"/>
      <c r="AT504"/>
      <c r="AU504"/>
      <c r="AV504"/>
      <c r="AW504"/>
      <c r="AX504"/>
      <c r="AY504"/>
      <c r="AZ504"/>
      <c r="BA504"/>
      <c r="BB504"/>
      <c r="BC504"/>
      <c r="BD504"/>
      <c r="BE504"/>
      <c r="BF504"/>
      <c r="BG504"/>
      <c r="BH504"/>
      <c r="BI504"/>
      <c r="BJ504"/>
      <c r="BK504"/>
      <c r="BL504"/>
      <c r="BM504"/>
      <c r="BN504"/>
      <c r="BO504"/>
      <c r="BP504"/>
      <c r="BQ504"/>
      <c r="BR504"/>
      <c r="BS504"/>
      <c r="BT504"/>
      <c r="BU504"/>
      <c r="BV504"/>
      <c r="BW504"/>
      <c r="BX504"/>
    </row>
    <row r="505" spans="10:76">
      <c r="J505"/>
      <c r="K505"/>
      <c r="L505"/>
      <c r="M505"/>
      <c r="N505"/>
      <c r="O505"/>
      <c r="P505"/>
      <c r="Q505"/>
      <c r="R505"/>
      <c r="S505"/>
      <c r="T505"/>
      <c r="U505"/>
      <c r="V505"/>
      <c r="W505"/>
      <c r="X505"/>
      <c r="Y505"/>
      <c r="Z505"/>
      <c r="AA505"/>
      <c r="AB505"/>
      <c r="AC505"/>
      <c r="AD505"/>
      <c r="AE505"/>
      <c r="AF505"/>
      <c r="AG505"/>
      <c r="AH505"/>
      <c r="AI505"/>
      <c r="AJ505"/>
      <c r="AK505"/>
      <c r="AL505"/>
      <c r="AM505"/>
      <c r="AN505" s="74"/>
      <c r="AO505"/>
      <c r="AP505"/>
      <c r="AQ505"/>
      <c r="AR505"/>
      <c r="AS505"/>
      <c r="AT505"/>
      <c r="AU505"/>
      <c r="AV505"/>
      <c r="AW505"/>
      <c r="AX505"/>
      <c r="AY505"/>
      <c r="AZ505"/>
      <c r="BA505"/>
      <c r="BB505"/>
      <c r="BC505"/>
      <c r="BD505"/>
      <c r="BE505"/>
      <c r="BF505"/>
      <c r="BG505"/>
      <c r="BH505"/>
      <c r="BI505"/>
      <c r="BJ505"/>
      <c r="BK505"/>
      <c r="BL505"/>
      <c r="BM505"/>
      <c r="BN505"/>
      <c r="BO505"/>
      <c r="BP505"/>
      <c r="BQ505"/>
      <c r="BR505"/>
      <c r="BS505"/>
      <c r="BT505"/>
      <c r="BU505"/>
      <c r="BV505"/>
      <c r="BW505"/>
      <c r="BX505"/>
    </row>
    <row r="506" spans="10:76">
      <c r="J506"/>
      <c r="K506"/>
      <c r="L506"/>
      <c r="M506"/>
      <c r="N506"/>
      <c r="O506"/>
      <c r="P506"/>
      <c r="Q506"/>
      <c r="R506"/>
      <c r="S506"/>
      <c r="T506"/>
      <c r="U506"/>
      <c r="V506"/>
      <c r="W506"/>
      <c r="X506"/>
      <c r="Y506"/>
      <c r="Z506"/>
      <c r="AA506"/>
      <c r="AB506"/>
      <c r="AC506"/>
      <c r="AD506"/>
      <c r="AE506"/>
      <c r="AF506"/>
      <c r="AG506"/>
      <c r="AH506"/>
      <c r="AI506"/>
      <c r="AJ506"/>
      <c r="AK506"/>
      <c r="AL506"/>
      <c r="AM506"/>
      <c r="AN506" s="74"/>
      <c r="AO506"/>
      <c r="AP506"/>
      <c r="AQ506"/>
      <c r="AR506"/>
      <c r="AS506"/>
      <c r="AT506"/>
      <c r="AU506"/>
      <c r="AV506"/>
      <c r="AW506"/>
      <c r="AX506"/>
      <c r="AY506"/>
      <c r="AZ506"/>
      <c r="BA506"/>
      <c r="BB506"/>
      <c r="BC506"/>
      <c r="BD506"/>
      <c r="BE506"/>
      <c r="BF506"/>
      <c r="BG506"/>
      <c r="BH506"/>
      <c r="BI506"/>
      <c r="BJ506"/>
      <c r="BK506"/>
      <c r="BL506"/>
      <c r="BM506"/>
      <c r="BN506"/>
      <c r="BO506"/>
      <c r="BP506"/>
      <c r="BQ506"/>
      <c r="BR506"/>
      <c r="BS506"/>
      <c r="BT506"/>
      <c r="BU506"/>
      <c r="BV506"/>
      <c r="BW506"/>
      <c r="BX506"/>
    </row>
    <row r="507" spans="10:76">
      <c r="J507"/>
      <c r="K507"/>
      <c r="L507"/>
      <c r="M507"/>
      <c r="N507"/>
      <c r="O507"/>
      <c r="P507"/>
      <c r="Q507"/>
      <c r="R507"/>
      <c r="S507"/>
      <c r="T507"/>
      <c r="U507"/>
      <c r="V507"/>
      <c r="W507"/>
      <c r="X507"/>
      <c r="Y507"/>
      <c r="Z507"/>
      <c r="AA507"/>
      <c r="AB507"/>
      <c r="AC507"/>
      <c r="AD507"/>
      <c r="AE507"/>
      <c r="AF507"/>
      <c r="AG507"/>
      <c r="AH507"/>
      <c r="AI507"/>
      <c r="AJ507"/>
      <c r="AK507"/>
      <c r="AL507"/>
      <c r="AM507"/>
      <c r="AN507" s="74"/>
      <c r="AO507"/>
      <c r="AP507"/>
      <c r="AQ507"/>
      <c r="AR507"/>
      <c r="AS507"/>
      <c r="AT507"/>
      <c r="AU507"/>
      <c r="AV507"/>
      <c r="AW507"/>
      <c r="AX507"/>
      <c r="AY507"/>
      <c r="AZ507"/>
      <c r="BA507"/>
      <c r="BB507"/>
      <c r="BC507"/>
      <c r="BD507"/>
      <c r="BE507"/>
      <c r="BF507"/>
      <c r="BG507"/>
      <c r="BH507"/>
      <c r="BI507"/>
      <c r="BJ507"/>
      <c r="BK507"/>
      <c r="BL507"/>
      <c r="BM507"/>
      <c r="BN507"/>
      <c r="BO507"/>
      <c r="BP507"/>
      <c r="BQ507"/>
      <c r="BR507"/>
      <c r="BS507"/>
      <c r="BT507"/>
      <c r="BU507"/>
      <c r="BV507"/>
      <c r="BW507"/>
      <c r="BX507"/>
    </row>
    <row r="508" spans="10:76">
      <c r="J508"/>
      <c r="K508"/>
      <c r="L508"/>
      <c r="M508"/>
      <c r="N508"/>
      <c r="O508"/>
      <c r="P508"/>
      <c r="Q508"/>
      <c r="R508"/>
      <c r="S508"/>
      <c r="T508"/>
      <c r="U508"/>
      <c r="V508"/>
      <c r="W508"/>
      <c r="X508"/>
      <c r="Y508"/>
      <c r="Z508"/>
      <c r="AA508"/>
      <c r="AB508"/>
      <c r="AC508"/>
      <c r="AD508"/>
      <c r="AE508"/>
      <c r="AF508"/>
      <c r="AG508"/>
      <c r="AH508"/>
      <c r="AI508"/>
      <c r="AJ508"/>
      <c r="AK508"/>
      <c r="AL508"/>
      <c r="AM508"/>
      <c r="AN508" s="74"/>
      <c r="AO508"/>
      <c r="AP508"/>
      <c r="AQ508"/>
      <c r="AR508"/>
      <c r="AS508"/>
      <c r="AT508"/>
      <c r="AU508"/>
      <c r="AV508"/>
      <c r="AW508"/>
      <c r="AX508"/>
      <c r="AY508"/>
      <c r="AZ508"/>
      <c r="BA508"/>
      <c r="BB508"/>
      <c r="BC508"/>
      <c r="BD508"/>
      <c r="BE508"/>
      <c r="BF508"/>
      <c r="BG508"/>
      <c r="BH508"/>
      <c r="BI508"/>
      <c r="BJ508"/>
      <c r="BK508"/>
      <c r="BL508"/>
      <c r="BM508"/>
      <c r="BN508"/>
      <c r="BO508"/>
      <c r="BP508"/>
      <c r="BQ508"/>
      <c r="BR508"/>
      <c r="BS508"/>
      <c r="BT508"/>
      <c r="BU508"/>
      <c r="BV508"/>
      <c r="BW508"/>
      <c r="BX508"/>
    </row>
    <row r="509" spans="10:76">
      <c r="J509"/>
      <c r="K509"/>
      <c r="L509"/>
      <c r="M509"/>
      <c r="N509"/>
      <c r="O509"/>
      <c r="P509"/>
      <c r="Q509"/>
      <c r="R509"/>
      <c r="S509"/>
      <c r="T509"/>
      <c r="U509"/>
      <c r="V509"/>
      <c r="W509"/>
      <c r="X509"/>
      <c r="Y509"/>
      <c r="Z509"/>
      <c r="AA509"/>
      <c r="AB509"/>
      <c r="AC509"/>
      <c r="AD509"/>
      <c r="AE509"/>
      <c r="AF509"/>
      <c r="AG509"/>
      <c r="AH509"/>
      <c r="AI509"/>
      <c r="AJ509"/>
      <c r="AK509"/>
      <c r="AL509"/>
      <c r="AM509"/>
      <c r="AN509" s="74"/>
      <c r="AO509"/>
      <c r="AP509"/>
      <c r="AQ509"/>
      <c r="AR509"/>
      <c r="AS509"/>
      <c r="AT509"/>
      <c r="AU509"/>
      <c r="AV509"/>
      <c r="AW509"/>
      <c r="AX509"/>
      <c r="AY509"/>
      <c r="AZ509"/>
      <c r="BA509"/>
      <c r="BB509"/>
      <c r="BC509"/>
      <c r="BD509"/>
      <c r="BE509"/>
      <c r="BF509"/>
      <c r="BG509"/>
      <c r="BH509"/>
      <c r="BI509"/>
      <c r="BJ509"/>
      <c r="BK509"/>
      <c r="BL509"/>
      <c r="BM509"/>
      <c r="BN509"/>
      <c r="BO509"/>
      <c r="BP509"/>
      <c r="BQ509"/>
      <c r="BR509"/>
      <c r="BS509"/>
      <c r="BT509"/>
      <c r="BU509"/>
      <c r="BV509"/>
      <c r="BW509"/>
      <c r="BX509"/>
    </row>
    <row r="510" spans="10:76">
      <c r="J510"/>
      <c r="K510"/>
      <c r="L510"/>
      <c r="M510"/>
      <c r="N510"/>
      <c r="O510"/>
      <c r="P510"/>
      <c r="Q510"/>
      <c r="R510"/>
      <c r="S510"/>
      <c r="T510"/>
      <c r="U510"/>
      <c r="V510"/>
      <c r="W510"/>
      <c r="X510"/>
      <c r="Y510"/>
      <c r="Z510"/>
      <c r="AA510"/>
      <c r="AB510"/>
      <c r="AC510"/>
      <c r="AD510"/>
      <c r="AE510"/>
      <c r="AF510"/>
      <c r="AG510"/>
      <c r="AH510"/>
      <c r="AI510"/>
      <c r="AJ510"/>
      <c r="AK510"/>
      <c r="AL510"/>
      <c r="AM510"/>
      <c r="AN510" s="74"/>
      <c r="AO510"/>
      <c r="AP510"/>
      <c r="AQ510"/>
      <c r="AR510"/>
      <c r="AS510"/>
      <c r="AT510"/>
      <c r="AU510"/>
      <c r="AV510"/>
      <c r="AW510"/>
      <c r="AX510"/>
      <c r="AY510"/>
      <c r="AZ510"/>
      <c r="BA510"/>
      <c r="BB510"/>
      <c r="BC510"/>
      <c r="BD510"/>
      <c r="BE510"/>
      <c r="BF510"/>
      <c r="BG510"/>
      <c r="BH510"/>
      <c r="BI510"/>
      <c r="BJ510"/>
      <c r="BK510"/>
      <c r="BL510"/>
      <c r="BM510"/>
      <c r="BN510"/>
      <c r="BO510"/>
      <c r="BP510"/>
      <c r="BQ510"/>
      <c r="BR510"/>
      <c r="BS510"/>
      <c r="BT510"/>
      <c r="BU510"/>
      <c r="BV510"/>
      <c r="BW510"/>
      <c r="BX510"/>
    </row>
    <row r="511" spans="10:76">
      <c r="J511"/>
      <c r="K511"/>
      <c r="L511"/>
      <c r="M511"/>
      <c r="N511"/>
      <c r="O511"/>
      <c r="P511"/>
      <c r="Q511"/>
      <c r="R511"/>
      <c r="S511"/>
      <c r="T511"/>
      <c r="U511"/>
      <c r="V511"/>
      <c r="W511"/>
      <c r="X511"/>
      <c r="Y511"/>
      <c r="Z511"/>
      <c r="AA511"/>
      <c r="AB511"/>
      <c r="AC511"/>
      <c r="AD511"/>
      <c r="AE511"/>
      <c r="AF511"/>
      <c r="AG511"/>
      <c r="AH511"/>
      <c r="AI511"/>
      <c r="AJ511"/>
      <c r="AK511"/>
      <c r="AL511"/>
      <c r="AM511"/>
      <c r="AN511" s="74"/>
      <c r="AO511"/>
      <c r="AP511"/>
      <c r="AQ511"/>
      <c r="AR511"/>
      <c r="AS511"/>
      <c r="AT511"/>
      <c r="AU511"/>
      <c r="AV511"/>
      <c r="AW511"/>
      <c r="AX511"/>
      <c r="AY511"/>
      <c r="AZ511"/>
      <c r="BA511"/>
      <c r="BB511"/>
      <c r="BC511"/>
      <c r="BD511"/>
      <c r="BE511"/>
      <c r="BF511"/>
      <c r="BG511"/>
      <c r="BH511"/>
      <c r="BI511"/>
      <c r="BJ511"/>
      <c r="BK511"/>
      <c r="BL511"/>
      <c r="BM511"/>
      <c r="BN511"/>
      <c r="BO511"/>
      <c r="BP511"/>
      <c r="BQ511"/>
      <c r="BR511"/>
      <c r="BS511"/>
      <c r="BT511"/>
      <c r="BU511"/>
      <c r="BV511"/>
      <c r="BW511"/>
      <c r="BX511"/>
    </row>
    <row r="512" spans="10:76">
      <c r="J512"/>
      <c r="K512"/>
      <c r="L512"/>
      <c r="M512"/>
      <c r="N512"/>
      <c r="O512"/>
      <c r="P512"/>
      <c r="Q512"/>
      <c r="R512"/>
      <c r="S512"/>
      <c r="T512"/>
      <c r="U512"/>
      <c r="V512"/>
      <c r="W512"/>
      <c r="X512"/>
      <c r="Y512"/>
      <c r="Z512"/>
      <c r="AA512"/>
      <c r="AB512"/>
      <c r="AC512"/>
      <c r="AD512"/>
      <c r="AE512"/>
      <c r="AF512"/>
      <c r="AG512"/>
      <c r="AH512"/>
      <c r="AI512"/>
      <c r="AJ512"/>
      <c r="AK512"/>
      <c r="AL512"/>
      <c r="AM512"/>
      <c r="AN512" s="74"/>
      <c r="AO512"/>
      <c r="AP512"/>
      <c r="AQ512"/>
      <c r="AR512"/>
      <c r="AS512"/>
      <c r="AT512"/>
      <c r="AU512"/>
      <c r="AV512"/>
      <c r="AW512"/>
      <c r="AX512"/>
      <c r="AY512"/>
      <c r="AZ512"/>
      <c r="BA512"/>
      <c r="BB512"/>
      <c r="BC512"/>
      <c r="BD512"/>
      <c r="BE512"/>
      <c r="BF512"/>
      <c r="BG512"/>
      <c r="BH512"/>
      <c r="BI512"/>
      <c r="BJ512"/>
      <c r="BK512"/>
      <c r="BL512"/>
      <c r="BM512"/>
      <c r="BN512"/>
      <c r="BO512"/>
      <c r="BP512"/>
      <c r="BQ512"/>
      <c r="BR512"/>
      <c r="BS512"/>
      <c r="BT512"/>
      <c r="BU512"/>
      <c r="BV512"/>
      <c r="BW512"/>
      <c r="BX512"/>
    </row>
    <row r="513" spans="10:76">
      <c r="J513"/>
      <c r="K513"/>
      <c r="L513"/>
      <c r="M513"/>
      <c r="N513"/>
      <c r="O513"/>
      <c r="P513"/>
      <c r="Q513"/>
      <c r="R513"/>
      <c r="S513"/>
      <c r="T513"/>
      <c r="U513"/>
      <c r="V513"/>
      <c r="W513"/>
      <c r="X513"/>
      <c r="Y513"/>
      <c r="Z513"/>
      <c r="AA513"/>
      <c r="AB513"/>
      <c r="AC513"/>
      <c r="AD513"/>
      <c r="AE513"/>
      <c r="AF513"/>
      <c r="AG513"/>
      <c r="AH513"/>
      <c r="AI513"/>
      <c r="AJ513"/>
      <c r="AK513"/>
      <c r="AL513"/>
      <c r="AM513"/>
      <c r="AN513" s="74"/>
      <c r="AO513"/>
      <c r="AP513"/>
      <c r="AQ513"/>
      <c r="AR513"/>
      <c r="AS513"/>
      <c r="AT513"/>
      <c r="AU513"/>
      <c r="AV513"/>
      <c r="AW513"/>
      <c r="AX513"/>
      <c r="AY513"/>
      <c r="AZ513"/>
      <c r="BA513"/>
      <c r="BB513"/>
      <c r="BC513"/>
      <c r="BD513"/>
      <c r="BE513"/>
      <c r="BF513"/>
      <c r="BG513"/>
      <c r="BH513"/>
      <c r="BI513"/>
      <c r="BJ513"/>
      <c r="BK513"/>
      <c r="BL513"/>
      <c r="BM513"/>
      <c r="BN513"/>
      <c r="BO513"/>
      <c r="BP513"/>
      <c r="BQ513"/>
      <c r="BR513"/>
      <c r="BS513"/>
      <c r="BT513"/>
      <c r="BU513"/>
      <c r="BV513"/>
      <c r="BW513"/>
      <c r="BX513"/>
    </row>
    <row r="514" spans="10:76">
      <c r="J514"/>
      <c r="K514"/>
      <c r="L514"/>
      <c r="M514"/>
      <c r="N514"/>
      <c r="O514"/>
      <c r="P514"/>
      <c r="Q514"/>
      <c r="R514"/>
      <c r="S514"/>
      <c r="T514"/>
      <c r="U514"/>
      <c r="V514"/>
      <c r="W514"/>
      <c r="X514"/>
      <c r="Y514"/>
      <c r="Z514"/>
      <c r="AA514"/>
      <c r="AB514"/>
      <c r="AC514"/>
      <c r="AD514"/>
      <c r="AE514"/>
      <c r="AF514"/>
      <c r="AG514"/>
      <c r="AH514"/>
      <c r="AI514"/>
      <c r="AJ514"/>
      <c r="AK514"/>
      <c r="AL514"/>
      <c r="AM514"/>
      <c r="AN514" s="74"/>
      <c r="AO514"/>
      <c r="AP514"/>
      <c r="AQ514"/>
      <c r="AR514"/>
      <c r="AS514"/>
      <c r="AT514"/>
      <c r="AU514"/>
      <c r="AV514"/>
      <c r="AW514"/>
      <c r="AX514"/>
      <c r="AY514"/>
      <c r="AZ514"/>
      <c r="BA514"/>
      <c r="BB514"/>
      <c r="BC514"/>
      <c r="BD514"/>
      <c r="BE514"/>
      <c r="BF514"/>
      <c r="BG514"/>
      <c r="BH514"/>
      <c r="BI514"/>
      <c r="BJ514"/>
      <c r="BK514"/>
      <c r="BL514"/>
      <c r="BM514"/>
      <c r="BN514"/>
      <c r="BO514"/>
      <c r="BP514"/>
      <c r="BQ514"/>
      <c r="BR514"/>
      <c r="BS514"/>
      <c r="BT514"/>
      <c r="BU514"/>
      <c r="BV514"/>
      <c r="BW514"/>
      <c r="BX514"/>
    </row>
    <row r="515" spans="10:76">
      <c r="J515"/>
      <c r="K515"/>
      <c r="L515"/>
      <c r="M515"/>
      <c r="N515"/>
      <c r="O515"/>
      <c r="P515"/>
      <c r="Q515"/>
      <c r="R515"/>
      <c r="S515"/>
      <c r="T515"/>
      <c r="U515"/>
      <c r="V515"/>
      <c r="W515"/>
      <c r="X515"/>
      <c r="Y515"/>
      <c r="Z515"/>
      <c r="AA515"/>
      <c r="AB515"/>
      <c r="AC515"/>
      <c r="AD515"/>
      <c r="AE515"/>
      <c r="AF515"/>
      <c r="AG515"/>
      <c r="AH515"/>
      <c r="AI515"/>
      <c r="AJ515"/>
      <c r="AK515"/>
      <c r="AL515"/>
      <c r="AM515"/>
      <c r="AN515" s="74"/>
      <c r="AO515"/>
      <c r="AP515"/>
      <c r="AQ515"/>
      <c r="AR515"/>
      <c r="AS515"/>
      <c r="AT515"/>
      <c r="AU515"/>
      <c r="AV515"/>
      <c r="AW515"/>
      <c r="AX515"/>
      <c r="AY515"/>
      <c r="AZ515"/>
      <c r="BA515"/>
      <c r="BB515"/>
      <c r="BC515"/>
      <c r="BD515"/>
      <c r="BE515"/>
      <c r="BF515"/>
      <c r="BG515"/>
      <c r="BH515"/>
      <c r="BI515"/>
      <c r="BJ515"/>
      <c r="BK515"/>
      <c r="BL515"/>
      <c r="BM515"/>
      <c r="BN515"/>
      <c r="BO515"/>
      <c r="BP515"/>
      <c r="BQ515"/>
      <c r="BR515"/>
      <c r="BS515"/>
      <c r="BT515"/>
      <c r="BU515"/>
      <c r="BV515"/>
      <c r="BW515"/>
      <c r="BX515"/>
    </row>
    <row r="516" spans="10:76">
      <c r="J516"/>
      <c r="K516"/>
      <c r="L516"/>
      <c r="M516"/>
      <c r="N516"/>
      <c r="O516"/>
      <c r="P516"/>
      <c r="Q516"/>
      <c r="R516"/>
      <c r="S516"/>
      <c r="T516"/>
      <c r="U516"/>
      <c r="V516"/>
      <c r="W516"/>
      <c r="X516"/>
      <c r="Y516"/>
      <c r="Z516"/>
      <c r="AA516"/>
      <c r="AB516"/>
      <c r="AC516"/>
      <c r="AD516"/>
      <c r="AE516"/>
      <c r="AF516"/>
      <c r="AG516"/>
      <c r="AH516"/>
      <c r="AI516"/>
      <c r="AJ516"/>
      <c r="AK516"/>
      <c r="AL516"/>
      <c r="AM516"/>
      <c r="AN516" s="74"/>
      <c r="AO516"/>
      <c r="AP516"/>
      <c r="AQ516"/>
      <c r="AR516"/>
      <c r="AS516"/>
      <c r="AT516"/>
      <c r="AU516"/>
      <c r="AV516"/>
      <c r="AW516"/>
      <c r="AX516"/>
      <c r="AY516"/>
      <c r="AZ516"/>
      <c r="BA516"/>
      <c r="BB516"/>
      <c r="BC516"/>
      <c r="BD516"/>
      <c r="BE516"/>
      <c r="BF516"/>
      <c r="BG516"/>
      <c r="BH516"/>
      <c r="BI516"/>
      <c r="BJ516"/>
      <c r="BK516"/>
      <c r="BL516"/>
      <c r="BM516"/>
      <c r="BN516"/>
      <c r="BO516"/>
      <c r="BP516"/>
      <c r="BQ516"/>
      <c r="BR516"/>
      <c r="BS516"/>
      <c r="BT516"/>
      <c r="BU516"/>
      <c r="BV516"/>
      <c r="BW516"/>
      <c r="BX516"/>
    </row>
    <row r="517" spans="10:76">
      <c r="J517"/>
      <c r="K517"/>
      <c r="L517"/>
      <c r="M517"/>
      <c r="N517"/>
      <c r="O517"/>
      <c r="P517"/>
      <c r="Q517"/>
      <c r="R517"/>
      <c r="S517"/>
      <c r="T517"/>
      <c r="U517"/>
      <c r="V517"/>
      <c r="W517"/>
      <c r="X517"/>
      <c r="Y517"/>
      <c r="Z517"/>
      <c r="AA517"/>
      <c r="AB517"/>
      <c r="AC517"/>
      <c r="AD517"/>
      <c r="AE517"/>
      <c r="AF517"/>
      <c r="AG517"/>
      <c r="AH517"/>
      <c r="AI517"/>
      <c r="AJ517"/>
      <c r="AK517"/>
      <c r="AL517"/>
      <c r="AM517"/>
      <c r="AN517" s="74"/>
      <c r="AO517"/>
      <c r="AP517"/>
      <c r="AQ517"/>
      <c r="AR517"/>
      <c r="AS517"/>
      <c r="AT517"/>
      <c r="AU517"/>
      <c r="AV517"/>
      <c r="AW517"/>
      <c r="AX517"/>
      <c r="AY517"/>
      <c r="AZ517"/>
      <c r="BA517"/>
      <c r="BB517"/>
      <c r="BC517"/>
      <c r="BD517"/>
      <c r="BE517"/>
      <c r="BF517"/>
      <c r="BG517"/>
      <c r="BH517"/>
      <c r="BI517"/>
      <c r="BJ517"/>
      <c r="BK517"/>
      <c r="BL517"/>
      <c r="BM517"/>
      <c r="BN517"/>
      <c r="BO517"/>
      <c r="BP517"/>
      <c r="BQ517"/>
      <c r="BR517"/>
      <c r="BS517"/>
      <c r="BT517"/>
      <c r="BU517"/>
      <c r="BV517"/>
      <c r="BW517"/>
      <c r="BX517"/>
    </row>
    <row r="518" spans="10:76">
      <c r="J518"/>
      <c r="K518"/>
      <c r="L518"/>
      <c r="M518"/>
      <c r="N518"/>
      <c r="O518"/>
      <c r="P518"/>
      <c r="Q518"/>
      <c r="R518"/>
      <c r="S518"/>
      <c r="T518"/>
      <c r="U518"/>
      <c r="V518"/>
      <c r="W518"/>
      <c r="X518"/>
      <c r="Y518"/>
      <c r="Z518"/>
      <c r="AA518"/>
      <c r="AB518"/>
      <c r="AC518"/>
      <c r="AD518"/>
      <c r="AE518"/>
      <c r="AF518"/>
      <c r="AG518"/>
      <c r="AH518"/>
      <c r="AI518"/>
      <c r="AJ518"/>
      <c r="AK518"/>
      <c r="AL518"/>
      <c r="AM518"/>
      <c r="AN518" s="74"/>
      <c r="AO518"/>
      <c r="AP518"/>
      <c r="AQ518"/>
      <c r="AR518"/>
      <c r="AS518"/>
      <c r="AT518"/>
      <c r="AU518"/>
      <c r="AV518"/>
      <c r="AW518"/>
      <c r="AX518"/>
      <c r="AY518"/>
      <c r="AZ518"/>
      <c r="BA518"/>
      <c r="BB518"/>
      <c r="BC518"/>
      <c r="BD518"/>
      <c r="BE518"/>
      <c r="BF518"/>
      <c r="BG518"/>
      <c r="BH518"/>
      <c r="BI518"/>
      <c r="BJ518"/>
      <c r="BK518"/>
      <c r="BL518"/>
      <c r="BM518"/>
      <c r="BN518"/>
      <c r="BO518"/>
      <c r="BP518"/>
      <c r="BQ518"/>
      <c r="BR518"/>
      <c r="BS518"/>
      <c r="BT518"/>
      <c r="BU518"/>
      <c r="BV518"/>
      <c r="BW518"/>
      <c r="BX518"/>
    </row>
    <row r="519" spans="10:76">
      <c r="J519"/>
      <c r="K519"/>
      <c r="L519"/>
      <c r="M519"/>
      <c r="N519"/>
      <c r="O519"/>
      <c r="P519"/>
      <c r="Q519"/>
      <c r="R519"/>
      <c r="S519"/>
      <c r="T519"/>
      <c r="U519"/>
      <c r="V519"/>
      <c r="W519"/>
      <c r="X519"/>
      <c r="Y519"/>
      <c r="Z519"/>
      <c r="AA519"/>
      <c r="AB519"/>
      <c r="AC519"/>
      <c r="AD519"/>
      <c r="AE519"/>
      <c r="AF519"/>
      <c r="AG519"/>
      <c r="AH519"/>
      <c r="AI519"/>
      <c r="AJ519"/>
      <c r="AK519"/>
      <c r="AL519"/>
      <c r="AM519"/>
      <c r="AN519" s="74"/>
      <c r="AO519"/>
      <c r="AP519"/>
      <c r="AQ519"/>
      <c r="AR519"/>
      <c r="AS519"/>
      <c r="AT519"/>
      <c r="AU519"/>
      <c r="AV519"/>
      <c r="AW519"/>
      <c r="AX519"/>
      <c r="AY519"/>
      <c r="AZ519"/>
      <c r="BA519"/>
      <c r="BB519"/>
      <c r="BC519"/>
      <c r="BD519"/>
      <c r="BE519"/>
      <c r="BF519"/>
      <c r="BG519"/>
      <c r="BH519"/>
      <c r="BI519"/>
      <c r="BJ519"/>
      <c r="BK519"/>
      <c r="BL519"/>
      <c r="BM519"/>
      <c r="BN519"/>
      <c r="BO519"/>
      <c r="BP519"/>
      <c r="BQ519"/>
      <c r="BR519"/>
      <c r="BS519"/>
      <c r="BT519"/>
      <c r="BU519"/>
      <c r="BV519"/>
      <c r="BW519"/>
      <c r="BX519"/>
    </row>
    <row r="520" spans="10:76">
      <c r="J520"/>
      <c r="K520"/>
      <c r="L520"/>
      <c r="M520"/>
      <c r="N520"/>
      <c r="O520"/>
      <c r="P520"/>
      <c r="Q520"/>
      <c r="R520"/>
      <c r="S520"/>
      <c r="T520"/>
      <c r="U520"/>
      <c r="V520"/>
      <c r="W520"/>
      <c r="X520"/>
      <c r="Y520"/>
      <c r="Z520"/>
      <c r="AA520"/>
      <c r="AB520"/>
      <c r="AC520"/>
      <c r="AD520"/>
      <c r="AE520"/>
      <c r="AF520"/>
      <c r="AG520"/>
      <c r="AH520"/>
      <c r="AI520"/>
      <c r="AJ520"/>
      <c r="AK520"/>
      <c r="AL520"/>
      <c r="AM520"/>
      <c r="AN520" s="74"/>
      <c r="AO520"/>
      <c r="AP520"/>
      <c r="AQ520"/>
      <c r="AR520"/>
      <c r="AS520"/>
      <c r="AT520"/>
      <c r="AU520"/>
      <c r="AV520"/>
      <c r="AW520"/>
      <c r="AX520"/>
      <c r="AY520"/>
      <c r="AZ520"/>
      <c r="BA520"/>
      <c r="BB520"/>
      <c r="BC520"/>
      <c r="BD520"/>
      <c r="BE520"/>
      <c r="BF520"/>
      <c r="BG520"/>
      <c r="BH520"/>
      <c r="BI520"/>
      <c r="BJ520"/>
      <c r="BK520"/>
      <c r="BL520"/>
      <c r="BM520"/>
      <c r="BN520"/>
      <c r="BO520"/>
      <c r="BP520"/>
      <c r="BQ520"/>
      <c r="BR520"/>
      <c r="BS520"/>
      <c r="BT520"/>
      <c r="BU520"/>
      <c r="BV520"/>
      <c r="BW520"/>
      <c r="BX520"/>
    </row>
    <row r="521" spans="10:76">
      <c r="J521"/>
      <c r="K521"/>
      <c r="L521"/>
      <c r="M521"/>
      <c r="N521"/>
      <c r="O521"/>
      <c r="P521"/>
      <c r="Q521"/>
      <c r="R521"/>
      <c r="S521"/>
      <c r="T521"/>
      <c r="U521"/>
      <c r="V521"/>
      <c r="W521"/>
      <c r="X521"/>
      <c r="Y521"/>
      <c r="Z521"/>
      <c r="AA521"/>
      <c r="AB521"/>
      <c r="AC521"/>
      <c r="AD521"/>
      <c r="AE521"/>
      <c r="AF521"/>
      <c r="AG521"/>
      <c r="AH521"/>
      <c r="AI521"/>
      <c r="AJ521"/>
      <c r="AK521"/>
      <c r="AL521"/>
      <c r="AM521"/>
      <c r="AN521" s="74"/>
      <c r="AO521"/>
      <c r="AP521"/>
      <c r="AQ521"/>
      <c r="AR521"/>
      <c r="AS521"/>
      <c r="AT521"/>
      <c r="AU521"/>
      <c r="AV521"/>
      <c r="AW521"/>
      <c r="AX521"/>
      <c r="AY521"/>
      <c r="AZ521"/>
      <c r="BA521"/>
      <c r="BB521"/>
      <c r="BC521"/>
      <c r="BD521"/>
      <c r="BE521"/>
      <c r="BF521"/>
      <c r="BG521"/>
      <c r="BH521"/>
      <c r="BI521"/>
      <c r="BJ521"/>
      <c r="BK521"/>
      <c r="BL521"/>
      <c r="BM521"/>
      <c r="BN521"/>
      <c r="BO521"/>
      <c r="BP521"/>
      <c r="BQ521"/>
      <c r="BR521"/>
      <c r="BS521"/>
      <c r="BT521"/>
      <c r="BU521"/>
      <c r="BV521"/>
      <c r="BW521"/>
      <c r="BX521"/>
    </row>
    <row r="522" spans="10:76">
      <c r="J522"/>
      <c r="K522"/>
      <c r="L522"/>
      <c r="M522"/>
      <c r="N522"/>
      <c r="O522"/>
      <c r="P522"/>
      <c r="Q522"/>
      <c r="R522"/>
      <c r="S522"/>
      <c r="T522"/>
      <c r="U522"/>
      <c r="V522"/>
      <c r="W522"/>
      <c r="X522"/>
      <c r="Y522"/>
      <c r="Z522"/>
      <c r="AA522"/>
      <c r="AB522"/>
      <c r="AC522"/>
      <c r="AD522"/>
      <c r="AE522"/>
      <c r="AF522"/>
      <c r="AG522"/>
      <c r="AH522"/>
      <c r="AI522"/>
      <c r="AJ522"/>
      <c r="AK522"/>
      <c r="AL522"/>
      <c r="AM522"/>
      <c r="AN522" s="74"/>
      <c r="AO522"/>
      <c r="AP522"/>
      <c r="AQ522"/>
      <c r="AR522"/>
      <c r="AS522"/>
      <c r="AT522"/>
      <c r="AU522"/>
      <c r="AV522"/>
      <c r="AW522"/>
      <c r="AX522"/>
      <c r="AY522"/>
      <c r="AZ522"/>
      <c r="BA522"/>
      <c r="BB522"/>
      <c r="BC522"/>
      <c r="BD522"/>
      <c r="BE522"/>
      <c r="BF522"/>
      <c r="BG522"/>
      <c r="BH522"/>
      <c r="BI522"/>
      <c r="BJ522"/>
      <c r="BK522"/>
      <c r="BL522"/>
      <c r="BM522"/>
      <c r="BN522"/>
      <c r="BO522"/>
      <c r="BP522"/>
      <c r="BQ522"/>
      <c r="BR522"/>
      <c r="BS522"/>
      <c r="BT522"/>
      <c r="BU522"/>
      <c r="BV522"/>
      <c r="BW522"/>
      <c r="BX522"/>
    </row>
    <row r="523" spans="10:76">
      <c r="J523"/>
      <c r="K523"/>
      <c r="L523"/>
      <c r="M523"/>
      <c r="N523"/>
      <c r="O523"/>
      <c r="P523"/>
      <c r="Q523"/>
      <c r="R523"/>
      <c r="S523"/>
      <c r="T523"/>
      <c r="U523"/>
      <c r="V523"/>
      <c r="W523"/>
      <c r="X523"/>
      <c r="Y523"/>
      <c r="Z523"/>
      <c r="AA523"/>
      <c r="AB523"/>
      <c r="AC523"/>
      <c r="AD523"/>
      <c r="AE523"/>
      <c r="AF523"/>
      <c r="AG523"/>
      <c r="AH523"/>
      <c r="AI523"/>
      <c r="AJ523"/>
      <c r="AK523"/>
      <c r="AL523"/>
      <c r="AM523"/>
      <c r="AN523" s="74"/>
      <c r="AO523"/>
      <c r="AP523"/>
      <c r="AQ523"/>
      <c r="AR523"/>
      <c r="AS523"/>
      <c r="AT523"/>
      <c r="AU523"/>
      <c r="AV523"/>
      <c r="AW523"/>
      <c r="AX523"/>
      <c r="AY523"/>
      <c r="AZ523"/>
      <c r="BA523"/>
      <c r="BB523"/>
      <c r="BC523"/>
      <c r="BD523"/>
      <c r="BE523"/>
      <c r="BF523"/>
      <c r="BG523"/>
      <c r="BH523"/>
      <c r="BI523"/>
      <c r="BJ523"/>
      <c r="BK523"/>
      <c r="BL523"/>
      <c r="BM523"/>
      <c r="BN523"/>
      <c r="BO523"/>
      <c r="BP523"/>
      <c r="BQ523"/>
      <c r="BR523"/>
      <c r="BS523"/>
      <c r="BT523"/>
      <c r="BU523"/>
      <c r="BV523"/>
      <c r="BW523"/>
      <c r="BX523"/>
    </row>
    <row r="524" spans="10:76">
      <c r="J524"/>
      <c r="K524"/>
      <c r="L524"/>
      <c r="M524"/>
      <c r="N524"/>
      <c r="O524"/>
      <c r="P524"/>
      <c r="Q524"/>
      <c r="R524"/>
      <c r="S524"/>
      <c r="T524"/>
      <c r="U524"/>
      <c r="V524"/>
      <c r="W524"/>
      <c r="X524"/>
      <c r="Y524"/>
      <c r="Z524"/>
      <c r="AA524"/>
      <c r="AB524"/>
      <c r="AC524"/>
      <c r="AD524"/>
      <c r="AE524"/>
      <c r="AF524"/>
      <c r="AG524"/>
      <c r="AH524"/>
      <c r="AI524"/>
      <c r="AJ524"/>
      <c r="AK524"/>
      <c r="AL524"/>
      <c r="AM524"/>
      <c r="AN524" s="74"/>
      <c r="AO524"/>
      <c r="AP524"/>
      <c r="AQ524"/>
      <c r="AR524"/>
      <c r="AS524"/>
      <c r="AT524"/>
      <c r="AU524"/>
      <c r="AV524"/>
      <c r="AW524"/>
      <c r="AX524"/>
      <c r="AY524"/>
      <c r="AZ524"/>
      <c r="BA524"/>
      <c r="BB524"/>
      <c r="BC524"/>
      <c r="BD524"/>
      <c r="BE524"/>
      <c r="BF524"/>
      <c r="BG524"/>
      <c r="BH524"/>
      <c r="BI524"/>
      <c r="BJ524"/>
      <c r="BK524"/>
      <c r="BL524"/>
      <c r="BM524"/>
      <c r="BN524"/>
      <c r="BO524"/>
      <c r="BP524"/>
      <c r="BQ524"/>
      <c r="BR524"/>
      <c r="BS524"/>
      <c r="BT524"/>
      <c r="BU524"/>
      <c r="BV524"/>
      <c r="BW524"/>
      <c r="BX524"/>
    </row>
    <row r="525" spans="10:76">
      <c r="J525"/>
      <c r="K525"/>
      <c r="L525"/>
      <c r="M525"/>
      <c r="N525"/>
      <c r="O525"/>
      <c r="P525"/>
      <c r="Q525"/>
      <c r="R525"/>
      <c r="S525"/>
      <c r="T525"/>
      <c r="U525"/>
      <c r="V525"/>
      <c r="W525"/>
      <c r="X525"/>
      <c r="Y525"/>
      <c r="Z525"/>
      <c r="AA525"/>
      <c r="AB525"/>
      <c r="AC525"/>
      <c r="AD525"/>
      <c r="AE525"/>
      <c r="AF525"/>
      <c r="AG525"/>
      <c r="AH525"/>
      <c r="AI525"/>
      <c r="AJ525"/>
      <c r="AK525"/>
      <c r="AL525"/>
      <c r="AM525"/>
      <c r="AN525" s="74"/>
      <c r="AO525"/>
      <c r="AP525"/>
      <c r="AQ525"/>
      <c r="AR525"/>
      <c r="AS525"/>
      <c r="AT525"/>
      <c r="AU525"/>
      <c r="AV525"/>
      <c r="AW525"/>
      <c r="AX525"/>
      <c r="AY525"/>
      <c r="AZ525"/>
      <c r="BA525"/>
      <c r="BB525"/>
      <c r="BC525"/>
      <c r="BD525"/>
      <c r="BE525"/>
      <c r="BF525"/>
      <c r="BG525"/>
      <c r="BH525"/>
      <c r="BI525"/>
      <c r="BJ525"/>
      <c r="BK525"/>
      <c r="BL525"/>
      <c r="BM525"/>
      <c r="BN525"/>
      <c r="BO525"/>
      <c r="BP525"/>
      <c r="BQ525"/>
      <c r="BR525"/>
      <c r="BS525"/>
      <c r="BT525"/>
      <c r="BU525"/>
      <c r="BV525"/>
      <c r="BW525"/>
      <c r="BX525"/>
    </row>
    <row r="526" spans="10:76">
      <c r="J526"/>
      <c r="K526"/>
      <c r="L526"/>
      <c r="M526"/>
      <c r="N526"/>
      <c r="O526"/>
      <c r="P526"/>
      <c r="Q526"/>
      <c r="R526"/>
      <c r="S526"/>
      <c r="T526"/>
      <c r="U526"/>
      <c r="V526"/>
      <c r="W526"/>
      <c r="X526"/>
      <c r="Y526"/>
      <c r="Z526"/>
      <c r="AA526"/>
      <c r="AB526"/>
      <c r="AC526"/>
      <c r="AD526"/>
      <c r="AE526"/>
      <c r="AF526"/>
      <c r="AG526"/>
      <c r="AH526"/>
      <c r="AI526"/>
      <c r="AJ526"/>
      <c r="AK526"/>
      <c r="AL526"/>
      <c r="AM526"/>
      <c r="AN526" s="74"/>
      <c r="AO526"/>
      <c r="AP526"/>
      <c r="AQ526"/>
      <c r="AR526"/>
      <c r="AS526"/>
      <c r="AT526"/>
      <c r="AU526"/>
      <c r="AV526"/>
      <c r="AW526"/>
      <c r="AX526"/>
      <c r="AY526"/>
      <c r="AZ526"/>
      <c r="BA526"/>
      <c r="BB526"/>
      <c r="BC526"/>
      <c r="BD526"/>
      <c r="BE526"/>
      <c r="BF526"/>
      <c r="BG526"/>
      <c r="BH526"/>
      <c r="BI526"/>
      <c r="BJ526"/>
      <c r="BK526"/>
      <c r="BL526"/>
      <c r="BM526"/>
      <c r="BN526"/>
      <c r="BO526"/>
      <c r="BP526"/>
      <c r="BQ526"/>
      <c r="BR526"/>
      <c r="BS526"/>
      <c r="BT526"/>
      <c r="BU526"/>
      <c r="BV526"/>
      <c r="BW526"/>
      <c r="BX526"/>
    </row>
    <row r="527" spans="10:76">
      <c r="J527"/>
      <c r="K527"/>
      <c r="L527"/>
      <c r="M527"/>
      <c r="N527"/>
      <c r="O527"/>
      <c r="P527"/>
      <c r="Q527"/>
      <c r="R527"/>
      <c r="S527"/>
      <c r="T527"/>
      <c r="U527"/>
      <c r="V527"/>
      <c r="W527"/>
      <c r="X527"/>
      <c r="Y527"/>
      <c r="Z527"/>
      <c r="AA527"/>
      <c r="AB527"/>
      <c r="AC527"/>
      <c r="AD527"/>
      <c r="AE527"/>
      <c r="AF527"/>
      <c r="AG527"/>
      <c r="AH527"/>
      <c r="AI527"/>
      <c r="AJ527"/>
      <c r="AK527"/>
      <c r="AL527"/>
      <c r="AM527"/>
      <c r="AN527" s="74"/>
      <c r="AO527"/>
      <c r="AP527"/>
      <c r="AQ527"/>
      <c r="AR527"/>
      <c r="AS527"/>
      <c r="AT527"/>
      <c r="AU527"/>
      <c r="AV527"/>
      <c r="AW527"/>
      <c r="AX527"/>
      <c r="AY527"/>
      <c r="AZ527"/>
      <c r="BA527"/>
      <c r="BB527"/>
      <c r="BC527"/>
      <c r="BD527"/>
      <c r="BE527"/>
      <c r="BF527"/>
      <c r="BG527"/>
      <c r="BH527"/>
      <c r="BI527"/>
      <c r="BJ527"/>
      <c r="BK527"/>
      <c r="BL527"/>
      <c r="BM527"/>
      <c r="BN527"/>
      <c r="BO527"/>
      <c r="BP527"/>
      <c r="BQ527"/>
      <c r="BR527"/>
      <c r="BS527"/>
      <c r="BT527"/>
      <c r="BU527"/>
      <c r="BV527"/>
      <c r="BW527"/>
      <c r="BX527"/>
    </row>
    <row r="528" spans="10:76">
      <c r="J528"/>
      <c r="K528"/>
      <c r="L528"/>
      <c r="M528"/>
      <c r="N528"/>
      <c r="O528"/>
      <c r="P528"/>
      <c r="Q528"/>
      <c r="R528"/>
      <c r="S528"/>
      <c r="T528"/>
      <c r="U528"/>
      <c r="V528"/>
      <c r="W528"/>
      <c r="X528"/>
      <c r="Y528"/>
      <c r="Z528"/>
      <c r="AA528"/>
      <c r="AB528"/>
      <c r="AC528"/>
      <c r="AD528"/>
      <c r="AE528"/>
      <c r="AF528"/>
      <c r="AG528"/>
      <c r="AH528"/>
      <c r="AI528"/>
      <c r="AJ528"/>
      <c r="AK528"/>
      <c r="AL528"/>
      <c r="AM528"/>
      <c r="AN528" s="74"/>
      <c r="AO528"/>
      <c r="AP528"/>
      <c r="AQ528"/>
      <c r="AR528"/>
      <c r="AS528"/>
      <c r="AT528"/>
      <c r="AU528"/>
      <c r="AV528"/>
      <c r="AW528"/>
      <c r="AX528"/>
      <c r="AY528"/>
      <c r="AZ528"/>
      <c r="BA528"/>
      <c r="BB528"/>
      <c r="BC528"/>
      <c r="BD528"/>
      <c r="BE528"/>
      <c r="BF528"/>
      <c r="BG528"/>
      <c r="BH528"/>
      <c r="BI528"/>
      <c r="BJ528"/>
      <c r="BK528"/>
      <c r="BL528"/>
      <c r="BM528"/>
      <c r="BN528"/>
      <c r="BO528"/>
      <c r="BP528"/>
      <c r="BQ528"/>
      <c r="BR528"/>
      <c r="BS528"/>
      <c r="BT528"/>
      <c r="BU528"/>
      <c r="BV528"/>
      <c r="BW528"/>
      <c r="BX528"/>
    </row>
    <row r="529" spans="10:76">
      <c r="J529"/>
      <c r="K529"/>
      <c r="L529"/>
      <c r="M529"/>
      <c r="N529"/>
      <c r="O529"/>
      <c r="P529"/>
      <c r="Q529"/>
      <c r="R529"/>
      <c r="S529"/>
      <c r="T529"/>
      <c r="U529"/>
      <c r="V529"/>
      <c r="W529"/>
      <c r="X529"/>
      <c r="Y529"/>
      <c r="Z529"/>
      <c r="AA529"/>
      <c r="AB529"/>
      <c r="AC529"/>
      <c r="AD529"/>
      <c r="AE529"/>
      <c r="AF529"/>
      <c r="AG529"/>
      <c r="AH529"/>
      <c r="AI529"/>
      <c r="AJ529"/>
      <c r="AK529"/>
      <c r="AL529"/>
      <c r="AM529"/>
      <c r="AN529" s="74"/>
      <c r="AO529"/>
      <c r="AP529"/>
      <c r="AQ529"/>
      <c r="AR529"/>
      <c r="AS529"/>
      <c r="AT529"/>
      <c r="AU529"/>
      <c r="AV529"/>
      <c r="AW529"/>
      <c r="AX529"/>
      <c r="AY529"/>
      <c r="AZ529"/>
      <c r="BA529"/>
      <c r="BB529"/>
      <c r="BC529"/>
      <c r="BD529"/>
      <c r="BE529"/>
      <c r="BF529"/>
      <c r="BG529"/>
      <c r="BH529"/>
      <c r="BI529"/>
      <c r="BJ529"/>
      <c r="BK529"/>
      <c r="BL529"/>
      <c r="BM529"/>
      <c r="BN529"/>
      <c r="BO529"/>
      <c r="BP529"/>
      <c r="BQ529"/>
      <c r="BR529"/>
      <c r="BS529"/>
      <c r="BT529"/>
      <c r="BU529"/>
      <c r="BV529"/>
      <c r="BW529"/>
      <c r="BX529"/>
    </row>
    <row r="530" spans="10:76">
      <c r="J530"/>
      <c r="K530"/>
      <c r="L530"/>
      <c r="M530"/>
      <c r="N530"/>
      <c r="O530"/>
      <c r="P530"/>
      <c r="Q530"/>
      <c r="R530"/>
      <c r="S530"/>
      <c r="T530"/>
      <c r="U530"/>
      <c r="V530"/>
      <c r="W530"/>
      <c r="X530"/>
      <c r="Y530"/>
      <c r="Z530"/>
      <c r="AA530"/>
      <c r="AB530"/>
      <c r="AC530"/>
      <c r="AD530"/>
      <c r="AE530"/>
      <c r="AF530"/>
      <c r="AG530"/>
      <c r="AH530"/>
      <c r="AI530"/>
      <c r="AJ530"/>
      <c r="AK530"/>
      <c r="AL530"/>
      <c r="AM530"/>
      <c r="AN530" s="74"/>
      <c r="AO530"/>
      <c r="AP530"/>
      <c r="AQ530"/>
      <c r="AR530"/>
      <c r="AS530"/>
      <c r="AT530"/>
      <c r="AU530"/>
      <c r="AV530"/>
      <c r="AW530"/>
      <c r="AX530"/>
      <c r="AY530"/>
      <c r="AZ530"/>
      <c r="BA530"/>
      <c r="BB530"/>
      <c r="BC530"/>
      <c r="BD530"/>
      <c r="BE530"/>
      <c r="BF530"/>
      <c r="BG530"/>
      <c r="BH530"/>
      <c r="BI530"/>
      <c r="BJ530"/>
      <c r="BK530"/>
      <c r="BL530"/>
      <c r="BM530"/>
      <c r="BN530"/>
      <c r="BO530"/>
      <c r="BP530"/>
      <c r="BQ530"/>
      <c r="BR530"/>
      <c r="BS530"/>
      <c r="BT530"/>
      <c r="BU530"/>
      <c r="BV530"/>
      <c r="BW530"/>
      <c r="BX530"/>
    </row>
    <row r="531" spans="10:76">
      <c r="J531"/>
      <c r="K531"/>
      <c r="L531"/>
      <c r="M531"/>
      <c r="N531"/>
      <c r="O531"/>
      <c r="P531"/>
      <c r="Q531"/>
      <c r="R531"/>
      <c r="S531"/>
      <c r="T531"/>
      <c r="U531"/>
      <c r="V531"/>
      <c r="W531"/>
      <c r="X531"/>
      <c r="Y531"/>
      <c r="Z531"/>
      <c r="AA531"/>
      <c r="AB531"/>
      <c r="AC531"/>
      <c r="AD531"/>
      <c r="AE531"/>
      <c r="AF531"/>
      <c r="AG531"/>
      <c r="AH531"/>
      <c r="AI531"/>
      <c r="AJ531"/>
      <c r="AK531"/>
      <c r="AL531"/>
      <c r="AM531"/>
      <c r="AN531" s="74"/>
      <c r="AO531"/>
      <c r="AP531"/>
      <c r="AQ531"/>
      <c r="AR531"/>
      <c r="AS531"/>
      <c r="AT531"/>
      <c r="AU531"/>
      <c r="AV531"/>
      <c r="AW531"/>
      <c r="AX531"/>
      <c r="AY531"/>
      <c r="AZ531"/>
      <c r="BA531"/>
      <c r="BB531"/>
      <c r="BC531"/>
      <c r="BD531"/>
      <c r="BE531"/>
      <c r="BF531"/>
      <c r="BG531"/>
      <c r="BH531"/>
      <c r="BI531"/>
      <c r="BJ531"/>
      <c r="BK531"/>
      <c r="BL531"/>
      <c r="BM531"/>
      <c r="BN531"/>
      <c r="BO531"/>
      <c r="BP531"/>
      <c r="BQ531"/>
      <c r="BR531"/>
      <c r="BS531"/>
      <c r="BT531"/>
      <c r="BU531"/>
      <c r="BV531"/>
      <c r="BW531"/>
      <c r="BX531"/>
    </row>
    <row r="532" spans="10:76">
      <c r="J532"/>
      <c r="K532"/>
      <c r="L532"/>
      <c r="M532"/>
      <c r="N532"/>
      <c r="O532"/>
      <c r="P532"/>
      <c r="Q532"/>
      <c r="R532"/>
      <c r="S532"/>
      <c r="T532"/>
      <c r="U532"/>
      <c r="V532"/>
      <c r="W532"/>
      <c r="X532"/>
      <c r="Y532"/>
      <c r="Z532"/>
      <c r="AA532"/>
      <c r="AB532"/>
      <c r="AC532"/>
      <c r="AD532"/>
      <c r="AE532"/>
      <c r="AF532"/>
      <c r="AG532"/>
      <c r="AH532"/>
      <c r="AI532"/>
      <c r="AJ532"/>
      <c r="AK532"/>
      <c r="AL532"/>
      <c r="AM532"/>
      <c r="AN532" s="74"/>
      <c r="AO532"/>
      <c r="AP532"/>
      <c r="AQ532"/>
      <c r="AR532"/>
      <c r="AS532"/>
      <c r="AT532"/>
      <c r="AU532"/>
      <c r="AV532"/>
      <c r="AW532"/>
      <c r="AX532"/>
      <c r="AY532"/>
      <c r="AZ532"/>
      <c r="BA532"/>
      <c r="BB532"/>
      <c r="BC532"/>
      <c r="BD532"/>
      <c r="BE532"/>
      <c r="BF532"/>
      <c r="BG532"/>
      <c r="BH532"/>
      <c r="BI532"/>
      <c r="BJ532"/>
      <c r="BK532"/>
      <c r="BL532"/>
      <c r="BM532"/>
      <c r="BN532"/>
      <c r="BO532"/>
      <c r="BP532"/>
      <c r="BQ532"/>
      <c r="BR532"/>
      <c r="BS532"/>
      <c r="BT532"/>
      <c r="BU532"/>
      <c r="BV532"/>
      <c r="BW532"/>
      <c r="BX532"/>
    </row>
    <row r="533" spans="10:76">
      <c r="J533"/>
      <c r="K533"/>
      <c r="L533"/>
      <c r="M533"/>
      <c r="N533"/>
      <c r="O533"/>
      <c r="P533"/>
      <c r="Q533"/>
      <c r="R533"/>
      <c r="S533"/>
      <c r="T533"/>
      <c r="U533"/>
      <c r="V533"/>
      <c r="W533"/>
      <c r="X533"/>
      <c r="Y533"/>
      <c r="Z533"/>
      <c r="AA533"/>
      <c r="AB533"/>
      <c r="AC533"/>
      <c r="AD533"/>
      <c r="AE533"/>
      <c r="AF533"/>
      <c r="AG533"/>
      <c r="AH533"/>
      <c r="AI533"/>
      <c r="AJ533"/>
      <c r="AK533"/>
      <c r="AL533"/>
      <c r="AM533"/>
      <c r="AN533" s="74"/>
      <c r="AO533"/>
      <c r="AP533"/>
      <c r="AQ533"/>
      <c r="AR533"/>
      <c r="AS533"/>
      <c r="AT533"/>
      <c r="AU533"/>
      <c r="AV533"/>
      <c r="AW533"/>
      <c r="AX533"/>
      <c r="AY533"/>
      <c r="AZ533"/>
      <c r="BA533"/>
      <c r="BB533"/>
      <c r="BC533"/>
      <c r="BD533"/>
      <c r="BE533"/>
      <c r="BF533"/>
      <c r="BG533"/>
      <c r="BH533"/>
      <c r="BI533"/>
      <c r="BJ533"/>
      <c r="BK533"/>
      <c r="BL533"/>
      <c r="BM533"/>
      <c r="BN533"/>
      <c r="BO533"/>
      <c r="BP533"/>
      <c r="BQ533"/>
      <c r="BR533"/>
      <c r="BS533"/>
      <c r="BT533"/>
      <c r="BU533"/>
      <c r="BV533"/>
      <c r="BW533"/>
      <c r="BX533"/>
    </row>
    <row r="534" spans="10:76">
      <c r="J534"/>
      <c r="K534"/>
      <c r="L534"/>
      <c r="M534"/>
      <c r="N534"/>
      <c r="O534"/>
      <c r="P534"/>
      <c r="Q534"/>
      <c r="R534"/>
      <c r="S534"/>
      <c r="T534"/>
      <c r="U534"/>
      <c r="V534"/>
      <c r="W534"/>
      <c r="X534"/>
      <c r="Y534"/>
      <c r="Z534"/>
      <c r="AA534"/>
      <c r="AB534"/>
      <c r="AC534"/>
      <c r="AD534"/>
      <c r="AE534"/>
      <c r="AF534"/>
      <c r="AG534"/>
      <c r="AH534"/>
      <c r="AI534"/>
      <c r="AJ534"/>
      <c r="AK534"/>
      <c r="AL534"/>
      <c r="AM534"/>
      <c r="AN534" s="74"/>
      <c r="AO534"/>
      <c r="AP534"/>
      <c r="AQ534"/>
      <c r="AR534"/>
      <c r="AS534"/>
      <c r="AT534"/>
      <c r="AU534"/>
      <c r="AV534"/>
      <c r="AW534"/>
      <c r="AX534"/>
      <c r="AY534"/>
      <c r="AZ534"/>
      <c r="BA534"/>
      <c r="BB534"/>
      <c r="BC534"/>
      <c r="BD534"/>
      <c r="BE534"/>
      <c r="BF534"/>
      <c r="BG534"/>
      <c r="BH534"/>
      <c r="BI534"/>
      <c r="BJ534"/>
      <c r="BK534"/>
      <c r="BL534"/>
      <c r="BM534"/>
      <c r="BN534"/>
      <c r="BO534"/>
      <c r="BP534"/>
      <c r="BQ534"/>
      <c r="BR534"/>
      <c r="BS534"/>
      <c r="BT534"/>
      <c r="BU534"/>
      <c r="BV534"/>
      <c r="BW534"/>
      <c r="BX534"/>
    </row>
    <row r="535" spans="10:76">
      <c r="J535"/>
      <c r="K535"/>
      <c r="L535"/>
      <c r="M535"/>
      <c r="N535"/>
      <c r="O535"/>
      <c r="P535"/>
      <c r="Q535"/>
      <c r="R535"/>
      <c r="S535"/>
      <c r="T535"/>
      <c r="U535"/>
      <c r="V535"/>
      <c r="W535"/>
      <c r="X535"/>
      <c r="Y535"/>
      <c r="Z535"/>
      <c r="AA535"/>
      <c r="AB535"/>
      <c r="AC535"/>
      <c r="AD535"/>
      <c r="AE535"/>
      <c r="AF535"/>
      <c r="AG535"/>
      <c r="AH535"/>
      <c r="AI535"/>
      <c r="AJ535"/>
      <c r="AK535"/>
      <c r="AL535"/>
      <c r="AM535"/>
      <c r="AN535" s="74"/>
      <c r="AO535"/>
      <c r="AP535"/>
      <c r="AQ535"/>
      <c r="AR535"/>
      <c r="AS535"/>
      <c r="AT535"/>
      <c r="AU535"/>
      <c r="AV535"/>
      <c r="AW535"/>
      <c r="AX535"/>
      <c r="AY535"/>
      <c r="AZ535"/>
      <c r="BA535"/>
      <c r="BB535"/>
      <c r="BC535"/>
      <c r="BD535"/>
      <c r="BE535"/>
      <c r="BF535"/>
      <c r="BG535"/>
      <c r="BH535"/>
      <c r="BI535"/>
      <c r="BJ535"/>
      <c r="BK535"/>
      <c r="BL535"/>
      <c r="BM535"/>
      <c r="BN535"/>
      <c r="BO535"/>
      <c r="BP535"/>
      <c r="BQ535"/>
      <c r="BR535"/>
      <c r="BS535"/>
      <c r="BT535"/>
      <c r="BU535"/>
      <c r="BV535"/>
      <c r="BW535"/>
      <c r="BX535"/>
    </row>
    <row r="536" spans="10:76">
      <c r="J536"/>
      <c r="K536"/>
      <c r="L536"/>
      <c r="M536"/>
      <c r="N536"/>
      <c r="O536"/>
      <c r="P536"/>
      <c r="Q536"/>
      <c r="R536"/>
      <c r="S536"/>
      <c r="T536"/>
      <c r="U536"/>
      <c r="V536"/>
      <c r="W536"/>
      <c r="X536"/>
      <c r="Y536"/>
      <c r="Z536"/>
      <c r="AA536"/>
      <c r="AB536"/>
      <c r="AC536"/>
      <c r="AD536"/>
      <c r="AE536"/>
      <c r="AF536"/>
      <c r="AG536"/>
      <c r="AH536"/>
      <c r="AI536"/>
      <c r="AJ536"/>
      <c r="AK536"/>
      <c r="AL536"/>
      <c r="AM536"/>
      <c r="AN536" s="74"/>
      <c r="AO536"/>
      <c r="AP536"/>
      <c r="AQ536"/>
      <c r="AR536"/>
      <c r="AS536"/>
      <c r="AT536"/>
      <c r="AU536"/>
      <c r="AV536"/>
      <c r="AW536"/>
      <c r="AX536"/>
      <c r="AY536"/>
      <c r="AZ536"/>
      <c r="BA536"/>
      <c r="BB536"/>
      <c r="BC536"/>
      <c r="BD536"/>
      <c r="BE536"/>
      <c r="BF536"/>
      <c r="BG536"/>
      <c r="BH536"/>
      <c r="BI536"/>
      <c r="BJ536"/>
      <c r="BK536"/>
      <c r="BL536"/>
      <c r="BM536"/>
      <c r="BN536"/>
      <c r="BO536"/>
      <c r="BP536"/>
      <c r="BQ536"/>
      <c r="BR536"/>
      <c r="BS536"/>
      <c r="BT536"/>
      <c r="BU536"/>
      <c r="BV536"/>
      <c r="BW536"/>
      <c r="BX536"/>
    </row>
    <row r="537" spans="10:76">
      <c r="J537"/>
      <c r="K537"/>
      <c r="L537"/>
      <c r="M537"/>
      <c r="N537"/>
      <c r="O537"/>
      <c r="P537"/>
      <c r="Q537"/>
      <c r="R537"/>
      <c r="S537"/>
      <c r="T537"/>
      <c r="U537"/>
      <c r="V537"/>
      <c r="W537"/>
      <c r="X537"/>
      <c r="Y537"/>
      <c r="Z537"/>
      <c r="AA537"/>
      <c r="AB537"/>
      <c r="AC537"/>
      <c r="AD537"/>
      <c r="AE537"/>
      <c r="AF537"/>
      <c r="AG537"/>
      <c r="AH537"/>
      <c r="AI537"/>
      <c r="AJ537"/>
      <c r="AK537"/>
      <c r="AL537"/>
      <c r="AM537"/>
      <c r="AN537" s="74"/>
      <c r="AO537"/>
      <c r="AP537"/>
      <c r="AQ537"/>
      <c r="AR537"/>
      <c r="AS537"/>
      <c r="AT537"/>
      <c r="AU537"/>
      <c r="AV537"/>
      <c r="AW537"/>
      <c r="AX537"/>
      <c r="AY537"/>
      <c r="AZ537"/>
      <c r="BA537"/>
      <c r="BB537"/>
      <c r="BC537"/>
      <c r="BD537"/>
      <c r="BE537"/>
      <c r="BF537"/>
      <c r="BG537"/>
      <c r="BH537"/>
      <c r="BI537"/>
      <c r="BJ537"/>
      <c r="BK537"/>
      <c r="BL537"/>
      <c r="BM537"/>
      <c r="BN537"/>
      <c r="BO537"/>
      <c r="BP537"/>
      <c r="BQ537"/>
      <c r="BR537"/>
      <c r="BS537"/>
      <c r="BT537"/>
      <c r="BU537"/>
      <c r="BV537"/>
      <c r="BW537"/>
      <c r="BX537"/>
    </row>
    <row r="538" spans="10:76">
      <c r="J538"/>
      <c r="K538"/>
      <c r="L538"/>
      <c r="M538"/>
      <c r="N538"/>
      <c r="O538"/>
      <c r="P538"/>
      <c r="Q538"/>
      <c r="R538"/>
      <c r="S538"/>
      <c r="T538"/>
      <c r="U538"/>
      <c r="V538"/>
      <c r="W538"/>
      <c r="X538"/>
      <c r="Y538"/>
      <c r="Z538"/>
      <c r="AA538"/>
      <c r="AB538"/>
      <c r="AC538"/>
      <c r="AD538"/>
      <c r="AE538"/>
      <c r="AF538"/>
      <c r="AG538"/>
      <c r="AH538"/>
      <c r="AI538"/>
      <c r="AJ538"/>
      <c r="AK538"/>
      <c r="AL538"/>
      <c r="AM538"/>
      <c r="AN538" s="74"/>
      <c r="AO538"/>
      <c r="AP538"/>
      <c r="AQ538"/>
      <c r="AR538"/>
      <c r="AS538"/>
      <c r="AT538"/>
      <c r="AU538"/>
      <c r="AV538"/>
      <c r="AW538"/>
      <c r="AX538"/>
      <c r="AY538"/>
      <c r="AZ538"/>
      <c r="BA538"/>
      <c r="BB538"/>
      <c r="BC538"/>
      <c r="BD538"/>
      <c r="BE538"/>
      <c r="BF538"/>
      <c r="BG538"/>
      <c r="BH538"/>
      <c r="BI538"/>
      <c r="BJ538"/>
      <c r="BK538"/>
      <c r="BL538"/>
      <c r="BM538"/>
      <c r="BN538"/>
      <c r="BO538"/>
      <c r="BP538"/>
      <c r="BQ538"/>
      <c r="BR538"/>
      <c r="BS538"/>
      <c r="BT538"/>
      <c r="BU538"/>
      <c r="BV538"/>
      <c r="BW538"/>
      <c r="BX538"/>
    </row>
    <row r="539" spans="10:76">
      <c r="J539"/>
      <c r="K539"/>
      <c r="L539"/>
      <c r="M539"/>
      <c r="N539"/>
      <c r="O539"/>
      <c r="P539"/>
      <c r="Q539"/>
      <c r="R539"/>
      <c r="S539"/>
      <c r="T539"/>
      <c r="U539"/>
      <c r="V539"/>
      <c r="W539"/>
      <c r="X539"/>
      <c r="Y539"/>
      <c r="Z539"/>
      <c r="AA539"/>
      <c r="AB539"/>
      <c r="AC539"/>
      <c r="AD539"/>
      <c r="AE539"/>
      <c r="AF539"/>
      <c r="AG539"/>
      <c r="AH539"/>
      <c r="AI539"/>
      <c r="AJ539"/>
      <c r="AK539"/>
      <c r="AL539"/>
      <c r="AM539"/>
      <c r="AN539" s="74"/>
      <c r="AO539"/>
      <c r="AP539"/>
      <c r="AQ539"/>
      <c r="AR539"/>
      <c r="AS539"/>
      <c r="AT539"/>
      <c r="AU539"/>
      <c r="AV539"/>
      <c r="AW539"/>
      <c r="AX539"/>
      <c r="AY539"/>
      <c r="AZ539"/>
      <c r="BA539"/>
      <c r="BB539"/>
      <c r="BC539"/>
      <c r="BD539"/>
      <c r="BE539"/>
      <c r="BF539"/>
      <c r="BG539"/>
      <c r="BH539"/>
      <c r="BI539"/>
      <c r="BJ539"/>
      <c r="BK539"/>
      <c r="BL539"/>
      <c r="BM539"/>
      <c r="BN539"/>
      <c r="BO539"/>
      <c r="BP539"/>
      <c r="BQ539"/>
      <c r="BR539"/>
      <c r="BS539"/>
      <c r="BT539"/>
      <c r="BU539"/>
      <c r="BV539"/>
      <c r="BW539"/>
      <c r="BX539"/>
    </row>
    <row r="540" spans="10:76">
      <c r="J540"/>
      <c r="K540"/>
      <c r="L540"/>
      <c r="M540"/>
      <c r="N540"/>
      <c r="O540"/>
      <c r="P540"/>
      <c r="Q540"/>
      <c r="R540"/>
      <c r="S540"/>
      <c r="T540"/>
      <c r="U540"/>
      <c r="V540"/>
      <c r="W540"/>
      <c r="X540"/>
      <c r="Y540"/>
      <c r="Z540"/>
      <c r="AA540"/>
      <c r="AB540"/>
      <c r="AC540"/>
      <c r="AD540"/>
      <c r="AE540"/>
      <c r="AF540"/>
      <c r="AG540"/>
      <c r="AH540"/>
      <c r="AI540"/>
      <c r="AJ540"/>
      <c r="AK540"/>
      <c r="AL540"/>
      <c r="AM540"/>
      <c r="AN540" s="74"/>
      <c r="AO540"/>
      <c r="AP540"/>
      <c r="AQ540"/>
      <c r="AR540"/>
      <c r="AS540"/>
      <c r="AT540"/>
      <c r="AU540"/>
      <c r="AV540"/>
      <c r="AW540"/>
      <c r="AX540"/>
      <c r="AY540"/>
      <c r="AZ540"/>
      <c r="BA540"/>
      <c r="BB540"/>
      <c r="BC540"/>
      <c r="BD540"/>
      <c r="BE540"/>
      <c r="BF540"/>
      <c r="BG540"/>
      <c r="BH540"/>
      <c r="BI540"/>
      <c r="BJ540"/>
      <c r="BK540"/>
      <c r="BL540"/>
      <c r="BM540"/>
      <c r="BN540"/>
      <c r="BO540"/>
      <c r="BP540"/>
      <c r="BQ540"/>
      <c r="BR540"/>
      <c r="BS540"/>
      <c r="BT540"/>
      <c r="BU540"/>
      <c r="BV540"/>
      <c r="BW540"/>
      <c r="BX540"/>
    </row>
    <row r="541" spans="10:76">
      <c r="J541"/>
      <c r="K541"/>
      <c r="L541"/>
      <c r="M541"/>
      <c r="N541"/>
      <c r="O541"/>
      <c r="P541"/>
      <c r="Q541"/>
      <c r="R541"/>
      <c r="S541"/>
      <c r="T541"/>
      <c r="U541"/>
      <c r="V541"/>
      <c r="W541"/>
      <c r="X541"/>
      <c r="Y541"/>
      <c r="Z541"/>
      <c r="AA541"/>
      <c r="AB541"/>
      <c r="AC541"/>
      <c r="AD541"/>
      <c r="AE541"/>
      <c r="AF541"/>
      <c r="AG541"/>
      <c r="AH541"/>
      <c r="AI541"/>
      <c r="AJ541"/>
      <c r="AK541"/>
      <c r="AL541"/>
      <c r="AM541"/>
      <c r="AN541" s="74"/>
      <c r="AO541"/>
      <c r="AP541"/>
      <c r="AQ541"/>
      <c r="AR541"/>
      <c r="AS541"/>
      <c r="AT541"/>
      <c r="AU541"/>
      <c r="AV541"/>
      <c r="AW541"/>
      <c r="AX541"/>
      <c r="AY541"/>
      <c r="AZ541"/>
      <c r="BA541"/>
      <c r="BB541"/>
      <c r="BC541"/>
      <c r="BD541"/>
      <c r="BE541"/>
      <c r="BF541"/>
      <c r="BG541"/>
      <c r="BH541"/>
      <c r="BI541"/>
      <c r="BJ541"/>
      <c r="BK541"/>
      <c r="BL541"/>
      <c r="BM541"/>
      <c r="BN541"/>
      <c r="BO541"/>
      <c r="BP541"/>
      <c r="BQ541"/>
      <c r="BR541"/>
      <c r="BS541"/>
      <c r="BT541"/>
      <c r="BU541"/>
      <c r="BV541"/>
      <c r="BW541"/>
      <c r="BX541"/>
    </row>
    <row r="542" spans="10:76">
      <c r="J542"/>
      <c r="K542"/>
      <c r="L542"/>
      <c r="M542"/>
      <c r="N542"/>
      <c r="O542"/>
      <c r="P542"/>
      <c r="Q542"/>
      <c r="R542"/>
      <c r="S542"/>
      <c r="T542"/>
      <c r="U542"/>
      <c r="V542"/>
      <c r="W542"/>
      <c r="X542"/>
      <c r="Y542"/>
      <c r="Z542"/>
      <c r="AA542"/>
      <c r="AB542"/>
      <c r="AC542"/>
      <c r="AD542"/>
      <c r="AE542"/>
      <c r="AF542"/>
      <c r="AG542"/>
      <c r="AH542"/>
      <c r="AI542"/>
      <c r="AJ542"/>
      <c r="AK542"/>
      <c r="AL542"/>
      <c r="AM542"/>
      <c r="AN542" s="74"/>
      <c r="AO542"/>
      <c r="AP542"/>
      <c r="AQ542"/>
      <c r="AR542"/>
      <c r="AS542"/>
      <c r="AT542"/>
      <c r="AU542"/>
      <c r="AV542"/>
      <c r="AW542"/>
      <c r="AX542"/>
      <c r="AY542"/>
      <c r="AZ542"/>
      <c r="BA542"/>
      <c r="BB542"/>
      <c r="BC542"/>
      <c r="BD542"/>
      <c r="BE542"/>
      <c r="BF542"/>
      <c r="BG542"/>
      <c r="BH542"/>
      <c r="BI542"/>
      <c r="BJ542"/>
      <c r="BK542"/>
      <c r="BL542"/>
      <c r="BM542"/>
      <c r="BN542"/>
      <c r="BO542"/>
      <c r="BP542"/>
      <c r="BQ542"/>
      <c r="BR542"/>
      <c r="BS542"/>
      <c r="BT542"/>
      <c r="BU542"/>
      <c r="BV542"/>
      <c r="BW542"/>
      <c r="BX542"/>
    </row>
    <row r="543" spans="10:76">
      <c r="J543"/>
      <c r="K543"/>
      <c r="L543"/>
      <c r="M543"/>
      <c r="N543"/>
      <c r="O543"/>
      <c r="P543"/>
      <c r="Q543"/>
      <c r="R543"/>
      <c r="S543"/>
      <c r="T543"/>
      <c r="U543"/>
      <c r="V543"/>
      <c r="W543"/>
      <c r="X543"/>
      <c r="Y543"/>
      <c r="Z543"/>
      <c r="AA543"/>
      <c r="AB543"/>
      <c r="AC543"/>
      <c r="AD543"/>
      <c r="AE543"/>
      <c r="AF543"/>
      <c r="AG543"/>
      <c r="AH543"/>
      <c r="AI543"/>
      <c r="AJ543"/>
      <c r="AK543"/>
      <c r="AL543"/>
      <c r="AM543"/>
      <c r="AN543" s="74"/>
      <c r="AO543"/>
      <c r="AP543"/>
      <c r="AQ543"/>
      <c r="AR543"/>
      <c r="AS543"/>
      <c r="AT543"/>
      <c r="AU543"/>
      <c r="AV543"/>
      <c r="AW543"/>
      <c r="AX543"/>
      <c r="AY543"/>
      <c r="AZ543"/>
      <c r="BA543"/>
      <c r="BB543"/>
      <c r="BC543"/>
      <c r="BD543"/>
      <c r="BE543"/>
      <c r="BF543"/>
      <c r="BG543"/>
      <c r="BH543"/>
      <c r="BI543"/>
      <c r="BJ543"/>
      <c r="BK543"/>
      <c r="BL543"/>
      <c r="BM543"/>
      <c r="BN543"/>
      <c r="BO543"/>
      <c r="BP543"/>
      <c r="BQ543"/>
      <c r="BR543"/>
      <c r="BS543"/>
      <c r="BT543"/>
      <c r="BU543"/>
      <c r="BV543"/>
      <c r="BW543"/>
      <c r="BX543"/>
    </row>
    <row r="544" spans="10:76">
      <c r="J544"/>
      <c r="K544"/>
      <c r="L544"/>
      <c r="M544"/>
      <c r="N544"/>
      <c r="O544"/>
      <c r="P544"/>
      <c r="Q544"/>
      <c r="R544"/>
      <c r="S544"/>
      <c r="T544"/>
      <c r="U544"/>
      <c r="V544"/>
      <c r="W544"/>
      <c r="X544"/>
      <c r="Y544"/>
      <c r="Z544"/>
      <c r="AA544"/>
      <c r="AB544"/>
      <c r="AC544"/>
      <c r="AD544"/>
      <c r="AE544"/>
      <c r="AF544"/>
      <c r="AG544"/>
      <c r="AH544"/>
      <c r="AI544"/>
      <c r="AJ544"/>
      <c r="AK544"/>
      <c r="AL544"/>
      <c r="AM544"/>
      <c r="AN544" s="74"/>
      <c r="AO544"/>
      <c r="AP544"/>
      <c r="AQ544"/>
      <c r="AR544"/>
      <c r="AS544"/>
      <c r="AT544"/>
      <c r="AU544"/>
      <c r="AV544"/>
      <c r="AW544"/>
      <c r="AX544"/>
      <c r="AY544"/>
      <c r="AZ544"/>
      <c r="BA544"/>
      <c r="BB544"/>
      <c r="BC544"/>
      <c r="BD544"/>
      <c r="BE544"/>
      <c r="BF544"/>
      <c r="BG544"/>
      <c r="BH544"/>
      <c r="BI544"/>
      <c r="BJ544"/>
      <c r="BK544"/>
      <c r="BL544"/>
      <c r="BM544"/>
      <c r="BN544"/>
      <c r="BO544"/>
      <c r="BP544"/>
      <c r="BQ544"/>
      <c r="BR544"/>
      <c r="BS544"/>
      <c r="BT544"/>
      <c r="BU544"/>
      <c r="BV544"/>
      <c r="BW544"/>
      <c r="BX544"/>
    </row>
    <row r="545" spans="10:76">
      <c r="J545"/>
      <c r="K545"/>
      <c r="L545"/>
      <c r="M545"/>
      <c r="N545"/>
      <c r="O545"/>
      <c r="P545"/>
      <c r="Q545"/>
      <c r="R545"/>
      <c r="S545"/>
      <c r="T545"/>
      <c r="U545"/>
      <c r="V545"/>
      <c r="W545"/>
      <c r="X545"/>
      <c r="Y545"/>
      <c r="Z545"/>
      <c r="AA545"/>
      <c r="AB545"/>
      <c r="AC545"/>
      <c r="AD545"/>
      <c r="AE545"/>
      <c r="AF545"/>
      <c r="AG545"/>
      <c r="AH545"/>
      <c r="AI545"/>
      <c r="AJ545"/>
      <c r="AK545"/>
      <c r="AL545"/>
      <c r="AM545"/>
      <c r="AN545" s="74"/>
      <c r="AO545"/>
      <c r="AP545"/>
      <c r="AQ545"/>
      <c r="AR545"/>
      <c r="AS545"/>
      <c r="AT545"/>
      <c r="AU545"/>
      <c r="AV545"/>
      <c r="AW545"/>
      <c r="AX545"/>
      <c r="AY545"/>
      <c r="AZ545"/>
      <c r="BA545"/>
      <c r="BB545"/>
      <c r="BC545"/>
      <c r="BD545"/>
      <c r="BE545"/>
      <c r="BF545"/>
      <c r="BG545"/>
      <c r="BH545"/>
      <c r="BI545"/>
      <c r="BJ545"/>
      <c r="BK545"/>
      <c r="BL545"/>
      <c r="BM545"/>
      <c r="BN545"/>
      <c r="BO545"/>
      <c r="BP545"/>
      <c r="BQ545"/>
      <c r="BR545"/>
      <c r="BS545"/>
      <c r="BT545"/>
      <c r="BU545"/>
      <c r="BV545"/>
      <c r="BW545"/>
      <c r="BX545"/>
    </row>
    <row r="546" spans="10:76">
      <c r="J546"/>
      <c r="K546"/>
      <c r="L546"/>
      <c r="M546"/>
      <c r="N546"/>
      <c r="O546"/>
      <c r="P546"/>
      <c r="Q546"/>
      <c r="R546"/>
      <c r="S546"/>
      <c r="T546"/>
      <c r="U546"/>
      <c r="V546"/>
      <c r="W546"/>
      <c r="X546"/>
      <c r="Y546"/>
      <c r="Z546"/>
      <c r="AA546"/>
      <c r="AB546"/>
      <c r="AC546"/>
      <c r="AD546"/>
      <c r="AE546"/>
      <c r="AF546"/>
      <c r="AG546"/>
      <c r="AH546"/>
      <c r="AI546"/>
      <c r="AJ546"/>
      <c r="AK546"/>
      <c r="AL546"/>
      <c r="AM546"/>
      <c r="AN546" s="74"/>
      <c r="AO546"/>
      <c r="AP546"/>
      <c r="AQ546"/>
      <c r="AR546"/>
      <c r="AS546"/>
      <c r="AT546"/>
      <c r="AU546"/>
      <c r="AV546"/>
      <c r="AW546"/>
      <c r="AX546"/>
      <c r="AY546"/>
      <c r="AZ546"/>
      <c r="BA546"/>
      <c r="BB546"/>
      <c r="BC546"/>
      <c r="BD546"/>
      <c r="BE546"/>
      <c r="BF546"/>
      <c r="BG546"/>
      <c r="BH546"/>
      <c r="BI546"/>
      <c r="BJ546"/>
      <c r="BK546"/>
      <c r="BL546"/>
      <c r="BM546"/>
      <c r="BN546"/>
      <c r="BO546"/>
      <c r="BP546"/>
      <c r="BQ546"/>
      <c r="BR546"/>
      <c r="BS546"/>
      <c r="BT546"/>
      <c r="BU546"/>
      <c r="BV546"/>
      <c r="BW546"/>
      <c r="BX546"/>
    </row>
    <row r="547" spans="10:76">
      <c r="J547"/>
      <c r="K547"/>
      <c r="L547"/>
      <c r="M547"/>
      <c r="N547"/>
      <c r="O547"/>
      <c r="P547"/>
      <c r="Q547"/>
      <c r="R547"/>
      <c r="S547"/>
      <c r="T547"/>
      <c r="U547"/>
      <c r="V547"/>
      <c r="W547"/>
      <c r="X547"/>
      <c r="Y547"/>
      <c r="Z547"/>
      <c r="AA547"/>
      <c r="AB547"/>
      <c r="AC547"/>
      <c r="AD547"/>
      <c r="AE547"/>
      <c r="AF547"/>
      <c r="AG547"/>
      <c r="AH547"/>
      <c r="AI547"/>
      <c r="AJ547"/>
      <c r="AK547"/>
      <c r="AL547"/>
      <c r="AM547"/>
      <c r="AN547" s="74"/>
      <c r="AO547"/>
      <c r="AP547"/>
      <c r="AQ547"/>
      <c r="AR547"/>
      <c r="AS547"/>
      <c r="AT547"/>
      <c r="AU547"/>
      <c r="AV547"/>
      <c r="AW547"/>
      <c r="AX547"/>
      <c r="AY547"/>
      <c r="AZ547"/>
      <c r="BA547"/>
      <c r="BB547"/>
      <c r="BC547"/>
      <c r="BD547"/>
      <c r="BE547"/>
      <c r="BF547"/>
      <c r="BG547"/>
      <c r="BH547"/>
      <c r="BI547"/>
      <c r="BJ547"/>
      <c r="BK547"/>
      <c r="BL547"/>
      <c r="BM547"/>
      <c r="BN547"/>
      <c r="BO547"/>
      <c r="BP547"/>
      <c r="BQ547"/>
      <c r="BR547"/>
      <c r="BS547"/>
      <c r="BT547"/>
      <c r="BU547"/>
      <c r="BV547"/>
      <c r="BW547"/>
      <c r="BX547"/>
    </row>
    <row r="548" spans="10:76">
      <c r="J548"/>
      <c r="K548"/>
      <c r="L548"/>
      <c r="M548"/>
      <c r="N548"/>
      <c r="O548"/>
      <c r="P548"/>
      <c r="Q548"/>
      <c r="R548"/>
      <c r="S548"/>
      <c r="T548"/>
      <c r="U548"/>
      <c r="V548"/>
      <c r="W548"/>
      <c r="X548"/>
      <c r="Y548"/>
      <c r="Z548"/>
      <c r="AA548"/>
      <c r="AB548"/>
      <c r="AC548"/>
      <c r="AD548"/>
      <c r="AE548"/>
      <c r="AF548"/>
      <c r="AG548"/>
      <c r="AH548"/>
      <c r="AI548"/>
      <c r="AJ548"/>
      <c r="AK548"/>
      <c r="AL548"/>
      <c r="AM548"/>
      <c r="AN548" s="74"/>
      <c r="AO548"/>
      <c r="AP548"/>
      <c r="AQ548"/>
      <c r="AR548"/>
      <c r="AS548"/>
      <c r="AT548"/>
      <c r="AU548"/>
      <c r="AV548"/>
      <c r="AW548"/>
      <c r="AX548"/>
      <c r="AY548"/>
      <c r="AZ548"/>
      <c r="BA548"/>
      <c r="BB548"/>
      <c r="BC548"/>
      <c r="BD548"/>
      <c r="BE548"/>
      <c r="BF548"/>
      <c r="BG548"/>
      <c r="BH548"/>
      <c r="BI548"/>
      <c r="BJ548"/>
      <c r="BK548"/>
      <c r="BL548"/>
      <c r="BM548"/>
      <c r="BN548"/>
      <c r="BO548"/>
      <c r="BP548"/>
      <c r="BQ548"/>
      <c r="BR548"/>
      <c r="BS548"/>
      <c r="BT548"/>
      <c r="BU548"/>
      <c r="BV548"/>
      <c r="BW548"/>
      <c r="BX548"/>
    </row>
    <row r="549" spans="10:76">
      <c r="J549"/>
      <c r="K549"/>
      <c r="L549"/>
      <c r="M549"/>
      <c r="N549"/>
      <c r="O549"/>
      <c r="P549"/>
      <c r="Q549"/>
      <c r="R549"/>
      <c r="S549"/>
      <c r="T549"/>
      <c r="U549"/>
      <c r="V549"/>
      <c r="W549"/>
      <c r="X549"/>
      <c r="Y549"/>
      <c r="Z549"/>
      <c r="AA549"/>
      <c r="AB549"/>
      <c r="AC549"/>
      <c r="AD549"/>
      <c r="AE549"/>
      <c r="AF549"/>
      <c r="AG549"/>
      <c r="AH549"/>
      <c r="AI549"/>
      <c r="AJ549"/>
      <c r="AK549"/>
      <c r="AL549"/>
      <c r="AM549"/>
      <c r="AN549" s="74"/>
      <c r="AO549"/>
      <c r="AP549"/>
      <c r="AQ549"/>
      <c r="AR549"/>
      <c r="AS549"/>
      <c r="AT549"/>
      <c r="AU549"/>
      <c r="AV549"/>
      <c r="AW549"/>
      <c r="AX549"/>
      <c r="AY549"/>
      <c r="AZ549"/>
      <c r="BA549"/>
      <c r="BB549"/>
      <c r="BC549"/>
      <c r="BD549"/>
      <c r="BE549"/>
      <c r="BF549"/>
      <c r="BG549"/>
      <c r="BH549"/>
      <c r="BI549"/>
      <c r="BJ549"/>
      <c r="BK549"/>
      <c r="BL549"/>
      <c r="BM549"/>
      <c r="BN549"/>
      <c r="BO549"/>
      <c r="BP549"/>
      <c r="BQ549"/>
      <c r="BR549"/>
      <c r="BS549"/>
      <c r="BT549"/>
      <c r="BU549"/>
      <c r="BV549"/>
      <c r="BW549"/>
      <c r="BX549"/>
    </row>
    <row r="550" spans="10:76">
      <c r="J550"/>
      <c r="K550"/>
      <c r="L550"/>
      <c r="M550"/>
      <c r="N550"/>
      <c r="O550"/>
      <c r="P550"/>
      <c r="Q550"/>
      <c r="R550"/>
      <c r="S550"/>
      <c r="T550"/>
      <c r="U550"/>
      <c r="V550"/>
      <c r="W550"/>
      <c r="X550"/>
      <c r="Y550"/>
      <c r="Z550"/>
      <c r="AA550"/>
      <c r="AB550"/>
      <c r="AC550"/>
      <c r="AD550"/>
      <c r="AE550"/>
      <c r="AF550"/>
      <c r="AG550"/>
      <c r="AH550"/>
      <c r="AI550"/>
      <c r="AJ550"/>
      <c r="AK550"/>
      <c r="AL550"/>
      <c r="AM550"/>
      <c r="AN550" s="74"/>
      <c r="AO550"/>
      <c r="AP550"/>
      <c r="AQ550"/>
      <c r="AR550"/>
      <c r="AS550"/>
      <c r="AT550"/>
      <c r="AU550"/>
      <c r="AV550"/>
      <c r="AW550"/>
      <c r="AX550"/>
      <c r="AY550"/>
      <c r="AZ550"/>
      <c r="BA550"/>
      <c r="BB550"/>
      <c r="BC550"/>
      <c r="BD550"/>
      <c r="BE550"/>
      <c r="BF550"/>
      <c r="BG550"/>
      <c r="BH550"/>
      <c r="BI550"/>
      <c r="BJ550"/>
      <c r="BK550"/>
      <c r="BL550"/>
      <c r="BM550"/>
      <c r="BN550"/>
      <c r="BO550"/>
      <c r="BP550"/>
      <c r="BQ550"/>
      <c r="BR550"/>
      <c r="BS550"/>
      <c r="BT550"/>
      <c r="BU550"/>
      <c r="BV550"/>
      <c r="BW550"/>
      <c r="BX550"/>
    </row>
    <row r="551" spans="10:76">
      <c r="J551"/>
      <c r="K551"/>
      <c r="L551"/>
      <c r="M551"/>
      <c r="N551"/>
      <c r="O551"/>
      <c r="P551"/>
      <c r="Q551"/>
      <c r="R551"/>
      <c r="S551"/>
      <c r="T551"/>
      <c r="U551"/>
      <c r="V551"/>
      <c r="W551"/>
      <c r="X551"/>
      <c r="Y551"/>
      <c r="Z551"/>
      <c r="AA551"/>
      <c r="AB551"/>
      <c r="AC551"/>
      <c r="AD551"/>
      <c r="AE551"/>
      <c r="AF551"/>
      <c r="AG551"/>
      <c r="AH551"/>
      <c r="AI551"/>
      <c r="AJ551"/>
      <c r="AK551"/>
      <c r="AL551"/>
      <c r="AM551"/>
      <c r="AN551" s="74"/>
      <c r="AO551"/>
      <c r="AP551"/>
      <c r="AQ551"/>
      <c r="AR551"/>
      <c r="AS551"/>
      <c r="AT551"/>
      <c r="AU551"/>
      <c r="AV551"/>
      <c r="AW551"/>
      <c r="AX551"/>
      <c r="AY551"/>
      <c r="AZ551"/>
      <c r="BA551"/>
      <c r="BB551"/>
      <c r="BC551"/>
      <c r="BD551"/>
      <c r="BE551"/>
      <c r="BF551"/>
      <c r="BG551"/>
      <c r="BH551"/>
      <c r="BI551"/>
      <c r="BJ551"/>
      <c r="BK551"/>
      <c r="BL551"/>
      <c r="BM551"/>
      <c r="BN551"/>
      <c r="BO551"/>
      <c r="BP551"/>
      <c r="BQ551"/>
      <c r="BR551"/>
      <c r="BS551"/>
      <c r="BT551"/>
      <c r="BU551"/>
      <c r="BV551"/>
      <c r="BW551"/>
      <c r="BX551"/>
    </row>
    <row r="552" spans="10:76">
      <c r="J552"/>
      <c r="K552"/>
      <c r="L552"/>
      <c r="M552"/>
      <c r="N552"/>
      <c r="O552"/>
      <c r="P552"/>
      <c r="Q552"/>
      <c r="R552"/>
      <c r="S552"/>
      <c r="T552"/>
      <c r="U552"/>
      <c r="V552"/>
      <c r="W552"/>
      <c r="X552"/>
      <c r="Y552"/>
      <c r="Z552"/>
      <c r="AA552"/>
      <c r="AB552"/>
      <c r="AC552"/>
      <c r="AD552"/>
      <c r="AE552"/>
      <c r="AF552"/>
      <c r="AG552"/>
      <c r="AH552"/>
      <c r="AI552"/>
      <c r="AJ552"/>
      <c r="AK552"/>
      <c r="AL552"/>
      <c r="AM552"/>
      <c r="AN552" s="74"/>
      <c r="AO552"/>
      <c r="AP552"/>
      <c r="AQ552"/>
      <c r="AR552"/>
      <c r="AS552"/>
      <c r="AT552"/>
      <c r="AU552"/>
      <c r="AV552"/>
      <c r="AW552"/>
      <c r="AX552"/>
      <c r="AY552"/>
      <c r="AZ552"/>
      <c r="BA552"/>
      <c r="BB552"/>
      <c r="BC552"/>
      <c r="BD552"/>
      <c r="BE552"/>
      <c r="BF552"/>
      <c r="BG552"/>
      <c r="BH552"/>
      <c r="BI552"/>
      <c r="BJ552"/>
      <c r="BK552"/>
      <c r="BL552"/>
      <c r="BM552"/>
      <c r="BN552"/>
      <c r="BO552"/>
      <c r="BP552"/>
      <c r="BQ552"/>
      <c r="BR552"/>
      <c r="BS552"/>
      <c r="BT552"/>
      <c r="BU552"/>
      <c r="BV552"/>
      <c r="BW552"/>
      <c r="BX552"/>
    </row>
    <row r="553" spans="10:76">
      <c r="J553"/>
      <c r="K553"/>
      <c r="L553"/>
      <c r="M553"/>
      <c r="N553"/>
      <c r="O553"/>
      <c r="P553"/>
      <c r="Q553"/>
      <c r="R553"/>
      <c r="S553"/>
      <c r="T553"/>
      <c r="U553"/>
      <c r="V553"/>
      <c r="W553"/>
      <c r="X553"/>
      <c r="Y553"/>
      <c r="Z553"/>
      <c r="AA553"/>
      <c r="AB553"/>
      <c r="AC553"/>
      <c r="AD553"/>
      <c r="AE553"/>
      <c r="AF553"/>
      <c r="AG553"/>
      <c r="AH553"/>
      <c r="AI553"/>
      <c r="AJ553"/>
      <c r="AK553"/>
      <c r="AL553"/>
      <c r="AM553"/>
      <c r="AN553" s="74"/>
      <c r="AO553"/>
      <c r="AP553"/>
      <c r="AQ553"/>
      <c r="AR553"/>
      <c r="AS553"/>
      <c r="AT553"/>
      <c r="AU553"/>
      <c r="AV553"/>
      <c r="AW553"/>
      <c r="AX553"/>
      <c r="AY553"/>
      <c r="AZ553"/>
      <c r="BA553"/>
      <c r="BB553"/>
      <c r="BC553"/>
      <c r="BD553"/>
      <c r="BE553"/>
      <c r="BF553"/>
      <c r="BG553"/>
      <c r="BH553"/>
      <c r="BI553"/>
      <c r="BJ553"/>
      <c r="BK553"/>
      <c r="BL553"/>
      <c r="BM553"/>
      <c r="BN553"/>
      <c r="BO553"/>
      <c r="BP553"/>
      <c r="BQ553"/>
      <c r="BR553"/>
      <c r="BS553"/>
      <c r="BT553"/>
      <c r="BU553"/>
      <c r="BV553"/>
      <c r="BW553"/>
      <c r="BX553"/>
    </row>
    <row r="554" spans="10:76">
      <c r="J554"/>
      <c r="K554"/>
      <c r="L554"/>
      <c r="M554"/>
      <c r="N554"/>
      <c r="O554"/>
      <c r="P554"/>
      <c r="Q554"/>
      <c r="R554"/>
      <c r="S554"/>
      <c r="T554"/>
      <c r="U554"/>
      <c r="V554"/>
      <c r="W554"/>
      <c r="X554"/>
      <c r="Y554"/>
      <c r="Z554"/>
      <c r="AA554"/>
      <c r="AB554"/>
      <c r="AC554"/>
      <c r="AD554"/>
      <c r="AE554"/>
      <c r="AF554"/>
      <c r="AG554"/>
      <c r="AH554"/>
      <c r="AI554"/>
      <c r="AJ554"/>
      <c r="AK554"/>
      <c r="AL554"/>
      <c r="AM554"/>
      <c r="AN554" s="74"/>
      <c r="AO554"/>
      <c r="AP554"/>
      <c r="AQ554"/>
      <c r="AR554"/>
      <c r="AS554"/>
      <c r="AT554"/>
      <c r="AU554"/>
      <c r="AV554"/>
      <c r="AW554"/>
      <c r="AX554"/>
      <c r="AY554"/>
      <c r="AZ554"/>
      <c r="BA554"/>
      <c r="BB554"/>
      <c r="BC554"/>
      <c r="BD554"/>
      <c r="BE554"/>
      <c r="BF554"/>
      <c r="BG554"/>
      <c r="BH554"/>
      <c r="BI554"/>
      <c r="BJ554"/>
      <c r="BK554"/>
      <c r="BL554"/>
      <c r="BM554"/>
      <c r="BN554"/>
      <c r="BO554"/>
      <c r="BP554"/>
      <c r="BQ554"/>
      <c r="BR554"/>
      <c r="BS554"/>
      <c r="BT554"/>
      <c r="BU554"/>
      <c r="BV554"/>
      <c r="BW554"/>
      <c r="BX554"/>
    </row>
    <row r="555" spans="10:76">
      <c r="J555"/>
      <c r="K555"/>
      <c r="L555"/>
      <c r="M555"/>
      <c r="N555"/>
      <c r="O555"/>
      <c r="P555"/>
      <c r="Q555"/>
      <c r="R555"/>
      <c r="S555"/>
      <c r="T555"/>
      <c r="U555"/>
      <c r="V555"/>
      <c r="W555"/>
      <c r="X555"/>
      <c r="Y555"/>
      <c r="Z555"/>
      <c r="AA555"/>
      <c r="AB555"/>
      <c r="AC555"/>
      <c r="AD555"/>
      <c r="AE555"/>
      <c r="AF555"/>
      <c r="AG555"/>
      <c r="AH555"/>
      <c r="AI555"/>
      <c r="AJ555"/>
      <c r="AK555"/>
      <c r="AL555"/>
      <c r="AM555"/>
      <c r="AN555" s="74"/>
      <c r="AO555"/>
      <c r="AP555"/>
      <c r="AQ555"/>
      <c r="AR555"/>
      <c r="AS555"/>
      <c r="AT555"/>
      <c r="AU555"/>
      <c r="AV555"/>
      <c r="AW555"/>
      <c r="AX555"/>
      <c r="AY555"/>
      <c r="AZ555"/>
      <c r="BA555"/>
      <c r="BB555"/>
      <c r="BC555"/>
      <c r="BD555"/>
      <c r="BE555"/>
      <c r="BF555"/>
      <c r="BG555"/>
      <c r="BH555"/>
      <c r="BI555"/>
      <c r="BJ555"/>
      <c r="BK555"/>
      <c r="BL555"/>
      <c r="BM555"/>
      <c r="BN555"/>
      <c r="BO555"/>
      <c r="BP555"/>
      <c r="BQ555"/>
      <c r="BR555"/>
      <c r="BS555"/>
      <c r="BT555"/>
      <c r="BU555"/>
      <c r="BV555"/>
      <c r="BW555"/>
      <c r="BX555"/>
    </row>
    <row r="556" spans="10:76">
      <c r="J556"/>
      <c r="K556"/>
      <c r="L556"/>
      <c r="M556"/>
      <c r="N556"/>
      <c r="O556"/>
      <c r="P556"/>
      <c r="Q556"/>
      <c r="R556"/>
      <c r="S556"/>
      <c r="T556"/>
      <c r="U556"/>
      <c r="V556"/>
      <c r="W556"/>
      <c r="X556"/>
      <c r="Y556"/>
      <c r="Z556"/>
      <c r="AA556"/>
      <c r="AB556"/>
      <c r="AC556"/>
      <c r="AD556"/>
      <c r="AE556"/>
      <c r="AF556"/>
      <c r="AG556"/>
      <c r="AH556"/>
      <c r="AI556"/>
      <c r="AJ556"/>
      <c r="AK556"/>
      <c r="AL556"/>
      <c r="AM556"/>
      <c r="AN556" s="74"/>
      <c r="AO556"/>
      <c r="AP556"/>
      <c r="AQ556"/>
      <c r="AR556"/>
      <c r="AS556"/>
      <c r="AT556"/>
      <c r="AU556"/>
      <c r="AV556"/>
      <c r="AW556"/>
      <c r="AX556"/>
      <c r="AY556"/>
      <c r="AZ556"/>
      <c r="BA556"/>
      <c r="BB556"/>
      <c r="BC556"/>
      <c r="BD556"/>
      <c r="BE556"/>
      <c r="BF556"/>
      <c r="BG556"/>
      <c r="BH556"/>
      <c r="BI556"/>
      <c r="BJ556"/>
      <c r="BK556"/>
      <c r="BL556"/>
      <c r="BM556"/>
      <c r="BN556"/>
      <c r="BO556"/>
      <c r="BP556"/>
      <c r="BQ556"/>
      <c r="BR556"/>
      <c r="BS556"/>
      <c r="BT556"/>
      <c r="BU556"/>
      <c r="BV556"/>
      <c r="BW556"/>
      <c r="BX556"/>
    </row>
    <row r="557" spans="10:76">
      <c r="J557"/>
      <c r="K557"/>
      <c r="L557"/>
      <c r="M557"/>
      <c r="N557"/>
      <c r="O557"/>
      <c r="P557"/>
      <c r="Q557"/>
      <c r="R557"/>
      <c r="S557"/>
      <c r="T557"/>
      <c r="U557"/>
      <c r="V557"/>
      <c r="W557"/>
      <c r="X557"/>
      <c r="Y557"/>
      <c r="Z557"/>
      <c r="AA557"/>
      <c r="AB557"/>
      <c r="AC557"/>
      <c r="AD557"/>
      <c r="AE557"/>
      <c r="AF557"/>
      <c r="AG557"/>
      <c r="AH557"/>
      <c r="AI557"/>
      <c r="AJ557"/>
      <c r="AK557"/>
      <c r="AL557"/>
      <c r="AM557"/>
      <c r="AN557" s="74"/>
      <c r="AO557"/>
      <c r="AP557"/>
      <c r="AQ557"/>
      <c r="AR557"/>
      <c r="AS557"/>
      <c r="AT557"/>
      <c r="AU557"/>
      <c r="AV557"/>
      <c r="AW557"/>
      <c r="AX557"/>
      <c r="AY557"/>
      <c r="AZ557"/>
      <c r="BA557"/>
      <c r="BB557"/>
      <c r="BC557"/>
      <c r="BD557"/>
      <c r="BE557"/>
      <c r="BF557"/>
      <c r="BG557"/>
      <c r="BH557"/>
      <c r="BI557"/>
      <c r="BJ557"/>
      <c r="BK557"/>
      <c r="BL557"/>
      <c r="BM557"/>
      <c r="BN557"/>
      <c r="BO557"/>
      <c r="BP557"/>
      <c r="BQ557"/>
      <c r="BR557"/>
      <c r="BS557"/>
      <c r="BT557"/>
      <c r="BU557"/>
      <c r="BV557"/>
      <c r="BW557"/>
      <c r="BX557"/>
    </row>
    <row r="558" spans="10:76">
      <c r="J558"/>
      <c r="K558"/>
      <c r="L558"/>
      <c r="M558"/>
      <c r="N558"/>
      <c r="O558"/>
      <c r="P558"/>
      <c r="Q558"/>
      <c r="R558"/>
      <c r="S558"/>
      <c r="T558"/>
      <c r="U558"/>
      <c r="V558"/>
      <c r="W558"/>
      <c r="X558"/>
      <c r="Y558"/>
      <c r="Z558"/>
      <c r="AA558"/>
      <c r="AB558"/>
      <c r="AC558"/>
      <c r="AD558"/>
      <c r="AE558"/>
      <c r="AF558"/>
      <c r="AG558"/>
      <c r="AH558"/>
      <c r="AI558"/>
      <c r="AJ558"/>
      <c r="AK558"/>
      <c r="AL558"/>
      <c r="AM558"/>
      <c r="AN558" s="74"/>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row>
    <row r="559" spans="10:76">
      <c r="J559"/>
      <c r="K559"/>
      <c r="L559"/>
      <c r="M559"/>
      <c r="N559"/>
      <c r="O559"/>
      <c r="P559"/>
      <c r="Q559"/>
      <c r="R559"/>
      <c r="S559"/>
      <c r="T559"/>
      <c r="U559"/>
      <c r="V559"/>
      <c r="W559"/>
      <c r="X559"/>
      <c r="Y559"/>
      <c r="Z559"/>
      <c r="AA559"/>
      <c r="AB559"/>
      <c r="AC559"/>
      <c r="AD559"/>
      <c r="AE559"/>
      <c r="AF559"/>
      <c r="AG559"/>
      <c r="AH559"/>
      <c r="AI559"/>
      <c r="AJ559"/>
      <c r="AK559"/>
      <c r="AL559"/>
      <c r="AM559"/>
      <c r="AN559" s="74"/>
      <c r="AO559"/>
      <c r="AP559"/>
      <c r="AQ559"/>
      <c r="AR559"/>
      <c r="AS559"/>
      <c r="AT559"/>
      <c r="AU559"/>
      <c r="AV559"/>
      <c r="AW559"/>
      <c r="AX559"/>
      <c r="AY559"/>
      <c r="AZ559"/>
      <c r="BA559"/>
      <c r="BB559"/>
      <c r="BC559"/>
      <c r="BD559"/>
      <c r="BE559"/>
      <c r="BF559"/>
      <c r="BG559"/>
      <c r="BH559"/>
      <c r="BI559"/>
      <c r="BJ559"/>
      <c r="BK559"/>
      <c r="BL559"/>
      <c r="BM559"/>
      <c r="BN559"/>
      <c r="BO559"/>
      <c r="BP559"/>
      <c r="BQ559"/>
      <c r="BR559"/>
      <c r="BS559"/>
      <c r="BT559"/>
      <c r="BU559"/>
      <c r="BV559"/>
      <c r="BW559"/>
      <c r="BX559"/>
    </row>
    <row r="560" spans="10:76">
      <c r="J560"/>
      <c r="K560"/>
      <c r="L560"/>
      <c r="M560"/>
      <c r="N560"/>
      <c r="O560"/>
      <c r="P560"/>
      <c r="Q560"/>
      <c r="R560"/>
      <c r="S560"/>
      <c r="T560"/>
      <c r="U560"/>
      <c r="V560"/>
      <c r="W560"/>
      <c r="X560"/>
      <c r="Y560"/>
      <c r="Z560"/>
      <c r="AA560"/>
      <c r="AB560"/>
      <c r="AC560"/>
      <c r="AD560"/>
      <c r="AE560"/>
      <c r="AF560"/>
      <c r="AG560"/>
      <c r="AH560"/>
      <c r="AI560"/>
      <c r="AJ560"/>
      <c r="AK560"/>
      <c r="AL560"/>
      <c r="AM560"/>
      <c r="AN560" s="74"/>
      <c r="AO560"/>
      <c r="AP560"/>
      <c r="AQ560"/>
      <c r="AR560"/>
      <c r="AS560"/>
      <c r="AT560"/>
      <c r="AU560"/>
      <c r="AV560"/>
      <c r="AW560"/>
      <c r="AX560"/>
      <c r="AY560"/>
      <c r="AZ560"/>
      <c r="BA560"/>
      <c r="BB560"/>
      <c r="BC560"/>
      <c r="BD560"/>
      <c r="BE560"/>
      <c r="BF560"/>
      <c r="BG560"/>
      <c r="BH560"/>
      <c r="BI560"/>
      <c r="BJ560"/>
      <c r="BK560"/>
      <c r="BL560"/>
      <c r="BM560"/>
      <c r="BN560"/>
      <c r="BO560"/>
      <c r="BP560"/>
      <c r="BQ560"/>
      <c r="BR560"/>
      <c r="BS560"/>
      <c r="BT560"/>
      <c r="BU560"/>
      <c r="BV560"/>
      <c r="BW560"/>
      <c r="BX560"/>
    </row>
    <row r="561" spans="10:76">
      <c r="J561"/>
      <c r="K561"/>
      <c r="L561"/>
      <c r="M561"/>
      <c r="N561"/>
      <c r="O561"/>
      <c r="P561"/>
      <c r="Q561"/>
      <c r="R561"/>
      <c r="S561"/>
      <c r="T561"/>
      <c r="U561"/>
      <c r="V561"/>
      <c r="W561"/>
      <c r="X561"/>
      <c r="Y561"/>
      <c r="Z561"/>
      <c r="AA561"/>
      <c r="AB561"/>
      <c r="AC561"/>
      <c r="AD561"/>
      <c r="AE561"/>
      <c r="AF561"/>
      <c r="AG561"/>
      <c r="AH561"/>
      <c r="AI561"/>
      <c r="AJ561"/>
      <c r="AK561"/>
      <c r="AL561"/>
      <c r="AM561"/>
      <c r="AN561" s="74"/>
      <c r="AO561"/>
      <c r="AP561"/>
      <c r="AQ561"/>
      <c r="AR561"/>
      <c r="AS561"/>
      <c r="AT561"/>
      <c r="AU561"/>
      <c r="AV561"/>
      <c r="AW561"/>
      <c r="AX561"/>
      <c r="AY561"/>
      <c r="AZ561"/>
      <c r="BA561"/>
      <c r="BB561"/>
      <c r="BC561"/>
      <c r="BD561"/>
      <c r="BE561"/>
      <c r="BF561"/>
      <c r="BG561"/>
      <c r="BH561"/>
      <c r="BI561"/>
      <c r="BJ561"/>
      <c r="BK561"/>
      <c r="BL561"/>
      <c r="BM561"/>
      <c r="BN561"/>
      <c r="BO561"/>
      <c r="BP561"/>
      <c r="BQ561"/>
      <c r="BR561"/>
      <c r="BS561"/>
      <c r="BT561"/>
      <c r="BU561"/>
      <c r="BV561"/>
      <c r="BW561"/>
      <c r="BX561"/>
    </row>
    <row r="562" spans="10:76">
      <c r="J562"/>
      <c r="K562"/>
      <c r="L562"/>
      <c r="M562"/>
      <c r="N562"/>
      <c r="O562"/>
      <c r="P562"/>
      <c r="Q562"/>
      <c r="R562"/>
      <c r="S562"/>
      <c r="T562"/>
      <c r="U562"/>
      <c r="V562"/>
      <c r="W562"/>
      <c r="X562"/>
      <c r="Y562"/>
      <c r="Z562"/>
      <c r="AA562"/>
      <c r="AB562"/>
      <c r="AC562"/>
      <c r="AD562"/>
      <c r="AE562"/>
      <c r="AF562"/>
      <c r="AG562"/>
      <c r="AH562"/>
      <c r="AI562"/>
      <c r="AJ562"/>
      <c r="AK562"/>
      <c r="AL562"/>
      <c r="AM562"/>
      <c r="AN562" s="74"/>
      <c r="AO562"/>
      <c r="AP562"/>
      <c r="AQ562"/>
      <c r="AR562"/>
      <c r="AS562"/>
      <c r="AT562"/>
      <c r="AU562"/>
      <c r="AV562"/>
      <c r="AW562"/>
      <c r="AX562"/>
      <c r="AY562"/>
      <c r="AZ562"/>
      <c r="BA562"/>
      <c r="BB562"/>
      <c r="BC562"/>
      <c r="BD562"/>
      <c r="BE562"/>
      <c r="BF562"/>
      <c r="BG562"/>
      <c r="BH562"/>
      <c r="BI562"/>
      <c r="BJ562"/>
      <c r="BK562"/>
      <c r="BL562"/>
      <c r="BM562"/>
      <c r="BN562"/>
      <c r="BO562"/>
      <c r="BP562"/>
      <c r="BQ562"/>
      <c r="BR562"/>
      <c r="BS562"/>
      <c r="BT562"/>
      <c r="BU562"/>
      <c r="BV562"/>
      <c r="BW562"/>
      <c r="BX562"/>
    </row>
    <row r="563" spans="10:76">
      <c r="J563"/>
      <c r="K563"/>
      <c r="L563"/>
      <c r="M563"/>
      <c r="N563"/>
      <c r="O563"/>
      <c r="P563"/>
      <c r="Q563"/>
      <c r="R563"/>
      <c r="S563"/>
      <c r="T563"/>
      <c r="U563"/>
      <c r="V563"/>
      <c r="W563"/>
      <c r="X563"/>
      <c r="Y563"/>
      <c r="Z563"/>
      <c r="AA563"/>
      <c r="AB563"/>
      <c r="AC563"/>
      <c r="AD563"/>
      <c r="AE563"/>
      <c r="AF563"/>
      <c r="AG563"/>
      <c r="AH563"/>
      <c r="AI563"/>
      <c r="AJ563"/>
      <c r="AK563"/>
      <c r="AL563"/>
      <c r="AM563"/>
      <c r="AN563" s="74"/>
      <c r="AO563"/>
      <c r="AP563"/>
      <c r="AQ563"/>
      <c r="AR563"/>
      <c r="AS563"/>
      <c r="AT563"/>
      <c r="AU563"/>
      <c r="AV563"/>
      <c r="AW563"/>
      <c r="AX563"/>
      <c r="AY563"/>
      <c r="AZ563"/>
      <c r="BA563"/>
      <c r="BB563"/>
      <c r="BC563"/>
      <c r="BD563"/>
      <c r="BE563"/>
      <c r="BF563"/>
      <c r="BG563"/>
      <c r="BH563"/>
      <c r="BI563"/>
      <c r="BJ563"/>
      <c r="BK563"/>
      <c r="BL563"/>
      <c r="BM563"/>
      <c r="BN563"/>
      <c r="BO563"/>
      <c r="BP563"/>
      <c r="BQ563"/>
      <c r="BR563"/>
      <c r="BS563"/>
      <c r="BT563"/>
      <c r="BU563"/>
      <c r="BV563"/>
      <c r="BW563"/>
      <c r="BX563"/>
    </row>
    <row r="564" spans="10:76">
      <c r="J564"/>
      <c r="K564"/>
      <c r="L564"/>
      <c r="M564"/>
      <c r="N564"/>
      <c r="O564"/>
      <c r="P564"/>
      <c r="Q564"/>
      <c r="R564"/>
      <c r="S564"/>
      <c r="T564"/>
      <c r="U564"/>
      <c r="V564"/>
      <c r="W564"/>
      <c r="X564"/>
      <c r="Y564"/>
      <c r="Z564"/>
      <c r="AA564"/>
      <c r="AB564"/>
      <c r="AC564"/>
      <c r="AD564"/>
      <c r="AE564"/>
      <c r="AF564"/>
      <c r="AG564"/>
      <c r="AH564"/>
      <c r="AI564"/>
      <c r="AJ564"/>
      <c r="AK564"/>
      <c r="AL564"/>
      <c r="AM564"/>
      <c r="AN564" s="74"/>
      <c r="AO564"/>
      <c r="AP564"/>
      <c r="AQ564"/>
      <c r="AR564"/>
      <c r="AS564"/>
      <c r="AT564"/>
      <c r="AU564"/>
      <c r="AV564"/>
      <c r="AW564"/>
      <c r="AX564"/>
      <c r="AY564"/>
      <c r="AZ564"/>
      <c r="BA564"/>
      <c r="BB564"/>
      <c r="BC564"/>
      <c r="BD564"/>
      <c r="BE564"/>
      <c r="BF564"/>
      <c r="BG564"/>
      <c r="BH564"/>
      <c r="BI564"/>
      <c r="BJ564"/>
      <c r="BK564"/>
      <c r="BL564"/>
      <c r="BM564"/>
      <c r="BN564"/>
      <c r="BO564"/>
      <c r="BP564"/>
      <c r="BQ564"/>
      <c r="BR564"/>
      <c r="BS564"/>
      <c r="BT564"/>
      <c r="BU564"/>
      <c r="BV564"/>
      <c r="BW564"/>
      <c r="BX564"/>
    </row>
    <row r="565" spans="10:76">
      <c r="J565"/>
      <c r="K565"/>
      <c r="L565"/>
      <c r="M565"/>
      <c r="N565"/>
      <c r="O565"/>
      <c r="P565"/>
      <c r="Q565"/>
      <c r="R565"/>
      <c r="S565"/>
      <c r="T565"/>
      <c r="U565"/>
      <c r="V565"/>
      <c r="W565"/>
      <c r="X565"/>
      <c r="Y565"/>
      <c r="Z565"/>
      <c r="AA565"/>
      <c r="AB565"/>
      <c r="AC565"/>
      <c r="AD565"/>
      <c r="AE565"/>
      <c r="AF565"/>
      <c r="AG565"/>
      <c r="AH565"/>
      <c r="AI565"/>
      <c r="AJ565"/>
      <c r="AK565"/>
      <c r="AL565"/>
      <c r="AM565"/>
      <c r="AN565" s="74"/>
      <c r="AO565"/>
      <c r="AP565"/>
      <c r="AQ565"/>
      <c r="AR565"/>
      <c r="AS565"/>
      <c r="AT565"/>
      <c r="AU565"/>
      <c r="AV565"/>
      <c r="AW565"/>
      <c r="AX565"/>
      <c r="AY565"/>
      <c r="AZ565"/>
      <c r="BA565"/>
      <c r="BB565"/>
      <c r="BC565"/>
      <c r="BD565"/>
      <c r="BE565"/>
      <c r="BF565"/>
      <c r="BG565"/>
      <c r="BH565"/>
      <c r="BI565"/>
      <c r="BJ565"/>
      <c r="BK565"/>
      <c r="BL565"/>
      <c r="BM565"/>
      <c r="BN565"/>
      <c r="BO565"/>
      <c r="BP565"/>
      <c r="BQ565"/>
      <c r="BR565"/>
      <c r="BS565"/>
      <c r="BT565"/>
      <c r="BU565"/>
      <c r="BV565"/>
      <c r="BW565"/>
      <c r="BX565"/>
    </row>
    <row r="566" spans="10:76">
      <c r="J566"/>
      <c r="K566"/>
      <c r="L566"/>
      <c r="M566"/>
      <c r="N566"/>
      <c r="O566"/>
      <c r="P566"/>
      <c r="Q566"/>
      <c r="R566"/>
      <c r="S566"/>
      <c r="T566"/>
      <c r="U566"/>
      <c r="V566"/>
      <c r="W566"/>
      <c r="X566"/>
      <c r="Y566"/>
      <c r="Z566"/>
      <c r="AA566"/>
      <c r="AB566"/>
      <c r="AC566"/>
      <c r="AD566"/>
      <c r="AE566"/>
      <c r="AF566"/>
      <c r="AG566"/>
      <c r="AH566"/>
      <c r="AI566"/>
      <c r="AJ566"/>
      <c r="AK566"/>
      <c r="AL566"/>
      <c r="AM566"/>
      <c r="AN566" s="74"/>
      <c r="AO566"/>
      <c r="AP566"/>
      <c r="AQ566"/>
      <c r="AR566"/>
      <c r="AS566"/>
      <c r="AT566"/>
      <c r="AU566"/>
      <c r="AV566"/>
      <c r="AW566"/>
      <c r="AX566"/>
      <c r="AY566"/>
      <c r="AZ566"/>
      <c r="BA566"/>
      <c r="BB566"/>
      <c r="BC566"/>
      <c r="BD566"/>
      <c r="BE566"/>
      <c r="BF566"/>
      <c r="BG566"/>
      <c r="BH566"/>
      <c r="BI566"/>
      <c r="BJ566"/>
      <c r="BK566"/>
      <c r="BL566"/>
      <c r="BM566"/>
      <c r="BN566"/>
      <c r="BO566"/>
      <c r="BP566"/>
      <c r="BQ566"/>
      <c r="BR566"/>
      <c r="BS566"/>
      <c r="BT566"/>
      <c r="BU566"/>
      <c r="BV566"/>
      <c r="BW566"/>
      <c r="BX566"/>
    </row>
    <row r="567" spans="10:76">
      <c r="J567"/>
      <c r="K567"/>
      <c r="L567"/>
      <c r="M567"/>
      <c r="N567"/>
      <c r="O567"/>
      <c r="P567"/>
      <c r="Q567"/>
      <c r="R567"/>
      <c r="S567"/>
      <c r="T567"/>
      <c r="U567"/>
      <c r="V567"/>
      <c r="W567"/>
      <c r="X567"/>
      <c r="Y567"/>
      <c r="Z567"/>
      <c r="AA567"/>
      <c r="AB567"/>
      <c r="AC567"/>
      <c r="AD567"/>
      <c r="AE567"/>
      <c r="AF567"/>
      <c r="AG567"/>
      <c r="AH567"/>
      <c r="AI567"/>
      <c r="AJ567"/>
      <c r="AK567"/>
      <c r="AL567"/>
      <c r="AM567"/>
      <c r="AN567" s="74"/>
      <c r="AO567"/>
      <c r="AP567"/>
      <c r="AQ567"/>
      <c r="AR567"/>
      <c r="AS567"/>
      <c r="AT567"/>
      <c r="AU567"/>
      <c r="AV567"/>
      <c r="AW567"/>
      <c r="AX567"/>
      <c r="AY567"/>
      <c r="AZ567"/>
      <c r="BA567"/>
      <c r="BB567"/>
      <c r="BC567"/>
      <c r="BD567"/>
      <c r="BE567"/>
      <c r="BF567"/>
      <c r="BG567"/>
      <c r="BH567"/>
      <c r="BI567"/>
      <c r="BJ567"/>
      <c r="BK567"/>
      <c r="BL567"/>
      <c r="BM567"/>
      <c r="BN567"/>
      <c r="BO567"/>
      <c r="BP567"/>
      <c r="BQ567"/>
      <c r="BR567"/>
      <c r="BS567"/>
      <c r="BT567"/>
      <c r="BU567"/>
      <c r="BV567"/>
      <c r="BW567"/>
      <c r="BX567"/>
    </row>
    <row r="568" spans="10:76">
      <c r="J568"/>
      <c r="K568"/>
      <c r="L568"/>
      <c r="M568"/>
      <c r="N568"/>
      <c r="O568"/>
      <c r="P568"/>
      <c r="Q568"/>
      <c r="R568"/>
      <c r="S568"/>
      <c r="T568"/>
      <c r="U568"/>
      <c r="V568"/>
      <c r="W568"/>
      <c r="X568"/>
      <c r="Y568"/>
      <c r="Z568"/>
      <c r="AA568"/>
      <c r="AB568"/>
      <c r="AC568"/>
      <c r="AD568"/>
      <c r="AE568"/>
      <c r="AF568"/>
      <c r="AG568"/>
      <c r="AH568"/>
      <c r="AI568"/>
      <c r="AJ568"/>
      <c r="AK568"/>
      <c r="AL568"/>
      <c r="AM568"/>
      <c r="AN568" s="74"/>
      <c r="AO568"/>
      <c r="AP568"/>
      <c r="AQ568"/>
      <c r="AR568"/>
      <c r="AS568"/>
      <c r="AT568"/>
      <c r="AU568"/>
      <c r="AV568"/>
      <c r="AW568"/>
      <c r="AX568"/>
      <c r="AY568"/>
      <c r="AZ568"/>
      <c r="BA568"/>
      <c r="BB568"/>
      <c r="BC568"/>
      <c r="BD568"/>
      <c r="BE568"/>
      <c r="BF568"/>
      <c r="BG568"/>
      <c r="BH568"/>
      <c r="BI568"/>
      <c r="BJ568"/>
      <c r="BK568"/>
      <c r="BL568"/>
      <c r="BM568"/>
      <c r="BN568"/>
      <c r="BO568"/>
      <c r="BP568"/>
      <c r="BQ568"/>
      <c r="BR568"/>
      <c r="BS568"/>
      <c r="BT568"/>
      <c r="BU568"/>
      <c r="BV568"/>
      <c r="BW568"/>
      <c r="BX568"/>
    </row>
    <row r="569" spans="10:76">
      <c r="J569"/>
      <c r="K569"/>
      <c r="L569"/>
      <c r="M569"/>
      <c r="N569"/>
      <c r="O569"/>
      <c r="P569"/>
      <c r="Q569"/>
      <c r="R569"/>
      <c r="S569"/>
      <c r="T569"/>
      <c r="U569"/>
      <c r="V569"/>
      <c r="W569"/>
      <c r="X569"/>
      <c r="Y569"/>
      <c r="Z569"/>
      <c r="AA569"/>
      <c r="AB569"/>
      <c r="AC569"/>
      <c r="AD569"/>
      <c r="AE569"/>
      <c r="AF569"/>
      <c r="AG569"/>
      <c r="AH569"/>
      <c r="AI569"/>
      <c r="AJ569"/>
      <c r="AK569"/>
      <c r="AL569"/>
      <c r="AM569"/>
      <c r="AN569" s="74"/>
      <c r="AO569"/>
      <c r="AP569"/>
      <c r="AQ569"/>
      <c r="AR569"/>
      <c r="AS569"/>
      <c r="AT569"/>
      <c r="AU569"/>
      <c r="AV569"/>
      <c r="AW569"/>
      <c r="AX569"/>
      <c r="AY569"/>
      <c r="AZ569"/>
      <c r="BA569"/>
      <c r="BB569"/>
      <c r="BC569"/>
      <c r="BD569"/>
      <c r="BE569"/>
      <c r="BF569"/>
      <c r="BG569"/>
      <c r="BH569"/>
      <c r="BI569"/>
      <c r="BJ569"/>
      <c r="BK569"/>
      <c r="BL569"/>
      <c r="BM569"/>
      <c r="BN569"/>
      <c r="BO569"/>
      <c r="BP569"/>
      <c r="BQ569"/>
      <c r="BR569"/>
      <c r="BS569"/>
      <c r="BT569"/>
      <c r="BU569"/>
      <c r="BV569"/>
      <c r="BW569"/>
      <c r="BX569"/>
    </row>
    <row r="570" spans="10:76">
      <c r="J570"/>
      <c r="K570"/>
      <c r="L570"/>
      <c r="M570"/>
      <c r="N570"/>
      <c r="O570"/>
      <c r="P570"/>
      <c r="Q570"/>
      <c r="R570"/>
      <c r="S570"/>
      <c r="T570"/>
      <c r="U570"/>
      <c r="V570"/>
      <c r="W570"/>
      <c r="X570"/>
      <c r="Y570"/>
      <c r="Z570"/>
      <c r="AA570"/>
      <c r="AB570"/>
      <c r="AC570"/>
      <c r="AD570"/>
      <c r="AE570"/>
      <c r="AF570"/>
      <c r="AG570"/>
      <c r="AH570"/>
      <c r="AI570"/>
      <c r="AJ570"/>
      <c r="AK570"/>
      <c r="AL570"/>
      <c r="AM570"/>
      <c r="AN570" s="74"/>
      <c r="AO570"/>
      <c r="AP570"/>
      <c r="AQ570"/>
      <c r="AR570"/>
      <c r="AS570"/>
      <c r="AT570"/>
      <c r="AU570"/>
      <c r="AV570"/>
      <c r="AW570"/>
      <c r="AX570"/>
      <c r="AY570"/>
      <c r="AZ570"/>
      <c r="BA570"/>
      <c r="BB570"/>
      <c r="BC570"/>
      <c r="BD570"/>
      <c r="BE570"/>
      <c r="BF570"/>
      <c r="BG570"/>
      <c r="BH570"/>
      <c r="BI570"/>
      <c r="BJ570"/>
      <c r="BK570"/>
      <c r="BL570"/>
      <c r="BM570"/>
      <c r="BN570"/>
      <c r="BO570"/>
      <c r="BP570"/>
      <c r="BQ570"/>
      <c r="BR570"/>
      <c r="BS570"/>
      <c r="BT570"/>
      <c r="BU570"/>
      <c r="BV570"/>
      <c r="BW570"/>
      <c r="BX570"/>
    </row>
    <row r="571" spans="10:76">
      <c r="J571"/>
      <c r="K571"/>
      <c r="L571"/>
      <c r="M571"/>
      <c r="N571"/>
      <c r="O571"/>
      <c r="P571"/>
      <c r="Q571"/>
      <c r="R571"/>
      <c r="S571"/>
      <c r="T571"/>
      <c r="U571"/>
      <c r="V571"/>
      <c r="W571"/>
      <c r="X571"/>
      <c r="Y571"/>
      <c r="Z571"/>
      <c r="AA571"/>
      <c r="AB571"/>
      <c r="AC571"/>
      <c r="AD571"/>
      <c r="AE571"/>
      <c r="AF571"/>
      <c r="AG571"/>
      <c r="AH571"/>
      <c r="AI571"/>
      <c r="AJ571"/>
      <c r="AK571"/>
      <c r="AL571"/>
      <c r="AM571"/>
      <c r="AN571" s="74"/>
      <c r="AO571"/>
      <c r="AP571"/>
      <c r="AQ571"/>
      <c r="AR571"/>
      <c r="AS571"/>
      <c r="AT571"/>
      <c r="AU571"/>
      <c r="AV571"/>
      <c r="AW571"/>
      <c r="AX571"/>
      <c r="AY571"/>
      <c r="AZ571"/>
      <c r="BA571"/>
      <c r="BB571"/>
      <c r="BC571"/>
      <c r="BD571"/>
      <c r="BE571"/>
      <c r="BF571"/>
      <c r="BG571"/>
      <c r="BH571"/>
      <c r="BI571"/>
      <c r="BJ571"/>
      <c r="BK571"/>
      <c r="BL571"/>
      <c r="BM571"/>
      <c r="BN571"/>
      <c r="BO571"/>
      <c r="BP571"/>
      <c r="BQ571"/>
      <c r="BR571"/>
      <c r="BS571"/>
      <c r="BT571"/>
      <c r="BU571"/>
      <c r="BV571"/>
      <c r="BW571"/>
      <c r="BX571"/>
    </row>
    <row r="572" spans="10:76">
      <c r="J572"/>
      <c r="K572"/>
      <c r="L572"/>
      <c r="M572"/>
      <c r="N572"/>
      <c r="O572"/>
      <c r="P572"/>
      <c r="Q572"/>
      <c r="R572"/>
      <c r="S572"/>
      <c r="T572"/>
      <c r="U572"/>
      <c r="V572"/>
      <c r="W572"/>
      <c r="X572"/>
      <c r="Y572"/>
      <c r="Z572"/>
      <c r="AA572"/>
      <c r="AB572"/>
      <c r="AC572"/>
      <c r="AD572"/>
      <c r="AE572"/>
      <c r="AF572"/>
      <c r="AG572"/>
      <c r="AH572"/>
      <c r="AI572"/>
      <c r="AJ572"/>
      <c r="AK572"/>
      <c r="AL572"/>
      <c r="AM572"/>
      <c r="AN572" s="74"/>
      <c r="AO572"/>
      <c r="AP572"/>
      <c r="AQ572"/>
      <c r="AR572"/>
      <c r="AS572"/>
      <c r="AT572"/>
      <c r="AU572"/>
      <c r="AV572"/>
      <c r="AW572"/>
      <c r="AX572"/>
      <c r="AY572"/>
      <c r="AZ572"/>
      <c r="BA572"/>
      <c r="BB572"/>
      <c r="BC572"/>
      <c r="BD572"/>
      <c r="BE572"/>
      <c r="BF572"/>
      <c r="BG572"/>
      <c r="BH572"/>
      <c r="BI572"/>
      <c r="BJ572"/>
      <c r="BK572"/>
      <c r="BL572"/>
      <c r="BM572"/>
      <c r="BN572"/>
      <c r="BO572"/>
      <c r="BP572"/>
      <c r="BQ572"/>
      <c r="BR572"/>
      <c r="BS572"/>
      <c r="BT572"/>
      <c r="BU572"/>
      <c r="BV572"/>
      <c r="BW572"/>
      <c r="BX572"/>
    </row>
    <row r="573" spans="10:76">
      <c r="J573"/>
      <c r="K573"/>
      <c r="L573"/>
      <c r="M573"/>
      <c r="N573"/>
      <c r="O573"/>
      <c r="P573"/>
      <c r="Q573"/>
      <c r="R573"/>
      <c r="S573"/>
      <c r="T573"/>
      <c r="U573"/>
      <c r="V573"/>
      <c r="W573"/>
      <c r="X573"/>
      <c r="Y573"/>
      <c r="Z573"/>
      <c r="AA573"/>
      <c r="AB573"/>
      <c r="AC573"/>
      <c r="AD573"/>
      <c r="AE573"/>
      <c r="AF573"/>
      <c r="AG573"/>
      <c r="AH573"/>
      <c r="AI573"/>
      <c r="AJ573"/>
      <c r="AK573"/>
      <c r="AL573"/>
      <c r="AM573"/>
      <c r="AN573" s="74"/>
      <c r="AO573"/>
      <c r="AP573"/>
      <c r="AQ573"/>
      <c r="AR573"/>
      <c r="AS573"/>
      <c r="AT573"/>
      <c r="AU573"/>
      <c r="AV573"/>
      <c r="AW573"/>
      <c r="AX573"/>
      <c r="AY573"/>
      <c r="AZ573"/>
      <c r="BA573"/>
      <c r="BB573"/>
      <c r="BC573"/>
      <c r="BD573"/>
      <c r="BE573"/>
      <c r="BF573"/>
      <c r="BG573"/>
      <c r="BH573"/>
      <c r="BI573"/>
      <c r="BJ573"/>
      <c r="BK573"/>
      <c r="BL573"/>
      <c r="BM573"/>
      <c r="BN573"/>
      <c r="BO573"/>
      <c r="BP573"/>
      <c r="BQ573"/>
      <c r="BR573"/>
      <c r="BS573"/>
      <c r="BT573"/>
      <c r="BU573"/>
      <c r="BV573"/>
      <c r="BW573"/>
      <c r="BX573"/>
    </row>
    <row r="574" spans="10:76">
      <c r="J574"/>
      <c r="K574"/>
      <c r="L574"/>
      <c r="M574"/>
      <c r="N574"/>
      <c r="O574"/>
      <c r="P574"/>
      <c r="Q574"/>
      <c r="R574"/>
      <c r="S574"/>
      <c r="T574"/>
      <c r="U574"/>
      <c r="V574"/>
      <c r="W574"/>
      <c r="X574"/>
      <c r="Y574"/>
      <c r="Z574"/>
      <c r="AA574"/>
      <c r="AB574"/>
      <c r="AC574"/>
      <c r="AD574"/>
      <c r="AE574"/>
      <c r="AF574"/>
      <c r="AG574"/>
      <c r="AH574"/>
      <c r="AI574"/>
      <c r="AJ574"/>
      <c r="AK574"/>
      <c r="AL574"/>
      <c r="AM574"/>
      <c r="AN574" s="74"/>
      <c r="AO574"/>
      <c r="AP574"/>
      <c r="AQ574"/>
      <c r="AR574"/>
      <c r="AS574"/>
      <c r="AT574"/>
      <c r="AU574"/>
      <c r="AV574"/>
      <c r="AW574"/>
      <c r="AX574"/>
      <c r="AY574"/>
      <c r="AZ574"/>
      <c r="BA574"/>
      <c r="BB574"/>
      <c r="BC574"/>
      <c r="BD574"/>
      <c r="BE574"/>
      <c r="BF574"/>
      <c r="BG574"/>
      <c r="BH574"/>
      <c r="BI574"/>
      <c r="BJ574"/>
      <c r="BK574"/>
      <c r="BL574"/>
      <c r="BM574"/>
      <c r="BN574"/>
      <c r="BO574"/>
      <c r="BP574"/>
      <c r="BQ574"/>
      <c r="BR574"/>
      <c r="BS574"/>
      <c r="BT574"/>
      <c r="BU574"/>
      <c r="BV574"/>
      <c r="BW574"/>
      <c r="BX574"/>
    </row>
    <row r="575" spans="10:76">
      <c r="J575"/>
      <c r="K575"/>
      <c r="L575"/>
      <c r="M575"/>
      <c r="N575"/>
      <c r="O575"/>
      <c r="P575"/>
      <c r="Q575"/>
      <c r="R575"/>
      <c r="S575"/>
      <c r="T575"/>
      <c r="U575"/>
      <c r="V575"/>
      <c r="W575"/>
      <c r="X575"/>
      <c r="Y575"/>
      <c r="Z575"/>
      <c r="AA575"/>
      <c r="AB575"/>
      <c r="AC575"/>
      <c r="AD575"/>
      <c r="AE575"/>
      <c r="AF575"/>
      <c r="AG575"/>
      <c r="AH575"/>
      <c r="AI575"/>
      <c r="AJ575"/>
      <c r="AK575"/>
      <c r="AL575"/>
      <c r="AM575"/>
      <c r="AN575" s="74"/>
      <c r="AO575"/>
      <c r="AP575"/>
      <c r="AQ575"/>
      <c r="AR575"/>
      <c r="AS575"/>
      <c r="AT575"/>
      <c r="AU575"/>
      <c r="AV575"/>
      <c r="AW575"/>
      <c r="AX575"/>
      <c r="AY575"/>
      <c r="AZ575"/>
      <c r="BA575"/>
      <c r="BB575"/>
      <c r="BC575"/>
      <c r="BD575"/>
      <c r="BE575"/>
      <c r="BF575"/>
      <c r="BG575"/>
      <c r="BH575"/>
      <c r="BI575"/>
      <c r="BJ575"/>
      <c r="BK575"/>
      <c r="BL575"/>
      <c r="BM575"/>
      <c r="BN575"/>
      <c r="BO575"/>
      <c r="BP575"/>
      <c r="BQ575"/>
      <c r="BR575"/>
      <c r="BS575"/>
      <c r="BT575"/>
      <c r="BU575"/>
      <c r="BV575"/>
      <c r="BW575"/>
      <c r="BX575"/>
    </row>
    <row r="576" spans="10:76">
      <c r="J576"/>
      <c r="K576"/>
      <c r="L576"/>
      <c r="M576"/>
      <c r="N576"/>
      <c r="O576"/>
      <c r="P576"/>
      <c r="Q576"/>
      <c r="R576"/>
      <c r="S576"/>
      <c r="T576"/>
      <c r="U576"/>
      <c r="V576"/>
      <c r="W576"/>
      <c r="X576"/>
      <c r="Y576"/>
      <c r="Z576"/>
      <c r="AA576"/>
      <c r="AB576"/>
      <c r="AC576"/>
      <c r="AD576"/>
      <c r="AE576"/>
      <c r="AF576"/>
      <c r="AG576"/>
      <c r="AH576"/>
      <c r="AI576"/>
      <c r="AJ576"/>
      <c r="AK576"/>
      <c r="AL576"/>
      <c r="AM576"/>
      <c r="AN576" s="74"/>
      <c r="AO576"/>
      <c r="AP576"/>
      <c r="AQ576"/>
      <c r="AR576"/>
      <c r="AS576"/>
      <c r="AT576"/>
      <c r="AU576"/>
      <c r="AV576"/>
      <c r="AW576"/>
      <c r="AX576"/>
      <c r="AY576"/>
      <c r="AZ576"/>
      <c r="BA576"/>
      <c r="BB576"/>
      <c r="BC576"/>
      <c r="BD576"/>
      <c r="BE576"/>
      <c r="BF576"/>
      <c r="BG576"/>
      <c r="BH576"/>
      <c r="BI576"/>
      <c r="BJ576"/>
      <c r="BK576"/>
      <c r="BL576"/>
      <c r="BM576"/>
      <c r="BN576"/>
      <c r="BO576"/>
      <c r="BP576"/>
      <c r="BQ576"/>
      <c r="BR576"/>
      <c r="BS576"/>
      <c r="BT576"/>
      <c r="BU576"/>
      <c r="BV576"/>
      <c r="BW576"/>
      <c r="BX576"/>
    </row>
    <row r="577" spans="10:76">
      <c r="J577"/>
      <c r="K577"/>
      <c r="L577"/>
      <c r="M577"/>
      <c r="N577"/>
      <c r="O577"/>
      <c r="P577"/>
      <c r="Q577"/>
      <c r="R577"/>
      <c r="S577"/>
      <c r="T577"/>
      <c r="U577"/>
      <c r="V577"/>
      <c r="W577"/>
      <c r="X577"/>
      <c r="Y577"/>
      <c r="Z577"/>
      <c r="AA577"/>
      <c r="AB577"/>
      <c r="AC577"/>
      <c r="AD577"/>
      <c r="AE577"/>
      <c r="AF577"/>
      <c r="AG577"/>
      <c r="AH577"/>
      <c r="AI577"/>
      <c r="AJ577"/>
      <c r="AK577"/>
      <c r="AL577"/>
      <c r="AM577"/>
      <c r="AN577" s="74"/>
      <c r="AO577"/>
      <c r="AP577"/>
      <c r="AQ577"/>
      <c r="AR577"/>
      <c r="AS577"/>
      <c r="AT577"/>
      <c r="AU577"/>
      <c r="AV577"/>
      <c r="AW577"/>
      <c r="AX577"/>
      <c r="AY577"/>
      <c r="AZ577"/>
      <c r="BA577"/>
      <c r="BB577"/>
      <c r="BC577"/>
      <c r="BD577"/>
      <c r="BE577"/>
      <c r="BF577"/>
      <c r="BG577"/>
      <c r="BH577"/>
      <c r="BI577"/>
      <c r="BJ577"/>
      <c r="BK577"/>
      <c r="BL577"/>
      <c r="BM577"/>
      <c r="BN577"/>
      <c r="BO577"/>
      <c r="BP577"/>
      <c r="BQ577"/>
      <c r="BR577"/>
      <c r="BS577"/>
      <c r="BT577"/>
      <c r="BU577"/>
      <c r="BV577"/>
      <c r="BW577"/>
      <c r="BX577"/>
    </row>
    <row r="578" spans="10:76">
      <c r="J578"/>
      <c r="K578"/>
      <c r="L578"/>
      <c r="M578"/>
      <c r="N578"/>
      <c r="O578"/>
      <c r="P578"/>
      <c r="Q578"/>
      <c r="R578"/>
      <c r="S578"/>
      <c r="T578"/>
      <c r="U578"/>
      <c r="V578"/>
      <c r="W578"/>
      <c r="X578"/>
      <c r="Y578"/>
      <c r="Z578"/>
      <c r="AA578"/>
      <c r="AB578"/>
      <c r="AC578"/>
      <c r="AD578"/>
      <c r="AE578"/>
      <c r="AF578"/>
      <c r="AG578"/>
      <c r="AH578"/>
      <c r="AI578"/>
      <c r="AJ578"/>
      <c r="AK578"/>
      <c r="AL578"/>
      <c r="AM578"/>
      <c r="AN578" s="74"/>
      <c r="AO578"/>
      <c r="AP578"/>
      <c r="AQ578"/>
      <c r="AR578"/>
      <c r="AS578"/>
      <c r="AT578"/>
      <c r="AU578"/>
      <c r="AV578"/>
      <c r="AW578"/>
      <c r="AX578"/>
      <c r="AY578"/>
      <c r="AZ578"/>
      <c r="BA578"/>
      <c r="BB578"/>
      <c r="BC578"/>
      <c r="BD578"/>
      <c r="BE578"/>
      <c r="BF578"/>
      <c r="BG578"/>
      <c r="BH578"/>
      <c r="BI578"/>
      <c r="BJ578"/>
      <c r="BK578"/>
      <c r="BL578"/>
      <c r="BM578"/>
      <c r="BN578"/>
      <c r="BO578"/>
      <c r="BP578"/>
      <c r="BQ578"/>
      <c r="BR578"/>
      <c r="BS578"/>
      <c r="BT578"/>
      <c r="BU578"/>
      <c r="BV578"/>
      <c r="BW578"/>
      <c r="BX578"/>
    </row>
    <row r="579" spans="10:76">
      <c r="J579"/>
      <c r="K579"/>
      <c r="L579"/>
      <c r="M579"/>
      <c r="N579"/>
      <c r="O579"/>
      <c r="P579"/>
      <c r="Q579"/>
      <c r="R579"/>
      <c r="S579"/>
      <c r="T579"/>
      <c r="U579"/>
      <c r="V579"/>
      <c r="W579"/>
      <c r="X579"/>
      <c r="Y579"/>
      <c r="Z579"/>
      <c r="AA579"/>
      <c r="AB579"/>
      <c r="AC579"/>
      <c r="AD579"/>
      <c r="AE579"/>
      <c r="AF579"/>
      <c r="AG579"/>
      <c r="AH579"/>
      <c r="AI579"/>
      <c r="AJ579"/>
      <c r="AK579"/>
      <c r="AL579"/>
      <c r="AM579"/>
      <c r="AN579" s="74"/>
      <c r="AO579"/>
      <c r="AP579"/>
      <c r="AQ579"/>
      <c r="AR579"/>
      <c r="AS579"/>
      <c r="AT579"/>
      <c r="AU579"/>
      <c r="AV579"/>
      <c r="AW579"/>
      <c r="AX579"/>
      <c r="AY579"/>
      <c r="AZ579"/>
      <c r="BA579"/>
      <c r="BB579"/>
      <c r="BC579"/>
      <c r="BD579"/>
      <c r="BE579"/>
      <c r="BF579"/>
      <c r="BG579"/>
      <c r="BH579"/>
      <c r="BI579"/>
      <c r="BJ579"/>
      <c r="BK579"/>
      <c r="BL579"/>
      <c r="BM579"/>
      <c r="BN579"/>
      <c r="BO579"/>
      <c r="BP579"/>
      <c r="BQ579"/>
      <c r="BR579"/>
      <c r="BS579"/>
      <c r="BT579"/>
      <c r="BU579"/>
      <c r="BV579"/>
      <c r="BW579"/>
      <c r="BX579"/>
    </row>
    <row r="580" spans="10:76">
      <c r="J580"/>
      <c r="K580"/>
      <c r="L580"/>
      <c r="M580"/>
      <c r="N580"/>
      <c r="O580"/>
      <c r="P580"/>
      <c r="Q580"/>
      <c r="R580"/>
      <c r="S580"/>
      <c r="T580"/>
      <c r="U580"/>
      <c r="V580"/>
      <c r="W580"/>
      <c r="X580"/>
      <c r="Y580"/>
      <c r="Z580"/>
      <c r="AA580"/>
      <c r="AB580"/>
      <c r="AC580"/>
      <c r="AD580"/>
      <c r="AE580"/>
      <c r="AF580"/>
      <c r="AG580"/>
      <c r="AH580"/>
      <c r="AI580"/>
      <c r="AJ580"/>
      <c r="AK580"/>
      <c r="AL580"/>
      <c r="AM580"/>
      <c r="AN580" s="74"/>
      <c r="AO580"/>
      <c r="AP580"/>
      <c r="AQ580"/>
      <c r="AR580"/>
      <c r="AS580"/>
      <c r="AT580"/>
      <c r="AU580"/>
      <c r="AV580"/>
      <c r="AW580"/>
      <c r="AX580"/>
      <c r="AY580"/>
      <c r="AZ580"/>
      <c r="BA580"/>
      <c r="BB580"/>
      <c r="BC580"/>
      <c r="BD580"/>
      <c r="BE580"/>
      <c r="BF580"/>
      <c r="BG580"/>
      <c r="BH580"/>
      <c r="BI580"/>
      <c r="BJ580"/>
      <c r="BK580"/>
      <c r="BL580"/>
      <c r="BM580"/>
      <c r="BN580"/>
      <c r="BO580"/>
      <c r="BP580"/>
      <c r="BQ580"/>
      <c r="BR580"/>
      <c r="BS580"/>
      <c r="BT580"/>
      <c r="BU580"/>
      <c r="BV580"/>
      <c r="BW580"/>
      <c r="BX580"/>
    </row>
    <row r="581" spans="10:76">
      <c r="J581"/>
      <c r="K581"/>
      <c r="L581"/>
      <c r="M581"/>
      <c r="N581"/>
      <c r="O581"/>
      <c r="P581"/>
      <c r="Q581"/>
      <c r="R581"/>
      <c r="S581"/>
      <c r="T581"/>
      <c r="U581"/>
      <c r="V581"/>
      <c r="W581"/>
      <c r="X581"/>
      <c r="Y581"/>
      <c r="Z581"/>
      <c r="AA581"/>
      <c r="AB581"/>
      <c r="AC581"/>
      <c r="AD581"/>
      <c r="AE581"/>
      <c r="AF581"/>
      <c r="AG581"/>
      <c r="AH581"/>
      <c r="AI581"/>
      <c r="AJ581"/>
      <c r="AK581"/>
      <c r="AL581"/>
      <c r="AM581"/>
      <c r="AN581" s="74"/>
      <c r="AO581"/>
      <c r="AP581"/>
      <c r="AQ581"/>
      <c r="AR581"/>
      <c r="AS581"/>
      <c r="AT581"/>
      <c r="AU581"/>
      <c r="AV581"/>
      <c r="AW581"/>
      <c r="AX581"/>
      <c r="AY581"/>
      <c r="AZ581"/>
      <c r="BA581"/>
      <c r="BB581"/>
      <c r="BC581"/>
      <c r="BD581"/>
      <c r="BE581"/>
      <c r="BF581"/>
      <c r="BG581"/>
      <c r="BH581"/>
      <c r="BI581"/>
      <c r="BJ581"/>
      <c r="BK581"/>
      <c r="BL581"/>
      <c r="BM581"/>
      <c r="BN581"/>
      <c r="BO581"/>
      <c r="BP581"/>
      <c r="BQ581"/>
      <c r="BR581"/>
      <c r="BS581"/>
      <c r="BT581"/>
      <c r="BU581"/>
      <c r="BV581"/>
      <c r="BW581"/>
      <c r="BX581"/>
    </row>
    <row r="582" spans="10:76">
      <c r="J582"/>
      <c r="K582"/>
      <c r="L582"/>
      <c r="M582"/>
      <c r="N582"/>
      <c r="O582"/>
      <c r="P582"/>
      <c r="Q582"/>
      <c r="R582"/>
      <c r="S582"/>
      <c r="T582"/>
      <c r="U582"/>
      <c r="V582"/>
      <c r="W582"/>
      <c r="X582"/>
      <c r="Y582"/>
      <c r="Z582"/>
      <c r="AA582"/>
      <c r="AB582"/>
      <c r="AC582"/>
      <c r="AD582"/>
      <c r="AE582"/>
      <c r="AF582"/>
      <c r="AG582"/>
      <c r="AH582"/>
      <c r="AI582"/>
      <c r="AJ582"/>
      <c r="AK582"/>
      <c r="AL582"/>
      <c r="AM582"/>
      <c r="AN582" s="74"/>
      <c r="AO582"/>
      <c r="AP582"/>
      <c r="AQ582"/>
      <c r="AR582"/>
      <c r="AS582"/>
      <c r="AT582"/>
      <c r="AU582"/>
      <c r="AV582"/>
      <c r="AW582"/>
      <c r="AX582"/>
      <c r="AY582"/>
      <c r="AZ582"/>
      <c r="BA582"/>
      <c r="BB582"/>
      <c r="BC582"/>
      <c r="BD582"/>
      <c r="BE582"/>
      <c r="BF582"/>
      <c r="BG582"/>
      <c r="BH582"/>
      <c r="BI582"/>
      <c r="BJ582"/>
      <c r="BK582"/>
      <c r="BL582"/>
      <c r="BM582"/>
      <c r="BN582"/>
      <c r="BO582"/>
      <c r="BP582"/>
      <c r="BQ582"/>
      <c r="BR582"/>
      <c r="BS582"/>
      <c r="BT582"/>
      <c r="BU582"/>
      <c r="BV582"/>
      <c r="BW582"/>
      <c r="BX582"/>
    </row>
    <row r="583" spans="10:76">
      <c r="J583"/>
      <c r="K583"/>
      <c r="L583"/>
      <c r="M583"/>
      <c r="N583"/>
      <c r="O583"/>
      <c r="P583"/>
      <c r="Q583"/>
      <c r="R583"/>
      <c r="S583"/>
      <c r="T583"/>
      <c r="U583"/>
      <c r="V583"/>
      <c r="W583"/>
      <c r="X583"/>
      <c r="Y583"/>
      <c r="Z583"/>
      <c r="AA583"/>
      <c r="AB583"/>
      <c r="AC583"/>
      <c r="AD583"/>
      <c r="AE583"/>
      <c r="AF583"/>
      <c r="AG583"/>
      <c r="AH583"/>
      <c r="AI583"/>
      <c r="AJ583"/>
      <c r="AK583"/>
      <c r="AL583"/>
      <c r="AM583"/>
      <c r="AN583" s="74"/>
      <c r="AO583"/>
      <c r="AP583"/>
      <c r="AQ583"/>
      <c r="AR583"/>
      <c r="AS583"/>
      <c r="AT583"/>
      <c r="AU583"/>
      <c r="AV583"/>
      <c r="AW583"/>
      <c r="AX583"/>
      <c r="AY583"/>
      <c r="AZ583"/>
      <c r="BA583"/>
      <c r="BB583"/>
      <c r="BC583"/>
      <c r="BD583"/>
      <c r="BE583"/>
      <c r="BF583"/>
      <c r="BG583"/>
      <c r="BH583"/>
      <c r="BI583"/>
      <c r="BJ583"/>
      <c r="BK583"/>
      <c r="BL583"/>
      <c r="BM583"/>
      <c r="BN583"/>
      <c r="BO583"/>
      <c r="BP583"/>
      <c r="BQ583"/>
      <c r="BR583"/>
      <c r="BS583"/>
      <c r="BT583"/>
      <c r="BU583"/>
      <c r="BV583"/>
      <c r="BW583"/>
      <c r="BX583"/>
    </row>
    <row r="584" spans="10:76">
      <c r="J584"/>
      <c r="K584"/>
      <c r="L584"/>
      <c r="M584"/>
      <c r="N584"/>
      <c r="O584"/>
      <c r="P584"/>
      <c r="Q584"/>
      <c r="R584"/>
      <c r="S584"/>
      <c r="T584"/>
      <c r="U584"/>
      <c r="V584"/>
      <c r="W584"/>
      <c r="X584"/>
      <c r="Y584"/>
      <c r="Z584"/>
      <c r="AA584"/>
      <c r="AB584"/>
      <c r="AC584"/>
      <c r="AD584"/>
      <c r="AE584"/>
      <c r="AF584"/>
      <c r="AG584"/>
      <c r="AH584"/>
      <c r="AI584"/>
      <c r="AJ584"/>
      <c r="AK584"/>
      <c r="AL584"/>
      <c r="AM584"/>
      <c r="AN584" s="74"/>
      <c r="AO584"/>
      <c r="AP584"/>
      <c r="AQ584"/>
      <c r="AR584"/>
      <c r="AS584"/>
      <c r="AT584"/>
      <c r="AU584"/>
      <c r="AV584"/>
      <c r="AW584"/>
      <c r="AX584"/>
      <c r="AY584"/>
      <c r="AZ584"/>
      <c r="BA584"/>
      <c r="BB584"/>
      <c r="BC584"/>
      <c r="BD584"/>
      <c r="BE584"/>
      <c r="BF584"/>
      <c r="BG584"/>
      <c r="BH584"/>
      <c r="BI584"/>
      <c r="BJ584"/>
      <c r="BK584"/>
      <c r="BL584"/>
      <c r="BM584"/>
      <c r="BN584"/>
      <c r="BO584"/>
      <c r="BP584"/>
      <c r="BQ584"/>
      <c r="BR584"/>
      <c r="BS584"/>
      <c r="BT584"/>
      <c r="BU584"/>
      <c r="BV584"/>
      <c r="BW584"/>
      <c r="BX584"/>
    </row>
    <row r="585" spans="10:76">
      <c r="J585"/>
      <c r="K585"/>
      <c r="L585"/>
      <c r="M585"/>
      <c r="N585"/>
      <c r="O585"/>
      <c r="P585"/>
      <c r="Q585"/>
      <c r="R585"/>
      <c r="S585"/>
      <c r="T585"/>
      <c r="U585"/>
      <c r="V585"/>
      <c r="W585"/>
      <c r="X585"/>
      <c r="Y585"/>
      <c r="Z585"/>
      <c r="AA585"/>
      <c r="AB585"/>
      <c r="AC585"/>
      <c r="AD585"/>
      <c r="AE585"/>
      <c r="AF585"/>
      <c r="AG585"/>
      <c r="AH585"/>
      <c r="AI585"/>
      <c r="AJ585"/>
      <c r="AK585"/>
      <c r="AL585"/>
      <c r="AM585"/>
      <c r="AN585" s="74"/>
      <c r="AO585"/>
      <c r="AP585"/>
      <c r="AQ585"/>
      <c r="AR585"/>
      <c r="AS585"/>
      <c r="AT585"/>
      <c r="AU585"/>
      <c r="AV585"/>
      <c r="AW585"/>
      <c r="AX585"/>
      <c r="AY585"/>
      <c r="AZ585"/>
      <c r="BA585"/>
      <c r="BB585"/>
      <c r="BC585"/>
      <c r="BD585"/>
      <c r="BE585"/>
      <c r="BF585"/>
      <c r="BG585"/>
      <c r="BH585"/>
      <c r="BI585"/>
      <c r="BJ585"/>
      <c r="BK585"/>
      <c r="BL585"/>
      <c r="BM585"/>
      <c r="BN585"/>
      <c r="BO585"/>
      <c r="BP585"/>
      <c r="BQ585"/>
      <c r="BR585"/>
      <c r="BS585"/>
      <c r="BT585"/>
      <c r="BU585"/>
      <c r="BV585"/>
      <c r="BW585"/>
      <c r="BX585"/>
    </row>
    <row r="586" spans="10:76">
      <c r="J586"/>
      <c r="K586"/>
      <c r="L586"/>
      <c r="M586"/>
      <c r="N586"/>
      <c r="O586"/>
      <c r="P586"/>
      <c r="Q586"/>
      <c r="R586"/>
      <c r="S586"/>
      <c r="T586"/>
      <c r="U586"/>
      <c r="V586"/>
      <c r="W586"/>
      <c r="X586"/>
      <c r="Y586"/>
      <c r="Z586"/>
      <c r="AA586"/>
      <c r="AB586"/>
      <c r="AC586"/>
      <c r="AD586"/>
      <c r="AE586"/>
      <c r="AF586"/>
      <c r="AG586"/>
      <c r="AH586"/>
      <c r="AI586"/>
      <c r="AJ586"/>
      <c r="AK586"/>
      <c r="AL586"/>
      <c r="AM586"/>
      <c r="AN586" s="74"/>
      <c r="AO586"/>
      <c r="AP586"/>
      <c r="AQ586"/>
      <c r="AR586"/>
      <c r="AS586"/>
      <c r="AT586"/>
      <c r="AU586"/>
      <c r="AV586"/>
      <c r="AW586"/>
      <c r="AX586"/>
      <c r="AY586"/>
      <c r="AZ586"/>
      <c r="BA586"/>
      <c r="BB586"/>
      <c r="BC586"/>
      <c r="BD586"/>
      <c r="BE586"/>
      <c r="BF586"/>
      <c r="BG586"/>
      <c r="BH586"/>
      <c r="BI586"/>
      <c r="BJ586"/>
      <c r="BK586"/>
      <c r="BL586"/>
      <c r="BM586"/>
      <c r="BN586"/>
      <c r="BO586"/>
      <c r="BP586"/>
      <c r="BQ586"/>
      <c r="BR586"/>
      <c r="BS586"/>
      <c r="BT586"/>
      <c r="BU586"/>
      <c r="BV586"/>
      <c r="BW586"/>
      <c r="BX586"/>
    </row>
    <row r="587" spans="10:76">
      <c r="J587"/>
      <c r="K587"/>
      <c r="L587"/>
      <c r="M587"/>
      <c r="N587"/>
      <c r="O587"/>
      <c r="P587"/>
      <c r="Q587"/>
      <c r="R587"/>
      <c r="S587"/>
      <c r="T587"/>
      <c r="U587"/>
      <c r="V587"/>
      <c r="W587"/>
      <c r="X587"/>
      <c r="Y587"/>
      <c r="Z587"/>
      <c r="AA587"/>
      <c r="AB587"/>
      <c r="AC587"/>
      <c r="AD587"/>
      <c r="AE587"/>
      <c r="AF587"/>
      <c r="AG587"/>
      <c r="AH587"/>
      <c r="AI587"/>
      <c r="AJ587"/>
      <c r="AK587"/>
      <c r="AL587"/>
      <c r="AM587"/>
      <c r="AN587" s="74"/>
      <c r="AO587"/>
      <c r="AP587"/>
      <c r="AQ587"/>
      <c r="AR587"/>
      <c r="AS587"/>
      <c r="AT587"/>
      <c r="AU587"/>
      <c r="AV587"/>
      <c r="AW587"/>
      <c r="AX587"/>
      <c r="AY587"/>
      <c r="AZ587"/>
      <c r="BA587"/>
      <c r="BB587"/>
      <c r="BC587"/>
      <c r="BD587"/>
      <c r="BE587"/>
      <c r="BF587"/>
      <c r="BG587"/>
      <c r="BH587"/>
      <c r="BI587"/>
      <c r="BJ587"/>
      <c r="BK587"/>
      <c r="BL587"/>
      <c r="BM587"/>
      <c r="BN587"/>
      <c r="BO587"/>
      <c r="BP587"/>
      <c r="BQ587"/>
      <c r="BR587"/>
      <c r="BS587"/>
      <c r="BT587"/>
      <c r="BU587"/>
      <c r="BV587"/>
      <c r="BW587"/>
      <c r="BX587"/>
    </row>
    <row r="588" spans="10:76">
      <c r="J588"/>
      <c r="K588"/>
      <c r="L588"/>
      <c r="M588"/>
      <c r="N588"/>
      <c r="O588"/>
      <c r="P588"/>
      <c r="Q588"/>
      <c r="R588"/>
      <c r="S588"/>
      <c r="T588"/>
      <c r="U588"/>
      <c r="V588"/>
      <c r="W588"/>
      <c r="X588"/>
      <c r="Y588"/>
      <c r="Z588"/>
      <c r="AA588"/>
      <c r="AB588"/>
      <c r="AC588"/>
      <c r="AD588"/>
      <c r="AE588"/>
      <c r="AF588"/>
      <c r="AG588"/>
      <c r="AH588"/>
      <c r="AI588"/>
      <c r="AJ588"/>
      <c r="AK588"/>
      <c r="AL588"/>
      <c r="AM588"/>
      <c r="AN588" s="74"/>
      <c r="AO588"/>
      <c r="AP588"/>
      <c r="AQ588"/>
      <c r="AR588"/>
      <c r="AS588"/>
      <c r="AT588"/>
      <c r="AU588"/>
      <c r="AV588"/>
      <c r="AW588"/>
      <c r="AX588"/>
      <c r="AY588"/>
      <c r="AZ588"/>
      <c r="BA588"/>
      <c r="BB588"/>
      <c r="BC588"/>
      <c r="BD588"/>
      <c r="BE588"/>
      <c r="BF588"/>
      <c r="BG588"/>
      <c r="BH588"/>
      <c r="BI588"/>
      <c r="BJ588"/>
      <c r="BK588"/>
      <c r="BL588"/>
      <c r="BM588"/>
      <c r="BN588"/>
      <c r="BO588"/>
      <c r="BP588"/>
      <c r="BQ588"/>
      <c r="BR588"/>
      <c r="BS588"/>
      <c r="BT588"/>
      <c r="BU588"/>
      <c r="BV588"/>
      <c r="BW588"/>
      <c r="BX588"/>
    </row>
    <row r="589" spans="10:76">
      <c r="J589"/>
      <c r="K589"/>
      <c r="L589"/>
      <c r="M589"/>
      <c r="N589"/>
      <c r="O589"/>
      <c r="P589"/>
      <c r="Q589"/>
      <c r="R589"/>
      <c r="S589"/>
      <c r="T589"/>
      <c r="U589"/>
      <c r="V589"/>
      <c r="W589"/>
      <c r="X589"/>
      <c r="Y589"/>
      <c r="Z589"/>
      <c r="AA589"/>
      <c r="AB589"/>
      <c r="AC589"/>
      <c r="AD589"/>
      <c r="AE589"/>
      <c r="AF589"/>
      <c r="AG589"/>
      <c r="AH589"/>
      <c r="AI589"/>
      <c r="AJ589"/>
      <c r="AK589"/>
      <c r="AL589"/>
      <c r="AM589"/>
      <c r="AN589" s="74"/>
      <c r="AO589"/>
      <c r="AP589"/>
      <c r="AQ589"/>
      <c r="AR589"/>
      <c r="AS589"/>
      <c r="AT589"/>
      <c r="AU589"/>
      <c r="AV589"/>
      <c r="AW589"/>
      <c r="AX589"/>
      <c r="AY589"/>
      <c r="AZ589"/>
      <c r="BA589"/>
      <c r="BB589"/>
      <c r="BC589"/>
      <c r="BD589"/>
      <c r="BE589"/>
      <c r="BF589"/>
      <c r="BG589"/>
      <c r="BH589"/>
      <c r="BI589"/>
      <c r="BJ589"/>
      <c r="BK589"/>
      <c r="BL589"/>
      <c r="BM589"/>
      <c r="BN589"/>
      <c r="BO589"/>
      <c r="BP589"/>
      <c r="BQ589"/>
      <c r="BR589"/>
      <c r="BS589"/>
      <c r="BT589"/>
      <c r="BU589"/>
      <c r="BV589"/>
      <c r="BW589"/>
      <c r="BX589"/>
    </row>
    <row r="590" spans="10:76">
      <c r="J590"/>
      <c r="K590"/>
      <c r="L590"/>
      <c r="M590"/>
      <c r="N590"/>
      <c r="O590"/>
      <c r="P590"/>
      <c r="Q590"/>
      <c r="R590"/>
      <c r="S590"/>
      <c r="T590"/>
      <c r="U590"/>
      <c r="V590"/>
      <c r="W590"/>
      <c r="X590"/>
      <c r="Y590"/>
      <c r="Z590"/>
      <c r="AA590"/>
      <c r="AB590"/>
      <c r="AC590"/>
      <c r="AD590"/>
      <c r="AE590"/>
      <c r="AF590"/>
      <c r="AG590"/>
      <c r="AH590"/>
      <c r="AI590"/>
      <c r="AJ590"/>
      <c r="AK590"/>
      <c r="AL590"/>
      <c r="AM590"/>
      <c r="AN590" s="74"/>
      <c r="AO590"/>
      <c r="AP590"/>
      <c r="AQ590"/>
      <c r="AR590"/>
      <c r="AS590"/>
      <c r="AT590"/>
      <c r="AU590"/>
      <c r="AV590"/>
      <c r="AW590"/>
      <c r="AX590"/>
      <c r="AY590"/>
      <c r="AZ590"/>
      <c r="BA590"/>
      <c r="BB590"/>
      <c r="BC590"/>
      <c r="BD590"/>
      <c r="BE590"/>
      <c r="BF590"/>
      <c r="BG590"/>
      <c r="BH590"/>
      <c r="BI590"/>
      <c r="BJ590"/>
      <c r="BK590"/>
      <c r="BL590"/>
      <c r="BM590"/>
      <c r="BN590"/>
      <c r="BO590"/>
      <c r="BP590"/>
      <c r="BQ590"/>
      <c r="BR590"/>
      <c r="BS590"/>
      <c r="BT590"/>
      <c r="BU590"/>
      <c r="BV590"/>
      <c r="BW590"/>
      <c r="BX590"/>
    </row>
    <row r="591" spans="10:76">
      <c r="J591"/>
      <c r="K591"/>
      <c r="L591"/>
      <c r="M591"/>
      <c r="N591"/>
      <c r="O591"/>
      <c r="P591"/>
      <c r="Q591"/>
      <c r="R591"/>
      <c r="S591"/>
      <c r="T591"/>
      <c r="U591"/>
      <c r="V591"/>
      <c r="W591"/>
      <c r="X591"/>
      <c r="Y591"/>
      <c r="Z591"/>
      <c r="AA591"/>
      <c r="AB591"/>
      <c r="AC591"/>
      <c r="AD591"/>
      <c r="AE591"/>
      <c r="AF591"/>
      <c r="AG591"/>
      <c r="AH591"/>
      <c r="AI591"/>
      <c r="AJ591"/>
      <c r="AK591"/>
      <c r="AL591"/>
      <c r="AM591"/>
      <c r="AN591" s="74"/>
      <c r="AO591"/>
      <c r="AP591"/>
      <c r="AQ591"/>
      <c r="AR591"/>
      <c r="AS591"/>
      <c r="AT591"/>
      <c r="AU591"/>
      <c r="AV591"/>
      <c r="AW591"/>
      <c r="AX591"/>
      <c r="AY591"/>
      <c r="AZ591"/>
      <c r="BA591"/>
      <c r="BB591"/>
      <c r="BC591"/>
      <c r="BD591"/>
      <c r="BE591"/>
      <c r="BF591"/>
      <c r="BG591"/>
      <c r="BH591"/>
      <c r="BI591"/>
      <c r="BJ591"/>
      <c r="BK591"/>
      <c r="BL591"/>
      <c r="BM591"/>
      <c r="BN591"/>
      <c r="BO591"/>
      <c r="BP591"/>
      <c r="BQ591"/>
      <c r="BR591"/>
      <c r="BS591"/>
      <c r="BT591"/>
      <c r="BU591"/>
      <c r="BV591"/>
      <c r="BW591"/>
      <c r="BX591"/>
    </row>
    <row r="592" spans="10:76">
      <c r="J592"/>
      <c r="K592"/>
      <c r="L592"/>
      <c r="M592"/>
      <c r="N592"/>
      <c r="O592"/>
      <c r="P592"/>
      <c r="Q592"/>
      <c r="R592"/>
      <c r="S592"/>
      <c r="T592"/>
      <c r="U592"/>
      <c r="V592"/>
      <c r="W592"/>
      <c r="X592"/>
      <c r="Y592"/>
      <c r="Z592"/>
      <c r="AA592"/>
      <c r="AB592"/>
      <c r="AC592"/>
      <c r="AD592"/>
      <c r="AE592"/>
      <c r="AF592"/>
      <c r="AG592"/>
      <c r="AH592"/>
      <c r="AI592"/>
      <c r="AJ592"/>
      <c r="AK592"/>
      <c r="AL592"/>
      <c r="AM592"/>
      <c r="AN592" s="74"/>
      <c r="AO592"/>
      <c r="AP592"/>
      <c r="AQ592"/>
      <c r="AR592"/>
      <c r="AS592"/>
      <c r="AT592"/>
      <c r="AU592"/>
      <c r="AV592"/>
      <c r="AW592"/>
      <c r="AX592"/>
      <c r="AY592"/>
      <c r="AZ592"/>
      <c r="BA592"/>
      <c r="BB592"/>
      <c r="BC592"/>
      <c r="BD592"/>
      <c r="BE592"/>
      <c r="BF592"/>
      <c r="BG592"/>
      <c r="BH592"/>
      <c r="BI592"/>
      <c r="BJ592"/>
      <c r="BK592"/>
      <c r="BL592"/>
      <c r="BM592"/>
      <c r="BN592"/>
      <c r="BO592"/>
      <c r="BP592"/>
      <c r="BQ592"/>
      <c r="BR592"/>
      <c r="BS592"/>
      <c r="BT592"/>
      <c r="BU592"/>
      <c r="BV592"/>
      <c r="BW592"/>
      <c r="BX592"/>
    </row>
    <row r="593" spans="10:76">
      <c r="J593"/>
      <c r="K593"/>
      <c r="L593"/>
      <c r="M593"/>
      <c r="N593"/>
      <c r="O593"/>
      <c r="P593"/>
      <c r="Q593"/>
      <c r="R593"/>
      <c r="S593"/>
      <c r="T593"/>
      <c r="U593"/>
      <c r="V593"/>
      <c r="W593"/>
      <c r="X593"/>
      <c r="Y593"/>
      <c r="Z593"/>
      <c r="AA593"/>
      <c r="AB593"/>
      <c r="AC593"/>
      <c r="AD593"/>
      <c r="AE593"/>
      <c r="AF593"/>
      <c r="AG593"/>
      <c r="AH593"/>
      <c r="AI593"/>
      <c r="AJ593"/>
      <c r="AK593"/>
      <c r="AL593"/>
      <c r="AM593"/>
      <c r="AN593" s="74"/>
      <c r="AO593"/>
      <c r="AP593"/>
      <c r="AQ593"/>
      <c r="AR593"/>
      <c r="AS593"/>
      <c r="AT593"/>
      <c r="AU593"/>
      <c r="AV593"/>
      <c r="AW593"/>
      <c r="AX593"/>
      <c r="AY593"/>
      <c r="AZ593"/>
      <c r="BA593"/>
      <c r="BB593"/>
      <c r="BC593"/>
      <c r="BD593"/>
      <c r="BE593"/>
      <c r="BF593"/>
      <c r="BG593"/>
      <c r="BH593"/>
      <c r="BI593"/>
      <c r="BJ593"/>
      <c r="BK593"/>
      <c r="BL593"/>
      <c r="BM593"/>
      <c r="BN593"/>
      <c r="BO593"/>
      <c r="BP593"/>
      <c r="BQ593"/>
      <c r="BR593"/>
      <c r="BS593"/>
      <c r="BT593"/>
      <c r="BU593"/>
      <c r="BV593"/>
      <c r="BW593"/>
      <c r="BX593"/>
    </row>
    <row r="594" spans="10:76">
      <c r="J594"/>
      <c r="K594"/>
      <c r="L594"/>
      <c r="M594"/>
      <c r="N594"/>
      <c r="O594"/>
      <c r="P594"/>
      <c r="Q594"/>
      <c r="R594"/>
      <c r="S594"/>
      <c r="T594"/>
      <c r="U594"/>
      <c r="V594"/>
      <c r="W594"/>
      <c r="X594"/>
      <c r="Y594"/>
      <c r="Z594"/>
      <c r="AA594"/>
      <c r="AB594"/>
      <c r="AC594"/>
      <c r="AD594"/>
      <c r="AE594"/>
      <c r="AF594"/>
      <c r="AG594"/>
      <c r="AH594"/>
      <c r="AI594"/>
      <c r="AJ594"/>
      <c r="AK594"/>
      <c r="AL594"/>
      <c r="AM594"/>
      <c r="AN594" s="74"/>
      <c r="AO594"/>
      <c r="AP594"/>
      <c r="AQ594"/>
      <c r="AR594"/>
      <c r="AS594"/>
      <c r="AT594"/>
      <c r="AU594"/>
      <c r="AV594"/>
      <c r="AW594"/>
      <c r="AX594"/>
      <c r="AY594"/>
      <c r="AZ594"/>
      <c r="BA594"/>
      <c r="BB594"/>
      <c r="BC594"/>
      <c r="BD594"/>
      <c r="BE594"/>
      <c r="BF594"/>
      <c r="BG594"/>
      <c r="BH594"/>
      <c r="BI594"/>
      <c r="BJ594"/>
      <c r="BK594"/>
      <c r="BL594"/>
      <c r="BM594"/>
      <c r="BN594"/>
      <c r="BO594"/>
      <c r="BP594"/>
      <c r="BQ594"/>
      <c r="BR594"/>
      <c r="BS594"/>
      <c r="BT594"/>
      <c r="BU594"/>
      <c r="BV594"/>
      <c r="BW594"/>
      <c r="BX594"/>
    </row>
    <row r="595" spans="10:76">
      <c r="J595"/>
      <c r="K595"/>
      <c r="L595"/>
      <c r="M595"/>
      <c r="N595"/>
      <c r="O595"/>
      <c r="P595"/>
      <c r="Q595"/>
      <c r="R595"/>
      <c r="S595"/>
      <c r="T595"/>
      <c r="U595"/>
      <c r="V595"/>
      <c r="W595"/>
      <c r="X595"/>
      <c r="Y595"/>
      <c r="Z595"/>
      <c r="AA595"/>
      <c r="AB595"/>
      <c r="AC595"/>
      <c r="AD595"/>
      <c r="AE595"/>
      <c r="AF595"/>
      <c r="AG595"/>
      <c r="AH595"/>
      <c r="AI595"/>
      <c r="AJ595"/>
      <c r="AK595"/>
      <c r="AL595"/>
      <c r="AM595"/>
      <c r="AN595" s="74"/>
      <c r="AO595"/>
      <c r="AP595"/>
      <c r="AQ595"/>
      <c r="AR595"/>
      <c r="AS595"/>
      <c r="AT595"/>
      <c r="AU595"/>
      <c r="AV595"/>
      <c r="AW595"/>
      <c r="AX595"/>
      <c r="AY595"/>
      <c r="AZ595"/>
      <c r="BA595"/>
      <c r="BB595"/>
      <c r="BC595"/>
      <c r="BD595"/>
      <c r="BE595"/>
      <c r="BF595"/>
      <c r="BG595"/>
      <c r="BH595"/>
      <c r="BI595"/>
      <c r="BJ595"/>
      <c r="BK595"/>
      <c r="BL595"/>
      <c r="BM595"/>
      <c r="BN595"/>
      <c r="BO595"/>
      <c r="BP595"/>
      <c r="BQ595"/>
      <c r="BR595"/>
      <c r="BS595"/>
      <c r="BT595"/>
      <c r="BU595"/>
      <c r="BV595"/>
      <c r="BW595"/>
      <c r="BX595"/>
    </row>
    <row r="596" spans="10:76">
      <c r="J596"/>
      <c r="K596"/>
      <c r="L596"/>
      <c r="M596"/>
      <c r="N596"/>
      <c r="O596"/>
      <c r="P596"/>
      <c r="Q596"/>
      <c r="R596"/>
      <c r="S596"/>
      <c r="T596"/>
      <c r="U596"/>
      <c r="V596"/>
      <c r="W596"/>
      <c r="X596"/>
      <c r="Y596"/>
      <c r="Z596"/>
      <c r="AA596"/>
      <c r="AB596"/>
      <c r="AC596"/>
      <c r="AD596"/>
      <c r="AE596"/>
      <c r="AF596"/>
      <c r="AG596"/>
      <c r="AH596"/>
      <c r="AI596"/>
      <c r="AJ596"/>
      <c r="AK596"/>
      <c r="AL596"/>
      <c r="AM596"/>
      <c r="AN596" s="74"/>
      <c r="AO596"/>
      <c r="AP596"/>
      <c r="AQ596"/>
      <c r="AR596"/>
      <c r="AS596"/>
      <c r="AT596"/>
      <c r="AU596"/>
      <c r="AV596"/>
      <c r="AW596"/>
      <c r="AX596"/>
      <c r="AY596"/>
      <c r="AZ596"/>
      <c r="BA596"/>
      <c r="BB596"/>
      <c r="BC596"/>
      <c r="BD596"/>
      <c r="BE596"/>
      <c r="BF596"/>
      <c r="BG596"/>
      <c r="BH596"/>
      <c r="BI596"/>
      <c r="BJ596"/>
      <c r="BK596"/>
      <c r="BL596"/>
      <c r="BM596"/>
      <c r="BN596"/>
      <c r="BO596"/>
      <c r="BP596"/>
      <c r="BQ596"/>
      <c r="BR596"/>
      <c r="BS596"/>
      <c r="BT596"/>
      <c r="BU596"/>
      <c r="BV596"/>
      <c r="BW596"/>
      <c r="BX596"/>
    </row>
    <row r="597" spans="10:76">
      <c r="J597"/>
      <c r="K597"/>
      <c r="L597"/>
      <c r="M597"/>
      <c r="N597"/>
      <c r="O597"/>
      <c r="P597"/>
      <c r="Q597"/>
      <c r="R597"/>
      <c r="S597"/>
      <c r="T597"/>
      <c r="U597"/>
      <c r="V597"/>
      <c r="W597"/>
      <c r="X597"/>
      <c r="Y597"/>
      <c r="Z597"/>
      <c r="AA597"/>
      <c r="AB597"/>
      <c r="AC597"/>
      <c r="AD597"/>
      <c r="AE597"/>
      <c r="AF597"/>
      <c r="AG597"/>
      <c r="AH597"/>
      <c r="AI597"/>
      <c r="AJ597"/>
      <c r="AK597"/>
      <c r="AL597"/>
      <c r="AM597"/>
      <c r="AN597" s="74"/>
      <c r="AO597"/>
      <c r="AP597"/>
      <c r="AQ597"/>
      <c r="AR597"/>
      <c r="AS597"/>
      <c r="AT597"/>
      <c r="AU597"/>
      <c r="AV597"/>
      <c r="AW597"/>
      <c r="AX597"/>
      <c r="AY597"/>
      <c r="AZ597"/>
      <c r="BA597"/>
      <c r="BB597"/>
      <c r="BC597"/>
      <c r="BD597"/>
      <c r="BE597"/>
      <c r="BF597"/>
      <c r="BG597"/>
      <c r="BH597"/>
      <c r="BI597"/>
      <c r="BJ597"/>
      <c r="BK597"/>
      <c r="BL597"/>
      <c r="BM597"/>
      <c r="BN597"/>
      <c r="BO597"/>
      <c r="BP597"/>
      <c r="BQ597"/>
      <c r="BR597"/>
      <c r="BS597"/>
      <c r="BT597"/>
      <c r="BU597"/>
      <c r="BV597"/>
      <c r="BW597"/>
      <c r="BX597"/>
    </row>
    <row r="598" spans="10:76">
      <c r="J598"/>
      <c r="K598"/>
      <c r="L598"/>
      <c r="M598"/>
      <c r="N598"/>
      <c r="O598"/>
      <c r="P598"/>
      <c r="Q598"/>
      <c r="R598"/>
      <c r="S598"/>
      <c r="T598"/>
      <c r="U598"/>
      <c r="V598"/>
      <c r="W598"/>
      <c r="X598"/>
      <c r="Y598"/>
      <c r="Z598"/>
      <c r="AA598"/>
      <c r="AB598"/>
      <c r="AC598"/>
      <c r="AD598"/>
      <c r="AE598"/>
      <c r="AF598"/>
      <c r="AG598"/>
      <c r="AH598"/>
      <c r="AI598"/>
      <c r="AJ598"/>
      <c r="AK598"/>
      <c r="AL598"/>
      <c r="AM598"/>
      <c r="AN598" s="74"/>
      <c r="AO598"/>
      <c r="AP598"/>
      <c r="AQ598"/>
      <c r="AR598"/>
      <c r="AS598"/>
      <c r="AT598"/>
      <c r="AU598"/>
      <c r="AV598"/>
      <c r="AW598"/>
      <c r="AX598"/>
      <c r="AY598"/>
      <c r="AZ598"/>
      <c r="BA598"/>
      <c r="BB598"/>
      <c r="BC598"/>
      <c r="BD598"/>
      <c r="BE598"/>
      <c r="BF598"/>
      <c r="BG598"/>
      <c r="BH598"/>
      <c r="BI598"/>
      <c r="BJ598"/>
      <c r="BK598"/>
      <c r="BL598"/>
      <c r="BM598"/>
      <c r="BN598"/>
      <c r="BO598"/>
      <c r="BP598"/>
      <c r="BQ598"/>
      <c r="BR598"/>
      <c r="BS598"/>
      <c r="BT598"/>
      <c r="BU598"/>
      <c r="BV598"/>
      <c r="BW598"/>
      <c r="BX598"/>
    </row>
    <row r="599" spans="10:76">
      <c r="J599"/>
      <c r="K599"/>
      <c r="L599"/>
      <c r="M599"/>
      <c r="N599"/>
      <c r="O599"/>
      <c r="P599"/>
      <c r="Q599"/>
      <c r="R599"/>
      <c r="S599"/>
      <c r="T599"/>
      <c r="U599"/>
      <c r="V599"/>
      <c r="W599"/>
      <c r="X599"/>
      <c r="Y599"/>
      <c r="Z599"/>
      <c r="AA599"/>
      <c r="AB599"/>
      <c r="AC599"/>
      <c r="AD599"/>
      <c r="AE599"/>
      <c r="AF599"/>
      <c r="AG599"/>
      <c r="AH599"/>
      <c r="AI599"/>
      <c r="AJ599"/>
      <c r="AK599"/>
      <c r="AL599"/>
      <c r="AM599"/>
      <c r="AN599" s="74"/>
      <c r="AO599"/>
      <c r="AP599"/>
      <c r="AQ599"/>
      <c r="AR599"/>
      <c r="AS599"/>
      <c r="AT599"/>
      <c r="AU599"/>
      <c r="AV599"/>
      <c r="AW599"/>
      <c r="AX599"/>
      <c r="AY599"/>
      <c r="AZ599"/>
      <c r="BA599"/>
      <c r="BB599"/>
      <c r="BC599"/>
      <c r="BD599"/>
      <c r="BE599"/>
      <c r="BF599"/>
      <c r="BG599"/>
      <c r="BH599"/>
      <c r="BI599"/>
      <c r="BJ599"/>
      <c r="BK599"/>
      <c r="BL599"/>
      <c r="BM599"/>
      <c r="BN599"/>
      <c r="BO599"/>
      <c r="BP599"/>
      <c r="BQ599"/>
      <c r="BR599"/>
      <c r="BS599"/>
      <c r="BT599"/>
      <c r="BU599"/>
      <c r="BV599"/>
      <c r="BW599"/>
      <c r="BX599"/>
    </row>
    <row r="600" spans="10:76">
      <c r="J600"/>
      <c r="K600"/>
      <c r="L600"/>
      <c r="M600"/>
      <c r="N600"/>
      <c r="O600"/>
      <c r="P600"/>
      <c r="Q600"/>
      <c r="R600"/>
      <c r="S600"/>
      <c r="T600"/>
      <c r="U600"/>
      <c r="V600"/>
      <c r="W600"/>
      <c r="X600"/>
      <c r="Y600"/>
      <c r="Z600"/>
      <c r="AA600"/>
      <c r="AB600"/>
      <c r="AC600"/>
      <c r="AD600"/>
      <c r="AE600"/>
      <c r="AF600"/>
      <c r="AG600"/>
      <c r="AH600"/>
      <c r="AI600"/>
      <c r="AJ600"/>
      <c r="AK600"/>
      <c r="AL600"/>
      <c r="AM600"/>
      <c r="AN600" s="74"/>
      <c r="AO600"/>
      <c r="AP600"/>
      <c r="AQ600"/>
      <c r="AR600"/>
      <c r="AS600"/>
      <c r="AT600"/>
      <c r="AU600"/>
      <c r="AV600"/>
      <c r="AW600"/>
      <c r="AX600"/>
      <c r="AY600"/>
      <c r="AZ600"/>
      <c r="BA600"/>
      <c r="BB600"/>
      <c r="BC600"/>
      <c r="BD600"/>
      <c r="BE600"/>
      <c r="BF600"/>
      <c r="BG600"/>
      <c r="BH600"/>
      <c r="BI600"/>
      <c r="BJ600"/>
      <c r="BK600"/>
      <c r="BL600"/>
      <c r="BM600"/>
      <c r="BN600"/>
      <c r="BO600"/>
      <c r="BP600"/>
      <c r="BQ600"/>
      <c r="BR600"/>
      <c r="BS600"/>
      <c r="BT600"/>
      <c r="BU600"/>
      <c r="BV600"/>
      <c r="BW600"/>
      <c r="BX600"/>
    </row>
    <row r="601" spans="10:76">
      <c r="J601"/>
      <c r="K601"/>
      <c r="L601"/>
      <c r="M601"/>
      <c r="N601"/>
      <c r="O601"/>
      <c r="P601"/>
      <c r="Q601"/>
      <c r="R601"/>
      <c r="S601"/>
      <c r="T601"/>
      <c r="U601"/>
      <c r="V601"/>
      <c r="W601"/>
      <c r="X601"/>
      <c r="Y601"/>
      <c r="Z601"/>
      <c r="AA601"/>
      <c r="AB601"/>
      <c r="AC601"/>
      <c r="AD601"/>
      <c r="AE601"/>
      <c r="AF601"/>
      <c r="AG601"/>
      <c r="AH601"/>
      <c r="AI601"/>
      <c r="AJ601"/>
      <c r="AK601"/>
      <c r="AL601"/>
      <c r="AM601"/>
      <c r="AN601" s="74"/>
      <c r="AO601"/>
      <c r="AP601"/>
      <c r="AQ601"/>
      <c r="AR601"/>
      <c r="AS601"/>
      <c r="AT601"/>
      <c r="AU601"/>
      <c r="AV601"/>
      <c r="AW601"/>
      <c r="AX601"/>
      <c r="AY601"/>
      <c r="AZ601"/>
      <c r="BA601"/>
      <c r="BB601"/>
      <c r="BC601"/>
      <c r="BD601"/>
      <c r="BE601"/>
      <c r="BF601"/>
      <c r="BG601"/>
      <c r="BH601"/>
      <c r="BI601"/>
      <c r="BJ601"/>
      <c r="BK601"/>
      <c r="BL601"/>
      <c r="BM601"/>
      <c r="BN601"/>
      <c r="BO601"/>
      <c r="BP601"/>
      <c r="BQ601"/>
      <c r="BR601"/>
      <c r="BS601"/>
      <c r="BT601"/>
      <c r="BU601"/>
      <c r="BV601"/>
      <c r="BW601"/>
      <c r="BX601"/>
    </row>
    <row r="602" spans="10:76">
      <c r="J602"/>
      <c r="K602"/>
      <c r="L602"/>
      <c r="M602"/>
      <c r="N602"/>
      <c r="O602"/>
      <c r="P602"/>
      <c r="Q602"/>
      <c r="R602"/>
      <c r="S602"/>
      <c r="T602"/>
      <c r="U602"/>
      <c r="V602"/>
      <c r="W602"/>
      <c r="X602"/>
      <c r="Y602"/>
      <c r="Z602"/>
      <c r="AA602"/>
      <c r="AB602"/>
      <c r="AC602"/>
      <c r="AD602"/>
      <c r="AE602"/>
      <c r="AF602"/>
      <c r="AG602"/>
      <c r="AH602"/>
      <c r="AI602"/>
      <c r="AJ602"/>
      <c r="AK602"/>
      <c r="AL602"/>
      <c r="AM602"/>
      <c r="AN602" s="74"/>
      <c r="AO602"/>
      <c r="AP602"/>
      <c r="AQ602"/>
      <c r="AR602"/>
      <c r="AS602"/>
      <c r="AT602"/>
      <c r="AU602"/>
      <c r="AV602"/>
      <c r="AW602"/>
      <c r="AX602"/>
      <c r="AY602"/>
      <c r="AZ602"/>
      <c r="BA602"/>
      <c r="BB602"/>
      <c r="BC602"/>
      <c r="BD602"/>
      <c r="BE602"/>
      <c r="BF602"/>
      <c r="BG602"/>
      <c r="BH602"/>
      <c r="BI602"/>
      <c r="BJ602"/>
      <c r="BK602"/>
      <c r="BL602"/>
      <c r="BM602"/>
      <c r="BN602"/>
      <c r="BO602"/>
      <c r="BP602"/>
      <c r="BQ602"/>
      <c r="BR602"/>
      <c r="BS602"/>
      <c r="BT602"/>
      <c r="BU602"/>
      <c r="BV602"/>
      <c r="BW602"/>
      <c r="BX602"/>
    </row>
    <row r="603" spans="10:76">
      <c r="J603"/>
      <c r="K603"/>
      <c r="L603"/>
      <c r="M603"/>
      <c r="N603"/>
      <c r="O603"/>
      <c r="P603"/>
      <c r="Q603"/>
      <c r="R603"/>
      <c r="S603"/>
      <c r="T603"/>
      <c r="U603"/>
      <c r="V603"/>
      <c r="W603"/>
      <c r="X603"/>
      <c r="Y603"/>
      <c r="Z603"/>
      <c r="AA603"/>
      <c r="AB603"/>
      <c r="AC603"/>
      <c r="AD603"/>
      <c r="AE603"/>
      <c r="AF603"/>
      <c r="AG603"/>
      <c r="AH603"/>
      <c r="AI603"/>
      <c r="AJ603"/>
      <c r="AK603"/>
      <c r="AL603"/>
      <c r="AM603"/>
      <c r="AN603" s="74"/>
      <c r="AO603"/>
      <c r="AP603"/>
      <c r="AQ603"/>
      <c r="AR603"/>
      <c r="AS603"/>
      <c r="AT603"/>
      <c r="AU603"/>
      <c r="AV603"/>
      <c r="AW603"/>
      <c r="AX603"/>
      <c r="AY603"/>
      <c r="AZ603"/>
      <c r="BA603"/>
      <c r="BB603"/>
      <c r="BC603"/>
      <c r="BD603"/>
      <c r="BE603"/>
      <c r="BF603"/>
      <c r="BG603"/>
      <c r="BH603"/>
      <c r="BI603"/>
      <c r="BJ603"/>
      <c r="BK603"/>
      <c r="BL603"/>
      <c r="BM603"/>
      <c r="BN603"/>
      <c r="BO603"/>
      <c r="BP603"/>
      <c r="BQ603"/>
      <c r="BR603"/>
      <c r="BS603"/>
      <c r="BT603"/>
      <c r="BU603"/>
      <c r="BV603"/>
      <c r="BW603"/>
      <c r="BX603"/>
    </row>
    <row r="604" spans="10:76">
      <c r="J604"/>
      <c r="K604"/>
      <c r="L604"/>
      <c r="M604"/>
      <c r="N604"/>
      <c r="O604"/>
      <c r="P604"/>
      <c r="Q604"/>
      <c r="R604"/>
      <c r="S604"/>
      <c r="T604"/>
      <c r="U604"/>
      <c r="V604"/>
      <c r="W604"/>
      <c r="X604"/>
      <c r="Y604"/>
      <c r="Z604"/>
      <c r="AA604"/>
      <c r="AB604"/>
      <c r="AC604"/>
      <c r="AD604"/>
      <c r="AE604"/>
      <c r="AF604"/>
      <c r="AG604"/>
      <c r="AH604"/>
      <c r="AI604"/>
      <c r="AJ604"/>
      <c r="AK604"/>
      <c r="AL604"/>
      <c r="AM604"/>
      <c r="AN604" s="74"/>
      <c r="AO604"/>
      <c r="AP604"/>
      <c r="AQ604"/>
      <c r="AR604"/>
      <c r="AS604"/>
      <c r="AT604"/>
      <c r="AU604"/>
      <c r="AV604"/>
      <c r="AW604"/>
      <c r="AX604"/>
      <c r="AY604"/>
      <c r="AZ604"/>
      <c r="BA604"/>
      <c r="BB604"/>
      <c r="BC604"/>
      <c r="BD604"/>
      <c r="BE604"/>
      <c r="BF604"/>
      <c r="BG604"/>
      <c r="BH604"/>
      <c r="BI604"/>
      <c r="BJ604"/>
      <c r="BK604"/>
      <c r="BL604"/>
      <c r="BM604"/>
      <c r="BN604"/>
      <c r="BO604"/>
      <c r="BP604"/>
      <c r="BQ604"/>
      <c r="BR604"/>
      <c r="BS604"/>
      <c r="BT604"/>
      <c r="BU604"/>
      <c r="BV604"/>
      <c r="BW604"/>
      <c r="BX604"/>
    </row>
    <row r="605" spans="10:76">
      <c r="J605"/>
      <c r="K605"/>
      <c r="L605"/>
      <c r="M605"/>
      <c r="N605"/>
      <c r="O605"/>
      <c r="P605"/>
      <c r="Q605"/>
      <c r="R605"/>
      <c r="S605"/>
      <c r="T605"/>
      <c r="U605"/>
      <c r="V605"/>
      <c r="W605"/>
      <c r="X605"/>
      <c r="Y605"/>
      <c r="Z605"/>
      <c r="AA605"/>
      <c r="AB605"/>
      <c r="AC605"/>
      <c r="AD605"/>
      <c r="AE605"/>
      <c r="AF605"/>
      <c r="AG605"/>
      <c r="AH605"/>
      <c r="AI605"/>
      <c r="AJ605"/>
      <c r="AK605"/>
      <c r="AL605"/>
      <c r="AM605"/>
      <c r="AN605" s="74"/>
      <c r="AO605"/>
      <c r="AP605"/>
      <c r="AQ605"/>
      <c r="AR605"/>
      <c r="AS605"/>
      <c r="AT605"/>
      <c r="AU605"/>
      <c r="AV605"/>
      <c r="AW605"/>
      <c r="AX605"/>
      <c r="AY605"/>
      <c r="AZ605"/>
      <c r="BA605"/>
      <c r="BB605"/>
      <c r="BC605"/>
      <c r="BD605"/>
      <c r="BE605"/>
      <c r="BF605"/>
      <c r="BG605"/>
      <c r="BH605"/>
      <c r="BI605"/>
      <c r="BJ605"/>
      <c r="BK605"/>
      <c r="BL605"/>
      <c r="BM605"/>
      <c r="BN605"/>
      <c r="BO605"/>
      <c r="BP605"/>
      <c r="BQ605"/>
      <c r="BR605"/>
      <c r="BS605"/>
      <c r="BT605"/>
      <c r="BU605"/>
      <c r="BV605"/>
      <c r="BW605"/>
      <c r="BX605"/>
    </row>
    <row r="606" spans="10:76">
      <c r="J606"/>
      <c r="K606"/>
      <c r="L606"/>
      <c r="M606"/>
      <c r="N606"/>
      <c r="O606"/>
      <c r="P606"/>
      <c r="Q606"/>
      <c r="R606"/>
      <c r="S606"/>
      <c r="T606"/>
      <c r="U606"/>
      <c r="V606"/>
      <c r="W606"/>
      <c r="X606"/>
      <c r="Y606"/>
      <c r="Z606"/>
      <c r="AA606"/>
      <c r="AB606"/>
      <c r="AC606"/>
      <c r="AD606"/>
      <c r="AE606"/>
      <c r="AF606"/>
      <c r="AG606"/>
      <c r="AH606"/>
      <c r="AI606"/>
      <c r="AJ606"/>
      <c r="AK606"/>
      <c r="AL606"/>
      <c r="AM606"/>
      <c r="AN606" s="74"/>
      <c r="AO606"/>
      <c r="AP606"/>
      <c r="AQ606"/>
      <c r="AR606"/>
      <c r="AS606"/>
      <c r="AT606"/>
      <c r="AU606"/>
      <c r="AV606"/>
      <c r="AW606"/>
      <c r="AX606"/>
      <c r="AY606"/>
      <c r="AZ606"/>
      <c r="BA606"/>
      <c r="BB606"/>
      <c r="BC606"/>
      <c r="BD606"/>
      <c r="BE606"/>
      <c r="BF606"/>
      <c r="BG606"/>
      <c r="BH606"/>
      <c r="BI606"/>
      <c r="BJ606"/>
      <c r="BK606"/>
      <c r="BL606"/>
      <c r="BM606"/>
      <c r="BN606"/>
      <c r="BO606"/>
      <c r="BP606"/>
      <c r="BQ606"/>
      <c r="BR606"/>
      <c r="BS606"/>
      <c r="BT606"/>
      <c r="BU606"/>
      <c r="BV606"/>
      <c r="BW606"/>
      <c r="BX606"/>
    </row>
    <row r="607" spans="10:76">
      <c r="J607"/>
      <c r="K607"/>
      <c r="L607"/>
      <c r="M607"/>
      <c r="N607"/>
      <c r="O607"/>
      <c r="P607"/>
      <c r="Q607"/>
      <c r="R607"/>
      <c r="S607"/>
      <c r="T607"/>
      <c r="U607"/>
      <c r="V607"/>
      <c r="W607"/>
      <c r="X607"/>
      <c r="Y607"/>
      <c r="Z607"/>
      <c r="AA607"/>
      <c r="AB607"/>
      <c r="AC607"/>
      <c r="AD607"/>
      <c r="AE607"/>
      <c r="AF607"/>
      <c r="AG607"/>
      <c r="AH607"/>
      <c r="AI607"/>
      <c r="AJ607"/>
      <c r="AK607"/>
      <c r="AL607"/>
      <c r="AM607"/>
      <c r="AN607" s="74"/>
      <c r="AO607"/>
      <c r="AP607"/>
      <c r="AQ607"/>
      <c r="AR607"/>
      <c r="AS607"/>
      <c r="AT607"/>
      <c r="AU607"/>
      <c r="AV607"/>
      <c r="AW607"/>
      <c r="AX607"/>
      <c r="AY607"/>
      <c r="AZ607"/>
      <c r="BA607"/>
      <c r="BB607"/>
      <c r="BC607"/>
      <c r="BD607"/>
      <c r="BE607"/>
      <c r="BF607"/>
      <c r="BG607"/>
      <c r="BH607"/>
      <c r="BI607"/>
      <c r="BJ607"/>
      <c r="BK607"/>
      <c r="BL607"/>
      <c r="BM607"/>
      <c r="BN607"/>
      <c r="BO607"/>
      <c r="BP607"/>
      <c r="BQ607"/>
      <c r="BR607"/>
      <c r="BS607"/>
      <c r="BT607"/>
      <c r="BU607"/>
      <c r="BV607"/>
      <c r="BW607"/>
      <c r="BX607"/>
    </row>
    <row r="608" spans="10:76">
      <c r="J608"/>
      <c r="K608"/>
      <c r="L608"/>
      <c r="M608"/>
      <c r="N608"/>
      <c r="O608"/>
      <c r="P608"/>
      <c r="Q608"/>
      <c r="R608"/>
      <c r="S608"/>
      <c r="T608"/>
      <c r="U608"/>
      <c r="V608"/>
      <c r="W608"/>
      <c r="X608"/>
      <c r="Y608"/>
      <c r="Z608"/>
      <c r="AA608"/>
      <c r="AB608"/>
      <c r="AC608"/>
      <c r="AD608"/>
      <c r="AE608"/>
      <c r="AF608"/>
      <c r="AG608"/>
      <c r="AH608"/>
      <c r="AI608"/>
      <c r="AJ608"/>
      <c r="AK608"/>
      <c r="AL608"/>
      <c r="AM608"/>
      <c r="AN608" s="74"/>
      <c r="AO608"/>
      <c r="AP608"/>
      <c r="AQ608"/>
      <c r="AR608"/>
      <c r="AS608"/>
      <c r="AT608"/>
      <c r="AU608"/>
      <c r="AV608"/>
      <c r="AW608"/>
      <c r="AX608"/>
      <c r="AY608"/>
      <c r="AZ608"/>
      <c r="BA608"/>
      <c r="BB608"/>
      <c r="BC608"/>
      <c r="BD608"/>
      <c r="BE608"/>
      <c r="BF608"/>
      <c r="BG608"/>
      <c r="BH608"/>
      <c r="BI608"/>
      <c r="BJ608"/>
      <c r="BK608"/>
      <c r="BL608"/>
      <c r="BM608"/>
      <c r="BN608"/>
      <c r="BO608"/>
      <c r="BP608"/>
      <c r="BQ608"/>
      <c r="BR608"/>
      <c r="BS608"/>
      <c r="BT608"/>
      <c r="BU608"/>
      <c r="BV608"/>
      <c r="BW608"/>
      <c r="BX608"/>
    </row>
    <row r="609" spans="10:76">
      <c r="J609"/>
      <c r="K609"/>
      <c r="L609"/>
      <c r="M609"/>
      <c r="N609"/>
      <c r="O609"/>
      <c r="P609"/>
      <c r="Q609"/>
      <c r="R609"/>
      <c r="S609"/>
      <c r="T609"/>
      <c r="U609"/>
      <c r="V609"/>
      <c r="W609"/>
      <c r="X609"/>
      <c r="Y609"/>
      <c r="Z609"/>
      <c r="AA609"/>
      <c r="AB609"/>
      <c r="AC609"/>
      <c r="AD609"/>
      <c r="AE609"/>
      <c r="AF609"/>
      <c r="AG609"/>
      <c r="AH609"/>
      <c r="AI609"/>
      <c r="AJ609"/>
      <c r="AK609"/>
      <c r="AL609"/>
      <c r="AM609"/>
      <c r="AN609" s="74"/>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row>
    <row r="610" spans="10:76">
      <c r="J610"/>
      <c r="K610"/>
      <c r="L610"/>
      <c r="M610"/>
      <c r="N610"/>
      <c r="O610"/>
      <c r="P610"/>
      <c r="Q610"/>
      <c r="R610"/>
      <c r="S610"/>
      <c r="T610"/>
      <c r="U610"/>
      <c r="V610"/>
      <c r="W610"/>
      <c r="X610"/>
      <c r="Y610"/>
      <c r="Z610"/>
      <c r="AA610"/>
      <c r="AB610"/>
      <c r="AC610"/>
      <c r="AD610"/>
      <c r="AE610"/>
      <c r="AF610"/>
      <c r="AG610"/>
      <c r="AH610"/>
      <c r="AI610"/>
      <c r="AJ610"/>
      <c r="AK610"/>
      <c r="AL610"/>
      <c r="AM610"/>
      <c r="AN610" s="74"/>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row>
    <row r="611" spans="10:76">
      <c r="J611"/>
      <c r="K611"/>
      <c r="L611"/>
      <c r="M611"/>
      <c r="N611"/>
      <c r="O611"/>
      <c r="P611"/>
      <c r="Q611"/>
      <c r="R611"/>
      <c r="S611"/>
      <c r="T611"/>
      <c r="U611"/>
      <c r="V611"/>
      <c r="W611"/>
      <c r="X611"/>
      <c r="Y611"/>
      <c r="Z611"/>
      <c r="AA611"/>
      <c r="AB611"/>
      <c r="AC611"/>
      <c r="AD611"/>
      <c r="AE611"/>
      <c r="AF611"/>
      <c r="AG611"/>
      <c r="AH611"/>
      <c r="AI611"/>
      <c r="AJ611"/>
      <c r="AK611"/>
      <c r="AL611"/>
      <c r="AM611"/>
      <c r="AN611" s="74"/>
      <c r="AO611"/>
      <c r="AP611"/>
      <c r="AQ611"/>
      <c r="AR611"/>
      <c r="AS611"/>
      <c r="AT611"/>
      <c r="AU611"/>
      <c r="AV611"/>
      <c r="AW611"/>
      <c r="AX611"/>
      <c r="AY611"/>
      <c r="AZ611"/>
      <c r="BA611"/>
      <c r="BB611"/>
      <c r="BC611"/>
      <c r="BD611"/>
      <c r="BE611"/>
      <c r="BF611"/>
      <c r="BG611"/>
      <c r="BH611"/>
      <c r="BI611"/>
      <c r="BJ611"/>
      <c r="BK611"/>
      <c r="BL611"/>
      <c r="BM611"/>
      <c r="BN611"/>
      <c r="BO611"/>
      <c r="BP611"/>
      <c r="BQ611"/>
      <c r="BR611"/>
      <c r="BS611"/>
      <c r="BT611"/>
      <c r="BU611"/>
      <c r="BV611"/>
      <c r="BW611"/>
      <c r="BX611"/>
    </row>
    <row r="612" spans="10:76">
      <c r="J612"/>
      <c r="K612"/>
      <c r="L612"/>
      <c r="M612"/>
      <c r="N612"/>
      <c r="O612"/>
      <c r="P612"/>
      <c r="Q612"/>
      <c r="R612"/>
      <c r="S612"/>
      <c r="T612"/>
      <c r="U612"/>
      <c r="V612"/>
      <c r="W612"/>
      <c r="X612"/>
      <c r="Y612"/>
      <c r="Z612"/>
      <c r="AA612"/>
      <c r="AB612"/>
      <c r="AC612"/>
      <c r="AD612"/>
      <c r="AE612"/>
      <c r="AF612"/>
      <c r="AG612"/>
      <c r="AH612"/>
      <c r="AI612"/>
      <c r="AJ612"/>
      <c r="AK612"/>
      <c r="AL612"/>
      <c r="AM612"/>
      <c r="AN612" s="74"/>
      <c r="AO612"/>
      <c r="AP612"/>
      <c r="AQ612"/>
      <c r="AR612"/>
      <c r="AS612"/>
      <c r="AT612"/>
      <c r="AU612"/>
      <c r="AV612"/>
      <c r="AW612"/>
      <c r="AX612"/>
      <c r="AY612"/>
      <c r="AZ612"/>
      <c r="BA612"/>
      <c r="BB612"/>
      <c r="BC612"/>
      <c r="BD612"/>
      <c r="BE612"/>
      <c r="BF612"/>
      <c r="BG612"/>
      <c r="BH612"/>
      <c r="BI612"/>
      <c r="BJ612"/>
      <c r="BK612"/>
      <c r="BL612"/>
      <c r="BM612"/>
      <c r="BN612"/>
      <c r="BO612"/>
      <c r="BP612"/>
      <c r="BQ612"/>
      <c r="BR612"/>
      <c r="BS612"/>
      <c r="BT612"/>
      <c r="BU612"/>
      <c r="BV612"/>
      <c r="BW612"/>
      <c r="BX612"/>
    </row>
    <row r="613" spans="10:76">
      <c r="J613"/>
      <c r="K613"/>
      <c r="L613"/>
      <c r="M613"/>
      <c r="N613"/>
      <c r="O613"/>
      <c r="P613"/>
      <c r="Q613"/>
      <c r="R613"/>
      <c r="S613"/>
      <c r="T613"/>
      <c r="U613"/>
      <c r="V613"/>
      <c r="W613"/>
      <c r="X613"/>
      <c r="Y613"/>
      <c r="Z613"/>
      <c r="AA613"/>
      <c r="AB613"/>
      <c r="AC613"/>
      <c r="AD613"/>
      <c r="AE613"/>
      <c r="AF613"/>
      <c r="AG613"/>
      <c r="AH613"/>
      <c r="AI613"/>
      <c r="AJ613"/>
      <c r="AK613"/>
      <c r="AL613"/>
      <c r="AM613"/>
      <c r="AN613" s="74"/>
      <c r="AO613"/>
      <c r="AP613"/>
      <c r="AQ613"/>
      <c r="AR613"/>
      <c r="AS613"/>
      <c r="AT613"/>
      <c r="AU613"/>
      <c r="AV613"/>
      <c r="AW613"/>
      <c r="AX613"/>
      <c r="AY613"/>
      <c r="AZ613"/>
      <c r="BA613"/>
      <c r="BB613"/>
      <c r="BC613"/>
      <c r="BD613"/>
      <c r="BE613"/>
      <c r="BF613"/>
      <c r="BG613"/>
      <c r="BH613"/>
      <c r="BI613"/>
      <c r="BJ613"/>
      <c r="BK613"/>
      <c r="BL613"/>
      <c r="BM613"/>
      <c r="BN613"/>
      <c r="BO613"/>
      <c r="BP613"/>
      <c r="BQ613"/>
      <c r="BR613"/>
      <c r="BS613"/>
      <c r="BT613"/>
      <c r="BU613"/>
      <c r="BV613"/>
      <c r="BW613"/>
      <c r="BX613"/>
    </row>
    <row r="614" spans="10:76">
      <c r="J614"/>
      <c r="K614"/>
      <c r="L614"/>
      <c r="M614"/>
      <c r="N614"/>
      <c r="O614"/>
      <c r="P614"/>
      <c r="Q614"/>
      <c r="R614"/>
      <c r="S614"/>
      <c r="T614"/>
      <c r="U614"/>
      <c r="V614"/>
      <c r="W614"/>
      <c r="X614"/>
      <c r="Y614"/>
      <c r="Z614"/>
      <c r="AA614"/>
      <c r="AB614"/>
      <c r="AC614"/>
      <c r="AD614"/>
      <c r="AE614"/>
      <c r="AF614"/>
      <c r="AG614"/>
      <c r="AH614"/>
      <c r="AI614"/>
      <c r="AJ614"/>
      <c r="AK614"/>
      <c r="AL614"/>
      <c r="AM614"/>
      <c r="AN614" s="74"/>
      <c r="AO614"/>
      <c r="AP614"/>
      <c r="AQ614"/>
      <c r="AR614"/>
      <c r="AS614"/>
      <c r="AT614"/>
      <c r="AU614"/>
      <c r="AV614"/>
      <c r="AW614"/>
      <c r="AX614"/>
      <c r="AY614"/>
      <c r="AZ614"/>
      <c r="BA614"/>
      <c r="BB614"/>
      <c r="BC614"/>
      <c r="BD614"/>
      <c r="BE614"/>
      <c r="BF614"/>
      <c r="BG614"/>
      <c r="BH614"/>
      <c r="BI614"/>
      <c r="BJ614"/>
      <c r="BK614"/>
      <c r="BL614"/>
      <c r="BM614"/>
      <c r="BN614"/>
      <c r="BO614"/>
      <c r="BP614"/>
      <c r="BQ614"/>
      <c r="BR614"/>
      <c r="BS614"/>
      <c r="BT614"/>
      <c r="BU614"/>
      <c r="BV614"/>
      <c r="BW614"/>
      <c r="BX614"/>
    </row>
    <row r="615" spans="10:76">
      <c r="J615"/>
      <c r="K615"/>
      <c r="L615"/>
      <c r="M615"/>
      <c r="N615"/>
      <c r="O615"/>
      <c r="P615"/>
      <c r="Q615"/>
      <c r="R615"/>
      <c r="S615"/>
      <c r="T615"/>
      <c r="U615"/>
      <c r="V615"/>
      <c r="W615"/>
      <c r="X615"/>
      <c r="Y615"/>
      <c r="Z615"/>
      <c r="AA615"/>
      <c r="AB615"/>
      <c r="AC615"/>
      <c r="AD615"/>
      <c r="AE615"/>
      <c r="AF615"/>
      <c r="AG615"/>
      <c r="AH615"/>
      <c r="AI615"/>
      <c r="AJ615"/>
      <c r="AK615"/>
      <c r="AL615"/>
      <c r="AM615"/>
      <c r="AN615" s="74"/>
      <c r="AO615"/>
      <c r="AP615"/>
      <c r="AQ615"/>
      <c r="AR615"/>
      <c r="AS615"/>
      <c r="AT615"/>
      <c r="AU615"/>
      <c r="AV615"/>
      <c r="AW615"/>
      <c r="AX615"/>
      <c r="AY615"/>
      <c r="AZ615"/>
      <c r="BA615"/>
      <c r="BB615"/>
      <c r="BC615"/>
      <c r="BD615"/>
      <c r="BE615"/>
      <c r="BF615"/>
      <c r="BG615"/>
      <c r="BH615"/>
      <c r="BI615"/>
      <c r="BJ615"/>
      <c r="BK615"/>
      <c r="BL615"/>
      <c r="BM615"/>
      <c r="BN615"/>
      <c r="BO615"/>
      <c r="BP615"/>
      <c r="BQ615"/>
      <c r="BR615"/>
      <c r="BS615"/>
      <c r="BT615"/>
      <c r="BU615"/>
      <c r="BV615"/>
      <c r="BW615"/>
      <c r="BX615"/>
    </row>
    <row r="616" spans="10:76">
      <c r="J616"/>
      <c r="K616"/>
      <c r="L616"/>
      <c r="M616"/>
      <c r="N616"/>
      <c r="O616"/>
      <c r="P616"/>
      <c r="Q616"/>
      <c r="R616"/>
      <c r="S616"/>
      <c r="T616"/>
      <c r="U616"/>
      <c r="V616"/>
      <c r="W616"/>
      <c r="X616"/>
      <c r="Y616"/>
      <c r="Z616"/>
      <c r="AA616"/>
      <c r="AB616"/>
      <c r="AC616"/>
      <c r="AD616"/>
      <c r="AE616"/>
      <c r="AF616"/>
      <c r="AG616"/>
      <c r="AH616"/>
      <c r="AI616"/>
      <c r="AJ616"/>
      <c r="AK616"/>
      <c r="AL616"/>
      <c r="AM616"/>
      <c r="AN616" s="74"/>
      <c r="AO616"/>
      <c r="AP616"/>
      <c r="AQ616"/>
      <c r="AR616"/>
      <c r="AS616"/>
      <c r="AT616"/>
      <c r="AU616"/>
      <c r="AV616"/>
      <c r="AW616"/>
      <c r="AX616"/>
      <c r="AY616"/>
      <c r="AZ616"/>
      <c r="BA616"/>
      <c r="BB616"/>
      <c r="BC616"/>
      <c r="BD616"/>
      <c r="BE616"/>
      <c r="BF616"/>
      <c r="BG616"/>
      <c r="BH616"/>
      <c r="BI616"/>
      <c r="BJ616"/>
      <c r="BK616"/>
      <c r="BL616"/>
      <c r="BM616"/>
      <c r="BN616"/>
      <c r="BO616"/>
      <c r="BP616"/>
      <c r="BQ616"/>
      <c r="BR616"/>
      <c r="BS616"/>
      <c r="BT616"/>
      <c r="BU616"/>
      <c r="BV616"/>
      <c r="BW616"/>
      <c r="BX616"/>
    </row>
    <row r="617" spans="10:76">
      <c r="J617"/>
      <c r="K617"/>
      <c r="L617"/>
      <c r="M617"/>
      <c r="N617"/>
      <c r="O617"/>
      <c r="P617"/>
      <c r="Q617"/>
      <c r="R617"/>
      <c r="S617"/>
      <c r="T617"/>
      <c r="U617"/>
      <c r="V617"/>
      <c r="W617"/>
      <c r="X617"/>
      <c r="Y617"/>
      <c r="Z617"/>
      <c r="AA617"/>
      <c r="AB617"/>
      <c r="AC617"/>
      <c r="AD617"/>
      <c r="AE617"/>
      <c r="AF617"/>
      <c r="AG617"/>
      <c r="AH617"/>
      <c r="AI617"/>
      <c r="AJ617"/>
      <c r="AK617"/>
      <c r="AL617"/>
      <c r="AM617"/>
      <c r="AN617" s="74"/>
      <c r="AO617"/>
      <c r="AP617"/>
      <c r="AQ617"/>
      <c r="AR617"/>
      <c r="AS617"/>
      <c r="AT617"/>
      <c r="AU617"/>
      <c r="AV617"/>
      <c r="AW617"/>
      <c r="AX617"/>
      <c r="AY617"/>
      <c r="AZ617"/>
      <c r="BA617"/>
      <c r="BB617"/>
      <c r="BC617"/>
      <c r="BD617"/>
      <c r="BE617"/>
      <c r="BF617"/>
      <c r="BG617"/>
      <c r="BH617"/>
      <c r="BI617"/>
      <c r="BJ617"/>
      <c r="BK617"/>
      <c r="BL617"/>
      <c r="BM617"/>
      <c r="BN617"/>
      <c r="BO617"/>
      <c r="BP617"/>
      <c r="BQ617"/>
      <c r="BR617"/>
      <c r="BS617"/>
      <c r="BT617"/>
      <c r="BU617"/>
      <c r="BV617"/>
      <c r="BW617"/>
      <c r="BX617"/>
    </row>
    <row r="618" spans="10:76">
      <c r="J618"/>
      <c r="K618"/>
      <c r="L618"/>
      <c r="M618"/>
      <c r="N618"/>
      <c r="O618"/>
      <c r="P618"/>
      <c r="Q618"/>
      <c r="R618"/>
      <c r="S618"/>
      <c r="T618"/>
      <c r="U618"/>
      <c r="V618"/>
      <c r="W618"/>
      <c r="X618"/>
      <c r="Y618"/>
      <c r="Z618"/>
      <c r="AA618"/>
      <c r="AB618"/>
      <c r="AC618"/>
      <c r="AD618"/>
      <c r="AE618"/>
      <c r="AF618"/>
      <c r="AG618"/>
      <c r="AH618"/>
      <c r="AI618"/>
      <c r="AJ618"/>
      <c r="AK618"/>
      <c r="AL618"/>
      <c r="AM618"/>
      <c r="AN618" s="74"/>
      <c r="AO618"/>
      <c r="AP618"/>
      <c r="AQ618"/>
      <c r="AR618"/>
      <c r="AS618"/>
      <c r="AT618"/>
      <c r="AU618"/>
      <c r="AV618"/>
      <c r="AW618"/>
      <c r="AX618"/>
      <c r="AY618"/>
      <c r="AZ618"/>
      <c r="BA618"/>
      <c r="BB618"/>
      <c r="BC618"/>
      <c r="BD618"/>
      <c r="BE618"/>
      <c r="BF618"/>
      <c r="BG618"/>
      <c r="BH618"/>
      <c r="BI618"/>
      <c r="BJ618"/>
      <c r="BK618"/>
      <c r="BL618"/>
      <c r="BM618"/>
      <c r="BN618"/>
      <c r="BO618"/>
      <c r="BP618"/>
      <c r="BQ618"/>
      <c r="BR618"/>
      <c r="BS618"/>
      <c r="BT618"/>
      <c r="BU618"/>
      <c r="BV618"/>
      <c r="BW618"/>
      <c r="BX618"/>
    </row>
    <row r="619" spans="10:76">
      <c r="J619"/>
      <c r="K619"/>
      <c r="L619"/>
      <c r="M619"/>
      <c r="N619"/>
      <c r="O619"/>
      <c r="P619"/>
      <c r="Q619"/>
      <c r="R619"/>
      <c r="S619"/>
      <c r="T619"/>
      <c r="U619"/>
      <c r="V619"/>
      <c r="W619"/>
      <c r="X619"/>
      <c r="Y619"/>
      <c r="Z619"/>
      <c r="AA619"/>
      <c r="AB619"/>
      <c r="AC619"/>
      <c r="AD619"/>
      <c r="AE619"/>
      <c r="AF619"/>
      <c r="AG619"/>
      <c r="AH619"/>
      <c r="AI619"/>
      <c r="AJ619"/>
      <c r="AK619"/>
      <c r="AL619"/>
      <c r="AM619"/>
      <c r="AN619" s="74"/>
      <c r="AO619"/>
      <c r="AP619"/>
      <c r="AQ619"/>
      <c r="AR619"/>
      <c r="AS619"/>
      <c r="AT619"/>
      <c r="AU619"/>
      <c r="AV619"/>
      <c r="AW619"/>
      <c r="AX619"/>
      <c r="AY619"/>
      <c r="AZ619"/>
      <c r="BA619"/>
      <c r="BB619"/>
      <c r="BC619"/>
      <c r="BD619"/>
      <c r="BE619"/>
      <c r="BF619"/>
      <c r="BG619"/>
      <c r="BH619"/>
      <c r="BI619"/>
      <c r="BJ619"/>
      <c r="BK619"/>
      <c r="BL619"/>
      <c r="BM619"/>
      <c r="BN619"/>
      <c r="BO619"/>
      <c r="BP619"/>
      <c r="BQ619"/>
      <c r="BR619"/>
      <c r="BS619"/>
      <c r="BT619"/>
      <c r="BU619"/>
      <c r="BV619"/>
      <c r="BW619"/>
      <c r="BX619"/>
    </row>
    <row r="620" spans="10:76">
      <c r="J620"/>
      <c r="K620"/>
      <c r="L620"/>
      <c r="M620"/>
      <c r="N620"/>
      <c r="O620"/>
      <c r="P620"/>
      <c r="Q620"/>
      <c r="R620"/>
      <c r="S620"/>
      <c r="T620"/>
      <c r="U620"/>
      <c r="V620"/>
      <c r="W620"/>
      <c r="X620"/>
      <c r="Y620"/>
      <c r="Z620"/>
      <c r="AA620"/>
      <c r="AB620"/>
      <c r="AC620"/>
      <c r="AD620"/>
      <c r="AE620"/>
      <c r="AF620"/>
      <c r="AG620"/>
      <c r="AH620"/>
      <c r="AI620"/>
      <c r="AJ620"/>
      <c r="AK620"/>
      <c r="AL620"/>
      <c r="AM620"/>
      <c r="AN620" s="74"/>
      <c r="AO620"/>
      <c r="AP620"/>
      <c r="AQ620"/>
      <c r="AR620"/>
      <c r="AS620"/>
      <c r="AT620"/>
      <c r="AU620"/>
      <c r="AV620"/>
      <c r="AW620"/>
      <c r="AX620"/>
      <c r="AY620"/>
      <c r="AZ620"/>
      <c r="BA620"/>
      <c r="BB620"/>
      <c r="BC620"/>
      <c r="BD620"/>
      <c r="BE620"/>
      <c r="BF620"/>
      <c r="BG620"/>
      <c r="BH620"/>
      <c r="BI620"/>
      <c r="BJ620"/>
      <c r="BK620"/>
      <c r="BL620"/>
      <c r="BM620"/>
      <c r="BN620"/>
      <c r="BO620"/>
      <c r="BP620"/>
      <c r="BQ620"/>
      <c r="BR620"/>
      <c r="BS620"/>
      <c r="BT620"/>
      <c r="BU620"/>
      <c r="BV620"/>
      <c r="BW620"/>
      <c r="BX620"/>
    </row>
    <row r="621" spans="10:76">
      <c r="J621"/>
      <c r="K621"/>
      <c r="L621"/>
      <c r="M621"/>
      <c r="N621"/>
      <c r="O621"/>
      <c r="P621"/>
      <c r="Q621"/>
      <c r="R621"/>
      <c r="S621"/>
      <c r="T621"/>
      <c r="U621"/>
      <c r="V621"/>
      <c r="W621"/>
      <c r="X621"/>
      <c r="Y621"/>
      <c r="Z621"/>
      <c r="AA621"/>
      <c r="AB621"/>
      <c r="AC621"/>
      <c r="AD621"/>
      <c r="AE621"/>
      <c r="AF621"/>
      <c r="AG621"/>
      <c r="AH621"/>
      <c r="AI621"/>
      <c r="AJ621"/>
      <c r="AK621"/>
      <c r="AL621"/>
      <c r="AM621"/>
      <c r="AN621" s="74"/>
      <c r="AO621"/>
      <c r="AP621"/>
      <c r="AQ621"/>
      <c r="AR621"/>
      <c r="AS621"/>
      <c r="AT621"/>
      <c r="AU621"/>
      <c r="AV621"/>
      <c r="AW621"/>
      <c r="AX621"/>
      <c r="AY621"/>
      <c r="AZ621"/>
      <c r="BA621"/>
      <c r="BB621"/>
      <c r="BC621"/>
      <c r="BD621"/>
      <c r="BE621"/>
      <c r="BF621"/>
      <c r="BG621"/>
      <c r="BH621"/>
      <c r="BI621"/>
      <c r="BJ621"/>
      <c r="BK621"/>
      <c r="BL621"/>
      <c r="BM621"/>
      <c r="BN621"/>
      <c r="BO621"/>
      <c r="BP621"/>
      <c r="BQ621"/>
      <c r="BR621"/>
      <c r="BS621"/>
      <c r="BT621"/>
      <c r="BU621"/>
      <c r="BV621"/>
      <c r="BW621"/>
      <c r="BX621"/>
    </row>
    <row r="622" spans="10:76">
      <c r="J622"/>
      <c r="K622"/>
      <c r="L622"/>
      <c r="M622"/>
      <c r="N622"/>
      <c r="O622"/>
      <c r="P622"/>
      <c r="Q622"/>
      <c r="R622"/>
      <c r="S622"/>
      <c r="T622"/>
      <c r="U622"/>
      <c r="V622"/>
      <c r="W622"/>
      <c r="X622"/>
      <c r="Y622"/>
      <c r="Z622"/>
      <c r="AA622"/>
      <c r="AB622"/>
      <c r="AC622"/>
      <c r="AD622"/>
      <c r="AE622"/>
      <c r="AF622"/>
      <c r="AG622"/>
      <c r="AH622"/>
      <c r="AI622"/>
      <c r="AJ622"/>
      <c r="AK622"/>
      <c r="AL622"/>
      <c r="AM622"/>
      <c r="AN622" s="74"/>
      <c r="AO622"/>
      <c r="AP622"/>
      <c r="AQ622"/>
      <c r="AR622"/>
      <c r="AS622"/>
      <c r="AT622"/>
      <c r="AU622"/>
      <c r="AV622"/>
      <c r="AW622"/>
      <c r="AX622"/>
      <c r="AY622"/>
      <c r="AZ622"/>
      <c r="BA622"/>
      <c r="BB622"/>
      <c r="BC622"/>
      <c r="BD622"/>
      <c r="BE622"/>
      <c r="BF622"/>
      <c r="BG622"/>
      <c r="BH622"/>
      <c r="BI622"/>
      <c r="BJ622"/>
      <c r="BK622"/>
      <c r="BL622"/>
      <c r="BM622"/>
      <c r="BN622"/>
      <c r="BO622"/>
      <c r="BP622"/>
      <c r="BQ622"/>
      <c r="BR622"/>
      <c r="BS622"/>
      <c r="BT622"/>
      <c r="BU622"/>
      <c r="BV622"/>
      <c r="BW622"/>
      <c r="BX622"/>
    </row>
    <row r="623" spans="10:76">
      <c r="J623"/>
      <c r="K623"/>
      <c r="L623"/>
      <c r="M623"/>
      <c r="N623"/>
      <c r="O623"/>
      <c r="P623"/>
      <c r="Q623"/>
      <c r="R623"/>
      <c r="S623"/>
      <c r="T623"/>
      <c r="U623"/>
      <c r="V623"/>
      <c r="W623"/>
      <c r="X623"/>
      <c r="Y623"/>
      <c r="Z623"/>
      <c r="AA623"/>
      <c r="AB623"/>
      <c r="AC623"/>
      <c r="AD623"/>
      <c r="AE623"/>
      <c r="AF623"/>
      <c r="AG623"/>
      <c r="AH623"/>
      <c r="AI623"/>
      <c r="AJ623"/>
      <c r="AK623"/>
      <c r="AL623"/>
      <c r="AM623"/>
      <c r="AN623" s="74"/>
      <c r="AO623"/>
      <c r="AP623"/>
      <c r="AQ623"/>
      <c r="AR623"/>
      <c r="AS623"/>
      <c r="AT623"/>
      <c r="AU623"/>
      <c r="AV623"/>
      <c r="AW623"/>
      <c r="AX623"/>
      <c r="AY623"/>
      <c r="AZ623"/>
      <c r="BA623"/>
      <c r="BB623"/>
      <c r="BC623"/>
      <c r="BD623"/>
      <c r="BE623"/>
      <c r="BF623"/>
      <c r="BG623"/>
      <c r="BH623"/>
      <c r="BI623"/>
      <c r="BJ623"/>
      <c r="BK623"/>
      <c r="BL623"/>
      <c r="BM623"/>
      <c r="BN623"/>
      <c r="BO623"/>
      <c r="BP623"/>
      <c r="BQ623"/>
      <c r="BR623"/>
      <c r="BS623"/>
      <c r="BT623"/>
      <c r="BU623"/>
      <c r="BV623"/>
      <c r="BW623"/>
      <c r="BX623"/>
    </row>
    <row r="624" spans="10:76">
      <c r="J624"/>
      <c r="K624"/>
      <c r="L624"/>
      <c r="M624"/>
      <c r="N624"/>
      <c r="O624"/>
      <c r="P624"/>
      <c r="Q624"/>
      <c r="R624"/>
      <c r="S624"/>
      <c r="T624"/>
      <c r="U624"/>
      <c r="V624"/>
      <c r="W624"/>
      <c r="X624"/>
      <c r="Y624"/>
      <c r="Z624"/>
      <c r="AA624"/>
      <c r="AB624"/>
      <c r="AC624"/>
      <c r="AD624"/>
      <c r="AE624"/>
      <c r="AF624"/>
      <c r="AG624"/>
      <c r="AH624"/>
      <c r="AI624"/>
      <c r="AJ624"/>
      <c r="AK624"/>
      <c r="AL624"/>
      <c r="AM624"/>
      <c r="AN624" s="74"/>
      <c r="AO624"/>
      <c r="AP624"/>
      <c r="AQ624"/>
      <c r="AR624"/>
      <c r="AS624"/>
      <c r="AT624"/>
      <c r="AU624"/>
      <c r="AV624"/>
      <c r="AW624"/>
      <c r="AX624"/>
      <c r="AY624"/>
      <c r="AZ624"/>
      <c r="BA624"/>
      <c r="BB624"/>
      <c r="BC624"/>
      <c r="BD624"/>
      <c r="BE624"/>
      <c r="BF624"/>
      <c r="BG624"/>
      <c r="BH624"/>
      <c r="BI624"/>
      <c r="BJ624"/>
      <c r="BK624"/>
      <c r="BL624"/>
      <c r="BM624"/>
      <c r="BN624"/>
      <c r="BO624"/>
      <c r="BP624"/>
      <c r="BQ624"/>
      <c r="BR624"/>
      <c r="BS624"/>
      <c r="BT624"/>
      <c r="BU624"/>
      <c r="BV624"/>
      <c r="BW624"/>
      <c r="BX624"/>
    </row>
    <row r="625" spans="10:76">
      <c r="J625"/>
      <c r="K625"/>
      <c r="L625"/>
      <c r="M625"/>
      <c r="N625"/>
      <c r="O625"/>
      <c r="P625"/>
      <c r="Q625"/>
      <c r="R625"/>
      <c r="S625"/>
      <c r="T625"/>
      <c r="U625"/>
      <c r="V625"/>
      <c r="W625"/>
      <c r="X625"/>
      <c r="Y625"/>
      <c r="Z625"/>
      <c r="AA625"/>
      <c r="AB625"/>
      <c r="AC625"/>
      <c r="AD625"/>
      <c r="AE625"/>
      <c r="AF625"/>
      <c r="AG625"/>
      <c r="AH625"/>
      <c r="AI625"/>
      <c r="AJ625"/>
      <c r="AK625"/>
      <c r="AL625"/>
      <c r="AM625"/>
      <c r="AN625" s="74"/>
      <c r="AO625"/>
      <c r="AP625"/>
      <c r="AQ625"/>
      <c r="AR625"/>
      <c r="AS625"/>
      <c r="AT625"/>
      <c r="AU625"/>
      <c r="AV625"/>
      <c r="AW625"/>
      <c r="AX625"/>
      <c r="AY625"/>
      <c r="AZ625"/>
      <c r="BA625"/>
      <c r="BB625"/>
      <c r="BC625"/>
      <c r="BD625"/>
      <c r="BE625"/>
      <c r="BF625"/>
      <c r="BG625"/>
      <c r="BH625"/>
      <c r="BI625"/>
      <c r="BJ625"/>
      <c r="BK625"/>
      <c r="BL625"/>
      <c r="BM625"/>
      <c r="BN625"/>
      <c r="BO625"/>
      <c r="BP625"/>
      <c r="BQ625"/>
      <c r="BR625"/>
      <c r="BS625"/>
      <c r="BT625"/>
      <c r="BU625"/>
      <c r="BV625"/>
      <c r="BW625"/>
      <c r="BX625"/>
    </row>
    <row r="626" spans="10:76">
      <c r="J626"/>
      <c r="K626"/>
      <c r="L626"/>
      <c r="M626"/>
      <c r="N626"/>
      <c r="O626"/>
      <c r="P626"/>
      <c r="Q626"/>
      <c r="R626"/>
      <c r="S626"/>
      <c r="T626"/>
      <c r="U626"/>
      <c r="V626"/>
      <c r="W626"/>
      <c r="X626"/>
      <c r="Y626"/>
      <c r="Z626"/>
      <c r="AA626"/>
      <c r="AB626"/>
      <c r="AC626"/>
      <c r="AD626"/>
      <c r="AE626"/>
      <c r="AF626"/>
      <c r="AG626"/>
      <c r="AH626"/>
      <c r="AI626"/>
      <c r="AJ626"/>
      <c r="AK626"/>
      <c r="AL626"/>
      <c r="AM626"/>
      <c r="AN626" s="74"/>
      <c r="AO626"/>
      <c r="AP626"/>
      <c r="AQ626"/>
      <c r="AR626"/>
      <c r="AS626"/>
      <c r="AT626"/>
      <c r="AU626"/>
      <c r="AV626"/>
      <c r="AW626"/>
      <c r="AX626"/>
      <c r="AY626"/>
      <c r="AZ626"/>
      <c r="BA626"/>
      <c r="BB626"/>
      <c r="BC626"/>
      <c r="BD626"/>
      <c r="BE626"/>
      <c r="BF626"/>
      <c r="BG626"/>
      <c r="BH626"/>
      <c r="BI626"/>
      <c r="BJ626"/>
      <c r="BK626"/>
      <c r="BL626"/>
      <c r="BM626"/>
      <c r="BN626"/>
      <c r="BO626"/>
      <c r="BP626"/>
      <c r="BQ626"/>
      <c r="BR626"/>
      <c r="BS626"/>
      <c r="BT626"/>
      <c r="BU626"/>
      <c r="BV626"/>
      <c r="BW626"/>
      <c r="BX626"/>
    </row>
    <row r="627" spans="10:76">
      <c r="J627"/>
      <c r="K627"/>
      <c r="L627"/>
      <c r="M627"/>
      <c r="N627"/>
      <c r="O627"/>
      <c r="P627"/>
      <c r="Q627"/>
      <c r="R627"/>
      <c r="S627"/>
      <c r="T627"/>
      <c r="U627"/>
      <c r="V627"/>
      <c r="W627"/>
      <c r="X627"/>
      <c r="Y627"/>
      <c r="Z627"/>
      <c r="AA627"/>
      <c r="AB627"/>
      <c r="AC627"/>
      <c r="AD627"/>
      <c r="AE627"/>
      <c r="AF627"/>
      <c r="AG627"/>
      <c r="AH627"/>
      <c r="AI627"/>
      <c r="AJ627"/>
      <c r="AK627"/>
      <c r="AL627"/>
      <c r="AM627"/>
      <c r="AN627" s="74"/>
      <c r="AO627"/>
      <c r="AP627"/>
      <c r="AQ627"/>
      <c r="AR627"/>
      <c r="AS627"/>
      <c r="AT627"/>
      <c r="AU627"/>
      <c r="AV627"/>
      <c r="AW627"/>
      <c r="AX627"/>
      <c r="AY627"/>
      <c r="AZ627"/>
      <c r="BA627"/>
      <c r="BB627"/>
      <c r="BC627"/>
      <c r="BD627"/>
      <c r="BE627"/>
      <c r="BF627"/>
      <c r="BG627"/>
      <c r="BH627"/>
      <c r="BI627"/>
      <c r="BJ627"/>
      <c r="BK627"/>
      <c r="BL627"/>
      <c r="BM627"/>
      <c r="BN627"/>
      <c r="BO627"/>
      <c r="BP627"/>
      <c r="BQ627"/>
      <c r="BR627"/>
      <c r="BS627"/>
      <c r="BT627"/>
      <c r="BU627"/>
      <c r="BV627"/>
      <c r="BW627"/>
      <c r="BX627"/>
    </row>
    <row r="628" spans="10:76">
      <c r="J628"/>
      <c r="K628"/>
      <c r="L628"/>
      <c r="M628"/>
      <c r="N628"/>
      <c r="O628"/>
      <c r="P628"/>
      <c r="Q628"/>
      <c r="R628"/>
      <c r="S628"/>
      <c r="T628"/>
      <c r="U628"/>
      <c r="V628"/>
      <c r="W628"/>
      <c r="X628"/>
      <c r="Y628"/>
      <c r="Z628"/>
      <c r="AA628"/>
      <c r="AB628"/>
      <c r="AC628"/>
      <c r="AD628"/>
      <c r="AE628"/>
      <c r="AF628"/>
      <c r="AG628"/>
      <c r="AH628"/>
      <c r="AI628"/>
      <c r="AJ628"/>
      <c r="AK628"/>
      <c r="AL628"/>
      <c r="AM628"/>
      <c r="AN628" s="74"/>
      <c r="AO628"/>
      <c r="AP628"/>
      <c r="AQ628"/>
      <c r="AR628"/>
      <c r="AS628"/>
      <c r="AT628"/>
      <c r="AU628"/>
      <c r="AV628"/>
      <c r="AW628"/>
      <c r="AX628"/>
      <c r="AY628"/>
      <c r="AZ628"/>
      <c r="BA628"/>
      <c r="BB628"/>
      <c r="BC628"/>
      <c r="BD628"/>
      <c r="BE628"/>
      <c r="BF628"/>
      <c r="BG628"/>
      <c r="BH628"/>
      <c r="BI628"/>
      <c r="BJ628"/>
      <c r="BK628"/>
      <c r="BL628"/>
      <c r="BM628"/>
      <c r="BN628"/>
      <c r="BO628"/>
      <c r="BP628"/>
      <c r="BQ628"/>
      <c r="BR628"/>
      <c r="BS628"/>
      <c r="BT628"/>
      <c r="BU628"/>
      <c r="BV628"/>
      <c r="BW628"/>
      <c r="BX628"/>
    </row>
    <row r="629" spans="10:76">
      <c r="J629"/>
      <c r="K629"/>
      <c r="L629"/>
      <c r="M629"/>
      <c r="N629"/>
      <c r="O629"/>
      <c r="P629"/>
      <c r="Q629"/>
      <c r="R629"/>
      <c r="S629"/>
      <c r="T629"/>
      <c r="U629"/>
      <c r="V629"/>
      <c r="W629"/>
      <c r="X629"/>
      <c r="Y629"/>
      <c r="Z629"/>
      <c r="AA629"/>
      <c r="AB629"/>
      <c r="AC629"/>
      <c r="AD629"/>
      <c r="AE629"/>
      <c r="AF629"/>
      <c r="AG629"/>
      <c r="AH629"/>
      <c r="AI629"/>
      <c r="AJ629"/>
      <c r="AK629"/>
      <c r="AL629"/>
      <c r="AM629"/>
      <c r="AN629" s="74"/>
      <c r="AO629"/>
      <c r="AP629"/>
      <c r="AQ629"/>
      <c r="AR629"/>
      <c r="AS629"/>
      <c r="AT629"/>
      <c r="AU629"/>
      <c r="AV629"/>
      <c r="AW629"/>
      <c r="AX629"/>
      <c r="AY629"/>
      <c r="AZ629"/>
      <c r="BA629"/>
      <c r="BB629"/>
      <c r="BC629"/>
      <c r="BD629"/>
      <c r="BE629"/>
      <c r="BF629"/>
      <c r="BG629"/>
      <c r="BH629"/>
      <c r="BI629"/>
      <c r="BJ629"/>
      <c r="BK629"/>
      <c r="BL629"/>
      <c r="BM629"/>
      <c r="BN629"/>
      <c r="BO629"/>
      <c r="BP629"/>
      <c r="BQ629"/>
      <c r="BR629"/>
      <c r="BS629"/>
      <c r="BT629"/>
      <c r="BU629"/>
      <c r="BV629"/>
      <c r="BW629"/>
      <c r="BX629"/>
    </row>
    <row r="630" spans="10:76">
      <c r="J630"/>
      <c r="K630"/>
      <c r="L630"/>
      <c r="M630"/>
      <c r="N630"/>
      <c r="O630"/>
      <c r="P630"/>
      <c r="Q630"/>
      <c r="R630"/>
      <c r="S630"/>
      <c r="T630"/>
      <c r="U630"/>
      <c r="V630"/>
      <c r="W630"/>
      <c r="X630"/>
      <c r="Y630"/>
      <c r="Z630"/>
      <c r="AA630"/>
      <c r="AB630"/>
      <c r="AC630"/>
      <c r="AD630"/>
      <c r="AE630"/>
      <c r="AF630"/>
      <c r="AG630"/>
      <c r="AH630"/>
      <c r="AI630"/>
      <c r="AJ630"/>
      <c r="AK630"/>
      <c r="AL630"/>
      <c r="AM630"/>
      <c r="AN630" s="74"/>
      <c r="AO630"/>
      <c r="AP630"/>
      <c r="AQ630"/>
      <c r="AR630"/>
      <c r="AS630"/>
      <c r="AT630"/>
      <c r="AU630"/>
      <c r="AV630"/>
      <c r="AW630"/>
      <c r="AX630"/>
      <c r="AY630"/>
      <c r="AZ630"/>
      <c r="BA630"/>
      <c r="BB630"/>
      <c r="BC630"/>
      <c r="BD630"/>
      <c r="BE630"/>
      <c r="BF630"/>
      <c r="BG630"/>
      <c r="BH630"/>
      <c r="BI630"/>
      <c r="BJ630"/>
      <c r="BK630"/>
      <c r="BL630"/>
      <c r="BM630"/>
      <c r="BN630"/>
      <c r="BO630"/>
      <c r="BP630"/>
      <c r="BQ630"/>
      <c r="BR630"/>
      <c r="BS630"/>
      <c r="BT630"/>
      <c r="BU630"/>
      <c r="BV630"/>
      <c r="BW630"/>
      <c r="BX630"/>
    </row>
    <row r="631" spans="10:76">
      <c r="J631"/>
      <c r="K631"/>
      <c r="L631"/>
      <c r="M631"/>
      <c r="N631"/>
      <c r="O631"/>
      <c r="P631"/>
      <c r="Q631"/>
      <c r="R631"/>
      <c r="S631"/>
      <c r="T631"/>
      <c r="U631"/>
      <c r="V631"/>
      <c r="W631"/>
      <c r="X631"/>
      <c r="Y631"/>
      <c r="Z631"/>
      <c r="AA631"/>
      <c r="AB631"/>
      <c r="AC631"/>
      <c r="AD631"/>
      <c r="AE631"/>
      <c r="AF631"/>
      <c r="AG631"/>
      <c r="AH631"/>
      <c r="AI631"/>
      <c r="AJ631"/>
      <c r="AK631"/>
      <c r="AL631"/>
      <c r="AM631"/>
      <c r="AN631" s="74"/>
      <c r="AO631"/>
      <c r="AP631"/>
      <c r="AQ631"/>
      <c r="AR631"/>
      <c r="AS631"/>
      <c r="AT631"/>
      <c r="AU631"/>
      <c r="AV631"/>
      <c r="AW631"/>
      <c r="AX631"/>
      <c r="AY631"/>
      <c r="AZ631"/>
      <c r="BA631"/>
      <c r="BB631"/>
      <c r="BC631"/>
      <c r="BD631"/>
      <c r="BE631"/>
      <c r="BF631"/>
      <c r="BG631"/>
      <c r="BH631"/>
      <c r="BI631"/>
      <c r="BJ631"/>
      <c r="BK631"/>
      <c r="BL631"/>
      <c r="BM631"/>
      <c r="BN631"/>
      <c r="BO631"/>
      <c r="BP631"/>
      <c r="BQ631"/>
      <c r="BR631"/>
      <c r="BS631"/>
      <c r="BT631"/>
      <c r="BU631"/>
      <c r="BV631"/>
      <c r="BW631"/>
      <c r="BX631"/>
    </row>
    <row r="632" spans="10:76">
      <c r="J632"/>
      <c r="K632"/>
      <c r="L632"/>
      <c r="M632"/>
      <c r="N632"/>
      <c r="O632"/>
      <c r="P632"/>
      <c r="Q632"/>
      <c r="R632"/>
      <c r="S632"/>
      <c r="T632"/>
      <c r="U632"/>
      <c r="V632"/>
      <c r="W632"/>
      <c r="X632"/>
      <c r="Y632"/>
      <c r="Z632"/>
      <c r="AA632"/>
      <c r="AB632"/>
      <c r="AC632"/>
      <c r="AD632"/>
      <c r="AE632"/>
      <c r="AF632"/>
      <c r="AG632"/>
      <c r="AH632"/>
      <c r="AI632"/>
      <c r="AJ632"/>
      <c r="AK632"/>
      <c r="AL632"/>
      <c r="AM632"/>
      <c r="AN632" s="74"/>
      <c r="AO632"/>
      <c r="AP632"/>
      <c r="AQ632"/>
      <c r="AR632"/>
      <c r="AS632"/>
      <c r="AT632"/>
      <c r="AU632"/>
      <c r="AV632"/>
      <c r="AW632"/>
      <c r="AX632"/>
      <c r="AY632"/>
      <c r="AZ632"/>
      <c r="BA632"/>
      <c r="BB632"/>
      <c r="BC632"/>
      <c r="BD632"/>
      <c r="BE632"/>
      <c r="BF632"/>
      <c r="BG632"/>
      <c r="BH632"/>
      <c r="BI632"/>
      <c r="BJ632"/>
      <c r="BK632"/>
      <c r="BL632"/>
      <c r="BM632"/>
      <c r="BN632"/>
      <c r="BO632"/>
      <c r="BP632"/>
      <c r="BQ632"/>
      <c r="BR632"/>
      <c r="BS632"/>
      <c r="BT632"/>
      <c r="BU632"/>
      <c r="BV632"/>
      <c r="BW632"/>
      <c r="BX632"/>
    </row>
    <row r="633" spans="10:76">
      <c r="J633"/>
      <c r="K633"/>
      <c r="L633"/>
      <c r="M633"/>
      <c r="N633"/>
      <c r="O633"/>
      <c r="P633"/>
      <c r="Q633"/>
      <c r="R633"/>
      <c r="S633"/>
      <c r="T633"/>
      <c r="U633"/>
      <c r="V633"/>
      <c r="W633"/>
      <c r="X633"/>
      <c r="Y633"/>
      <c r="Z633"/>
      <c r="AA633"/>
      <c r="AB633"/>
      <c r="AC633"/>
      <c r="AD633"/>
      <c r="AE633"/>
      <c r="AF633"/>
      <c r="AG633"/>
      <c r="AH633"/>
      <c r="AI633"/>
      <c r="AJ633"/>
      <c r="AK633"/>
      <c r="AL633"/>
      <c r="AM633"/>
      <c r="AN633" s="74"/>
      <c r="AO633"/>
      <c r="AP633"/>
      <c r="AQ633"/>
      <c r="AR633"/>
      <c r="AS633"/>
      <c r="AT633"/>
      <c r="AU633"/>
      <c r="AV633"/>
      <c r="AW633"/>
      <c r="AX633"/>
      <c r="AY633"/>
      <c r="AZ633"/>
      <c r="BA633"/>
      <c r="BB633"/>
      <c r="BC633"/>
      <c r="BD633"/>
      <c r="BE633"/>
      <c r="BF633"/>
      <c r="BG633"/>
      <c r="BH633"/>
      <c r="BI633"/>
      <c r="BJ633"/>
      <c r="BK633"/>
      <c r="BL633"/>
      <c r="BM633"/>
      <c r="BN633"/>
      <c r="BO633"/>
      <c r="BP633"/>
      <c r="BQ633"/>
      <c r="BR633"/>
      <c r="BS633"/>
      <c r="BT633"/>
      <c r="BU633"/>
      <c r="BV633"/>
      <c r="BW633"/>
      <c r="BX633"/>
    </row>
    <row r="634" spans="10:76">
      <c r="J634"/>
      <c r="K634"/>
      <c r="L634"/>
      <c r="M634"/>
      <c r="N634"/>
      <c r="O634"/>
      <c r="P634"/>
      <c r="Q634"/>
      <c r="R634"/>
      <c r="S634"/>
      <c r="T634"/>
      <c r="U634"/>
      <c r="V634"/>
      <c r="W634"/>
      <c r="X634"/>
      <c r="Y634"/>
      <c r="Z634"/>
      <c r="AA634"/>
      <c r="AB634"/>
      <c r="AC634"/>
      <c r="AD634"/>
      <c r="AE634"/>
      <c r="AF634"/>
      <c r="AG634"/>
      <c r="AH634"/>
      <c r="AI634"/>
      <c r="AJ634"/>
      <c r="AK634"/>
      <c r="AL634"/>
      <c r="AM634"/>
      <c r="AN634" s="74"/>
      <c r="AO634"/>
      <c r="AP634"/>
      <c r="AQ634"/>
      <c r="AR634"/>
      <c r="AS634"/>
      <c r="AT634"/>
      <c r="AU634"/>
      <c r="AV634"/>
      <c r="AW634"/>
      <c r="AX634"/>
      <c r="AY634"/>
      <c r="AZ634"/>
      <c r="BA634"/>
      <c r="BB634"/>
      <c r="BC634"/>
      <c r="BD634"/>
      <c r="BE634"/>
      <c r="BF634"/>
      <c r="BG634"/>
      <c r="BH634"/>
      <c r="BI634"/>
      <c r="BJ634"/>
      <c r="BK634"/>
      <c r="BL634"/>
      <c r="BM634"/>
      <c r="BN634"/>
      <c r="BO634"/>
      <c r="BP634"/>
      <c r="BQ634"/>
      <c r="BR634"/>
      <c r="BS634"/>
      <c r="BT634"/>
      <c r="BU634"/>
      <c r="BV634"/>
      <c r="BW634"/>
      <c r="BX634"/>
    </row>
    <row r="635" spans="10:76">
      <c r="J635"/>
      <c r="K635"/>
      <c r="L635"/>
      <c r="M635"/>
      <c r="N635"/>
      <c r="O635"/>
      <c r="P635"/>
      <c r="Q635"/>
      <c r="R635"/>
      <c r="S635"/>
      <c r="T635"/>
      <c r="U635"/>
      <c r="V635"/>
      <c r="W635"/>
      <c r="X635"/>
      <c r="Y635"/>
      <c r="Z635"/>
      <c r="AA635"/>
      <c r="AB635"/>
      <c r="AC635"/>
      <c r="AD635"/>
      <c r="AE635"/>
      <c r="AF635"/>
      <c r="AG635"/>
      <c r="AH635"/>
      <c r="AI635"/>
      <c r="AJ635"/>
      <c r="AK635"/>
      <c r="AL635"/>
      <c r="AM635"/>
      <c r="AN635" s="74"/>
      <c r="AO635"/>
      <c r="AP635"/>
      <c r="AQ635"/>
      <c r="AR635"/>
      <c r="AS635"/>
      <c r="AT635"/>
      <c r="AU635"/>
      <c r="AV635"/>
      <c r="AW635"/>
      <c r="AX635"/>
      <c r="AY635"/>
      <c r="AZ635"/>
      <c r="BA635"/>
      <c r="BB635"/>
      <c r="BC635"/>
      <c r="BD635"/>
      <c r="BE635"/>
      <c r="BF635"/>
      <c r="BG635"/>
      <c r="BH635"/>
      <c r="BI635"/>
      <c r="BJ635"/>
      <c r="BK635"/>
      <c r="BL635"/>
      <c r="BM635"/>
      <c r="BN635"/>
      <c r="BO635"/>
      <c r="BP635"/>
      <c r="BQ635"/>
      <c r="BR635"/>
      <c r="BS635"/>
      <c r="BT635"/>
      <c r="BU635"/>
      <c r="BV635"/>
      <c r="BW635"/>
      <c r="BX635"/>
    </row>
    <row r="636" spans="10:76">
      <c r="J636"/>
      <c r="K636"/>
      <c r="L636"/>
      <c r="M636"/>
      <c r="N636"/>
      <c r="O636"/>
      <c r="P636"/>
      <c r="Q636"/>
      <c r="R636"/>
      <c r="S636"/>
      <c r="T636"/>
      <c r="U636"/>
      <c r="V636"/>
      <c r="W636"/>
      <c r="X636"/>
      <c r="Y636"/>
      <c r="Z636"/>
      <c r="AA636"/>
      <c r="AB636"/>
      <c r="AC636"/>
      <c r="AD636"/>
      <c r="AE636"/>
      <c r="AF636"/>
      <c r="AG636"/>
      <c r="AH636"/>
      <c r="AI636"/>
      <c r="AJ636"/>
      <c r="AK636"/>
      <c r="AL636"/>
      <c r="AM636"/>
      <c r="AN636" s="74"/>
      <c r="AO636"/>
      <c r="AP636"/>
      <c r="AQ636"/>
      <c r="AR636"/>
      <c r="AS636"/>
      <c r="AT636"/>
      <c r="AU636"/>
      <c r="AV636"/>
      <c r="AW636"/>
      <c r="AX636"/>
      <c r="AY636"/>
      <c r="AZ636"/>
      <c r="BA636"/>
      <c r="BB636"/>
      <c r="BC636"/>
      <c r="BD636"/>
      <c r="BE636"/>
      <c r="BF636"/>
      <c r="BG636"/>
      <c r="BH636"/>
      <c r="BI636"/>
      <c r="BJ636"/>
      <c r="BK636"/>
      <c r="BL636"/>
      <c r="BM636"/>
      <c r="BN636"/>
      <c r="BO636"/>
      <c r="BP636"/>
      <c r="BQ636"/>
      <c r="BR636"/>
      <c r="BS636"/>
      <c r="BT636"/>
      <c r="BU636"/>
      <c r="BV636"/>
      <c r="BW636"/>
      <c r="BX636"/>
    </row>
    <row r="637" spans="10:76">
      <c r="J637"/>
      <c r="K637"/>
      <c r="L637"/>
      <c r="M637"/>
      <c r="N637"/>
      <c r="O637"/>
      <c r="P637"/>
      <c r="Q637"/>
      <c r="R637"/>
      <c r="S637"/>
      <c r="T637"/>
      <c r="U637"/>
      <c r="V637"/>
      <c r="W637"/>
      <c r="X637"/>
      <c r="Y637"/>
      <c r="Z637"/>
      <c r="AA637"/>
      <c r="AB637"/>
      <c r="AC637"/>
      <c r="AD637"/>
      <c r="AE637"/>
      <c r="AF637"/>
      <c r="AG637"/>
      <c r="AH637"/>
      <c r="AI637"/>
      <c r="AJ637"/>
      <c r="AK637"/>
      <c r="AL637"/>
      <c r="AM637"/>
      <c r="AN637" s="74"/>
      <c r="AO637"/>
      <c r="AP637"/>
      <c r="AQ637"/>
      <c r="AR637"/>
      <c r="AS637"/>
      <c r="AT637"/>
      <c r="AU637"/>
      <c r="AV637"/>
      <c r="AW637"/>
      <c r="AX637"/>
      <c r="AY637"/>
      <c r="AZ637"/>
      <c r="BA637"/>
      <c r="BB637"/>
      <c r="BC637"/>
      <c r="BD637"/>
      <c r="BE637"/>
      <c r="BF637"/>
      <c r="BG637"/>
      <c r="BH637"/>
      <c r="BI637"/>
      <c r="BJ637"/>
      <c r="BK637"/>
      <c r="BL637"/>
      <c r="BM637"/>
      <c r="BN637"/>
      <c r="BO637"/>
      <c r="BP637"/>
      <c r="BQ637"/>
      <c r="BR637"/>
      <c r="BS637"/>
      <c r="BT637"/>
      <c r="BU637"/>
      <c r="BV637"/>
      <c r="BW637"/>
      <c r="BX637"/>
    </row>
    <row r="638" spans="10:76">
      <c r="J638"/>
      <c r="K638"/>
      <c r="L638"/>
      <c r="M638"/>
      <c r="N638"/>
      <c r="O638"/>
      <c r="P638"/>
      <c r="Q638"/>
      <c r="R638"/>
      <c r="S638"/>
      <c r="T638"/>
      <c r="U638"/>
      <c r="V638"/>
      <c r="W638"/>
      <c r="X638"/>
      <c r="Y638"/>
      <c r="Z638"/>
      <c r="AA638"/>
      <c r="AB638"/>
      <c r="AC638"/>
      <c r="AD638"/>
      <c r="AE638"/>
      <c r="AF638"/>
      <c r="AG638"/>
      <c r="AH638"/>
      <c r="AI638"/>
      <c r="AJ638"/>
      <c r="AK638"/>
      <c r="AL638"/>
      <c r="AM638"/>
      <c r="AN638" s="74"/>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row>
    <row r="639" spans="10:76">
      <c r="J639"/>
      <c r="K639"/>
      <c r="L639"/>
      <c r="M639"/>
      <c r="N639"/>
      <c r="O639"/>
      <c r="P639"/>
      <c r="Q639"/>
      <c r="R639"/>
      <c r="S639"/>
      <c r="T639"/>
      <c r="U639"/>
      <c r="V639"/>
      <c r="W639"/>
      <c r="X639"/>
      <c r="Y639"/>
      <c r="Z639"/>
      <c r="AA639"/>
      <c r="AB639"/>
      <c r="AC639"/>
      <c r="AD639"/>
      <c r="AE639"/>
      <c r="AF639"/>
      <c r="AG639"/>
      <c r="AH639"/>
      <c r="AI639"/>
      <c r="AJ639"/>
      <c r="AK639"/>
      <c r="AL639"/>
      <c r="AM639"/>
      <c r="AN639" s="74"/>
      <c r="AO639"/>
      <c r="AP639"/>
      <c r="AQ639"/>
      <c r="AR639"/>
      <c r="AS639"/>
      <c r="AT639"/>
      <c r="AU639"/>
      <c r="AV639"/>
      <c r="AW639"/>
      <c r="AX639"/>
      <c r="AY639"/>
      <c r="AZ639"/>
      <c r="BA639"/>
      <c r="BB639"/>
      <c r="BC639"/>
      <c r="BD639"/>
      <c r="BE639"/>
      <c r="BF639"/>
      <c r="BG639"/>
      <c r="BH639"/>
      <c r="BI639"/>
      <c r="BJ639"/>
      <c r="BK639"/>
      <c r="BL639"/>
      <c r="BM639"/>
      <c r="BN639"/>
      <c r="BO639"/>
      <c r="BP639"/>
      <c r="BQ639"/>
      <c r="BR639"/>
      <c r="BS639"/>
      <c r="BT639"/>
      <c r="BU639"/>
      <c r="BV639"/>
      <c r="BW639"/>
      <c r="BX639"/>
    </row>
    <row r="640" spans="10:76">
      <c r="J640"/>
      <c r="K640"/>
      <c r="L640"/>
      <c r="M640"/>
      <c r="N640"/>
      <c r="O640"/>
      <c r="P640"/>
      <c r="Q640"/>
      <c r="R640"/>
      <c r="S640"/>
      <c r="T640"/>
      <c r="U640"/>
      <c r="V640"/>
      <c r="W640"/>
      <c r="X640"/>
      <c r="Y640"/>
      <c r="Z640"/>
      <c r="AA640"/>
      <c r="AB640"/>
      <c r="AC640"/>
      <c r="AD640"/>
      <c r="AE640"/>
      <c r="AF640"/>
      <c r="AG640"/>
      <c r="AH640"/>
      <c r="AI640"/>
      <c r="AJ640"/>
      <c r="AK640"/>
      <c r="AL640"/>
      <c r="AM640"/>
      <c r="AN640" s="74"/>
      <c r="AO640"/>
      <c r="AP640"/>
      <c r="AQ640"/>
      <c r="AR640"/>
      <c r="AS640"/>
      <c r="AT640"/>
      <c r="AU640"/>
      <c r="AV640"/>
      <c r="AW640"/>
      <c r="AX640"/>
      <c r="AY640"/>
      <c r="AZ640"/>
      <c r="BA640"/>
      <c r="BB640"/>
      <c r="BC640"/>
      <c r="BD640"/>
      <c r="BE640"/>
      <c r="BF640"/>
      <c r="BG640"/>
      <c r="BH640"/>
      <c r="BI640"/>
      <c r="BJ640"/>
      <c r="BK640"/>
      <c r="BL640"/>
      <c r="BM640"/>
      <c r="BN640"/>
      <c r="BO640"/>
      <c r="BP640"/>
      <c r="BQ640"/>
      <c r="BR640"/>
      <c r="BS640"/>
      <c r="BT640"/>
      <c r="BU640"/>
      <c r="BV640"/>
      <c r="BW640"/>
      <c r="BX640"/>
    </row>
    <row r="641" spans="10:76">
      <c r="J641"/>
      <c r="K641"/>
      <c r="L641"/>
      <c r="M641"/>
      <c r="N641"/>
      <c r="O641"/>
      <c r="P641"/>
      <c r="Q641"/>
      <c r="R641"/>
      <c r="S641"/>
      <c r="T641"/>
      <c r="U641"/>
      <c r="V641"/>
      <c r="W641"/>
      <c r="X641"/>
      <c r="Y641"/>
      <c r="Z641"/>
      <c r="AA641"/>
      <c r="AB641"/>
      <c r="AC641"/>
      <c r="AD641"/>
      <c r="AE641"/>
      <c r="AF641"/>
      <c r="AG641"/>
      <c r="AH641"/>
      <c r="AI641"/>
      <c r="AJ641"/>
      <c r="AK641"/>
      <c r="AL641"/>
      <c r="AM641"/>
      <c r="AN641" s="74"/>
      <c r="AO641"/>
      <c r="AP641"/>
      <c r="AQ641"/>
      <c r="AR641"/>
      <c r="AS641"/>
      <c r="AT641"/>
      <c r="AU641"/>
      <c r="AV641"/>
      <c r="AW641"/>
      <c r="AX641"/>
      <c r="AY641"/>
      <c r="AZ641"/>
      <c r="BA641"/>
      <c r="BB641"/>
      <c r="BC641"/>
      <c r="BD641"/>
      <c r="BE641"/>
      <c r="BF641"/>
      <c r="BG641"/>
      <c r="BH641"/>
      <c r="BI641"/>
      <c r="BJ641"/>
      <c r="BK641"/>
      <c r="BL641"/>
      <c r="BM641"/>
      <c r="BN641"/>
      <c r="BO641"/>
      <c r="BP641"/>
      <c r="BQ641"/>
      <c r="BR641"/>
      <c r="BS641"/>
      <c r="BT641"/>
      <c r="BU641"/>
      <c r="BV641"/>
      <c r="BW641"/>
      <c r="BX641"/>
    </row>
    <row r="642" spans="10:76">
      <c r="J642"/>
      <c r="K642"/>
      <c r="L642"/>
      <c r="M642"/>
      <c r="N642"/>
      <c r="O642"/>
      <c r="P642"/>
      <c r="Q642"/>
      <c r="R642"/>
      <c r="S642"/>
      <c r="T642"/>
      <c r="U642"/>
      <c r="V642"/>
      <c r="W642"/>
      <c r="X642"/>
      <c r="Y642"/>
      <c r="Z642"/>
      <c r="AA642"/>
      <c r="AB642"/>
      <c r="AC642"/>
      <c r="AD642"/>
      <c r="AE642"/>
      <c r="AF642"/>
      <c r="AG642"/>
      <c r="AH642"/>
      <c r="AI642"/>
      <c r="AJ642"/>
      <c r="AK642"/>
      <c r="AL642"/>
      <c r="AM642"/>
      <c r="AN642" s="74"/>
      <c r="AO642"/>
      <c r="AP642"/>
      <c r="AQ642"/>
      <c r="AR642"/>
      <c r="AS642"/>
      <c r="AT642"/>
      <c r="AU642"/>
      <c r="AV642"/>
      <c r="AW642"/>
      <c r="AX642"/>
      <c r="AY642"/>
      <c r="AZ642"/>
      <c r="BA642"/>
      <c r="BB642"/>
      <c r="BC642"/>
      <c r="BD642"/>
      <c r="BE642"/>
      <c r="BF642"/>
      <c r="BG642"/>
      <c r="BH642"/>
      <c r="BI642"/>
      <c r="BJ642"/>
      <c r="BK642"/>
      <c r="BL642"/>
      <c r="BM642"/>
      <c r="BN642"/>
      <c r="BO642"/>
      <c r="BP642"/>
      <c r="BQ642"/>
      <c r="BR642"/>
      <c r="BS642"/>
      <c r="BT642"/>
      <c r="BU642"/>
      <c r="BV642"/>
      <c r="BW642"/>
      <c r="BX642"/>
    </row>
    <row r="643" spans="10:76">
      <c r="J643"/>
      <c r="K643"/>
      <c r="L643"/>
      <c r="M643"/>
      <c r="N643"/>
      <c r="O643"/>
      <c r="P643"/>
      <c r="Q643"/>
      <c r="R643"/>
      <c r="S643"/>
      <c r="T643"/>
      <c r="U643"/>
      <c r="V643"/>
      <c r="W643"/>
      <c r="X643"/>
      <c r="Y643"/>
      <c r="Z643"/>
      <c r="AA643"/>
      <c r="AB643"/>
      <c r="AC643"/>
      <c r="AD643"/>
      <c r="AE643"/>
      <c r="AF643"/>
      <c r="AG643"/>
      <c r="AH643"/>
      <c r="AI643"/>
      <c r="AJ643"/>
      <c r="AK643"/>
      <c r="AL643"/>
      <c r="AM643"/>
      <c r="AN643" s="74"/>
      <c r="AO643"/>
      <c r="AP643"/>
      <c r="AQ643"/>
      <c r="AR643"/>
      <c r="AS643"/>
      <c r="AT643"/>
      <c r="AU643"/>
      <c r="AV643"/>
      <c r="AW643"/>
      <c r="AX643"/>
      <c r="AY643"/>
      <c r="AZ643"/>
      <c r="BA643"/>
      <c r="BB643"/>
      <c r="BC643"/>
      <c r="BD643"/>
      <c r="BE643"/>
      <c r="BF643"/>
      <c r="BG643"/>
      <c r="BH643"/>
      <c r="BI643"/>
      <c r="BJ643"/>
      <c r="BK643"/>
      <c r="BL643"/>
      <c r="BM643"/>
      <c r="BN643"/>
      <c r="BO643"/>
      <c r="BP643"/>
      <c r="BQ643"/>
      <c r="BR643"/>
      <c r="BS643"/>
      <c r="BT643"/>
      <c r="BU643"/>
      <c r="BV643"/>
      <c r="BW643"/>
      <c r="BX643"/>
    </row>
    <row r="644" spans="10:76">
      <c r="J644"/>
      <c r="K644"/>
      <c r="L644"/>
      <c r="M644"/>
      <c r="N644"/>
      <c r="O644"/>
      <c r="P644"/>
      <c r="Q644"/>
      <c r="R644"/>
      <c r="S644"/>
      <c r="T644"/>
      <c r="U644"/>
      <c r="V644"/>
      <c r="W644"/>
      <c r="X644"/>
      <c r="Y644"/>
      <c r="Z644"/>
      <c r="AA644"/>
      <c r="AB644"/>
      <c r="AC644"/>
      <c r="AD644"/>
      <c r="AE644"/>
      <c r="AF644"/>
      <c r="AG644"/>
      <c r="AH644"/>
      <c r="AI644"/>
      <c r="AJ644"/>
      <c r="AK644"/>
      <c r="AL644"/>
      <c r="AM644"/>
      <c r="AN644" s="74"/>
      <c r="AO644"/>
      <c r="AP644"/>
      <c r="AQ644"/>
      <c r="AR644"/>
      <c r="AS644"/>
      <c r="AT644"/>
      <c r="AU644"/>
      <c r="AV644"/>
      <c r="AW644"/>
      <c r="AX644"/>
      <c r="AY644"/>
      <c r="AZ644"/>
      <c r="BA644"/>
      <c r="BB644"/>
      <c r="BC644"/>
      <c r="BD644"/>
      <c r="BE644"/>
      <c r="BF644"/>
      <c r="BG644"/>
      <c r="BH644"/>
      <c r="BI644"/>
      <c r="BJ644"/>
      <c r="BK644"/>
      <c r="BL644"/>
      <c r="BM644"/>
      <c r="BN644"/>
      <c r="BO644"/>
      <c r="BP644"/>
      <c r="BQ644"/>
      <c r="BR644"/>
      <c r="BS644"/>
      <c r="BT644"/>
      <c r="BU644"/>
      <c r="BV644"/>
      <c r="BW644"/>
      <c r="BX644"/>
    </row>
    <row r="645" spans="10:76">
      <c r="J645"/>
      <c r="K645"/>
      <c r="L645"/>
      <c r="M645"/>
      <c r="N645"/>
      <c r="O645"/>
      <c r="P645"/>
      <c r="Q645"/>
      <c r="R645"/>
      <c r="S645"/>
      <c r="T645"/>
      <c r="U645"/>
      <c r="V645"/>
      <c r="W645"/>
      <c r="X645"/>
      <c r="Y645"/>
      <c r="Z645"/>
      <c r="AA645"/>
      <c r="AB645"/>
      <c r="AC645"/>
      <c r="AD645"/>
      <c r="AE645"/>
      <c r="AF645"/>
      <c r="AG645"/>
      <c r="AH645"/>
      <c r="AI645"/>
      <c r="AJ645"/>
      <c r="AK645"/>
      <c r="AL645"/>
      <c r="AM645"/>
      <c r="AN645" s="74"/>
      <c r="AO645"/>
      <c r="AP645"/>
      <c r="AQ645"/>
      <c r="AR645"/>
      <c r="AS645"/>
      <c r="AT645"/>
      <c r="AU645"/>
      <c r="AV645"/>
      <c r="AW645"/>
      <c r="AX645"/>
      <c r="AY645"/>
      <c r="AZ645"/>
      <c r="BA645"/>
      <c r="BB645"/>
      <c r="BC645"/>
      <c r="BD645"/>
      <c r="BE645"/>
      <c r="BF645"/>
      <c r="BG645"/>
      <c r="BH645"/>
      <c r="BI645"/>
      <c r="BJ645"/>
      <c r="BK645"/>
      <c r="BL645"/>
      <c r="BM645"/>
      <c r="BN645"/>
      <c r="BO645"/>
      <c r="BP645"/>
      <c r="BQ645"/>
      <c r="BR645"/>
      <c r="BS645"/>
      <c r="BT645"/>
      <c r="BU645"/>
      <c r="BV645"/>
      <c r="BW645"/>
      <c r="BX645"/>
    </row>
    <row r="646" spans="10:76">
      <c r="J646"/>
      <c r="K646"/>
      <c r="L646"/>
      <c r="M646"/>
      <c r="N646"/>
      <c r="O646"/>
      <c r="P646"/>
      <c r="Q646"/>
      <c r="R646"/>
      <c r="S646"/>
      <c r="T646"/>
      <c r="U646"/>
      <c r="V646"/>
      <c r="W646"/>
      <c r="X646"/>
      <c r="Y646"/>
      <c r="Z646"/>
      <c r="AA646"/>
      <c r="AB646"/>
      <c r="AC646"/>
      <c r="AD646"/>
      <c r="AE646"/>
      <c r="AF646"/>
      <c r="AG646"/>
      <c r="AH646"/>
      <c r="AI646"/>
      <c r="AJ646"/>
      <c r="AK646"/>
      <c r="AL646"/>
      <c r="AM646"/>
      <c r="AN646" s="74"/>
      <c r="AO646"/>
      <c r="AP646"/>
      <c r="AQ646"/>
      <c r="AR646"/>
      <c r="AS646"/>
      <c r="AT646"/>
      <c r="AU646"/>
      <c r="AV646"/>
      <c r="AW646"/>
      <c r="AX646"/>
      <c r="AY646"/>
      <c r="AZ646"/>
      <c r="BA646"/>
      <c r="BB646"/>
      <c r="BC646"/>
      <c r="BD646"/>
      <c r="BE646"/>
      <c r="BF646"/>
      <c r="BG646"/>
      <c r="BH646"/>
      <c r="BI646"/>
      <c r="BJ646"/>
      <c r="BK646"/>
      <c r="BL646"/>
      <c r="BM646"/>
      <c r="BN646"/>
      <c r="BO646"/>
      <c r="BP646"/>
      <c r="BQ646"/>
      <c r="BR646"/>
      <c r="BS646"/>
      <c r="BT646"/>
      <c r="BU646"/>
      <c r="BV646"/>
      <c r="BW646"/>
      <c r="BX646"/>
    </row>
    <row r="647" spans="10:76">
      <c r="J647"/>
      <c r="K647"/>
      <c r="L647"/>
      <c r="M647"/>
      <c r="N647"/>
      <c r="O647"/>
      <c r="P647"/>
      <c r="Q647"/>
      <c r="R647"/>
      <c r="S647"/>
      <c r="T647"/>
      <c r="U647"/>
      <c r="V647"/>
      <c r="W647"/>
      <c r="X647"/>
      <c r="Y647"/>
      <c r="Z647"/>
      <c r="AA647"/>
      <c r="AB647"/>
      <c r="AC647"/>
      <c r="AD647"/>
      <c r="AE647"/>
      <c r="AF647"/>
      <c r="AG647"/>
      <c r="AH647"/>
      <c r="AI647"/>
      <c r="AJ647"/>
      <c r="AK647"/>
      <c r="AL647"/>
      <c r="AM647"/>
      <c r="AN647" s="74"/>
      <c r="AO647"/>
      <c r="AP647"/>
      <c r="AQ647"/>
      <c r="AR647"/>
      <c r="AS647"/>
      <c r="AT647"/>
      <c r="AU647"/>
      <c r="AV647"/>
      <c r="AW647"/>
      <c r="AX647"/>
      <c r="AY647"/>
      <c r="AZ647"/>
      <c r="BA647"/>
      <c r="BB647"/>
      <c r="BC647"/>
      <c r="BD647"/>
      <c r="BE647"/>
      <c r="BF647"/>
      <c r="BG647"/>
      <c r="BH647"/>
      <c r="BI647"/>
      <c r="BJ647"/>
      <c r="BK647"/>
      <c r="BL647"/>
      <c r="BM647"/>
      <c r="BN647"/>
      <c r="BO647"/>
      <c r="BP647"/>
      <c r="BQ647"/>
      <c r="BR647"/>
      <c r="BS647"/>
      <c r="BT647"/>
      <c r="BU647"/>
      <c r="BV647"/>
      <c r="BW647"/>
      <c r="BX647"/>
    </row>
    <row r="648" spans="10:76">
      <c r="J648"/>
      <c r="K648"/>
      <c r="L648"/>
      <c r="M648"/>
      <c r="N648"/>
      <c r="O648"/>
      <c r="P648"/>
      <c r="Q648"/>
      <c r="R648"/>
      <c r="S648"/>
      <c r="T648"/>
      <c r="U648"/>
      <c r="V648"/>
      <c r="W648"/>
      <c r="X648"/>
      <c r="Y648"/>
      <c r="Z648"/>
      <c r="AA648"/>
      <c r="AB648"/>
      <c r="AC648"/>
      <c r="AD648"/>
      <c r="AE648"/>
      <c r="AF648"/>
      <c r="AG648"/>
      <c r="AH648"/>
      <c r="AI648"/>
      <c r="AJ648"/>
      <c r="AK648"/>
      <c r="AL648"/>
      <c r="AM648"/>
      <c r="AN648" s="74"/>
      <c r="AO648"/>
      <c r="AP648"/>
      <c r="AQ648"/>
      <c r="AR648"/>
      <c r="AS648"/>
      <c r="AT648"/>
      <c r="AU648"/>
      <c r="AV648"/>
      <c r="AW648"/>
      <c r="AX648"/>
      <c r="AY648"/>
      <c r="AZ648"/>
      <c r="BA648"/>
      <c r="BB648"/>
      <c r="BC648"/>
      <c r="BD648"/>
      <c r="BE648"/>
      <c r="BF648"/>
      <c r="BG648"/>
      <c r="BH648"/>
      <c r="BI648"/>
      <c r="BJ648"/>
      <c r="BK648"/>
      <c r="BL648"/>
      <c r="BM648"/>
      <c r="BN648"/>
      <c r="BO648"/>
      <c r="BP648"/>
      <c r="BQ648"/>
      <c r="BR648"/>
      <c r="BS648"/>
      <c r="BT648"/>
      <c r="BU648"/>
      <c r="BV648"/>
      <c r="BW648"/>
      <c r="BX648"/>
    </row>
    <row r="649" spans="10:76">
      <c r="J649"/>
      <c r="K649"/>
      <c r="L649"/>
      <c r="M649"/>
      <c r="N649"/>
      <c r="O649"/>
      <c r="P649"/>
      <c r="Q649"/>
      <c r="R649"/>
      <c r="S649"/>
      <c r="T649"/>
      <c r="U649"/>
      <c r="V649"/>
      <c r="W649"/>
      <c r="X649"/>
      <c r="Y649"/>
      <c r="Z649"/>
      <c r="AA649"/>
      <c r="AB649"/>
      <c r="AC649"/>
      <c r="AD649"/>
      <c r="AE649"/>
      <c r="AF649"/>
      <c r="AG649"/>
      <c r="AH649"/>
      <c r="AI649"/>
      <c r="AJ649"/>
      <c r="AK649"/>
      <c r="AL649"/>
      <c r="AM649"/>
      <c r="AN649" s="74"/>
      <c r="AO649"/>
      <c r="AP649"/>
      <c r="AQ649"/>
      <c r="AR649"/>
      <c r="AS649"/>
      <c r="AT649"/>
      <c r="AU649"/>
      <c r="AV649"/>
      <c r="AW649"/>
      <c r="AX649"/>
      <c r="AY649"/>
      <c r="AZ649"/>
      <c r="BA649"/>
      <c r="BB649"/>
      <c r="BC649"/>
      <c r="BD649"/>
      <c r="BE649"/>
      <c r="BF649"/>
      <c r="BG649"/>
      <c r="BH649"/>
      <c r="BI649"/>
      <c r="BJ649"/>
      <c r="BK649"/>
      <c r="BL649"/>
      <c r="BM649"/>
      <c r="BN649"/>
      <c r="BO649"/>
      <c r="BP649"/>
      <c r="BQ649"/>
      <c r="BR649"/>
      <c r="BS649"/>
      <c r="BT649"/>
      <c r="BU649"/>
      <c r="BV649"/>
      <c r="BW649"/>
      <c r="BX649"/>
    </row>
    <row r="650" spans="10:76">
      <c r="J650"/>
      <c r="K650"/>
      <c r="L650"/>
      <c r="M650"/>
      <c r="N650"/>
      <c r="O650"/>
      <c r="P650"/>
      <c r="Q650"/>
      <c r="R650"/>
      <c r="S650"/>
      <c r="T650"/>
      <c r="U650"/>
      <c r="V650"/>
      <c r="W650"/>
      <c r="X650"/>
      <c r="Y650"/>
      <c r="Z650"/>
      <c r="AA650"/>
      <c r="AB650"/>
      <c r="AC650"/>
      <c r="AD650"/>
      <c r="AE650"/>
      <c r="AF650"/>
      <c r="AG650"/>
      <c r="AH650"/>
      <c r="AI650"/>
      <c r="AJ650"/>
      <c r="AK650"/>
      <c r="AL650"/>
      <c r="AM650"/>
      <c r="AN650" s="74"/>
      <c r="AO650"/>
      <c r="AP650"/>
      <c r="AQ650"/>
      <c r="AR650"/>
      <c r="AS650"/>
      <c r="AT650"/>
      <c r="AU650"/>
      <c r="AV650"/>
      <c r="AW650"/>
      <c r="AX650"/>
      <c r="AY650"/>
      <c r="AZ650"/>
      <c r="BA650"/>
      <c r="BB650"/>
      <c r="BC650"/>
      <c r="BD650"/>
      <c r="BE650"/>
      <c r="BF650"/>
      <c r="BG650"/>
      <c r="BH650"/>
      <c r="BI650"/>
      <c r="BJ650"/>
      <c r="BK650"/>
      <c r="BL650"/>
      <c r="BM650"/>
      <c r="BN650"/>
      <c r="BO650"/>
      <c r="BP650"/>
      <c r="BQ650"/>
      <c r="BR650"/>
      <c r="BS650"/>
      <c r="BT650"/>
      <c r="BU650"/>
      <c r="BV650"/>
      <c r="BW650"/>
      <c r="BX650"/>
    </row>
    <row r="651" spans="10:76">
      <c r="J651"/>
      <c r="K651"/>
      <c r="L651"/>
      <c r="M651"/>
      <c r="N651"/>
      <c r="O651"/>
      <c r="P651"/>
      <c r="Q651"/>
      <c r="R651"/>
      <c r="S651"/>
      <c r="T651"/>
      <c r="U651"/>
      <c r="V651"/>
      <c r="W651"/>
      <c r="X651"/>
      <c r="Y651"/>
      <c r="Z651"/>
      <c r="AA651"/>
      <c r="AB651"/>
      <c r="AC651"/>
      <c r="AD651"/>
      <c r="AE651"/>
      <c r="AF651"/>
      <c r="AG651"/>
      <c r="AH651"/>
      <c r="AI651"/>
      <c r="AJ651"/>
      <c r="AK651"/>
      <c r="AL651"/>
      <c r="AM651"/>
      <c r="AN651" s="74"/>
      <c r="AO651"/>
      <c r="AP651"/>
      <c r="AQ651"/>
      <c r="AR651"/>
      <c r="AS651"/>
      <c r="AT651"/>
      <c r="AU651"/>
      <c r="AV651"/>
      <c r="AW651"/>
      <c r="AX651"/>
      <c r="AY651"/>
      <c r="AZ651"/>
      <c r="BA651"/>
      <c r="BB651"/>
      <c r="BC651"/>
      <c r="BD651"/>
      <c r="BE651"/>
      <c r="BF651"/>
      <c r="BG651"/>
      <c r="BH651"/>
      <c r="BI651"/>
      <c r="BJ651"/>
      <c r="BK651"/>
      <c r="BL651"/>
      <c r="BM651"/>
      <c r="BN651"/>
      <c r="BO651"/>
      <c r="BP651"/>
      <c r="BQ651"/>
      <c r="BR651"/>
      <c r="BS651"/>
      <c r="BT651"/>
      <c r="BU651"/>
      <c r="BV651"/>
      <c r="BW651"/>
      <c r="BX651"/>
    </row>
    <row r="652" spans="10:76">
      <c r="J652"/>
      <c r="K652"/>
      <c r="L652"/>
      <c r="M652"/>
      <c r="N652"/>
      <c r="O652"/>
      <c r="P652"/>
      <c r="Q652"/>
      <c r="R652"/>
      <c r="S652"/>
      <c r="T652"/>
      <c r="U652"/>
      <c r="V652"/>
      <c r="W652"/>
      <c r="X652"/>
      <c r="Y652"/>
      <c r="Z652"/>
      <c r="AA652"/>
      <c r="AB652"/>
      <c r="AC652"/>
      <c r="AD652"/>
      <c r="AE652"/>
      <c r="AF652"/>
      <c r="AG652"/>
      <c r="AH652"/>
      <c r="AI652"/>
      <c r="AJ652"/>
      <c r="AK652"/>
      <c r="AL652"/>
      <c r="AM652"/>
      <c r="AN652" s="74"/>
      <c r="AO652"/>
      <c r="AP652"/>
      <c r="AQ652"/>
      <c r="AR652"/>
      <c r="AS652"/>
      <c r="AT652"/>
      <c r="AU652"/>
      <c r="AV652"/>
      <c r="AW652"/>
      <c r="AX652"/>
      <c r="AY652"/>
      <c r="AZ652"/>
      <c r="BA652"/>
      <c r="BB652"/>
      <c r="BC652"/>
      <c r="BD652"/>
      <c r="BE652"/>
      <c r="BF652"/>
      <c r="BG652"/>
      <c r="BH652"/>
      <c r="BI652"/>
      <c r="BJ652"/>
      <c r="BK652"/>
      <c r="BL652"/>
      <c r="BM652"/>
      <c r="BN652"/>
      <c r="BO652"/>
      <c r="BP652"/>
      <c r="BQ652"/>
      <c r="BR652"/>
      <c r="BS652"/>
      <c r="BT652"/>
      <c r="BU652"/>
      <c r="BV652"/>
      <c r="BW652"/>
      <c r="BX652"/>
    </row>
    <row r="653" spans="10:76">
      <c r="J653"/>
      <c r="K653"/>
      <c r="L653"/>
      <c r="M653"/>
      <c r="N653"/>
      <c r="O653"/>
      <c r="P653"/>
      <c r="Q653"/>
      <c r="R653"/>
      <c r="S653"/>
      <c r="T653"/>
      <c r="U653"/>
      <c r="V653"/>
      <c r="W653"/>
      <c r="X653"/>
      <c r="Y653"/>
      <c r="Z653"/>
      <c r="AA653"/>
      <c r="AB653"/>
      <c r="AC653"/>
      <c r="AD653"/>
      <c r="AE653"/>
      <c r="AF653"/>
      <c r="AG653"/>
      <c r="AH653"/>
      <c r="AI653"/>
      <c r="AJ653"/>
      <c r="AK653"/>
      <c r="AL653"/>
      <c r="AM653"/>
      <c r="AN653" s="74"/>
      <c r="AO653"/>
      <c r="AP653"/>
      <c r="AQ653"/>
      <c r="AR653"/>
      <c r="AS653"/>
      <c r="AT653"/>
      <c r="AU653"/>
      <c r="AV653"/>
      <c r="AW653"/>
      <c r="AX653"/>
      <c r="AY653"/>
      <c r="AZ653"/>
      <c r="BA653"/>
      <c r="BB653"/>
      <c r="BC653"/>
      <c r="BD653"/>
      <c r="BE653"/>
      <c r="BF653"/>
      <c r="BG653"/>
      <c r="BH653"/>
      <c r="BI653"/>
      <c r="BJ653"/>
      <c r="BK653"/>
      <c r="BL653"/>
      <c r="BM653"/>
      <c r="BN653"/>
      <c r="BO653"/>
      <c r="BP653"/>
      <c r="BQ653"/>
      <c r="BR653"/>
      <c r="BS653"/>
      <c r="BT653"/>
      <c r="BU653"/>
      <c r="BV653"/>
      <c r="BW653"/>
      <c r="BX653"/>
    </row>
    <row r="654" spans="10:76">
      <c r="J654"/>
      <c r="K654"/>
      <c r="L654"/>
      <c r="M654"/>
      <c r="N654"/>
      <c r="O654"/>
      <c r="P654"/>
      <c r="Q654"/>
      <c r="R654"/>
      <c r="S654"/>
      <c r="T654"/>
      <c r="U654"/>
      <c r="V654"/>
      <c r="W654"/>
      <c r="X654"/>
      <c r="Y654"/>
      <c r="Z654"/>
      <c r="AA654"/>
      <c r="AB654"/>
      <c r="AC654"/>
      <c r="AD654"/>
      <c r="AE654"/>
      <c r="AF654"/>
      <c r="AG654"/>
      <c r="AH654"/>
      <c r="AI654"/>
      <c r="AJ654"/>
      <c r="AK654"/>
      <c r="AL654"/>
      <c r="AM654"/>
      <c r="AN654" s="74"/>
      <c r="AO654"/>
      <c r="AP654"/>
      <c r="AQ654"/>
      <c r="AR654"/>
      <c r="AS654"/>
      <c r="AT654"/>
      <c r="AU654"/>
      <c r="AV654"/>
      <c r="AW654"/>
      <c r="AX654"/>
      <c r="AY654"/>
      <c r="AZ654"/>
      <c r="BA654"/>
      <c r="BB654"/>
      <c r="BC654"/>
      <c r="BD654"/>
      <c r="BE654"/>
      <c r="BF654"/>
      <c r="BG654"/>
      <c r="BH654"/>
      <c r="BI654"/>
      <c r="BJ654"/>
      <c r="BK654"/>
      <c r="BL654"/>
      <c r="BM654"/>
      <c r="BN654"/>
      <c r="BO654"/>
      <c r="BP654"/>
      <c r="BQ654"/>
      <c r="BR654"/>
      <c r="BS654"/>
      <c r="BT654"/>
      <c r="BU654"/>
      <c r="BV654"/>
      <c r="BW654"/>
      <c r="BX654"/>
    </row>
    <row r="655" spans="10:76">
      <c r="J655"/>
      <c r="K655"/>
      <c r="L655"/>
      <c r="M655"/>
      <c r="N655"/>
      <c r="O655"/>
      <c r="P655"/>
      <c r="Q655"/>
      <c r="R655"/>
      <c r="S655"/>
      <c r="T655"/>
      <c r="U655"/>
      <c r="V655"/>
      <c r="W655"/>
      <c r="X655"/>
      <c r="Y655"/>
      <c r="Z655"/>
      <c r="AA655"/>
      <c r="AB655"/>
      <c r="AC655"/>
      <c r="AD655"/>
      <c r="AE655"/>
      <c r="AF655"/>
      <c r="AG655"/>
      <c r="AH655"/>
      <c r="AI655"/>
      <c r="AJ655"/>
      <c r="AK655"/>
      <c r="AL655"/>
      <c r="AM655"/>
      <c r="AN655" s="74"/>
      <c r="AO655"/>
      <c r="AP655"/>
      <c r="AQ655"/>
      <c r="AR655"/>
      <c r="AS655"/>
      <c r="AT655"/>
      <c r="AU655"/>
      <c r="AV655"/>
      <c r="AW655"/>
      <c r="AX655"/>
      <c r="AY655"/>
      <c r="AZ655"/>
      <c r="BA655"/>
      <c r="BB655"/>
      <c r="BC655"/>
      <c r="BD655"/>
      <c r="BE655"/>
      <c r="BF655"/>
      <c r="BG655"/>
      <c r="BH655"/>
      <c r="BI655"/>
      <c r="BJ655"/>
      <c r="BK655"/>
      <c r="BL655"/>
      <c r="BM655"/>
      <c r="BN655"/>
      <c r="BO655"/>
      <c r="BP655"/>
      <c r="BQ655"/>
      <c r="BR655"/>
      <c r="BS655"/>
      <c r="BT655"/>
      <c r="BU655"/>
      <c r="BV655"/>
      <c r="BW655"/>
      <c r="BX655"/>
    </row>
    <row r="656" spans="10:76">
      <c r="J656"/>
      <c r="K656"/>
      <c r="L656"/>
      <c r="M656"/>
      <c r="N656"/>
      <c r="O656"/>
      <c r="P656"/>
      <c r="Q656"/>
      <c r="R656"/>
      <c r="S656"/>
      <c r="T656"/>
      <c r="U656"/>
      <c r="V656"/>
      <c r="W656"/>
      <c r="X656"/>
      <c r="Y656"/>
      <c r="Z656"/>
      <c r="AA656"/>
      <c r="AB656"/>
      <c r="AC656"/>
      <c r="AD656"/>
      <c r="AE656"/>
      <c r="AF656"/>
      <c r="AG656"/>
      <c r="AH656"/>
      <c r="AI656"/>
      <c r="AJ656"/>
      <c r="AK656"/>
      <c r="AL656"/>
      <c r="AM656"/>
      <c r="AN656" s="74"/>
      <c r="AO656"/>
      <c r="AP656"/>
      <c r="AQ656"/>
      <c r="AR656"/>
      <c r="AS656"/>
      <c r="AT656"/>
      <c r="AU656"/>
      <c r="AV656"/>
      <c r="AW656"/>
      <c r="AX656"/>
      <c r="AY656"/>
      <c r="AZ656"/>
      <c r="BA656"/>
      <c r="BB656"/>
      <c r="BC656"/>
      <c r="BD656"/>
      <c r="BE656"/>
      <c r="BF656"/>
      <c r="BG656"/>
      <c r="BH656"/>
      <c r="BI656"/>
      <c r="BJ656"/>
      <c r="BK656"/>
      <c r="BL656"/>
      <c r="BM656"/>
      <c r="BN656"/>
      <c r="BO656"/>
      <c r="BP656"/>
      <c r="BQ656"/>
      <c r="BR656"/>
      <c r="BS656"/>
      <c r="BT656"/>
      <c r="BU656"/>
      <c r="BV656"/>
      <c r="BW656"/>
      <c r="BX656"/>
    </row>
    <row r="657" spans="10:76">
      <c r="J657"/>
      <c r="K657"/>
      <c r="L657"/>
      <c r="M657"/>
      <c r="N657"/>
      <c r="O657"/>
      <c r="P657"/>
      <c r="Q657"/>
      <c r="R657"/>
      <c r="S657"/>
      <c r="T657"/>
      <c r="U657"/>
      <c r="V657"/>
      <c r="W657"/>
      <c r="X657"/>
      <c r="Y657"/>
      <c r="Z657"/>
      <c r="AA657"/>
      <c r="AB657"/>
      <c r="AC657"/>
      <c r="AD657"/>
      <c r="AE657"/>
      <c r="AF657"/>
      <c r="AG657"/>
      <c r="AH657"/>
      <c r="AI657"/>
      <c r="AJ657"/>
      <c r="AK657"/>
      <c r="AL657"/>
      <c r="AM657"/>
      <c r="AN657" s="74"/>
      <c r="AO657"/>
      <c r="AP657"/>
      <c r="AQ657"/>
      <c r="AR657"/>
      <c r="AS657"/>
      <c r="AT657"/>
      <c r="AU657"/>
      <c r="AV657"/>
      <c r="AW657"/>
      <c r="AX657"/>
      <c r="AY657"/>
      <c r="AZ657"/>
      <c r="BA657"/>
      <c r="BB657"/>
      <c r="BC657"/>
      <c r="BD657"/>
      <c r="BE657"/>
      <c r="BF657"/>
      <c r="BG657"/>
      <c r="BH657"/>
      <c r="BI657"/>
      <c r="BJ657"/>
      <c r="BK657"/>
      <c r="BL657"/>
      <c r="BM657"/>
      <c r="BN657"/>
      <c r="BO657"/>
      <c r="BP657"/>
      <c r="BQ657"/>
      <c r="BR657"/>
      <c r="BS657"/>
      <c r="BT657"/>
      <c r="BU657"/>
      <c r="BV657"/>
      <c r="BW657"/>
      <c r="BX657"/>
    </row>
    <row r="658" spans="10:76">
      <c r="J658"/>
      <c r="K658"/>
      <c r="L658"/>
      <c r="M658"/>
      <c r="N658"/>
      <c r="O658"/>
      <c r="P658"/>
      <c r="Q658"/>
      <c r="R658"/>
      <c r="S658"/>
      <c r="T658"/>
      <c r="U658"/>
      <c r="V658"/>
      <c r="W658"/>
      <c r="X658"/>
      <c r="Y658"/>
      <c r="Z658"/>
      <c r="AA658"/>
      <c r="AB658"/>
      <c r="AC658"/>
      <c r="AD658"/>
      <c r="AE658"/>
      <c r="AF658"/>
      <c r="AG658"/>
      <c r="AH658"/>
      <c r="AI658"/>
      <c r="AJ658"/>
      <c r="AK658"/>
      <c r="AL658"/>
      <c r="AM658"/>
      <c r="AN658" s="74"/>
      <c r="AO658"/>
      <c r="AP658"/>
      <c r="AQ658"/>
      <c r="AR658"/>
      <c r="AS658"/>
      <c r="AT658"/>
      <c r="AU658"/>
      <c r="AV658"/>
      <c r="AW658"/>
      <c r="AX658"/>
      <c r="AY658"/>
      <c r="AZ658"/>
      <c r="BA658"/>
      <c r="BB658"/>
      <c r="BC658"/>
      <c r="BD658"/>
      <c r="BE658"/>
      <c r="BF658"/>
      <c r="BG658"/>
      <c r="BH658"/>
      <c r="BI658"/>
      <c r="BJ658"/>
      <c r="BK658"/>
      <c r="BL658"/>
      <c r="BM658"/>
      <c r="BN658"/>
      <c r="BO658"/>
      <c r="BP658"/>
      <c r="BQ658"/>
      <c r="BR658"/>
      <c r="BS658"/>
      <c r="BT658"/>
      <c r="BU658"/>
      <c r="BV658"/>
      <c r="BW658"/>
      <c r="BX658"/>
    </row>
    <row r="659" spans="10:76">
      <c r="J659"/>
      <c r="K659"/>
      <c r="L659"/>
      <c r="M659"/>
      <c r="N659"/>
      <c r="O659"/>
      <c r="P659"/>
      <c r="Q659"/>
      <c r="R659"/>
      <c r="S659"/>
      <c r="T659"/>
      <c r="U659"/>
      <c r="V659"/>
      <c r="W659"/>
      <c r="X659"/>
      <c r="Y659"/>
      <c r="Z659"/>
      <c r="AA659"/>
      <c r="AB659"/>
      <c r="AC659"/>
      <c r="AD659"/>
      <c r="AE659"/>
      <c r="AF659"/>
      <c r="AG659"/>
      <c r="AH659"/>
      <c r="AI659"/>
      <c r="AJ659"/>
      <c r="AK659"/>
      <c r="AL659"/>
      <c r="AM659"/>
      <c r="AN659" s="74"/>
      <c r="AO659"/>
      <c r="AP659"/>
      <c r="AQ659"/>
      <c r="AR659"/>
      <c r="AS659"/>
      <c r="AT659"/>
      <c r="AU659"/>
      <c r="AV659"/>
      <c r="AW659"/>
      <c r="AX659"/>
      <c r="AY659"/>
      <c r="AZ659"/>
      <c r="BA659"/>
      <c r="BB659"/>
      <c r="BC659"/>
      <c r="BD659"/>
      <c r="BE659"/>
      <c r="BF659"/>
      <c r="BG659"/>
      <c r="BH659"/>
      <c r="BI659"/>
      <c r="BJ659"/>
      <c r="BK659"/>
      <c r="BL659"/>
      <c r="BM659"/>
      <c r="BN659"/>
      <c r="BO659"/>
      <c r="BP659"/>
      <c r="BQ659"/>
      <c r="BR659"/>
      <c r="BS659"/>
      <c r="BT659"/>
      <c r="BU659"/>
      <c r="BV659"/>
      <c r="BW659"/>
      <c r="BX659"/>
    </row>
    <row r="660" spans="10:76">
      <c r="J660"/>
      <c r="K660"/>
      <c r="L660"/>
      <c r="M660"/>
      <c r="N660"/>
      <c r="O660"/>
      <c r="P660"/>
      <c r="Q660"/>
      <c r="R660"/>
      <c r="S660"/>
      <c r="T660"/>
      <c r="U660"/>
      <c r="V660"/>
      <c r="W660"/>
      <c r="X660"/>
      <c r="Y660"/>
      <c r="Z660"/>
      <c r="AA660"/>
      <c r="AB660"/>
      <c r="AC660"/>
      <c r="AD660"/>
      <c r="AE660"/>
      <c r="AF660"/>
      <c r="AG660"/>
      <c r="AH660"/>
      <c r="AI660"/>
      <c r="AJ660"/>
      <c r="AK660"/>
      <c r="AL660"/>
      <c r="AM660"/>
      <c r="AN660" s="74"/>
      <c r="AO660"/>
      <c r="AP660"/>
      <c r="AQ660"/>
      <c r="AR660"/>
      <c r="AS660"/>
      <c r="AT660"/>
      <c r="AU660"/>
      <c r="AV660"/>
      <c r="AW660"/>
      <c r="AX660"/>
      <c r="AY660"/>
      <c r="AZ660"/>
      <c r="BA660"/>
      <c r="BB660"/>
      <c r="BC660"/>
      <c r="BD660"/>
      <c r="BE660"/>
      <c r="BF660"/>
      <c r="BG660"/>
      <c r="BH660"/>
      <c r="BI660"/>
      <c r="BJ660"/>
      <c r="BK660"/>
      <c r="BL660"/>
      <c r="BM660"/>
      <c r="BN660"/>
      <c r="BO660"/>
      <c r="BP660"/>
      <c r="BQ660"/>
      <c r="BR660"/>
      <c r="BS660"/>
      <c r="BT660"/>
      <c r="BU660"/>
      <c r="BV660"/>
      <c r="BW660"/>
      <c r="BX660"/>
    </row>
    <row r="661" spans="10:76">
      <c r="J661"/>
      <c r="K661"/>
      <c r="L661"/>
      <c r="M661"/>
      <c r="N661"/>
      <c r="O661"/>
      <c r="P661"/>
      <c r="Q661"/>
      <c r="R661"/>
      <c r="S661"/>
      <c r="T661"/>
      <c r="U661"/>
      <c r="V661"/>
      <c r="W661"/>
      <c r="X661"/>
      <c r="Y661"/>
      <c r="Z661"/>
      <c r="AA661"/>
      <c r="AB661"/>
      <c r="AC661"/>
      <c r="AD661"/>
      <c r="AE661"/>
      <c r="AF661"/>
      <c r="AG661"/>
      <c r="AH661"/>
      <c r="AI661"/>
      <c r="AJ661"/>
      <c r="AK661"/>
      <c r="AL661"/>
      <c r="AM661"/>
      <c r="AN661" s="74"/>
      <c r="AO661"/>
      <c r="AP661"/>
      <c r="AQ661"/>
      <c r="AR661"/>
      <c r="AS661"/>
      <c r="AT661"/>
      <c r="AU661"/>
      <c r="AV661"/>
      <c r="AW661"/>
      <c r="AX661"/>
      <c r="AY661"/>
      <c r="AZ661"/>
      <c r="BA661"/>
      <c r="BB661"/>
      <c r="BC661"/>
      <c r="BD661"/>
      <c r="BE661"/>
      <c r="BF661"/>
      <c r="BG661"/>
      <c r="BH661"/>
      <c r="BI661"/>
      <c r="BJ661"/>
      <c r="BK661"/>
      <c r="BL661"/>
      <c r="BM661"/>
      <c r="BN661"/>
      <c r="BO661"/>
      <c r="BP661"/>
      <c r="BQ661"/>
      <c r="BR661"/>
      <c r="BS661"/>
      <c r="BT661"/>
      <c r="BU661"/>
      <c r="BV661"/>
      <c r="BW661"/>
      <c r="BX661"/>
    </row>
    <row r="662" spans="10:76">
      <c r="J662"/>
      <c r="K662"/>
      <c r="L662"/>
      <c r="M662"/>
      <c r="N662"/>
      <c r="O662"/>
      <c r="P662"/>
      <c r="Q662"/>
      <c r="R662"/>
      <c r="S662"/>
      <c r="T662"/>
      <c r="U662"/>
      <c r="V662"/>
      <c r="W662"/>
      <c r="X662"/>
      <c r="Y662"/>
      <c r="Z662"/>
      <c r="AA662"/>
      <c r="AB662"/>
      <c r="AC662"/>
      <c r="AD662"/>
      <c r="AE662"/>
      <c r="AF662"/>
      <c r="AG662"/>
      <c r="AH662"/>
      <c r="AI662"/>
      <c r="AJ662"/>
      <c r="AK662"/>
      <c r="AL662"/>
      <c r="AM662"/>
      <c r="AN662" s="74"/>
      <c r="AO662"/>
      <c r="AP662"/>
      <c r="AQ662"/>
      <c r="AR662"/>
      <c r="AS662"/>
      <c r="AT662"/>
      <c r="AU662"/>
      <c r="AV662"/>
      <c r="AW662"/>
      <c r="AX662"/>
      <c r="AY662"/>
      <c r="AZ662"/>
      <c r="BA662"/>
      <c r="BB662"/>
      <c r="BC662"/>
      <c r="BD662"/>
      <c r="BE662"/>
      <c r="BF662"/>
      <c r="BG662"/>
      <c r="BH662"/>
      <c r="BI662"/>
      <c r="BJ662"/>
      <c r="BK662"/>
      <c r="BL662"/>
      <c r="BM662"/>
      <c r="BN662"/>
      <c r="BO662"/>
      <c r="BP662"/>
      <c r="BQ662"/>
      <c r="BR662"/>
      <c r="BS662"/>
      <c r="BT662"/>
      <c r="BU662"/>
      <c r="BV662"/>
      <c r="BW662"/>
      <c r="BX662"/>
    </row>
    <row r="663" spans="10:76">
      <c r="J663"/>
      <c r="K663"/>
      <c r="L663"/>
      <c r="M663"/>
      <c r="N663"/>
      <c r="O663"/>
      <c r="P663"/>
      <c r="Q663"/>
      <c r="R663"/>
      <c r="S663"/>
      <c r="T663"/>
      <c r="U663"/>
      <c r="V663"/>
      <c r="W663"/>
      <c r="X663"/>
      <c r="Y663"/>
      <c r="Z663"/>
      <c r="AA663"/>
      <c r="AB663"/>
      <c r="AC663"/>
      <c r="AD663"/>
      <c r="AE663"/>
      <c r="AF663"/>
      <c r="AG663"/>
      <c r="AH663"/>
      <c r="AI663"/>
      <c r="AJ663"/>
      <c r="AK663"/>
      <c r="AL663"/>
      <c r="AM663"/>
      <c r="AN663" s="74"/>
      <c r="AO663"/>
      <c r="AP663"/>
      <c r="AQ663"/>
      <c r="AR663"/>
      <c r="AS663"/>
      <c r="AT663"/>
      <c r="AU663"/>
      <c r="AV663"/>
      <c r="AW663"/>
      <c r="AX663"/>
      <c r="AY663"/>
      <c r="AZ663"/>
      <c r="BA663"/>
      <c r="BB663"/>
      <c r="BC663"/>
      <c r="BD663"/>
      <c r="BE663"/>
      <c r="BF663"/>
      <c r="BG663"/>
      <c r="BH663"/>
      <c r="BI663"/>
      <c r="BJ663"/>
      <c r="BK663"/>
      <c r="BL663"/>
      <c r="BM663"/>
      <c r="BN663"/>
      <c r="BO663"/>
      <c r="BP663"/>
      <c r="BQ663"/>
      <c r="BR663"/>
      <c r="BS663"/>
      <c r="BT663"/>
      <c r="BU663"/>
      <c r="BV663"/>
      <c r="BW663"/>
      <c r="BX663"/>
    </row>
    <row r="664" spans="10:76">
      <c r="J664"/>
      <c r="K664"/>
      <c r="L664"/>
      <c r="M664"/>
      <c r="N664"/>
      <c r="O664"/>
      <c r="P664"/>
      <c r="Q664"/>
      <c r="R664"/>
      <c r="S664"/>
      <c r="T664"/>
      <c r="U664"/>
      <c r="V664"/>
      <c r="W664"/>
      <c r="X664"/>
      <c r="Y664"/>
      <c r="Z664"/>
      <c r="AA664"/>
      <c r="AB664"/>
      <c r="AC664"/>
      <c r="AD664"/>
      <c r="AE664"/>
      <c r="AF664"/>
      <c r="AG664"/>
      <c r="AH664"/>
      <c r="AI664"/>
      <c r="AJ664"/>
      <c r="AK664"/>
      <c r="AL664"/>
      <c r="AM664"/>
      <c r="AN664" s="74"/>
      <c r="AO664"/>
      <c r="AP664"/>
      <c r="AQ664"/>
      <c r="AR664"/>
      <c r="AS664"/>
      <c r="AT664"/>
      <c r="AU664"/>
      <c r="AV664"/>
      <c r="AW664"/>
      <c r="AX664"/>
      <c r="AY664"/>
      <c r="AZ664"/>
      <c r="BA664"/>
      <c r="BB664"/>
      <c r="BC664"/>
      <c r="BD664"/>
      <c r="BE664"/>
      <c r="BF664"/>
      <c r="BG664"/>
      <c r="BH664"/>
      <c r="BI664"/>
      <c r="BJ664"/>
      <c r="BK664"/>
      <c r="BL664"/>
      <c r="BM664"/>
      <c r="BN664"/>
      <c r="BO664"/>
      <c r="BP664"/>
      <c r="BQ664"/>
      <c r="BR664"/>
      <c r="BS664"/>
      <c r="BT664"/>
      <c r="BU664"/>
      <c r="BV664"/>
      <c r="BW664"/>
      <c r="BX664"/>
    </row>
    <row r="665" spans="10:76">
      <c r="J665"/>
      <c r="K665"/>
      <c r="L665"/>
      <c r="M665"/>
      <c r="N665"/>
      <c r="O665"/>
      <c r="P665"/>
      <c r="Q665"/>
      <c r="R665"/>
      <c r="S665"/>
      <c r="T665"/>
      <c r="U665"/>
      <c r="V665"/>
      <c r="W665"/>
      <c r="X665"/>
      <c r="Y665"/>
      <c r="Z665"/>
      <c r="AA665"/>
      <c r="AB665"/>
      <c r="AC665"/>
      <c r="AD665"/>
      <c r="AE665"/>
      <c r="AF665"/>
      <c r="AG665"/>
      <c r="AH665"/>
      <c r="AI665"/>
      <c r="AJ665"/>
      <c r="AK665"/>
      <c r="AL665"/>
      <c r="AM665"/>
      <c r="AN665" s="74"/>
      <c r="AO665"/>
      <c r="AP665"/>
      <c r="AQ665"/>
      <c r="AR665"/>
      <c r="AS665"/>
      <c r="AT665"/>
      <c r="AU665"/>
      <c r="AV665"/>
      <c r="AW665"/>
      <c r="AX665"/>
      <c r="AY665"/>
      <c r="AZ665"/>
      <c r="BA665"/>
      <c r="BB665"/>
      <c r="BC665"/>
      <c r="BD665"/>
      <c r="BE665"/>
      <c r="BF665"/>
      <c r="BG665"/>
      <c r="BH665"/>
      <c r="BI665"/>
      <c r="BJ665"/>
      <c r="BK665"/>
      <c r="BL665"/>
      <c r="BM665"/>
      <c r="BN665"/>
      <c r="BO665"/>
      <c r="BP665"/>
      <c r="BQ665"/>
      <c r="BR665"/>
      <c r="BS665"/>
      <c r="BT665"/>
      <c r="BU665"/>
      <c r="BV665"/>
      <c r="BW665"/>
      <c r="BX665"/>
    </row>
    <row r="666" spans="10:76">
      <c r="J666"/>
      <c r="K666"/>
      <c r="L666"/>
      <c r="M666"/>
      <c r="N666"/>
      <c r="O666"/>
      <c r="P666"/>
      <c r="Q666"/>
      <c r="R666"/>
      <c r="S666"/>
      <c r="T666"/>
      <c r="U666"/>
      <c r="V666"/>
      <c r="W666"/>
      <c r="X666"/>
      <c r="Y666"/>
      <c r="Z666"/>
      <c r="AA666"/>
      <c r="AB666"/>
      <c r="AC666"/>
      <c r="AD666"/>
      <c r="AE666"/>
      <c r="AF666"/>
      <c r="AG666"/>
      <c r="AH666"/>
      <c r="AI666"/>
      <c r="AJ666"/>
      <c r="AK666"/>
      <c r="AL666"/>
      <c r="AM666"/>
      <c r="AN666" s="74"/>
      <c r="AO666"/>
      <c r="AP666"/>
      <c r="AQ666"/>
      <c r="AR666"/>
      <c r="AS666"/>
      <c r="AT666"/>
      <c r="AU666"/>
      <c r="AV666"/>
      <c r="AW666"/>
      <c r="AX666"/>
      <c r="AY666"/>
      <c r="AZ666"/>
      <c r="BA666"/>
      <c r="BB666"/>
      <c r="BC666"/>
      <c r="BD666"/>
      <c r="BE666"/>
      <c r="BF666"/>
      <c r="BG666"/>
      <c r="BH666"/>
      <c r="BI666"/>
      <c r="BJ666"/>
      <c r="BK666"/>
      <c r="BL666"/>
      <c r="BM666"/>
      <c r="BN666"/>
      <c r="BO666"/>
      <c r="BP666"/>
      <c r="BQ666"/>
      <c r="BR666"/>
      <c r="BS666"/>
      <c r="BT666"/>
      <c r="BU666"/>
      <c r="BV666"/>
      <c r="BW666"/>
      <c r="BX666"/>
    </row>
    <row r="667" spans="10:76">
      <c r="J667"/>
      <c r="K667"/>
      <c r="L667"/>
      <c r="M667"/>
      <c r="N667"/>
      <c r="O667"/>
      <c r="P667"/>
      <c r="Q667"/>
      <c r="R667"/>
      <c r="S667"/>
      <c r="T667"/>
      <c r="U667"/>
      <c r="V667"/>
      <c r="W667"/>
      <c r="X667"/>
      <c r="Y667"/>
      <c r="Z667"/>
      <c r="AA667"/>
      <c r="AB667"/>
      <c r="AC667"/>
      <c r="AD667"/>
      <c r="AE667"/>
      <c r="AF667"/>
      <c r="AG667"/>
      <c r="AH667"/>
      <c r="AI667"/>
      <c r="AJ667"/>
      <c r="AK667"/>
      <c r="AL667"/>
      <c r="AM667"/>
      <c r="AN667" s="74"/>
      <c r="AO667"/>
      <c r="AP667"/>
      <c r="AQ667"/>
      <c r="AR667"/>
      <c r="AS667"/>
      <c r="AT667"/>
      <c r="AU667"/>
      <c r="AV667"/>
      <c r="AW667"/>
      <c r="AX667"/>
      <c r="AY667"/>
      <c r="AZ667"/>
      <c r="BA667"/>
      <c r="BB667"/>
      <c r="BC667"/>
      <c r="BD667"/>
      <c r="BE667"/>
      <c r="BF667"/>
      <c r="BG667"/>
      <c r="BH667"/>
      <c r="BI667"/>
      <c r="BJ667"/>
      <c r="BK667"/>
      <c r="BL667"/>
      <c r="BM667"/>
      <c r="BN667"/>
      <c r="BO667"/>
      <c r="BP667"/>
      <c r="BQ667"/>
      <c r="BR667"/>
      <c r="BS667"/>
      <c r="BT667"/>
      <c r="BU667"/>
      <c r="BV667"/>
      <c r="BW667"/>
      <c r="BX667"/>
    </row>
    <row r="668" spans="10:76">
      <c r="J668"/>
      <c r="K668"/>
      <c r="L668"/>
      <c r="M668"/>
      <c r="N668"/>
      <c r="O668"/>
      <c r="P668"/>
      <c r="Q668"/>
      <c r="R668"/>
      <c r="S668"/>
      <c r="T668"/>
      <c r="U668"/>
      <c r="V668"/>
      <c r="W668"/>
      <c r="X668"/>
      <c r="Y668"/>
      <c r="Z668"/>
      <c r="AA668"/>
      <c r="AB668"/>
      <c r="AC668"/>
      <c r="AD668"/>
      <c r="AE668"/>
      <c r="AF668"/>
      <c r="AG668"/>
      <c r="AH668"/>
      <c r="AI668"/>
      <c r="AJ668"/>
      <c r="AK668"/>
      <c r="AL668"/>
      <c r="AM668"/>
      <c r="AN668" s="74"/>
      <c r="AO668"/>
      <c r="AP668"/>
      <c r="AQ668"/>
      <c r="AR668"/>
      <c r="AS668"/>
      <c r="AT668"/>
      <c r="AU668"/>
      <c r="AV668"/>
      <c r="AW668"/>
      <c r="AX668"/>
      <c r="AY668"/>
      <c r="AZ668"/>
      <c r="BA668"/>
      <c r="BB668"/>
      <c r="BC668"/>
      <c r="BD668"/>
      <c r="BE668"/>
      <c r="BF668"/>
      <c r="BG668"/>
      <c r="BH668"/>
      <c r="BI668"/>
      <c r="BJ668"/>
      <c r="BK668"/>
      <c r="BL668"/>
      <c r="BM668"/>
      <c r="BN668"/>
      <c r="BO668"/>
      <c r="BP668"/>
      <c r="BQ668"/>
      <c r="BR668"/>
      <c r="BS668"/>
      <c r="BT668"/>
      <c r="BU668"/>
      <c r="BV668"/>
      <c r="BW668"/>
      <c r="BX668"/>
    </row>
    <row r="669" spans="10:76">
      <c r="J669"/>
      <c r="K669"/>
      <c r="L669"/>
      <c r="M669"/>
      <c r="N669"/>
      <c r="O669"/>
      <c r="P669"/>
      <c r="Q669"/>
      <c r="R669"/>
      <c r="S669"/>
      <c r="T669"/>
      <c r="U669"/>
      <c r="V669"/>
      <c r="W669"/>
      <c r="X669"/>
      <c r="Y669"/>
      <c r="Z669"/>
      <c r="AA669"/>
      <c r="AB669"/>
      <c r="AC669"/>
      <c r="AD669"/>
      <c r="AE669"/>
      <c r="AF669"/>
      <c r="AG669"/>
      <c r="AH669"/>
      <c r="AI669"/>
      <c r="AJ669"/>
      <c r="AK669"/>
      <c r="AL669"/>
      <c r="AM669"/>
      <c r="AN669" s="74"/>
      <c r="AO669"/>
      <c r="AP669"/>
      <c r="AQ669"/>
      <c r="AR669"/>
      <c r="AS669"/>
      <c r="AT669"/>
      <c r="AU669"/>
      <c r="AV669"/>
      <c r="AW669"/>
      <c r="AX669"/>
      <c r="AY669"/>
      <c r="AZ669"/>
      <c r="BA669"/>
      <c r="BB669"/>
      <c r="BC669"/>
      <c r="BD669"/>
      <c r="BE669"/>
      <c r="BF669"/>
      <c r="BG669"/>
      <c r="BH669"/>
      <c r="BI669"/>
      <c r="BJ669"/>
      <c r="BK669"/>
      <c r="BL669"/>
      <c r="BM669"/>
      <c r="BN669"/>
      <c r="BO669"/>
      <c r="BP669"/>
      <c r="BQ669"/>
      <c r="BR669"/>
      <c r="BS669"/>
      <c r="BT669"/>
      <c r="BU669"/>
      <c r="BV669"/>
      <c r="BW669"/>
      <c r="BX669"/>
    </row>
    <row r="670" spans="10:76">
      <c r="J670"/>
      <c r="K670"/>
      <c r="L670"/>
      <c r="M670"/>
      <c r="N670"/>
      <c r="O670"/>
      <c r="P670"/>
      <c r="Q670"/>
      <c r="R670"/>
      <c r="S670"/>
      <c r="T670"/>
      <c r="U670"/>
      <c r="V670"/>
      <c r="W670"/>
      <c r="X670"/>
      <c r="Y670"/>
      <c r="Z670"/>
      <c r="AA670"/>
      <c r="AB670"/>
      <c r="AC670"/>
      <c r="AD670"/>
      <c r="AE670"/>
      <c r="AF670"/>
      <c r="AG670"/>
      <c r="AH670"/>
      <c r="AI670"/>
      <c r="AJ670"/>
      <c r="AK670"/>
      <c r="AL670"/>
      <c r="AM670"/>
      <c r="AN670" s="74"/>
      <c r="AO670"/>
      <c r="AP670"/>
      <c r="AQ670"/>
      <c r="AR670"/>
      <c r="AS670"/>
      <c r="AT670"/>
      <c r="AU670"/>
      <c r="AV670"/>
      <c r="AW670"/>
      <c r="AX670"/>
      <c r="AY670"/>
      <c r="AZ670"/>
      <c r="BA670"/>
      <c r="BB670"/>
      <c r="BC670"/>
      <c r="BD670"/>
      <c r="BE670"/>
      <c r="BF670"/>
      <c r="BG670"/>
      <c r="BH670"/>
      <c r="BI670"/>
      <c r="BJ670"/>
      <c r="BK670"/>
      <c r="BL670"/>
      <c r="BM670"/>
      <c r="BN670"/>
      <c r="BO670"/>
      <c r="BP670"/>
      <c r="BQ670"/>
      <c r="BR670"/>
      <c r="BS670"/>
      <c r="BT670"/>
      <c r="BU670"/>
      <c r="BV670"/>
      <c r="BW670"/>
      <c r="BX670"/>
    </row>
    <row r="671" spans="10:76">
      <c r="J671"/>
      <c r="K671"/>
      <c r="L671"/>
      <c r="M671"/>
      <c r="N671"/>
      <c r="O671"/>
      <c r="P671"/>
      <c r="Q671"/>
      <c r="R671"/>
      <c r="S671"/>
      <c r="T671"/>
      <c r="U671"/>
      <c r="V671"/>
      <c r="W671"/>
      <c r="X671"/>
      <c r="Y671"/>
      <c r="Z671"/>
      <c r="AA671"/>
      <c r="AB671"/>
      <c r="AC671"/>
      <c r="AD671"/>
      <c r="AE671"/>
      <c r="AF671"/>
      <c r="AG671"/>
      <c r="AH671"/>
      <c r="AI671"/>
      <c r="AJ671"/>
      <c r="AK671"/>
      <c r="AL671"/>
      <c r="AM671"/>
      <c r="AN671" s="74"/>
      <c r="AO671"/>
      <c r="AP671"/>
      <c r="AQ671"/>
      <c r="AR671"/>
      <c r="AS671"/>
      <c r="AT671"/>
      <c r="AU671"/>
      <c r="AV671"/>
      <c r="AW671"/>
      <c r="AX671"/>
      <c r="AY671"/>
      <c r="AZ671"/>
      <c r="BA671"/>
      <c r="BB671"/>
      <c r="BC671"/>
      <c r="BD671"/>
      <c r="BE671"/>
      <c r="BF671"/>
      <c r="BG671"/>
      <c r="BH671"/>
      <c r="BI671"/>
      <c r="BJ671"/>
      <c r="BK671"/>
      <c r="BL671"/>
      <c r="BM671"/>
      <c r="BN671"/>
      <c r="BO671"/>
      <c r="BP671"/>
      <c r="BQ671"/>
      <c r="BR671"/>
      <c r="BS671"/>
      <c r="BT671"/>
      <c r="BU671"/>
      <c r="BV671"/>
      <c r="BW671"/>
      <c r="BX671"/>
    </row>
    <row r="672" spans="10:76">
      <c r="J672"/>
      <c r="K672"/>
      <c r="L672"/>
      <c r="M672"/>
      <c r="N672"/>
      <c r="O672"/>
      <c r="P672"/>
      <c r="Q672"/>
      <c r="R672"/>
      <c r="S672"/>
      <c r="T672"/>
      <c r="U672"/>
      <c r="V672"/>
      <c r="W672"/>
      <c r="X672"/>
      <c r="Y672"/>
      <c r="Z672"/>
      <c r="AA672"/>
      <c r="AB672"/>
      <c r="AC672"/>
      <c r="AD672"/>
      <c r="AE672"/>
      <c r="AF672"/>
      <c r="AG672"/>
      <c r="AH672"/>
      <c r="AI672"/>
      <c r="AJ672"/>
      <c r="AK672"/>
      <c r="AL672"/>
      <c r="AM672"/>
      <c r="AN672" s="74"/>
      <c r="AO672"/>
      <c r="AP672"/>
      <c r="AQ672"/>
      <c r="AR672"/>
      <c r="AS672"/>
      <c r="AT672"/>
      <c r="AU672"/>
      <c r="AV672"/>
      <c r="AW672"/>
      <c r="AX672"/>
      <c r="AY672"/>
      <c r="AZ672"/>
      <c r="BA672"/>
      <c r="BB672"/>
      <c r="BC672"/>
      <c r="BD672"/>
      <c r="BE672"/>
      <c r="BF672"/>
      <c r="BG672"/>
      <c r="BH672"/>
      <c r="BI672"/>
      <c r="BJ672"/>
      <c r="BK672"/>
      <c r="BL672"/>
      <c r="BM672"/>
      <c r="BN672"/>
      <c r="BO672"/>
      <c r="BP672"/>
      <c r="BQ672"/>
      <c r="BR672"/>
      <c r="BS672"/>
      <c r="BT672"/>
      <c r="BU672"/>
      <c r="BV672"/>
      <c r="BW672"/>
      <c r="BX672"/>
    </row>
    <row r="673" spans="10:76">
      <c r="J673"/>
      <c r="K673"/>
      <c r="L673"/>
      <c r="M673"/>
      <c r="N673"/>
      <c r="O673"/>
      <c r="P673"/>
      <c r="Q673"/>
      <c r="R673"/>
      <c r="S673"/>
      <c r="T673"/>
      <c r="U673"/>
      <c r="V673"/>
      <c r="W673"/>
      <c r="X673"/>
      <c r="Y673"/>
      <c r="Z673"/>
      <c r="AA673"/>
      <c r="AB673"/>
      <c r="AC673"/>
      <c r="AD673"/>
      <c r="AE673"/>
      <c r="AF673"/>
      <c r="AG673"/>
      <c r="AH673"/>
      <c r="AI673"/>
      <c r="AJ673"/>
      <c r="AK673"/>
      <c r="AL673"/>
      <c r="AM673"/>
      <c r="AN673" s="74"/>
      <c r="AO673"/>
      <c r="AP673"/>
      <c r="AQ673"/>
      <c r="AR673"/>
      <c r="AS673"/>
      <c r="AT673"/>
      <c r="AU673"/>
      <c r="AV673"/>
      <c r="AW673"/>
      <c r="AX673"/>
      <c r="AY673"/>
      <c r="AZ673"/>
      <c r="BA673"/>
      <c r="BB673"/>
      <c r="BC673"/>
      <c r="BD673"/>
      <c r="BE673"/>
      <c r="BF673"/>
      <c r="BG673"/>
      <c r="BH673"/>
      <c r="BI673"/>
      <c r="BJ673"/>
      <c r="BK673"/>
      <c r="BL673"/>
      <c r="BM673"/>
      <c r="BN673"/>
      <c r="BO673"/>
      <c r="BP673"/>
      <c r="BQ673"/>
      <c r="BR673"/>
      <c r="BS673"/>
      <c r="BT673"/>
      <c r="BU673"/>
      <c r="BV673"/>
      <c r="BW673"/>
      <c r="BX673"/>
    </row>
    <row r="674" spans="10:76">
      <c r="J674"/>
      <c r="K674"/>
      <c r="L674"/>
      <c r="M674"/>
      <c r="N674"/>
      <c r="O674"/>
      <c r="P674"/>
      <c r="Q674"/>
      <c r="R674"/>
      <c r="S674"/>
      <c r="T674"/>
      <c r="U674"/>
      <c r="V674"/>
      <c r="W674"/>
      <c r="X674"/>
      <c r="Y674"/>
      <c r="Z674"/>
      <c r="AA674"/>
      <c r="AB674"/>
      <c r="AC674"/>
      <c r="AD674"/>
      <c r="AE674"/>
      <c r="AF674"/>
      <c r="AG674"/>
      <c r="AH674"/>
      <c r="AI674"/>
      <c r="AJ674"/>
      <c r="AK674"/>
      <c r="AL674"/>
      <c r="AM674"/>
      <c r="AN674" s="74"/>
      <c r="AO674"/>
      <c r="AP674"/>
      <c r="AQ674"/>
      <c r="AR674"/>
      <c r="AS674"/>
      <c r="AT674"/>
      <c r="AU674"/>
      <c r="AV674"/>
      <c r="AW674"/>
      <c r="AX674"/>
      <c r="AY674"/>
      <c r="AZ674"/>
      <c r="BA674"/>
      <c r="BB674"/>
      <c r="BC674"/>
      <c r="BD674"/>
      <c r="BE674"/>
      <c r="BF674"/>
      <c r="BG674"/>
      <c r="BH674"/>
      <c r="BI674"/>
      <c r="BJ674"/>
      <c r="BK674"/>
      <c r="BL674"/>
      <c r="BM674"/>
      <c r="BN674"/>
      <c r="BO674"/>
      <c r="BP674"/>
      <c r="BQ674"/>
      <c r="BR674"/>
      <c r="BS674"/>
      <c r="BT674"/>
      <c r="BU674"/>
      <c r="BV674"/>
      <c r="BW674"/>
      <c r="BX674"/>
    </row>
    <row r="675" spans="10:76">
      <c r="J675"/>
      <c r="K675"/>
      <c r="L675"/>
      <c r="M675"/>
      <c r="N675"/>
      <c r="O675"/>
      <c r="P675"/>
      <c r="Q675"/>
      <c r="R675"/>
      <c r="S675"/>
      <c r="T675"/>
      <c r="U675"/>
      <c r="V675"/>
      <c r="W675"/>
      <c r="X675"/>
      <c r="Y675"/>
      <c r="Z675"/>
      <c r="AA675"/>
      <c r="AB675"/>
      <c r="AC675"/>
      <c r="AD675"/>
      <c r="AE675"/>
      <c r="AF675"/>
      <c r="AG675"/>
      <c r="AH675"/>
      <c r="AI675"/>
      <c r="AJ675"/>
      <c r="AK675"/>
      <c r="AL675"/>
      <c r="AM675"/>
      <c r="AN675" s="74"/>
      <c r="AO675"/>
      <c r="AP675"/>
      <c r="AQ675"/>
      <c r="AR675"/>
      <c r="AS675"/>
      <c r="AT675"/>
      <c r="AU675"/>
      <c r="AV675"/>
      <c r="AW675"/>
      <c r="AX675"/>
      <c r="AY675"/>
      <c r="AZ675"/>
      <c r="BA675"/>
      <c r="BB675"/>
      <c r="BC675"/>
      <c r="BD675"/>
      <c r="BE675"/>
      <c r="BF675"/>
      <c r="BG675"/>
      <c r="BH675"/>
      <c r="BI675"/>
      <c r="BJ675"/>
      <c r="BK675"/>
      <c r="BL675"/>
      <c r="BM675"/>
      <c r="BN675"/>
      <c r="BO675"/>
      <c r="BP675"/>
      <c r="BQ675"/>
      <c r="BR675"/>
      <c r="BS675"/>
      <c r="BT675"/>
      <c r="BU675"/>
      <c r="BV675"/>
      <c r="BW675"/>
      <c r="BX675"/>
    </row>
    <row r="676" spans="10:76">
      <c r="J676"/>
      <c r="K676"/>
      <c r="L676"/>
      <c r="M676"/>
      <c r="N676"/>
      <c r="O676"/>
      <c r="P676"/>
      <c r="Q676"/>
      <c r="R676"/>
      <c r="S676"/>
      <c r="T676"/>
      <c r="U676"/>
      <c r="V676"/>
      <c r="W676"/>
      <c r="X676"/>
      <c r="Y676"/>
      <c r="Z676"/>
      <c r="AA676"/>
      <c r="AB676"/>
      <c r="AC676"/>
      <c r="AD676"/>
      <c r="AE676"/>
      <c r="AF676"/>
      <c r="AG676"/>
      <c r="AH676"/>
      <c r="AI676"/>
      <c r="AJ676"/>
      <c r="AK676"/>
      <c r="AL676"/>
      <c r="AM676"/>
      <c r="AN676" s="74"/>
      <c r="AO676"/>
      <c r="AP676"/>
      <c r="AQ676"/>
      <c r="AR676"/>
      <c r="AS676"/>
      <c r="AT676"/>
      <c r="AU676"/>
      <c r="AV676"/>
      <c r="AW676"/>
      <c r="AX676"/>
      <c r="AY676"/>
      <c r="AZ676"/>
      <c r="BA676"/>
      <c r="BB676"/>
      <c r="BC676"/>
      <c r="BD676"/>
      <c r="BE676"/>
      <c r="BF676"/>
      <c r="BG676"/>
      <c r="BH676"/>
      <c r="BI676"/>
      <c r="BJ676"/>
      <c r="BK676"/>
      <c r="BL676"/>
      <c r="BM676"/>
      <c r="BN676"/>
      <c r="BO676"/>
      <c r="BP676"/>
      <c r="BQ676"/>
      <c r="BR676"/>
      <c r="BS676"/>
      <c r="BT676"/>
      <c r="BU676"/>
      <c r="BV676"/>
      <c r="BW676"/>
      <c r="BX676"/>
    </row>
    <row r="677" spans="10:76">
      <c r="J677"/>
      <c r="K677"/>
      <c r="L677"/>
      <c r="M677"/>
      <c r="N677"/>
      <c r="O677"/>
      <c r="P677"/>
      <c r="Q677"/>
      <c r="R677"/>
      <c r="S677"/>
      <c r="T677"/>
      <c r="U677"/>
      <c r="V677"/>
      <c r="W677"/>
      <c r="X677"/>
      <c r="Y677"/>
      <c r="Z677"/>
      <c r="AA677"/>
      <c r="AB677"/>
      <c r="AC677"/>
      <c r="AD677"/>
      <c r="AE677"/>
      <c r="AF677"/>
      <c r="AG677"/>
      <c r="AH677"/>
      <c r="AI677"/>
      <c r="AJ677"/>
      <c r="AK677"/>
      <c r="AL677"/>
      <c r="AM677"/>
      <c r="AN677" s="74"/>
      <c r="AO677"/>
      <c r="AP677"/>
      <c r="AQ677"/>
      <c r="AR677"/>
      <c r="AS677"/>
      <c r="AT677"/>
      <c r="AU677"/>
      <c r="AV677"/>
      <c r="AW677"/>
      <c r="AX677"/>
      <c r="AY677"/>
      <c r="AZ677"/>
      <c r="BA677"/>
      <c r="BB677"/>
      <c r="BC677"/>
      <c r="BD677"/>
      <c r="BE677"/>
      <c r="BF677"/>
      <c r="BG677"/>
      <c r="BH677"/>
      <c r="BI677"/>
      <c r="BJ677"/>
      <c r="BK677"/>
      <c r="BL677"/>
      <c r="BM677"/>
      <c r="BN677"/>
      <c r="BO677"/>
      <c r="BP677"/>
      <c r="BQ677"/>
      <c r="BR677"/>
      <c r="BS677"/>
      <c r="BT677"/>
      <c r="BU677"/>
      <c r="BV677"/>
      <c r="BW677"/>
      <c r="BX677"/>
    </row>
    <row r="678" spans="10:76">
      <c r="J678"/>
      <c r="K678"/>
      <c r="L678"/>
      <c r="M678"/>
      <c r="N678"/>
      <c r="O678"/>
      <c r="P678"/>
      <c r="Q678"/>
      <c r="R678"/>
      <c r="S678"/>
      <c r="T678"/>
      <c r="U678"/>
      <c r="V678"/>
      <c r="W678"/>
      <c r="X678"/>
      <c r="Y678"/>
      <c r="Z678"/>
      <c r="AA678"/>
      <c r="AB678"/>
      <c r="AC678"/>
      <c r="AD678"/>
      <c r="AE678"/>
      <c r="AF678"/>
      <c r="AG678"/>
      <c r="AH678"/>
      <c r="AI678"/>
      <c r="AJ678"/>
      <c r="AK678"/>
      <c r="AL678"/>
      <c r="AM678"/>
      <c r="AN678" s="74"/>
      <c r="AO678"/>
      <c r="AP678"/>
      <c r="AQ678"/>
      <c r="AR678"/>
      <c r="AS678"/>
      <c r="AT678"/>
      <c r="AU678"/>
      <c r="AV678"/>
      <c r="AW678"/>
      <c r="AX678"/>
      <c r="AY678"/>
      <c r="AZ678"/>
      <c r="BA678"/>
      <c r="BB678"/>
      <c r="BC678"/>
      <c r="BD678"/>
      <c r="BE678"/>
      <c r="BF678"/>
      <c r="BG678"/>
      <c r="BH678"/>
      <c r="BI678"/>
      <c r="BJ678"/>
      <c r="BK678"/>
      <c r="BL678"/>
      <c r="BM678"/>
      <c r="BN678"/>
      <c r="BO678"/>
      <c r="BP678"/>
      <c r="BQ678"/>
      <c r="BR678"/>
      <c r="BS678"/>
      <c r="BT678"/>
      <c r="BU678"/>
      <c r="BV678"/>
      <c r="BW678"/>
      <c r="BX678"/>
    </row>
    <row r="679" spans="10:76">
      <c r="J679"/>
      <c r="K679"/>
      <c r="L679"/>
      <c r="M679"/>
      <c r="N679"/>
      <c r="O679"/>
      <c r="P679"/>
      <c r="Q679"/>
      <c r="R679"/>
      <c r="S679"/>
      <c r="T679"/>
      <c r="U679"/>
      <c r="V679"/>
      <c r="W679"/>
      <c r="X679"/>
      <c r="Y679"/>
      <c r="Z679"/>
      <c r="AA679"/>
      <c r="AB679"/>
      <c r="AC679"/>
      <c r="AD679"/>
      <c r="AE679"/>
      <c r="AF679"/>
      <c r="AG679"/>
      <c r="AH679"/>
      <c r="AI679"/>
      <c r="AJ679"/>
      <c r="AK679"/>
      <c r="AL679"/>
      <c r="AM679"/>
      <c r="AN679" s="74"/>
      <c r="AO679"/>
      <c r="AP679"/>
      <c r="AQ679"/>
      <c r="AR679"/>
      <c r="AS679"/>
      <c r="AT679"/>
      <c r="AU679"/>
      <c r="AV679"/>
      <c r="AW679"/>
      <c r="AX679"/>
      <c r="AY679"/>
      <c r="AZ679"/>
      <c r="BA679"/>
      <c r="BB679"/>
      <c r="BC679"/>
      <c r="BD679"/>
      <c r="BE679"/>
      <c r="BF679"/>
      <c r="BG679"/>
      <c r="BH679"/>
      <c r="BI679"/>
      <c r="BJ679"/>
      <c r="BK679"/>
      <c r="BL679"/>
      <c r="BM679"/>
      <c r="BN679"/>
      <c r="BO679"/>
      <c r="BP679"/>
      <c r="BQ679"/>
      <c r="BR679"/>
      <c r="BS679"/>
      <c r="BT679"/>
      <c r="BU679"/>
      <c r="BV679"/>
      <c r="BW679"/>
      <c r="BX679"/>
    </row>
    <row r="680" spans="10:76">
      <c r="J680"/>
      <c r="K680"/>
      <c r="L680"/>
      <c r="M680"/>
      <c r="N680"/>
      <c r="O680"/>
      <c r="P680"/>
      <c r="Q680"/>
      <c r="R680"/>
      <c r="S680"/>
      <c r="T680"/>
      <c r="U680"/>
      <c r="V680"/>
      <c r="W680"/>
      <c r="X680"/>
      <c r="Y680"/>
      <c r="Z680"/>
      <c r="AA680"/>
      <c r="AB680"/>
      <c r="AC680"/>
      <c r="AD680"/>
      <c r="AE680"/>
      <c r="AF680"/>
      <c r="AG680"/>
      <c r="AH680"/>
      <c r="AI680"/>
      <c r="AJ680"/>
      <c r="AK680"/>
      <c r="AL680"/>
      <c r="AM680"/>
      <c r="AN680" s="74"/>
      <c r="AO680"/>
      <c r="AP680"/>
      <c r="AQ680"/>
      <c r="AR680"/>
      <c r="AS680"/>
      <c r="AT680"/>
      <c r="AU680"/>
      <c r="AV680"/>
      <c r="AW680"/>
      <c r="AX680"/>
      <c r="AY680"/>
      <c r="AZ680"/>
      <c r="BA680"/>
      <c r="BB680"/>
      <c r="BC680"/>
      <c r="BD680"/>
      <c r="BE680"/>
      <c r="BF680"/>
      <c r="BG680"/>
      <c r="BH680"/>
      <c r="BI680"/>
      <c r="BJ680"/>
      <c r="BK680"/>
      <c r="BL680"/>
      <c r="BM680"/>
      <c r="BN680"/>
      <c r="BO680"/>
      <c r="BP680"/>
      <c r="BQ680"/>
      <c r="BR680"/>
      <c r="BS680"/>
      <c r="BT680"/>
      <c r="BU680"/>
      <c r="BV680"/>
      <c r="BW680"/>
      <c r="BX680"/>
    </row>
    <row r="681" spans="10:76">
      <c r="J681"/>
      <c r="K681"/>
      <c r="L681"/>
      <c r="M681"/>
      <c r="N681"/>
      <c r="O681"/>
      <c r="P681"/>
      <c r="Q681"/>
      <c r="R681"/>
      <c r="S681"/>
      <c r="T681"/>
      <c r="U681"/>
      <c r="V681"/>
      <c r="W681"/>
      <c r="X681"/>
      <c r="Y681"/>
      <c r="Z681"/>
      <c r="AA681"/>
      <c r="AB681"/>
      <c r="AC681"/>
      <c r="AD681"/>
      <c r="AE681"/>
      <c r="AF681"/>
      <c r="AG681"/>
      <c r="AH681"/>
      <c r="AI681"/>
      <c r="AJ681"/>
      <c r="AK681"/>
      <c r="AL681"/>
      <c r="AM681"/>
      <c r="AN681" s="74"/>
      <c r="AO681"/>
      <c r="AP681"/>
      <c r="AQ681"/>
      <c r="AR681"/>
      <c r="AS681"/>
      <c r="AT681"/>
      <c r="AU681"/>
      <c r="AV681"/>
      <c r="AW681"/>
      <c r="AX681"/>
      <c r="AY681"/>
      <c r="AZ681"/>
      <c r="BA681"/>
      <c r="BB681"/>
      <c r="BC681"/>
      <c r="BD681"/>
      <c r="BE681"/>
      <c r="BF681"/>
      <c r="BG681"/>
      <c r="BH681"/>
      <c r="BI681"/>
      <c r="BJ681"/>
      <c r="BK681"/>
      <c r="BL681"/>
      <c r="BM681"/>
      <c r="BN681"/>
      <c r="BO681"/>
      <c r="BP681"/>
      <c r="BQ681"/>
      <c r="BR681"/>
      <c r="BS681"/>
      <c r="BT681"/>
      <c r="BU681"/>
      <c r="BV681"/>
      <c r="BW681"/>
      <c r="BX681"/>
    </row>
    <row r="682" spans="10:76">
      <c r="J682"/>
      <c r="K682"/>
      <c r="L682"/>
      <c r="M682"/>
      <c r="N682"/>
      <c r="O682"/>
      <c r="P682"/>
      <c r="Q682"/>
      <c r="R682"/>
      <c r="S682"/>
      <c r="T682"/>
      <c r="U682"/>
      <c r="V682"/>
      <c r="W682"/>
      <c r="X682"/>
      <c r="Y682"/>
      <c r="Z682"/>
      <c r="AA682"/>
      <c r="AB682"/>
      <c r="AC682"/>
      <c r="AD682"/>
      <c r="AE682"/>
      <c r="AF682"/>
      <c r="AG682"/>
      <c r="AH682"/>
      <c r="AI682"/>
      <c r="AJ682"/>
      <c r="AK682"/>
      <c r="AL682"/>
      <c r="AM682"/>
      <c r="AN682" s="74"/>
      <c r="AO682"/>
      <c r="AP682"/>
      <c r="AQ682"/>
      <c r="AR682"/>
      <c r="AS682"/>
      <c r="AT682"/>
      <c r="AU682"/>
      <c r="AV682"/>
      <c r="AW682"/>
      <c r="AX682"/>
      <c r="AY682"/>
      <c r="AZ682"/>
      <c r="BA682"/>
      <c r="BB682"/>
      <c r="BC682"/>
      <c r="BD682"/>
      <c r="BE682"/>
      <c r="BF682"/>
      <c r="BG682"/>
      <c r="BH682"/>
      <c r="BI682"/>
      <c r="BJ682"/>
      <c r="BK682"/>
      <c r="BL682"/>
      <c r="BM682"/>
      <c r="BN682"/>
      <c r="BO682"/>
      <c r="BP682"/>
      <c r="BQ682"/>
      <c r="BR682"/>
      <c r="BS682"/>
      <c r="BT682"/>
      <c r="BU682"/>
      <c r="BV682"/>
      <c r="BW682"/>
      <c r="BX682"/>
    </row>
    <row r="683" spans="10:76">
      <c r="J683"/>
      <c r="K683"/>
      <c r="L683"/>
      <c r="M683"/>
      <c r="N683"/>
      <c r="O683"/>
      <c r="P683"/>
      <c r="Q683"/>
      <c r="R683"/>
      <c r="S683"/>
      <c r="T683"/>
      <c r="U683"/>
      <c r="V683"/>
      <c r="W683"/>
      <c r="X683"/>
      <c r="Y683"/>
      <c r="Z683"/>
      <c r="AA683"/>
      <c r="AB683"/>
      <c r="AC683"/>
      <c r="AD683"/>
      <c r="AE683"/>
      <c r="AF683"/>
      <c r="AG683"/>
      <c r="AH683"/>
      <c r="AI683"/>
      <c r="AJ683"/>
      <c r="AK683"/>
      <c r="AL683"/>
      <c r="AM683"/>
      <c r="AN683" s="74"/>
      <c r="AO683"/>
      <c r="AP683"/>
      <c r="AQ683"/>
      <c r="AR683"/>
      <c r="AS683"/>
      <c r="AT683"/>
      <c r="AU683"/>
      <c r="AV683"/>
      <c r="AW683"/>
      <c r="AX683"/>
      <c r="AY683"/>
      <c r="AZ683"/>
      <c r="BA683"/>
      <c r="BB683"/>
      <c r="BC683"/>
      <c r="BD683"/>
      <c r="BE683"/>
      <c r="BF683"/>
      <c r="BG683"/>
      <c r="BH683"/>
      <c r="BI683"/>
      <c r="BJ683"/>
      <c r="BK683"/>
      <c r="BL683"/>
      <c r="BM683"/>
      <c r="BN683"/>
      <c r="BO683"/>
      <c r="BP683"/>
      <c r="BQ683"/>
      <c r="BR683"/>
      <c r="BS683"/>
      <c r="BT683"/>
      <c r="BU683"/>
      <c r="BV683"/>
      <c r="BW683"/>
      <c r="BX683"/>
    </row>
    <row r="684" spans="10:76">
      <c r="J684"/>
      <c r="K684"/>
      <c r="L684"/>
      <c r="M684"/>
      <c r="N684"/>
      <c r="O684"/>
      <c r="P684"/>
      <c r="Q684"/>
      <c r="R684"/>
      <c r="S684"/>
      <c r="T684"/>
      <c r="U684"/>
      <c r="V684"/>
      <c r="W684"/>
      <c r="X684"/>
      <c r="Y684"/>
      <c r="Z684"/>
      <c r="AA684"/>
      <c r="AB684"/>
      <c r="AC684"/>
      <c r="AD684"/>
      <c r="AE684"/>
      <c r="AF684"/>
      <c r="AG684"/>
      <c r="AH684"/>
      <c r="AI684"/>
      <c r="AJ684"/>
      <c r="AK684"/>
      <c r="AL684"/>
      <c r="AM684"/>
      <c r="AN684" s="74"/>
      <c r="AO684"/>
      <c r="AP684"/>
      <c r="AQ684"/>
      <c r="AR684"/>
      <c r="AS684"/>
      <c r="AT684"/>
      <c r="AU684"/>
      <c r="AV684"/>
      <c r="AW684"/>
      <c r="AX684"/>
      <c r="AY684"/>
      <c r="AZ684"/>
      <c r="BA684"/>
      <c r="BB684"/>
      <c r="BC684"/>
      <c r="BD684"/>
      <c r="BE684"/>
      <c r="BF684"/>
      <c r="BG684"/>
      <c r="BH684"/>
      <c r="BI684"/>
      <c r="BJ684"/>
      <c r="BK684"/>
      <c r="BL684"/>
      <c r="BM684"/>
      <c r="BN684"/>
      <c r="BO684"/>
      <c r="BP684"/>
      <c r="BQ684"/>
      <c r="BR684"/>
      <c r="BS684"/>
      <c r="BT684"/>
      <c r="BU684"/>
      <c r="BV684"/>
      <c r="BW684"/>
      <c r="BX684"/>
    </row>
    <row r="685" spans="10:76">
      <c r="J685"/>
      <c r="K685"/>
      <c r="L685"/>
      <c r="M685"/>
      <c r="N685"/>
      <c r="O685"/>
      <c r="P685"/>
      <c r="Q685"/>
      <c r="R685"/>
      <c r="S685"/>
      <c r="T685"/>
      <c r="U685"/>
      <c r="V685"/>
      <c r="W685"/>
      <c r="X685"/>
      <c r="Y685"/>
      <c r="Z685"/>
      <c r="AA685"/>
      <c r="AB685"/>
      <c r="AC685"/>
      <c r="AD685"/>
      <c r="AE685"/>
      <c r="AF685"/>
      <c r="AG685"/>
      <c r="AH685"/>
      <c r="AI685"/>
      <c r="AJ685"/>
      <c r="AK685"/>
      <c r="AL685"/>
      <c r="AM685"/>
      <c r="AN685" s="74"/>
      <c r="AO685"/>
      <c r="AP685"/>
      <c r="AQ685"/>
      <c r="AR685"/>
      <c r="AS685"/>
      <c r="AT685"/>
      <c r="AU685"/>
      <c r="AV685"/>
      <c r="AW685"/>
      <c r="AX685"/>
      <c r="AY685"/>
      <c r="AZ685"/>
      <c r="BA685"/>
      <c r="BB685"/>
      <c r="BC685"/>
      <c r="BD685"/>
      <c r="BE685"/>
      <c r="BF685"/>
      <c r="BG685"/>
      <c r="BH685"/>
      <c r="BI685"/>
      <c r="BJ685"/>
      <c r="BK685"/>
      <c r="BL685"/>
      <c r="BM685"/>
      <c r="BN685"/>
      <c r="BO685"/>
      <c r="BP685"/>
      <c r="BQ685"/>
      <c r="BR685"/>
      <c r="BS685"/>
      <c r="BT685"/>
      <c r="BU685"/>
      <c r="BV685"/>
      <c r="BW685"/>
      <c r="BX685"/>
    </row>
    <row r="686" spans="10:76">
      <c r="J686"/>
      <c r="K686"/>
      <c r="L686"/>
      <c r="M686"/>
      <c r="N686"/>
      <c r="O686"/>
      <c r="P686"/>
      <c r="Q686"/>
      <c r="R686"/>
      <c r="S686"/>
      <c r="T686"/>
      <c r="U686"/>
      <c r="V686"/>
      <c r="W686"/>
      <c r="X686"/>
      <c r="Y686"/>
      <c r="Z686"/>
      <c r="AA686"/>
      <c r="AB686"/>
      <c r="AC686"/>
      <c r="AD686"/>
      <c r="AE686"/>
      <c r="AF686"/>
      <c r="AG686"/>
      <c r="AH686"/>
      <c r="AI686"/>
      <c r="AJ686"/>
      <c r="AK686"/>
      <c r="AL686"/>
      <c r="AM686"/>
      <c r="AN686" s="74"/>
      <c r="AO686"/>
      <c r="AP686"/>
      <c r="AQ686"/>
      <c r="AR686"/>
      <c r="AS686"/>
      <c r="AT686"/>
      <c r="AU686"/>
      <c r="AV686"/>
      <c r="AW686"/>
      <c r="AX686"/>
      <c r="AY686"/>
      <c r="AZ686"/>
      <c r="BA686"/>
      <c r="BB686"/>
      <c r="BC686"/>
      <c r="BD686"/>
      <c r="BE686"/>
      <c r="BF686"/>
      <c r="BG686"/>
      <c r="BH686"/>
      <c r="BI686"/>
      <c r="BJ686"/>
      <c r="BK686"/>
      <c r="BL686"/>
      <c r="BM686"/>
      <c r="BN686"/>
      <c r="BO686"/>
      <c r="BP686"/>
      <c r="BQ686"/>
      <c r="BR686"/>
      <c r="BS686"/>
      <c r="BT686"/>
      <c r="BU686"/>
      <c r="BV686"/>
      <c r="BW686"/>
      <c r="BX686"/>
    </row>
    <row r="687" spans="10:76">
      <c r="J687"/>
      <c r="K687"/>
      <c r="L687"/>
      <c r="M687"/>
      <c r="N687"/>
      <c r="O687"/>
      <c r="P687"/>
      <c r="Q687"/>
      <c r="R687"/>
      <c r="S687"/>
      <c r="T687"/>
      <c r="U687"/>
      <c r="V687"/>
      <c r="W687"/>
      <c r="X687"/>
      <c r="Y687"/>
      <c r="Z687"/>
      <c r="AA687"/>
      <c r="AB687"/>
      <c r="AC687"/>
      <c r="AD687"/>
      <c r="AE687"/>
      <c r="AF687"/>
      <c r="AG687"/>
      <c r="AH687"/>
      <c r="AI687"/>
      <c r="AJ687"/>
      <c r="AK687"/>
      <c r="AL687"/>
      <c r="AM687"/>
      <c r="AN687" s="74"/>
      <c r="AO687"/>
      <c r="AP687"/>
      <c r="AQ687"/>
      <c r="AR687"/>
      <c r="AS687"/>
      <c r="AT687"/>
      <c r="AU687"/>
      <c r="AV687"/>
      <c r="AW687"/>
      <c r="AX687"/>
      <c r="AY687"/>
      <c r="AZ687"/>
      <c r="BA687"/>
      <c r="BB687"/>
      <c r="BC687"/>
      <c r="BD687"/>
      <c r="BE687"/>
      <c r="BF687"/>
      <c r="BG687"/>
      <c r="BH687"/>
      <c r="BI687"/>
      <c r="BJ687"/>
      <c r="BK687"/>
      <c r="BL687"/>
      <c r="BM687"/>
      <c r="BN687"/>
      <c r="BO687"/>
      <c r="BP687"/>
      <c r="BQ687"/>
      <c r="BR687"/>
      <c r="BS687"/>
      <c r="BT687"/>
      <c r="BU687"/>
      <c r="BV687"/>
      <c r="BW687"/>
      <c r="BX687"/>
    </row>
    <row r="688" spans="10:76">
      <c r="J688"/>
      <c r="K688"/>
      <c r="L688"/>
      <c r="M688"/>
      <c r="N688"/>
      <c r="O688"/>
      <c r="P688"/>
      <c r="Q688"/>
      <c r="R688"/>
      <c r="S688"/>
      <c r="T688"/>
      <c r="U688"/>
      <c r="V688"/>
      <c r="W688"/>
      <c r="X688"/>
      <c r="Y688"/>
      <c r="Z688"/>
      <c r="AA688"/>
      <c r="AB688"/>
      <c r="AC688"/>
      <c r="AD688"/>
      <c r="AE688"/>
      <c r="AF688"/>
      <c r="AG688"/>
      <c r="AH688"/>
      <c r="AI688"/>
      <c r="AJ688"/>
      <c r="AK688"/>
      <c r="AL688"/>
      <c r="AM688"/>
      <c r="AN688" s="74"/>
      <c r="AO688"/>
      <c r="AP688"/>
      <c r="AQ688"/>
      <c r="AR688"/>
      <c r="AS688"/>
      <c r="AT688"/>
      <c r="AU688"/>
      <c r="AV688"/>
      <c r="AW688"/>
      <c r="AX688"/>
      <c r="AY688"/>
      <c r="AZ688"/>
      <c r="BA688"/>
      <c r="BB688"/>
      <c r="BC688"/>
      <c r="BD688"/>
      <c r="BE688"/>
      <c r="BF688"/>
      <c r="BG688"/>
      <c r="BH688"/>
      <c r="BI688"/>
      <c r="BJ688"/>
      <c r="BK688"/>
      <c r="BL688"/>
      <c r="BM688"/>
      <c r="BN688"/>
      <c r="BO688"/>
      <c r="BP688"/>
      <c r="BQ688"/>
      <c r="BR688"/>
      <c r="BS688"/>
      <c r="BT688"/>
      <c r="BU688"/>
      <c r="BV688"/>
      <c r="BW688"/>
      <c r="BX688"/>
    </row>
    <row r="689" spans="10:76">
      <c r="J689"/>
      <c r="K689"/>
      <c r="L689"/>
      <c r="M689"/>
      <c r="N689"/>
      <c r="O689"/>
      <c r="P689"/>
      <c r="Q689"/>
      <c r="R689"/>
      <c r="S689"/>
      <c r="T689"/>
      <c r="U689"/>
      <c r="V689"/>
      <c r="W689"/>
      <c r="X689"/>
      <c r="Y689"/>
      <c r="Z689"/>
      <c r="AA689"/>
      <c r="AB689"/>
      <c r="AC689"/>
      <c r="AD689"/>
      <c r="AE689"/>
      <c r="AF689"/>
      <c r="AG689"/>
      <c r="AH689"/>
      <c r="AI689"/>
      <c r="AJ689"/>
      <c r="AK689"/>
      <c r="AL689"/>
      <c r="AM689"/>
      <c r="AN689" s="74"/>
      <c r="AO689"/>
      <c r="AP689"/>
      <c r="AQ689"/>
      <c r="AR689"/>
      <c r="AS689"/>
      <c r="AT689"/>
      <c r="AU689"/>
      <c r="AV689"/>
      <c r="AW689"/>
      <c r="AX689"/>
      <c r="AY689"/>
      <c r="AZ689"/>
      <c r="BA689"/>
      <c r="BB689"/>
      <c r="BC689"/>
      <c r="BD689"/>
      <c r="BE689"/>
      <c r="BF689"/>
      <c r="BG689"/>
      <c r="BH689"/>
      <c r="BI689"/>
      <c r="BJ689"/>
      <c r="BK689"/>
      <c r="BL689"/>
      <c r="BM689"/>
      <c r="BN689"/>
      <c r="BO689"/>
      <c r="BP689"/>
      <c r="BQ689"/>
      <c r="BR689"/>
      <c r="BS689"/>
      <c r="BT689"/>
      <c r="BU689"/>
      <c r="BV689"/>
      <c r="BW689"/>
      <c r="BX689"/>
    </row>
    <row r="690" spans="10:76">
      <c r="J690"/>
      <c r="K690"/>
      <c r="L690"/>
      <c r="M690"/>
      <c r="N690"/>
      <c r="O690"/>
      <c r="P690"/>
      <c r="Q690"/>
      <c r="R690"/>
      <c r="S690"/>
      <c r="T690"/>
      <c r="U690"/>
      <c r="V690"/>
      <c r="W690"/>
      <c r="X690"/>
      <c r="Y690"/>
      <c r="Z690"/>
      <c r="AA690"/>
      <c r="AB690"/>
      <c r="AC690"/>
      <c r="AD690"/>
      <c r="AE690"/>
      <c r="AF690"/>
      <c r="AG690"/>
      <c r="AH690"/>
      <c r="AI690"/>
      <c r="AJ690"/>
      <c r="AK690"/>
      <c r="AL690"/>
      <c r="AM690"/>
      <c r="AN690" s="74"/>
      <c r="AO690"/>
      <c r="AP690"/>
      <c r="AQ690"/>
      <c r="AR690"/>
      <c r="AS690"/>
      <c r="AT690"/>
      <c r="AU690"/>
      <c r="AV690"/>
      <c r="AW690"/>
      <c r="AX690"/>
      <c r="AY690"/>
      <c r="AZ690"/>
      <c r="BA690"/>
      <c r="BB690"/>
      <c r="BC690"/>
      <c r="BD690"/>
      <c r="BE690"/>
      <c r="BF690"/>
      <c r="BG690"/>
      <c r="BH690"/>
      <c r="BI690"/>
      <c r="BJ690"/>
      <c r="BK690"/>
      <c r="BL690"/>
      <c r="BM690"/>
      <c r="BN690"/>
      <c r="BO690"/>
      <c r="BP690"/>
      <c r="BQ690"/>
      <c r="BR690"/>
      <c r="BS690"/>
      <c r="BT690"/>
      <c r="BU690"/>
      <c r="BV690"/>
      <c r="BW690"/>
      <c r="BX690"/>
    </row>
    <row r="691" spans="10:76">
      <c r="J691"/>
      <c r="K691"/>
      <c r="L691"/>
      <c r="M691"/>
      <c r="N691"/>
      <c r="O691"/>
      <c r="P691"/>
      <c r="Q691"/>
      <c r="R691"/>
      <c r="S691"/>
      <c r="T691"/>
      <c r="U691"/>
      <c r="V691"/>
      <c r="W691"/>
      <c r="X691"/>
      <c r="Y691"/>
      <c r="Z691"/>
      <c r="AA691"/>
      <c r="AB691"/>
      <c r="AC691"/>
      <c r="AD691"/>
      <c r="AE691"/>
      <c r="AF691"/>
      <c r="AG691"/>
      <c r="AH691"/>
      <c r="AI691"/>
      <c r="AJ691"/>
      <c r="AK691"/>
      <c r="AL691"/>
      <c r="AM691"/>
      <c r="AN691" s="74"/>
      <c r="AO691"/>
      <c r="AP691"/>
      <c r="AQ691"/>
      <c r="AR691"/>
      <c r="AS691"/>
      <c r="AT691"/>
      <c r="AU691"/>
      <c r="AV691"/>
      <c r="AW691"/>
      <c r="AX691"/>
      <c r="AY691"/>
      <c r="AZ691"/>
      <c r="BA691"/>
      <c r="BB691"/>
      <c r="BC691"/>
      <c r="BD691"/>
      <c r="BE691"/>
      <c r="BF691"/>
      <c r="BG691"/>
      <c r="BH691"/>
      <c r="BI691"/>
      <c r="BJ691"/>
      <c r="BK691"/>
      <c r="BL691"/>
      <c r="BM691"/>
      <c r="BN691"/>
      <c r="BO691"/>
      <c r="BP691"/>
      <c r="BQ691"/>
      <c r="BR691"/>
      <c r="BS691"/>
      <c r="BT691"/>
      <c r="BU691"/>
      <c r="BV691"/>
      <c r="BW691"/>
      <c r="BX691"/>
    </row>
    <row r="692" spans="10:76">
      <c r="J692"/>
      <c r="K692"/>
      <c r="L692"/>
      <c r="M692"/>
      <c r="N692"/>
      <c r="O692"/>
      <c r="P692"/>
      <c r="Q692"/>
      <c r="R692"/>
      <c r="S692"/>
      <c r="T692"/>
      <c r="U692"/>
      <c r="V692"/>
      <c r="W692"/>
      <c r="X692"/>
      <c r="Y692"/>
      <c r="Z692"/>
      <c r="AA692"/>
      <c r="AB692"/>
      <c r="AC692"/>
      <c r="AD692"/>
      <c r="AE692"/>
      <c r="AF692"/>
      <c r="AG692"/>
      <c r="AH692"/>
      <c r="AI692"/>
      <c r="AJ692"/>
      <c r="AK692"/>
      <c r="AL692"/>
      <c r="AM692"/>
      <c r="AN692" s="74"/>
      <c r="AO692"/>
      <c r="AP692"/>
      <c r="AQ692"/>
      <c r="AR692"/>
      <c r="AS692"/>
      <c r="AT692"/>
      <c r="AU692"/>
      <c r="AV692"/>
      <c r="AW692"/>
      <c r="AX692"/>
      <c r="AY692"/>
      <c r="AZ692"/>
      <c r="BA692"/>
      <c r="BB692"/>
      <c r="BC692"/>
      <c r="BD692"/>
      <c r="BE692"/>
      <c r="BF692"/>
      <c r="BG692"/>
      <c r="BH692"/>
      <c r="BI692"/>
      <c r="BJ692"/>
      <c r="BK692"/>
      <c r="BL692"/>
      <c r="BM692"/>
      <c r="BN692"/>
      <c r="BO692"/>
      <c r="BP692"/>
      <c r="BQ692"/>
      <c r="BR692"/>
      <c r="BS692"/>
      <c r="BT692"/>
      <c r="BU692"/>
      <c r="BV692"/>
      <c r="BW692"/>
      <c r="BX692"/>
    </row>
    <row r="693" spans="10:76">
      <c r="J693"/>
      <c r="K693"/>
      <c r="L693"/>
      <c r="M693"/>
      <c r="N693"/>
      <c r="O693"/>
      <c r="P693"/>
      <c r="Q693"/>
      <c r="R693"/>
      <c r="S693"/>
      <c r="T693"/>
      <c r="U693"/>
      <c r="V693"/>
      <c r="W693"/>
      <c r="X693"/>
      <c r="Y693"/>
      <c r="Z693"/>
      <c r="AA693"/>
      <c r="AB693"/>
      <c r="AC693"/>
      <c r="AD693"/>
      <c r="AE693"/>
      <c r="AF693"/>
      <c r="AG693"/>
      <c r="AH693"/>
      <c r="AI693"/>
      <c r="AJ693"/>
      <c r="AK693"/>
      <c r="AL693"/>
      <c r="AM693"/>
      <c r="AN693" s="74"/>
      <c r="AO693"/>
      <c r="AP693"/>
      <c r="AQ693"/>
      <c r="AR693"/>
      <c r="AS693"/>
      <c r="AT693"/>
      <c r="AU693"/>
      <c r="AV693"/>
      <c r="AW693"/>
      <c r="AX693"/>
      <c r="AY693"/>
      <c r="AZ693"/>
      <c r="BA693"/>
      <c r="BB693"/>
      <c r="BC693"/>
      <c r="BD693"/>
      <c r="BE693"/>
      <c r="BF693"/>
      <c r="BG693"/>
      <c r="BH693"/>
      <c r="BI693"/>
      <c r="BJ693"/>
      <c r="BK693"/>
      <c r="BL693"/>
      <c r="BM693"/>
      <c r="BN693"/>
      <c r="BO693"/>
      <c r="BP693"/>
      <c r="BQ693"/>
      <c r="BR693"/>
      <c r="BS693"/>
      <c r="BT693"/>
      <c r="BU693"/>
      <c r="BV693"/>
      <c r="BW693"/>
      <c r="BX693"/>
    </row>
    <row r="694" spans="10:76">
      <c r="J694"/>
      <c r="K694"/>
      <c r="L694"/>
      <c r="M694"/>
      <c r="N694"/>
      <c r="O694"/>
      <c r="P694"/>
      <c r="Q694"/>
      <c r="R694"/>
      <c r="S694"/>
      <c r="T694"/>
      <c r="U694"/>
      <c r="V694"/>
      <c r="W694"/>
      <c r="X694"/>
      <c r="Y694"/>
      <c r="Z694"/>
      <c r="AA694"/>
      <c r="AB694"/>
      <c r="AC694"/>
      <c r="AD694"/>
      <c r="AE694"/>
      <c r="AF694"/>
      <c r="AG694"/>
      <c r="AH694"/>
      <c r="AI694"/>
      <c r="AJ694"/>
      <c r="AK694"/>
      <c r="AL694"/>
      <c r="AM694"/>
      <c r="AN694" s="74"/>
      <c r="AO694"/>
      <c r="AP694"/>
      <c r="AQ694"/>
      <c r="AR694"/>
      <c r="AS694"/>
      <c r="AT694"/>
      <c r="AU694"/>
      <c r="AV694"/>
      <c r="AW694"/>
      <c r="AX694"/>
      <c r="AY694"/>
      <c r="AZ694"/>
      <c r="BA694"/>
      <c r="BB694"/>
      <c r="BC694"/>
      <c r="BD694"/>
      <c r="BE694"/>
      <c r="BF694"/>
      <c r="BG694"/>
      <c r="BH694"/>
      <c r="BI694"/>
      <c r="BJ694"/>
      <c r="BK694"/>
      <c r="BL694"/>
      <c r="BM694"/>
      <c r="BN694"/>
      <c r="BO694"/>
      <c r="BP694"/>
      <c r="BQ694"/>
      <c r="BR694"/>
      <c r="BS694"/>
      <c r="BT694"/>
      <c r="BU694"/>
      <c r="BV694"/>
      <c r="BW694"/>
      <c r="BX694"/>
    </row>
    <row r="695" spans="10:76">
      <c r="J695"/>
      <c r="K695"/>
      <c r="L695"/>
      <c r="M695"/>
      <c r="N695"/>
      <c r="O695"/>
      <c r="P695"/>
      <c r="Q695"/>
      <c r="R695"/>
      <c r="S695"/>
      <c r="T695"/>
      <c r="U695"/>
      <c r="V695"/>
      <c r="W695"/>
      <c r="X695"/>
      <c r="Y695"/>
      <c r="Z695"/>
      <c r="AA695"/>
      <c r="AB695"/>
      <c r="AC695"/>
      <c r="AD695"/>
      <c r="AE695"/>
      <c r="AF695"/>
      <c r="AG695"/>
      <c r="AH695"/>
      <c r="AI695"/>
      <c r="AJ695"/>
      <c r="AK695"/>
      <c r="AL695"/>
      <c r="AM695"/>
      <c r="AN695" s="74"/>
      <c r="AO695"/>
      <c r="AP695"/>
      <c r="AQ695"/>
      <c r="AR695"/>
      <c r="AS695"/>
      <c r="AT695"/>
      <c r="AU695"/>
      <c r="AV695"/>
      <c r="AW695"/>
      <c r="AX695"/>
      <c r="AY695"/>
      <c r="AZ695"/>
      <c r="BA695"/>
      <c r="BB695"/>
      <c r="BC695"/>
      <c r="BD695"/>
      <c r="BE695"/>
      <c r="BF695"/>
      <c r="BG695"/>
      <c r="BH695"/>
      <c r="BI695"/>
      <c r="BJ695"/>
      <c r="BK695"/>
      <c r="BL695"/>
      <c r="BM695"/>
      <c r="BN695"/>
      <c r="BO695"/>
      <c r="BP695"/>
      <c r="BQ695"/>
      <c r="BR695"/>
      <c r="BS695"/>
      <c r="BT695"/>
      <c r="BU695"/>
      <c r="BV695"/>
      <c r="BW695"/>
      <c r="BX695"/>
    </row>
    <row r="696" spans="10:76">
      <c r="J696"/>
      <c r="K696"/>
      <c r="L696"/>
      <c r="M696"/>
      <c r="N696"/>
      <c r="O696"/>
      <c r="P696"/>
      <c r="Q696"/>
      <c r="R696"/>
      <c r="S696"/>
      <c r="T696"/>
      <c r="U696"/>
      <c r="V696"/>
      <c r="W696"/>
      <c r="X696"/>
      <c r="Y696"/>
      <c r="Z696"/>
      <c r="AA696"/>
      <c r="AB696"/>
      <c r="AC696"/>
      <c r="AD696"/>
      <c r="AE696"/>
      <c r="AF696"/>
      <c r="AG696"/>
      <c r="AH696"/>
      <c r="AI696"/>
      <c r="AJ696"/>
      <c r="AK696"/>
      <c r="AL696"/>
      <c r="AM696"/>
      <c r="AN696" s="74"/>
      <c r="AO696"/>
      <c r="AP696"/>
      <c r="AQ696"/>
      <c r="AR696"/>
      <c r="AS696"/>
      <c r="AT696"/>
      <c r="AU696"/>
      <c r="AV696"/>
      <c r="AW696"/>
      <c r="AX696"/>
      <c r="AY696"/>
      <c r="AZ696"/>
      <c r="BA696"/>
      <c r="BB696"/>
      <c r="BC696"/>
      <c r="BD696"/>
      <c r="BE696"/>
      <c r="BF696"/>
      <c r="BG696"/>
      <c r="BH696"/>
      <c r="BI696"/>
      <c r="BJ696"/>
      <c r="BK696"/>
      <c r="BL696"/>
      <c r="BM696"/>
      <c r="BN696"/>
      <c r="BO696"/>
      <c r="BP696"/>
      <c r="BQ696"/>
      <c r="BR696"/>
      <c r="BS696"/>
      <c r="BT696"/>
      <c r="BU696"/>
      <c r="BV696"/>
      <c r="BW696"/>
      <c r="BX696"/>
    </row>
    <row r="697" spans="10:76">
      <c r="J697"/>
      <c r="K697"/>
      <c r="L697"/>
      <c r="M697"/>
      <c r="N697"/>
      <c r="O697"/>
      <c r="P697"/>
      <c r="Q697"/>
      <c r="R697"/>
      <c r="S697"/>
      <c r="T697"/>
      <c r="U697"/>
      <c r="V697"/>
      <c r="W697"/>
      <c r="X697"/>
      <c r="Y697"/>
      <c r="Z697"/>
      <c r="AA697"/>
      <c r="AB697"/>
      <c r="AC697"/>
      <c r="AD697"/>
      <c r="AE697"/>
      <c r="AF697"/>
      <c r="AG697"/>
      <c r="AH697"/>
      <c r="AI697"/>
      <c r="AJ697"/>
      <c r="AK697"/>
      <c r="AL697"/>
      <c r="AM697"/>
      <c r="AN697" s="74"/>
      <c r="AO697"/>
      <c r="AP697"/>
      <c r="AQ697"/>
      <c r="AR697"/>
      <c r="AS697"/>
      <c r="AT697"/>
      <c r="AU697"/>
      <c r="AV697"/>
      <c r="AW697"/>
      <c r="AX697"/>
      <c r="AY697"/>
      <c r="AZ697"/>
      <c r="BA697"/>
      <c r="BB697"/>
      <c r="BC697"/>
      <c r="BD697"/>
      <c r="BE697"/>
      <c r="BF697"/>
      <c r="BG697"/>
      <c r="BH697"/>
      <c r="BI697"/>
      <c r="BJ697"/>
      <c r="BK697"/>
      <c r="BL697"/>
      <c r="BM697"/>
      <c r="BN697"/>
      <c r="BO697"/>
      <c r="BP697"/>
      <c r="BQ697"/>
      <c r="BR697"/>
      <c r="BS697"/>
      <c r="BT697"/>
      <c r="BU697"/>
      <c r="BV697"/>
      <c r="BW697"/>
      <c r="BX697"/>
    </row>
    <row r="698" spans="10:76">
      <c r="J698"/>
      <c r="K698"/>
      <c r="L698"/>
      <c r="M698"/>
      <c r="N698"/>
      <c r="O698"/>
      <c r="P698"/>
      <c r="Q698"/>
      <c r="R698"/>
      <c r="S698"/>
      <c r="T698"/>
      <c r="U698"/>
      <c r="V698"/>
      <c r="W698"/>
      <c r="X698"/>
      <c r="Y698"/>
      <c r="Z698"/>
      <c r="AA698"/>
      <c r="AB698"/>
      <c r="AC698"/>
      <c r="AD698"/>
      <c r="AE698"/>
      <c r="AF698"/>
      <c r="AG698"/>
      <c r="AH698"/>
      <c r="AI698"/>
      <c r="AJ698"/>
      <c r="AK698"/>
      <c r="AL698"/>
      <c r="AM698"/>
      <c r="AN698" s="74"/>
      <c r="AO698"/>
      <c r="AP698"/>
      <c r="AQ698"/>
      <c r="AR698"/>
      <c r="AS698"/>
      <c r="AT698"/>
      <c r="AU698"/>
      <c r="AV698"/>
      <c r="AW698"/>
      <c r="AX698"/>
      <c r="AY698"/>
      <c r="AZ698"/>
      <c r="BA698"/>
      <c r="BB698"/>
      <c r="BC698"/>
      <c r="BD698"/>
      <c r="BE698"/>
      <c r="BF698"/>
      <c r="BG698"/>
      <c r="BH698"/>
      <c r="BI698"/>
      <c r="BJ698"/>
      <c r="BK698"/>
      <c r="BL698"/>
      <c r="BM698"/>
      <c r="BN698"/>
      <c r="BO698"/>
      <c r="BP698"/>
      <c r="BQ698"/>
      <c r="BR698"/>
      <c r="BS698"/>
      <c r="BT698"/>
      <c r="BU698"/>
      <c r="BV698"/>
      <c r="BW698"/>
      <c r="BX698"/>
    </row>
    <row r="699" spans="10:76">
      <c r="J699"/>
      <c r="K699"/>
      <c r="L699"/>
      <c r="M699"/>
      <c r="N699"/>
      <c r="O699"/>
      <c r="P699"/>
      <c r="Q699"/>
      <c r="R699"/>
      <c r="S699"/>
      <c r="T699"/>
      <c r="U699"/>
      <c r="V699"/>
      <c r="W699"/>
      <c r="X699"/>
      <c r="Y699"/>
      <c r="Z699"/>
      <c r="AA699"/>
      <c r="AB699"/>
      <c r="AC699"/>
      <c r="AD699"/>
      <c r="AE699"/>
      <c r="AF699"/>
      <c r="AG699"/>
      <c r="AH699"/>
      <c r="AI699"/>
      <c r="AJ699"/>
      <c r="AK699"/>
      <c r="AL699"/>
      <c r="AM699"/>
      <c r="AN699" s="74"/>
      <c r="AO699"/>
      <c r="AP699"/>
      <c r="AQ699"/>
      <c r="AR699"/>
      <c r="AS699"/>
      <c r="AT699"/>
      <c r="AU699"/>
      <c r="AV699"/>
      <c r="AW699"/>
      <c r="AX699"/>
      <c r="AY699"/>
      <c r="AZ699"/>
      <c r="BA699"/>
      <c r="BB699"/>
      <c r="BC699"/>
      <c r="BD699"/>
      <c r="BE699"/>
      <c r="BF699"/>
      <c r="BG699"/>
      <c r="BH699"/>
      <c r="BI699"/>
      <c r="BJ699"/>
      <c r="BK699"/>
      <c r="BL699"/>
      <c r="BM699"/>
      <c r="BN699"/>
      <c r="BO699"/>
      <c r="BP699"/>
      <c r="BQ699"/>
      <c r="BR699"/>
      <c r="BS699"/>
      <c r="BT699"/>
      <c r="BU699"/>
      <c r="BV699"/>
      <c r="BW699"/>
      <c r="BX699"/>
    </row>
    <row r="700" spans="10:76">
      <c r="J700"/>
      <c r="K700"/>
      <c r="L700"/>
      <c r="M700"/>
      <c r="N700"/>
      <c r="O700"/>
      <c r="P700"/>
      <c r="Q700"/>
      <c r="R700"/>
      <c r="S700"/>
      <c r="T700"/>
      <c r="U700"/>
      <c r="V700"/>
      <c r="W700"/>
      <c r="X700"/>
      <c r="Y700"/>
      <c r="Z700"/>
      <c r="AA700"/>
      <c r="AB700"/>
      <c r="AC700"/>
      <c r="AD700"/>
      <c r="AE700"/>
      <c r="AF700"/>
      <c r="AG700"/>
      <c r="AH700"/>
      <c r="AI700"/>
      <c r="AJ700"/>
      <c r="AK700"/>
      <c r="AL700"/>
      <c r="AM700"/>
      <c r="AN700" s="74"/>
      <c r="AO700"/>
      <c r="AP700"/>
      <c r="AQ700"/>
      <c r="AR700"/>
      <c r="AS700"/>
      <c r="AT700"/>
      <c r="AU700"/>
      <c r="AV700"/>
      <c r="AW700"/>
      <c r="AX700"/>
      <c r="AY700"/>
      <c r="AZ700"/>
      <c r="BA700"/>
      <c r="BB700"/>
      <c r="BC700"/>
      <c r="BD700"/>
      <c r="BE700"/>
      <c r="BF700"/>
      <c r="BG700"/>
      <c r="BH700"/>
      <c r="BI700"/>
      <c r="BJ700"/>
      <c r="BK700"/>
      <c r="BL700"/>
      <c r="BM700"/>
      <c r="BN700"/>
      <c r="BO700"/>
      <c r="BP700"/>
      <c r="BQ700"/>
      <c r="BR700"/>
      <c r="BS700"/>
      <c r="BT700"/>
      <c r="BU700"/>
      <c r="BV700"/>
      <c r="BW700"/>
      <c r="BX700"/>
    </row>
    <row r="701" spans="10:76">
      <c r="J701"/>
      <c r="K701"/>
      <c r="L701"/>
      <c r="M701"/>
      <c r="N701"/>
      <c r="O701"/>
      <c r="P701"/>
      <c r="Q701"/>
      <c r="R701"/>
      <c r="S701"/>
      <c r="T701"/>
      <c r="U701"/>
      <c r="V701"/>
      <c r="W701"/>
      <c r="X701"/>
      <c r="Y701"/>
      <c r="Z701"/>
      <c r="AA701"/>
      <c r="AB701"/>
      <c r="AC701"/>
      <c r="AD701"/>
      <c r="AE701"/>
      <c r="AF701"/>
      <c r="AG701"/>
      <c r="AH701"/>
      <c r="AI701"/>
      <c r="AJ701"/>
      <c r="AK701"/>
      <c r="AL701"/>
      <c r="AM701"/>
      <c r="AN701" s="74"/>
      <c r="AO701"/>
      <c r="AP701"/>
      <c r="AQ701"/>
      <c r="AR701"/>
      <c r="AS701"/>
      <c r="AT701"/>
      <c r="AU701"/>
      <c r="AV701"/>
      <c r="AW701"/>
      <c r="AX701"/>
      <c r="AY701"/>
      <c r="AZ701"/>
      <c r="BA701"/>
      <c r="BB701"/>
      <c r="BC701"/>
      <c r="BD701"/>
      <c r="BE701"/>
      <c r="BF701"/>
      <c r="BG701"/>
      <c r="BH701"/>
      <c r="BI701"/>
      <c r="BJ701"/>
      <c r="BK701"/>
      <c r="BL701"/>
      <c r="BM701"/>
      <c r="BN701"/>
      <c r="BO701"/>
      <c r="BP701"/>
      <c r="BQ701"/>
      <c r="BR701"/>
      <c r="BS701"/>
      <c r="BT701"/>
      <c r="BU701"/>
      <c r="BV701"/>
      <c r="BW701"/>
      <c r="BX701"/>
    </row>
    <row r="702" spans="10:76">
      <c r="J702"/>
      <c r="K702"/>
      <c r="L702"/>
      <c r="M702"/>
      <c r="N702"/>
      <c r="O702"/>
      <c r="P702"/>
      <c r="Q702"/>
      <c r="R702"/>
      <c r="S702"/>
      <c r="T702"/>
      <c r="U702"/>
      <c r="V702"/>
      <c r="W702"/>
      <c r="X702"/>
      <c r="Y702"/>
      <c r="Z702"/>
      <c r="AA702"/>
      <c r="AB702"/>
      <c r="AC702"/>
      <c r="AD702"/>
      <c r="AE702"/>
      <c r="AF702"/>
      <c r="AG702"/>
      <c r="AH702"/>
      <c r="AI702"/>
      <c r="AJ702"/>
      <c r="AK702"/>
      <c r="AL702"/>
      <c r="AM702"/>
      <c r="AN702" s="74"/>
      <c r="AO702"/>
      <c r="AP702"/>
      <c r="AQ702"/>
      <c r="AR702"/>
      <c r="AS702"/>
      <c r="AT702"/>
      <c r="AU702"/>
      <c r="AV702"/>
      <c r="AW702"/>
      <c r="AX702"/>
      <c r="AY702"/>
      <c r="AZ702"/>
      <c r="BA702"/>
      <c r="BB702"/>
      <c r="BC702"/>
      <c r="BD702"/>
      <c r="BE702"/>
      <c r="BF702"/>
      <c r="BG702"/>
      <c r="BH702"/>
      <c r="BI702"/>
      <c r="BJ702"/>
      <c r="BK702"/>
      <c r="BL702"/>
      <c r="BM702"/>
      <c r="BN702"/>
      <c r="BO702"/>
      <c r="BP702"/>
      <c r="BQ702"/>
      <c r="BR702"/>
      <c r="BS702"/>
      <c r="BT702"/>
      <c r="BU702"/>
      <c r="BV702"/>
      <c r="BW702"/>
      <c r="BX702"/>
    </row>
    <row r="703" spans="10:76">
      <c r="J703"/>
      <c r="K703"/>
      <c r="L703"/>
      <c r="M703"/>
      <c r="N703"/>
      <c r="O703"/>
      <c r="P703"/>
      <c r="Q703"/>
      <c r="R703"/>
      <c r="S703"/>
      <c r="T703"/>
      <c r="U703"/>
      <c r="V703"/>
      <c r="W703"/>
      <c r="X703"/>
      <c r="Y703"/>
      <c r="Z703"/>
      <c r="AA703"/>
      <c r="AB703"/>
      <c r="AC703"/>
      <c r="AD703"/>
      <c r="AE703"/>
      <c r="AF703"/>
      <c r="AG703"/>
      <c r="AH703"/>
      <c r="AI703"/>
      <c r="AJ703"/>
      <c r="AK703"/>
      <c r="AL703"/>
      <c r="AM703"/>
      <c r="AN703" s="74"/>
      <c r="AO703"/>
      <c r="AP703"/>
      <c r="AQ703"/>
      <c r="AR703"/>
      <c r="AS703"/>
      <c r="AT703"/>
      <c r="AU703"/>
      <c r="AV703"/>
      <c r="AW703"/>
      <c r="AX703"/>
      <c r="AY703"/>
      <c r="AZ703"/>
      <c r="BA703"/>
      <c r="BB703"/>
      <c r="BC703"/>
      <c r="BD703"/>
      <c r="BE703"/>
      <c r="BF703"/>
      <c r="BG703"/>
      <c r="BH703"/>
      <c r="BI703"/>
      <c r="BJ703"/>
      <c r="BK703"/>
      <c r="BL703"/>
      <c r="BM703"/>
      <c r="BN703"/>
      <c r="BO703"/>
      <c r="BP703"/>
      <c r="BQ703"/>
      <c r="BR703"/>
      <c r="BS703"/>
      <c r="BT703"/>
      <c r="BU703"/>
      <c r="BV703"/>
      <c r="BW703"/>
      <c r="BX703"/>
    </row>
    <row r="704" spans="10:76">
      <c r="J704"/>
      <c r="K704"/>
      <c r="L704"/>
      <c r="M704"/>
      <c r="N704"/>
      <c r="O704"/>
      <c r="P704"/>
      <c r="Q704"/>
      <c r="R704"/>
      <c r="S704"/>
      <c r="T704"/>
      <c r="U704"/>
      <c r="V704"/>
      <c r="W704"/>
      <c r="X704"/>
      <c r="Y704"/>
      <c r="Z704"/>
      <c r="AA704"/>
      <c r="AB704"/>
      <c r="AC704"/>
      <c r="AD704"/>
      <c r="AE704"/>
      <c r="AF704"/>
      <c r="AG704"/>
      <c r="AH704"/>
      <c r="AI704"/>
      <c r="AJ704"/>
      <c r="AK704"/>
      <c r="AL704"/>
      <c r="AM704"/>
      <c r="AN704" s="74"/>
      <c r="AO704"/>
      <c r="AP704"/>
      <c r="AQ704"/>
      <c r="AR704"/>
      <c r="AS704"/>
      <c r="AT704"/>
      <c r="AU704"/>
      <c r="AV704"/>
      <c r="AW704"/>
      <c r="AX704"/>
      <c r="AY704"/>
      <c r="AZ704"/>
      <c r="BA704"/>
      <c r="BB704"/>
      <c r="BC704"/>
      <c r="BD704"/>
      <c r="BE704"/>
      <c r="BF704"/>
      <c r="BG704"/>
      <c r="BH704"/>
      <c r="BI704"/>
      <c r="BJ704"/>
      <c r="BK704"/>
      <c r="BL704"/>
      <c r="BM704"/>
      <c r="BN704"/>
      <c r="BO704"/>
      <c r="BP704"/>
      <c r="BQ704"/>
      <c r="BR704"/>
      <c r="BS704"/>
      <c r="BT704"/>
      <c r="BU704"/>
      <c r="BV704"/>
      <c r="BW704"/>
      <c r="BX704"/>
    </row>
    <row r="705" spans="10:76">
      <c r="J705"/>
      <c r="K705"/>
      <c r="L705"/>
      <c r="M705"/>
      <c r="N705"/>
      <c r="O705"/>
      <c r="P705"/>
      <c r="Q705"/>
      <c r="R705"/>
      <c r="S705"/>
      <c r="T705"/>
      <c r="U705"/>
      <c r="V705"/>
      <c r="W705"/>
      <c r="X705"/>
      <c r="Y705"/>
      <c r="Z705"/>
      <c r="AA705"/>
      <c r="AB705"/>
      <c r="AC705"/>
      <c r="AD705"/>
      <c r="AE705"/>
      <c r="AF705"/>
      <c r="AG705"/>
      <c r="AH705"/>
      <c r="AI705"/>
      <c r="AJ705"/>
      <c r="AK705"/>
      <c r="AL705"/>
      <c r="AM705"/>
      <c r="AN705" s="74"/>
      <c r="AO705"/>
      <c r="AP705"/>
      <c r="AQ705"/>
      <c r="AR705"/>
      <c r="AS705"/>
      <c r="AT705"/>
      <c r="AU705"/>
      <c r="AV705"/>
      <c r="AW705"/>
      <c r="AX705"/>
      <c r="AY705"/>
      <c r="AZ705"/>
      <c r="BA705"/>
      <c r="BB705"/>
      <c r="BC705"/>
      <c r="BD705"/>
      <c r="BE705"/>
      <c r="BF705"/>
      <c r="BG705"/>
      <c r="BH705"/>
      <c r="BI705"/>
      <c r="BJ705"/>
      <c r="BK705"/>
      <c r="BL705"/>
      <c r="BM705"/>
      <c r="BN705"/>
      <c r="BO705"/>
      <c r="BP705"/>
      <c r="BQ705"/>
      <c r="BR705"/>
      <c r="BS705"/>
      <c r="BT705"/>
      <c r="BU705"/>
      <c r="BV705"/>
      <c r="BW705"/>
      <c r="BX705"/>
    </row>
    <row r="706" spans="10:76">
      <c r="J706"/>
      <c r="K706"/>
      <c r="L706"/>
      <c r="M706"/>
      <c r="N706"/>
      <c r="O706"/>
      <c r="P706"/>
      <c r="Q706"/>
      <c r="R706"/>
      <c r="S706"/>
      <c r="T706"/>
      <c r="U706"/>
      <c r="V706"/>
      <c r="W706"/>
      <c r="X706"/>
      <c r="Y706"/>
      <c r="Z706"/>
      <c r="AA706"/>
      <c r="AB706"/>
      <c r="AC706"/>
      <c r="AD706"/>
      <c r="AE706"/>
      <c r="AF706"/>
      <c r="AG706"/>
      <c r="AH706"/>
      <c r="AI706"/>
      <c r="AJ706"/>
      <c r="AK706"/>
      <c r="AL706"/>
      <c r="AM706"/>
      <c r="AN706" s="74"/>
      <c r="AO706"/>
      <c r="AP706"/>
      <c r="AQ706"/>
      <c r="AR706"/>
      <c r="AS706"/>
      <c r="AT706"/>
      <c r="AU706"/>
      <c r="AV706"/>
      <c r="AW706"/>
      <c r="AX706"/>
      <c r="AY706"/>
      <c r="AZ706"/>
      <c r="BA706"/>
      <c r="BB706"/>
      <c r="BC706"/>
      <c r="BD706"/>
      <c r="BE706"/>
      <c r="BF706"/>
      <c r="BG706"/>
      <c r="BH706"/>
      <c r="BI706"/>
      <c r="BJ706"/>
      <c r="BK706"/>
      <c r="BL706"/>
      <c r="BM706"/>
      <c r="BN706"/>
      <c r="BO706"/>
      <c r="BP706"/>
      <c r="BQ706"/>
      <c r="BR706"/>
      <c r="BS706"/>
      <c r="BT706"/>
      <c r="BU706"/>
      <c r="BV706"/>
      <c r="BW706"/>
      <c r="BX706"/>
    </row>
    <row r="707" spans="10:76">
      <c r="J707"/>
      <c r="K707"/>
      <c r="L707"/>
      <c r="M707"/>
      <c r="N707"/>
      <c r="O707"/>
      <c r="P707"/>
      <c r="Q707"/>
      <c r="R707"/>
      <c r="S707"/>
      <c r="T707"/>
      <c r="U707"/>
      <c r="V707"/>
      <c r="W707"/>
      <c r="X707"/>
      <c r="Y707"/>
      <c r="Z707"/>
      <c r="AA707"/>
      <c r="AB707"/>
      <c r="AC707"/>
      <c r="AD707"/>
      <c r="AE707"/>
      <c r="AF707"/>
      <c r="AG707"/>
      <c r="AH707"/>
      <c r="AI707"/>
      <c r="AJ707"/>
      <c r="AK707"/>
      <c r="AL707"/>
      <c r="AM707"/>
      <c r="AN707" s="74"/>
      <c r="AO707"/>
      <c r="AP707"/>
      <c r="AQ707"/>
      <c r="AR707"/>
      <c r="AS707"/>
      <c r="AT707"/>
      <c r="AU707"/>
      <c r="AV707"/>
      <c r="AW707"/>
      <c r="AX707"/>
      <c r="AY707"/>
      <c r="AZ707"/>
      <c r="BA707"/>
      <c r="BB707"/>
      <c r="BC707"/>
      <c r="BD707"/>
      <c r="BE707"/>
      <c r="BF707"/>
      <c r="BG707"/>
      <c r="BH707"/>
      <c r="BI707"/>
      <c r="BJ707"/>
      <c r="BK707"/>
      <c r="BL707"/>
      <c r="BM707"/>
      <c r="BN707"/>
      <c r="BO707"/>
      <c r="BP707"/>
      <c r="BQ707"/>
      <c r="BR707"/>
      <c r="BS707"/>
      <c r="BT707"/>
      <c r="BU707"/>
      <c r="BV707"/>
      <c r="BW707"/>
      <c r="BX707"/>
    </row>
    <row r="708" spans="10:76">
      <c r="J708"/>
      <c r="K708"/>
      <c r="L708"/>
      <c r="M708"/>
      <c r="N708"/>
      <c r="O708"/>
      <c r="P708"/>
      <c r="Q708"/>
      <c r="R708"/>
      <c r="S708"/>
      <c r="T708"/>
      <c r="U708"/>
      <c r="V708"/>
      <c r="W708"/>
      <c r="X708"/>
      <c r="Y708"/>
      <c r="Z708"/>
      <c r="AA708"/>
      <c r="AB708"/>
      <c r="AC708"/>
      <c r="AD708"/>
      <c r="AE708"/>
      <c r="AF708"/>
      <c r="AG708"/>
      <c r="AH708"/>
      <c r="AI708"/>
      <c r="AJ708"/>
      <c r="AK708"/>
      <c r="AL708"/>
      <c r="AM708"/>
      <c r="AN708" s="74"/>
      <c r="AO708"/>
      <c r="AP708"/>
      <c r="AQ708"/>
      <c r="AR708"/>
      <c r="AS708"/>
      <c r="AT708"/>
      <c r="AU708"/>
      <c r="AV708"/>
      <c r="AW708"/>
      <c r="AX708"/>
      <c r="AY708"/>
      <c r="AZ708"/>
      <c r="BA708"/>
      <c r="BB708"/>
      <c r="BC708"/>
      <c r="BD708"/>
      <c r="BE708"/>
      <c r="BF708"/>
      <c r="BG708"/>
      <c r="BH708"/>
      <c r="BI708"/>
      <c r="BJ708"/>
      <c r="BK708"/>
      <c r="BL708"/>
      <c r="BM708"/>
      <c r="BN708"/>
      <c r="BO708"/>
      <c r="BP708"/>
      <c r="BQ708"/>
      <c r="BR708"/>
      <c r="BS708"/>
      <c r="BT708"/>
      <c r="BU708"/>
      <c r="BV708"/>
      <c r="BW708"/>
      <c r="BX708"/>
    </row>
    <row r="709" spans="10:76">
      <c r="J709"/>
      <c r="K709"/>
      <c r="L709"/>
      <c r="M709"/>
      <c r="N709"/>
      <c r="O709"/>
      <c r="P709"/>
      <c r="Q709"/>
      <c r="R709"/>
      <c r="S709"/>
      <c r="T709"/>
      <c r="U709"/>
      <c r="V709"/>
      <c r="W709"/>
      <c r="X709"/>
      <c r="Y709"/>
      <c r="Z709"/>
      <c r="AA709"/>
      <c r="AB709"/>
      <c r="AC709"/>
      <c r="AD709"/>
      <c r="AE709"/>
      <c r="AF709"/>
      <c r="AG709"/>
      <c r="AH709"/>
      <c r="AI709"/>
      <c r="AJ709"/>
      <c r="AK709"/>
      <c r="AL709"/>
      <c r="AM709"/>
      <c r="AN709" s="74"/>
      <c r="AO709"/>
      <c r="AP709"/>
      <c r="AQ709"/>
      <c r="AR709"/>
      <c r="AS709"/>
      <c r="AT709"/>
      <c r="AU709"/>
      <c r="AV709"/>
      <c r="AW709"/>
      <c r="AX709"/>
      <c r="AY709"/>
      <c r="AZ709"/>
      <c r="BA709"/>
      <c r="BB709"/>
      <c r="BC709"/>
      <c r="BD709"/>
      <c r="BE709"/>
      <c r="BF709"/>
      <c r="BG709"/>
      <c r="BH709"/>
      <c r="BI709"/>
      <c r="BJ709"/>
      <c r="BK709"/>
      <c r="BL709"/>
      <c r="BM709"/>
      <c r="BN709"/>
      <c r="BO709"/>
      <c r="BP709"/>
      <c r="BQ709"/>
      <c r="BR709"/>
      <c r="BS709"/>
      <c r="BT709"/>
      <c r="BU709"/>
      <c r="BV709"/>
      <c r="BW709"/>
      <c r="BX709"/>
    </row>
    <row r="710" spans="10:76">
      <c r="J710"/>
      <c r="K710"/>
      <c r="L710"/>
      <c r="M710"/>
      <c r="N710"/>
      <c r="O710"/>
      <c r="P710"/>
      <c r="Q710"/>
      <c r="R710"/>
      <c r="S710"/>
      <c r="T710"/>
      <c r="U710"/>
      <c r="V710"/>
      <c r="W710"/>
      <c r="X710"/>
      <c r="Y710"/>
      <c r="Z710"/>
      <c r="AA710"/>
      <c r="AB710"/>
      <c r="AC710"/>
      <c r="AD710"/>
      <c r="AE710"/>
      <c r="AF710"/>
      <c r="AG710"/>
      <c r="AH710"/>
      <c r="AI710"/>
      <c r="AJ710"/>
      <c r="AK710"/>
      <c r="AL710"/>
      <c r="AM710"/>
      <c r="AN710" s="74"/>
      <c r="AO710"/>
      <c r="AP710"/>
      <c r="AQ710"/>
      <c r="AR710"/>
      <c r="AS710"/>
      <c r="AT710"/>
      <c r="AU710"/>
      <c r="AV710"/>
      <c r="AW710"/>
      <c r="AX710"/>
      <c r="AY710"/>
      <c r="AZ710"/>
      <c r="BA710"/>
      <c r="BB710"/>
      <c r="BC710"/>
      <c r="BD710"/>
      <c r="BE710"/>
      <c r="BF710"/>
      <c r="BG710"/>
      <c r="BH710"/>
      <c r="BI710"/>
      <c r="BJ710"/>
      <c r="BK710"/>
      <c r="BL710"/>
      <c r="BM710"/>
      <c r="BN710"/>
      <c r="BO710"/>
      <c r="BP710"/>
      <c r="BQ710"/>
      <c r="BR710"/>
      <c r="BS710"/>
      <c r="BT710"/>
      <c r="BU710"/>
      <c r="BV710"/>
      <c r="BW710"/>
      <c r="BX710"/>
    </row>
    <row r="711" spans="10:76">
      <c r="J711"/>
      <c r="K711"/>
      <c r="L711"/>
      <c r="M711"/>
      <c r="N711"/>
      <c r="O711"/>
      <c r="P711"/>
      <c r="Q711"/>
      <c r="R711"/>
      <c r="S711"/>
      <c r="T711"/>
      <c r="U711"/>
      <c r="V711"/>
      <c r="W711"/>
      <c r="X711"/>
      <c r="Y711"/>
      <c r="Z711"/>
      <c r="AA711"/>
      <c r="AB711"/>
      <c r="AC711"/>
      <c r="AD711"/>
      <c r="AE711"/>
      <c r="AF711"/>
      <c r="AG711"/>
      <c r="AH711"/>
      <c r="AI711"/>
      <c r="AJ711"/>
      <c r="AK711"/>
      <c r="AL711"/>
      <c r="AM711"/>
      <c r="AN711" s="74"/>
      <c r="AO711"/>
      <c r="AP711"/>
      <c r="AQ711"/>
      <c r="AR711"/>
      <c r="AS711"/>
      <c r="AT711"/>
      <c r="AU711"/>
      <c r="AV711"/>
      <c r="AW711"/>
      <c r="AX711"/>
      <c r="AY711"/>
      <c r="AZ711"/>
      <c r="BA711"/>
      <c r="BB711"/>
      <c r="BC711"/>
      <c r="BD711"/>
      <c r="BE711"/>
      <c r="BF711"/>
      <c r="BG711"/>
      <c r="BH711"/>
      <c r="BI711"/>
      <c r="BJ711"/>
      <c r="BK711"/>
      <c r="BL711"/>
      <c r="BM711"/>
      <c r="BN711"/>
      <c r="BO711"/>
      <c r="BP711"/>
      <c r="BQ711"/>
      <c r="BR711"/>
      <c r="BS711"/>
      <c r="BT711"/>
      <c r="BU711"/>
      <c r="BV711"/>
      <c r="BW711"/>
      <c r="BX711"/>
    </row>
    <row r="712" spans="10:76">
      <c r="J712"/>
      <c r="K712"/>
      <c r="L712"/>
      <c r="M712"/>
      <c r="N712"/>
      <c r="O712"/>
      <c r="P712"/>
      <c r="Q712"/>
      <c r="R712"/>
      <c r="S712"/>
      <c r="T712"/>
      <c r="U712"/>
      <c r="V712"/>
      <c r="W712"/>
      <c r="X712"/>
      <c r="Y712"/>
      <c r="Z712"/>
      <c r="AA712"/>
      <c r="AB712"/>
      <c r="AC712"/>
      <c r="AD712"/>
      <c r="AE712"/>
      <c r="AF712"/>
      <c r="AG712"/>
      <c r="AH712"/>
      <c r="AI712"/>
      <c r="AJ712"/>
      <c r="AK712"/>
      <c r="AL712"/>
      <c r="AM712"/>
      <c r="AN712" s="74"/>
      <c r="AO712"/>
      <c r="AP712"/>
      <c r="AQ712"/>
      <c r="AR712"/>
      <c r="AS712"/>
      <c r="AT712"/>
      <c r="AU712"/>
      <c r="AV712"/>
      <c r="AW712"/>
      <c r="AX712"/>
      <c r="AY712"/>
      <c r="AZ712"/>
      <c r="BA712"/>
      <c r="BB712"/>
      <c r="BC712"/>
      <c r="BD712"/>
      <c r="BE712"/>
      <c r="BF712"/>
      <c r="BG712"/>
      <c r="BH712"/>
      <c r="BI712"/>
      <c r="BJ712"/>
      <c r="BK712"/>
      <c r="BL712"/>
      <c r="BM712"/>
      <c r="BN712"/>
      <c r="BO712"/>
      <c r="BP712"/>
      <c r="BQ712"/>
      <c r="BR712"/>
      <c r="BS712"/>
      <c r="BT712"/>
      <c r="BU712"/>
      <c r="BV712"/>
      <c r="BW712"/>
      <c r="BX712"/>
    </row>
    <row r="713" spans="10:76">
      <c r="J713"/>
      <c r="K713"/>
      <c r="L713"/>
      <c r="M713"/>
      <c r="N713"/>
      <c r="O713"/>
      <c r="P713"/>
      <c r="Q713"/>
      <c r="R713"/>
      <c r="S713"/>
      <c r="T713"/>
      <c r="U713"/>
      <c r="V713"/>
      <c r="W713"/>
      <c r="X713"/>
      <c r="Y713"/>
      <c r="Z713"/>
      <c r="AA713"/>
      <c r="AB713"/>
      <c r="AC713"/>
      <c r="AD713"/>
      <c r="AE713"/>
      <c r="AF713"/>
      <c r="AG713"/>
      <c r="AH713"/>
      <c r="AI713"/>
      <c r="AJ713"/>
      <c r="AK713"/>
      <c r="AL713"/>
      <c r="AM713"/>
      <c r="AN713" s="74"/>
      <c r="AO713"/>
      <c r="AP713"/>
      <c r="AQ713"/>
      <c r="AR713"/>
      <c r="AS713"/>
      <c r="AT713"/>
      <c r="AU713"/>
      <c r="AV713"/>
      <c r="AW713"/>
      <c r="AX713"/>
      <c r="AY713"/>
      <c r="AZ713"/>
      <c r="BA713"/>
      <c r="BB713"/>
      <c r="BC713"/>
      <c r="BD713"/>
      <c r="BE713"/>
      <c r="BF713"/>
      <c r="BG713"/>
      <c r="BH713"/>
      <c r="BI713"/>
      <c r="BJ713"/>
      <c r="BK713"/>
      <c r="BL713"/>
      <c r="BM713"/>
      <c r="BN713"/>
      <c r="BO713"/>
      <c r="BP713"/>
      <c r="BQ713"/>
      <c r="BR713"/>
      <c r="BS713"/>
      <c r="BT713"/>
      <c r="BU713"/>
      <c r="BV713"/>
      <c r="BW713"/>
      <c r="BX713"/>
    </row>
    <row r="714" spans="10:76">
      <c r="J714"/>
      <c r="K714"/>
      <c r="L714"/>
      <c r="M714"/>
      <c r="N714"/>
      <c r="O714"/>
      <c r="P714"/>
      <c r="Q714"/>
      <c r="R714"/>
      <c r="S714"/>
      <c r="T714"/>
      <c r="U714"/>
      <c r="V714"/>
      <c r="W714"/>
      <c r="X714"/>
      <c r="Y714"/>
      <c r="Z714"/>
      <c r="AA714"/>
      <c r="AB714"/>
      <c r="AC714"/>
      <c r="AD714"/>
      <c r="AE714"/>
      <c r="AF714"/>
      <c r="AG714"/>
      <c r="AH714"/>
      <c r="AI714"/>
      <c r="AJ714"/>
      <c r="AK714"/>
      <c r="AL714"/>
      <c r="AM714"/>
      <c r="AN714" s="74"/>
      <c r="AO714"/>
      <c r="AP714"/>
      <c r="AQ714"/>
      <c r="AR714"/>
      <c r="AS714"/>
      <c r="AT714"/>
      <c r="AU714"/>
      <c r="AV714"/>
      <c r="AW714"/>
      <c r="AX714"/>
      <c r="AY714"/>
      <c r="AZ714"/>
      <c r="BA714"/>
      <c r="BB714"/>
      <c r="BC714"/>
      <c r="BD714"/>
      <c r="BE714"/>
      <c r="BF714"/>
      <c r="BG714"/>
      <c r="BH714"/>
      <c r="BI714"/>
      <c r="BJ714"/>
      <c r="BK714"/>
      <c r="BL714"/>
      <c r="BM714"/>
      <c r="BN714"/>
      <c r="BO714"/>
      <c r="BP714"/>
      <c r="BQ714"/>
      <c r="BR714"/>
      <c r="BS714"/>
      <c r="BT714"/>
      <c r="BU714"/>
      <c r="BV714"/>
      <c r="BW714"/>
      <c r="BX714"/>
    </row>
    <row r="715" spans="10:76">
      <c r="J715"/>
      <c r="K715"/>
      <c r="L715"/>
      <c r="M715"/>
      <c r="N715"/>
      <c r="O715"/>
      <c r="P715"/>
      <c r="Q715"/>
      <c r="R715"/>
      <c r="S715"/>
      <c r="T715"/>
      <c r="U715"/>
      <c r="V715"/>
      <c r="W715"/>
      <c r="X715"/>
      <c r="Y715"/>
      <c r="Z715"/>
      <c r="AA715"/>
      <c r="AB715"/>
      <c r="AC715"/>
      <c r="AD715"/>
      <c r="AE715"/>
      <c r="AF715"/>
      <c r="AG715"/>
      <c r="AH715"/>
      <c r="AI715"/>
      <c r="AJ715"/>
      <c r="AK715"/>
      <c r="AL715"/>
      <c r="AM715"/>
      <c r="AN715" s="74"/>
      <c r="AO715"/>
      <c r="AP715"/>
      <c r="AQ715"/>
      <c r="AR715"/>
      <c r="AS715"/>
      <c r="AT715"/>
      <c r="AU715"/>
      <c r="AV715"/>
      <c r="AW715"/>
      <c r="AX715"/>
      <c r="AY715"/>
      <c r="AZ715"/>
      <c r="BA715"/>
      <c r="BB715"/>
      <c r="BC715"/>
      <c r="BD715"/>
      <c r="BE715"/>
      <c r="BF715"/>
      <c r="BG715"/>
      <c r="BH715"/>
      <c r="BI715"/>
      <c r="BJ715"/>
      <c r="BK715"/>
      <c r="BL715"/>
      <c r="BM715"/>
      <c r="BN715"/>
      <c r="BO715"/>
      <c r="BP715"/>
      <c r="BQ715"/>
      <c r="BR715"/>
      <c r="BS715"/>
      <c r="BT715"/>
      <c r="BU715"/>
      <c r="BV715"/>
      <c r="BW715"/>
      <c r="BX715"/>
    </row>
    <row r="716" spans="10:76">
      <c r="J716"/>
      <c r="K716"/>
      <c r="L716"/>
      <c r="M716"/>
      <c r="N716"/>
      <c r="O716"/>
      <c r="P716"/>
      <c r="Q716"/>
      <c r="R716"/>
      <c r="S716"/>
      <c r="T716"/>
      <c r="U716"/>
      <c r="V716"/>
      <c r="W716"/>
      <c r="X716"/>
      <c r="Y716"/>
      <c r="Z716"/>
      <c r="AA716"/>
      <c r="AB716"/>
      <c r="AC716"/>
      <c r="AD716"/>
      <c r="AE716"/>
      <c r="AF716"/>
      <c r="AG716"/>
      <c r="AH716"/>
      <c r="AI716"/>
      <c r="AJ716"/>
      <c r="AK716"/>
      <c r="AL716"/>
      <c r="AM716"/>
      <c r="AN716" s="74"/>
      <c r="AO716"/>
      <c r="AP716"/>
      <c r="AQ716"/>
      <c r="AR716"/>
      <c r="AS716"/>
      <c r="AT716"/>
      <c r="AU716"/>
      <c r="AV716"/>
      <c r="AW716"/>
      <c r="AX716"/>
      <c r="AY716"/>
      <c r="AZ716"/>
      <c r="BA716"/>
      <c r="BB716"/>
      <c r="BC716"/>
      <c r="BD716"/>
      <c r="BE716"/>
      <c r="BF716"/>
      <c r="BG716"/>
      <c r="BH716"/>
      <c r="BI716"/>
      <c r="BJ716"/>
      <c r="BK716"/>
      <c r="BL716"/>
      <c r="BM716"/>
      <c r="BN716"/>
      <c r="BO716"/>
      <c r="BP716"/>
      <c r="BQ716"/>
      <c r="BR716"/>
      <c r="BS716"/>
      <c r="BT716"/>
      <c r="BU716"/>
      <c r="BV716"/>
      <c r="BW716"/>
      <c r="BX716"/>
    </row>
    <row r="717" spans="10:76">
      <c r="J717"/>
      <c r="K717"/>
      <c r="L717"/>
      <c r="M717"/>
      <c r="N717"/>
      <c r="O717"/>
      <c r="P717"/>
      <c r="Q717"/>
      <c r="R717"/>
      <c r="S717"/>
      <c r="T717"/>
      <c r="U717"/>
      <c r="V717"/>
      <c r="W717"/>
      <c r="X717"/>
      <c r="Y717"/>
      <c r="Z717"/>
      <c r="AA717"/>
      <c r="AB717"/>
      <c r="AC717"/>
      <c r="AD717"/>
      <c r="AE717"/>
      <c r="AF717"/>
      <c r="AG717"/>
      <c r="AH717"/>
      <c r="AI717"/>
      <c r="AJ717"/>
      <c r="AK717"/>
      <c r="AL717"/>
      <c r="AM717"/>
      <c r="AN717" s="74"/>
      <c r="AO717"/>
      <c r="AP717"/>
      <c r="AQ717"/>
      <c r="AR717"/>
      <c r="AS717"/>
      <c r="AT717"/>
      <c r="AU717"/>
      <c r="AV717"/>
      <c r="AW717"/>
      <c r="AX717"/>
      <c r="AY717"/>
      <c r="AZ717"/>
      <c r="BA717"/>
      <c r="BB717"/>
      <c r="BC717"/>
      <c r="BD717"/>
      <c r="BE717"/>
      <c r="BF717"/>
      <c r="BG717"/>
      <c r="BH717"/>
      <c r="BI717"/>
      <c r="BJ717"/>
      <c r="BK717"/>
      <c r="BL717"/>
      <c r="BM717"/>
      <c r="BN717"/>
      <c r="BO717"/>
      <c r="BP717"/>
      <c r="BQ717"/>
      <c r="BR717"/>
      <c r="BS717"/>
      <c r="BT717"/>
      <c r="BU717"/>
      <c r="BV717"/>
      <c r="BW717"/>
      <c r="BX717"/>
    </row>
    <row r="718" spans="10:76">
      <c r="J718"/>
      <c r="K718"/>
      <c r="L718"/>
      <c r="M718"/>
      <c r="N718"/>
      <c r="O718"/>
      <c r="P718"/>
      <c r="Q718"/>
      <c r="R718"/>
      <c r="S718"/>
      <c r="T718"/>
      <c r="U718"/>
      <c r="V718"/>
      <c r="W718"/>
      <c r="X718"/>
      <c r="Y718"/>
      <c r="Z718"/>
      <c r="AA718"/>
      <c r="AB718"/>
      <c r="AC718"/>
      <c r="AD718"/>
      <c r="AE718"/>
      <c r="AF718"/>
      <c r="AG718"/>
      <c r="AH718"/>
      <c r="AI718"/>
      <c r="AJ718"/>
      <c r="AK718"/>
      <c r="AL718"/>
      <c r="AM718"/>
      <c r="AN718" s="74"/>
      <c r="AO718"/>
      <c r="AP718"/>
      <c r="AQ718"/>
      <c r="AR718"/>
      <c r="AS718"/>
      <c r="AT718"/>
      <c r="AU718"/>
      <c r="AV718"/>
      <c r="AW718"/>
      <c r="AX718"/>
      <c r="AY718"/>
      <c r="AZ718"/>
      <c r="BA718"/>
      <c r="BB718"/>
      <c r="BC718"/>
      <c r="BD718"/>
      <c r="BE718"/>
      <c r="BF718"/>
      <c r="BG718"/>
      <c r="BH718"/>
      <c r="BI718"/>
      <c r="BJ718"/>
      <c r="BK718"/>
      <c r="BL718"/>
      <c r="BM718"/>
      <c r="BN718"/>
      <c r="BO718"/>
      <c r="BP718"/>
      <c r="BQ718"/>
      <c r="BR718"/>
      <c r="BS718"/>
      <c r="BT718"/>
      <c r="BU718"/>
      <c r="BV718"/>
      <c r="BW718"/>
      <c r="BX718"/>
    </row>
    <row r="719" spans="10:76">
      <c r="J719"/>
      <c r="K719"/>
      <c r="L719"/>
      <c r="M719"/>
      <c r="N719"/>
      <c r="O719"/>
      <c r="P719"/>
      <c r="Q719"/>
      <c r="R719"/>
      <c r="S719"/>
      <c r="T719"/>
      <c r="U719"/>
      <c r="V719"/>
      <c r="W719"/>
      <c r="X719"/>
      <c r="Y719"/>
      <c r="Z719"/>
      <c r="AA719"/>
      <c r="AB719"/>
      <c r="AC719"/>
      <c r="AD719"/>
      <c r="AE719"/>
      <c r="AF719"/>
      <c r="AG719"/>
      <c r="AH719"/>
      <c r="AI719"/>
      <c r="AJ719"/>
      <c r="AK719"/>
      <c r="AL719"/>
      <c r="AM719"/>
      <c r="AN719" s="74"/>
      <c r="AO719"/>
      <c r="AP719"/>
      <c r="AQ719"/>
      <c r="AR719"/>
      <c r="AS719"/>
      <c r="AT719"/>
      <c r="AU719"/>
      <c r="AV719"/>
      <c r="AW719"/>
      <c r="AX719"/>
      <c r="AY719"/>
      <c r="AZ719"/>
      <c r="BA719"/>
      <c r="BB719"/>
      <c r="BC719"/>
      <c r="BD719"/>
      <c r="BE719"/>
      <c r="BF719"/>
      <c r="BG719"/>
      <c r="BH719"/>
      <c r="BI719"/>
      <c r="BJ719"/>
      <c r="BK719"/>
      <c r="BL719"/>
      <c r="BM719"/>
      <c r="BN719"/>
      <c r="BO719"/>
      <c r="BP719"/>
      <c r="BQ719"/>
      <c r="BR719"/>
      <c r="BS719"/>
      <c r="BT719"/>
      <c r="BU719"/>
      <c r="BV719"/>
      <c r="BW719"/>
      <c r="BX719"/>
    </row>
    <row r="720" spans="10:76">
      <c r="J720"/>
      <c r="K720"/>
      <c r="L720"/>
      <c r="M720"/>
      <c r="N720"/>
      <c r="O720"/>
      <c r="P720"/>
      <c r="Q720"/>
      <c r="R720"/>
      <c r="S720"/>
      <c r="T720"/>
      <c r="U720"/>
      <c r="V720"/>
      <c r="W720"/>
      <c r="X720"/>
      <c r="Y720"/>
      <c r="Z720"/>
      <c r="AA720"/>
      <c r="AB720"/>
      <c r="AC720"/>
      <c r="AD720"/>
      <c r="AE720"/>
      <c r="AF720"/>
      <c r="AG720"/>
      <c r="AH720"/>
      <c r="AI720"/>
      <c r="AJ720"/>
      <c r="AK720"/>
      <c r="AL720"/>
      <c r="AM720"/>
      <c r="AN720" s="74"/>
      <c r="AO720"/>
      <c r="AP720"/>
      <c r="AQ720"/>
      <c r="AR720"/>
      <c r="AS720"/>
      <c r="AT720"/>
      <c r="AU720"/>
      <c r="AV720"/>
      <c r="AW720"/>
      <c r="AX720"/>
      <c r="AY720"/>
      <c r="AZ720"/>
      <c r="BA720"/>
      <c r="BB720"/>
      <c r="BC720"/>
      <c r="BD720"/>
      <c r="BE720"/>
      <c r="BF720"/>
      <c r="BG720"/>
      <c r="BH720"/>
      <c r="BI720"/>
      <c r="BJ720"/>
      <c r="BK720"/>
      <c r="BL720"/>
      <c r="BM720"/>
      <c r="BN720"/>
      <c r="BO720"/>
      <c r="BP720"/>
      <c r="BQ720"/>
      <c r="BR720"/>
      <c r="BS720"/>
      <c r="BT720"/>
      <c r="BU720"/>
      <c r="BV720"/>
      <c r="BW720"/>
      <c r="BX720"/>
    </row>
    <row r="721" spans="10:76">
      <c r="J721"/>
      <c r="K721"/>
      <c r="L721"/>
      <c r="M721"/>
      <c r="N721"/>
      <c r="O721"/>
      <c r="P721"/>
      <c r="Q721"/>
      <c r="R721"/>
      <c r="S721"/>
      <c r="T721"/>
      <c r="U721"/>
      <c r="V721"/>
      <c r="W721"/>
      <c r="X721"/>
      <c r="Y721"/>
      <c r="Z721"/>
      <c r="AA721"/>
      <c r="AB721"/>
      <c r="AC721"/>
      <c r="AD721"/>
      <c r="AE721"/>
      <c r="AF721"/>
      <c r="AG721"/>
      <c r="AH721"/>
      <c r="AI721"/>
      <c r="AJ721"/>
      <c r="AK721"/>
      <c r="AL721"/>
      <c r="AM721"/>
      <c r="AN721" s="74"/>
      <c r="AO721"/>
      <c r="AP721"/>
      <c r="AQ721"/>
      <c r="AR721"/>
      <c r="AS721"/>
      <c r="AT721"/>
      <c r="AU721"/>
      <c r="AV721"/>
      <c r="AW721"/>
      <c r="AX721"/>
      <c r="AY721"/>
      <c r="AZ721"/>
      <c r="BA721"/>
      <c r="BB721"/>
      <c r="BC721"/>
      <c r="BD721"/>
      <c r="BE721"/>
      <c r="BF721"/>
      <c r="BG721"/>
      <c r="BH721"/>
      <c r="BI721"/>
      <c r="BJ721"/>
      <c r="BK721"/>
      <c r="BL721"/>
      <c r="BM721"/>
      <c r="BN721"/>
      <c r="BO721"/>
      <c r="BP721"/>
      <c r="BQ721"/>
      <c r="BR721"/>
      <c r="BS721"/>
      <c r="BT721"/>
      <c r="BU721"/>
      <c r="BV721"/>
      <c r="BW721"/>
      <c r="BX721"/>
    </row>
    <row r="722" spans="10:76">
      <c r="J722"/>
      <c r="K722"/>
      <c r="L722"/>
      <c r="M722"/>
      <c r="N722"/>
      <c r="O722"/>
      <c r="P722"/>
      <c r="Q722"/>
      <c r="R722"/>
      <c r="S722"/>
      <c r="T722"/>
      <c r="U722"/>
      <c r="V722"/>
      <c r="W722"/>
      <c r="X722"/>
      <c r="Y722"/>
      <c r="Z722"/>
      <c r="AA722"/>
      <c r="AB722"/>
      <c r="AC722"/>
      <c r="AD722"/>
      <c r="AE722"/>
      <c r="AF722"/>
      <c r="AG722"/>
      <c r="AH722"/>
      <c r="AI722"/>
      <c r="AJ722"/>
      <c r="AK722"/>
      <c r="AL722"/>
      <c r="AM722"/>
      <c r="AN722" s="74"/>
      <c r="AO722"/>
      <c r="AP722"/>
      <c r="AQ722"/>
      <c r="AR722"/>
      <c r="AS722"/>
      <c r="AT722"/>
      <c r="AU722"/>
      <c r="AV722"/>
      <c r="AW722"/>
      <c r="AX722"/>
      <c r="AY722"/>
      <c r="AZ722"/>
      <c r="BA722"/>
      <c r="BB722"/>
      <c r="BC722"/>
      <c r="BD722"/>
      <c r="BE722"/>
      <c r="BF722"/>
      <c r="BG722"/>
      <c r="BH722"/>
      <c r="BI722"/>
      <c r="BJ722"/>
      <c r="BK722"/>
      <c r="BL722"/>
      <c r="BM722"/>
      <c r="BN722"/>
      <c r="BO722"/>
      <c r="BP722"/>
      <c r="BQ722"/>
      <c r="BR722"/>
      <c r="BS722"/>
      <c r="BT722"/>
      <c r="BU722"/>
      <c r="BV722"/>
      <c r="BW722"/>
      <c r="BX722"/>
    </row>
    <row r="723" spans="10:76">
      <c r="J723"/>
      <c r="K723"/>
      <c r="L723"/>
      <c r="M723"/>
      <c r="N723"/>
      <c r="O723"/>
      <c r="P723"/>
      <c r="Q723"/>
      <c r="R723"/>
      <c r="S723"/>
      <c r="T723"/>
      <c r="U723"/>
      <c r="V723"/>
      <c r="W723"/>
      <c r="X723"/>
      <c r="Y723"/>
      <c r="Z723"/>
      <c r="AA723"/>
      <c r="AB723"/>
      <c r="AC723"/>
      <c r="AD723"/>
      <c r="AE723"/>
      <c r="AF723"/>
      <c r="AG723"/>
      <c r="AH723"/>
      <c r="AI723"/>
      <c r="AJ723"/>
      <c r="AK723"/>
      <c r="AL723"/>
      <c r="AM723"/>
      <c r="AN723" s="74"/>
      <c r="AO723"/>
      <c r="AP723"/>
      <c r="AQ723"/>
      <c r="AR723"/>
      <c r="AS723"/>
      <c r="AT723"/>
      <c r="AU723"/>
      <c r="AV723"/>
      <c r="AW723"/>
      <c r="AX723"/>
      <c r="AY723"/>
      <c r="AZ723"/>
      <c r="BA723"/>
      <c r="BB723"/>
      <c r="BC723"/>
      <c r="BD723"/>
      <c r="BE723"/>
      <c r="BF723"/>
      <c r="BG723"/>
      <c r="BH723"/>
      <c r="BI723"/>
      <c r="BJ723"/>
      <c r="BK723"/>
      <c r="BL723"/>
      <c r="BM723"/>
      <c r="BN723"/>
      <c r="BO723"/>
      <c r="BP723"/>
      <c r="BQ723"/>
      <c r="BR723"/>
      <c r="BS723"/>
      <c r="BT723"/>
      <c r="BU723"/>
      <c r="BV723"/>
      <c r="BW723"/>
      <c r="BX723"/>
    </row>
    <row r="724" spans="10:76">
      <c r="J724"/>
      <c r="K724"/>
      <c r="L724"/>
      <c r="M724"/>
      <c r="N724"/>
      <c r="O724"/>
      <c r="P724"/>
      <c r="Q724"/>
      <c r="R724"/>
      <c r="S724"/>
      <c r="T724"/>
      <c r="U724"/>
      <c r="V724"/>
      <c r="W724"/>
      <c r="X724"/>
      <c r="Y724"/>
      <c r="Z724"/>
      <c r="AA724"/>
      <c r="AB724"/>
      <c r="AC724"/>
      <c r="AD724"/>
      <c r="AE724"/>
      <c r="AF724"/>
      <c r="AG724"/>
      <c r="AH724"/>
      <c r="AI724"/>
      <c r="AJ724"/>
      <c r="AK724"/>
      <c r="AL724"/>
      <c r="AM724"/>
      <c r="AN724" s="74"/>
      <c r="AO724"/>
      <c r="AP724"/>
      <c r="AQ724"/>
      <c r="AR724"/>
      <c r="AS724"/>
      <c r="AT724"/>
      <c r="AU724"/>
      <c r="AV724"/>
      <c r="AW724"/>
      <c r="AX724"/>
      <c r="AY724"/>
      <c r="AZ724"/>
      <c r="BA724"/>
      <c r="BB724"/>
      <c r="BC724"/>
      <c r="BD724"/>
      <c r="BE724"/>
      <c r="BF724"/>
      <c r="BG724"/>
      <c r="BH724"/>
      <c r="BI724"/>
      <c r="BJ724"/>
      <c r="BK724"/>
      <c r="BL724"/>
      <c r="BM724"/>
      <c r="BN724"/>
      <c r="BO724"/>
      <c r="BP724"/>
      <c r="BQ724"/>
      <c r="BR724"/>
      <c r="BS724"/>
      <c r="BT724"/>
      <c r="BU724"/>
      <c r="BV724"/>
      <c r="BW724"/>
      <c r="BX724"/>
    </row>
    <row r="725" spans="10:76">
      <c r="J725"/>
      <c r="K725"/>
      <c r="L725"/>
      <c r="M725"/>
      <c r="N725"/>
      <c r="O725"/>
      <c r="P725"/>
      <c r="Q725"/>
      <c r="R725"/>
      <c r="S725"/>
      <c r="T725"/>
      <c r="U725"/>
      <c r="V725"/>
      <c r="W725"/>
      <c r="X725"/>
      <c r="Y725"/>
      <c r="Z725"/>
      <c r="AA725"/>
      <c r="AB725"/>
      <c r="AC725"/>
      <c r="AD725"/>
      <c r="AE725"/>
      <c r="AF725"/>
      <c r="AG725"/>
      <c r="AH725"/>
      <c r="AI725"/>
      <c r="AJ725"/>
      <c r="AK725"/>
      <c r="AL725"/>
      <c r="AM725"/>
      <c r="AN725" s="74"/>
      <c r="AO725"/>
      <c r="AP725"/>
      <c r="AQ725"/>
      <c r="AR725"/>
      <c r="AS725"/>
      <c r="AT725"/>
      <c r="AU725"/>
      <c r="AV725"/>
      <c r="AW725"/>
      <c r="AX725"/>
      <c r="AY725"/>
      <c r="AZ725"/>
      <c r="BA725"/>
      <c r="BB725"/>
      <c r="BC725"/>
      <c r="BD725"/>
      <c r="BE725"/>
      <c r="BF725"/>
      <c r="BG725"/>
      <c r="BH725"/>
      <c r="BI725"/>
      <c r="BJ725"/>
      <c r="BK725"/>
      <c r="BL725"/>
      <c r="BM725"/>
      <c r="BN725"/>
      <c r="BO725"/>
      <c r="BP725"/>
      <c r="BQ725"/>
      <c r="BR725"/>
      <c r="BS725"/>
      <c r="BT725"/>
      <c r="BU725"/>
      <c r="BV725"/>
      <c r="BW725"/>
      <c r="BX725"/>
    </row>
    <row r="726" spans="10:76">
      <c r="J726"/>
      <c r="K726"/>
      <c r="L726"/>
      <c r="M726"/>
      <c r="N726"/>
      <c r="O726"/>
      <c r="P726"/>
      <c r="Q726"/>
      <c r="R726"/>
      <c r="S726"/>
      <c r="T726"/>
      <c r="U726"/>
      <c r="V726"/>
      <c r="W726"/>
      <c r="X726"/>
      <c r="Y726"/>
      <c r="Z726"/>
      <c r="AA726"/>
      <c r="AB726"/>
      <c r="AC726"/>
      <c r="AD726"/>
      <c r="AE726"/>
      <c r="AF726"/>
      <c r="AG726"/>
      <c r="AH726"/>
      <c r="AI726"/>
      <c r="AJ726"/>
      <c r="AK726"/>
      <c r="AL726"/>
      <c r="AM726"/>
      <c r="AN726" s="74"/>
      <c r="AO726"/>
      <c r="AP726"/>
      <c r="AQ726"/>
      <c r="AR726"/>
      <c r="AS726"/>
      <c r="AT726"/>
      <c r="AU726"/>
      <c r="AV726"/>
      <c r="AW726"/>
      <c r="AX726"/>
      <c r="AY726"/>
      <c r="AZ726"/>
      <c r="BA726"/>
      <c r="BB726"/>
      <c r="BC726"/>
      <c r="BD726"/>
      <c r="BE726"/>
      <c r="BF726"/>
      <c r="BG726"/>
      <c r="BH726"/>
      <c r="BI726"/>
      <c r="BJ726"/>
      <c r="BK726"/>
      <c r="BL726"/>
      <c r="BM726"/>
      <c r="BN726"/>
      <c r="BO726"/>
      <c r="BP726"/>
      <c r="BQ726"/>
      <c r="BR726"/>
      <c r="BS726"/>
      <c r="BT726"/>
      <c r="BU726"/>
      <c r="BV726"/>
      <c r="BW726"/>
      <c r="BX726"/>
    </row>
    <row r="727" spans="10:76">
      <c r="J727"/>
      <c r="K727"/>
      <c r="L727"/>
      <c r="M727"/>
      <c r="N727"/>
      <c r="O727"/>
      <c r="P727"/>
      <c r="Q727"/>
      <c r="R727"/>
      <c r="S727"/>
      <c r="T727"/>
      <c r="U727"/>
      <c r="V727"/>
      <c r="W727"/>
      <c r="X727"/>
      <c r="Y727"/>
      <c r="Z727"/>
      <c r="AA727"/>
      <c r="AB727"/>
      <c r="AC727"/>
      <c r="AD727"/>
      <c r="AE727"/>
      <c r="AF727"/>
      <c r="AG727"/>
      <c r="AH727"/>
      <c r="AI727"/>
      <c r="AJ727"/>
      <c r="AK727"/>
      <c r="AL727"/>
      <c r="AM727"/>
      <c r="AN727" s="74"/>
      <c r="AO727"/>
      <c r="AP727"/>
      <c r="AQ727"/>
      <c r="AR727"/>
      <c r="AS727"/>
      <c r="AT727"/>
      <c r="AU727"/>
      <c r="AV727"/>
      <c r="AW727"/>
      <c r="AX727"/>
      <c r="AY727"/>
      <c r="AZ727"/>
      <c r="BA727"/>
      <c r="BB727"/>
      <c r="BC727"/>
      <c r="BD727"/>
      <c r="BE727"/>
      <c r="BF727"/>
      <c r="BG727"/>
      <c r="BH727"/>
      <c r="BI727"/>
      <c r="BJ727"/>
      <c r="BK727"/>
      <c r="BL727"/>
      <c r="BM727"/>
      <c r="BN727"/>
      <c r="BO727"/>
      <c r="BP727"/>
      <c r="BQ727"/>
      <c r="BR727"/>
      <c r="BS727"/>
      <c r="BT727"/>
      <c r="BU727"/>
      <c r="BV727"/>
      <c r="BW727"/>
      <c r="BX727"/>
    </row>
    <row r="728" spans="10:76">
      <c r="J728"/>
      <c r="K728"/>
      <c r="L728"/>
      <c r="M728"/>
      <c r="N728"/>
      <c r="O728"/>
      <c r="P728"/>
      <c r="Q728"/>
      <c r="R728"/>
      <c r="S728"/>
      <c r="T728"/>
      <c r="U728"/>
      <c r="V728"/>
      <c r="W728"/>
      <c r="X728"/>
      <c r="Y728"/>
      <c r="Z728"/>
      <c r="AA728"/>
      <c r="AB728"/>
      <c r="AC728"/>
      <c r="AD728"/>
      <c r="AE728"/>
      <c r="AF728"/>
      <c r="AG728"/>
      <c r="AH728"/>
      <c r="AI728"/>
      <c r="AJ728"/>
      <c r="AK728"/>
      <c r="AL728"/>
      <c r="AM728"/>
      <c r="AN728" s="74"/>
      <c r="AO728"/>
      <c r="AP728"/>
      <c r="AQ728"/>
      <c r="AR728"/>
      <c r="AS728"/>
      <c r="AT728"/>
      <c r="AU728"/>
      <c r="AV728"/>
      <c r="AW728"/>
      <c r="AX728"/>
      <c r="AY728"/>
      <c r="AZ728"/>
      <c r="BA728"/>
      <c r="BB728"/>
      <c r="BC728"/>
      <c r="BD728"/>
      <c r="BE728"/>
      <c r="BF728"/>
      <c r="BG728"/>
      <c r="BH728"/>
      <c r="BI728"/>
      <c r="BJ728"/>
      <c r="BK728"/>
      <c r="BL728"/>
      <c r="BM728"/>
      <c r="BN728"/>
      <c r="BO728"/>
      <c r="BP728"/>
      <c r="BQ728"/>
      <c r="BR728"/>
      <c r="BS728"/>
      <c r="BT728"/>
      <c r="BU728"/>
      <c r="BV728"/>
      <c r="BW728"/>
      <c r="BX728"/>
    </row>
    <row r="729" spans="10:76">
      <c r="J729"/>
      <c r="K729"/>
      <c r="L729"/>
      <c r="M729"/>
      <c r="N729"/>
      <c r="O729"/>
      <c r="P729"/>
      <c r="Q729"/>
      <c r="R729"/>
      <c r="S729"/>
      <c r="T729"/>
      <c r="U729"/>
      <c r="V729"/>
      <c r="W729"/>
      <c r="X729"/>
      <c r="Y729"/>
      <c r="Z729"/>
      <c r="AA729"/>
      <c r="AB729"/>
      <c r="AC729"/>
      <c r="AD729"/>
      <c r="AE729"/>
      <c r="AF729"/>
      <c r="AG729"/>
      <c r="AH729"/>
      <c r="AI729"/>
      <c r="AJ729"/>
      <c r="AK729"/>
      <c r="AL729"/>
      <c r="AM729"/>
      <c r="AN729" s="74"/>
      <c r="AO729"/>
      <c r="AP729"/>
      <c r="AQ729"/>
      <c r="AR729"/>
      <c r="AS729"/>
      <c r="AT729"/>
      <c r="AU729"/>
      <c r="AV729"/>
      <c r="AW729"/>
      <c r="AX729"/>
      <c r="AY729"/>
      <c r="AZ729"/>
      <c r="BA729"/>
      <c r="BB729"/>
      <c r="BC729"/>
      <c r="BD729"/>
      <c r="BE729"/>
      <c r="BF729"/>
      <c r="BG729"/>
      <c r="BH729"/>
      <c r="BI729"/>
      <c r="BJ729"/>
      <c r="BK729"/>
      <c r="BL729"/>
      <c r="BM729"/>
      <c r="BN729"/>
      <c r="BO729"/>
      <c r="BP729"/>
      <c r="BQ729"/>
      <c r="BR729"/>
      <c r="BS729"/>
      <c r="BT729"/>
      <c r="BU729"/>
      <c r="BV729"/>
      <c r="BW729"/>
      <c r="BX729"/>
    </row>
    <row r="730" spans="10:76">
      <c r="J730"/>
      <c r="K730"/>
      <c r="L730"/>
      <c r="M730"/>
      <c r="N730"/>
      <c r="O730"/>
      <c r="P730"/>
      <c r="Q730"/>
      <c r="R730"/>
      <c r="S730"/>
      <c r="T730"/>
      <c r="U730"/>
      <c r="V730"/>
      <c r="W730"/>
      <c r="X730"/>
      <c r="Y730"/>
      <c r="Z730"/>
      <c r="AA730"/>
      <c r="AB730"/>
      <c r="AC730"/>
      <c r="AD730"/>
      <c r="AE730"/>
      <c r="AF730"/>
      <c r="AG730"/>
      <c r="AH730"/>
      <c r="AI730"/>
      <c r="AJ730"/>
      <c r="AK730"/>
      <c r="AL730"/>
      <c r="AM730"/>
      <c r="AN730" s="74"/>
      <c r="AO730"/>
      <c r="AP730"/>
      <c r="AQ730"/>
      <c r="AR730"/>
      <c r="AS730"/>
      <c r="AT730"/>
      <c r="AU730"/>
      <c r="AV730"/>
      <c r="AW730"/>
      <c r="AX730"/>
      <c r="AY730"/>
      <c r="AZ730"/>
      <c r="BA730"/>
      <c r="BB730"/>
      <c r="BC730"/>
      <c r="BD730"/>
      <c r="BE730"/>
      <c r="BF730"/>
      <c r="BG730"/>
      <c r="BH730"/>
      <c r="BI730"/>
      <c r="BJ730"/>
      <c r="BK730"/>
      <c r="BL730"/>
      <c r="BM730"/>
      <c r="BN730"/>
      <c r="BO730"/>
      <c r="BP730"/>
      <c r="BQ730"/>
      <c r="BR730"/>
      <c r="BS730"/>
      <c r="BT730"/>
      <c r="BU730"/>
      <c r="BV730"/>
      <c r="BW730"/>
      <c r="BX730"/>
    </row>
    <row r="731" spans="10:76">
      <c r="J731"/>
      <c r="K731"/>
      <c r="L731"/>
      <c r="M731"/>
      <c r="N731"/>
      <c r="O731"/>
      <c r="P731"/>
      <c r="Q731"/>
      <c r="R731"/>
      <c r="S731"/>
      <c r="T731"/>
      <c r="U731"/>
      <c r="V731"/>
      <c r="W731"/>
      <c r="X731"/>
      <c r="Y731"/>
      <c r="Z731"/>
      <c r="AA731"/>
      <c r="AB731"/>
      <c r="AC731"/>
      <c r="AD731"/>
      <c r="AE731"/>
      <c r="AF731"/>
      <c r="AG731"/>
      <c r="AH731"/>
      <c r="AI731"/>
      <c r="AJ731"/>
      <c r="AK731"/>
      <c r="AL731"/>
      <c r="AM731"/>
      <c r="AN731" s="74"/>
      <c r="AO731"/>
      <c r="AP731"/>
      <c r="AQ731"/>
      <c r="AR731"/>
      <c r="AS731"/>
      <c r="AT731"/>
      <c r="AU731"/>
      <c r="AV731"/>
      <c r="AW731"/>
      <c r="AX731"/>
      <c r="AY731"/>
      <c r="AZ731"/>
      <c r="BA731"/>
      <c r="BB731"/>
      <c r="BC731"/>
      <c r="BD731"/>
      <c r="BE731"/>
      <c r="BF731"/>
      <c r="BG731"/>
      <c r="BH731"/>
      <c r="BI731"/>
      <c r="BJ731"/>
      <c r="BK731"/>
      <c r="BL731"/>
      <c r="BM731"/>
      <c r="BN731"/>
      <c r="BO731"/>
      <c r="BP731"/>
      <c r="BQ731"/>
      <c r="BR731"/>
      <c r="BS731"/>
      <c r="BT731"/>
      <c r="BU731"/>
      <c r="BV731"/>
      <c r="BW731"/>
      <c r="BX731"/>
    </row>
    <row r="732" spans="10:76">
      <c r="J732"/>
      <c r="K732"/>
      <c r="L732"/>
      <c r="M732"/>
      <c r="N732"/>
      <c r="O732"/>
      <c r="P732"/>
      <c r="Q732"/>
      <c r="R732"/>
      <c r="S732"/>
      <c r="T732"/>
      <c r="U732"/>
      <c r="V732"/>
      <c r="W732"/>
      <c r="X732"/>
      <c r="Y732"/>
      <c r="Z732"/>
      <c r="AA732"/>
      <c r="AB732"/>
      <c r="AC732"/>
      <c r="AD732"/>
      <c r="AE732"/>
      <c r="AF732"/>
      <c r="AG732"/>
      <c r="AH732"/>
      <c r="AI732"/>
      <c r="AJ732"/>
      <c r="AK732"/>
      <c r="AL732"/>
      <c r="AM732"/>
      <c r="AN732" s="74"/>
      <c r="AO732"/>
      <c r="AP732"/>
      <c r="AQ732"/>
      <c r="AR732"/>
      <c r="AS732"/>
      <c r="AT732"/>
      <c r="AU732"/>
      <c r="AV732"/>
      <c r="AW732"/>
      <c r="AX732"/>
      <c r="AY732"/>
      <c r="AZ732"/>
      <c r="BA732"/>
      <c r="BB732"/>
      <c r="BC732"/>
      <c r="BD732"/>
      <c r="BE732"/>
      <c r="BF732"/>
      <c r="BG732"/>
      <c r="BH732"/>
      <c r="BI732"/>
      <c r="BJ732"/>
      <c r="BK732"/>
      <c r="BL732"/>
      <c r="BM732"/>
      <c r="BN732"/>
      <c r="BO732"/>
      <c r="BP732"/>
      <c r="BQ732"/>
      <c r="BR732"/>
      <c r="BS732"/>
      <c r="BT732"/>
      <c r="BU732"/>
      <c r="BV732"/>
      <c r="BW732"/>
      <c r="BX732"/>
    </row>
    <row r="733" spans="10:76">
      <c r="J733"/>
      <c r="K733"/>
      <c r="L733"/>
      <c r="M733"/>
      <c r="N733"/>
      <c r="O733"/>
      <c r="P733"/>
      <c r="Q733"/>
      <c r="R733"/>
      <c r="S733"/>
      <c r="T733"/>
      <c r="U733"/>
      <c r="V733"/>
      <c r="W733"/>
      <c r="X733"/>
      <c r="Y733"/>
      <c r="Z733"/>
      <c r="AA733"/>
      <c r="AB733"/>
      <c r="AC733"/>
      <c r="AD733"/>
      <c r="AE733"/>
      <c r="AF733"/>
      <c r="AG733"/>
      <c r="AH733"/>
      <c r="AI733"/>
      <c r="AJ733"/>
      <c r="AK733"/>
      <c r="AL733"/>
      <c r="AM733"/>
      <c r="AN733" s="74"/>
      <c r="AO733"/>
      <c r="AP733"/>
      <c r="AQ733"/>
      <c r="AR733"/>
      <c r="AS733"/>
      <c r="AT733"/>
      <c r="AU733"/>
      <c r="AV733"/>
      <c r="AW733"/>
      <c r="AX733"/>
      <c r="AY733"/>
      <c r="AZ733"/>
      <c r="BA733"/>
      <c r="BB733"/>
      <c r="BC733"/>
      <c r="BD733"/>
      <c r="BE733"/>
      <c r="BF733"/>
      <c r="BG733"/>
      <c r="BH733"/>
      <c r="BI733"/>
      <c r="BJ733"/>
      <c r="BK733"/>
      <c r="BL733"/>
      <c r="BM733"/>
      <c r="BN733"/>
      <c r="BO733"/>
      <c r="BP733"/>
      <c r="BQ733"/>
      <c r="BR733"/>
      <c r="BS733"/>
      <c r="BT733"/>
      <c r="BU733"/>
      <c r="BV733"/>
      <c r="BW733"/>
      <c r="BX733"/>
    </row>
    <row r="734" spans="10:76">
      <c r="J734"/>
      <c r="K734"/>
      <c r="L734"/>
      <c r="M734"/>
      <c r="N734"/>
      <c r="O734"/>
      <c r="P734"/>
      <c r="Q734"/>
      <c r="R734"/>
      <c r="S734"/>
      <c r="T734"/>
      <c r="U734"/>
      <c r="V734"/>
      <c r="W734"/>
      <c r="X734"/>
      <c r="Y734"/>
      <c r="Z734"/>
      <c r="AA734"/>
      <c r="AB734"/>
      <c r="AC734"/>
      <c r="AD734"/>
      <c r="AE734"/>
      <c r="AF734"/>
      <c r="AG734"/>
      <c r="AH734"/>
      <c r="AI734"/>
      <c r="AJ734"/>
      <c r="AK734"/>
      <c r="AL734"/>
      <c r="AM734"/>
      <c r="AN734" s="74"/>
      <c r="AO734"/>
      <c r="AP734"/>
      <c r="AQ734"/>
      <c r="AR734"/>
      <c r="AS734"/>
      <c r="AT734"/>
      <c r="AU734"/>
      <c r="AV734"/>
      <c r="AW734"/>
      <c r="AX734"/>
      <c r="AY734"/>
      <c r="AZ734"/>
      <c r="BA734"/>
      <c r="BB734"/>
      <c r="BC734"/>
      <c r="BD734"/>
      <c r="BE734"/>
      <c r="BF734"/>
      <c r="BG734"/>
      <c r="BH734"/>
      <c r="BI734"/>
      <c r="BJ734"/>
      <c r="BK734"/>
      <c r="BL734"/>
      <c r="BM734"/>
      <c r="BN734"/>
      <c r="BO734"/>
      <c r="BP734"/>
      <c r="BQ734"/>
      <c r="BR734"/>
      <c r="BS734"/>
      <c r="BT734"/>
      <c r="BU734"/>
      <c r="BV734"/>
      <c r="BW734"/>
      <c r="BX734"/>
    </row>
    <row r="735" spans="10:76">
      <c r="J735"/>
      <c r="K735"/>
      <c r="L735"/>
      <c r="M735"/>
      <c r="N735"/>
      <c r="O735"/>
      <c r="P735"/>
      <c r="Q735"/>
      <c r="R735"/>
      <c r="S735"/>
      <c r="T735"/>
      <c r="U735"/>
      <c r="V735"/>
      <c r="W735"/>
      <c r="X735"/>
      <c r="Y735"/>
      <c r="Z735"/>
      <c r="AA735"/>
      <c r="AB735"/>
      <c r="AC735"/>
      <c r="AD735"/>
      <c r="AE735"/>
      <c r="AF735"/>
      <c r="AG735"/>
      <c r="AH735"/>
      <c r="AI735"/>
      <c r="AJ735"/>
      <c r="AK735"/>
      <c r="AL735"/>
      <c r="AM735"/>
      <c r="AN735" s="74"/>
      <c r="AO735"/>
      <c r="AP735"/>
      <c r="AQ735"/>
      <c r="AR735"/>
      <c r="AS735"/>
      <c r="AT735"/>
      <c r="AU735"/>
      <c r="AV735"/>
      <c r="AW735"/>
      <c r="AX735"/>
      <c r="AY735"/>
      <c r="AZ735"/>
      <c r="BA735"/>
      <c r="BB735"/>
      <c r="BC735"/>
      <c r="BD735"/>
      <c r="BE735"/>
      <c r="BF735"/>
      <c r="BG735"/>
      <c r="BH735"/>
      <c r="BI735"/>
      <c r="BJ735"/>
      <c r="BK735"/>
      <c r="BL735"/>
      <c r="BM735"/>
      <c r="BN735"/>
      <c r="BO735"/>
      <c r="BP735"/>
      <c r="BQ735"/>
      <c r="BR735"/>
      <c r="BS735"/>
      <c r="BT735"/>
      <c r="BU735"/>
      <c r="BV735"/>
      <c r="BW735"/>
      <c r="BX735"/>
    </row>
    <row r="736" spans="10:76">
      <c r="J736"/>
      <c r="K736"/>
      <c r="L736"/>
      <c r="M736"/>
      <c r="N736"/>
      <c r="O736"/>
      <c r="P736"/>
      <c r="Q736"/>
      <c r="R736"/>
      <c r="S736"/>
      <c r="T736"/>
      <c r="U736"/>
      <c r="V736"/>
      <c r="W736"/>
      <c r="X736"/>
      <c r="Y736"/>
      <c r="Z736"/>
      <c r="AA736"/>
      <c r="AB736"/>
      <c r="AC736"/>
      <c r="AD736"/>
      <c r="AE736"/>
      <c r="AF736"/>
      <c r="AG736"/>
      <c r="AH736"/>
      <c r="AI736"/>
      <c r="AJ736"/>
      <c r="AK736"/>
      <c r="AL736"/>
      <c r="AM736"/>
      <c r="AN736" s="74"/>
      <c r="AO736"/>
      <c r="AP736"/>
      <c r="AQ736"/>
      <c r="AR736"/>
      <c r="AS736"/>
      <c r="AT736"/>
      <c r="AU736"/>
      <c r="AV736"/>
      <c r="AW736"/>
      <c r="AX736"/>
      <c r="AY736"/>
      <c r="AZ736"/>
      <c r="BA736"/>
      <c r="BB736"/>
      <c r="BC736"/>
      <c r="BD736"/>
      <c r="BE736"/>
      <c r="BF736"/>
      <c r="BG736"/>
      <c r="BH736"/>
      <c r="BI736"/>
      <c r="BJ736"/>
      <c r="BK736"/>
      <c r="BL736"/>
      <c r="BM736"/>
      <c r="BN736"/>
      <c r="BO736"/>
      <c r="BP736"/>
      <c r="BQ736"/>
      <c r="BR736"/>
      <c r="BS736"/>
      <c r="BT736"/>
      <c r="BU736"/>
      <c r="BV736"/>
      <c r="BW736"/>
      <c r="BX736"/>
    </row>
    <row r="737" spans="10:76">
      <c r="J737"/>
      <c r="K737"/>
      <c r="L737"/>
      <c r="M737"/>
      <c r="N737"/>
      <c r="O737"/>
      <c r="P737"/>
      <c r="Q737"/>
      <c r="R737"/>
      <c r="S737"/>
      <c r="T737"/>
      <c r="U737"/>
      <c r="V737"/>
      <c r="W737"/>
      <c r="X737"/>
      <c r="Y737"/>
      <c r="Z737"/>
      <c r="AA737"/>
      <c r="AB737"/>
      <c r="AC737"/>
      <c r="AD737"/>
      <c r="AE737"/>
      <c r="AF737"/>
      <c r="AG737"/>
      <c r="AH737"/>
      <c r="AI737"/>
      <c r="AJ737"/>
      <c r="AK737"/>
      <c r="AL737"/>
      <c r="AM737"/>
      <c r="AN737" s="74"/>
      <c r="AO737"/>
      <c r="AP737"/>
      <c r="AQ737"/>
      <c r="AR737"/>
      <c r="AS737"/>
      <c r="AT737"/>
      <c r="AU737"/>
      <c r="AV737"/>
      <c r="AW737"/>
      <c r="AX737"/>
      <c r="AY737"/>
      <c r="AZ737"/>
      <c r="BA737"/>
      <c r="BB737"/>
      <c r="BC737"/>
      <c r="BD737"/>
      <c r="BE737"/>
      <c r="BF737"/>
      <c r="BG737"/>
      <c r="BH737"/>
      <c r="BI737"/>
      <c r="BJ737"/>
      <c r="BK737"/>
      <c r="BL737"/>
      <c r="BM737"/>
      <c r="BN737"/>
      <c r="BO737"/>
      <c r="BP737"/>
      <c r="BQ737"/>
      <c r="BR737"/>
      <c r="BS737"/>
      <c r="BT737"/>
      <c r="BU737"/>
      <c r="BV737"/>
      <c r="BW737"/>
      <c r="BX737"/>
    </row>
    <row r="738" spans="10:76">
      <c r="J738"/>
      <c r="K738"/>
      <c r="L738"/>
      <c r="M738"/>
      <c r="N738"/>
      <c r="O738"/>
      <c r="P738"/>
      <c r="Q738"/>
      <c r="R738"/>
      <c r="S738"/>
      <c r="T738"/>
      <c r="U738"/>
      <c r="V738"/>
      <c r="W738"/>
      <c r="X738"/>
      <c r="Y738"/>
      <c r="Z738"/>
      <c r="AA738"/>
      <c r="AB738"/>
      <c r="AC738"/>
      <c r="AD738"/>
      <c r="AE738"/>
      <c r="AF738"/>
      <c r="AG738"/>
      <c r="AH738"/>
      <c r="AI738"/>
      <c r="AJ738"/>
      <c r="AK738"/>
      <c r="AL738"/>
      <c r="AM738"/>
      <c r="AN738" s="74"/>
      <c r="AO738"/>
      <c r="AP738"/>
      <c r="AQ738"/>
      <c r="AR738"/>
      <c r="AS738"/>
      <c r="AT738"/>
      <c r="AU738"/>
      <c r="AV738"/>
      <c r="AW738"/>
      <c r="AX738"/>
      <c r="AY738"/>
      <c r="AZ738"/>
      <c r="BA738"/>
      <c r="BB738"/>
      <c r="BC738"/>
      <c r="BD738"/>
      <c r="BE738"/>
      <c r="BF738"/>
      <c r="BG738"/>
      <c r="BH738"/>
      <c r="BI738"/>
      <c r="BJ738"/>
      <c r="BK738"/>
      <c r="BL738"/>
      <c r="BM738"/>
      <c r="BN738"/>
      <c r="BO738"/>
      <c r="BP738"/>
      <c r="BQ738"/>
      <c r="BR738"/>
      <c r="BS738"/>
      <c r="BT738"/>
      <c r="BU738"/>
      <c r="BV738"/>
      <c r="BW738"/>
      <c r="BX738"/>
    </row>
    <row r="739" spans="10:76">
      <c r="J739"/>
      <c r="K739"/>
      <c r="L739"/>
      <c r="M739"/>
      <c r="N739"/>
      <c r="O739"/>
      <c r="P739"/>
      <c r="Q739"/>
      <c r="R739"/>
      <c r="S739"/>
      <c r="T739"/>
      <c r="U739"/>
      <c r="V739"/>
      <c r="W739"/>
      <c r="X739"/>
      <c r="Y739"/>
      <c r="Z739"/>
      <c r="AA739"/>
      <c r="AB739"/>
      <c r="AC739"/>
      <c r="AD739"/>
      <c r="AE739"/>
      <c r="AF739"/>
      <c r="AG739"/>
      <c r="AH739"/>
      <c r="AI739"/>
      <c r="AJ739"/>
      <c r="AK739"/>
      <c r="AL739"/>
      <c r="AM739"/>
      <c r="AN739" s="74"/>
      <c r="AO739"/>
      <c r="AP739"/>
      <c r="AQ739"/>
      <c r="AR739"/>
      <c r="AS739"/>
      <c r="AT739"/>
      <c r="AU739"/>
      <c r="AV739"/>
      <c r="AW739"/>
      <c r="AX739"/>
      <c r="AY739"/>
      <c r="AZ739"/>
      <c r="BA739"/>
      <c r="BB739"/>
      <c r="BC739"/>
      <c r="BD739"/>
      <c r="BE739"/>
      <c r="BF739"/>
      <c r="BG739"/>
      <c r="BH739"/>
      <c r="BI739"/>
      <c r="BJ739"/>
      <c r="BK739"/>
      <c r="BL739"/>
      <c r="BM739"/>
      <c r="BN739"/>
      <c r="BO739"/>
      <c r="BP739"/>
      <c r="BQ739"/>
      <c r="BR739"/>
      <c r="BS739"/>
      <c r="BT739"/>
      <c r="BU739"/>
      <c r="BV739"/>
      <c r="BW739"/>
      <c r="BX739"/>
    </row>
    <row r="740" spans="10:76">
      <c r="J740"/>
      <c r="K740"/>
      <c r="L740"/>
      <c r="M740"/>
      <c r="N740"/>
      <c r="O740"/>
      <c r="P740"/>
      <c r="Q740"/>
      <c r="R740"/>
      <c r="S740"/>
      <c r="T740"/>
      <c r="U740"/>
      <c r="V740"/>
      <c r="W740"/>
      <c r="X740"/>
      <c r="Y740"/>
      <c r="Z740"/>
      <c r="AA740"/>
      <c r="AB740"/>
      <c r="AC740"/>
      <c r="AD740"/>
      <c r="AE740"/>
      <c r="AF740"/>
      <c r="AG740"/>
      <c r="AH740"/>
      <c r="AI740"/>
      <c r="AJ740"/>
      <c r="AK740"/>
      <c r="AL740"/>
      <c r="AM740"/>
      <c r="AN740" s="74"/>
      <c r="AO740"/>
      <c r="AP740"/>
      <c r="AQ740"/>
      <c r="AR740"/>
      <c r="AS740"/>
      <c r="AT740"/>
      <c r="AU740"/>
      <c r="AV740"/>
      <c r="AW740"/>
      <c r="AX740"/>
      <c r="AY740"/>
      <c r="AZ740"/>
      <c r="BA740"/>
      <c r="BB740"/>
      <c r="BC740"/>
      <c r="BD740"/>
      <c r="BE740"/>
      <c r="BF740"/>
      <c r="BG740"/>
      <c r="BH740"/>
      <c r="BI740"/>
      <c r="BJ740"/>
      <c r="BK740"/>
      <c r="BL740"/>
      <c r="BM740"/>
      <c r="BN740"/>
      <c r="BO740"/>
      <c r="BP740"/>
      <c r="BQ740"/>
      <c r="BR740"/>
      <c r="BS740"/>
      <c r="BT740"/>
      <c r="BU740"/>
      <c r="BV740"/>
      <c r="BW740"/>
      <c r="BX740"/>
    </row>
    <row r="741" spans="10:76">
      <c r="J741"/>
      <c r="K741"/>
      <c r="L741"/>
      <c r="M741"/>
      <c r="N741"/>
      <c r="O741"/>
      <c r="P741"/>
      <c r="Q741"/>
      <c r="R741"/>
      <c r="S741"/>
      <c r="T741"/>
      <c r="U741"/>
      <c r="V741"/>
      <c r="W741"/>
      <c r="X741"/>
      <c r="Y741"/>
      <c r="Z741"/>
      <c r="AA741"/>
      <c r="AB741"/>
      <c r="AC741"/>
      <c r="AD741"/>
      <c r="AE741"/>
      <c r="AF741"/>
      <c r="AG741"/>
      <c r="AH741"/>
      <c r="AI741"/>
      <c r="AJ741"/>
      <c r="AK741"/>
      <c r="AL741"/>
      <c r="AM741"/>
      <c r="AN741" s="74"/>
      <c r="AO741"/>
      <c r="AP741"/>
      <c r="AQ741"/>
      <c r="AR741"/>
      <c r="AS741"/>
      <c r="AT741"/>
      <c r="AU741"/>
      <c r="AV741"/>
      <c r="AW741"/>
      <c r="AX741"/>
      <c r="AY741"/>
      <c r="AZ741"/>
      <c r="BA741"/>
      <c r="BB741"/>
      <c r="BC741"/>
      <c r="BD741"/>
      <c r="BE741"/>
      <c r="BF741"/>
      <c r="BG741"/>
      <c r="BH741"/>
      <c r="BI741"/>
      <c r="BJ741"/>
      <c r="BK741"/>
      <c r="BL741"/>
      <c r="BM741"/>
      <c r="BN741"/>
      <c r="BO741"/>
      <c r="BP741"/>
      <c r="BQ741"/>
      <c r="BR741"/>
      <c r="BS741"/>
      <c r="BT741"/>
      <c r="BU741"/>
      <c r="BV741"/>
      <c r="BW741"/>
      <c r="BX741"/>
    </row>
    <row r="742" spans="10:76">
      <c r="J742"/>
      <c r="K742"/>
      <c r="L742"/>
      <c r="M742"/>
      <c r="N742"/>
      <c r="O742"/>
      <c r="P742"/>
      <c r="Q742"/>
      <c r="R742"/>
      <c r="S742"/>
      <c r="T742"/>
      <c r="U742"/>
      <c r="V742"/>
      <c r="W742"/>
      <c r="X742"/>
      <c r="Y742"/>
      <c r="Z742"/>
      <c r="AA742"/>
      <c r="AB742"/>
      <c r="AC742"/>
      <c r="AD742"/>
      <c r="AE742"/>
      <c r="AF742"/>
      <c r="AG742"/>
      <c r="AH742"/>
      <c r="AI742"/>
      <c r="AJ742"/>
      <c r="AK742"/>
      <c r="AL742"/>
      <c r="AM742"/>
      <c r="AN742" s="74"/>
      <c r="AO742"/>
      <c r="AP742"/>
      <c r="AQ742"/>
      <c r="AR742"/>
      <c r="AS742"/>
      <c r="AT742"/>
      <c r="AU742"/>
      <c r="AV742"/>
      <c r="AW742"/>
      <c r="AX742"/>
      <c r="AY742"/>
      <c r="AZ742"/>
      <c r="BA742"/>
      <c r="BB742"/>
      <c r="BC742"/>
      <c r="BD742"/>
      <c r="BE742"/>
      <c r="BF742"/>
      <c r="BG742"/>
      <c r="BH742"/>
      <c r="BI742"/>
      <c r="BJ742"/>
      <c r="BK742"/>
      <c r="BL742"/>
      <c r="BM742"/>
      <c r="BN742"/>
      <c r="BO742"/>
      <c r="BP742"/>
      <c r="BQ742"/>
      <c r="BR742"/>
      <c r="BS742"/>
      <c r="BT742"/>
      <c r="BU742"/>
      <c r="BV742"/>
      <c r="BW742"/>
      <c r="BX742"/>
    </row>
    <row r="743" spans="10:76">
      <c r="J743"/>
      <c r="K743"/>
      <c r="L743"/>
      <c r="M743"/>
      <c r="N743"/>
      <c r="O743"/>
      <c r="P743"/>
      <c r="Q743"/>
      <c r="R743"/>
      <c r="S743"/>
      <c r="T743"/>
      <c r="U743"/>
      <c r="V743"/>
      <c r="W743"/>
      <c r="X743"/>
      <c r="Y743"/>
      <c r="Z743"/>
      <c r="AA743"/>
      <c r="AB743"/>
      <c r="AC743"/>
      <c r="AD743"/>
      <c r="AE743"/>
      <c r="AF743"/>
      <c r="AG743"/>
      <c r="AH743"/>
      <c r="AI743"/>
      <c r="AJ743"/>
      <c r="AK743"/>
      <c r="AL743"/>
      <c r="AM743"/>
      <c r="AN743" s="74"/>
      <c r="AO743"/>
      <c r="AP743"/>
      <c r="AQ743"/>
      <c r="AR743"/>
      <c r="AS743"/>
      <c r="AT743"/>
      <c r="AU743"/>
      <c r="AV743"/>
      <c r="AW743"/>
      <c r="AX743"/>
      <c r="AY743"/>
      <c r="AZ743"/>
      <c r="BA743"/>
      <c r="BB743"/>
      <c r="BC743"/>
      <c r="BD743"/>
      <c r="BE743"/>
      <c r="BF743"/>
      <c r="BG743"/>
      <c r="BH743"/>
      <c r="BI743"/>
      <c r="BJ743"/>
      <c r="BK743"/>
      <c r="BL743"/>
      <c r="BM743"/>
      <c r="BN743"/>
      <c r="BO743"/>
      <c r="BP743"/>
      <c r="BQ743"/>
      <c r="BR743"/>
      <c r="BS743"/>
      <c r="BT743"/>
      <c r="BU743"/>
      <c r="BV743"/>
      <c r="BW743"/>
      <c r="BX743"/>
    </row>
    <row r="744" spans="10:76">
      <c r="J744"/>
      <c r="K744"/>
      <c r="L744"/>
      <c r="M744"/>
      <c r="N744"/>
      <c r="O744"/>
      <c r="P744"/>
      <c r="Q744"/>
      <c r="R744"/>
      <c r="S744"/>
      <c r="T744"/>
      <c r="U744"/>
      <c r="V744"/>
      <c r="W744"/>
      <c r="X744"/>
      <c r="Y744"/>
      <c r="Z744"/>
      <c r="AA744"/>
      <c r="AB744"/>
      <c r="AC744"/>
      <c r="AD744"/>
      <c r="AE744"/>
      <c r="AF744"/>
      <c r="AG744"/>
      <c r="AH744"/>
      <c r="AI744"/>
      <c r="AJ744"/>
      <c r="AK744"/>
      <c r="AL744"/>
      <c r="AM744"/>
      <c r="AN744" s="74"/>
      <c r="AO744"/>
      <c r="AP744"/>
      <c r="AQ744"/>
      <c r="AR744"/>
      <c r="AS744"/>
      <c r="AT744"/>
      <c r="AU744"/>
      <c r="AV744"/>
      <c r="AW744"/>
      <c r="AX744"/>
      <c r="AY744"/>
      <c r="AZ744"/>
      <c r="BA744"/>
      <c r="BB744"/>
      <c r="BC744"/>
      <c r="BD744"/>
      <c r="BE744"/>
      <c r="BF744"/>
      <c r="BG744"/>
      <c r="BH744"/>
      <c r="BI744"/>
      <c r="BJ744"/>
      <c r="BK744"/>
      <c r="BL744"/>
      <c r="BM744"/>
      <c r="BN744"/>
      <c r="BO744"/>
      <c r="BP744"/>
      <c r="BQ744"/>
      <c r="BR744"/>
      <c r="BS744"/>
      <c r="BT744"/>
      <c r="BU744"/>
      <c r="BV744"/>
      <c r="BW744"/>
      <c r="BX744"/>
    </row>
    <row r="745" spans="10:76">
      <c r="J745"/>
      <c r="K745"/>
      <c r="L745"/>
      <c r="M745"/>
      <c r="N745"/>
      <c r="O745"/>
      <c r="P745"/>
      <c r="Q745"/>
      <c r="R745"/>
      <c r="S745"/>
      <c r="T745"/>
      <c r="U745"/>
      <c r="V745"/>
      <c r="W745"/>
      <c r="X745"/>
      <c r="Y745"/>
      <c r="Z745"/>
      <c r="AA745"/>
      <c r="AB745"/>
      <c r="AC745"/>
      <c r="AD745"/>
      <c r="AE745"/>
      <c r="AF745"/>
      <c r="AG745"/>
      <c r="AH745"/>
      <c r="AI745"/>
      <c r="AJ745"/>
      <c r="AK745"/>
      <c r="AL745"/>
      <c r="AM745"/>
      <c r="AN745" s="74"/>
      <c r="AO745"/>
      <c r="AP745"/>
      <c r="AQ745"/>
      <c r="AR745"/>
      <c r="AS745"/>
      <c r="AT745"/>
      <c r="AU745"/>
      <c r="AV745"/>
      <c r="AW745"/>
      <c r="AX745"/>
      <c r="AY745"/>
      <c r="AZ745"/>
      <c r="BA745"/>
      <c r="BB745"/>
      <c r="BC745"/>
      <c r="BD745"/>
      <c r="BE745"/>
      <c r="BF745"/>
      <c r="BG745"/>
      <c r="BH745"/>
      <c r="BI745"/>
      <c r="BJ745"/>
      <c r="BK745"/>
      <c r="BL745"/>
      <c r="BM745"/>
      <c r="BN745"/>
      <c r="BO745"/>
      <c r="BP745"/>
      <c r="BQ745"/>
      <c r="BR745"/>
      <c r="BS745"/>
      <c r="BT745"/>
      <c r="BU745"/>
      <c r="BV745"/>
      <c r="BW745"/>
      <c r="BX745"/>
    </row>
    <row r="746" spans="10:76">
      <c r="J746"/>
      <c r="K746"/>
      <c r="L746"/>
      <c r="M746"/>
      <c r="N746"/>
      <c r="O746"/>
      <c r="P746"/>
      <c r="Q746"/>
      <c r="R746"/>
      <c r="S746"/>
      <c r="T746"/>
      <c r="U746"/>
      <c r="V746"/>
      <c r="W746"/>
      <c r="X746"/>
      <c r="Y746"/>
      <c r="Z746"/>
      <c r="AA746"/>
      <c r="AB746"/>
      <c r="AC746"/>
      <c r="AD746"/>
      <c r="AE746"/>
      <c r="AF746"/>
      <c r="AG746"/>
      <c r="AH746"/>
      <c r="AI746"/>
      <c r="AJ746"/>
      <c r="AK746"/>
      <c r="AL746"/>
      <c r="AM746"/>
      <c r="AN746" s="74"/>
      <c r="AO746"/>
      <c r="AP746"/>
      <c r="AQ746"/>
      <c r="AR746"/>
      <c r="AS746"/>
      <c r="AT746"/>
      <c r="AU746"/>
      <c r="AV746"/>
      <c r="AW746"/>
      <c r="AX746"/>
      <c r="AY746"/>
      <c r="AZ746"/>
      <c r="BA746"/>
      <c r="BB746"/>
      <c r="BC746"/>
      <c r="BD746"/>
      <c r="BE746"/>
      <c r="BF746"/>
      <c r="BG746"/>
      <c r="BH746"/>
      <c r="BI746"/>
      <c r="BJ746"/>
      <c r="BK746"/>
      <c r="BL746"/>
      <c r="BM746"/>
      <c r="BN746"/>
      <c r="BO746"/>
      <c r="BP746"/>
      <c r="BQ746"/>
      <c r="BR746"/>
      <c r="BS746"/>
      <c r="BT746"/>
      <c r="BU746"/>
      <c r="BV746"/>
      <c r="BW746"/>
      <c r="BX746"/>
    </row>
    <row r="747" spans="10:76">
      <c r="J747"/>
      <c r="K747"/>
      <c r="L747"/>
      <c r="M747"/>
      <c r="N747"/>
      <c r="O747"/>
      <c r="P747"/>
      <c r="Q747"/>
      <c r="R747"/>
      <c r="S747"/>
      <c r="T747"/>
      <c r="U747"/>
      <c r="V747"/>
      <c r="W747"/>
      <c r="X747"/>
      <c r="Y747"/>
      <c r="Z747"/>
      <c r="AA747"/>
      <c r="AB747"/>
      <c r="AC747"/>
      <c r="AD747"/>
      <c r="AE747"/>
      <c r="AF747"/>
      <c r="AG747"/>
      <c r="AH747"/>
      <c r="AI747"/>
      <c r="AJ747"/>
      <c r="AK747"/>
      <c r="AL747"/>
      <c r="AM747"/>
      <c r="AN747" s="74"/>
      <c r="AO747"/>
      <c r="AP747"/>
      <c r="AQ747"/>
      <c r="AR747"/>
      <c r="AS747"/>
      <c r="AT747"/>
      <c r="AU747"/>
      <c r="AV747"/>
      <c r="AW747"/>
      <c r="AX747"/>
      <c r="AY747"/>
      <c r="AZ747"/>
      <c r="BA747"/>
      <c r="BB747"/>
      <c r="BC747"/>
      <c r="BD747"/>
      <c r="BE747"/>
      <c r="BF747"/>
      <c r="BG747"/>
      <c r="BH747"/>
      <c r="BI747"/>
      <c r="BJ747"/>
      <c r="BK747"/>
      <c r="BL747"/>
      <c r="BM747"/>
      <c r="BN747"/>
      <c r="BO747"/>
      <c r="BP747"/>
      <c r="BQ747"/>
      <c r="BR747"/>
      <c r="BS747"/>
      <c r="BT747"/>
      <c r="BU747"/>
      <c r="BV747"/>
      <c r="BW747"/>
      <c r="BX747"/>
    </row>
    <row r="748" spans="10:76">
      <c r="J748"/>
      <c r="K748"/>
      <c r="L748"/>
      <c r="M748"/>
      <c r="N748"/>
      <c r="O748"/>
      <c r="P748"/>
      <c r="Q748"/>
      <c r="R748"/>
      <c r="S748"/>
      <c r="T748"/>
      <c r="U748"/>
      <c r="V748"/>
      <c r="W748"/>
      <c r="X748"/>
      <c r="Y748"/>
      <c r="Z748"/>
      <c r="AA748"/>
      <c r="AB748"/>
      <c r="AC748"/>
      <c r="AD748"/>
      <c r="AE748"/>
      <c r="AF748"/>
      <c r="AG748"/>
      <c r="AH748"/>
      <c r="AI748"/>
      <c r="AJ748"/>
      <c r="AK748"/>
      <c r="AL748"/>
      <c r="AM748"/>
      <c r="AN748" s="74"/>
      <c r="AO748"/>
      <c r="AP748"/>
      <c r="AQ748"/>
      <c r="AR748"/>
      <c r="AS748"/>
      <c r="AT748"/>
      <c r="AU748"/>
      <c r="AV748"/>
      <c r="AW748"/>
      <c r="AX748"/>
      <c r="AY748"/>
      <c r="AZ748"/>
      <c r="BA748"/>
      <c r="BB748"/>
      <c r="BC748"/>
      <c r="BD748"/>
      <c r="BE748"/>
      <c r="BF748"/>
      <c r="BG748"/>
      <c r="BH748"/>
      <c r="BI748"/>
      <c r="BJ748"/>
      <c r="BK748"/>
      <c r="BL748"/>
      <c r="BM748"/>
      <c r="BN748"/>
      <c r="BO748"/>
      <c r="BP748"/>
      <c r="BQ748"/>
      <c r="BR748"/>
      <c r="BS748"/>
      <c r="BT748"/>
      <c r="BU748"/>
      <c r="BV748"/>
      <c r="BW748"/>
      <c r="BX748"/>
    </row>
    <row r="749" spans="10:76">
      <c r="J749"/>
      <c r="K749"/>
      <c r="L749"/>
      <c r="M749"/>
      <c r="N749"/>
      <c r="O749"/>
      <c r="P749"/>
      <c r="Q749"/>
      <c r="R749"/>
      <c r="S749"/>
      <c r="T749"/>
      <c r="U749"/>
      <c r="V749"/>
      <c r="W749"/>
      <c r="X749"/>
      <c r="Y749"/>
      <c r="Z749"/>
      <c r="AA749"/>
      <c r="AB749"/>
      <c r="AC749"/>
      <c r="AD749"/>
      <c r="AE749"/>
      <c r="AF749"/>
      <c r="AG749"/>
      <c r="AH749"/>
      <c r="AI749"/>
      <c r="AJ749"/>
      <c r="AK749"/>
      <c r="AL749"/>
      <c r="AM749"/>
      <c r="AN749" s="74"/>
      <c r="AO749"/>
      <c r="AP749"/>
      <c r="AQ749"/>
      <c r="AR749"/>
      <c r="AS749"/>
      <c r="AT749"/>
      <c r="AU749"/>
      <c r="AV749"/>
      <c r="AW749"/>
      <c r="AX749"/>
      <c r="AY749"/>
      <c r="AZ749"/>
      <c r="BA749"/>
      <c r="BB749"/>
      <c r="BC749"/>
      <c r="BD749"/>
      <c r="BE749"/>
      <c r="BF749"/>
      <c r="BG749"/>
      <c r="BH749"/>
      <c r="BI749"/>
      <c r="BJ749"/>
      <c r="BK749"/>
      <c r="BL749"/>
      <c r="BM749"/>
      <c r="BN749"/>
      <c r="BO749"/>
      <c r="BP749"/>
      <c r="BQ749"/>
      <c r="BR749"/>
      <c r="BS749"/>
      <c r="BT749"/>
      <c r="BU749"/>
      <c r="BV749"/>
      <c r="BW749"/>
      <c r="BX749"/>
    </row>
    <row r="750" spans="10:76">
      <c r="J750"/>
      <c r="K750"/>
      <c r="L750"/>
      <c r="M750"/>
      <c r="N750"/>
      <c r="O750"/>
      <c r="P750"/>
      <c r="Q750"/>
      <c r="R750"/>
      <c r="S750"/>
      <c r="T750"/>
      <c r="U750"/>
      <c r="V750"/>
      <c r="W750"/>
      <c r="X750"/>
      <c r="Y750"/>
      <c r="Z750"/>
      <c r="AA750"/>
      <c r="AB750"/>
      <c r="AC750"/>
      <c r="AD750"/>
      <c r="AE750"/>
      <c r="AF750"/>
      <c r="AG750"/>
      <c r="AH750"/>
      <c r="AI750"/>
      <c r="AJ750"/>
      <c r="AK750"/>
      <c r="AL750"/>
      <c r="AM750"/>
      <c r="AN750" s="74"/>
      <c r="AO750"/>
      <c r="AP750"/>
      <c r="AQ750"/>
      <c r="AR750"/>
      <c r="AS750"/>
      <c r="AT750"/>
      <c r="AU750"/>
      <c r="AV750"/>
      <c r="AW750"/>
      <c r="AX750"/>
      <c r="AY750"/>
      <c r="AZ750"/>
      <c r="BA750"/>
      <c r="BB750"/>
      <c r="BC750"/>
      <c r="BD750"/>
      <c r="BE750"/>
      <c r="BF750"/>
      <c r="BG750"/>
      <c r="BH750"/>
      <c r="BI750"/>
      <c r="BJ750"/>
      <c r="BK750"/>
      <c r="BL750"/>
      <c r="BM750"/>
      <c r="BN750"/>
      <c r="BO750"/>
      <c r="BP750"/>
      <c r="BQ750"/>
      <c r="BR750"/>
      <c r="BS750"/>
      <c r="BT750"/>
      <c r="BU750"/>
      <c r="BV750"/>
      <c r="BW750"/>
      <c r="BX750"/>
    </row>
    <row r="751" spans="10:76">
      <c r="J751"/>
      <c r="K751"/>
      <c r="L751"/>
      <c r="M751"/>
      <c r="N751"/>
      <c r="O751"/>
      <c r="P751"/>
      <c r="Q751"/>
      <c r="R751"/>
      <c r="S751"/>
      <c r="T751"/>
      <c r="U751"/>
      <c r="V751"/>
      <c r="W751"/>
      <c r="X751"/>
      <c r="Y751"/>
      <c r="Z751"/>
      <c r="AA751"/>
      <c r="AB751"/>
      <c r="AC751"/>
      <c r="AD751"/>
      <c r="AE751"/>
      <c r="AF751"/>
      <c r="AG751"/>
      <c r="AH751"/>
      <c r="AI751"/>
      <c r="AJ751"/>
      <c r="AK751"/>
      <c r="AL751"/>
      <c r="AM751"/>
      <c r="AN751" s="74"/>
      <c r="AO751"/>
      <c r="AP751"/>
      <c r="AQ751"/>
      <c r="AR751"/>
      <c r="AS751"/>
      <c r="AT751"/>
      <c r="AU751"/>
      <c r="AV751"/>
      <c r="AW751"/>
      <c r="AX751"/>
      <c r="AY751"/>
      <c r="AZ751"/>
      <c r="BA751"/>
      <c r="BB751"/>
      <c r="BC751"/>
      <c r="BD751"/>
      <c r="BE751"/>
      <c r="BF751"/>
      <c r="BG751"/>
      <c r="BH751"/>
      <c r="BI751"/>
      <c r="BJ751"/>
      <c r="BK751"/>
      <c r="BL751"/>
      <c r="BM751"/>
      <c r="BN751"/>
      <c r="BO751"/>
      <c r="BP751"/>
      <c r="BQ751"/>
      <c r="BR751"/>
      <c r="BS751"/>
      <c r="BT751"/>
      <c r="BU751"/>
      <c r="BV751"/>
      <c r="BW751"/>
      <c r="BX751"/>
    </row>
    <row r="752" spans="10:76">
      <c r="J752"/>
      <c r="K752"/>
      <c r="L752"/>
      <c r="M752"/>
      <c r="N752"/>
      <c r="O752"/>
      <c r="P752"/>
      <c r="Q752"/>
      <c r="R752"/>
      <c r="S752"/>
      <c r="T752"/>
      <c r="U752"/>
      <c r="V752"/>
      <c r="W752"/>
      <c r="X752"/>
      <c r="Y752"/>
      <c r="Z752"/>
      <c r="AA752"/>
      <c r="AB752"/>
      <c r="AC752"/>
      <c r="AD752"/>
      <c r="AE752"/>
      <c r="AF752"/>
      <c r="AG752"/>
      <c r="AH752"/>
      <c r="AI752"/>
      <c r="AJ752"/>
      <c r="AK752"/>
      <c r="AL752"/>
      <c r="AM752"/>
      <c r="AN752" s="74"/>
      <c r="AO752"/>
      <c r="AP752"/>
      <c r="AQ752"/>
      <c r="AR752"/>
      <c r="AS752"/>
      <c r="AT752"/>
      <c r="AU752"/>
      <c r="AV752"/>
      <c r="AW752"/>
      <c r="AX752"/>
      <c r="AY752"/>
      <c r="AZ752"/>
      <c r="BA752"/>
      <c r="BB752"/>
      <c r="BC752"/>
      <c r="BD752"/>
      <c r="BE752"/>
      <c r="BF752"/>
      <c r="BG752"/>
      <c r="BH752"/>
      <c r="BI752"/>
      <c r="BJ752"/>
      <c r="BK752"/>
      <c r="BL752"/>
      <c r="BM752"/>
      <c r="BN752"/>
      <c r="BO752"/>
      <c r="BP752"/>
      <c r="BQ752"/>
      <c r="BR752"/>
      <c r="BS752"/>
      <c r="BT752"/>
      <c r="BU752"/>
      <c r="BV752"/>
      <c r="BW752"/>
      <c r="BX752"/>
    </row>
    <row r="753" spans="10:76">
      <c r="J753"/>
      <c r="K753"/>
      <c r="L753"/>
      <c r="M753"/>
      <c r="N753"/>
      <c r="O753"/>
      <c r="P753"/>
      <c r="Q753"/>
      <c r="R753"/>
      <c r="S753"/>
      <c r="T753"/>
      <c r="U753"/>
      <c r="V753"/>
      <c r="W753"/>
      <c r="X753"/>
      <c r="Y753"/>
      <c r="Z753"/>
      <c r="AA753"/>
      <c r="AB753"/>
      <c r="AC753"/>
      <c r="AD753"/>
      <c r="AE753"/>
      <c r="AF753"/>
      <c r="AG753"/>
      <c r="AH753"/>
      <c r="AI753"/>
      <c r="AJ753"/>
      <c r="AK753"/>
      <c r="AL753"/>
      <c r="AM753"/>
      <c r="AN753" s="74"/>
      <c r="AO753"/>
      <c r="AP753"/>
      <c r="AQ753"/>
      <c r="AR753"/>
      <c r="AS753"/>
      <c r="AT753"/>
      <c r="AU753"/>
      <c r="AV753"/>
      <c r="AW753"/>
      <c r="AX753"/>
      <c r="AY753"/>
      <c r="AZ753"/>
      <c r="BA753"/>
      <c r="BB753"/>
      <c r="BC753"/>
      <c r="BD753"/>
      <c r="BE753"/>
      <c r="BF753"/>
      <c r="BG753"/>
      <c r="BH753"/>
      <c r="BI753"/>
      <c r="BJ753"/>
      <c r="BK753"/>
      <c r="BL753"/>
      <c r="BM753"/>
      <c r="BN753"/>
      <c r="BO753"/>
      <c r="BP753"/>
      <c r="BQ753"/>
      <c r="BR753"/>
      <c r="BS753"/>
      <c r="BT753"/>
      <c r="BU753"/>
      <c r="BV753"/>
      <c r="BW753"/>
      <c r="BX753"/>
    </row>
    <row r="754" spans="10:76">
      <c r="J754"/>
      <c r="K754"/>
      <c r="L754"/>
      <c r="M754"/>
      <c r="N754"/>
      <c r="O754"/>
      <c r="P754"/>
      <c r="Q754"/>
      <c r="R754"/>
      <c r="S754"/>
      <c r="T754"/>
      <c r="U754"/>
      <c r="V754"/>
      <c r="W754"/>
      <c r="X754"/>
      <c r="Y754"/>
      <c r="Z754"/>
      <c r="AA754"/>
      <c r="AB754"/>
      <c r="AC754"/>
      <c r="AD754"/>
      <c r="AE754"/>
      <c r="AF754"/>
      <c r="AG754"/>
      <c r="AH754"/>
      <c r="AI754"/>
      <c r="AJ754"/>
      <c r="AK754"/>
      <c r="AL754"/>
      <c r="AM754"/>
      <c r="AN754" s="74"/>
      <c r="AO754"/>
      <c r="AP754"/>
      <c r="AQ754"/>
      <c r="AR754"/>
      <c r="AS754"/>
      <c r="AT754"/>
      <c r="AU754"/>
      <c r="AV754"/>
      <c r="AW754"/>
      <c r="AX754"/>
      <c r="AY754"/>
      <c r="AZ754"/>
      <c r="BA754"/>
      <c r="BB754"/>
      <c r="BC754"/>
      <c r="BD754"/>
      <c r="BE754"/>
      <c r="BF754"/>
      <c r="BG754"/>
      <c r="BH754"/>
      <c r="BI754"/>
      <c r="BJ754"/>
      <c r="BK754"/>
      <c r="BL754"/>
      <c r="BM754"/>
      <c r="BN754"/>
      <c r="BO754"/>
      <c r="BP754"/>
      <c r="BQ754"/>
      <c r="BR754"/>
      <c r="BS754"/>
      <c r="BT754"/>
      <c r="BU754"/>
      <c r="BV754"/>
      <c r="BW754"/>
      <c r="BX754"/>
    </row>
    <row r="755" spans="10:76">
      <c r="J755"/>
      <c r="K755"/>
      <c r="L755"/>
      <c r="M755"/>
      <c r="N755"/>
      <c r="O755"/>
      <c r="P755"/>
      <c r="Q755"/>
      <c r="R755"/>
      <c r="S755"/>
      <c r="T755"/>
      <c r="U755"/>
      <c r="V755"/>
      <c r="W755"/>
      <c r="X755"/>
      <c r="Y755"/>
      <c r="Z755"/>
      <c r="AA755"/>
      <c r="AB755"/>
      <c r="AC755"/>
      <c r="AD755"/>
      <c r="AE755"/>
      <c r="AF755"/>
      <c r="AG755"/>
      <c r="AH755"/>
      <c r="AI755"/>
      <c r="AJ755"/>
      <c r="AK755"/>
      <c r="AL755"/>
      <c r="AM755"/>
      <c r="AN755" s="74"/>
      <c r="AO755"/>
      <c r="AP755"/>
      <c r="AQ755"/>
      <c r="AR755"/>
      <c r="AS755"/>
      <c r="AT755"/>
      <c r="AU755"/>
      <c r="AV755"/>
      <c r="AW755"/>
      <c r="AX755"/>
      <c r="AY755"/>
      <c r="AZ755"/>
      <c r="BA755"/>
      <c r="BB755"/>
      <c r="BC755"/>
      <c r="BD755"/>
      <c r="BE755"/>
      <c r="BF755"/>
      <c r="BG755"/>
      <c r="BH755"/>
      <c r="BI755"/>
      <c r="BJ755"/>
      <c r="BK755"/>
      <c r="BL755"/>
      <c r="BM755"/>
      <c r="BN755"/>
      <c r="BO755"/>
      <c r="BP755"/>
      <c r="BQ755"/>
      <c r="BR755"/>
      <c r="BS755"/>
      <c r="BT755"/>
      <c r="BU755"/>
      <c r="BV755"/>
      <c r="BW755"/>
      <c r="BX755"/>
    </row>
    <row r="756" spans="10:76">
      <c r="J756"/>
      <c r="K756"/>
      <c r="L756"/>
      <c r="M756"/>
      <c r="N756"/>
      <c r="O756"/>
      <c r="P756"/>
      <c r="Q756"/>
      <c r="R756"/>
      <c r="S756"/>
      <c r="T756"/>
      <c r="U756"/>
      <c r="V756"/>
      <c r="W756"/>
      <c r="X756"/>
      <c r="Y756"/>
      <c r="Z756"/>
      <c r="AA756"/>
      <c r="AB756"/>
      <c r="AC756"/>
      <c r="AD756"/>
      <c r="AE756"/>
      <c r="AF756"/>
      <c r="AG756"/>
      <c r="AH756"/>
      <c r="AI756"/>
      <c r="AJ756"/>
      <c r="AK756"/>
      <c r="AL756"/>
      <c r="AM756"/>
      <c r="AN756" s="74"/>
      <c r="AO756"/>
      <c r="AP756"/>
      <c r="AQ756"/>
      <c r="AR756"/>
      <c r="AS756"/>
      <c r="AT756"/>
      <c r="AU756"/>
      <c r="AV756"/>
      <c r="AW756"/>
      <c r="AX756"/>
      <c r="AY756"/>
      <c r="AZ756"/>
      <c r="BA756"/>
      <c r="BB756"/>
      <c r="BC756"/>
      <c r="BD756"/>
      <c r="BE756"/>
      <c r="BF756"/>
      <c r="BG756"/>
      <c r="BH756"/>
      <c r="BI756"/>
      <c r="BJ756"/>
      <c r="BK756"/>
      <c r="BL756"/>
      <c r="BM756"/>
      <c r="BN756"/>
      <c r="BO756"/>
      <c r="BP756"/>
      <c r="BQ756"/>
      <c r="BR756"/>
      <c r="BS756"/>
      <c r="BT756"/>
      <c r="BU756"/>
      <c r="BV756"/>
      <c r="BW756"/>
      <c r="BX756"/>
    </row>
    <row r="757" spans="10:76">
      <c r="J757"/>
      <c r="K757"/>
      <c r="L757"/>
      <c r="M757"/>
      <c r="N757"/>
      <c r="O757"/>
      <c r="P757"/>
      <c r="Q757"/>
      <c r="R757"/>
      <c r="S757"/>
      <c r="T757"/>
      <c r="U757"/>
      <c r="V757"/>
      <c r="W757"/>
      <c r="X757"/>
      <c r="Y757"/>
      <c r="Z757"/>
      <c r="AA757"/>
      <c r="AB757"/>
      <c r="AC757"/>
      <c r="AD757"/>
      <c r="AE757"/>
      <c r="AF757"/>
      <c r="AG757"/>
      <c r="AH757"/>
      <c r="AI757"/>
      <c r="AJ757"/>
      <c r="AK757"/>
      <c r="AL757"/>
      <c r="AM757"/>
      <c r="AN757" s="74"/>
      <c r="AO757"/>
      <c r="AP757"/>
      <c r="AQ757"/>
      <c r="AR757"/>
      <c r="AS757"/>
      <c r="AT757"/>
      <c r="AU757"/>
      <c r="AV757"/>
      <c r="AW757"/>
      <c r="AX757"/>
      <c r="AY757"/>
      <c r="AZ757"/>
      <c r="BA757"/>
      <c r="BB757"/>
      <c r="BC757"/>
      <c r="BD757"/>
      <c r="BE757"/>
      <c r="BF757"/>
      <c r="BG757"/>
      <c r="BH757"/>
      <c r="BI757"/>
      <c r="BJ757"/>
      <c r="BK757"/>
      <c r="BL757"/>
      <c r="BM757"/>
      <c r="BN757"/>
      <c r="BO757"/>
      <c r="BP757"/>
      <c r="BQ757"/>
      <c r="BR757"/>
      <c r="BS757"/>
      <c r="BT757"/>
      <c r="BU757"/>
      <c r="BV757"/>
      <c r="BW757"/>
      <c r="BX757"/>
    </row>
    <row r="758" spans="10:76">
      <c r="J758"/>
      <c r="K758"/>
      <c r="L758"/>
      <c r="M758"/>
      <c r="N758"/>
      <c r="O758"/>
      <c r="P758"/>
      <c r="Q758"/>
      <c r="R758"/>
      <c r="S758"/>
      <c r="T758"/>
      <c r="U758"/>
      <c r="V758"/>
      <c r="W758"/>
      <c r="X758"/>
      <c r="Y758"/>
      <c r="Z758"/>
      <c r="AA758"/>
      <c r="AB758"/>
      <c r="AC758"/>
      <c r="AD758"/>
      <c r="AE758"/>
      <c r="AF758"/>
      <c r="AG758"/>
      <c r="AH758"/>
      <c r="AI758"/>
      <c r="AJ758"/>
      <c r="AK758"/>
      <c r="AL758"/>
      <c r="AM758"/>
      <c r="AN758" s="74"/>
      <c r="AO758"/>
      <c r="AP758"/>
      <c r="AQ758"/>
      <c r="AR758"/>
      <c r="AS758"/>
      <c r="AT758"/>
      <c r="AU758"/>
      <c r="AV758"/>
      <c r="AW758"/>
      <c r="AX758"/>
      <c r="AY758"/>
      <c r="AZ758"/>
      <c r="BA758"/>
      <c r="BB758"/>
      <c r="BC758"/>
      <c r="BD758"/>
      <c r="BE758"/>
      <c r="BF758"/>
      <c r="BG758"/>
      <c r="BH758"/>
      <c r="BI758"/>
      <c r="BJ758"/>
      <c r="BK758"/>
      <c r="BL758"/>
      <c r="BM758"/>
      <c r="BN758"/>
      <c r="BO758"/>
      <c r="BP758"/>
      <c r="BQ758"/>
      <c r="BR758"/>
      <c r="BS758"/>
      <c r="BT758"/>
      <c r="BU758"/>
      <c r="BV758"/>
      <c r="BW758"/>
      <c r="BX758"/>
    </row>
    <row r="759" spans="10:76">
      <c r="J759"/>
      <c r="K759"/>
      <c r="L759"/>
      <c r="M759"/>
      <c r="N759"/>
      <c r="O759"/>
      <c r="P759"/>
      <c r="Q759"/>
      <c r="R759"/>
      <c r="S759"/>
      <c r="T759"/>
      <c r="U759"/>
      <c r="V759"/>
      <c r="W759"/>
      <c r="X759"/>
      <c r="Y759"/>
      <c r="Z759"/>
      <c r="AA759"/>
      <c r="AB759"/>
      <c r="AC759"/>
      <c r="AD759"/>
      <c r="AE759"/>
      <c r="AF759"/>
      <c r="AG759"/>
      <c r="AH759"/>
      <c r="AI759"/>
      <c r="AJ759"/>
      <c r="AK759"/>
      <c r="AL759"/>
      <c r="AM759"/>
      <c r="AN759" s="74"/>
      <c r="AO759"/>
      <c r="AP759"/>
      <c r="AQ759"/>
      <c r="AR759"/>
      <c r="AS759"/>
      <c r="AT759"/>
      <c r="AU759"/>
      <c r="AV759"/>
      <c r="AW759"/>
      <c r="AX759"/>
      <c r="AY759"/>
      <c r="AZ759"/>
      <c r="BA759"/>
      <c r="BB759"/>
      <c r="BC759"/>
      <c r="BD759"/>
      <c r="BE759"/>
      <c r="BF759"/>
      <c r="BG759"/>
      <c r="BH759"/>
      <c r="BI759"/>
      <c r="BJ759"/>
      <c r="BK759"/>
      <c r="BL759"/>
      <c r="BM759"/>
      <c r="BN759"/>
      <c r="BO759"/>
      <c r="BP759"/>
      <c r="BQ759"/>
      <c r="BR759"/>
      <c r="BS759"/>
      <c r="BT759"/>
      <c r="BU759"/>
      <c r="BV759"/>
      <c r="BW759"/>
      <c r="BX759"/>
    </row>
    <row r="760" spans="10:76">
      <c r="J760"/>
      <c r="K760"/>
      <c r="L760"/>
      <c r="M760"/>
      <c r="N760"/>
      <c r="O760"/>
      <c r="P760"/>
      <c r="Q760"/>
      <c r="R760"/>
      <c r="S760"/>
      <c r="T760"/>
      <c r="U760"/>
      <c r="V760"/>
      <c r="W760"/>
      <c r="X760"/>
      <c r="Y760"/>
      <c r="Z760"/>
      <c r="AA760"/>
      <c r="AB760"/>
      <c r="AC760"/>
      <c r="AD760"/>
      <c r="AE760"/>
      <c r="AF760"/>
      <c r="AG760"/>
      <c r="AH760"/>
      <c r="AI760"/>
      <c r="AJ760"/>
      <c r="AK760"/>
      <c r="AL760"/>
      <c r="AM760"/>
      <c r="AN760" s="74"/>
      <c r="AO760"/>
      <c r="AP760"/>
      <c r="AQ760"/>
      <c r="AR760"/>
      <c r="AS760"/>
      <c r="AT760"/>
      <c r="AU760"/>
      <c r="AV760"/>
      <c r="AW760"/>
      <c r="AX760"/>
      <c r="AY760"/>
      <c r="AZ760"/>
      <c r="BA760"/>
      <c r="BB760"/>
      <c r="BC760"/>
      <c r="BD760"/>
      <c r="BE760"/>
      <c r="BF760"/>
      <c r="BG760"/>
      <c r="BH760"/>
      <c r="BI760"/>
      <c r="BJ760"/>
      <c r="BK760"/>
      <c r="BL760"/>
      <c r="BM760"/>
      <c r="BN760"/>
      <c r="BO760"/>
      <c r="BP760"/>
      <c r="BQ760"/>
      <c r="BR760"/>
      <c r="BS760"/>
      <c r="BT760"/>
      <c r="BU760"/>
      <c r="BV760"/>
      <c r="BW760"/>
      <c r="BX760"/>
    </row>
    <row r="761" spans="10:76">
      <c r="J761"/>
      <c r="K761"/>
      <c r="L761"/>
      <c r="M761"/>
      <c r="N761"/>
      <c r="O761"/>
      <c r="P761"/>
      <c r="Q761"/>
      <c r="R761"/>
      <c r="S761"/>
      <c r="T761"/>
      <c r="U761"/>
      <c r="V761"/>
      <c r="W761"/>
      <c r="X761"/>
      <c r="Y761"/>
      <c r="Z761"/>
      <c r="AA761"/>
      <c r="AB761"/>
      <c r="AC761"/>
      <c r="AD761"/>
      <c r="AE761"/>
      <c r="AF761"/>
      <c r="AG761"/>
      <c r="AH761"/>
      <c r="AI761"/>
      <c r="AJ761"/>
      <c r="AK761"/>
      <c r="AL761"/>
      <c r="AM761"/>
      <c r="AN761" s="74"/>
      <c r="AO761"/>
      <c r="AP761"/>
      <c r="AQ761"/>
      <c r="AR761"/>
      <c r="AS761"/>
      <c r="AT761"/>
      <c r="AU761"/>
      <c r="AV761"/>
      <c r="AW761"/>
      <c r="AX761"/>
      <c r="AY761"/>
      <c r="AZ761"/>
      <c r="BA761"/>
      <c r="BB761"/>
      <c r="BC761"/>
      <c r="BD761"/>
      <c r="BE761"/>
      <c r="BF761"/>
      <c r="BG761"/>
      <c r="BH761"/>
      <c r="BI761"/>
      <c r="BJ761"/>
      <c r="BK761"/>
      <c r="BL761"/>
      <c r="BM761"/>
      <c r="BN761"/>
      <c r="BO761"/>
      <c r="BP761"/>
      <c r="BQ761"/>
      <c r="BR761"/>
      <c r="BS761"/>
      <c r="BT761"/>
      <c r="BU761"/>
      <c r="BV761"/>
      <c r="BW761"/>
      <c r="BX761"/>
    </row>
    <row r="762" spans="10:76">
      <c r="J762"/>
      <c r="K762"/>
      <c r="L762"/>
      <c r="M762"/>
      <c r="N762"/>
      <c r="O762"/>
      <c r="P762"/>
      <c r="Q762"/>
      <c r="R762"/>
      <c r="S762"/>
      <c r="T762"/>
      <c r="U762"/>
      <c r="V762"/>
      <c r="W762"/>
      <c r="X762"/>
      <c r="Y762"/>
      <c r="Z762"/>
      <c r="AA762"/>
      <c r="AB762"/>
      <c r="AC762"/>
      <c r="AD762"/>
      <c r="AE762"/>
      <c r="AF762"/>
      <c r="AG762"/>
      <c r="AH762"/>
      <c r="AI762"/>
      <c r="AJ762"/>
      <c r="AK762"/>
      <c r="AL762"/>
      <c r="AM762"/>
      <c r="AN762" s="74"/>
      <c r="AO762"/>
      <c r="AP762"/>
      <c r="AQ762"/>
      <c r="AR762"/>
      <c r="AS762"/>
      <c r="AT762"/>
      <c r="AU762"/>
      <c r="AV762"/>
      <c r="AW762"/>
      <c r="AX762"/>
      <c r="AY762"/>
      <c r="AZ762"/>
      <c r="BA762"/>
      <c r="BB762"/>
      <c r="BC762"/>
      <c r="BD762"/>
      <c r="BE762"/>
      <c r="BF762"/>
      <c r="BG762"/>
      <c r="BH762"/>
      <c r="BI762"/>
      <c r="BJ762"/>
      <c r="BK762"/>
      <c r="BL762"/>
      <c r="BM762"/>
      <c r="BN762"/>
      <c r="BO762"/>
      <c r="BP762"/>
      <c r="BQ762"/>
      <c r="BR762"/>
      <c r="BS762"/>
      <c r="BT762"/>
      <c r="BU762"/>
      <c r="BV762"/>
      <c r="BW762"/>
      <c r="BX762"/>
    </row>
    <row r="763" spans="10:76">
      <c r="J763"/>
      <c r="K763"/>
      <c r="L763"/>
      <c r="M763"/>
      <c r="N763"/>
      <c r="O763"/>
      <c r="P763"/>
      <c r="Q763"/>
      <c r="R763"/>
      <c r="S763"/>
      <c r="T763"/>
      <c r="U763"/>
      <c r="V763"/>
      <c r="W763"/>
      <c r="X763"/>
      <c r="Y763"/>
      <c r="Z763"/>
      <c r="AA763"/>
      <c r="AB763"/>
      <c r="AC763"/>
      <c r="AD763"/>
      <c r="AE763"/>
      <c r="AF763"/>
      <c r="AG763"/>
      <c r="AH763"/>
      <c r="AI763"/>
      <c r="AJ763"/>
      <c r="AK763"/>
      <c r="AL763"/>
      <c r="AM763"/>
      <c r="AN763" s="74"/>
      <c r="AO763"/>
      <c r="AP763"/>
      <c r="AQ763"/>
      <c r="AR763"/>
      <c r="AS763"/>
      <c r="AT763"/>
      <c r="AU763"/>
      <c r="AV763"/>
      <c r="AW763"/>
      <c r="AX763"/>
      <c r="AY763"/>
      <c r="AZ763"/>
      <c r="BA763"/>
      <c r="BB763"/>
      <c r="BC763"/>
      <c r="BD763"/>
      <c r="BE763"/>
      <c r="BF763"/>
      <c r="BG763"/>
      <c r="BH763"/>
      <c r="BI763"/>
      <c r="BJ763"/>
      <c r="BK763"/>
      <c r="BL763"/>
      <c r="BM763"/>
      <c r="BN763"/>
      <c r="BO763"/>
      <c r="BP763"/>
      <c r="BQ763"/>
      <c r="BR763"/>
      <c r="BS763"/>
      <c r="BT763"/>
      <c r="BU763"/>
      <c r="BV763"/>
      <c r="BW763"/>
      <c r="BX763"/>
    </row>
    <row r="764" spans="10:76">
      <c r="J764"/>
      <c r="K764"/>
      <c r="L764"/>
      <c r="M764"/>
      <c r="N764"/>
      <c r="O764"/>
      <c r="P764"/>
      <c r="Q764"/>
      <c r="R764"/>
      <c r="S764"/>
      <c r="T764"/>
      <c r="U764"/>
      <c r="V764"/>
      <c r="W764"/>
      <c r="X764"/>
      <c r="Y764"/>
      <c r="Z764"/>
      <c r="AA764"/>
      <c r="AB764"/>
      <c r="AC764"/>
      <c r="AD764"/>
      <c r="AE764"/>
      <c r="AF764"/>
      <c r="AG764"/>
      <c r="AH764"/>
      <c r="AI764"/>
      <c r="AJ764"/>
      <c r="AK764"/>
      <c r="AL764"/>
      <c r="AM764"/>
      <c r="AN764" s="74"/>
      <c r="AO764"/>
      <c r="AP764"/>
      <c r="AQ764"/>
      <c r="AR764"/>
      <c r="AS764"/>
      <c r="AT764"/>
      <c r="AU764"/>
      <c r="AV764"/>
      <c r="AW764"/>
      <c r="AX764"/>
      <c r="AY764"/>
      <c r="AZ764"/>
      <c r="BA764"/>
      <c r="BB764"/>
      <c r="BC764"/>
      <c r="BD764"/>
      <c r="BE764"/>
      <c r="BF764"/>
      <c r="BG764"/>
      <c r="BH764"/>
      <c r="BI764"/>
      <c r="BJ764"/>
      <c r="BK764"/>
      <c r="BL764"/>
      <c r="BM764"/>
      <c r="BN764"/>
      <c r="BO764"/>
      <c r="BP764"/>
      <c r="BQ764"/>
      <c r="BR764"/>
      <c r="BS764"/>
      <c r="BT764"/>
      <c r="BU764"/>
      <c r="BV764"/>
      <c r="BW764"/>
      <c r="BX764"/>
    </row>
    <row r="765" spans="10:76">
      <c r="J765"/>
      <c r="K765"/>
      <c r="L765"/>
      <c r="M765"/>
      <c r="N765"/>
      <c r="O765"/>
      <c r="P765"/>
      <c r="Q765"/>
      <c r="R765"/>
      <c r="S765"/>
      <c r="T765"/>
      <c r="U765"/>
      <c r="V765"/>
      <c r="W765"/>
      <c r="X765"/>
      <c r="Y765"/>
      <c r="Z765"/>
      <c r="AA765"/>
      <c r="AB765"/>
      <c r="AC765"/>
      <c r="AD765"/>
      <c r="AE765"/>
      <c r="AF765"/>
      <c r="AG765"/>
      <c r="AH765"/>
      <c r="AI765"/>
      <c r="AJ765"/>
      <c r="AK765"/>
      <c r="AL765"/>
      <c r="AM765"/>
      <c r="AN765" s="74"/>
      <c r="AO765"/>
      <c r="AP765"/>
      <c r="AQ765"/>
      <c r="AR765"/>
      <c r="AS765"/>
      <c r="AT765"/>
      <c r="AU765"/>
      <c r="AV765"/>
      <c r="AW765"/>
      <c r="AX765"/>
      <c r="AY765"/>
      <c r="AZ765"/>
      <c r="BA765"/>
      <c r="BB765"/>
      <c r="BC765"/>
      <c r="BD765"/>
      <c r="BE765"/>
      <c r="BF765"/>
      <c r="BG765"/>
      <c r="BH765"/>
      <c r="BI765"/>
      <c r="BJ765"/>
      <c r="BK765"/>
      <c r="BL765"/>
      <c r="BM765"/>
      <c r="BN765"/>
      <c r="BO765"/>
      <c r="BP765"/>
      <c r="BQ765"/>
      <c r="BR765"/>
      <c r="BS765"/>
      <c r="BT765"/>
      <c r="BU765"/>
      <c r="BV765"/>
      <c r="BW765"/>
      <c r="BX765"/>
    </row>
    <row r="766" spans="10:76">
      <c r="J766"/>
      <c r="K766"/>
      <c r="L766"/>
      <c r="M766"/>
      <c r="N766"/>
      <c r="O766"/>
      <c r="P766"/>
      <c r="Q766"/>
      <c r="R766"/>
      <c r="S766"/>
      <c r="T766"/>
      <c r="U766"/>
      <c r="V766"/>
      <c r="W766"/>
      <c r="X766"/>
      <c r="Y766"/>
      <c r="Z766"/>
      <c r="AA766"/>
      <c r="AB766"/>
      <c r="AC766"/>
      <c r="AD766"/>
      <c r="AE766"/>
      <c r="AF766"/>
      <c r="AG766"/>
      <c r="AH766"/>
      <c r="AI766"/>
      <c r="AJ766"/>
      <c r="AK766"/>
      <c r="AL766"/>
      <c r="AM766"/>
      <c r="AN766" s="74"/>
      <c r="AO766"/>
      <c r="AP766"/>
      <c r="AQ766"/>
      <c r="AR766"/>
      <c r="AS766"/>
      <c r="AT766"/>
      <c r="AU766"/>
      <c r="AV766"/>
      <c r="AW766"/>
      <c r="AX766"/>
      <c r="AY766"/>
      <c r="AZ766"/>
      <c r="BA766"/>
      <c r="BB766"/>
      <c r="BC766"/>
      <c r="BD766"/>
      <c r="BE766"/>
      <c r="BF766"/>
      <c r="BG766"/>
      <c r="BH766"/>
      <c r="BI766"/>
      <c r="BJ766"/>
      <c r="BK766"/>
      <c r="BL766"/>
      <c r="BM766"/>
      <c r="BN766"/>
      <c r="BO766"/>
      <c r="BP766"/>
      <c r="BQ766"/>
      <c r="BR766"/>
      <c r="BS766"/>
      <c r="BT766"/>
      <c r="BU766"/>
      <c r="BV766"/>
      <c r="BW766"/>
      <c r="BX766"/>
    </row>
    <row r="767" spans="10:76">
      <c r="J767"/>
      <c r="K767"/>
      <c r="L767"/>
      <c r="M767"/>
      <c r="N767"/>
      <c r="O767"/>
      <c r="P767"/>
      <c r="Q767"/>
      <c r="R767"/>
      <c r="S767"/>
      <c r="T767"/>
      <c r="U767"/>
      <c r="V767"/>
      <c r="W767"/>
      <c r="X767"/>
      <c r="Y767"/>
      <c r="Z767"/>
      <c r="AA767"/>
      <c r="AB767"/>
      <c r="AC767"/>
      <c r="AD767"/>
      <c r="AE767"/>
      <c r="AF767"/>
      <c r="AG767"/>
      <c r="AH767"/>
      <c r="AI767"/>
      <c r="AJ767"/>
      <c r="AK767"/>
      <c r="AL767"/>
      <c r="AM767"/>
      <c r="AN767" s="74"/>
      <c r="AO767"/>
      <c r="AP767"/>
      <c r="AQ767"/>
      <c r="AR767"/>
      <c r="AS767"/>
      <c r="AT767"/>
      <c r="AU767"/>
      <c r="AV767"/>
      <c r="AW767"/>
      <c r="AX767"/>
      <c r="AY767"/>
      <c r="AZ767"/>
      <c r="BA767"/>
      <c r="BB767"/>
      <c r="BC767"/>
      <c r="BD767"/>
      <c r="BE767"/>
      <c r="BF767"/>
      <c r="BG767"/>
      <c r="BH767"/>
      <c r="BI767"/>
      <c r="BJ767"/>
      <c r="BK767"/>
      <c r="BL767"/>
      <c r="BM767"/>
      <c r="BN767"/>
      <c r="BO767"/>
      <c r="BP767"/>
      <c r="BQ767"/>
      <c r="BR767"/>
      <c r="BS767"/>
      <c r="BT767"/>
      <c r="BU767"/>
      <c r="BV767"/>
      <c r="BW767"/>
      <c r="BX767"/>
    </row>
    <row r="768" spans="10:76">
      <c r="J768"/>
      <c r="K768"/>
      <c r="L768"/>
      <c r="M768"/>
      <c r="N768"/>
      <c r="O768"/>
      <c r="P768"/>
      <c r="Q768"/>
      <c r="R768"/>
      <c r="S768"/>
      <c r="T768"/>
      <c r="U768"/>
      <c r="V768"/>
      <c r="W768"/>
      <c r="X768"/>
      <c r="Y768"/>
      <c r="Z768"/>
      <c r="AA768"/>
      <c r="AB768"/>
      <c r="AC768"/>
      <c r="AD768"/>
      <c r="AE768"/>
      <c r="AF768"/>
      <c r="AG768"/>
      <c r="AH768"/>
      <c r="AI768"/>
      <c r="AJ768"/>
      <c r="AK768"/>
      <c r="AL768"/>
      <c r="AM768"/>
      <c r="AN768" s="74"/>
      <c r="AO768"/>
      <c r="AP768"/>
      <c r="AQ768"/>
      <c r="AR768"/>
      <c r="AS768"/>
      <c r="AT768"/>
      <c r="AU768"/>
      <c r="AV768"/>
      <c r="AW768"/>
      <c r="AX768"/>
      <c r="AY768"/>
      <c r="AZ768"/>
      <c r="BA768"/>
      <c r="BB768"/>
      <c r="BC768"/>
      <c r="BD768"/>
      <c r="BE768"/>
      <c r="BF768"/>
      <c r="BG768"/>
      <c r="BH768"/>
      <c r="BI768"/>
      <c r="BJ768"/>
      <c r="BK768"/>
      <c r="BL768"/>
      <c r="BM768"/>
      <c r="BN768"/>
      <c r="BO768"/>
      <c r="BP768"/>
      <c r="BQ768"/>
      <c r="BR768"/>
      <c r="BS768"/>
      <c r="BT768"/>
      <c r="BU768"/>
      <c r="BV768"/>
      <c r="BW768"/>
      <c r="BX768"/>
    </row>
    <row r="769" spans="10:76">
      <c r="J769"/>
      <c r="K769"/>
      <c r="L769"/>
      <c r="M769"/>
      <c r="N769"/>
      <c r="O769"/>
      <c r="P769"/>
      <c r="Q769"/>
      <c r="R769"/>
      <c r="S769"/>
      <c r="T769"/>
      <c r="U769"/>
      <c r="V769"/>
      <c r="W769"/>
      <c r="X769"/>
      <c r="Y769"/>
      <c r="Z769"/>
      <c r="AA769"/>
      <c r="AB769"/>
      <c r="AC769"/>
      <c r="AD769"/>
      <c r="AE769"/>
      <c r="AF769"/>
      <c r="AG769"/>
      <c r="AH769"/>
      <c r="AI769"/>
      <c r="AJ769"/>
      <c r="AK769"/>
      <c r="AL769"/>
      <c r="AM769"/>
      <c r="AN769" s="74"/>
      <c r="AO769"/>
      <c r="AP769"/>
      <c r="AQ769"/>
      <c r="AR769"/>
      <c r="AS769"/>
      <c r="AT769"/>
      <c r="AU769"/>
      <c r="AV769"/>
      <c r="AW769"/>
      <c r="AX769"/>
      <c r="AY769"/>
      <c r="AZ769"/>
      <c r="BA769"/>
      <c r="BB769"/>
      <c r="BC769"/>
      <c r="BD769"/>
      <c r="BE769"/>
      <c r="BF769"/>
      <c r="BG769"/>
      <c r="BH769"/>
      <c r="BI769"/>
      <c r="BJ769"/>
      <c r="BK769"/>
      <c r="BL769"/>
      <c r="BM769"/>
      <c r="BN769"/>
      <c r="BO769"/>
      <c r="BP769"/>
      <c r="BQ769"/>
      <c r="BR769"/>
      <c r="BS769"/>
      <c r="BT769"/>
      <c r="BU769"/>
      <c r="BV769"/>
      <c r="BW769"/>
      <c r="BX769"/>
    </row>
    <row r="770" spans="10:76">
      <c r="J770"/>
      <c r="K770"/>
      <c r="L770"/>
      <c r="M770"/>
      <c r="N770"/>
      <c r="O770"/>
      <c r="P770"/>
      <c r="Q770"/>
      <c r="R770"/>
      <c r="S770"/>
      <c r="T770"/>
      <c r="U770"/>
      <c r="V770"/>
      <c r="W770"/>
      <c r="X770"/>
      <c r="Y770"/>
      <c r="Z770"/>
      <c r="AA770"/>
      <c r="AB770"/>
      <c r="AC770"/>
      <c r="AD770"/>
      <c r="AE770"/>
      <c r="AF770"/>
      <c r="AG770"/>
      <c r="AH770"/>
      <c r="AI770"/>
      <c r="AJ770"/>
      <c r="AK770"/>
      <c r="AL770"/>
      <c r="AM770"/>
      <c r="AN770" s="74"/>
      <c r="AO770"/>
      <c r="AP770"/>
      <c r="AQ770"/>
      <c r="AR770"/>
      <c r="AS770"/>
      <c r="AT770"/>
      <c r="AU770"/>
      <c r="AV770"/>
      <c r="AW770"/>
      <c r="AX770"/>
      <c r="AY770"/>
      <c r="AZ770"/>
      <c r="BA770"/>
      <c r="BB770"/>
      <c r="BC770"/>
      <c r="BD770"/>
      <c r="BE770"/>
      <c r="BF770"/>
      <c r="BG770"/>
      <c r="BH770"/>
      <c r="BI770"/>
      <c r="BJ770"/>
      <c r="BK770"/>
      <c r="BL770"/>
      <c r="BM770"/>
      <c r="BN770"/>
      <c r="BO770"/>
      <c r="BP770"/>
      <c r="BQ770"/>
      <c r="BR770"/>
      <c r="BS770"/>
      <c r="BT770"/>
      <c r="BU770"/>
      <c r="BV770"/>
      <c r="BW770"/>
      <c r="BX770"/>
    </row>
    <row r="771" spans="10:76">
      <c r="J771"/>
      <c r="K771"/>
      <c r="L771"/>
      <c r="M771"/>
      <c r="N771"/>
      <c r="O771"/>
      <c r="P771"/>
      <c r="Q771"/>
      <c r="R771"/>
      <c r="S771"/>
      <c r="T771"/>
      <c r="U771"/>
      <c r="V771"/>
      <c r="W771"/>
      <c r="X771"/>
      <c r="Y771"/>
      <c r="Z771"/>
      <c r="AA771"/>
      <c r="AB771"/>
      <c r="AC771"/>
      <c r="AD771"/>
      <c r="AE771"/>
      <c r="AF771"/>
      <c r="AG771"/>
      <c r="AH771"/>
      <c r="AI771"/>
      <c r="AJ771"/>
      <c r="AK771"/>
      <c r="AL771"/>
      <c r="AM771"/>
      <c r="AN771" s="74"/>
      <c r="AO771"/>
      <c r="AP771"/>
      <c r="AQ771"/>
      <c r="AR771"/>
      <c r="AS771"/>
      <c r="AT771"/>
      <c r="AU771"/>
      <c r="AV771"/>
      <c r="AW771"/>
      <c r="AX771"/>
      <c r="AY771"/>
      <c r="AZ771"/>
      <c r="BA771"/>
      <c r="BB771"/>
      <c r="BC771"/>
      <c r="BD771"/>
      <c r="BE771"/>
      <c r="BF771"/>
      <c r="BG771"/>
      <c r="BH771"/>
      <c r="BI771"/>
      <c r="BJ771"/>
      <c r="BK771"/>
      <c r="BL771"/>
      <c r="BM771"/>
      <c r="BN771"/>
      <c r="BO771"/>
      <c r="BP771"/>
      <c r="BQ771"/>
      <c r="BR771"/>
      <c r="BS771"/>
      <c r="BT771"/>
      <c r="BU771"/>
      <c r="BV771"/>
      <c r="BW771"/>
      <c r="BX771"/>
    </row>
    <row r="772" spans="10:76">
      <c r="J772"/>
      <c r="K772"/>
      <c r="L772"/>
      <c r="M772"/>
      <c r="N772"/>
      <c r="O772"/>
      <c r="P772"/>
      <c r="Q772"/>
      <c r="R772"/>
      <c r="S772"/>
      <c r="T772"/>
      <c r="U772"/>
      <c r="V772"/>
      <c r="W772"/>
      <c r="X772"/>
      <c r="Y772"/>
      <c r="Z772"/>
      <c r="AA772"/>
      <c r="AB772"/>
      <c r="AC772"/>
      <c r="AD772"/>
      <c r="AE772"/>
      <c r="AF772"/>
      <c r="AG772"/>
      <c r="AH772"/>
      <c r="AI772"/>
      <c r="AJ772"/>
      <c r="AK772"/>
      <c r="AL772"/>
      <c r="AM772"/>
      <c r="AN772" s="74"/>
      <c r="AO772"/>
      <c r="AP772"/>
      <c r="AQ772"/>
      <c r="AR772"/>
      <c r="AS772"/>
      <c r="AT772"/>
      <c r="AU772"/>
      <c r="AV772"/>
      <c r="AW772"/>
      <c r="AX772"/>
      <c r="AY772"/>
      <c r="AZ772"/>
      <c r="BA772"/>
      <c r="BB772"/>
      <c r="BC772"/>
      <c r="BD772"/>
      <c r="BE772"/>
      <c r="BF772"/>
      <c r="BG772"/>
      <c r="BH772"/>
      <c r="BI772"/>
      <c r="BJ772"/>
      <c r="BK772"/>
      <c r="BL772"/>
      <c r="BM772"/>
      <c r="BN772"/>
      <c r="BO772"/>
      <c r="BP772"/>
      <c r="BQ772"/>
      <c r="BR772"/>
      <c r="BS772"/>
      <c r="BT772"/>
      <c r="BU772"/>
      <c r="BV772"/>
      <c r="BW772"/>
      <c r="BX772"/>
    </row>
    <row r="773" spans="10:76">
      <c r="J773"/>
      <c r="K773"/>
      <c r="L773"/>
      <c r="M773"/>
      <c r="N773"/>
      <c r="O773"/>
      <c r="P773"/>
      <c r="Q773"/>
      <c r="R773"/>
      <c r="S773"/>
      <c r="T773"/>
      <c r="U773"/>
      <c r="V773"/>
      <c r="W773"/>
      <c r="X773"/>
      <c r="Y773"/>
      <c r="Z773"/>
      <c r="AA773"/>
      <c r="AB773"/>
      <c r="AC773"/>
      <c r="AD773"/>
      <c r="AE773"/>
      <c r="AF773"/>
      <c r="AG773"/>
      <c r="AH773"/>
      <c r="AI773"/>
      <c r="AJ773"/>
      <c r="AK773"/>
      <c r="AL773"/>
      <c r="AM773"/>
      <c r="AN773" s="74"/>
      <c r="AO773"/>
      <c r="AP773"/>
      <c r="AQ773"/>
      <c r="AR773"/>
      <c r="AS773"/>
      <c r="AT773"/>
      <c r="AU773"/>
      <c r="AV773"/>
      <c r="AW773"/>
      <c r="AX773"/>
      <c r="AY773"/>
      <c r="AZ773"/>
      <c r="BA773"/>
      <c r="BB773"/>
      <c r="BC773"/>
      <c r="BD773"/>
      <c r="BE773"/>
      <c r="BF773"/>
      <c r="BG773"/>
      <c r="BH773"/>
      <c r="BI773"/>
      <c r="BJ773"/>
      <c r="BK773"/>
      <c r="BL773"/>
      <c r="BM773"/>
      <c r="BN773"/>
      <c r="BO773"/>
      <c r="BP773"/>
      <c r="BQ773"/>
      <c r="BR773"/>
      <c r="BS773"/>
      <c r="BT773"/>
      <c r="BU773"/>
      <c r="BV773"/>
      <c r="BW773"/>
      <c r="BX773"/>
    </row>
    <row r="774" spans="10:76">
      <c r="J774"/>
      <c r="K774"/>
      <c r="L774"/>
      <c r="M774"/>
      <c r="N774"/>
      <c r="O774"/>
      <c r="P774"/>
      <c r="Q774"/>
      <c r="R774"/>
      <c r="S774"/>
      <c r="T774"/>
      <c r="U774"/>
      <c r="V774"/>
      <c r="W774"/>
      <c r="X774"/>
      <c r="Y774"/>
      <c r="Z774"/>
      <c r="AA774"/>
      <c r="AB774"/>
      <c r="AC774"/>
      <c r="AD774"/>
      <c r="AE774"/>
      <c r="AF774"/>
      <c r="AG774"/>
      <c r="AH774"/>
      <c r="AI774"/>
      <c r="AJ774"/>
      <c r="AK774"/>
      <c r="AL774"/>
      <c r="AM774"/>
      <c r="AN774" s="74"/>
      <c r="AO774"/>
      <c r="AP774"/>
      <c r="AQ774"/>
      <c r="AR774"/>
      <c r="AS774"/>
      <c r="AT774"/>
      <c r="AU774"/>
      <c r="AV774"/>
      <c r="AW774"/>
      <c r="AX774"/>
      <c r="AY774"/>
      <c r="AZ774"/>
      <c r="BA774"/>
      <c r="BB774"/>
      <c r="BC774"/>
      <c r="BD774"/>
      <c r="BE774"/>
      <c r="BF774"/>
      <c r="BG774"/>
      <c r="BH774"/>
      <c r="BI774"/>
      <c r="BJ774"/>
      <c r="BK774"/>
      <c r="BL774"/>
      <c r="BM774"/>
      <c r="BN774"/>
      <c r="BO774"/>
      <c r="BP774"/>
      <c r="BQ774"/>
      <c r="BR774"/>
      <c r="BS774"/>
      <c r="BT774"/>
      <c r="BU774"/>
      <c r="BV774"/>
      <c r="BW774"/>
      <c r="BX774"/>
    </row>
    <row r="775" spans="10:76">
      <c r="J775"/>
      <c r="K775"/>
      <c r="L775"/>
      <c r="M775"/>
      <c r="N775"/>
      <c r="O775"/>
      <c r="P775"/>
      <c r="Q775"/>
      <c r="R775"/>
      <c r="S775"/>
      <c r="T775"/>
      <c r="U775"/>
      <c r="V775"/>
      <c r="W775"/>
      <c r="X775"/>
      <c r="Y775"/>
      <c r="Z775"/>
      <c r="AA775"/>
      <c r="AB775"/>
      <c r="AC775"/>
      <c r="AD775"/>
      <c r="AE775"/>
      <c r="AF775"/>
      <c r="AG775"/>
      <c r="AH775"/>
      <c r="AI775"/>
      <c r="AJ775"/>
      <c r="AK775"/>
      <c r="AL775"/>
      <c r="AM775"/>
      <c r="AN775" s="74"/>
      <c r="AO775"/>
      <c r="AP775"/>
      <c r="AQ775"/>
      <c r="AR775"/>
      <c r="AS775"/>
      <c r="AT775"/>
      <c r="AU775"/>
      <c r="AV775"/>
      <c r="AW775"/>
      <c r="AX775"/>
      <c r="AY775"/>
      <c r="AZ775"/>
      <c r="BA775"/>
      <c r="BB775"/>
      <c r="BC775"/>
      <c r="BD775"/>
      <c r="BE775"/>
      <c r="BF775"/>
      <c r="BG775"/>
      <c r="BH775"/>
      <c r="BI775"/>
      <c r="BJ775"/>
      <c r="BK775"/>
      <c r="BL775"/>
      <c r="BM775"/>
      <c r="BN775"/>
      <c r="BO775"/>
      <c r="BP775"/>
      <c r="BQ775"/>
      <c r="BR775"/>
      <c r="BS775"/>
      <c r="BT775"/>
      <c r="BU775"/>
      <c r="BV775"/>
      <c r="BW775"/>
      <c r="BX775"/>
    </row>
    <row r="776" spans="10:76">
      <c r="J776"/>
      <c r="K776"/>
      <c r="L776"/>
      <c r="M776"/>
      <c r="N776"/>
      <c r="O776"/>
      <c r="P776"/>
      <c r="Q776"/>
      <c r="R776"/>
      <c r="S776"/>
      <c r="T776"/>
      <c r="U776"/>
      <c r="V776"/>
      <c r="W776"/>
      <c r="X776"/>
      <c r="Y776"/>
      <c r="Z776"/>
      <c r="AA776"/>
      <c r="AB776"/>
      <c r="AC776"/>
      <c r="AD776"/>
      <c r="AE776"/>
      <c r="AF776"/>
      <c r="AG776"/>
      <c r="AH776"/>
      <c r="AI776"/>
      <c r="AJ776"/>
      <c r="AK776"/>
      <c r="AL776"/>
      <c r="AM776"/>
      <c r="AN776" s="74"/>
      <c r="AO776"/>
      <c r="AP776"/>
      <c r="AQ776"/>
      <c r="AR776"/>
      <c r="AS776"/>
      <c r="AT776"/>
      <c r="AU776"/>
      <c r="AV776"/>
      <c r="AW776"/>
      <c r="AX776"/>
      <c r="AY776"/>
      <c r="AZ776"/>
      <c r="BA776"/>
      <c r="BB776"/>
      <c r="BC776"/>
      <c r="BD776"/>
      <c r="BE776"/>
      <c r="BF776"/>
      <c r="BG776"/>
      <c r="BH776"/>
      <c r="BI776"/>
      <c r="BJ776"/>
      <c r="BK776"/>
      <c r="BL776"/>
      <c r="BM776"/>
      <c r="BN776"/>
      <c r="BO776"/>
      <c r="BP776"/>
      <c r="BQ776"/>
      <c r="BR776"/>
      <c r="BS776"/>
      <c r="BT776"/>
      <c r="BU776"/>
      <c r="BV776"/>
      <c r="BW776"/>
      <c r="BX776"/>
    </row>
    <row r="777" spans="10:76">
      <c r="J777"/>
      <c r="K777"/>
      <c r="L777"/>
      <c r="M777"/>
      <c r="N777"/>
      <c r="O777"/>
      <c r="P777"/>
      <c r="Q777"/>
      <c r="R777"/>
      <c r="S777"/>
      <c r="T777"/>
      <c r="U777"/>
      <c r="V777"/>
      <c r="W777"/>
      <c r="X777"/>
      <c r="Y777"/>
      <c r="Z777"/>
      <c r="AA777"/>
      <c r="AB777"/>
      <c r="AC777"/>
      <c r="AD777"/>
      <c r="AE777"/>
      <c r="AF777"/>
      <c r="AG777"/>
      <c r="AH777"/>
      <c r="AI777"/>
      <c r="AJ777"/>
      <c r="AK777"/>
      <c r="AL777"/>
      <c r="AM777"/>
      <c r="AN777" s="74"/>
      <c r="AO777"/>
      <c r="AP777"/>
      <c r="AQ777"/>
      <c r="AR777"/>
      <c r="AS777"/>
      <c r="AT777"/>
      <c r="AU777"/>
      <c r="AV777"/>
      <c r="AW777"/>
      <c r="AX777"/>
      <c r="AY777"/>
      <c r="AZ777"/>
      <c r="BA777"/>
      <c r="BB777"/>
      <c r="BC777"/>
      <c r="BD777"/>
      <c r="BE777"/>
      <c r="BF777"/>
      <c r="BG777"/>
      <c r="BH777"/>
      <c r="BI777"/>
      <c r="BJ777"/>
      <c r="BK777"/>
      <c r="BL777"/>
      <c r="BM777"/>
      <c r="BN777"/>
      <c r="BO777"/>
      <c r="BP777"/>
      <c r="BQ777"/>
      <c r="BR777"/>
      <c r="BS777"/>
      <c r="BT777"/>
      <c r="BU777"/>
      <c r="BV777"/>
      <c r="BW777"/>
      <c r="BX777"/>
    </row>
    <row r="778" spans="10:76">
      <c r="J778"/>
      <c r="K778"/>
      <c r="L778"/>
      <c r="M778"/>
      <c r="N778"/>
      <c r="O778"/>
      <c r="P778"/>
      <c r="Q778"/>
      <c r="R778"/>
      <c r="S778"/>
      <c r="T778"/>
      <c r="U778"/>
      <c r="V778"/>
      <c r="W778"/>
      <c r="X778"/>
      <c r="Y778"/>
      <c r="Z778"/>
      <c r="AA778"/>
      <c r="AB778"/>
      <c r="AC778"/>
      <c r="AD778"/>
      <c r="AE778"/>
      <c r="AF778"/>
      <c r="AG778"/>
      <c r="AH778"/>
      <c r="AI778"/>
      <c r="AJ778"/>
      <c r="AK778"/>
      <c r="AL778"/>
      <c r="AM778"/>
      <c r="AN778" s="74"/>
      <c r="AO778"/>
      <c r="AP778"/>
      <c r="AQ778"/>
      <c r="AR778"/>
      <c r="AS778"/>
      <c r="AT778"/>
      <c r="AU778"/>
      <c r="AV778"/>
      <c r="AW778"/>
      <c r="AX778"/>
      <c r="AY778"/>
      <c r="AZ778"/>
      <c r="BA778"/>
      <c r="BB778"/>
      <c r="BC778"/>
      <c r="BD778"/>
      <c r="BE778"/>
      <c r="BF778"/>
      <c r="BG778"/>
      <c r="BH778"/>
      <c r="BI778"/>
      <c r="BJ778"/>
      <c r="BK778"/>
      <c r="BL778"/>
      <c r="BM778"/>
      <c r="BN778"/>
      <c r="BO778"/>
      <c r="BP778"/>
      <c r="BQ778"/>
      <c r="BR778"/>
      <c r="BS778"/>
      <c r="BT778"/>
      <c r="BU778"/>
      <c r="BV778"/>
      <c r="BW778"/>
      <c r="BX778"/>
    </row>
    <row r="779" spans="10:76">
      <c r="J779"/>
      <c r="K779"/>
      <c r="L779"/>
      <c r="M779"/>
      <c r="N779"/>
      <c r="O779"/>
      <c r="P779"/>
      <c r="Q779"/>
      <c r="R779"/>
      <c r="S779"/>
      <c r="T779"/>
      <c r="U779"/>
      <c r="V779"/>
      <c r="W779"/>
      <c r="X779"/>
      <c r="Y779"/>
      <c r="Z779"/>
      <c r="AA779"/>
      <c r="AB779"/>
      <c r="AC779"/>
      <c r="AD779"/>
      <c r="AE779"/>
      <c r="AF779"/>
      <c r="AG779"/>
      <c r="AH779"/>
      <c r="AI779"/>
      <c r="AJ779"/>
      <c r="AK779"/>
      <c r="AL779"/>
      <c r="AM779"/>
      <c r="AN779" s="74"/>
      <c r="AO779"/>
      <c r="AP779"/>
      <c r="AQ779"/>
      <c r="AR779"/>
      <c r="AS779"/>
      <c r="AT779"/>
      <c r="AU779"/>
      <c r="AV779"/>
      <c r="AW779"/>
      <c r="AX779"/>
      <c r="AY779"/>
      <c r="AZ779"/>
      <c r="BA779"/>
      <c r="BB779"/>
      <c r="BC779"/>
      <c r="BD779"/>
      <c r="BE779"/>
      <c r="BF779"/>
      <c r="BG779"/>
      <c r="BH779"/>
      <c r="BI779"/>
      <c r="BJ779"/>
      <c r="BK779"/>
      <c r="BL779"/>
      <c r="BM779"/>
      <c r="BN779"/>
      <c r="BO779"/>
      <c r="BP779"/>
      <c r="BQ779"/>
      <c r="BR779"/>
      <c r="BS779"/>
      <c r="BT779"/>
      <c r="BU779"/>
      <c r="BV779"/>
      <c r="BW779"/>
      <c r="BX779"/>
    </row>
    <row r="780" spans="10:76">
      <c r="J780"/>
      <c r="K780"/>
      <c r="L780"/>
      <c r="M780"/>
      <c r="N780"/>
      <c r="O780"/>
      <c r="P780"/>
      <c r="Q780"/>
      <c r="R780"/>
      <c r="S780"/>
      <c r="T780"/>
      <c r="U780"/>
      <c r="V780"/>
      <c r="W780"/>
      <c r="X780"/>
      <c r="Y780"/>
      <c r="Z780"/>
      <c r="AA780"/>
      <c r="AB780"/>
      <c r="AC780"/>
      <c r="AD780"/>
      <c r="AE780"/>
      <c r="AF780"/>
      <c r="AG780"/>
      <c r="AH780"/>
      <c r="AI780"/>
      <c r="AJ780"/>
      <c r="AK780"/>
      <c r="AL780"/>
      <c r="AM780"/>
      <c r="AN780" s="74"/>
      <c r="AO780"/>
      <c r="AP780"/>
      <c r="AQ780"/>
      <c r="AR780"/>
      <c r="AS780"/>
      <c r="AT780"/>
      <c r="AU780"/>
      <c r="AV780"/>
      <c r="AW780"/>
      <c r="AX780"/>
      <c r="AY780"/>
      <c r="AZ780"/>
      <c r="BA780"/>
      <c r="BB780"/>
      <c r="BC780"/>
      <c r="BD780"/>
      <c r="BE780"/>
      <c r="BF780"/>
      <c r="BG780"/>
      <c r="BH780"/>
      <c r="BI780"/>
      <c r="BJ780"/>
      <c r="BK780"/>
      <c r="BL780"/>
      <c r="BM780"/>
      <c r="BN780"/>
      <c r="BO780"/>
      <c r="BP780"/>
      <c r="BQ780"/>
      <c r="BR780"/>
      <c r="BS780"/>
      <c r="BT780"/>
      <c r="BU780"/>
      <c r="BV780"/>
      <c r="BW780"/>
      <c r="BX780"/>
    </row>
    <row r="781" spans="10:76">
      <c r="J781"/>
      <c r="K781"/>
      <c r="L781"/>
      <c r="M781"/>
      <c r="N781"/>
      <c r="O781"/>
      <c r="P781"/>
      <c r="Q781"/>
      <c r="R781"/>
      <c r="S781"/>
      <c r="T781"/>
      <c r="U781"/>
      <c r="V781"/>
      <c r="W781"/>
      <c r="X781"/>
      <c r="Y781"/>
      <c r="Z781"/>
      <c r="AA781"/>
      <c r="AB781"/>
      <c r="AC781"/>
      <c r="AD781"/>
      <c r="AE781"/>
      <c r="AF781"/>
      <c r="AG781"/>
      <c r="AH781"/>
      <c r="AI781"/>
      <c r="AJ781"/>
      <c r="AK781"/>
      <c r="AL781"/>
      <c r="AM781"/>
      <c r="AN781" s="74"/>
      <c r="AO781"/>
      <c r="AP781"/>
      <c r="AQ781"/>
      <c r="AR781"/>
      <c r="AS781"/>
      <c r="AT781"/>
      <c r="AU781"/>
      <c r="AV781"/>
      <c r="AW781"/>
      <c r="AX781"/>
      <c r="AY781"/>
      <c r="AZ781"/>
      <c r="BA781"/>
      <c r="BB781"/>
      <c r="BC781"/>
      <c r="BD781"/>
      <c r="BE781"/>
      <c r="BF781"/>
      <c r="BG781"/>
      <c r="BH781"/>
      <c r="BI781"/>
      <c r="BJ781"/>
      <c r="BK781"/>
      <c r="BL781"/>
      <c r="BM781"/>
      <c r="BN781"/>
      <c r="BO781"/>
      <c r="BP781"/>
      <c r="BQ781"/>
      <c r="BR781"/>
      <c r="BS781"/>
      <c r="BT781"/>
      <c r="BU781"/>
      <c r="BV781"/>
      <c r="BW781"/>
      <c r="BX781"/>
    </row>
    <row r="782" spans="10:76">
      <c r="J782"/>
      <c r="K782"/>
      <c r="L782"/>
      <c r="M782"/>
      <c r="N782"/>
      <c r="O782"/>
      <c r="P782"/>
      <c r="Q782"/>
      <c r="R782"/>
      <c r="S782"/>
      <c r="T782"/>
      <c r="U782"/>
      <c r="V782"/>
      <c r="W782"/>
      <c r="X782"/>
      <c r="Y782"/>
      <c r="Z782"/>
      <c r="AA782"/>
      <c r="AB782"/>
      <c r="AC782"/>
      <c r="AD782"/>
      <c r="AE782"/>
      <c r="AF782"/>
      <c r="AG782"/>
      <c r="AH782"/>
      <c r="AI782"/>
      <c r="AJ782"/>
      <c r="AK782"/>
      <c r="AL782"/>
      <c r="AM782"/>
      <c r="AN782" s="74"/>
      <c r="AO782"/>
      <c r="AP782"/>
      <c r="AQ782"/>
      <c r="AR782"/>
      <c r="AS782"/>
      <c r="AT782"/>
      <c r="AU782"/>
      <c r="AV782"/>
      <c r="AW782"/>
      <c r="AX782"/>
      <c r="AY782"/>
      <c r="AZ782"/>
      <c r="BA782"/>
      <c r="BB782"/>
      <c r="BC782"/>
      <c r="BD782"/>
      <c r="BE782"/>
      <c r="BF782"/>
      <c r="BG782"/>
      <c r="BH782"/>
      <c r="BI782"/>
      <c r="BJ782"/>
      <c r="BK782"/>
      <c r="BL782"/>
      <c r="BM782"/>
      <c r="BN782"/>
      <c r="BO782"/>
      <c r="BP782"/>
      <c r="BQ782"/>
      <c r="BR782"/>
      <c r="BS782"/>
      <c r="BT782"/>
      <c r="BU782"/>
      <c r="BV782"/>
      <c r="BW782"/>
      <c r="BX782"/>
    </row>
    <row r="783" spans="10:76">
      <c r="J783"/>
      <c r="K783"/>
      <c r="L783"/>
      <c r="M783"/>
      <c r="N783"/>
      <c r="O783"/>
      <c r="P783"/>
      <c r="Q783"/>
      <c r="R783"/>
      <c r="S783"/>
      <c r="T783"/>
      <c r="U783"/>
      <c r="V783"/>
      <c r="W783"/>
      <c r="X783"/>
      <c r="Y783"/>
      <c r="Z783"/>
      <c r="AA783"/>
      <c r="AB783"/>
      <c r="AC783"/>
      <c r="AD783"/>
      <c r="AE783"/>
      <c r="AF783"/>
      <c r="AG783"/>
      <c r="AH783"/>
      <c r="AI783"/>
      <c r="AJ783"/>
      <c r="AK783"/>
      <c r="AL783"/>
      <c r="AM783"/>
      <c r="AN783" s="74"/>
      <c r="AO783"/>
      <c r="AP783"/>
      <c r="AQ783"/>
      <c r="AR783"/>
      <c r="AS783"/>
      <c r="AT783"/>
      <c r="AU783"/>
      <c r="AV783"/>
      <c r="AW783"/>
      <c r="AX783"/>
      <c r="AY783"/>
      <c r="AZ783"/>
      <c r="BA783"/>
      <c r="BB783"/>
      <c r="BC783"/>
      <c r="BD783"/>
      <c r="BE783"/>
      <c r="BF783"/>
      <c r="BG783"/>
      <c r="BH783"/>
      <c r="BI783"/>
      <c r="BJ783"/>
      <c r="BK783"/>
      <c r="BL783"/>
      <c r="BM783"/>
      <c r="BN783"/>
      <c r="BO783"/>
      <c r="BP783"/>
      <c r="BQ783"/>
      <c r="BR783"/>
      <c r="BS783"/>
      <c r="BT783"/>
      <c r="BU783"/>
      <c r="BV783"/>
      <c r="BW783"/>
      <c r="BX783"/>
    </row>
    <row r="784" spans="10:76">
      <c r="J784"/>
      <c r="K784"/>
      <c r="L784"/>
      <c r="M784"/>
      <c r="N784"/>
      <c r="O784"/>
      <c r="P784"/>
      <c r="Q784"/>
      <c r="R784"/>
      <c r="S784"/>
      <c r="T784"/>
      <c r="U784"/>
      <c r="V784"/>
      <c r="W784"/>
      <c r="X784"/>
      <c r="Y784"/>
      <c r="Z784"/>
      <c r="AA784"/>
      <c r="AB784"/>
      <c r="AC784"/>
      <c r="AD784"/>
      <c r="AE784"/>
      <c r="AF784"/>
      <c r="AG784"/>
      <c r="AH784"/>
      <c r="AI784"/>
      <c r="AJ784"/>
      <c r="AK784"/>
      <c r="AL784"/>
      <c r="AM784"/>
      <c r="AN784" s="74"/>
      <c r="AO784"/>
      <c r="AP784"/>
      <c r="AQ784"/>
      <c r="AR784"/>
      <c r="AS784"/>
      <c r="AT784"/>
      <c r="AU784"/>
      <c r="AV784"/>
      <c r="AW784"/>
      <c r="AX784"/>
      <c r="AY784"/>
      <c r="AZ784"/>
      <c r="BA784"/>
      <c r="BB784"/>
      <c r="BC784"/>
      <c r="BD784"/>
      <c r="BE784"/>
      <c r="BF784"/>
      <c r="BG784"/>
      <c r="BH784"/>
      <c r="BI784"/>
      <c r="BJ784"/>
      <c r="BK784"/>
      <c r="BL784"/>
      <c r="BM784"/>
      <c r="BN784"/>
      <c r="BO784"/>
      <c r="BP784"/>
      <c r="BQ784"/>
      <c r="BR784"/>
      <c r="BS784"/>
      <c r="BT784"/>
      <c r="BU784"/>
      <c r="BV784"/>
      <c r="BW784"/>
      <c r="BX784"/>
    </row>
    <row r="785" spans="10:76">
      <c r="J785"/>
      <c r="K785"/>
      <c r="L785"/>
      <c r="M785"/>
      <c r="N785"/>
      <c r="O785"/>
      <c r="P785"/>
      <c r="Q785"/>
      <c r="R785"/>
      <c r="S785"/>
      <c r="T785"/>
      <c r="U785"/>
      <c r="V785"/>
      <c r="W785"/>
      <c r="X785"/>
      <c r="Y785"/>
      <c r="Z785"/>
      <c r="AA785"/>
      <c r="AB785"/>
      <c r="AC785"/>
      <c r="AD785"/>
      <c r="AE785"/>
      <c r="AF785"/>
      <c r="AG785"/>
      <c r="AH785"/>
      <c r="AI785"/>
      <c r="AJ785"/>
      <c r="AK785"/>
      <c r="AL785"/>
      <c r="AM785"/>
      <c r="AN785" s="74"/>
      <c r="AO785"/>
      <c r="AP785"/>
      <c r="AQ785"/>
      <c r="AR785"/>
      <c r="AS785"/>
      <c r="AT785"/>
      <c r="AU785"/>
      <c r="AV785"/>
      <c r="AW785"/>
      <c r="AX785"/>
      <c r="AY785"/>
      <c r="AZ785"/>
      <c r="BA785"/>
      <c r="BB785"/>
      <c r="BC785"/>
      <c r="BD785"/>
      <c r="BE785"/>
      <c r="BF785"/>
      <c r="BG785"/>
      <c r="BH785"/>
      <c r="BI785"/>
      <c r="BJ785"/>
      <c r="BK785"/>
      <c r="BL785"/>
      <c r="BM785"/>
      <c r="BN785"/>
      <c r="BO785"/>
      <c r="BP785"/>
      <c r="BQ785"/>
      <c r="BR785"/>
      <c r="BS785"/>
      <c r="BT785"/>
      <c r="BU785"/>
      <c r="BV785"/>
      <c r="BW785"/>
      <c r="BX785"/>
    </row>
    <row r="786" spans="10:76">
      <c r="J786"/>
      <c r="K786"/>
      <c r="L786"/>
      <c r="M786"/>
      <c r="N786"/>
      <c r="O786"/>
      <c r="P786"/>
      <c r="Q786"/>
      <c r="R786"/>
      <c r="S786"/>
      <c r="T786"/>
      <c r="U786"/>
      <c r="V786"/>
      <c r="W786"/>
      <c r="X786"/>
      <c r="Y786"/>
      <c r="Z786"/>
      <c r="AA786"/>
      <c r="AB786"/>
      <c r="AC786"/>
      <c r="AD786"/>
      <c r="AE786"/>
      <c r="AF786"/>
      <c r="AG786"/>
      <c r="AH786"/>
      <c r="AI786"/>
      <c r="AJ786"/>
      <c r="AK786"/>
      <c r="AL786"/>
      <c r="AM786"/>
      <c r="AN786" s="74"/>
      <c r="AO786"/>
      <c r="AP786"/>
      <c r="AQ786"/>
      <c r="AR786"/>
      <c r="AS786"/>
      <c r="AT786"/>
      <c r="AU786"/>
      <c r="AV786"/>
      <c r="AW786"/>
      <c r="AX786"/>
      <c r="AY786"/>
      <c r="AZ786"/>
      <c r="BA786"/>
      <c r="BB786"/>
      <c r="BC786"/>
      <c r="BD786"/>
      <c r="BE786"/>
      <c r="BF786"/>
      <c r="BG786"/>
      <c r="BH786"/>
      <c r="BI786"/>
      <c r="BJ786"/>
      <c r="BK786"/>
      <c r="BL786"/>
      <c r="BM786"/>
      <c r="BN786"/>
      <c r="BO786"/>
      <c r="BP786"/>
      <c r="BQ786"/>
      <c r="BR786"/>
      <c r="BS786"/>
      <c r="BT786"/>
      <c r="BU786"/>
      <c r="BV786"/>
      <c r="BW786"/>
      <c r="BX786"/>
    </row>
    <row r="787" spans="10:76">
      <c r="J787"/>
      <c r="K787"/>
      <c r="L787"/>
      <c r="M787"/>
      <c r="N787"/>
      <c r="O787"/>
      <c r="P787"/>
      <c r="Q787"/>
      <c r="R787"/>
      <c r="S787"/>
      <c r="T787"/>
      <c r="U787"/>
      <c r="V787"/>
      <c r="W787"/>
      <c r="X787"/>
      <c r="Y787"/>
      <c r="Z787"/>
      <c r="AA787"/>
      <c r="AB787"/>
      <c r="AC787"/>
      <c r="AD787"/>
      <c r="AE787"/>
      <c r="AF787"/>
      <c r="AG787"/>
      <c r="AH787"/>
      <c r="AI787"/>
      <c r="AJ787"/>
      <c r="AK787"/>
      <c r="AL787"/>
      <c r="AM787"/>
      <c r="AN787" s="74"/>
      <c r="AO787"/>
      <c r="AP787"/>
      <c r="AQ787"/>
      <c r="AR787"/>
      <c r="AS787"/>
      <c r="AT787"/>
      <c r="AU787"/>
      <c r="AV787"/>
      <c r="AW787"/>
      <c r="AX787"/>
      <c r="AY787"/>
      <c r="AZ787"/>
      <c r="BA787"/>
      <c r="BB787"/>
      <c r="BC787"/>
      <c r="BD787"/>
      <c r="BE787"/>
      <c r="BF787"/>
      <c r="BG787"/>
      <c r="BH787"/>
      <c r="BI787"/>
      <c r="BJ787"/>
      <c r="BK787"/>
      <c r="BL787"/>
      <c r="BM787"/>
      <c r="BN787"/>
      <c r="BO787"/>
      <c r="BP787"/>
      <c r="BQ787"/>
      <c r="BR787"/>
      <c r="BS787"/>
      <c r="BT787"/>
      <c r="BU787"/>
      <c r="BV787"/>
      <c r="BW787"/>
      <c r="BX787"/>
    </row>
    <row r="788" spans="10:76">
      <c r="J788"/>
      <c r="K788"/>
      <c r="L788"/>
      <c r="M788"/>
      <c r="N788"/>
      <c r="O788"/>
      <c r="P788"/>
      <c r="Q788"/>
      <c r="R788"/>
      <c r="S788"/>
      <c r="T788"/>
      <c r="U788"/>
      <c r="V788"/>
      <c r="W788"/>
      <c r="X788"/>
      <c r="Y788"/>
      <c r="Z788"/>
      <c r="AA788"/>
      <c r="AB788"/>
      <c r="AC788"/>
      <c r="AD788"/>
      <c r="AE788"/>
      <c r="AF788"/>
      <c r="AG788"/>
      <c r="AH788"/>
      <c r="AI788"/>
      <c r="AJ788"/>
      <c r="AK788"/>
      <c r="AL788"/>
      <c r="AM788"/>
      <c r="AN788" s="74"/>
      <c r="AO788"/>
      <c r="AP788"/>
      <c r="AQ788"/>
      <c r="AR788"/>
      <c r="AS788"/>
      <c r="AT788"/>
      <c r="AU788"/>
      <c r="AV788"/>
      <c r="AW788"/>
      <c r="AX788"/>
      <c r="AY788"/>
      <c r="AZ788"/>
      <c r="BA788"/>
      <c r="BB788"/>
      <c r="BC788"/>
      <c r="BD788"/>
      <c r="BE788"/>
      <c r="BF788"/>
      <c r="BG788"/>
      <c r="BH788"/>
      <c r="BI788"/>
      <c r="BJ788"/>
      <c r="BK788"/>
      <c r="BL788"/>
      <c r="BM788"/>
      <c r="BN788"/>
      <c r="BO788"/>
      <c r="BP788"/>
      <c r="BQ788"/>
      <c r="BR788"/>
      <c r="BS788"/>
      <c r="BT788"/>
      <c r="BU788"/>
      <c r="BV788"/>
      <c r="BW788"/>
      <c r="BX788"/>
    </row>
    <row r="789" spans="10:76">
      <c r="J789"/>
      <c r="K789"/>
      <c r="L789"/>
      <c r="M789"/>
      <c r="N789"/>
      <c r="O789"/>
      <c r="P789"/>
      <c r="Q789"/>
      <c r="R789"/>
      <c r="S789"/>
      <c r="T789"/>
      <c r="U789"/>
      <c r="V789"/>
      <c r="W789"/>
      <c r="X789"/>
      <c r="Y789"/>
      <c r="Z789"/>
      <c r="AA789"/>
      <c r="AB789"/>
      <c r="AC789"/>
      <c r="AD789"/>
      <c r="AE789"/>
      <c r="AF789"/>
      <c r="AG789"/>
      <c r="AH789"/>
      <c r="AI789"/>
      <c r="AJ789"/>
      <c r="AK789"/>
      <c r="AL789"/>
      <c r="AM789"/>
      <c r="AN789" s="74"/>
      <c r="AO789"/>
      <c r="AP789"/>
      <c r="AQ789"/>
      <c r="AR789"/>
      <c r="AS789"/>
      <c r="AT789"/>
      <c r="AU789"/>
      <c r="AV789"/>
      <c r="AW789"/>
      <c r="AX789"/>
      <c r="AY789"/>
      <c r="AZ789"/>
      <c r="BA789"/>
      <c r="BB789"/>
      <c r="BC789"/>
      <c r="BD789"/>
      <c r="BE789"/>
      <c r="BF789"/>
      <c r="BG789"/>
      <c r="BH789"/>
      <c r="BI789"/>
      <c r="BJ789"/>
      <c r="BK789"/>
      <c r="BL789"/>
      <c r="BM789"/>
      <c r="BN789"/>
      <c r="BO789"/>
      <c r="BP789"/>
      <c r="BQ789"/>
      <c r="BR789"/>
      <c r="BS789"/>
      <c r="BT789"/>
      <c r="BU789"/>
      <c r="BV789"/>
      <c r="BW789"/>
      <c r="BX789"/>
    </row>
    <row r="790" spans="10:76">
      <c r="J790"/>
      <c r="K790"/>
      <c r="L790"/>
      <c r="M790"/>
      <c r="N790"/>
      <c r="O790"/>
      <c r="P790"/>
      <c r="Q790"/>
      <c r="R790"/>
      <c r="S790"/>
      <c r="T790"/>
      <c r="U790"/>
      <c r="V790"/>
      <c r="W790"/>
      <c r="X790"/>
      <c r="Y790"/>
      <c r="Z790"/>
      <c r="AA790"/>
      <c r="AB790"/>
      <c r="AC790"/>
      <c r="AD790"/>
      <c r="AE790"/>
      <c r="AF790"/>
      <c r="AG790"/>
      <c r="AH790"/>
      <c r="AI790"/>
      <c r="AJ790"/>
      <c r="AK790"/>
      <c r="AL790"/>
      <c r="AM790"/>
      <c r="AN790" s="74"/>
      <c r="AO790"/>
      <c r="AP790"/>
      <c r="AQ790"/>
      <c r="AR790"/>
      <c r="AS790"/>
      <c r="AT790"/>
      <c r="AU790"/>
      <c r="AV790"/>
      <c r="AW790"/>
      <c r="AX790"/>
      <c r="AY790"/>
      <c r="AZ790"/>
      <c r="BA790"/>
      <c r="BB790"/>
      <c r="BC790"/>
      <c r="BD790"/>
      <c r="BE790"/>
      <c r="BF790"/>
      <c r="BG790"/>
      <c r="BH790"/>
      <c r="BI790"/>
      <c r="BJ790"/>
      <c r="BK790"/>
      <c r="BL790"/>
      <c r="BM790"/>
      <c r="BN790"/>
      <c r="BO790"/>
      <c r="BP790"/>
      <c r="BQ790"/>
      <c r="BR790"/>
      <c r="BS790"/>
      <c r="BT790"/>
      <c r="BU790"/>
      <c r="BV790"/>
      <c r="BW790"/>
      <c r="BX790"/>
    </row>
    <row r="791" spans="10:76">
      <c r="J791"/>
      <c r="K791"/>
      <c r="L791"/>
      <c r="M791"/>
      <c r="N791"/>
      <c r="O791"/>
      <c r="P791"/>
      <c r="Q791"/>
      <c r="R791"/>
      <c r="S791"/>
      <c r="T791"/>
      <c r="U791"/>
      <c r="V791"/>
      <c r="W791"/>
      <c r="X791"/>
      <c r="Y791"/>
      <c r="Z791"/>
      <c r="AA791"/>
      <c r="AB791"/>
      <c r="AC791"/>
      <c r="AD791"/>
      <c r="AE791"/>
      <c r="AF791"/>
      <c r="AG791"/>
      <c r="AH791"/>
      <c r="AI791"/>
      <c r="AJ791"/>
      <c r="AK791"/>
      <c r="AL791"/>
      <c r="AM791"/>
      <c r="AN791" s="74"/>
      <c r="AO791"/>
      <c r="AP791"/>
      <c r="AQ791"/>
      <c r="AR791"/>
      <c r="AS791"/>
      <c r="AT791"/>
      <c r="AU791"/>
      <c r="AV791"/>
      <c r="AW791"/>
      <c r="AX791"/>
      <c r="AY791"/>
      <c r="AZ791"/>
      <c r="BA791"/>
      <c r="BB791"/>
      <c r="BC791"/>
      <c r="BD791"/>
      <c r="BE791"/>
      <c r="BF791"/>
      <c r="BG791"/>
      <c r="BH791"/>
      <c r="BI791"/>
      <c r="BJ791"/>
      <c r="BK791"/>
      <c r="BL791"/>
      <c r="BM791"/>
      <c r="BN791"/>
      <c r="BO791"/>
      <c r="BP791"/>
      <c r="BQ791"/>
      <c r="BR791"/>
      <c r="BS791"/>
      <c r="BT791"/>
      <c r="BU791"/>
      <c r="BV791"/>
      <c r="BW791"/>
      <c r="BX791"/>
    </row>
    <row r="792" spans="10:76">
      <c r="J792"/>
      <c r="K792"/>
      <c r="L792"/>
      <c r="M792"/>
      <c r="N792"/>
      <c r="O792"/>
      <c r="P792"/>
      <c r="Q792"/>
      <c r="R792"/>
      <c r="S792"/>
      <c r="T792"/>
      <c r="U792"/>
      <c r="V792"/>
      <c r="W792"/>
      <c r="X792"/>
      <c r="Y792"/>
      <c r="Z792"/>
      <c r="AA792"/>
      <c r="AB792"/>
      <c r="AC792"/>
      <c r="AD792"/>
      <c r="AE792"/>
      <c r="AF792"/>
      <c r="AG792"/>
      <c r="AH792"/>
      <c r="AI792"/>
      <c r="AJ792"/>
      <c r="AK792"/>
      <c r="AL792"/>
      <c r="AM792"/>
      <c r="AN792" s="74"/>
      <c r="AO792"/>
      <c r="AP792"/>
      <c r="AQ792"/>
      <c r="AR792"/>
      <c r="AS792"/>
      <c r="AT792"/>
      <c r="AU792"/>
      <c r="AV792"/>
      <c r="AW792"/>
      <c r="AX792"/>
      <c r="AY792"/>
      <c r="AZ792"/>
      <c r="BA792"/>
      <c r="BB792"/>
      <c r="BC792"/>
      <c r="BD792"/>
      <c r="BE792"/>
      <c r="BF792"/>
      <c r="BG792"/>
      <c r="BH792"/>
      <c r="BI792"/>
      <c r="BJ792"/>
      <c r="BK792"/>
      <c r="BL792"/>
      <c r="BM792"/>
      <c r="BN792"/>
      <c r="BO792"/>
      <c r="BP792"/>
      <c r="BQ792"/>
      <c r="BR792"/>
      <c r="BS792"/>
      <c r="BT792"/>
      <c r="BU792"/>
      <c r="BV792"/>
      <c r="BW792"/>
      <c r="BX792"/>
    </row>
    <row r="793" spans="10:76">
      <c r="J793"/>
      <c r="K793"/>
      <c r="L793"/>
      <c r="M793"/>
      <c r="N793"/>
      <c r="O793"/>
      <c r="P793"/>
      <c r="Q793"/>
      <c r="R793"/>
      <c r="S793"/>
      <c r="T793"/>
      <c r="U793"/>
      <c r="V793"/>
      <c r="W793"/>
      <c r="X793"/>
      <c r="Y793"/>
      <c r="Z793"/>
      <c r="AA793"/>
      <c r="AB793"/>
      <c r="AC793"/>
      <c r="AD793"/>
      <c r="AE793"/>
      <c r="AF793"/>
      <c r="AG793"/>
      <c r="AH793"/>
      <c r="AI793"/>
      <c r="AJ793"/>
      <c r="AK793"/>
      <c r="AL793"/>
      <c r="AM793"/>
      <c r="AN793" s="74"/>
      <c r="AO793"/>
      <c r="AP793"/>
      <c r="AQ793"/>
      <c r="AR793"/>
      <c r="AS793"/>
      <c r="AT793"/>
      <c r="AU793"/>
      <c r="AV793"/>
      <c r="AW793"/>
      <c r="AX793"/>
      <c r="AY793"/>
      <c r="AZ793"/>
      <c r="BA793"/>
      <c r="BB793"/>
      <c r="BC793"/>
      <c r="BD793"/>
      <c r="BE793"/>
      <c r="BF793"/>
      <c r="BG793"/>
      <c r="BH793"/>
      <c r="BI793"/>
      <c r="BJ793"/>
      <c r="BK793"/>
      <c r="BL793"/>
      <c r="BM793"/>
      <c r="BN793"/>
      <c r="BO793"/>
      <c r="BP793"/>
      <c r="BQ793"/>
      <c r="BR793"/>
      <c r="BS793"/>
      <c r="BT793"/>
      <c r="BU793"/>
      <c r="BV793"/>
      <c r="BW793"/>
      <c r="BX793"/>
    </row>
    <row r="794" spans="10:76">
      <c r="J794"/>
      <c r="K794"/>
      <c r="L794"/>
      <c r="M794"/>
      <c r="N794"/>
      <c r="O794"/>
      <c r="P794"/>
      <c r="Q794"/>
      <c r="R794"/>
      <c r="S794"/>
      <c r="T794"/>
      <c r="U794"/>
      <c r="V794"/>
      <c r="W794"/>
      <c r="X794"/>
      <c r="Y794"/>
      <c r="Z794"/>
      <c r="AA794"/>
      <c r="AB794"/>
      <c r="AC794"/>
      <c r="AD794"/>
      <c r="AE794"/>
      <c r="AF794"/>
      <c r="AG794"/>
      <c r="AH794"/>
      <c r="AI794"/>
      <c r="AJ794"/>
      <c r="AK794"/>
      <c r="AL794"/>
      <c r="AM794"/>
      <c r="AN794" s="74"/>
      <c r="AO794"/>
      <c r="AP794"/>
      <c r="AQ794"/>
      <c r="AR794"/>
      <c r="AS794"/>
      <c r="AT794"/>
      <c r="AU794"/>
      <c r="AV794"/>
      <c r="AW794"/>
      <c r="AX794"/>
      <c r="AY794"/>
      <c r="AZ794"/>
      <c r="BA794"/>
      <c r="BB794"/>
      <c r="BC794"/>
      <c r="BD794"/>
      <c r="BE794"/>
      <c r="BF794"/>
      <c r="BG794"/>
      <c r="BH794"/>
      <c r="BI794"/>
      <c r="BJ794"/>
      <c r="BK794"/>
      <c r="BL794"/>
      <c r="BM794"/>
      <c r="BN794"/>
      <c r="BO794"/>
      <c r="BP794"/>
      <c r="BQ794"/>
      <c r="BR794"/>
      <c r="BS794"/>
      <c r="BT794"/>
      <c r="BU794"/>
      <c r="BV794"/>
      <c r="BW794"/>
      <c r="BX794"/>
    </row>
    <row r="795" spans="10:76">
      <c r="J795"/>
      <c r="K795"/>
      <c r="L795"/>
      <c r="M795"/>
      <c r="N795"/>
      <c r="O795"/>
      <c r="P795"/>
      <c r="Q795"/>
      <c r="R795"/>
      <c r="S795"/>
      <c r="T795"/>
      <c r="U795"/>
      <c r="V795"/>
      <c r="W795"/>
      <c r="X795"/>
      <c r="Y795"/>
      <c r="Z795"/>
      <c r="AA795"/>
      <c r="AB795"/>
      <c r="AC795"/>
      <c r="AD795"/>
      <c r="AE795"/>
      <c r="AF795"/>
      <c r="AG795"/>
      <c r="AH795"/>
      <c r="AI795"/>
      <c r="AJ795"/>
      <c r="AK795"/>
      <c r="AL795"/>
      <c r="AM795"/>
      <c r="AN795" s="74"/>
      <c r="AO795"/>
      <c r="AP795"/>
      <c r="AQ795"/>
      <c r="AR795"/>
      <c r="AS795"/>
      <c r="AT795"/>
      <c r="AU795"/>
      <c r="AV795"/>
      <c r="AW795"/>
      <c r="AX795"/>
      <c r="AY795"/>
      <c r="AZ795"/>
      <c r="BA795"/>
      <c r="BB795"/>
      <c r="BC795"/>
      <c r="BD795"/>
      <c r="BE795"/>
      <c r="BF795"/>
      <c r="BG795"/>
      <c r="BH795"/>
      <c r="BI795"/>
      <c r="BJ795"/>
      <c r="BK795"/>
      <c r="BL795"/>
      <c r="BM795"/>
      <c r="BN795"/>
      <c r="BO795"/>
      <c r="BP795"/>
      <c r="BQ795"/>
      <c r="BR795"/>
      <c r="BS795"/>
      <c r="BT795"/>
      <c r="BU795"/>
      <c r="BV795"/>
      <c r="BW795"/>
      <c r="BX795"/>
    </row>
    <row r="796" spans="10:76">
      <c r="J796"/>
      <c r="K796"/>
      <c r="L796"/>
      <c r="M796"/>
      <c r="N796"/>
      <c r="O796"/>
      <c r="P796"/>
      <c r="Q796"/>
      <c r="R796"/>
      <c r="S796"/>
      <c r="T796"/>
      <c r="U796"/>
      <c r="V796"/>
      <c r="W796"/>
      <c r="X796"/>
      <c r="Y796"/>
      <c r="Z796"/>
      <c r="AA796"/>
      <c r="AB796"/>
      <c r="AC796"/>
      <c r="AD796"/>
      <c r="AE796"/>
      <c r="AF796"/>
      <c r="AG796"/>
      <c r="AH796"/>
      <c r="AI796"/>
      <c r="AJ796"/>
      <c r="AK796"/>
      <c r="AL796"/>
      <c r="AM796"/>
      <c r="AN796" s="74"/>
      <c r="AO796"/>
      <c r="AP796"/>
      <c r="AQ796"/>
      <c r="AR796"/>
      <c r="AS796"/>
      <c r="AT796"/>
      <c r="AU796"/>
      <c r="AV796"/>
      <c r="AW796"/>
      <c r="AX796"/>
      <c r="AY796"/>
      <c r="AZ796"/>
      <c r="BA796"/>
      <c r="BB796"/>
      <c r="BC796"/>
      <c r="BD796"/>
      <c r="BE796"/>
      <c r="BF796"/>
      <c r="BG796"/>
      <c r="BH796"/>
      <c r="BI796"/>
      <c r="BJ796"/>
      <c r="BK796"/>
      <c r="BL796"/>
      <c r="BM796"/>
      <c r="BN796"/>
      <c r="BO796"/>
      <c r="BP796"/>
      <c r="BQ796"/>
      <c r="BR796"/>
      <c r="BS796"/>
      <c r="BT796"/>
      <c r="BU796"/>
      <c r="BV796"/>
      <c r="BW796"/>
      <c r="BX796"/>
    </row>
    <row r="797" spans="10:76">
      <c r="J797"/>
      <c r="K797"/>
      <c r="L797"/>
      <c r="M797"/>
      <c r="N797"/>
      <c r="O797"/>
      <c r="P797"/>
      <c r="Q797"/>
      <c r="R797"/>
      <c r="S797"/>
      <c r="T797"/>
      <c r="U797"/>
      <c r="V797"/>
      <c r="W797"/>
      <c r="X797"/>
      <c r="Y797"/>
      <c r="Z797"/>
      <c r="AA797"/>
      <c r="AB797"/>
      <c r="AC797"/>
      <c r="AD797"/>
      <c r="AE797"/>
      <c r="AF797"/>
      <c r="AG797"/>
      <c r="AH797"/>
      <c r="AI797"/>
      <c r="AJ797"/>
      <c r="AK797"/>
      <c r="AL797"/>
      <c r="AM797"/>
      <c r="AN797" s="74"/>
      <c r="AO797"/>
      <c r="AP797"/>
      <c r="AQ797"/>
      <c r="AR797"/>
      <c r="AS797"/>
      <c r="AT797"/>
      <c r="AU797"/>
      <c r="AV797"/>
      <c r="AW797"/>
      <c r="AX797"/>
      <c r="AY797"/>
      <c r="AZ797"/>
      <c r="BA797"/>
      <c r="BB797"/>
      <c r="BC797"/>
      <c r="BD797"/>
      <c r="BE797"/>
      <c r="BF797"/>
      <c r="BG797"/>
      <c r="BH797"/>
      <c r="BI797"/>
      <c r="BJ797"/>
      <c r="BK797"/>
      <c r="BL797"/>
      <c r="BM797"/>
      <c r="BN797"/>
      <c r="BO797"/>
      <c r="BP797"/>
      <c r="BQ797"/>
      <c r="BR797"/>
      <c r="BS797"/>
      <c r="BT797"/>
      <c r="BU797"/>
      <c r="BV797"/>
      <c r="BW797"/>
      <c r="BX797"/>
    </row>
    <row r="798" spans="10:76">
      <c r="J798"/>
      <c r="K798"/>
      <c r="L798"/>
      <c r="M798"/>
      <c r="N798"/>
      <c r="O798"/>
      <c r="P798"/>
      <c r="Q798"/>
      <c r="R798"/>
      <c r="S798"/>
      <c r="T798"/>
      <c r="U798"/>
      <c r="V798"/>
      <c r="W798"/>
      <c r="X798"/>
      <c r="Y798"/>
      <c r="Z798"/>
      <c r="AA798"/>
      <c r="AB798"/>
      <c r="AC798"/>
      <c r="AD798"/>
      <c r="AE798"/>
      <c r="AF798"/>
      <c r="AG798"/>
      <c r="AH798"/>
      <c r="AI798"/>
      <c r="AJ798"/>
      <c r="AK798"/>
      <c r="AL798"/>
      <c r="AM798"/>
      <c r="AN798" s="74"/>
      <c r="AO798"/>
      <c r="AP798"/>
      <c r="AQ798"/>
      <c r="AR798"/>
      <c r="AS798"/>
      <c r="AT798"/>
      <c r="AU798"/>
      <c r="AV798"/>
      <c r="AW798"/>
      <c r="AX798"/>
      <c r="AY798"/>
      <c r="AZ798"/>
      <c r="BA798"/>
      <c r="BB798"/>
      <c r="BC798"/>
      <c r="BD798"/>
      <c r="BE798"/>
      <c r="BF798"/>
      <c r="BG798"/>
      <c r="BH798"/>
      <c r="BI798"/>
      <c r="BJ798"/>
      <c r="BK798"/>
      <c r="BL798"/>
      <c r="BM798"/>
      <c r="BN798"/>
      <c r="BO798"/>
      <c r="BP798"/>
      <c r="BQ798"/>
      <c r="BR798"/>
      <c r="BS798"/>
      <c r="BT798"/>
      <c r="BU798"/>
      <c r="BV798"/>
      <c r="BW798"/>
      <c r="BX798"/>
    </row>
    <row r="799" spans="10:76">
      <c r="J799"/>
      <c r="K799"/>
      <c r="L799"/>
      <c r="M799"/>
      <c r="N799"/>
      <c r="O799"/>
      <c r="P799"/>
      <c r="Q799"/>
      <c r="R799"/>
      <c r="S799"/>
      <c r="T799"/>
      <c r="U799"/>
      <c r="V799"/>
      <c r="W799"/>
      <c r="X799"/>
      <c r="Y799"/>
      <c r="Z799"/>
      <c r="AA799"/>
      <c r="AB799"/>
      <c r="AC799"/>
      <c r="AD799"/>
      <c r="AE799"/>
      <c r="AF799"/>
      <c r="AG799"/>
      <c r="AH799"/>
      <c r="AI799"/>
      <c r="AJ799"/>
      <c r="AK799"/>
      <c r="AL799"/>
      <c r="AM799"/>
      <c r="AN799" s="74"/>
      <c r="AO799"/>
      <c r="AP799"/>
      <c r="AQ799"/>
      <c r="AR799"/>
      <c r="AS799"/>
      <c r="AT799"/>
      <c r="AU799"/>
      <c r="AV799"/>
      <c r="AW799"/>
      <c r="AX799"/>
      <c r="AY799"/>
      <c r="AZ799"/>
      <c r="BA799"/>
      <c r="BB799"/>
      <c r="BC799"/>
      <c r="BD799"/>
      <c r="BE799"/>
      <c r="BF799"/>
      <c r="BG799"/>
      <c r="BH799"/>
      <c r="BI799"/>
      <c r="BJ799"/>
      <c r="BK799"/>
      <c r="BL799"/>
      <c r="BM799"/>
      <c r="BN799"/>
      <c r="BO799"/>
      <c r="BP799"/>
      <c r="BQ799"/>
      <c r="BR799"/>
      <c r="BS799"/>
      <c r="BT799"/>
      <c r="BU799"/>
      <c r="BV799"/>
      <c r="BW799"/>
      <c r="BX799"/>
    </row>
    <row r="800" spans="10:76">
      <c r="J800"/>
      <c r="K800"/>
      <c r="L800"/>
      <c r="M800"/>
      <c r="N800"/>
      <c r="O800"/>
      <c r="P800"/>
      <c r="Q800"/>
      <c r="R800"/>
      <c r="S800"/>
      <c r="T800"/>
      <c r="U800"/>
      <c r="V800"/>
      <c r="W800"/>
      <c r="X800"/>
      <c r="Y800"/>
      <c r="Z800"/>
      <c r="AA800"/>
      <c r="AB800"/>
      <c r="AC800"/>
      <c r="AD800"/>
      <c r="AE800"/>
      <c r="AF800"/>
      <c r="AG800"/>
      <c r="AH800"/>
      <c r="AI800"/>
      <c r="AJ800"/>
      <c r="AK800"/>
      <c r="AL800"/>
      <c r="AM800"/>
      <c r="AN800" s="74"/>
      <c r="AO800"/>
      <c r="AP800"/>
      <c r="AQ800"/>
      <c r="AR800"/>
      <c r="AS800"/>
      <c r="AT800"/>
      <c r="AU800"/>
      <c r="AV800"/>
      <c r="AW800"/>
      <c r="AX800"/>
      <c r="AY800"/>
      <c r="AZ800"/>
      <c r="BA800"/>
      <c r="BB800"/>
      <c r="BC800"/>
      <c r="BD800"/>
      <c r="BE800"/>
      <c r="BF800"/>
      <c r="BG800"/>
      <c r="BH800"/>
      <c r="BI800"/>
      <c r="BJ800"/>
      <c r="BK800"/>
      <c r="BL800"/>
      <c r="BM800"/>
      <c r="BN800"/>
      <c r="BO800"/>
      <c r="BP800"/>
      <c r="BQ800"/>
      <c r="BR800"/>
      <c r="BS800"/>
      <c r="BT800"/>
      <c r="BU800"/>
      <c r="BV800"/>
      <c r="BW800"/>
      <c r="BX800"/>
    </row>
    <row r="801" spans="10:76">
      <c r="J801"/>
      <c r="K801"/>
      <c r="L801"/>
      <c r="M801"/>
      <c r="N801"/>
      <c r="O801"/>
      <c r="P801"/>
      <c r="Q801"/>
      <c r="R801"/>
      <c r="S801"/>
      <c r="T801"/>
      <c r="U801"/>
      <c r="V801"/>
      <c r="W801"/>
      <c r="X801"/>
      <c r="Y801"/>
      <c r="Z801"/>
      <c r="AA801"/>
      <c r="AB801"/>
      <c r="AC801"/>
      <c r="AD801"/>
      <c r="AE801"/>
      <c r="AF801"/>
      <c r="AG801"/>
      <c r="AH801"/>
      <c r="AI801"/>
      <c r="AJ801"/>
      <c r="AK801"/>
      <c r="AL801"/>
      <c r="AM801"/>
      <c r="AN801" s="74"/>
      <c r="AO801"/>
      <c r="AP801"/>
      <c r="AQ801"/>
      <c r="AR801"/>
      <c r="AS801"/>
      <c r="AT801"/>
      <c r="AU801"/>
      <c r="AV801"/>
      <c r="AW801"/>
      <c r="AX801"/>
      <c r="AY801"/>
      <c r="AZ801"/>
      <c r="BA801"/>
      <c r="BB801"/>
      <c r="BC801"/>
      <c r="BD801"/>
      <c r="BE801"/>
      <c r="BF801"/>
      <c r="BG801"/>
      <c r="BH801"/>
      <c r="BI801"/>
      <c r="BJ801"/>
      <c r="BK801"/>
      <c r="BL801"/>
      <c r="BM801"/>
      <c r="BN801"/>
      <c r="BO801"/>
      <c r="BP801"/>
      <c r="BQ801"/>
      <c r="BR801"/>
      <c r="BS801"/>
      <c r="BT801"/>
      <c r="BU801"/>
      <c r="BV801"/>
      <c r="BW801"/>
      <c r="BX801"/>
    </row>
    <row r="802" spans="10:76">
      <c r="J802"/>
      <c r="K802"/>
      <c r="L802"/>
      <c r="M802"/>
      <c r="N802"/>
      <c r="O802"/>
      <c r="P802"/>
      <c r="Q802"/>
      <c r="R802"/>
      <c r="S802"/>
      <c r="T802"/>
      <c r="U802"/>
      <c r="V802"/>
      <c r="W802"/>
      <c r="X802"/>
      <c r="Y802"/>
      <c r="Z802"/>
      <c r="AA802"/>
      <c r="AB802"/>
      <c r="AC802"/>
      <c r="AD802"/>
      <c r="AE802"/>
      <c r="AF802"/>
      <c r="AG802"/>
      <c r="AH802"/>
      <c r="AI802"/>
      <c r="AJ802"/>
      <c r="AK802"/>
      <c r="AL802"/>
      <c r="AM802"/>
      <c r="AN802" s="74"/>
      <c r="AO802"/>
      <c r="AP802"/>
      <c r="AQ802"/>
      <c r="AR802"/>
      <c r="AS802"/>
      <c r="AT802"/>
      <c r="AU802"/>
      <c r="AV802"/>
      <c r="AW802"/>
      <c r="AX802"/>
      <c r="AY802"/>
      <c r="AZ802"/>
      <c r="BA802"/>
      <c r="BB802"/>
      <c r="BC802"/>
      <c r="BD802"/>
      <c r="BE802"/>
      <c r="BF802"/>
      <c r="BG802"/>
      <c r="BH802"/>
      <c r="BI802"/>
      <c r="BJ802"/>
      <c r="BK802"/>
      <c r="BL802"/>
      <c r="BM802"/>
      <c r="BN802"/>
      <c r="BO802"/>
      <c r="BP802"/>
      <c r="BQ802"/>
      <c r="BR802"/>
      <c r="BS802"/>
      <c r="BT802"/>
      <c r="BU802"/>
      <c r="BV802"/>
      <c r="BW802"/>
      <c r="BX802"/>
    </row>
    <row r="803" spans="10:76">
      <c r="J803"/>
      <c r="K803"/>
      <c r="L803"/>
      <c r="M803"/>
      <c r="N803"/>
      <c r="O803"/>
      <c r="P803"/>
      <c r="Q803"/>
      <c r="R803"/>
      <c r="S803"/>
      <c r="T803"/>
      <c r="U803"/>
      <c r="V803"/>
      <c r="W803"/>
      <c r="X803"/>
      <c r="Y803"/>
      <c r="Z803"/>
      <c r="AA803"/>
      <c r="AB803"/>
      <c r="AC803"/>
      <c r="AD803"/>
      <c r="AE803"/>
      <c r="AF803"/>
      <c r="AG803"/>
      <c r="AH803"/>
      <c r="AI803"/>
      <c r="AJ803"/>
      <c r="AK803"/>
      <c r="AL803"/>
      <c r="AM803"/>
      <c r="AN803" s="74"/>
      <c r="AO803"/>
      <c r="AP803"/>
      <c r="AQ803"/>
      <c r="AR803"/>
      <c r="AS803"/>
      <c r="AT803"/>
      <c r="AU803"/>
      <c r="AV803"/>
      <c r="AW803"/>
      <c r="AX803"/>
      <c r="AY803"/>
      <c r="AZ803"/>
      <c r="BA803"/>
      <c r="BB803"/>
      <c r="BC803"/>
      <c r="BD803"/>
      <c r="BE803"/>
      <c r="BF803"/>
      <c r="BG803"/>
      <c r="BH803"/>
      <c r="BI803"/>
      <c r="BJ803"/>
      <c r="BK803"/>
      <c r="BL803"/>
      <c r="BM803"/>
      <c r="BN803"/>
      <c r="BO803"/>
      <c r="BP803"/>
      <c r="BQ803"/>
      <c r="BR803"/>
      <c r="BS803"/>
      <c r="BT803"/>
      <c r="BU803"/>
      <c r="BV803"/>
      <c r="BW803"/>
      <c r="BX803"/>
    </row>
    <row r="804" spans="10:76">
      <c r="J804"/>
      <c r="K804"/>
      <c r="L804"/>
      <c r="M804"/>
      <c r="N804"/>
      <c r="O804"/>
      <c r="P804"/>
      <c r="Q804"/>
      <c r="R804"/>
      <c r="S804"/>
      <c r="T804"/>
      <c r="U804"/>
      <c r="V804"/>
      <c r="W804"/>
      <c r="X804"/>
      <c r="Y804"/>
      <c r="Z804"/>
      <c r="AA804"/>
      <c r="AB804"/>
      <c r="AC804"/>
      <c r="AD804"/>
      <c r="AE804"/>
      <c r="AF804"/>
      <c r="AG804"/>
      <c r="AH804"/>
      <c r="AI804"/>
      <c r="AJ804"/>
      <c r="AK804"/>
      <c r="AL804"/>
      <c r="AM804"/>
      <c r="AN804" s="74"/>
      <c r="AO804"/>
      <c r="AP804"/>
      <c r="AQ804"/>
      <c r="AR804"/>
      <c r="AS804"/>
      <c r="AT804"/>
      <c r="AU804"/>
      <c r="AV804"/>
      <c r="AW804"/>
      <c r="AX804"/>
      <c r="AY804"/>
      <c r="AZ804"/>
      <c r="BA804"/>
      <c r="BB804"/>
      <c r="BC804"/>
      <c r="BD804"/>
      <c r="BE804"/>
      <c r="BF804"/>
      <c r="BG804"/>
      <c r="BH804"/>
      <c r="BI804"/>
      <c r="BJ804"/>
      <c r="BK804"/>
      <c r="BL804"/>
      <c r="BM804"/>
      <c r="BN804"/>
      <c r="BO804"/>
      <c r="BP804"/>
      <c r="BQ804"/>
      <c r="BR804"/>
      <c r="BS804"/>
      <c r="BT804"/>
      <c r="BU804"/>
      <c r="BV804"/>
      <c r="BW804"/>
      <c r="BX804"/>
    </row>
    <row r="805" spans="10:76">
      <c r="J805"/>
      <c r="K805"/>
      <c r="L805"/>
      <c r="M805"/>
      <c r="N805"/>
      <c r="O805"/>
      <c r="P805"/>
      <c r="Q805"/>
      <c r="R805"/>
      <c r="S805"/>
      <c r="T805"/>
      <c r="U805"/>
      <c r="V805"/>
      <c r="W805"/>
      <c r="X805"/>
      <c r="Y805"/>
      <c r="Z805"/>
      <c r="AA805"/>
      <c r="AB805"/>
      <c r="AC805"/>
      <c r="AD805"/>
      <c r="AE805"/>
      <c r="AF805"/>
      <c r="AG805"/>
      <c r="AH805"/>
      <c r="AI805"/>
      <c r="AJ805"/>
      <c r="AK805"/>
      <c r="AL805"/>
      <c r="AM805"/>
      <c r="AN805" s="74"/>
      <c r="AO805"/>
      <c r="AP805"/>
      <c r="AQ805"/>
      <c r="AR805"/>
      <c r="AS805"/>
      <c r="AT805"/>
      <c r="AU805"/>
      <c r="AV805"/>
      <c r="AW805"/>
      <c r="AX805"/>
      <c r="AY805"/>
      <c r="AZ805"/>
      <c r="BA805"/>
      <c r="BB805"/>
      <c r="BC805"/>
      <c r="BD805"/>
      <c r="BE805"/>
      <c r="BF805"/>
      <c r="BG805"/>
      <c r="BH805"/>
      <c r="BI805"/>
      <c r="BJ805"/>
      <c r="BK805"/>
      <c r="BL805"/>
      <c r="BM805"/>
      <c r="BN805"/>
      <c r="BO805"/>
      <c r="BP805"/>
      <c r="BQ805"/>
      <c r="BR805"/>
      <c r="BS805"/>
      <c r="BT805"/>
      <c r="BU805"/>
      <c r="BV805"/>
      <c r="BW805"/>
      <c r="BX805"/>
    </row>
    <row r="806" spans="10:76">
      <c r="J806"/>
      <c r="K806"/>
      <c r="L806"/>
      <c r="M806"/>
      <c r="N806"/>
      <c r="O806"/>
      <c r="P806"/>
      <c r="Q806"/>
      <c r="R806"/>
      <c r="S806"/>
      <c r="T806"/>
      <c r="U806"/>
      <c r="V806"/>
      <c r="W806"/>
      <c r="X806"/>
      <c r="Y806"/>
      <c r="Z806"/>
      <c r="AA806"/>
      <c r="AB806"/>
      <c r="AC806"/>
      <c r="AD806"/>
      <c r="AE806"/>
      <c r="AF806"/>
      <c r="AG806"/>
      <c r="AH806"/>
      <c r="AI806"/>
      <c r="AJ806"/>
      <c r="AK806"/>
      <c r="AL806"/>
      <c r="AM806"/>
      <c r="AN806" s="74"/>
      <c r="AO806"/>
      <c r="AP806"/>
      <c r="AQ806"/>
      <c r="AR806"/>
      <c r="AS806"/>
      <c r="AT806"/>
      <c r="AU806"/>
      <c r="AV806"/>
      <c r="AW806"/>
      <c r="AX806"/>
      <c r="AY806"/>
      <c r="AZ806"/>
      <c r="BA806"/>
      <c r="BB806"/>
      <c r="BC806"/>
      <c r="BD806"/>
      <c r="BE806"/>
      <c r="BF806"/>
      <c r="BG806"/>
      <c r="BH806"/>
      <c r="BI806"/>
      <c r="BJ806"/>
      <c r="BK806"/>
      <c r="BL806"/>
      <c r="BM806"/>
      <c r="BN806"/>
      <c r="BO806"/>
      <c r="BP806"/>
      <c r="BQ806"/>
      <c r="BR806"/>
      <c r="BS806"/>
      <c r="BT806"/>
      <c r="BU806"/>
      <c r="BV806"/>
      <c r="BW806"/>
      <c r="BX806"/>
    </row>
    <row r="807" spans="10:76">
      <c r="J807"/>
      <c r="K807"/>
      <c r="L807"/>
      <c r="M807"/>
      <c r="N807"/>
      <c r="O807"/>
      <c r="P807"/>
      <c r="Q807"/>
      <c r="R807"/>
      <c r="S807"/>
      <c r="T807"/>
      <c r="U807"/>
      <c r="V807"/>
      <c r="W807"/>
      <c r="X807"/>
      <c r="Y807"/>
      <c r="Z807"/>
      <c r="AA807"/>
      <c r="AB807"/>
      <c r="AC807"/>
      <c r="AD807"/>
      <c r="AE807"/>
      <c r="AF807"/>
      <c r="AG807"/>
      <c r="AH807"/>
      <c r="AI807"/>
      <c r="AJ807"/>
      <c r="AK807"/>
      <c r="AL807"/>
      <c r="AM807"/>
      <c r="AN807" s="74"/>
      <c r="AO807"/>
      <c r="AP807"/>
      <c r="AQ807"/>
      <c r="AR807"/>
      <c r="AS807"/>
      <c r="AT807"/>
      <c r="AU807"/>
      <c r="AV807"/>
      <c r="AW807"/>
      <c r="AX807"/>
      <c r="AY807"/>
      <c r="AZ807"/>
      <c r="BA807"/>
      <c r="BB807"/>
      <c r="BC807"/>
      <c r="BD807"/>
      <c r="BE807"/>
      <c r="BF807"/>
      <c r="BG807"/>
      <c r="BH807"/>
      <c r="BI807"/>
      <c r="BJ807"/>
      <c r="BK807"/>
      <c r="BL807"/>
      <c r="BM807"/>
      <c r="BN807"/>
      <c r="BO807"/>
      <c r="BP807"/>
      <c r="BQ807"/>
      <c r="BR807"/>
      <c r="BS807"/>
      <c r="BT807"/>
      <c r="BU807"/>
      <c r="BV807"/>
      <c r="BW807"/>
      <c r="BX807"/>
    </row>
    <row r="808" spans="10:76">
      <c r="J808"/>
      <c r="K808"/>
      <c r="L808"/>
      <c r="M808"/>
      <c r="N808"/>
      <c r="O808"/>
      <c r="P808"/>
      <c r="Q808"/>
      <c r="R808"/>
      <c r="S808"/>
      <c r="T808"/>
      <c r="U808"/>
      <c r="V808"/>
      <c r="W808"/>
      <c r="X808"/>
      <c r="Y808"/>
      <c r="Z808"/>
      <c r="AA808"/>
      <c r="AB808"/>
      <c r="AC808"/>
      <c r="AD808"/>
      <c r="AE808"/>
      <c r="AF808"/>
      <c r="AG808"/>
      <c r="AH808"/>
      <c r="AI808"/>
      <c r="AJ808"/>
      <c r="AK808"/>
      <c r="AL808"/>
      <c r="AM808"/>
      <c r="AN808" s="74"/>
      <c r="AO808"/>
      <c r="AP808"/>
      <c r="AQ808"/>
      <c r="AR808"/>
      <c r="AS808"/>
      <c r="AT808"/>
      <c r="AU808"/>
      <c r="AV808"/>
      <c r="AW808"/>
      <c r="AX808"/>
      <c r="AY808"/>
      <c r="AZ808"/>
      <c r="BA808"/>
      <c r="BB808"/>
      <c r="BC808"/>
      <c r="BD808"/>
      <c r="BE808"/>
      <c r="BF808"/>
      <c r="BG808"/>
      <c r="BH808"/>
      <c r="BI808"/>
      <c r="BJ808"/>
      <c r="BK808"/>
      <c r="BL808"/>
      <c r="BM808"/>
      <c r="BN808"/>
      <c r="BO808"/>
      <c r="BP808"/>
      <c r="BQ808"/>
      <c r="BR808"/>
      <c r="BS808"/>
      <c r="BT808"/>
      <c r="BU808"/>
      <c r="BV808"/>
      <c r="BW808"/>
      <c r="BX808"/>
    </row>
    <row r="809" spans="10:76">
      <c r="J809"/>
      <c r="K809"/>
      <c r="L809"/>
      <c r="M809"/>
      <c r="N809"/>
      <c r="O809"/>
      <c r="P809"/>
      <c r="Q809"/>
      <c r="R809"/>
      <c r="S809"/>
      <c r="T809"/>
      <c r="U809"/>
      <c r="V809"/>
      <c r="W809"/>
      <c r="X809"/>
      <c r="Y809"/>
      <c r="Z809"/>
      <c r="AA809"/>
      <c r="AB809"/>
      <c r="AC809"/>
      <c r="AD809"/>
      <c r="AE809"/>
      <c r="AF809"/>
      <c r="AG809"/>
      <c r="AH809"/>
      <c r="AI809"/>
      <c r="AJ809"/>
      <c r="AK809"/>
      <c r="AL809"/>
      <c r="AM809"/>
      <c r="AN809" s="74"/>
      <c r="AO809"/>
      <c r="AP809"/>
      <c r="AQ809"/>
      <c r="AR809"/>
      <c r="AS809"/>
      <c r="AT809"/>
      <c r="AU809"/>
      <c r="AV809"/>
      <c r="AW809"/>
      <c r="AX809"/>
      <c r="AY809"/>
      <c r="AZ809"/>
      <c r="BA809"/>
      <c r="BB809"/>
      <c r="BC809"/>
      <c r="BD809"/>
      <c r="BE809"/>
      <c r="BF809"/>
      <c r="BG809"/>
      <c r="BH809"/>
      <c r="BI809"/>
      <c r="BJ809"/>
      <c r="BK809"/>
      <c r="BL809"/>
      <c r="BM809"/>
      <c r="BN809"/>
      <c r="BO809"/>
      <c r="BP809"/>
      <c r="BQ809"/>
      <c r="BR809"/>
      <c r="BS809"/>
      <c r="BT809"/>
      <c r="BU809"/>
      <c r="BV809"/>
      <c r="BW809"/>
      <c r="BX809"/>
    </row>
    <row r="810" spans="10:76">
      <c r="J810"/>
      <c r="K810"/>
      <c r="L810"/>
      <c r="M810"/>
      <c r="N810"/>
      <c r="O810"/>
      <c r="P810"/>
      <c r="Q810"/>
      <c r="R810"/>
      <c r="S810"/>
      <c r="T810"/>
      <c r="U810"/>
      <c r="V810"/>
      <c r="W810"/>
      <c r="X810"/>
      <c r="Y810"/>
      <c r="Z810"/>
      <c r="AA810"/>
      <c r="AB810"/>
      <c r="AC810"/>
      <c r="AD810"/>
      <c r="AE810"/>
      <c r="AF810"/>
      <c r="AG810"/>
      <c r="AH810"/>
      <c r="AI810"/>
      <c r="AJ810"/>
      <c r="AK810"/>
      <c r="AL810"/>
      <c r="AM810"/>
      <c r="AN810" s="74"/>
      <c r="AO810"/>
      <c r="AP810"/>
      <c r="AQ810"/>
      <c r="AR810"/>
      <c r="AS810"/>
      <c r="AT810"/>
      <c r="AU810"/>
      <c r="AV810"/>
      <c r="AW810"/>
      <c r="AX810"/>
      <c r="AY810"/>
      <c r="AZ810"/>
      <c r="BA810"/>
      <c r="BB810"/>
      <c r="BC810"/>
      <c r="BD810"/>
      <c r="BE810"/>
      <c r="BF810"/>
      <c r="BG810"/>
      <c r="BH810"/>
      <c r="BI810"/>
      <c r="BJ810"/>
      <c r="BK810"/>
      <c r="BL810"/>
      <c r="BM810"/>
      <c r="BN810"/>
      <c r="BO810"/>
      <c r="BP810"/>
      <c r="BQ810"/>
      <c r="BR810"/>
      <c r="BS810"/>
      <c r="BT810"/>
      <c r="BU810"/>
      <c r="BV810"/>
      <c r="BW810"/>
      <c r="BX810"/>
    </row>
    <row r="811" spans="10:76">
      <c r="J811"/>
      <c r="K811"/>
      <c r="L811"/>
      <c r="M811"/>
      <c r="N811"/>
      <c r="O811"/>
      <c r="P811"/>
      <c r="Q811"/>
      <c r="R811"/>
      <c r="S811"/>
      <c r="T811"/>
      <c r="U811"/>
      <c r="V811"/>
      <c r="W811"/>
      <c r="X811"/>
      <c r="Y811"/>
      <c r="Z811"/>
      <c r="AA811"/>
      <c r="AB811"/>
      <c r="AC811"/>
      <c r="AD811"/>
      <c r="AE811"/>
      <c r="AF811"/>
      <c r="AG811"/>
      <c r="AH811"/>
      <c r="AI811"/>
      <c r="AJ811"/>
      <c r="AK811"/>
      <c r="AL811"/>
      <c r="AM811"/>
      <c r="AN811" s="74"/>
      <c r="AO811"/>
      <c r="AP811"/>
      <c r="AQ811"/>
      <c r="AR811"/>
      <c r="AS811"/>
      <c r="AT811"/>
      <c r="AU811"/>
      <c r="AV811"/>
      <c r="AW811"/>
      <c r="AX811"/>
      <c r="AY811"/>
      <c r="AZ811"/>
      <c r="BA811"/>
      <c r="BB811"/>
      <c r="BC811"/>
      <c r="BD811"/>
      <c r="BE811"/>
      <c r="BF811"/>
      <c r="BG811"/>
      <c r="BH811"/>
      <c r="BI811"/>
      <c r="BJ811"/>
      <c r="BK811"/>
      <c r="BL811"/>
      <c r="BM811"/>
      <c r="BN811"/>
      <c r="BO811"/>
      <c r="BP811"/>
      <c r="BQ811"/>
      <c r="BR811"/>
      <c r="BS811"/>
      <c r="BT811"/>
      <c r="BU811"/>
      <c r="BV811"/>
      <c r="BW811"/>
      <c r="BX811"/>
    </row>
    <row r="812" spans="10:76">
      <c r="J812"/>
      <c r="K812"/>
      <c r="L812"/>
      <c r="M812"/>
      <c r="N812"/>
      <c r="O812"/>
      <c r="P812"/>
      <c r="Q812"/>
      <c r="R812"/>
      <c r="S812"/>
      <c r="T812"/>
      <c r="U812"/>
      <c r="V812"/>
      <c r="W812"/>
      <c r="X812"/>
      <c r="Y812"/>
      <c r="Z812"/>
      <c r="AA812"/>
      <c r="AB812"/>
      <c r="AC812"/>
      <c r="AD812"/>
      <c r="AE812"/>
      <c r="AF812"/>
      <c r="AG812"/>
      <c r="AH812"/>
      <c r="AI812"/>
      <c r="AJ812"/>
      <c r="AK812"/>
      <c r="AL812"/>
      <c r="AM812"/>
      <c r="AN812" s="74"/>
      <c r="AO812"/>
      <c r="AP812"/>
      <c r="AQ812"/>
      <c r="AR812"/>
      <c r="AS812"/>
      <c r="AT812"/>
      <c r="AU812"/>
      <c r="AV812"/>
      <c r="AW812"/>
      <c r="AX812"/>
      <c r="AY812"/>
      <c r="AZ812"/>
      <c r="BA812"/>
      <c r="BB812"/>
      <c r="BC812"/>
      <c r="BD812"/>
      <c r="BE812"/>
      <c r="BF812"/>
      <c r="BG812"/>
      <c r="BH812"/>
      <c r="BI812"/>
      <c r="BJ812"/>
      <c r="BK812"/>
      <c r="BL812"/>
      <c r="BM812"/>
      <c r="BN812"/>
      <c r="BO812"/>
      <c r="BP812"/>
      <c r="BQ812"/>
      <c r="BR812"/>
      <c r="BS812"/>
      <c r="BT812"/>
      <c r="BU812"/>
      <c r="BV812"/>
      <c r="BW812"/>
      <c r="BX812"/>
    </row>
    <row r="813" spans="10:76">
      <c r="J813"/>
      <c r="K813"/>
      <c r="L813"/>
      <c r="M813"/>
      <c r="N813"/>
      <c r="O813"/>
      <c r="P813"/>
      <c r="Q813"/>
      <c r="R813"/>
      <c r="S813"/>
      <c r="T813"/>
      <c r="U813"/>
      <c r="V813"/>
      <c r="W813"/>
      <c r="X813"/>
      <c r="Y813"/>
      <c r="Z813"/>
      <c r="AA813"/>
      <c r="AB813"/>
      <c r="AC813"/>
      <c r="AD813"/>
      <c r="AE813"/>
      <c r="AF813"/>
      <c r="AG813"/>
      <c r="AH813"/>
      <c r="AI813"/>
      <c r="AJ813"/>
      <c r="AK813"/>
      <c r="AL813"/>
      <c r="AM813"/>
      <c r="AN813" s="74"/>
      <c r="AO813"/>
      <c r="AP813"/>
      <c r="AQ813"/>
      <c r="AR813"/>
      <c r="AS813"/>
      <c r="AT813"/>
      <c r="AU813"/>
      <c r="AV813"/>
      <c r="AW813"/>
      <c r="AX813"/>
      <c r="AY813"/>
      <c r="AZ813"/>
      <c r="BA813"/>
      <c r="BB813"/>
      <c r="BC813"/>
      <c r="BD813"/>
      <c r="BE813"/>
      <c r="BF813"/>
      <c r="BG813"/>
      <c r="BH813"/>
      <c r="BI813"/>
      <c r="BJ813"/>
      <c r="BK813"/>
      <c r="BL813"/>
      <c r="BM813"/>
      <c r="BN813"/>
      <c r="BO813"/>
      <c r="BP813"/>
      <c r="BQ813"/>
      <c r="BR813"/>
      <c r="BS813"/>
      <c r="BT813"/>
      <c r="BU813"/>
      <c r="BV813"/>
      <c r="BW813"/>
      <c r="BX813"/>
    </row>
    <row r="814" spans="10:76">
      <c r="J814"/>
      <c r="K814"/>
      <c r="L814"/>
      <c r="M814"/>
      <c r="N814"/>
      <c r="O814"/>
      <c r="P814"/>
      <c r="Q814"/>
      <c r="R814"/>
      <c r="S814"/>
      <c r="T814"/>
      <c r="U814"/>
      <c r="V814"/>
      <c r="W814"/>
      <c r="X814"/>
      <c r="Y814"/>
      <c r="Z814"/>
      <c r="AA814"/>
      <c r="AB814"/>
      <c r="AC814"/>
      <c r="AD814"/>
      <c r="AE814"/>
      <c r="AF814"/>
      <c r="AG814"/>
      <c r="AH814"/>
      <c r="AI814"/>
      <c r="AJ814"/>
      <c r="AK814"/>
      <c r="AL814"/>
      <c r="AM814"/>
      <c r="AN814" s="74"/>
      <c r="AO814"/>
      <c r="AP814"/>
      <c r="AQ814"/>
      <c r="AR814"/>
      <c r="AS814"/>
      <c r="AT814"/>
      <c r="AU814"/>
      <c r="AV814"/>
      <c r="AW814"/>
      <c r="AX814"/>
      <c r="AY814"/>
      <c r="AZ814"/>
      <c r="BA814"/>
      <c r="BB814"/>
      <c r="BC814"/>
      <c r="BD814"/>
      <c r="BE814"/>
      <c r="BF814"/>
      <c r="BG814"/>
      <c r="BH814"/>
      <c r="BI814"/>
      <c r="BJ814"/>
      <c r="BK814"/>
      <c r="BL814"/>
      <c r="BM814"/>
      <c r="BN814"/>
      <c r="BO814"/>
      <c r="BP814"/>
      <c r="BQ814"/>
      <c r="BR814"/>
      <c r="BS814"/>
      <c r="BT814"/>
      <c r="BU814"/>
      <c r="BV814"/>
      <c r="BW814"/>
      <c r="BX814"/>
    </row>
    <row r="815" spans="10:76">
      <c r="J815"/>
      <c r="K815"/>
      <c r="L815"/>
      <c r="M815"/>
      <c r="N815"/>
      <c r="O815"/>
      <c r="P815"/>
      <c r="Q815"/>
      <c r="R815"/>
      <c r="S815"/>
      <c r="T815"/>
      <c r="U815"/>
      <c r="V815"/>
      <c r="W815"/>
      <c r="X815"/>
      <c r="Y815"/>
      <c r="Z815"/>
      <c r="AA815"/>
      <c r="AB815"/>
      <c r="AC815"/>
      <c r="AD815"/>
      <c r="AE815"/>
      <c r="AF815"/>
      <c r="AG815"/>
      <c r="AH815"/>
      <c r="AI815"/>
      <c r="AJ815"/>
      <c r="AK815"/>
      <c r="AL815"/>
      <c r="AM815"/>
      <c r="AN815" s="74"/>
      <c r="AO815"/>
      <c r="AP815"/>
      <c r="AQ815"/>
      <c r="AR815"/>
      <c r="AS815"/>
      <c r="AT815"/>
      <c r="AU815"/>
      <c r="AV815"/>
      <c r="AW815"/>
      <c r="AX815"/>
      <c r="AY815"/>
      <c r="AZ815"/>
      <c r="BA815"/>
      <c r="BB815"/>
      <c r="BC815"/>
      <c r="BD815"/>
      <c r="BE815"/>
      <c r="BF815"/>
      <c r="BG815"/>
      <c r="BH815"/>
      <c r="BI815"/>
      <c r="BJ815"/>
      <c r="BK815"/>
      <c r="BL815"/>
      <c r="BM815"/>
      <c r="BN815"/>
      <c r="BO815"/>
      <c r="BP815"/>
      <c r="BQ815"/>
      <c r="BR815"/>
      <c r="BS815"/>
      <c r="BT815"/>
      <c r="BU815"/>
      <c r="BV815"/>
      <c r="BW815"/>
      <c r="BX815"/>
    </row>
    <row r="816" spans="10:76">
      <c r="J816"/>
      <c r="K816"/>
      <c r="L816"/>
      <c r="M816"/>
      <c r="N816"/>
      <c r="O816"/>
      <c r="P816"/>
      <c r="Q816"/>
      <c r="R816"/>
      <c r="S816"/>
      <c r="T816"/>
      <c r="U816"/>
      <c r="V816"/>
      <c r="W816"/>
      <c r="X816"/>
      <c r="Y816"/>
      <c r="Z816"/>
      <c r="AA816"/>
      <c r="AB816"/>
      <c r="AC816"/>
      <c r="AD816"/>
      <c r="AE816"/>
      <c r="AF816"/>
      <c r="AG816"/>
      <c r="AH816"/>
      <c r="AI816"/>
      <c r="AJ816"/>
      <c r="AK816"/>
      <c r="AL816"/>
      <c r="AM816"/>
      <c r="AN816" s="74"/>
      <c r="AO816"/>
      <c r="AP816"/>
      <c r="AQ816"/>
      <c r="AR816"/>
      <c r="AS816"/>
      <c r="AT816"/>
      <c r="AU816"/>
      <c r="AV816"/>
      <c r="AW816"/>
      <c r="AX816"/>
      <c r="AY816"/>
      <c r="AZ816"/>
      <c r="BA816"/>
      <c r="BB816"/>
      <c r="BC816"/>
      <c r="BD816"/>
      <c r="BE816"/>
      <c r="BF816"/>
      <c r="BG816"/>
      <c r="BH816"/>
      <c r="BI816"/>
      <c r="BJ816"/>
      <c r="BK816"/>
      <c r="BL816"/>
      <c r="BM816"/>
      <c r="BN816"/>
      <c r="BO816"/>
      <c r="BP816"/>
      <c r="BQ816"/>
      <c r="BR816"/>
      <c r="BS816"/>
      <c r="BT816"/>
      <c r="BU816"/>
      <c r="BV816"/>
      <c r="BW816"/>
      <c r="BX816"/>
    </row>
    <row r="817" spans="10:76">
      <c r="J817"/>
      <c r="K817"/>
      <c r="L817"/>
      <c r="M817"/>
      <c r="N817"/>
      <c r="O817"/>
      <c r="P817"/>
      <c r="Q817"/>
      <c r="R817"/>
      <c r="S817"/>
      <c r="T817"/>
      <c r="U817"/>
      <c r="V817"/>
      <c r="W817"/>
      <c r="X817"/>
      <c r="Y817"/>
      <c r="Z817"/>
      <c r="AA817"/>
      <c r="AB817"/>
      <c r="AC817"/>
      <c r="AD817"/>
      <c r="AE817"/>
      <c r="AF817"/>
      <c r="AG817"/>
      <c r="AH817"/>
      <c r="AI817"/>
      <c r="AJ817"/>
      <c r="AK817"/>
      <c r="AL817"/>
      <c r="AM817"/>
      <c r="AN817" s="74"/>
      <c r="AO817"/>
      <c r="AP817"/>
      <c r="AQ817"/>
      <c r="AR817"/>
      <c r="AS817"/>
      <c r="AT817"/>
      <c r="AU817"/>
      <c r="AV817"/>
      <c r="AW817"/>
      <c r="AX817"/>
      <c r="AY817"/>
      <c r="AZ817"/>
      <c r="BA817"/>
      <c r="BB817"/>
      <c r="BC817"/>
      <c r="BD817"/>
      <c r="BE817"/>
      <c r="BF817"/>
      <c r="BG817"/>
      <c r="BH817"/>
      <c r="BI817"/>
      <c r="BJ817"/>
      <c r="BK817"/>
      <c r="BL817"/>
      <c r="BM817"/>
      <c r="BN817"/>
      <c r="BO817"/>
      <c r="BP817"/>
      <c r="BQ817"/>
      <c r="BR817"/>
      <c r="BS817"/>
      <c r="BT817"/>
      <c r="BU817"/>
      <c r="BV817"/>
      <c r="BW817"/>
      <c r="BX817"/>
    </row>
    <row r="818" spans="10:76">
      <c r="J818"/>
      <c r="K818"/>
      <c r="L818"/>
      <c r="M818"/>
      <c r="N818"/>
      <c r="O818"/>
      <c r="P818"/>
      <c r="Q818"/>
      <c r="R818"/>
      <c r="S818"/>
      <c r="T818"/>
      <c r="U818"/>
      <c r="V818"/>
      <c r="W818"/>
      <c r="X818"/>
      <c r="Y818"/>
      <c r="Z818"/>
      <c r="AA818"/>
      <c r="AB818"/>
      <c r="AC818"/>
      <c r="AD818"/>
      <c r="AE818"/>
      <c r="AF818"/>
      <c r="AG818"/>
      <c r="AH818"/>
      <c r="AI818"/>
      <c r="AJ818"/>
      <c r="AK818"/>
      <c r="AL818"/>
      <c r="AM818"/>
      <c r="AN818" s="74"/>
      <c r="AO818"/>
      <c r="AP818"/>
      <c r="AQ818"/>
      <c r="AR818"/>
      <c r="AS818"/>
      <c r="AT818"/>
      <c r="AU818"/>
      <c r="AV818"/>
      <c r="AW818"/>
      <c r="AX818"/>
      <c r="AY818"/>
      <c r="AZ818"/>
      <c r="BA818"/>
      <c r="BB818"/>
      <c r="BC818"/>
      <c r="BD818"/>
      <c r="BE818"/>
      <c r="BF818"/>
      <c r="BG818"/>
      <c r="BH818"/>
      <c r="BI818"/>
      <c r="BJ818"/>
      <c r="BK818"/>
      <c r="BL818"/>
      <c r="BM818"/>
      <c r="BN818"/>
      <c r="BO818"/>
      <c r="BP818"/>
      <c r="BQ818"/>
      <c r="BR818"/>
      <c r="BS818"/>
      <c r="BT818"/>
      <c r="BU818"/>
      <c r="BV818"/>
      <c r="BW818"/>
      <c r="BX818"/>
    </row>
    <row r="819" spans="10:76">
      <c r="J819"/>
      <c r="K819"/>
      <c r="L819"/>
      <c r="M819"/>
      <c r="N819"/>
      <c r="O819"/>
      <c r="P819"/>
      <c r="Q819"/>
      <c r="R819"/>
      <c r="S819"/>
      <c r="T819"/>
      <c r="U819"/>
      <c r="V819"/>
      <c r="W819"/>
      <c r="X819"/>
      <c r="Y819"/>
      <c r="Z819"/>
      <c r="AA819"/>
      <c r="AB819"/>
      <c r="AC819"/>
      <c r="AD819"/>
      <c r="AE819"/>
      <c r="AF819"/>
      <c r="AG819"/>
      <c r="AH819"/>
      <c r="AI819"/>
      <c r="AJ819"/>
      <c r="AK819"/>
      <c r="AL819"/>
      <c r="AM819"/>
      <c r="AN819" s="74"/>
      <c r="AO819"/>
      <c r="AP819"/>
      <c r="AQ819"/>
      <c r="AR819"/>
      <c r="AS819"/>
      <c r="AT819"/>
      <c r="AU819"/>
      <c r="AV819"/>
      <c r="AW819"/>
      <c r="AX819"/>
      <c r="AY819"/>
      <c r="AZ819"/>
      <c r="BA819"/>
      <c r="BB819"/>
      <c r="BC819"/>
      <c r="BD819"/>
      <c r="BE819"/>
      <c r="BF819"/>
      <c r="BG819"/>
      <c r="BH819"/>
      <c r="BI819"/>
      <c r="BJ819"/>
      <c r="BK819"/>
      <c r="BL819"/>
      <c r="BM819"/>
      <c r="BN819"/>
      <c r="BO819"/>
      <c r="BP819"/>
      <c r="BQ819"/>
      <c r="BR819"/>
      <c r="BS819"/>
      <c r="BT819"/>
      <c r="BU819"/>
      <c r="BV819"/>
      <c r="BW819"/>
      <c r="BX819"/>
    </row>
    <row r="820" spans="10:76">
      <c r="J820"/>
      <c r="K820"/>
      <c r="L820"/>
      <c r="M820"/>
      <c r="N820"/>
      <c r="O820"/>
      <c r="P820"/>
      <c r="Q820"/>
      <c r="R820"/>
      <c r="S820"/>
      <c r="T820"/>
      <c r="U820"/>
      <c r="V820"/>
      <c r="W820"/>
      <c r="X820"/>
      <c r="Y820"/>
      <c r="Z820"/>
      <c r="AA820"/>
      <c r="AB820"/>
      <c r="AC820"/>
      <c r="AD820"/>
      <c r="AE820"/>
      <c r="AF820"/>
      <c r="AG820"/>
      <c r="AH820"/>
      <c r="AI820"/>
      <c r="AJ820"/>
      <c r="AK820"/>
      <c r="AL820"/>
      <c r="AM820"/>
      <c r="AN820" s="74"/>
      <c r="AO820"/>
      <c r="AP820"/>
      <c r="AQ820"/>
      <c r="AR820"/>
      <c r="AS820"/>
      <c r="AT820"/>
      <c r="AU820"/>
      <c r="AV820"/>
      <c r="AW820"/>
      <c r="AX820"/>
      <c r="AY820"/>
      <c r="AZ820"/>
      <c r="BA820"/>
      <c r="BB820"/>
      <c r="BC820"/>
      <c r="BD820"/>
      <c r="BE820"/>
      <c r="BF820"/>
      <c r="BG820"/>
      <c r="BH820"/>
      <c r="BI820"/>
      <c r="BJ820"/>
      <c r="BK820"/>
      <c r="BL820"/>
      <c r="BM820"/>
      <c r="BN820"/>
      <c r="BO820"/>
      <c r="BP820"/>
      <c r="BQ820"/>
      <c r="BR820"/>
      <c r="BS820"/>
      <c r="BT820"/>
      <c r="BU820"/>
      <c r="BV820"/>
      <c r="BW820"/>
      <c r="BX820"/>
    </row>
    <row r="821" spans="10:76">
      <c r="J821"/>
      <c r="K821"/>
      <c r="L821"/>
      <c r="M821"/>
      <c r="N821"/>
      <c r="O821"/>
      <c r="P821"/>
      <c r="Q821"/>
      <c r="R821"/>
      <c r="S821"/>
      <c r="T821"/>
      <c r="U821"/>
      <c r="V821"/>
      <c r="W821"/>
      <c r="X821"/>
      <c r="Y821"/>
      <c r="Z821"/>
      <c r="AA821"/>
      <c r="AB821"/>
      <c r="AC821"/>
      <c r="AD821"/>
      <c r="AE821"/>
      <c r="AF821"/>
      <c r="AG821"/>
      <c r="AH821"/>
      <c r="AI821"/>
      <c r="AJ821"/>
      <c r="AK821"/>
      <c r="AL821"/>
      <c r="AM821"/>
      <c r="AN821" s="74"/>
      <c r="AO821"/>
      <c r="AP821"/>
      <c r="AQ821"/>
      <c r="AR821"/>
      <c r="AS821"/>
      <c r="AT821"/>
      <c r="AU821"/>
      <c r="AV821"/>
      <c r="AW821"/>
      <c r="AX821"/>
      <c r="AY821"/>
      <c r="AZ821"/>
      <c r="BA821"/>
      <c r="BB821"/>
      <c r="BC821"/>
      <c r="BD821"/>
      <c r="BE821"/>
      <c r="BF821"/>
      <c r="BG821"/>
      <c r="BH821"/>
      <c r="BI821"/>
      <c r="BJ821"/>
      <c r="BK821"/>
      <c r="BL821"/>
      <c r="BM821"/>
      <c r="BN821"/>
      <c r="BO821"/>
      <c r="BP821"/>
      <c r="BQ821"/>
      <c r="BR821"/>
      <c r="BS821"/>
      <c r="BT821"/>
      <c r="BU821"/>
      <c r="BV821"/>
      <c r="BW821"/>
      <c r="BX821"/>
    </row>
    <row r="822" spans="10:76">
      <c r="J822"/>
      <c r="K822"/>
      <c r="L822"/>
      <c r="M822"/>
      <c r="N822"/>
      <c r="O822"/>
      <c r="P822"/>
      <c r="Q822"/>
      <c r="R822"/>
      <c r="S822"/>
      <c r="T822"/>
      <c r="U822"/>
      <c r="V822"/>
      <c r="W822"/>
      <c r="X822"/>
      <c r="Y822"/>
      <c r="Z822"/>
      <c r="AA822"/>
      <c r="AB822"/>
      <c r="AC822"/>
      <c r="AD822"/>
      <c r="AE822"/>
      <c r="AF822"/>
      <c r="AG822"/>
      <c r="AH822"/>
      <c r="AI822"/>
      <c r="AJ822"/>
      <c r="AK822"/>
      <c r="AL822"/>
      <c r="AM822"/>
      <c r="AN822" s="74"/>
      <c r="AO822"/>
      <c r="AP822"/>
      <c r="AQ822"/>
      <c r="AR822"/>
      <c r="AS822"/>
      <c r="AT822"/>
      <c r="AU822"/>
      <c r="AV822"/>
      <c r="AW822"/>
      <c r="AX822"/>
      <c r="AY822"/>
      <c r="AZ822"/>
      <c r="BA822"/>
      <c r="BB822"/>
      <c r="BC822"/>
      <c r="BD822"/>
      <c r="BE822"/>
      <c r="BF822"/>
      <c r="BG822"/>
      <c r="BH822"/>
      <c r="BI822"/>
      <c r="BJ822"/>
      <c r="BK822"/>
      <c r="BL822"/>
      <c r="BM822"/>
      <c r="BN822"/>
      <c r="BO822"/>
      <c r="BP822"/>
      <c r="BQ822"/>
      <c r="BR822"/>
      <c r="BS822"/>
      <c r="BT822"/>
      <c r="BU822"/>
      <c r="BV822"/>
      <c r="BW822"/>
      <c r="BX822"/>
    </row>
    <row r="823" spans="10:76">
      <c r="J823"/>
      <c r="K823"/>
      <c r="L823"/>
      <c r="M823"/>
      <c r="N823"/>
      <c r="O823"/>
      <c r="P823"/>
      <c r="Q823"/>
      <c r="R823"/>
      <c r="S823"/>
      <c r="T823"/>
      <c r="U823"/>
      <c r="V823"/>
      <c r="W823"/>
      <c r="X823"/>
      <c r="Y823"/>
      <c r="Z823"/>
      <c r="AA823"/>
      <c r="AB823"/>
      <c r="AC823"/>
      <c r="AD823"/>
      <c r="AE823"/>
      <c r="AF823"/>
      <c r="AG823"/>
      <c r="AH823"/>
      <c r="AI823"/>
      <c r="AJ823"/>
      <c r="AK823"/>
      <c r="AL823"/>
      <c r="AM823"/>
      <c r="AN823" s="74"/>
      <c r="AO823"/>
      <c r="AP823"/>
      <c r="AQ823"/>
      <c r="AR823"/>
      <c r="AS823"/>
      <c r="AT823"/>
      <c r="AU823"/>
      <c r="AV823"/>
      <c r="AW823"/>
      <c r="AX823"/>
      <c r="AY823"/>
      <c r="AZ823"/>
      <c r="BA823"/>
      <c r="BB823"/>
      <c r="BC823"/>
      <c r="BD823"/>
      <c r="BE823"/>
      <c r="BF823"/>
      <c r="BG823"/>
      <c r="BH823"/>
      <c r="BI823"/>
      <c r="BJ823"/>
      <c r="BK823"/>
      <c r="BL823"/>
      <c r="BM823"/>
      <c r="BN823"/>
      <c r="BO823"/>
      <c r="BP823"/>
      <c r="BQ823"/>
      <c r="BR823"/>
      <c r="BS823"/>
      <c r="BT823"/>
      <c r="BU823"/>
      <c r="BV823"/>
      <c r="BW823"/>
      <c r="BX823"/>
    </row>
    <row r="824" spans="10:76">
      <c r="J824"/>
      <c r="K824"/>
      <c r="L824"/>
      <c r="M824"/>
      <c r="N824"/>
      <c r="O824"/>
      <c r="P824"/>
      <c r="Q824"/>
      <c r="R824"/>
      <c r="S824"/>
      <c r="T824"/>
      <c r="U824"/>
      <c r="V824"/>
      <c r="W824"/>
      <c r="X824"/>
      <c r="Y824"/>
      <c r="Z824"/>
      <c r="AA824"/>
      <c r="AB824"/>
      <c r="AC824"/>
      <c r="AD824"/>
      <c r="AE824"/>
      <c r="AF824"/>
      <c r="AG824"/>
      <c r="AH824"/>
      <c r="AI824"/>
      <c r="AJ824"/>
      <c r="AK824"/>
      <c r="AL824"/>
      <c r="AM824"/>
      <c r="AN824" s="74"/>
      <c r="AO824"/>
      <c r="AP824"/>
      <c r="AQ824"/>
      <c r="AR824"/>
      <c r="AS824"/>
      <c r="AT824"/>
      <c r="AU824"/>
      <c r="AV824"/>
      <c r="AW824"/>
      <c r="AX824"/>
      <c r="AY824"/>
      <c r="AZ824"/>
      <c r="BA824"/>
      <c r="BB824"/>
      <c r="BC824"/>
      <c r="BD824"/>
      <c r="BE824"/>
      <c r="BF824"/>
      <c r="BG824"/>
      <c r="BH824"/>
      <c r="BI824"/>
      <c r="BJ824"/>
      <c r="BK824"/>
      <c r="BL824"/>
      <c r="BM824"/>
      <c r="BN824"/>
      <c r="BO824"/>
      <c r="BP824"/>
      <c r="BQ824"/>
      <c r="BR824"/>
      <c r="BS824"/>
      <c r="BT824"/>
      <c r="BU824"/>
      <c r="BV824"/>
      <c r="BW824"/>
      <c r="BX824"/>
    </row>
    <row r="825" spans="10:76">
      <c r="J825"/>
      <c r="K825"/>
      <c r="L825"/>
      <c r="M825"/>
      <c r="N825"/>
      <c r="O825"/>
      <c r="P825"/>
      <c r="Q825"/>
      <c r="R825"/>
      <c r="S825"/>
      <c r="T825"/>
      <c r="U825"/>
      <c r="V825"/>
      <c r="W825"/>
      <c r="X825"/>
      <c r="Y825"/>
      <c r="Z825"/>
      <c r="AA825"/>
      <c r="AB825"/>
      <c r="AC825"/>
      <c r="AD825"/>
      <c r="AE825"/>
      <c r="AF825"/>
      <c r="AG825"/>
      <c r="AH825"/>
      <c r="AI825"/>
      <c r="AJ825"/>
      <c r="AK825"/>
      <c r="AL825"/>
      <c r="AM825"/>
      <c r="AN825" s="74"/>
      <c r="AO825"/>
      <c r="AP825"/>
      <c r="AQ825"/>
      <c r="AR825"/>
      <c r="AS825"/>
      <c r="AT825"/>
      <c r="AU825"/>
      <c r="AV825"/>
      <c r="AW825"/>
      <c r="AX825"/>
      <c r="AY825"/>
      <c r="AZ825"/>
      <c r="BA825"/>
      <c r="BB825"/>
      <c r="BC825"/>
      <c r="BD825"/>
      <c r="BE825"/>
      <c r="BF825"/>
      <c r="BG825"/>
      <c r="BH825"/>
      <c r="BI825"/>
      <c r="BJ825"/>
      <c r="BK825"/>
      <c r="BL825"/>
      <c r="BM825"/>
      <c r="BN825"/>
      <c r="BO825"/>
      <c r="BP825"/>
      <c r="BQ825"/>
      <c r="BR825"/>
      <c r="BS825"/>
      <c r="BT825"/>
      <c r="BU825"/>
      <c r="BV825"/>
      <c r="BW825"/>
      <c r="BX825"/>
    </row>
    <row r="826" spans="10:76">
      <c r="J826"/>
      <c r="K826"/>
      <c r="L826"/>
      <c r="M826"/>
      <c r="N826"/>
      <c r="O826"/>
      <c r="P826"/>
      <c r="Q826"/>
      <c r="R826"/>
      <c r="S826"/>
      <c r="T826"/>
      <c r="U826"/>
      <c r="V826"/>
      <c r="W826"/>
      <c r="X826"/>
      <c r="Y826"/>
      <c r="Z826"/>
      <c r="AA826"/>
      <c r="AB826"/>
      <c r="AC826"/>
      <c r="AD826"/>
      <c r="AE826"/>
      <c r="AF826"/>
      <c r="AG826"/>
      <c r="AH826"/>
      <c r="AI826"/>
      <c r="AJ826"/>
      <c r="AK826"/>
      <c r="AL826"/>
      <c r="AM826"/>
      <c r="AN826" s="74"/>
      <c r="AO826"/>
      <c r="AP826"/>
      <c r="AQ826"/>
      <c r="AR826"/>
      <c r="AS826"/>
      <c r="AT826"/>
      <c r="AU826"/>
      <c r="AV826"/>
      <c r="AW826"/>
      <c r="AX826"/>
      <c r="AY826"/>
      <c r="AZ826"/>
      <c r="BA826"/>
      <c r="BB826"/>
      <c r="BC826"/>
      <c r="BD826"/>
      <c r="BE826"/>
      <c r="BF826"/>
      <c r="BG826"/>
      <c r="BH826"/>
      <c r="BI826"/>
      <c r="BJ826"/>
      <c r="BK826"/>
      <c r="BL826"/>
      <c r="BM826"/>
      <c r="BN826"/>
      <c r="BO826"/>
      <c r="BP826"/>
      <c r="BQ826"/>
      <c r="BR826"/>
      <c r="BS826"/>
      <c r="BT826"/>
      <c r="BU826"/>
      <c r="BV826"/>
      <c r="BW826"/>
      <c r="BX826"/>
    </row>
    <row r="827" spans="10:76">
      <c r="J827"/>
      <c r="K827"/>
      <c r="L827"/>
      <c r="M827"/>
      <c r="N827"/>
      <c r="O827"/>
      <c r="P827"/>
      <c r="Q827"/>
      <c r="R827"/>
      <c r="S827"/>
      <c r="T827"/>
      <c r="U827"/>
      <c r="V827"/>
      <c r="W827"/>
      <c r="X827"/>
      <c r="Y827"/>
      <c r="Z827"/>
      <c r="AA827"/>
      <c r="AB827"/>
      <c r="AC827"/>
      <c r="AD827"/>
      <c r="AE827"/>
      <c r="AF827"/>
      <c r="AG827"/>
      <c r="AH827"/>
      <c r="AI827"/>
      <c r="AJ827"/>
      <c r="AK827"/>
      <c r="AL827"/>
      <c r="AM827"/>
      <c r="AN827" s="74"/>
      <c r="AO827"/>
      <c r="AP827"/>
      <c r="AQ827"/>
      <c r="AR827"/>
      <c r="AS827"/>
      <c r="AT827"/>
      <c r="AU827"/>
      <c r="AV827"/>
      <c r="AW827"/>
      <c r="AX827"/>
      <c r="AY827"/>
      <c r="AZ827"/>
      <c r="BA827"/>
      <c r="BB827"/>
      <c r="BC827"/>
      <c r="BD827"/>
      <c r="BE827"/>
      <c r="BF827"/>
      <c r="BG827"/>
      <c r="BH827"/>
      <c r="BI827"/>
      <c r="BJ827"/>
      <c r="BK827"/>
      <c r="BL827"/>
      <c r="BM827"/>
      <c r="BN827"/>
      <c r="BO827"/>
      <c r="BP827"/>
      <c r="BQ827"/>
      <c r="BR827"/>
      <c r="BS827"/>
      <c r="BT827"/>
      <c r="BU827"/>
      <c r="BV827"/>
      <c r="BW827"/>
      <c r="BX827"/>
    </row>
    <row r="828" spans="10:76">
      <c r="J828"/>
      <c r="K828"/>
      <c r="L828"/>
      <c r="M828"/>
      <c r="N828"/>
      <c r="O828"/>
      <c r="P828"/>
      <c r="Q828"/>
      <c r="R828"/>
      <c r="S828"/>
      <c r="T828"/>
      <c r="U828"/>
      <c r="V828"/>
      <c r="W828"/>
      <c r="X828"/>
      <c r="Y828"/>
      <c r="Z828"/>
      <c r="AA828"/>
      <c r="AB828"/>
      <c r="AC828"/>
      <c r="AD828"/>
      <c r="AE828"/>
      <c r="AF828"/>
      <c r="AG828"/>
      <c r="AH828"/>
      <c r="AI828"/>
      <c r="AJ828"/>
      <c r="AK828"/>
      <c r="AL828"/>
      <c r="AM828"/>
      <c r="AN828" s="74"/>
      <c r="AO828"/>
      <c r="AP828"/>
      <c r="AQ828"/>
      <c r="AR828"/>
      <c r="AS828"/>
      <c r="AT828"/>
      <c r="AU828"/>
      <c r="AV828"/>
      <c r="AW828"/>
      <c r="AX828"/>
      <c r="AY828"/>
      <c r="AZ828"/>
      <c r="BA828"/>
      <c r="BB828"/>
      <c r="BC828"/>
      <c r="BD828"/>
      <c r="BE828"/>
      <c r="BF828"/>
      <c r="BG828"/>
      <c r="BH828"/>
      <c r="BI828"/>
      <c r="BJ828"/>
      <c r="BK828"/>
      <c r="BL828"/>
      <c r="BM828"/>
      <c r="BN828"/>
      <c r="BO828"/>
      <c r="BP828"/>
      <c r="BQ828"/>
      <c r="BR828"/>
      <c r="BS828"/>
      <c r="BT828"/>
      <c r="BU828"/>
      <c r="BV828"/>
      <c r="BW828"/>
      <c r="BX828"/>
    </row>
    <row r="829" spans="10:76">
      <c r="J829"/>
      <c r="K829"/>
      <c r="L829"/>
      <c r="M829"/>
      <c r="N829"/>
      <c r="O829"/>
      <c r="P829"/>
      <c r="Q829"/>
      <c r="R829"/>
      <c r="S829"/>
      <c r="T829"/>
      <c r="U829"/>
      <c r="V829"/>
      <c r="W829"/>
      <c r="X829"/>
      <c r="Y829"/>
      <c r="Z829"/>
      <c r="AA829"/>
      <c r="AB829"/>
      <c r="AC829"/>
      <c r="AD829"/>
      <c r="AE829"/>
      <c r="AF829"/>
      <c r="AG829"/>
      <c r="AH829"/>
      <c r="AI829"/>
      <c r="AJ829"/>
      <c r="AK829"/>
      <c r="AL829"/>
      <c r="AM829"/>
      <c r="AN829" s="74"/>
      <c r="AO829"/>
      <c r="AP829"/>
      <c r="AQ829"/>
      <c r="AR829"/>
      <c r="AS829"/>
      <c r="AT829"/>
      <c r="AU829"/>
      <c r="AV829"/>
      <c r="AW829"/>
      <c r="AX829"/>
      <c r="AY829"/>
      <c r="AZ829"/>
      <c r="BA829"/>
      <c r="BB829"/>
      <c r="BC829"/>
      <c r="BD829"/>
      <c r="BE829"/>
      <c r="BF829"/>
      <c r="BG829"/>
      <c r="BH829"/>
      <c r="BI829"/>
      <c r="BJ829"/>
      <c r="BK829"/>
      <c r="BL829"/>
      <c r="BM829"/>
      <c r="BN829"/>
      <c r="BO829"/>
      <c r="BP829"/>
      <c r="BQ829"/>
      <c r="BR829"/>
      <c r="BS829"/>
      <c r="BT829"/>
      <c r="BU829"/>
      <c r="BV829"/>
      <c r="BW829"/>
      <c r="BX829"/>
    </row>
    <row r="830" spans="10:76">
      <c r="J830"/>
      <c r="K830"/>
      <c r="L830"/>
      <c r="M830"/>
      <c r="N830"/>
      <c r="O830"/>
      <c r="P830"/>
      <c r="Q830"/>
      <c r="R830"/>
      <c r="S830"/>
      <c r="T830"/>
      <c r="U830"/>
      <c r="V830"/>
      <c r="W830"/>
      <c r="X830"/>
      <c r="Y830"/>
      <c r="Z830"/>
      <c r="AA830"/>
      <c r="AB830"/>
      <c r="AC830"/>
      <c r="AD830"/>
      <c r="AE830"/>
      <c r="AF830"/>
      <c r="AG830"/>
      <c r="AH830"/>
      <c r="AI830"/>
      <c r="AJ830"/>
      <c r="AK830"/>
      <c r="AL830"/>
      <c r="AM830"/>
      <c r="AN830" s="74"/>
      <c r="AO830"/>
      <c r="AP830"/>
      <c r="AQ830"/>
      <c r="AR830"/>
      <c r="AS830"/>
      <c r="AT830"/>
      <c r="AU830"/>
      <c r="AV830"/>
      <c r="AW830"/>
      <c r="AX830"/>
      <c r="AY830"/>
      <c r="AZ830"/>
      <c r="BA830"/>
      <c r="BB830"/>
      <c r="BC830"/>
      <c r="BD830"/>
      <c r="BE830"/>
      <c r="BF830"/>
      <c r="BG830"/>
      <c r="BH830"/>
      <c r="BI830"/>
      <c r="BJ830"/>
      <c r="BK830"/>
      <c r="BL830"/>
      <c r="BM830"/>
      <c r="BN830"/>
      <c r="BO830"/>
      <c r="BP830"/>
      <c r="BQ830"/>
      <c r="BR830"/>
      <c r="BS830"/>
      <c r="BT830"/>
      <c r="BU830"/>
      <c r="BV830"/>
      <c r="BW830"/>
      <c r="BX830"/>
    </row>
    <row r="831" spans="10:76">
      <c r="J831"/>
      <c r="K831"/>
      <c r="L831"/>
      <c r="M831"/>
      <c r="N831"/>
      <c r="O831"/>
      <c r="P831"/>
      <c r="Q831"/>
      <c r="R831"/>
      <c r="S831"/>
      <c r="T831"/>
      <c r="U831"/>
      <c r="V831"/>
      <c r="W831"/>
      <c r="X831"/>
      <c r="Y831"/>
      <c r="Z831"/>
      <c r="AA831"/>
      <c r="AB831"/>
      <c r="AC831"/>
      <c r="AD831"/>
      <c r="AE831"/>
      <c r="AF831"/>
      <c r="AG831"/>
      <c r="AH831"/>
      <c r="AI831"/>
      <c r="AJ831"/>
      <c r="AK831"/>
      <c r="AL831"/>
      <c r="AM831"/>
      <c r="AN831" s="74"/>
      <c r="AO831"/>
      <c r="AP831"/>
      <c r="AQ831"/>
      <c r="AR831"/>
      <c r="AS831"/>
      <c r="AT831"/>
      <c r="AU831"/>
      <c r="AV831"/>
      <c r="AW831"/>
      <c r="AX831"/>
      <c r="AY831"/>
      <c r="AZ831"/>
      <c r="BA831"/>
      <c r="BB831"/>
      <c r="BC831"/>
      <c r="BD831"/>
      <c r="BE831"/>
      <c r="BF831"/>
      <c r="BG831"/>
      <c r="BH831"/>
      <c r="BI831"/>
      <c r="BJ831"/>
      <c r="BK831"/>
      <c r="BL831"/>
      <c r="BM831"/>
      <c r="BN831"/>
      <c r="BO831"/>
      <c r="BP831"/>
      <c r="BQ831"/>
      <c r="BR831"/>
      <c r="BS831"/>
      <c r="BT831"/>
      <c r="BU831"/>
      <c r="BV831"/>
      <c r="BW831"/>
      <c r="BX831"/>
    </row>
    <row r="832" spans="10:76">
      <c r="J832"/>
      <c r="K832"/>
      <c r="L832"/>
      <c r="M832"/>
      <c r="N832"/>
      <c r="O832"/>
      <c r="P832"/>
      <c r="Q832"/>
      <c r="R832"/>
      <c r="S832"/>
      <c r="T832"/>
      <c r="U832"/>
      <c r="V832"/>
      <c r="W832"/>
      <c r="X832"/>
      <c r="Y832"/>
      <c r="Z832"/>
      <c r="AA832"/>
      <c r="AB832"/>
      <c r="AC832"/>
      <c r="AD832"/>
      <c r="AE832"/>
      <c r="AF832"/>
      <c r="AG832"/>
      <c r="AH832"/>
      <c r="AI832"/>
      <c r="AJ832"/>
      <c r="AK832"/>
      <c r="AL832"/>
      <c r="AM832"/>
      <c r="AN832" s="74"/>
      <c r="AO832"/>
      <c r="AP832"/>
      <c r="AQ832"/>
      <c r="AR832"/>
      <c r="AS832"/>
      <c r="AT832"/>
      <c r="AU832"/>
      <c r="AV832"/>
      <c r="AW832"/>
      <c r="AX832"/>
      <c r="AY832"/>
      <c r="AZ832"/>
      <c r="BA832"/>
      <c r="BB832"/>
      <c r="BC832"/>
      <c r="BD832"/>
      <c r="BE832"/>
      <c r="BF832"/>
      <c r="BG832"/>
      <c r="BH832"/>
      <c r="BI832"/>
      <c r="BJ832"/>
      <c r="BK832"/>
      <c r="BL832"/>
      <c r="BM832"/>
      <c r="BN832"/>
      <c r="BO832"/>
      <c r="BP832"/>
      <c r="BQ832"/>
      <c r="BR832"/>
      <c r="BS832"/>
      <c r="BT832"/>
      <c r="BU832"/>
      <c r="BV832"/>
      <c r="BW832"/>
      <c r="BX832"/>
    </row>
    <row r="833" spans="10:76">
      <c r="J833"/>
      <c r="K833"/>
      <c r="L833"/>
      <c r="M833"/>
      <c r="N833"/>
      <c r="O833"/>
      <c r="P833"/>
      <c r="Q833"/>
      <c r="R833"/>
      <c r="S833"/>
      <c r="T833"/>
      <c r="U833"/>
      <c r="V833"/>
      <c r="W833"/>
      <c r="X833"/>
      <c r="Y833"/>
      <c r="Z833"/>
      <c r="AA833"/>
      <c r="AB833"/>
      <c r="AC833"/>
      <c r="AD833"/>
      <c r="AE833"/>
      <c r="AF833"/>
      <c r="AG833"/>
      <c r="AH833"/>
      <c r="AI833"/>
      <c r="AJ833"/>
      <c r="AK833"/>
      <c r="AL833"/>
      <c r="AM833"/>
      <c r="AN833" s="74"/>
      <c r="AO833"/>
      <c r="AP833"/>
      <c r="AQ833"/>
      <c r="AR833"/>
      <c r="AS833"/>
      <c r="AT833"/>
      <c r="AU833"/>
      <c r="AV833"/>
      <c r="AW833"/>
      <c r="AX833"/>
      <c r="AY833"/>
      <c r="AZ833"/>
      <c r="BA833"/>
      <c r="BB833"/>
      <c r="BC833"/>
      <c r="BD833"/>
      <c r="BE833"/>
      <c r="BF833"/>
      <c r="BG833"/>
      <c r="BH833"/>
      <c r="BI833"/>
      <c r="BJ833"/>
      <c r="BK833"/>
      <c r="BL833"/>
      <c r="BM833"/>
      <c r="BN833"/>
      <c r="BO833"/>
      <c r="BP833"/>
      <c r="BQ833"/>
      <c r="BR833"/>
      <c r="BS833"/>
      <c r="BT833"/>
      <c r="BU833"/>
      <c r="BV833"/>
      <c r="BW833"/>
      <c r="BX833"/>
    </row>
    <row r="834" spans="10:76">
      <c r="J834"/>
      <c r="K834"/>
      <c r="L834"/>
      <c r="M834"/>
      <c r="N834"/>
      <c r="O834"/>
      <c r="P834"/>
      <c r="Q834"/>
      <c r="R834"/>
      <c r="S834"/>
      <c r="T834"/>
      <c r="U834"/>
      <c r="V834"/>
      <c r="W834"/>
      <c r="X834"/>
      <c r="Y834"/>
      <c r="Z834"/>
      <c r="AA834"/>
      <c r="AB834"/>
      <c r="AC834"/>
      <c r="AD834"/>
      <c r="AE834"/>
      <c r="AF834"/>
      <c r="AG834"/>
      <c r="AH834"/>
      <c r="AI834"/>
      <c r="AJ834"/>
      <c r="AK834"/>
      <c r="AL834"/>
      <c r="AM834"/>
      <c r="AN834" s="74"/>
      <c r="AO834"/>
      <c r="AP834"/>
      <c r="AQ834"/>
      <c r="AR834"/>
      <c r="AS834"/>
      <c r="AT834"/>
      <c r="AU834"/>
      <c r="AV834"/>
      <c r="AW834"/>
      <c r="AX834"/>
      <c r="AY834"/>
      <c r="AZ834"/>
      <c r="BA834"/>
      <c r="BB834"/>
      <c r="BC834"/>
      <c r="BD834"/>
      <c r="BE834"/>
      <c r="BF834"/>
      <c r="BG834"/>
      <c r="BH834"/>
      <c r="BI834"/>
      <c r="BJ834"/>
      <c r="BK834"/>
      <c r="BL834"/>
      <c r="BM834"/>
      <c r="BN834"/>
      <c r="BO834"/>
      <c r="BP834"/>
      <c r="BQ834"/>
      <c r="BR834"/>
      <c r="BS834"/>
      <c r="BT834"/>
      <c r="BU834"/>
      <c r="BV834"/>
      <c r="BW834"/>
      <c r="BX834"/>
    </row>
    <row r="835" spans="10:76">
      <c r="J835"/>
      <c r="K835"/>
      <c r="L835"/>
      <c r="M835"/>
      <c r="N835"/>
      <c r="O835"/>
      <c r="P835"/>
      <c r="Q835"/>
      <c r="R835"/>
      <c r="S835"/>
      <c r="T835"/>
      <c r="U835"/>
      <c r="V835"/>
      <c r="W835"/>
      <c r="X835"/>
      <c r="Y835"/>
      <c r="Z835"/>
      <c r="AA835"/>
      <c r="AB835"/>
      <c r="AC835"/>
      <c r="AD835"/>
      <c r="AE835"/>
      <c r="AF835"/>
      <c r="AG835"/>
      <c r="AH835"/>
      <c r="AI835"/>
      <c r="AJ835"/>
      <c r="AK835"/>
      <c r="AL835"/>
      <c r="AM835"/>
      <c r="AN835" s="74"/>
      <c r="AO835"/>
      <c r="AP835"/>
      <c r="AQ835"/>
      <c r="AR835"/>
      <c r="AS835"/>
      <c r="AT835"/>
      <c r="AU835"/>
      <c r="AV835"/>
      <c r="AW835"/>
      <c r="AX835"/>
      <c r="AY835"/>
      <c r="AZ835"/>
      <c r="BA835"/>
      <c r="BB835"/>
      <c r="BC835"/>
      <c r="BD835"/>
      <c r="BE835"/>
      <c r="BF835"/>
      <c r="BG835"/>
      <c r="BH835"/>
      <c r="BI835"/>
      <c r="BJ835"/>
      <c r="BK835"/>
      <c r="BL835"/>
      <c r="BM835"/>
      <c r="BN835"/>
      <c r="BO835"/>
      <c r="BP835"/>
      <c r="BQ835"/>
      <c r="BR835"/>
      <c r="BS835"/>
      <c r="BT835"/>
      <c r="BU835"/>
      <c r="BV835"/>
      <c r="BW835"/>
      <c r="BX835"/>
    </row>
    <row r="836" spans="10:76">
      <c r="J836"/>
      <c r="K836"/>
      <c r="L836"/>
      <c r="M836"/>
      <c r="N836"/>
      <c r="O836"/>
      <c r="P836"/>
      <c r="Q836"/>
      <c r="R836"/>
      <c r="S836"/>
      <c r="T836"/>
      <c r="U836"/>
      <c r="V836"/>
      <c r="W836"/>
      <c r="X836"/>
      <c r="Y836"/>
      <c r="Z836"/>
      <c r="AA836"/>
      <c r="AB836"/>
      <c r="AC836"/>
      <c r="AD836"/>
      <c r="AE836"/>
      <c r="AF836"/>
      <c r="AG836"/>
      <c r="AH836"/>
      <c r="AI836"/>
      <c r="AJ836"/>
      <c r="AK836"/>
      <c r="AL836"/>
      <c r="AM836"/>
      <c r="AN836" s="74"/>
      <c r="AO836"/>
      <c r="AP836"/>
      <c r="AQ836"/>
      <c r="AR836"/>
      <c r="AS836"/>
      <c r="AT836"/>
      <c r="AU836"/>
      <c r="AV836"/>
      <c r="AW836"/>
      <c r="AX836"/>
      <c r="AY836"/>
      <c r="AZ836"/>
      <c r="BA836"/>
      <c r="BB836"/>
      <c r="BC836"/>
      <c r="BD836"/>
      <c r="BE836"/>
      <c r="BF836"/>
      <c r="BG836"/>
      <c r="BH836"/>
      <c r="BI836"/>
      <c r="BJ836"/>
      <c r="BK836"/>
      <c r="BL836"/>
      <c r="BM836"/>
      <c r="BN836"/>
      <c r="BO836"/>
      <c r="BP836"/>
      <c r="BQ836"/>
      <c r="BR836"/>
      <c r="BS836"/>
      <c r="BT836"/>
      <c r="BU836"/>
      <c r="BV836"/>
      <c r="BW836"/>
      <c r="BX836"/>
    </row>
    <row r="837" spans="10:76">
      <c r="J837"/>
      <c r="K837"/>
      <c r="L837"/>
      <c r="M837"/>
      <c r="N837"/>
      <c r="O837"/>
      <c r="P837"/>
      <c r="Q837"/>
      <c r="R837"/>
      <c r="S837"/>
      <c r="T837"/>
      <c r="U837"/>
      <c r="V837"/>
      <c r="W837"/>
      <c r="X837"/>
      <c r="Y837"/>
      <c r="Z837"/>
      <c r="AA837"/>
      <c r="AB837"/>
      <c r="AC837"/>
      <c r="AD837"/>
      <c r="AE837"/>
      <c r="AF837"/>
      <c r="AG837"/>
      <c r="AH837"/>
      <c r="AI837"/>
      <c r="AJ837"/>
      <c r="AK837"/>
      <c r="AL837"/>
      <c r="AM837"/>
      <c r="AN837" s="74"/>
      <c r="AO837"/>
      <c r="AP837"/>
      <c r="AQ837"/>
      <c r="AR837"/>
      <c r="AS837"/>
      <c r="AT837"/>
      <c r="AU837"/>
      <c r="AV837"/>
      <c r="AW837"/>
      <c r="AX837"/>
      <c r="AY837"/>
      <c r="AZ837"/>
      <c r="BA837"/>
      <c r="BB837"/>
      <c r="BC837"/>
      <c r="BD837"/>
      <c r="BE837"/>
      <c r="BF837"/>
      <c r="BG837"/>
      <c r="BH837"/>
      <c r="BI837"/>
      <c r="BJ837"/>
      <c r="BK837"/>
      <c r="BL837"/>
      <c r="BM837"/>
      <c r="BN837"/>
      <c r="BO837"/>
      <c r="BP837"/>
      <c r="BQ837"/>
      <c r="BR837"/>
      <c r="BS837"/>
      <c r="BT837"/>
      <c r="BU837"/>
      <c r="BV837"/>
      <c r="BW837"/>
      <c r="BX837"/>
    </row>
    <row r="838" spans="10:76">
      <c r="J838"/>
      <c r="K838"/>
      <c r="L838"/>
      <c r="M838"/>
      <c r="N838"/>
      <c r="O838"/>
      <c r="P838"/>
      <c r="Q838"/>
      <c r="R838"/>
      <c r="S838"/>
      <c r="T838"/>
      <c r="U838"/>
      <c r="V838"/>
      <c r="W838"/>
      <c r="X838"/>
      <c r="Y838"/>
      <c r="Z838"/>
      <c r="AA838"/>
      <c r="AB838"/>
      <c r="AC838"/>
      <c r="AD838"/>
      <c r="AE838"/>
      <c r="AF838"/>
      <c r="AG838"/>
      <c r="AH838"/>
      <c r="AI838"/>
      <c r="AJ838"/>
      <c r="AK838"/>
      <c r="AL838"/>
      <c r="AM838"/>
      <c r="AN838" s="74"/>
      <c r="AO838"/>
      <c r="AP838"/>
      <c r="AQ838"/>
      <c r="AR838"/>
      <c r="AS838"/>
      <c r="AT838"/>
      <c r="AU838"/>
      <c r="AV838"/>
      <c r="AW838"/>
      <c r="AX838"/>
      <c r="AY838"/>
      <c r="AZ838"/>
      <c r="BA838"/>
      <c r="BB838"/>
      <c r="BC838"/>
      <c r="BD838"/>
      <c r="BE838"/>
      <c r="BF838"/>
      <c r="BG838"/>
      <c r="BH838"/>
      <c r="BI838"/>
      <c r="BJ838"/>
      <c r="BK838"/>
      <c r="BL838"/>
      <c r="BM838"/>
      <c r="BN838"/>
      <c r="BO838"/>
      <c r="BP838"/>
      <c r="BQ838"/>
      <c r="BR838"/>
      <c r="BS838"/>
      <c r="BT838"/>
      <c r="BU838"/>
      <c r="BV838"/>
      <c r="BW838"/>
      <c r="BX838"/>
    </row>
    <row r="839" spans="10:76">
      <c r="J839"/>
      <c r="K839"/>
      <c r="L839"/>
      <c r="M839"/>
      <c r="N839"/>
      <c r="O839"/>
      <c r="P839"/>
      <c r="Q839"/>
      <c r="R839"/>
      <c r="S839"/>
      <c r="T839"/>
      <c r="U839"/>
      <c r="V839"/>
      <c r="W839"/>
      <c r="X839"/>
      <c r="Y839"/>
      <c r="Z839"/>
      <c r="AA839"/>
      <c r="AB839"/>
      <c r="AC839"/>
      <c r="AD839"/>
      <c r="AE839"/>
      <c r="AF839"/>
      <c r="AG839"/>
      <c r="AH839"/>
      <c r="AI839"/>
      <c r="AJ839"/>
      <c r="AK839"/>
      <c r="AL839"/>
      <c r="AM839"/>
      <c r="AN839" s="74"/>
      <c r="AO839"/>
      <c r="AP839"/>
      <c r="AQ839"/>
      <c r="AR839"/>
      <c r="AS839"/>
      <c r="AT839"/>
      <c r="AU839"/>
      <c r="AV839"/>
      <c r="AW839"/>
      <c r="AX839"/>
      <c r="AY839"/>
      <c r="AZ839"/>
      <c r="BA839"/>
      <c r="BB839"/>
      <c r="BC839"/>
      <c r="BD839"/>
      <c r="BE839"/>
      <c r="BF839"/>
      <c r="BG839"/>
      <c r="BH839"/>
      <c r="BI839"/>
      <c r="BJ839"/>
      <c r="BK839"/>
      <c r="BL839"/>
      <c r="BM839"/>
      <c r="BN839"/>
      <c r="BO839"/>
      <c r="BP839"/>
      <c r="BQ839"/>
      <c r="BR839"/>
      <c r="BS839"/>
      <c r="BT839"/>
      <c r="BU839"/>
      <c r="BV839"/>
      <c r="BW839"/>
      <c r="BX839"/>
    </row>
    <row r="840" spans="10:76">
      <c r="J840"/>
      <c r="K840"/>
      <c r="L840"/>
      <c r="M840"/>
      <c r="N840"/>
      <c r="O840"/>
      <c r="P840"/>
      <c r="Q840"/>
      <c r="R840"/>
      <c r="S840"/>
      <c r="T840"/>
      <c r="U840"/>
      <c r="V840"/>
      <c r="W840"/>
      <c r="X840"/>
      <c r="Y840"/>
      <c r="Z840"/>
      <c r="AA840"/>
      <c r="AB840"/>
      <c r="AC840"/>
      <c r="AD840"/>
      <c r="AE840"/>
      <c r="AF840"/>
      <c r="AG840"/>
      <c r="AH840"/>
      <c r="AI840"/>
      <c r="AJ840"/>
      <c r="AK840"/>
      <c r="AL840"/>
      <c r="AM840"/>
      <c r="AN840" s="74"/>
      <c r="AO840"/>
      <c r="AP840"/>
      <c r="AQ840"/>
      <c r="AR840"/>
      <c r="AS840"/>
      <c r="AT840"/>
      <c r="AU840"/>
      <c r="AV840"/>
      <c r="AW840"/>
      <c r="AX840"/>
      <c r="AY840"/>
      <c r="AZ840"/>
      <c r="BA840"/>
      <c r="BB840"/>
      <c r="BC840"/>
      <c r="BD840"/>
      <c r="BE840"/>
      <c r="BF840"/>
      <c r="BG840"/>
      <c r="BH840"/>
      <c r="BI840"/>
      <c r="BJ840"/>
      <c r="BK840"/>
      <c r="BL840"/>
      <c r="BM840"/>
      <c r="BN840"/>
      <c r="BO840"/>
      <c r="BP840"/>
      <c r="BQ840"/>
      <c r="BR840"/>
      <c r="BS840"/>
      <c r="BT840"/>
      <c r="BU840"/>
      <c r="BV840"/>
      <c r="BW840"/>
      <c r="BX840"/>
    </row>
    <row r="841" spans="10:76">
      <c r="J841"/>
      <c r="K841"/>
      <c r="L841"/>
      <c r="M841"/>
      <c r="N841"/>
      <c r="O841"/>
      <c r="P841"/>
      <c r="Q841"/>
      <c r="R841"/>
      <c r="S841"/>
      <c r="T841"/>
      <c r="U841"/>
      <c r="V841"/>
      <c r="W841"/>
      <c r="X841"/>
      <c r="Y841"/>
      <c r="Z841"/>
      <c r="AA841"/>
      <c r="AB841"/>
      <c r="AC841"/>
      <c r="AD841"/>
      <c r="AE841"/>
      <c r="AF841"/>
      <c r="AG841"/>
      <c r="AH841"/>
      <c r="AI841"/>
      <c r="AJ841"/>
      <c r="AK841"/>
      <c r="AL841"/>
      <c r="AM841"/>
      <c r="AN841" s="74"/>
      <c r="AO841"/>
      <c r="AP841"/>
      <c r="AQ841"/>
      <c r="AR841"/>
      <c r="AS841"/>
      <c r="AT841"/>
      <c r="AU841"/>
      <c r="AV841"/>
      <c r="AW841"/>
      <c r="AX841"/>
      <c r="AY841"/>
      <c r="AZ841"/>
      <c r="BA841"/>
      <c r="BB841"/>
      <c r="BC841"/>
      <c r="BD841"/>
      <c r="BE841"/>
      <c r="BF841"/>
      <c r="BG841"/>
      <c r="BH841"/>
      <c r="BI841"/>
      <c r="BJ841"/>
      <c r="BK841"/>
      <c r="BL841"/>
      <c r="BM841"/>
      <c r="BN841"/>
      <c r="BO841"/>
      <c r="BP841"/>
      <c r="BQ841"/>
      <c r="BR841"/>
      <c r="BS841"/>
      <c r="BT841"/>
      <c r="BU841"/>
      <c r="BV841"/>
      <c r="BW841"/>
      <c r="BX841"/>
    </row>
    <row r="842" spans="10:76">
      <c r="J842"/>
      <c r="K842"/>
      <c r="L842"/>
      <c r="M842"/>
      <c r="N842"/>
      <c r="O842"/>
      <c r="P842"/>
      <c r="Q842"/>
      <c r="R842"/>
      <c r="S842"/>
      <c r="T842"/>
      <c r="U842"/>
      <c r="V842"/>
      <c r="W842"/>
      <c r="X842"/>
      <c r="Y842"/>
      <c r="Z842"/>
      <c r="AA842"/>
      <c r="AB842"/>
      <c r="AC842"/>
      <c r="AD842"/>
      <c r="AE842"/>
      <c r="AF842"/>
      <c r="AG842"/>
      <c r="AH842"/>
      <c r="AI842"/>
      <c r="AJ842"/>
      <c r="AK842"/>
      <c r="AL842"/>
      <c r="AM842"/>
      <c r="AN842" s="74"/>
      <c r="AO842"/>
      <c r="AP842"/>
      <c r="AQ842"/>
      <c r="AR842"/>
      <c r="AS842"/>
      <c r="AT842"/>
      <c r="AU842"/>
      <c r="AV842"/>
      <c r="AW842"/>
      <c r="AX842"/>
      <c r="AY842"/>
      <c r="AZ842"/>
      <c r="BA842"/>
      <c r="BB842"/>
      <c r="BC842"/>
      <c r="BD842"/>
      <c r="BE842"/>
      <c r="BF842"/>
      <c r="BG842"/>
      <c r="BH842"/>
      <c r="BI842"/>
      <c r="BJ842"/>
      <c r="BK842"/>
      <c r="BL842"/>
      <c r="BM842"/>
      <c r="BN842"/>
      <c r="BO842"/>
      <c r="BP842"/>
      <c r="BQ842"/>
      <c r="BR842"/>
      <c r="BS842"/>
      <c r="BT842"/>
      <c r="BU842"/>
      <c r="BV842"/>
      <c r="BW842"/>
      <c r="BX842"/>
    </row>
    <row r="843" spans="10:76">
      <c r="J843"/>
      <c r="K843"/>
      <c r="L843"/>
      <c r="M843"/>
      <c r="N843"/>
      <c r="O843"/>
      <c r="P843"/>
      <c r="Q843"/>
      <c r="R843"/>
      <c r="S843"/>
      <c r="T843"/>
      <c r="U843"/>
      <c r="V843"/>
      <c r="W843"/>
      <c r="X843"/>
      <c r="Y843"/>
      <c r="Z843"/>
      <c r="AA843"/>
      <c r="AB843"/>
      <c r="AC843"/>
      <c r="AD843"/>
      <c r="AE843"/>
      <c r="AF843"/>
      <c r="AG843"/>
      <c r="AH843"/>
      <c r="AI843"/>
      <c r="AJ843"/>
      <c r="AK843"/>
      <c r="AL843"/>
      <c r="AM843"/>
      <c r="AN843" s="74"/>
      <c r="AO843"/>
      <c r="AP843"/>
      <c r="AQ843"/>
      <c r="AR843"/>
      <c r="AS843"/>
      <c r="AT843"/>
      <c r="AU843"/>
      <c r="AV843"/>
      <c r="AW843"/>
      <c r="AX843"/>
      <c r="AY843"/>
      <c r="AZ843"/>
      <c r="BA843"/>
      <c r="BB843"/>
      <c r="BC843"/>
      <c r="BD843"/>
      <c r="BE843"/>
      <c r="BF843"/>
      <c r="BG843"/>
      <c r="BH843"/>
      <c r="BI843"/>
      <c r="BJ843"/>
      <c r="BK843"/>
      <c r="BL843"/>
      <c r="BM843"/>
      <c r="BN843"/>
      <c r="BO843"/>
      <c r="BP843"/>
      <c r="BQ843"/>
      <c r="BR843"/>
      <c r="BS843"/>
      <c r="BT843"/>
      <c r="BU843"/>
      <c r="BV843"/>
      <c r="BW843"/>
      <c r="BX843"/>
    </row>
    <row r="844" spans="10:76">
      <c r="J844"/>
      <c r="K844"/>
      <c r="L844"/>
      <c r="M844"/>
      <c r="N844"/>
      <c r="O844"/>
      <c r="P844"/>
      <c r="Q844"/>
      <c r="R844"/>
      <c r="S844"/>
      <c r="T844"/>
      <c r="U844"/>
      <c r="V844"/>
      <c r="W844"/>
      <c r="X844"/>
      <c r="Y844"/>
      <c r="Z844"/>
      <c r="AA844"/>
      <c r="AB844"/>
      <c r="AC844"/>
      <c r="AD844"/>
      <c r="AE844"/>
      <c r="AF844"/>
      <c r="AG844"/>
      <c r="AH844"/>
      <c r="AI844"/>
      <c r="AJ844"/>
      <c r="AK844"/>
      <c r="AL844"/>
      <c r="AM844"/>
      <c r="AN844" s="74"/>
      <c r="AO844"/>
      <c r="AP844"/>
      <c r="AQ844"/>
      <c r="AR844"/>
      <c r="AS844"/>
      <c r="AT844"/>
      <c r="AU844"/>
      <c r="AV844"/>
      <c r="AW844"/>
      <c r="AX844"/>
      <c r="AY844"/>
      <c r="AZ844"/>
      <c r="BA844"/>
      <c r="BB844"/>
      <c r="BC844"/>
      <c r="BD844"/>
      <c r="BE844"/>
      <c r="BF844"/>
      <c r="BG844"/>
      <c r="BH844"/>
      <c r="BI844"/>
      <c r="BJ844"/>
      <c r="BK844"/>
      <c r="BL844"/>
      <c r="BM844"/>
      <c r="BN844"/>
      <c r="BO844"/>
      <c r="BP844"/>
      <c r="BQ844"/>
      <c r="BR844"/>
      <c r="BS844"/>
      <c r="BT844"/>
      <c r="BU844"/>
      <c r="BV844"/>
      <c r="BW844"/>
      <c r="BX844"/>
    </row>
    <row r="845" spans="10:76">
      <c r="J845"/>
      <c r="K845"/>
      <c r="L845"/>
      <c r="M845"/>
      <c r="N845"/>
      <c r="O845"/>
      <c r="P845"/>
      <c r="Q845"/>
      <c r="R845"/>
      <c r="S845"/>
      <c r="T845"/>
      <c r="U845"/>
      <c r="V845"/>
      <c r="W845"/>
      <c r="X845"/>
      <c r="Y845"/>
      <c r="Z845"/>
      <c r="AA845"/>
      <c r="AB845"/>
      <c r="AC845"/>
      <c r="AD845"/>
      <c r="AE845"/>
      <c r="AF845"/>
      <c r="AG845"/>
      <c r="AH845"/>
      <c r="AI845"/>
      <c r="AJ845"/>
      <c r="AK845"/>
      <c r="AL845"/>
      <c r="AM845"/>
      <c r="AN845" s="74"/>
      <c r="AO845"/>
      <c r="AP845"/>
      <c r="AQ845"/>
      <c r="AR845"/>
      <c r="AS845"/>
      <c r="AT845"/>
      <c r="AU845"/>
      <c r="AV845"/>
      <c r="AW845"/>
      <c r="AX845"/>
      <c r="AY845"/>
      <c r="AZ845"/>
      <c r="BA845"/>
      <c r="BB845"/>
      <c r="BC845"/>
      <c r="BD845"/>
      <c r="BE845"/>
      <c r="BF845"/>
      <c r="BG845"/>
      <c r="BH845"/>
      <c r="BI845"/>
      <c r="BJ845"/>
      <c r="BK845"/>
      <c r="BL845"/>
      <c r="BM845"/>
      <c r="BN845"/>
      <c r="BO845"/>
      <c r="BP845"/>
      <c r="BQ845"/>
      <c r="BR845"/>
      <c r="BS845"/>
      <c r="BT845"/>
      <c r="BU845"/>
      <c r="BV845"/>
      <c r="BW845"/>
      <c r="BX845"/>
    </row>
    <row r="846" spans="10:76">
      <c r="J846"/>
      <c r="K846"/>
      <c r="L846"/>
      <c r="M846"/>
      <c r="N846"/>
      <c r="O846"/>
      <c r="P846"/>
      <c r="Q846"/>
      <c r="R846"/>
      <c r="S846"/>
      <c r="T846"/>
      <c r="U846"/>
      <c r="V846"/>
      <c r="W846"/>
      <c r="X846"/>
      <c r="Y846"/>
      <c r="Z846"/>
      <c r="AA846"/>
      <c r="AB846"/>
      <c r="AC846"/>
      <c r="AD846"/>
      <c r="AE846"/>
      <c r="AF846"/>
      <c r="AG846"/>
      <c r="AH846"/>
      <c r="AI846"/>
      <c r="AJ846"/>
      <c r="AK846"/>
      <c r="AL846"/>
      <c r="AM846"/>
      <c r="AN846" s="74"/>
      <c r="AO846"/>
      <c r="AP846"/>
      <c r="AQ846"/>
      <c r="AR846"/>
      <c r="AS846"/>
      <c r="AT846"/>
      <c r="AU846"/>
      <c r="AV846"/>
      <c r="AW846"/>
      <c r="AX846"/>
      <c r="AY846"/>
      <c r="AZ846"/>
      <c r="BA846"/>
      <c r="BB846"/>
      <c r="BC846"/>
      <c r="BD846"/>
      <c r="BE846"/>
      <c r="BF846"/>
      <c r="BG846"/>
      <c r="BH846"/>
      <c r="BI846"/>
      <c r="BJ846"/>
      <c r="BK846"/>
      <c r="BL846"/>
      <c r="BM846"/>
      <c r="BN846"/>
      <c r="BO846"/>
      <c r="BP846"/>
      <c r="BQ846"/>
      <c r="BR846"/>
      <c r="BS846"/>
      <c r="BT846"/>
      <c r="BU846"/>
      <c r="BV846"/>
      <c r="BW846"/>
      <c r="BX846"/>
    </row>
    <row r="847" spans="10:76">
      <c r="J847"/>
      <c r="K847"/>
      <c r="L847"/>
      <c r="M847"/>
      <c r="N847"/>
      <c r="O847"/>
      <c r="P847"/>
      <c r="Q847"/>
      <c r="R847"/>
      <c r="S847"/>
      <c r="T847"/>
      <c r="U847"/>
      <c r="V847"/>
      <c r="W847"/>
      <c r="X847"/>
      <c r="Y847"/>
      <c r="Z847"/>
      <c r="AA847"/>
      <c r="AB847"/>
      <c r="AC847"/>
      <c r="AD847"/>
      <c r="AE847"/>
      <c r="AF847"/>
      <c r="AG847"/>
      <c r="AH847"/>
      <c r="AI847"/>
      <c r="AJ847"/>
      <c r="AK847"/>
      <c r="AL847"/>
      <c r="AM847"/>
      <c r="AN847" s="74"/>
      <c r="AO847"/>
      <c r="AP847"/>
      <c r="AQ847"/>
      <c r="AR847"/>
      <c r="AS847"/>
      <c r="AT847"/>
      <c r="AU847"/>
      <c r="AV847"/>
      <c r="AW847"/>
      <c r="AX847"/>
      <c r="AY847"/>
      <c r="AZ847"/>
      <c r="BA847"/>
      <c r="BB847"/>
      <c r="BC847"/>
      <c r="BD847"/>
      <c r="BE847"/>
      <c r="BF847"/>
      <c r="BG847"/>
      <c r="BH847"/>
      <c r="BI847"/>
      <c r="BJ847"/>
      <c r="BK847"/>
      <c r="BL847"/>
      <c r="BM847"/>
      <c r="BN847"/>
      <c r="BO847"/>
      <c r="BP847"/>
      <c r="BQ847"/>
      <c r="BR847"/>
      <c r="BS847"/>
      <c r="BT847"/>
      <c r="BU847"/>
      <c r="BV847"/>
      <c r="BW847"/>
      <c r="BX847"/>
    </row>
    <row r="848" spans="10:76">
      <c r="J848"/>
      <c r="K848"/>
      <c r="L848"/>
      <c r="M848"/>
      <c r="N848"/>
      <c r="O848"/>
      <c r="P848"/>
      <c r="Q848"/>
      <c r="R848"/>
      <c r="S848"/>
      <c r="T848"/>
      <c r="U848"/>
      <c r="V848"/>
      <c r="W848"/>
      <c r="X848"/>
      <c r="Y848"/>
      <c r="Z848"/>
      <c r="AA848"/>
      <c r="AB848"/>
      <c r="AC848"/>
      <c r="AD848"/>
      <c r="AE848"/>
      <c r="AF848"/>
      <c r="AG848"/>
      <c r="AH848"/>
      <c r="AI848"/>
      <c r="AJ848"/>
      <c r="AK848"/>
      <c r="AL848"/>
      <c r="AM848"/>
      <c r="AN848" s="74"/>
      <c r="AO848"/>
      <c r="AP848"/>
      <c r="AQ848"/>
      <c r="AR848"/>
      <c r="AS848"/>
      <c r="AT848"/>
      <c r="AU848"/>
      <c r="AV848"/>
      <c r="AW848"/>
      <c r="AX848"/>
      <c r="AY848"/>
      <c r="AZ848"/>
      <c r="BA848"/>
      <c r="BB848"/>
      <c r="BC848"/>
      <c r="BD848"/>
      <c r="BE848"/>
      <c r="BF848"/>
      <c r="BG848"/>
      <c r="BH848"/>
      <c r="BI848"/>
      <c r="BJ848"/>
      <c r="BK848"/>
      <c r="BL848"/>
      <c r="BM848"/>
      <c r="BN848"/>
      <c r="BO848"/>
      <c r="BP848"/>
      <c r="BQ848"/>
      <c r="BR848"/>
      <c r="BS848"/>
      <c r="BT848"/>
      <c r="BU848"/>
      <c r="BV848"/>
      <c r="BW848"/>
      <c r="BX848"/>
    </row>
    <row r="849" spans="10:76">
      <c r="J849"/>
      <c r="K849"/>
      <c r="L849"/>
      <c r="M849"/>
      <c r="N849"/>
      <c r="O849"/>
      <c r="P849"/>
      <c r="Q849"/>
      <c r="R849"/>
      <c r="S849"/>
      <c r="T849"/>
      <c r="U849"/>
      <c r="V849"/>
      <c r="W849"/>
      <c r="X849"/>
      <c r="Y849"/>
      <c r="Z849"/>
      <c r="AA849"/>
      <c r="AB849"/>
      <c r="AC849"/>
      <c r="AD849"/>
      <c r="AE849"/>
      <c r="AF849"/>
      <c r="AG849"/>
      <c r="AH849"/>
      <c r="AI849"/>
      <c r="AJ849"/>
      <c r="AK849"/>
      <c r="AL849"/>
      <c r="AM849"/>
      <c r="AN849" s="74"/>
      <c r="AO849"/>
      <c r="AP849"/>
      <c r="AQ849"/>
      <c r="AR849"/>
      <c r="AS849"/>
      <c r="AT849"/>
      <c r="AU849"/>
      <c r="AV849"/>
      <c r="AW849"/>
      <c r="AX849"/>
      <c r="AY849"/>
      <c r="AZ849"/>
      <c r="BA849"/>
      <c r="BB849"/>
      <c r="BC849"/>
      <c r="BD849"/>
      <c r="BE849"/>
      <c r="BF849"/>
      <c r="BG849"/>
      <c r="BH849"/>
      <c r="BI849"/>
      <c r="BJ849"/>
      <c r="BK849"/>
      <c r="BL849"/>
      <c r="BM849"/>
      <c r="BN849"/>
      <c r="BO849"/>
      <c r="BP849"/>
      <c r="BQ849"/>
      <c r="BR849"/>
      <c r="BS849"/>
      <c r="BT849"/>
      <c r="BU849"/>
      <c r="BV849"/>
      <c r="BW849"/>
      <c r="BX849"/>
    </row>
    <row r="850" spans="10:76">
      <c r="J850"/>
      <c r="K850"/>
      <c r="L850"/>
      <c r="M850"/>
      <c r="N850"/>
      <c r="O850"/>
      <c r="P850"/>
      <c r="Q850"/>
      <c r="R850"/>
      <c r="S850"/>
      <c r="T850"/>
      <c r="U850"/>
      <c r="V850"/>
      <c r="W850"/>
      <c r="X850"/>
      <c r="Y850"/>
      <c r="Z850"/>
      <c r="AA850"/>
      <c r="AB850"/>
      <c r="AC850"/>
      <c r="AD850"/>
      <c r="AE850"/>
      <c r="AF850"/>
      <c r="AG850"/>
      <c r="AH850"/>
      <c r="AI850"/>
      <c r="AJ850"/>
      <c r="AK850"/>
      <c r="AL850"/>
      <c r="AM850"/>
      <c r="AN850" s="74"/>
      <c r="AO850"/>
      <c r="AP850"/>
      <c r="AQ850"/>
      <c r="AR850"/>
      <c r="AS850"/>
      <c r="AT850"/>
      <c r="AU850"/>
      <c r="AV850"/>
      <c r="AW850"/>
      <c r="AX850"/>
      <c r="AY850"/>
      <c r="AZ850"/>
      <c r="BA850"/>
      <c r="BB850"/>
      <c r="BC850"/>
      <c r="BD850"/>
      <c r="BE850"/>
      <c r="BF850"/>
      <c r="BG850"/>
      <c r="BH850"/>
      <c r="BI850"/>
      <c r="BJ850"/>
      <c r="BK850"/>
      <c r="BL850"/>
      <c r="BM850"/>
      <c r="BN850"/>
      <c r="BO850"/>
      <c r="BP850"/>
      <c r="BQ850"/>
      <c r="BR850"/>
      <c r="BS850"/>
      <c r="BT850"/>
      <c r="BU850"/>
      <c r="BV850"/>
      <c r="BW850"/>
      <c r="BX850"/>
    </row>
    <row r="851" spans="10:76">
      <c r="J851"/>
      <c r="K851"/>
      <c r="L851"/>
      <c r="M851"/>
      <c r="N851"/>
      <c r="O851"/>
      <c r="P851"/>
      <c r="Q851"/>
      <c r="R851"/>
      <c r="S851"/>
      <c r="T851"/>
      <c r="U851"/>
      <c r="V851"/>
      <c r="W851"/>
      <c r="X851"/>
      <c r="Y851"/>
      <c r="Z851"/>
      <c r="AA851"/>
      <c r="AB851"/>
      <c r="AC851"/>
      <c r="AD851"/>
      <c r="AE851"/>
      <c r="AF851"/>
      <c r="AG851"/>
      <c r="AH851"/>
      <c r="AI851"/>
      <c r="AJ851"/>
      <c r="AK851"/>
      <c r="AL851"/>
      <c r="AM851"/>
      <c r="AN851" s="74"/>
      <c r="AO851"/>
      <c r="AP851"/>
      <c r="AQ851"/>
      <c r="AR851"/>
      <c r="AS851"/>
      <c r="AT851"/>
      <c r="AU851"/>
      <c r="AV851"/>
      <c r="AW851"/>
      <c r="AX851"/>
      <c r="AY851"/>
      <c r="AZ851"/>
      <c r="BA851"/>
      <c r="BB851"/>
      <c r="BC851"/>
      <c r="BD851"/>
      <c r="BE851"/>
      <c r="BF851"/>
      <c r="BG851"/>
      <c r="BH851"/>
      <c r="BI851"/>
      <c r="BJ851"/>
      <c r="BK851"/>
      <c r="BL851"/>
      <c r="BM851"/>
      <c r="BN851"/>
      <c r="BO851"/>
      <c r="BP851"/>
      <c r="BQ851"/>
      <c r="BR851"/>
      <c r="BS851"/>
      <c r="BT851"/>
      <c r="BU851"/>
      <c r="BV851"/>
      <c r="BW851"/>
      <c r="BX851"/>
    </row>
    <row r="852" spans="10:76">
      <c r="J852"/>
      <c r="K852"/>
      <c r="L852"/>
      <c r="M852"/>
      <c r="N852"/>
      <c r="O852"/>
      <c r="P852"/>
      <c r="Q852"/>
      <c r="R852"/>
      <c r="S852"/>
      <c r="T852"/>
      <c r="U852"/>
      <c r="V852"/>
      <c r="W852"/>
      <c r="X852"/>
      <c r="Y852"/>
      <c r="Z852"/>
      <c r="AA852"/>
      <c r="AB852"/>
      <c r="AC852"/>
      <c r="AD852"/>
      <c r="AE852"/>
      <c r="AF852"/>
      <c r="AG852"/>
      <c r="AH852"/>
      <c r="AI852"/>
      <c r="AJ852"/>
      <c r="AK852"/>
      <c r="AL852"/>
      <c r="AM852"/>
      <c r="AN852" s="74"/>
      <c r="AO852"/>
      <c r="AP852"/>
      <c r="AQ852"/>
      <c r="AR852"/>
      <c r="AS852"/>
      <c r="AT852"/>
      <c r="AU852"/>
      <c r="AV852"/>
      <c r="AW852"/>
      <c r="AX852"/>
      <c r="AY852"/>
      <c r="AZ852"/>
      <c r="BA852"/>
      <c r="BB852"/>
      <c r="BC852"/>
      <c r="BD852"/>
      <c r="BE852"/>
      <c r="BF852"/>
      <c r="BG852"/>
      <c r="BH852"/>
      <c r="BI852"/>
      <c r="BJ852"/>
      <c r="BK852"/>
      <c r="BL852"/>
      <c r="BM852"/>
      <c r="BN852"/>
      <c r="BO852"/>
      <c r="BP852"/>
      <c r="BQ852"/>
      <c r="BR852"/>
      <c r="BS852"/>
      <c r="BT852"/>
      <c r="BU852"/>
      <c r="BV852"/>
      <c r="BW852"/>
      <c r="BX852"/>
    </row>
    <row r="853" spans="10:76">
      <c r="J853"/>
      <c r="K853"/>
      <c r="L853"/>
      <c r="M853"/>
      <c r="N853"/>
      <c r="O853"/>
      <c r="P853"/>
      <c r="Q853"/>
      <c r="R853"/>
      <c r="S853"/>
      <c r="T853"/>
      <c r="U853"/>
      <c r="V853"/>
      <c r="W853"/>
      <c r="X853"/>
      <c r="Y853"/>
      <c r="Z853"/>
      <c r="AA853"/>
      <c r="AB853"/>
      <c r="AC853"/>
      <c r="AD853"/>
      <c r="AE853"/>
      <c r="AF853"/>
      <c r="AG853"/>
      <c r="AH853"/>
      <c r="AI853"/>
      <c r="AJ853"/>
      <c r="AK853"/>
      <c r="AL853"/>
      <c r="AM853"/>
      <c r="AN853" s="74"/>
      <c r="AO853"/>
      <c r="AP853"/>
      <c r="AQ853"/>
      <c r="AR853"/>
      <c r="AS853"/>
      <c r="AT853"/>
      <c r="AU853"/>
      <c r="AV853"/>
      <c r="AW853"/>
      <c r="AX853"/>
      <c r="AY853"/>
      <c r="AZ853"/>
      <c r="BA853"/>
      <c r="BB853"/>
      <c r="BC853"/>
      <c r="BD853"/>
      <c r="BE853"/>
      <c r="BF853"/>
      <c r="BG853"/>
      <c r="BH853"/>
      <c r="BI853"/>
      <c r="BJ853"/>
      <c r="BK853"/>
      <c r="BL853"/>
      <c r="BM853"/>
      <c r="BN853"/>
      <c r="BO853"/>
      <c r="BP853"/>
      <c r="BQ853"/>
      <c r="BR853"/>
      <c r="BS853"/>
      <c r="BT853"/>
      <c r="BU853"/>
      <c r="BV853"/>
      <c r="BW853"/>
      <c r="BX853"/>
    </row>
    <row r="854" spans="10:76">
      <c r="J854"/>
      <c r="K854"/>
      <c r="L854"/>
      <c r="M854"/>
      <c r="N854"/>
      <c r="O854"/>
      <c r="P854"/>
      <c r="Q854"/>
      <c r="R854"/>
      <c r="S854"/>
      <c r="T854"/>
      <c r="U854"/>
      <c r="V854"/>
      <c r="W854"/>
      <c r="X854"/>
      <c r="Y854"/>
      <c r="Z854"/>
      <c r="AA854"/>
      <c r="AB854"/>
      <c r="AC854"/>
      <c r="AD854"/>
      <c r="AE854"/>
      <c r="AF854"/>
      <c r="AG854"/>
      <c r="AH854"/>
      <c r="AI854"/>
      <c r="AJ854"/>
      <c r="AK854"/>
      <c r="AL854"/>
      <c r="AM854"/>
      <c r="AN854" s="74"/>
      <c r="AO854"/>
      <c r="AP854"/>
      <c r="AQ854"/>
      <c r="AR854"/>
      <c r="AS854"/>
      <c r="AT854"/>
      <c r="AU854"/>
      <c r="AV854"/>
      <c r="AW854"/>
      <c r="AX854"/>
      <c r="AY854"/>
      <c r="AZ854"/>
      <c r="BA854"/>
      <c r="BB854"/>
      <c r="BC854"/>
      <c r="BD854"/>
      <c r="BE854"/>
      <c r="BF854"/>
      <c r="BG854"/>
      <c r="BH854"/>
      <c r="BI854"/>
      <c r="BJ854"/>
      <c r="BK854"/>
      <c r="BL854"/>
      <c r="BM854"/>
      <c r="BN854"/>
      <c r="BO854"/>
      <c r="BP854"/>
      <c r="BQ854"/>
      <c r="BR854"/>
      <c r="BS854"/>
      <c r="BT854"/>
      <c r="BU854"/>
      <c r="BV854"/>
      <c r="BW854"/>
      <c r="BX854"/>
    </row>
    <row r="855" spans="10:76">
      <c r="J855"/>
      <c r="K855"/>
      <c r="L855"/>
      <c r="M855"/>
      <c r="N855"/>
      <c r="O855"/>
      <c r="P855"/>
      <c r="Q855"/>
      <c r="R855"/>
      <c r="S855"/>
      <c r="T855"/>
      <c r="U855"/>
      <c r="V855"/>
      <c r="W855"/>
      <c r="X855"/>
      <c r="Y855"/>
      <c r="Z855"/>
      <c r="AA855"/>
      <c r="AB855"/>
      <c r="AC855"/>
      <c r="AD855"/>
      <c r="AE855"/>
      <c r="AF855"/>
      <c r="AG855"/>
      <c r="AH855"/>
      <c r="AI855"/>
      <c r="AJ855"/>
      <c r="AK855"/>
      <c r="AL855"/>
      <c r="AM855"/>
      <c r="AN855" s="74"/>
      <c r="AO855"/>
      <c r="AP855"/>
      <c r="AQ855"/>
      <c r="AR855"/>
      <c r="AS855"/>
      <c r="AT855"/>
      <c r="AU855"/>
      <c r="AV855"/>
      <c r="AW855"/>
      <c r="AX855"/>
      <c r="AY855"/>
      <c r="AZ855"/>
      <c r="BA855"/>
      <c r="BB855"/>
      <c r="BC855"/>
      <c r="BD855"/>
      <c r="BE855"/>
      <c r="BF855"/>
      <c r="BG855"/>
      <c r="BH855"/>
      <c r="BI855"/>
      <c r="BJ855"/>
      <c r="BK855"/>
      <c r="BL855"/>
      <c r="BM855"/>
      <c r="BN855"/>
      <c r="BO855"/>
      <c r="BP855"/>
      <c r="BQ855"/>
      <c r="BR855"/>
      <c r="BS855"/>
      <c r="BT855"/>
      <c r="BU855"/>
      <c r="BV855"/>
      <c r="BW855"/>
      <c r="BX855"/>
    </row>
    <row r="856" spans="10:76">
      <c r="J856"/>
      <c r="K856"/>
      <c r="L856"/>
      <c r="M856"/>
      <c r="N856"/>
      <c r="O856"/>
      <c r="P856"/>
      <c r="Q856"/>
      <c r="R856"/>
      <c r="S856"/>
      <c r="T856"/>
      <c r="U856"/>
      <c r="V856"/>
      <c r="W856"/>
      <c r="X856"/>
      <c r="Y856"/>
      <c r="Z856"/>
      <c r="AA856"/>
      <c r="AB856"/>
      <c r="AC856"/>
      <c r="AD856"/>
      <c r="AE856"/>
      <c r="AF856"/>
      <c r="AG856"/>
      <c r="AH856"/>
      <c r="AI856"/>
      <c r="AJ856"/>
      <c r="AK856"/>
      <c r="AL856"/>
      <c r="AM856"/>
      <c r="AN856" s="74"/>
      <c r="AO856"/>
      <c r="AP856"/>
      <c r="AQ856"/>
      <c r="AR856"/>
      <c r="AS856"/>
      <c r="AT856"/>
      <c r="AU856"/>
      <c r="AV856"/>
      <c r="AW856"/>
      <c r="AX856"/>
      <c r="AY856"/>
      <c r="AZ856"/>
      <c r="BA856"/>
      <c r="BB856"/>
      <c r="BC856"/>
      <c r="BD856"/>
      <c r="BE856"/>
      <c r="BF856"/>
      <c r="BG856"/>
      <c r="BH856"/>
      <c r="BI856"/>
      <c r="BJ856"/>
      <c r="BK856"/>
      <c r="BL856"/>
      <c r="BM856"/>
      <c r="BN856"/>
      <c r="BO856"/>
      <c r="BP856"/>
      <c r="BQ856"/>
      <c r="BR856"/>
      <c r="BS856"/>
      <c r="BT856"/>
      <c r="BU856"/>
      <c r="BV856"/>
      <c r="BW856"/>
      <c r="BX856"/>
    </row>
    <row r="857" spans="10:76">
      <c r="J857"/>
      <c r="K857"/>
      <c r="L857"/>
      <c r="M857"/>
      <c r="N857"/>
      <c r="O857"/>
      <c r="P857"/>
      <c r="Q857"/>
      <c r="R857"/>
      <c r="S857"/>
      <c r="T857"/>
      <c r="U857"/>
      <c r="V857"/>
      <c r="W857"/>
      <c r="X857"/>
      <c r="Y857"/>
      <c r="Z857"/>
      <c r="AA857"/>
      <c r="AB857"/>
      <c r="AC857"/>
      <c r="AD857"/>
      <c r="AE857"/>
      <c r="AF857"/>
      <c r="AG857"/>
      <c r="AH857"/>
      <c r="AI857"/>
      <c r="AJ857"/>
      <c r="AK857"/>
      <c r="AL857"/>
      <c r="AM857"/>
      <c r="AN857" s="74"/>
      <c r="AO857"/>
      <c r="AP857"/>
      <c r="AQ857"/>
      <c r="AR857"/>
      <c r="AS857"/>
      <c r="AT857"/>
      <c r="AU857"/>
      <c r="AV857"/>
      <c r="AW857"/>
      <c r="AX857"/>
      <c r="AY857"/>
      <c r="AZ857"/>
      <c r="BA857"/>
      <c r="BB857"/>
      <c r="BC857"/>
      <c r="BD857"/>
      <c r="BE857"/>
      <c r="BF857"/>
      <c r="BG857"/>
      <c r="BH857"/>
      <c r="BI857"/>
      <c r="BJ857"/>
      <c r="BK857"/>
      <c r="BL857"/>
      <c r="BM857"/>
      <c r="BN857"/>
      <c r="BO857"/>
      <c r="BP857"/>
      <c r="BQ857"/>
      <c r="BR857"/>
      <c r="BS857"/>
      <c r="BT857"/>
      <c r="BU857"/>
      <c r="BV857"/>
      <c r="BW857"/>
      <c r="BX857"/>
    </row>
    <row r="858" spans="10:76">
      <c r="J858"/>
      <c r="K858"/>
      <c r="L858"/>
      <c r="M858"/>
      <c r="N858"/>
      <c r="O858"/>
      <c r="P858"/>
      <c r="Q858"/>
      <c r="R858"/>
      <c r="S858"/>
      <c r="T858"/>
      <c r="U858"/>
      <c r="V858"/>
      <c r="W858"/>
      <c r="X858"/>
      <c r="Y858"/>
      <c r="Z858"/>
      <c r="AA858"/>
      <c r="AB858"/>
      <c r="AC858"/>
      <c r="AD858"/>
      <c r="AE858"/>
      <c r="AF858"/>
      <c r="AG858"/>
      <c r="AH858"/>
      <c r="AI858"/>
      <c r="AJ858"/>
      <c r="AK858"/>
      <c r="AL858"/>
      <c r="AM858"/>
      <c r="AN858" s="74"/>
      <c r="AO858"/>
      <c r="AP858"/>
      <c r="AQ858"/>
      <c r="AR858"/>
      <c r="AS858"/>
      <c r="AT858"/>
      <c r="AU858"/>
      <c r="AV858"/>
      <c r="AW858"/>
      <c r="AX858"/>
      <c r="AY858"/>
      <c r="AZ858"/>
      <c r="BA858"/>
      <c r="BB858"/>
      <c r="BC858"/>
      <c r="BD858"/>
      <c r="BE858"/>
      <c r="BF858"/>
      <c r="BG858"/>
      <c r="BH858"/>
      <c r="BI858"/>
      <c r="BJ858"/>
      <c r="BK858"/>
      <c r="BL858"/>
      <c r="BM858"/>
      <c r="BN858"/>
      <c r="BO858"/>
      <c r="BP858"/>
      <c r="BQ858"/>
      <c r="BR858"/>
      <c r="BS858"/>
      <c r="BT858"/>
      <c r="BU858"/>
      <c r="BV858"/>
      <c r="BW858"/>
      <c r="BX858"/>
    </row>
    <row r="859" spans="10:76">
      <c r="J859"/>
      <c r="K859"/>
      <c r="L859"/>
      <c r="M859"/>
      <c r="N859"/>
      <c r="O859"/>
      <c r="P859"/>
      <c r="Q859"/>
      <c r="R859"/>
      <c r="S859"/>
      <c r="T859"/>
      <c r="U859"/>
      <c r="V859"/>
      <c r="W859"/>
      <c r="X859"/>
      <c r="Y859"/>
      <c r="Z859"/>
      <c r="AA859"/>
      <c r="AB859"/>
      <c r="AC859"/>
      <c r="AD859"/>
      <c r="AE859"/>
      <c r="AF859"/>
      <c r="AG859"/>
      <c r="AH859"/>
      <c r="AI859"/>
      <c r="AJ859"/>
      <c r="AK859"/>
      <c r="AL859"/>
      <c r="AM859"/>
      <c r="AN859" s="74"/>
      <c r="AO859"/>
      <c r="AP859"/>
      <c r="AQ859"/>
      <c r="AR859"/>
      <c r="AS859"/>
      <c r="AT859"/>
      <c r="AU859"/>
      <c r="AV859"/>
      <c r="AW859"/>
      <c r="AX859"/>
      <c r="AY859"/>
      <c r="AZ859"/>
      <c r="BA859"/>
      <c r="BB859"/>
      <c r="BC859"/>
      <c r="BD859"/>
      <c r="BE859"/>
      <c r="BF859"/>
      <c r="BG859"/>
      <c r="BH859"/>
      <c r="BI859"/>
      <c r="BJ859"/>
      <c r="BK859"/>
      <c r="BL859"/>
      <c r="BM859"/>
      <c r="BN859"/>
      <c r="BO859"/>
      <c r="BP859"/>
      <c r="BQ859"/>
      <c r="BR859"/>
      <c r="BS859"/>
      <c r="BT859"/>
      <c r="BU859"/>
      <c r="BV859"/>
      <c r="BW859"/>
      <c r="BX859"/>
    </row>
    <row r="860" spans="10:76">
      <c r="J860"/>
      <c r="K860"/>
      <c r="L860"/>
      <c r="M860"/>
      <c r="N860"/>
      <c r="O860"/>
      <c r="P860"/>
      <c r="Q860"/>
      <c r="R860"/>
      <c r="S860"/>
      <c r="T860"/>
      <c r="U860"/>
      <c r="V860"/>
      <c r="W860"/>
      <c r="X860"/>
      <c r="Y860"/>
      <c r="Z860"/>
      <c r="AA860"/>
      <c r="AB860"/>
      <c r="AC860"/>
      <c r="AD860"/>
      <c r="AE860"/>
      <c r="AF860"/>
      <c r="AG860"/>
      <c r="AH860"/>
      <c r="AI860"/>
      <c r="AJ860"/>
      <c r="AK860"/>
      <c r="AL860"/>
      <c r="AM860"/>
      <c r="AN860" s="74"/>
      <c r="AO860"/>
      <c r="AP860"/>
      <c r="AQ860"/>
      <c r="AR860"/>
      <c r="AS860"/>
      <c r="AT860"/>
      <c r="AU860"/>
      <c r="AV860"/>
      <c r="AW860"/>
      <c r="AX860"/>
      <c r="AY860"/>
      <c r="AZ860"/>
      <c r="BA860"/>
      <c r="BB860"/>
      <c r="BC860"/>
      <c r="BD860"/>
      <c r="BE860"/>
      <c r="BF860"/>
      <c r="BG860"/>
      <c r="BH860"/>
      <c r="BI860"/>
      <c r="BJ860"/>
      <c r="BK860"/>
      <c r="BL860"/>
      <c r="BM860"/>
      <c r="BN860"/>
      <c r="BO860"/>
      <c r="BP860"/>
      <c r="BQ860"/>
      <c r="BR860"/>
      <c r="BS860"/>
      <c r="BT860"/>
      <c r="BU860"/>
      <c r="BV860"/>
      <c r="BW860"/>
      <c r="BX860"/>
    </row>
    <row r="861" spans="10:76">
      <c r="J861"/>
      <c r="K861"/>
      <c r="L861"/>
      <c r="M861"/>
      <c r="N861"/>
      <c r="O861"/>
      <c r="P861"/>
      <c r="Q861"/>
      <c r="R861"/>
      <c r="S861"/>
      <c r="T861"/>
      <c r="U861"/>
      <c r="V861"/>
      <c r="W861"/>
      <c r="X861"/>
      <c r="Y861"/>
      <c r="Z861"/>
      <c r="AA861"/>
      <c r="AB861"/>
      <c r="AC861"/>
      <c r="AD861"/>
      <c r="AE861"/>
      <c r="AF861"/>
      <c r="AG861"/>
      <c r="AH861"/>
      <c r="AI861"/>
      <c r="AJ861"/>
      <c r="AK861"/>
      <c r="AL861"/>
      <c r="AM861"/>
      <c r="AN861" s="74"/>
      <c r="AO861"/>
      <c r="AP861"/>
      <c r="AQ861"/>
      <c r="AR861"/>
      <c r="AS861"/>
      <c r="AT861"/>
      <c r="AU861"/>
      <c r="AV861"/>
      <c r="AW861"/>
      <c r="AX861"/>
      <c r="AY861"/>
      <c r="AZ861"/>
      <c r="BA861"/>
      <c r="BB861"/>
      <c r="BC861"/>
      <c r="BD861"/>
      <c r="BE861"/>
      <c r="BF861"/>
      <c r="BG861"/>
      <c r="BH861"/>
      <c r="BI861"/>
      <c r="BJ861"/>
      <c r="BK861"/>
      <c r="BL861"/>
      <c r="BM861"/>
      <c r="BN861"/>
      <c r="BO861"/>
      <c r="BP861"/>
      <c r="BQ861"/>
      <c r="BR861"/>
      <c r="BS861"/>
      <c r="BT861"/>
      <c r="BU861"/>
      <c r="BV861"/>
      <c r="BW861"/>
      <c r="BX861"/>
    </row>
    <row r="862" spans="10:76">
      <c r="J862"/>
      <c r="K862"/>
      <c r="L862"/>
      <c r="M862"/>
      <c r="N862"/>
      <c r="O862"/>
      <c r="P862"/>
      <c r="Q862"/>
      <c r="R862"/>
      <c r="S862"/>
      <c r="T862"/>
      <c r="U862"/>
      <c r="V862"/>
      <c r="W862"/>
      <c r="X862"/>
      <c r="Y862"/>
      <c r="Z862"/>
      <c r="AA862"/>
      <c r="AB862"/>
      <c r="AC862"/>
      <c r="AD862"/>
      <c r="AE862"/>
      <c r="AF862"/>
      <c r="AG862"/>
      <c r="AH862"/>
      <c r="AI862"/>
      <c r="AJ862"/>
      <c r="AK862"/>
      <c r="AL862"/>
      <c r="AM862"/>
      <c r="AN862" s="74"/>
      <c r="AO862"/>
      <c r="AP862"/>
      <c r="AQ862"/>
      <c r="AR862"/>
      <c r="AS862"/>
      <c r="AT862"/>
      <c r="AU862"/>
      <c r="AV862"/>
      <c r="AW862"/>
      <c r="AX862"/>
      <c r="AY862"/>
      <c r="AZ862"/>
      <c r="BA862"/>
      <c r="BB862"/>
      <c r="BC862"/>
      <c r="BD862"/>
      <c r="BE862"/>
      <c r="BF862"/>
      <c r="BG862"/>
      <c r="BH862"/>
      <c r="BI862"/>
      <c r="BJ862"/>
      <c r="BK862"/>
      <c r="BL862"/>
      <c r="BM862"/>
      <c r="BN862"/>
      <c r="BO862"/>
      <c r="BP862"/>
      <c r="BQ862"/>
      <c r="BR862"/>
      <c r="BS862"/>
      <c r="BT862"/>
      <c r="BU862"/>
      <c r="BV862"/>
      <c r="BW862"/>
      <c r="BX862"/>
    </row>
    <row r="863" spans="10:76">
      <c r="J863"/>
      <c r="K863"/>
      <c r="L863"/>
      <c r="M863"/>
      <c r="N863"/>
      <c r="O863"/>
      <c r="P863"/>
      <c r="Q863"/>
      <c r="R863"/>
      <c r="S863"/>
      <c r="T863"/>
      <c r="U863"/>
      <c r="V863"/>
      <c r="W863"/>
      <c r="X863"/>
      <c r="Y863"/>
      <c r="Z863"/>
      <c r="AA863"/>
      <c r="AB863"/>
      <c r="AC863"/>
      <c r="AD863"/>
      <c r="AE863"/>
      <c r="AF863"/>
      <c r="AG863"/>
      <c r="AH863"/>
      <c r="AI863"/>
      <c r="AJ863"/>
      <c r="AK863"/>
      <c r="AL863"/>
      <c r="AM863"/>
      <c r="AN863" s="74"/>
      <c r="AO863"/>
      <c r="AP863"/>
      <c r="AQ863"/>
      <c r="AR863"/>
      <c r="AS863"/>
      <c r="AT863"/>
      <c r="AU863"/>
      <c r="AV863"/>
      <c r="AW863"/>
      <c r="AX863"/>
      <c r="AY863"/>
      <c r="AZ863"/>
      <c r="BA863"/>
      <c r="BB863"/>
      <c r="BC863"/>
      <c r="BD863"/>
      <c r="BE863"/>
      <c r="BF863"/>
      <c r="BG863"/>
      <c r="BH863"/>
      <c r="BI863"/>
      <c r="BJ863"/>
      <c r="BK863"/>
      <c r="BL863"/>
      <c r="BM863"/>
      <c r="BN863"/>
      <c r="BO863"/>
      <c r="BP863"/>
      <c r="BQ863"/>
      <c r="BR863"/>
      <c r="BS863"/>
      <c r="BT863"/>
      <c r="BU863"/>
      <c r="BV863"/>
      <c r="BW863"/>
      <c r="BX863"/>
    </row>
    <row r="864" spans="10:76">
      <c r="J864"/>
      <c r="K864"/>
      <c r="L864"/>
      <c r="M864"/>
      <c r="N864"/>
      <c r="O864"/>
      <c r="P864"/>
      <c r="Q864"/>
      <c r="R864"/>
      <c r="S864"/>
      <c r="T864"/>
      <c r="U864"/>
      <c r="V864"/>
      <c r="W864"/>
      <c r="X864"/>
      <c r="Y864"/>
      <c r="Z864"/>
      <c r="AA864"/>
      <c r="AB864"/>
      <c r="AC864"/>
      <c r="AD864"/>
      <c r="AE864"/>
      <c r="AF864"/>
      <c r="AG864"/>
      <c r="AH864"/>
      <c r="AI864"/>
      <c r="AJ864"/>
      <c r="AK864"/>
      <c r="AL864"/>
      <c r="AM864"/>
      <c r="AN864" s="74"/>
      <c r="AO864"/>
      <c r="AP864"/>
      <c r="AQ864"/>
      <c r="AR864"/>
      <c r="AS864"/>
      <c r="AT864"/>
      <c r="AU864"/>
      <c r="AV864"/>
      <c r="AW864"/>
      <c r="AX864"/>
      <c r="AY864"/>
      <c r="AZ864"/>
      <c r="BA864"/>
      <c r="BB864"/>
      <c r="BC864"/>
      <c r="BD864"/>
      <c r="BE864"/>
      <c r="BF864"/>
      <c r="BG864"/>
      <c r="BH864"/>
      <c r="BI864"/>
      <c r="BJ864"/>
      <c r="BK864"/>
      <c r="BL864"/>
      <c r="BM864"/>
      <c r="BN864"/>
      <c r="BO864"/>
      <c r="BP864"/>
      <c r="BQ864"/>
      <c r="BR864"/>
      <c r="BS864"/>
      <c r="BT864"/>
      <c r="BU864"/>
      <c r="BV864"/>
      <c r="BW864"/>
      <c r="BX864"/>
    </row>
    <row r="865" spans="10:76">
      <c r="J865"/>
      <c r="K865"/>
      <c r="L865"/>
      <c r="M865"/>
      <c r="N865"/>
      <c r="O865"/>
      <c r="P865"/>
      <c r="Q865"/>
      <c r="R865"/>
      <c r="S865"/>
      <c r="T865"/>
      <c r="U865"/>
      <c r="V865"/>
      <c r="W865"/>
      <c r="X865"/>
      <c r="Y865"/>
      <c r="Z865"/>
      <c r="AA865"/>
      <c r="AB865"/>
      <c r="AC865"/>
      <c r="AD865"/>
      <c r="AE865"/>
      <c r="AF865"/>
      <c r="AG865"/>
      <c r="AH865"/>
      <c r="AI865"/>
      <c r="AJ865"/>
      <c r="AK865"/>
      <c r="AL865"/>
      <c r="AM865"/>
      <c r="AN865" s="74"/>
      <c r="AO865"/>
      <c r="AP865"/>
      <c r="AQ865"/>
      <c r="AR865"/>
      <c r="AS865"/>
      <c r="AT865"/>
      <c r="AU865"/>
      <c r="AV865"/>
      <c r="AW865"/>
      <c r="AX865"/>
      <c r="AY865"/>
      <c r="AZ865"/>
      <c r="BA865"/>
      <c r="BB865"/>
      <c r="BC865"/>
      <c r="BD865"/>
      <c r="BE865"/>
      <c r="BF865"/>
      <c r="BG865"/>
      <c r="BH865"/>
      <c r="BI865"/>
      <c r="BJ865"/>
      <c r="BK865"/>
      <c r="BL865"/>
      <c r="BM865"/>
      <c r="BN865"/>
      <c r="BO865"/>
      <c r="BP865"/>
      <c r="BQ865"/>
      <c r="BR865"/>
      <c r="BS865"/>
      <c r="BT865"/>
      <c r="BU865"/>
      <c r="BV865"/>
      <c r="BW865"/>
      <c r="BX865"/>
    </row>
    <row r="866" spans="10:76">
      <c r="J866"/>
      <c r="K866"/>
      <c r="L866"/>
      <c r="M866"/>
      <c r="N866"/>
      <c r="O866"/>
      <c r="P866"/>
      <c r="Q866"/>
      <c r="R866"/>
      <c r="S866"/>
      <c r="T866"/>
      <c r="U866"/>
      <c r="V866"/>
      <c r="W866"/>
      <c r="X866"/>
      <c r="Y866"/>
      <c r="Z866"/>
      <c r="AA866"/>
      <c r="AB866"/>
      <c r="AC866"/>
      <c r="AD866"/>
      <c r="AE866"/>
      <c r="AF866"/>
      <c r="AG866"/>
      <c r="AH866"/>
      <c r="AI866"/>
      <c r="AJ866"/>
      <c r="AK866"/>
      <c r="AL866"/>
      <c r="AM866"/>
      <c r="AN866" s="74"/>
      <c r="AO866"/>
      <c r="AP866"/>
      <c r="AQ866"/>
      <c r="AR866"/>
      <c r="AS866"/>
      <c r="AT866"/>
      <c r="AU866"/>
      <c r="AV866"/>
      <c r="AW866"/>
      <c r="AX866"/>
      <c r="AY866"/>
      <c r="AZ866"/>
      <c r="BA866"/>
      <c r="BB866"/>
      <c r="BC866"/>
      <c r="BD866"/>
      <c r="BE866"/>
      <c r="BF866"/>
      <c r="BG866"/>
      <c r="BH866"/>
      <c r="BI866"/>
      <c r="BJ866"/>
      <c r="BK866"/>
      <c r="BL866"/>
      <c r="BM866"/>
      <c r="BN866"/>
      <c r="BO866"/>
      <c r="BP866"/>
      <c r="BQ866"/>
      <c r="BR866"/>
      <c r="BS866"/>
      <c r="BT866"/>
      <c r="BU866"/>
      <c r="BV866"/>
      <c r="BW866"/>
      <c r="BX866"/>
    </row>
    <row r="867" spans="10:76">
      <c r="J867"/>
      <c r="K867"/>
      <c r="L867"/>
      <c r="M867"/>
      <c r="N867"/>
      <c r="O867"/>
      <c r="P867"/>
      <c r="Q867"/>
      <c r="R867"/>
      <c r="S867"/>
      <c r="T867"/>
      <c r="U867"/>
      <c r="V867"/>
      <c r="W867"/>
      <c r="X867"/>
      <c r="Y867"/>
      <c r="Z867"/>
      <c r="AA867"/>
      <c r="AB867"/>
      <c r="AC867"/>
      <c r="AD867"/>
      <c r="AE867"/>
      <c r="AF867"/>
      <c r="AG867"/>
      <c r="AH867"/>
      <c r="AI867"/>
      <c r="AJ867"/>
      <c r="AK867"/>
      <c r="AL867"/>
      <c r="AM867"/>
      <c r="AN867" s="74"/>
      <c r="AO867"/>
      <c r="AP867"/>
      <c r="AQ867"/>
      <c r="AR867"/>
      <c r="AS867"/>
      <c r="AT867"/>
      <c r="AU867"/>
      <c r="AV867"/>
      <c r="AW867"/>
      <c r="AX867"/>
      <c r="AY867"/>
      <c r="AZ867"/>
      <c r="BA867"/>
      <c r="BB867"/>
      <c r="BC867"/>
      <c r="BD867"/>
      <c r="BE867"/>
      <c r="BF867"/>
      <c r="BG867"/>
      <c r="BH867"/>
      <c r="BI867"/>
      <c r="BJ867"/>
      <c r="BK867"/>
      <c r="BL867"/>
      <c r="BM867"/>
      <c r="BN867"/>
      <c r="BO867"/>
      <c r="BP867"/>
      <c r="BQ867"/>
      <c r="BR867"/>
      <c r="BS867"/>
      <c r="BT867"/>
      <c r="BU867"/>
      <c r="BV867"/>
      <c r="BW867"/>
      <c r="BX867"/>
    </row>
    <row r="868" spans="10:76">
      <c r="J868"/>
      <c r="K868"/>
      <c r="L868"/>
      <c r="M868"/>
      <c r="N868"/>
      <c r="O868"/>
      <c r="P868"/>
      <c r="Q868"/>
      <c r="R868"/>
      <c r="S868"/>
      <c r="T868"/>
      <c r="U868"/>
      <c r="V868"/>
      <c r="W868"/>
      <c r="X868"/>
      <c r="Y868"/>
      <c r="Z868"/>
      <c r="AA868"/>
      <c r="AB868"/>
      <c r="AC868"/>
      <c r="AD868"/>
      <c r="AE868"/>
      <c r="AF868"/>
      <c r="AG868"/>
      <c r="AH868"/>
      <c r="AI868"/>
      <c r="AJ868"/>
      <c r="AK868"/>
      <c r="AL868"/>
      <c r="AM868"/>
      <c r="AN868" s="74"/>
      <c r="AO868"/>
      <c r="AP868"/>
      <c r="AQ868"/>
      <c r="AR868"/>
      <c r="AS868"/>
      <c r="AT868"/>
      <c r="AU868"/>
      <c r="AV868"/>
      <c r="AW868"/>
      <c r="AX868"/>
      <c r="AY868"/>
      <c r="AZ868"/>
      <c r="BA868"/>
      <c r="BB868"/>
      <c r="BC868"/>
      <c r="BD868"/>
      <c r="BE868"/>
      <c r="BF868"/>
      <c r="BG868"/>
      <c r="BH868"/>
      <c r="BI868"/>
      <c r="BJ868"/>
      <c r="BK868"/>
      <c r="BL868"/>
      <c r="BM868"/>
      <c r="BN868"/>
      <c r="BO868"/>
      <c r="BP868"/>
      <c r="BQ868"/>
      <c r="BR868"/>
      <c r="BS868"/>
      <c r="BT868"/>
      <c r="BU868"/>
      <c r="BV868"/>
      <c r="BW868"/>
      <c r="BX868"/>
    </row>
    <row r="869" spans="10:76">
      <c r="J869"/>
      <c r="K869"/>
      <c r="L869"/>
      <c r="M869"/>
      <c r="N869"/>
      <c r="O869"/>
      <c r="P869"/>
      <c r="Q869"/>
      <c r="R869"/>
      <c r="S869"/>
      <c r="T869"/>
      <c r="U869"/>
      <c r="V869"/>
      <c r="W869"/>
      <c r="X869"/>
      <c r="Y869"/>
      <c r="Z869"/>
      <c r="AA869"/>
      <c r="AB869"/>
      <c r="AC869"/>
      <c r="AD869"/>
      <c r="AE869"/>
      <c r="AF869"/>
      <c r="AG869"/>
      <c r="AH869"/>
      <c r="AI869"/>
      <c r="AJ869"/>
      <c r="AK869"/>
      <c r="AL869"/>
      <c r="AM869"/>
      <c r="AN869" s="74"/>
      <c r="AO869"/>
      <c r="AP869"/>
      <c r="AQ869"/>
      <c r="AR869"/>
      <c r="AS869"/>
      <c r="AT869"/>
      <c r="AU869"/>
      <c r="AV869"/>
      <c r="AW869"/>
      <c r="AX869"/>
      <c r="AY869"/>
      <c r="AZ869"/>
      <c r="BA869"/>
      <c r="BB869"/>
      <c r="BC869"/>
      <c r="BD869"/>
      <c r="BE869"/>
      <c r="BF869"/>
      <c r="BG869"/>
      <c r="BH869"/>
      <c r="BI869"/>
      <c r="BJ869"/>
      <c r="BK869"/>
      <c r="BL869"/>
      <c r="BM869"/>
      <c r="BN869"/>
      <c r="BO869"/>
      <c r="BP869"/>
      <c r="BQ869"/>
      <c r="BR869"/>
      <c r="BS869"/>
      <c r="BT869"/>
      <c r="BU869"/>
      <c r="BV869"/>
      <c r="BW869"/>
      <c r="BX869"/>
    </row>
    <row r="870" spans="10:76">
      <c r="J870"/>
      <c r="K870"/>
      <c r="L870"/>
      <c r="M870"/>
      <c r="N870"/>
      <c r="O870"/>
      <c r="P870"/>
      <c r="Q870"/>
      <c r="R870"/>
      <c r="S870"/>
      <c r="T870"/>
      <c r="U870"/>
      <c r="V870"/>
      <c r="W870"/>
      <c r="X870"/>
      <c r="Y870"/>
      <c r="Z870"/>
      <c r="AA870"/>
      <c r="AB870"/>
      <c r="AC870"/>
      <c r="AD870"/>
      <c r="AE870"/>
      <c r="AF870"/>
      <c r="AG870"/>
      <c r="AH870"/>
      <c r="AI870"/>
      <c r="AJ870"/>
      <c r="AK870"/>
      <c r="AL870"/>
      <c r="AM870"/>
      <c r="AN870" s="74"/>
      <c r="AO870"/>
      <c r="AP870"/>
      <c r="AQ870"/>
      <c r="AR870"/>
      <c r="AS870"/>
      <c r="AT870"/>
      <c r="AU870"/>
      <c r="AV870"/>
      <c r="AW870"/>
      <c r="AX870"/>
      <c r="AY870"/>
      <c r="AZ870"/>
      <c r="BA870"/>
      <c r="BB870"/>
      <c r="BC870"/>
      <c r="BD870"/>
      <c r="BE870"/>
      <c r="BF870"/>
      <c r="BG870"/>
      <c r="BH870"/>
      <c r="BI870"/>
      <c r="BJ870"/>
      <c r="BK870"/>
      <c r="BL870"/>
      <c r="BM870"/>
      <c r="BN870"/>
      <c r="BO870"/>
      <c r="BP870"/>
      <c r="BQ870"/>
      <c r="BR870"/>
      <c r="BS870"/>
      <c r="BT870"/>
      <c r="BU870"/>
      <c r="BV870"/>
      <c r="BW870"/>
      <c r="BX870"/>
    </row>
    <row r="871" spans="10:76">
      <c r="J871"/>
      <c r="K871"/>
      <c r="L871"/>
      <c r="M871"/>
      <c r="N871"/>
      <c r="O871"/>
      <c r="P871"/>
      <c r="Q871"/>
      <c r="R871"/>
      <c r="S871"/>
      <c r="T871"/>
      <c r="U871"/>
      <c r="V871"/>
      <c r="W871"/>
      <c r="X871"/>
      <c r="Y871"/>
      <c r="Z871"/>
      <c r="AA871"/>
      <c r="AB871"/>
      <c r="AC871"/>
      <c r="AD871"/>
      <c r="AE871"/>
      <c r="AF871"/>
      <c r="AG871"/>
      <c r="AH871"/>
      <c r="AI871"/>
      <c r="AJ871"/>
      <c r="AK871"/>
      <c r="AL871"/>
      <c r="AM871"/>
      <c r="AN871" s="74"/>
      <c r="AO871"/>
      <c r="AP871"/>
      <c r="AQ871"/>
      <c r="AR871"/>
      <c r="AS871"/>
      <c r="AT871"/>
      <c r="AU871"/>
      <c r="AV871"/>
      <c r="AW871"/>
      <c r="AX871"/>
      <c r="AY871"/>
      <c r="AZ871"/>
      <c r="BA871"/>
      <c r="BB871"/>
      <c r="BC871"/>
      <c r="BD871"/>
      <c r="BE871"/>
      <c r="BF871"/>
      <c r="BG871"/>
      <c r="BH871"/>
      <c r="BI871"/>
      <c r="BJ871"/>
      <c r="BK871"/>
      <c r="BL871"/>
      <c r="BM871"/>
      <c r="BN871"/>
      <c r="BO871"/>
      <c r="BP871"/>
      <c r="BQ871"/>
      <c r="BR871"/>
      <c r="BS871"/>
      <c r="BT871"/>
      <c r="BU871"/>
      <c r="BV871"/>
      <c r="BW871"/>
      <c r="BX871"/>
    </row>
    <row r="872" spans="10:76">
      <c r="J872"/>
      <c r="K872"/>
      <c r="L872"/>
      <c r="M872"/>
      <c r="N872"/>
      <c r="O872"/>
      <c r="P872"/>
      <c r="Q872"/>
      <c r="R872"/>
      <c r="S872"/>
      <c r="T872"/>
      <c r="U872"/>
      <c r="V872"/>
      <c r="W872"/>
      <c r="X872"/>
      <c r="Y872"/>
      <c r="Z872"/>
      <c r="AA872"/>
      <c r="AB872"/>
      <c r="AC872"/>
      <c r="AD872"/>
      <c r="AE872"/>
      <c r="AF872"/>
      <c r="AG872"/>
      <c r="AH872"/>
      <c r="AI872"/>
      <c r="AJ872"/>
      <c r="AK872"/>
      <c r="AL872"/>
      <c r="AM872"/>
      <c r="AN872" s="74"/>
      <c r="AO872"/>
      <c r="AP872"/>
      <c r="AQ872"/>
      <c r="AR872"/>
      <c r="AS872"/>
      <c r="AT872"/>
      <c r="AU872"/>
      <c r="AV872"/>
      <c r="AW872"/>
      <c r="AX872"/>
      <c r="AY872"/>
      <c r="AZ872"/>
      <c r="BA872"/>
      <c r="BB872"/>
      <c r="BC872"/>
      <c r="BD872"/>
      <c r="BE872"/>
      <c r="BF872"/>
      <c r="BG872"/>
      <c r="BH872"/>
      <c r="BI872"/>
      <c r="BJ872"/>
      <c r="BK872"/>
      <c r="BL872"/>
      <c r="BM872"/>
      <c r="BN872"/>
      <c r="BO872"/>
      <c r="BP872"/>
      <c r="BQ872"/>
      <c r="BR872"/>
      <c r="BS872"/>
      <c r="BT872"/>
      <c r="BU872"/>
      <c r="BV872"/>
      <c r="BW872"/>
      <c r="BX872"/>
    </row>
    <row r="873" spans="10:76">
      <c r="J873"/>
      <c r="K873"/>
      <c r="L873"/>
      <c r="M873"/>
      <c r="N873"/>
      <c r="O873"/>
      <c r="P873"/>
      <c r="Q873"/>
      <c r="R873"/>
      <c r="S873"/>
      <c r="T873"/>
      <c r="U873"/>
      <c r="V873"/>
      <c r="W873"/>
      <c r="X873"/>
      <c r="Y873"/>
      <c r="Z873"/>
      <c r="AA873"/>
      <c r="AB873"/>
      <c r="AC873"/>
      <c r="AD873"/>
      <c r="AE873"/>
      <c r="AF873"/>
      <c r="AG873"/>
      <c r="AH873"/>
      <c r="AI873"/>
      <c r="AJ873"/>
      <c r="AK873"/>
      <c r="AL873"/>
      <c r="AM873"/>
      <c r="AN873" s="74"/>
      <c r="AO873"/>
      <c r="AP873"/>
      <c r="AQ873"/>
      <c r="AR873"/>
      <c r="AS873"/>
      <c r="AT873"/>
      <c r="AU873"/>
      <c r="AV873"/>
      <c r="AW873"/>
      <c r="AX873"/>
      <c r="AY873"/>
      <c r="AZ873"/>
      <c r="BA873"/>
      <c r="BB873"/>
      <c r="BC873"/>
      <c r="BD873"/>
      <c r="BE873"/>
      <c r="BF873"/>
      <c r="BG873"/>
      <c r="BH873"/>
      <c r="BI873"/>
      <c r="BJ873"/>
      <c r="BK873"/>
      <c r="BL873"/>
      <c r="BM873"/>
      <c r="BN873"/>
      <c r="BO873"/>
      <c r="BP873"/>
      <c r="BQ873"/>
      <c r="BR873"/>
      <c r="BS873"/>
      <c r="BT873"/>
      <c r="BU873"/>
      <c r="BV873"/>
      <c r="BW873"/>
      <c r="BX873"/>
    </row>
    <row r="874" spans="10:76">
      <c r="J874"/>
      <c r="K874"/>
      <c r="L874"/>
      <c r="M874"/>
      <c r="N874"/>
      <c r="O874"/>
      <c r="P874"/>
      <c r="Q874"/>
      <c r="R874"/>
      <c r="S874"/>
      <c r="T874"/>
      <c r="U874"/>
      <c r="V874"/>
      <c r="W874"/>
      <c r="X874"/>
      <c r="Y874"/>
      <c r="Z874"/>
      <c r="AA874"/>
      <c r="AB874"/>
      <c r="AC874"/>
      <c r="AD874"/>
      <c r="AE874"/>
      <c r="AF874"/>
      <c r="AG874"/>
      <c r="AH874"/>
      <c r="AI874"/>
      <c r="AJ874"/>
      <c r="AK874"/>
      <c r="AL874"/>
      <c r="AM874"/>
      <c r="AN874" s="74"/>
      <c r="AO874"/>
      <c r="AP874"/>
      <c r="AQ874"/>
      <c r="AR874"/>
      <c r="AS874"/>
      <c r="AT874"/>
      <c r="AU874"/>
      <c r="AV874"/>
      <c r="AW874"/>
      <c r="AX874"/>
      <c r="AY874"/>
      <c r="AZ874"/>
      <c r="BA874"/>
      <c r="BB874"/>
      <c r="BC874"/>
      <c r="BD874"/>
      <c r="BE874"/>
      <c r="BF874"/>
      <c r="BG874"/>
      <c r="BH874"/>
      <c r="BI874"/>
      <c r="BJ874"/>
      <c r="BK874"/>
      <c r="BL874"/>
      <c r="BM874"/>
      <c r="BN874"/>
      <c r="BO874"/>
      <c r="BP874"/>
      <c r="BQ874"/>
      <c r="BR874"/>
      <c r="BS874"/>
      <c r="BT874"/>
      <c r="BU874"/>
      <c r="BV874"/>
      <c r="BW874"/>
      <c r="BX874"/>
    </row>
    <row r="875" spans="10:76">
      <c r="J875"/>
      <c r="K875"/>
      <c r="L875"/>
      <c r="M875"/>
      <c r="N875"/>
      <c r="O875"/>
      <c r="P875"/>
      <c r="Q875"/>
      <c r="R875"/>
      <c r="S875"/>
      <c r="T875"/>
      <c r="U875"/>
      <c r="V875"/>
      <c r="W875"/>
      <c r="X875"/>
      <c r="Y875"/>
      <c r="Z875"/>
      <c r="AA875"/>
      <c r="AB875"/>
      <c r="AC875"/>
      <c r="AD875"/>
      <c r="AE875"/>
      <c r="AF875"/>
      <c r="AG875"/>
      <c r="AH875"/>
      <c r="AI875"/>
      <c r="AJ875"/>
      <c r="AK875"/>
      <c r="AL875"/>
      <c r="AM875"/>
      <c r="AN875" s="74"/>
      <c r="AO875"/>
      <c r="AP875"/>
      <c r="AQ875"/>
      <c r="AR875"/>
      <c r="AS875"/>
      <c r="AT875"/>
      <c r="AU875"/>
      <c r="AV875"/>
      <c r="AW875"/>
      <c r="AX875"/>
      <c r="AY875"/>
      <c r="AZ875"/>
      <c r="BA875"/>
      <c r="BB875"/>
      <c r="BC875"/>
      <c r="BD875"/>
      <c r="BE875"/>
      <c r="BF875"/>
      <c r="BG875"/>
      <c r="BH875"/>
      <c r="BI875"/>
      <c r="BJ875"/>
      <c r="BK875"/>
      <c r="BL875"/>
      <c r="BM875"/>
      <c r="BN875"/>
      <c r="BO875"/>
      <c r="BP875"/>
      <c r="BQ875"/>
      <c r="BR875"/>
      <c r="BS875"/>
      <c r="BT875"/>
      <c r="BU875"/>
      <c r="BV875"/>
      <c r="BW875"/>
      <c r="BX875"/>
    </row>
    <row r="876" spans="10:76">
      <c r="J876"/>
      <c r="K876"/>
      <c r="L876"/>
      <c r="M876"/>
      <c r="N876"/>
      <c r="O876"/>
      <c r="P876"/>
      <c r="Q876"/>
      <c r="R876"/>
      <c r="S876"/>
      <c r="T876"/>
      <c r="U876"/>
      <c r="V876"/>
      <c r="W876"/>
      <c r="X876"/>
      <c r="Y876"/>
      <c r="Z876"/>
      <c r="AA876"/>
      <c r="AB876"/>
      <c r="AC876"/>
      <c r="AD876"/>
      <c r="AE876"/>
      <c r="AF876"/>
      <c r="AG876"/>
      <c r="AH876"/>
      <c r="AI876"/>
      <c r="AJ876"/>
      <c r="AK876"/>
      <c r="AL876"/>
      <c r="AM876"/>
      <c r="AN876" s="74"/>
      <c r="AO876"/>
      <c r="AP876"/>
      <c r="AQ876"/>
      <c r="AR876"/>
      <c r="AS876"/>
      <c r="AT876"/>
      <c r="AU876"/>
      <c r="AV876"/>
      <c r="AW876"/>
      <c r="AX876"/>
      <c r="AY876"/>
      <c r="AZ876"/>
      <c r="BA876"/>
      <c r="BB876"/>
      <c r="BC876"/>
      <c r="BD876"/>
      <c r="BE876"/>
      <c r="BF876"/>
      <c r="BG876"/>
      <c r="BH876"/>
      <c r="BI876"/>
      <c r="BJ876"/>
      <c r="BK876"/>
      <c r="BL876"/>
      <c r="BM876"/>
      <c r="BN876"/>
      <c r="BO876"/>
      <c r="BP876"/>
      <c r="BQ876"/>
      <c r="BR876"/>
      <c r="BS876"/>
      <c r="BT876"/>
      <c r="BU876"/>
      <c r="BV876"/>
      <c r="BW876"/>
      <c r="BX876"/>
    </row>
    <row r="877" spans="10:76">
      <c r="J877"/>
      <c r="K877"/>
      <c r="L877"/>
      <c r="M877"/>
      <c r="N877"/>
      <c r="O877"/>
      <c r="P877"/>
      <c r="Q877"/>
      <c r="R877"/>
      <c r="S877"/>
      <c r="T877"/>
      <c r="U877"/>
      <c r="V877"/>
      <c r="W877"/>
      <c r="X877"/>
      <c r="Y877"/>
      <c r="Z877"/>
      <c r="AA877"/>
      <c r="AB877"/>
      <c r="AC877"/>
      <c r="AD877"/>
      <c r="AE877"/>
      <c r="AF877"/>
      <c r="AG877"/>
      <c r="AH877"/>
      <c r="AI877"/>
      <c r="AJ877"/>
      <c r="AK877"/>
      <c r="AL877"/>
      <c r="AM877"/>
      <c r="AN877" s="74"/>
      <c r="AO877"/>
      <c r="AP877"/>
      <c r="AQ877"/>
      <c r="AR877"/>
      <c r="AS877"/>
      <c r="AT877"/>
      <c r="AU877"/>
      <c r="AV877"/>
      <c r="AW877"/>
      <c r="AX877"/>
      <c r="AY877"/>
      <c r="AZ877"/>
      <c r="BA877"/>
      <c r="BB877"/>
      <c r="BC877"/>
      <c r="BD877"/>
      <c r="BE877"/>
      <c r="BF877"/>
      <c r="BG877"/>
      <c r="BH877"/>
      <c r="BI877"/>
      <c r="BJ877"/>
      <c r="BK877"/>
      <c r="BL877"/>
      <c r="BM877"/>
      <c r="BN877"/>
      <c r="BO877"/>
      <c r="BP877"/>
      <c r="BQ877"/>
      <c r="BR877"/>
      <c r="BS877"/>
      <c r="BT877"/>
      <c r="BU877"/>
      <c r="BV877"/>
      <c r="BW877"/>
      <c r="BX877"/>
    </row>
    <row r="878" spans="10:76">
      <c r="J878"/>
      <c r="K878"/>
      <c r="L878"/>
      <c r="M878"/>
      <c r="N878"/>
      <c r="O878"/>
      <c r="P878"/>
      <c r="Q878"/>
      <c r="R878"/>
      <c r="S878"/>
      <c r="T878"/>
      <c r="U878"/>
      <c r="V878"/>
      <c r="W878"/>
      <c r="X878"/>
      <c r="Y878"/>
      <c r="Z878"/>
      <c r="AA878"/>
      <c r="AB878"/>
      <c r="AC878"/>
      <c r="AD878"/>
      <c r="AE878"/>
      <c r="AF878"/>
      <c r="AG878"/>
      <c r="AH878"/>
      <c r="AI878"/>
      <c r="AJ878"/>
      <c r="AK878"/>
      <c r="AL878"/>
      <c r="AM878"/>
      <c r="AN878" s="74"/>
      <c r="AO878"/>
      <c r="AP878"/>
      <c r="AQ878"/>
      <c r="AR878"/>
      <c r="AS878"/>
      <c r="AT878"/>
      <c r="AU878"/>
      <c r="AV878"/>
      <c r="AW878"/>
      <c r="AX878"/>
      <c r="AY878"/>
      <c r="AZ878"/>
      <c r="BA878"/>
      <c r="BB878"/>
      <c r="BC878"/>
      <c r="BD878"/>
      <c r="BE878"/>
      <c r="BF878"/>
      <c r="BG878"/>
      <c r="BH878"/>
      <c r="BI878"/>
      <c r="BJ878"/>
      <c r="BK878"/>
      <c r="BL878"/>
      <c r="BM878"/>
      <c r="BN878"/>
      <c r="BO878"/>
      <c r="BP878"/>
      <c r="BQ878"/>
      <c r="BR878"/>
      <c r="BS878"/>
      <c r="BT878"/>
      <c r="BU878"/>
      <c r="BV878"/>
      <c r="BW878"/>
      <c r="BX878"/>
    </row>
    <row r="879" spans="10:76">
      <c r="J879"/>
      <c r="K879"/>
      <c r="L879"/>
      <c r="M879"/>
      <c r="N879"/>
      <c r="O879"/>
      <c r="P879"/>
      <c r="Q879"/>
      <c r="R879"/>
      <c r="S879"/>
      <c r="T879"/>
      <c r="U879"/>
      <c r="V879"/>
      <c r="W879"/>
      <c r="X879"/>
      <c r="Y879"/>
      <c r="Z879"/>
      <c r="AA879"/>
      <c r="AB879"/>
      <c r="AC879"/>
      <c r="AD879"/>
      <c r="AE879"/>
      <c r="AF879"/>
      <c r="AG879"/>
      <c r="AH879"/>
      <c r="AI879"/>
      <c r="AJ879"/>
      <c r="AK879"/>
      <c r="AL879"/>
      <c r="AM879"/>
      <c r="AN879" s="74"/>
      <c r="AO879"/>
      <c r="AP879"/>
      <c r="AQ879"/>
      <c r="AR879"/>
      <c r="AS879"/>
      <c r="AT879"/>
      <c r="AU879"/>
      <c r="AV879"/>
      <c r="AW879"/>
      <c r="AX879"/>
      <c r="AY879"/>
      <c r="AZ879"/>
      <c r="BA879"/>
      <c r="BB879"/>
      <c r="BC879"/>
      <c r="BD879"/>
      <c r="BE879"/>
      <c r="BF879"/>
      <c r="BG879"/>
      <c r="BH879"/>
      <c r="BI879"/>
      <c r="BJ879"/>
      <c r="BK879"/>
      <c r="BL879"/>
      <c r="BM879"/>
      <c r="BN879"/>
      <c r="BO879"/>
      <c r="BP879"/>
      <c r="BQ879"/>
      <c r="BR879"/>
      <c r="BS879"/>
      <c r="BT879"/>
      <c r="BU879"/>
      <c r="BV879"/>
      <c r="BW879"/>
      <c r="BX879"/>
    </row>
    <row r="880" spans="10:76">
      <c r="J880"/>
      <c r="K880"/>
      <c r="L880"/>
      <c r="M880"/>
      <c r="N880"/>
      <c r="O880"/>
      <c r="P880"/>
      <c r="Q880"/>
      <c r="R880"/>
      <c r="S880"/>
      <c r="T880"/>
      <c r="U880"/>
      <c r="V880"/>
      <c r="W880"/>
      <c r="X880"/>
      <c r="Y880"/>
      <c r="Z880"/>
      <c r="AA880"/>
      <c r="AB880"/>
      <c r="AC880"/>
      <c r="AD880"/>
      <c r="AE880"/>
      <c r="AF880"/>
      <c r="AG880"/>
      <c r="AH880"/>
      <c r="AI880"/>
      <c r="AJ880"/>
      <c r="AK880"/>
      <c r="AL880"/>
      <c r="AM880"/>
      <c r="AN880" s="74"/>
      <c r="AO880"/>
      <c r="AP880"/>
      <c r="AQ880"/>
      <c r="AR880"/>
      <c r="AS880"/>
      <c r="AT880"/>
      <c r="AU880"/>
      <c r="AV880"/>
      <c r="AW880"/>
      <c r="AX880"/>
      <c r="AY880"/>
      <c r="AZ880"/>
      <c r="BA880"/>
      <c r="BB880"/>
      <c r="BC880"/>
      <c r="BD880"/>
      <c r="BE880"/>
      <c r="BF880"/>
      <c r="BG880"/>
      <c r="BH880"/>
      <c r="BI880"/>
      <c r="BJ880"/>
      <c r="BK880"/>
      <c r="BL880"/>
      <c r="BM880"/>
      <c r="BN880"/>
      <c r="BO880"/>
      <c r="BP880"/>
      <c r="BQ880"/>
      <c r="BR880"/>
      <c r="BS880"/>
      <c r="BT880"/>
      <c r="BU880"/>
      <c r="BV880"/>
      <c r="BW880"/>
      <c r="BX880"/>
    </row>
    <row r="881" spans="10:76">
      <c r="J881"/>
      <c r="K881"/>
      <c r="L881"/>
      <c r="M881"/>
      <c r="N881"/>
      <c r="O881"/>
      <c r="P881"/>
      <c r="Q881"/>
      <c r="R881"/>
      <c r="S881"/>
      <c r="T881"/>
      <c r="U881"/>
      <c r="V881"/>
      <c r="W881"/>
      <c r="X881"/>
      <c r="Y881"/>
      <c r="Z881"/>
      <c r="AA881"/>
      <c r="AB881"/>
      <c r="AC881"/>
      <c r="AD881"/>
      <c r="AE881"/>
      <c r="AF881"/>
      <c r="AG881"/>
      <c r="AH881"/>
      <c r="AI881"/>
      <c r="AJ881"/>
      <c r="AK881"/>
      <c r="AL881"/>
      <c r="AM881"/>
      <c r="AN881" s="74"/>
      <c r="AO881"/>
      <c r="AP881"/>
      <c r="AQ881"/>
      <c r="AR881"/>
      <c r="AS881"/>
      <c r="AT881"/>
      <c r="AU881"/>
      <c r="AV881"/>
      <c r="AW881"/>
      <c r="AX881"/>
      <c r="AY881"/>
      <c r="AZ881"/>
      <c r="BA881"/>
      <c r="BB881"/>
      <c r="BC881"/>
      <c r="BD881"/>
      <c r="BE881"/>
      <c r="BF881"/>
      <c r="BG881"/>
      <c r="BH881"/>
      <c r="BI881"/>
      <c r="BJ881"/>
      <c r="BK881"/>
      <c r="BL881"/>
      <c r="BM881"/>
      <c r="BN881"/>
      <c r="BO881"/>
      <c r="BP881"/>
      <c r="BQ881"/>
      <c r="BR881"/>
      <c r="BS881"/>
      <c r="BT881"/>
      <c r="BU881"/>
      <c r="BV881"/>
      <c r="BW881"/>
      <c r="BX881"/>
    </row>
    <row r="882" spans="10:76">
      <c r="J882"/>
      <c r="K882"/>
      <c r="L882"/>
      <c r="M882"/>
      <c r="N882"/>
      <c r="O882"/>
      <c r="P882"/>
      <c r="Q882"/>
      <c r="R882"/>
      <c r="S882"/>
      <c r="T882"/>
      <c r="U882"/>
      <c r="V882"/>
      <c r="W882"/>
      <c r="X882"/>
      <c r="Y882"/>
      <c r="Z882"/>
      <c r="AA882"/>
      <c r="AB882"/>
      <c r="AC882"/>
      <c r="AD882"/>
      <c r="AE882"/>
      <c r="AF882"/>
      <c r="AG882"/>
      <c r="AH882"/>
      <c r="AI882"/>
      <c r="AJ882"/>
      <c r="AK882"/>
      <c r="AL882"/>
      <c r="AM882"/>
      <c r="AN882" s="74"/>
      <c r="AO882"/>
      <c r="AP882"/>
      <c r="AQ882"/>
      <c r="AR882"/>
      <c r="AS882"/>
      <c r="AT882"/>
      <c r="AU882"/>
      <c r="AV882"/>
      <c r="AW882"/>
      <c r="AX882"/>
      <c r="AY882"/>
      <c r="AZ882"/>
      <c r="BA882"/>
      <c r="BB882"/>
      <c r="BC882"/>
      <c r="BD882"/>
      <c r="BE882"/>
      <c r="BF882"/>
      <c r="BG882"/>
      <c r="BH882"/>
      <c r="BI882"/>
      <c r="BJ882"/>
      <c r="BK882"/>
      <c r="BL882"/>
      <c r="BM882"/>
      <c r="BN882"/>
      <c r="BO882"/>
      <c r="BP882"/>
      <c r="BQ882"/>
      <c r="BR882"/>
      <c r="BS882"/>
      <c r="BT882"/>
      <c r="BU882"/>
      <c r="BV882"/>
      <c r="BW882"/>
      <c r="BX882"/>
    </row>
    <row r="883" spans="10:76">
      <c r="J883"/>
      <c r="K883"/>
      <c r="L883"/>
      <c r="M883"/>
      <c r="N883"/>
      <c r="O883"/>
      <c r="P883"/>
      <c r="Q883"/>
      <c r="R883"/>
      <c r="S883"/>
      <c r="T883"/>
      <c r="U883"/>
      <c r="V883"/>
      <c r="W883"/>
      <c r="X883"/>
      <c r="Y883"/>
      <c r="Z883"/>
      <c r="AA883"/>
      <c r="AB883"/>
      <c r="AC883"/>
      <c r="AD883"/>
      <c r="AE883"/>
      <c r="AF883"/>
      <c r="AG883"/>
      <c r="AH883"/>
      <c r="AI883"/>
      <c r="AJ883"/>
      <c r="AK883"/>
      <c r="AL883"/>
      <c r="AM883"/>
      <c r="AN883" s="74"/>
      <c r="AO883"/>
      <c r="AP883"/>
      <c r="AQ883"/>
      <c r="AR883"/>
      <c r="AS883"/>
      <c r="AT883"/>
      <c r="AU883"/>
      <c r="AV883"/>
      <c r="AW883"/>
      <c r="AX883"/>
      <c r="AY883"/>
      <c r="AZ883"/>
      <c r="BA883"/>
      <c r="BB883"/>
      <c r="BC883"/>
      <c r="BD883"/>
      <c r="BE883"/>
      <c r="BF883"/>
      <c r="BG883"/>
      <c r="BH883"/>
      <c r="BI883"/>
      <c r="BJ883"/>
      <c r="BK883"/>
      <c r="BL883"/>
      <c r="BM883"/>
      <c r="BN883"/>
      <c r="BO883"/>
      <c r="BP883"/>
      <c r="BQ883"/>
      <c r="BR883"/>
      <c r="BS883"/>
      <c r="BT883"/>
      <c r="BU883"/>
      <c r="BV883"/>
      <c r="BW883"/>
      <c r="BX883"/>
    </row>
    <row r="884" spans="10:76">
      <c r="J884"/>
      <c r="K884"/>
      <c r="L884"/>
      <c r="M884"/>
      <c r="N884"/>
      <c r="O884"/>
      <c r="P884"/>
      <c r="Q884"/>
      <c r="R884"/>
      <c r="S884"/>
      <c r="T884"/>
      <c r="U884"/>
      <c r="V884"/>
      <c r="W884"/>
      <c r="X884"/>
      <c r="Y884"/>
      <c r="Z884"/>
      <c r="AA884"/>
      <c r="AB884"/>
      <c r="AC884"/>
      <c r="AD884"/>
      <c r="AE884"/>
      <c r="AF884"/>
      <c r="AG884"/>
      <c r="AH884"/>
      <c r="AI884"/>
      <c r="AJ884"/>
      <c r="AK884"/>
      <c r="AL884"/>
      <c r="AM884"/>
      <c r="AN884" s="74"/>
      <c r="AO884"/>
      <c r="AP884"/>
      <c r="AQ884"/>
      <c r="AR884"/>
      <c r="AS884"/>
      <c r="AT884"/>
      <c r="AU884"/>
      <c r="AV884"/>
      <c r="AW884"/>
      <c r="AX884"/>
      <c r="AY884"/>
      <c r="AZ884"/>
      <c r="BA884"/>
      <c r="BB884"/>
      <c r="BC884"/>
      <c r="BD884"/>
      <c r="BE884"/>
      <c r="BF884"/>
      <c r="BG884"/>
      <c r="BH884"/>
      <c r="BI884"/>
      <c r="BJ884"/>
      <c r="BK884"/>
      <c r="BL884"/>
      <c r="BM884"/>
      <c r="BN884"/>
      <c r="BO884"/>
      <c r="BP884"/>
      <c r="BQ884"/>
      <c r="BR884"/>
      <c r="BS884"/>
      <c r="BT884"/>
      <c r="BU884"/>
      <c r="BV884"/>
      <c r="BW884"/>
      <c r="BX884"/>
    </row>
    <row r="885" spans="10:76">
      <c r="J885"/>
      <c r="K885"/>
      <c r="L885"/>
      <c r="M885"/>
      <c r="N885"/>
      <c r="O885"/>
      <c r="P885"/>
      <c r="Q885"/>
      <c r="R885"/>
      <c r="S885"/>
      <c r="T885"/>
      <c r="U885"/>
      <c r="V885"/>
      <c r="W885"/>
      <c r="X885"/>
      <c r="Y885"/>
      <c r="Z885"/>
      <c r="AA885"/>
      <c r="AB885"/>
      <c r="AC885"/>
      <c r="AD885"/>
      <c r="AE885"/>
      <c r="AF885"/>
      <c r="AG885"/>
      <c r="AH885"/>
      <c r="AI885"/>
      <c r="AJ885"/>
      <c r="AK885"/>
      <c r="AL885"/>
      <c r="AM885"/>
      <c r="AN885" s="74"/>
      <c r="AO885"/>
      <c r="AP885"/>
      <c r="AQ885"/>
      <c r="AR885"/>
      <c r="AS885"/>
      <c r="AT885"/>
      <c r="AU885"/>
      <c r="AV885"/>
      <c r="AW885"/>
      <c r="AX885"/>
      <c r="AY885"/>
      <c r="AZ885"/>
      <c r="BA885"/>
      <c r="BB885"/>
      <c r="BC885"/>
      <c r="BD885"/>
      <c r="BE885"/>
      <c r="BF885"/>
      <c r="BG885"/>
      <c r="BH885"/>
      <c r="BI885"/>
      <c r="BJ885"/>
      <c r="BK885"/>
      <c r="BL885"/>
      <c r="BM885"/>
      <c r="BN885"/>
      <c r="BO885"/>
      <c r="BP885"/>
      <c r="BQ885"/>
      <c r="BR885"/>
      <c r="BS885"/>
      <c r="BT885"/>
      <c r="BU885"/>
      <c r="BV885"/>
      <c r="BW885"/>
      <c r="BX885"/>
    </row>
    <row r="886" spans="10:76">
      <c r="J886"/>
      <c r="K886"/>
      <c r="L886"/>
      <c r="M886"/>
      <c r="N886"/>
      <c r="O886"/>
      <c r="P886"/>
      <c r="Q886"/>
      <c r="R886"/>
      <c r="S886"/>
      <c r="T886"/>
      <c r="U886"/>
      <c r="V886"/>
      <c r="W886"/>
      <c r="X886"/>
      <c r="Y886"/>
      <c r="Z886"/>
      <c r="AA886"/>
      <c r="AB886"/>
      <c r="AC886"/>
      <c r="AD886"/>
      <c r="AE886"/>
      <c r="AF886"/>
      <c r="AG886"/>
      <c r="AH886"/>
      <c r="AI886"/>
      <c r="AJ886"/>
      <c r="AK886"/>
      <c r="AL886"/>
      <c r="AM886"/>
      <c r="AN886" s="74"/>
      <c r="AO886"/>
      <c r="AP886"/>
      <c r="AQ886"/>
      <c r="AR886"/>
      <c r="AS886"/>
      <c r="AT886"/>
      <c r="AU886"/>
      <c r="AV886"/>
      <c r="AW886"/>
      <c r="AX886"/>
      <c r="AY886"/>
      <c r="AZ886"/>
      <c r="BA886"/>
      <c r="BB886"/>
      <c r="BC886"/>
      <c r="BD886"/>
      <c r="BE886"/>
      <c r="BF886"/>
      <c r="BG886"/>
      <c r="BH886"/>
      <c r="BI886"/>
      <c r="BJ886"/>
      <c r="BK886"/>
      <c r="BL886"/>
      <c r="BM886"/>
      <c r="BN886"/>
      <c r="BO886"/>
      <c r="BP886"/>
      <c r="BQ886"/>
      <c r="BR886"/>
      <c r="BS886"/>
      <c r="BT886"/>
      <c r="BU886"/>
      <c r="BV886"/>
      <c r="BW886"/>
      <c r="BX886"/>
    </row>
    <row r="887" spans="10:76">
      <c r="J887"/>
      <c r="K887"/>
      <c r="L887"/>
      <c r="M887"/>
      <c r="N887"/>
      <c r="O887"/>
      <c r="P887"/>
      <c r="Q887"/>
      <c r="R887"/>
      <c r="S887"/>
      <c r="T887"/>
      <c r="U887"/>
      <c r="V887"/>
      <c r="W887"/>
      <c r="X887"/>
      <c r="Y887"/>
      <c r="Z887"/>
      <c r="AA887"/>
      <c r="AB887"/>
      <c r="AC887"/>
      <c r="AD887"/>
      <c r="AE887"/>
      <c r="AF887"/>
      <c r="AG887"/>
      <c r="AH887"/>
      <c r="AI887"/>
      <c r="AJ887"/>
      <c r="AK887"/>
      <c r="AL887"/>
      <c r="AM887"/>
      <c r="AN887" s="74"/>
      <c r="AO887"/>
      <c r="AP887"/>
      <c r="AQ887"/>
      <c r="AR887"/>
      <c r="AS887"/>
      <c r="AT887"/>
      <c r="AU887"/>
      <c r="AV887"/>
      <c r="AW887"/>
      <c r="AX887"/>
      <c r="AY887"/>
      <c r="AZ887"/>
      <c r="BA887"/>
      <c r="BB887"/>
      <c r="BC887"/>
      <c r="BD887"/>
      <c r="BE887"/>
      <c r="BF887"/>
      <c r="BG887"/>
      <c r="BH887"/>
      <c r="BI887"/>
      <c r="BJ887"/>
      <c r="BK887"/>
      <c r="BL887"/>
      <c r="BM887"/>
      <c r="BN887"/>
      <c r="BO887"/>
      <c r="BP887"/>
      <c r="BQ887"/>
      <c r="BR887"/>
      <c r="BS887"/>
      <c r="BT887"/>
      <c r="BU887"/>
      <c r="BV887"/>
      <c r="BW887"/>
      <c r="BX887"/>
    </row>
    <row r="888" spans="10:76">
      <c r="J888"/>
      <c r="K888"/>
      <c r="L888"/>
      <c r="M888"/>
      <c r="N888"/>
      <c r="O888"/>
      <c r="P888"/>
      <c r="Q888"/>
      <c r="R888"/>
      <c r="S888"/>
      <c r="T888"/>
      <c r="U888"/>
      <c r="V888"/>
      <c r="W888"/>
      <c r="X888"/>
      <c r="Y888"/>
      <c r="Z888"/>
      <c r="AA888"/>
      <c r="AB888"/>
      <c r="AC888"/>
      <c r="AD888"/>
      <c r="AE888"/>
      <c r="AF888"/>
      <c r="AG888"/>
      <c r="AH888"/>
      <c r="AI888"/>
      <c r="AJ888"/>
      <c r="AK888"/>
      <c r="AL888"/>
      <c r="AM888"/>
      <c r="AN888" s="74"/>
      <c r="AO888"/>
      <c r="AP888"/>
      <c r="AQ888"/>
      <c r="AR888"/>
      <c r="AS888"/>
      <c r="AT888"/>
      <c r="AU888"/>
      <c r="AV888"/>
      <c r="AW888"/>
      <c r="AX888"/>
      <c r="AY888"/>
      <c r="AZ888"/>
      <c r="BA888"/>
      <c r="BB888"/>
      <c r="BC888"/>
      <c r="BD888"/>
      <c r="BE888"/>
      <c r="BF888"/>
      <c r="BG888"/>
      <c r="BH888"/>
      <c r="BI888"/>
      <c r="BJ888"/>
      <c r="BK888"/>
      <c r="BL888"/>
      <c r="BM888"/>
      <c r="BN888"/>
      <c r="BO888"/>
      <c r="BP888"/>
      <c r="BQ888"/>
      <c r="BR888"/>
      <c r="BS888"/>
      <c r="BT888"/>
      <c r="BU888"/>
      <c r="BV888"/>
      <c r="BW888"/>
      <c r="BX888"/>
    </row>
    <row r="889" spans="10:76">
      <c r="J889"/>
      <c r="K889"/>
      <c r="L889"/>
      <c r="M889"/>
      <c r="N889"/>
      <c r="O889"/>
      <c r="P889"/>
      <c r="Q889"/>
      <c r="R889"/>
      <c r="S889"/>
      <c r="T889"/>
      <c r="U889"/>
      <c r="V889"/>
      <c r="W889"/>
      <c r="X889"/>
      <c r="Y889"/>
      <c r="Z889"/>
      <c r="AA889"/>
      <c r="AB889"/>
      <c r="AC889"/>
      <c r="AD889"/>
      <c r="AE889"/>
      <c r="AF889"/>
      <c r="AG889"/>
      <c r="AH889"/>
      <c r="AI889"/>
      <c r="AJ889"/>
      <c r="AK889"/>
      <c r="AL889"/>
      <c r="AM889"/>
      <c r="AN889" s="74"/>
      <c r="AO889"/>
      <c r="AP889"/>
      <c r="AQ889"/>
      <c r="AR889"/>
      <c r="AS889"/>
      <c r="AT889"/>
      <c r="AU889"/>
      <c r="AV889"/>
      <c r="AW889"/>
      <c r="AX889"/>
      <c r="AY889"/>
      <c r="AZ889"/>
      <c r="BA889"/>
      <c r="BB889"/>
      <c r="BC889"/>
      <c r="BD889"/>
      <c r="BE889"/>
      <c r="BF889"/>
      <c r="BG889"/>
      <c r="BH889"/>
      <c r="BI889"/>
      <c r="BJ889"/>
      <c r="BK889"/>
      <c r="BL889"/>
      <c r="BM889"/>
      <c r="BN889"/>
      <c r="BO889"/>
      <c r="BP889"/>
      <c r="BQ889"/>
      <c r="BR889"/>
      <c r="BS889"/>
      <c r="BT889"/>
      <c r="BU889"/>
      <c r="BV889"/>
      <c r="BW889"/>
      <c r="BX889"/>
    </row>
    <row r="890" spans="10:76">
      <c r="J890"/>
      <c r="K890"/>
      <c r="L890"/>
      <c r="M890"/>
      <c r="N890"/>
      <c r="O890"/>
      <c r="P890"/>
      <c r="Q890"/>
      <c r="R890"/>
      <c r="S890"/>
      <c r="T890"/>
      <c r="U890"/>
      <c r="V890"/>
      <c r="W890"/>
      <c r="X890"/>
      <c r="Y890"/>
      <c r="Z890"/>
      <c r="AA890"/>
      <c r="AB890"/>
      <c r="AC890"/>
      <c r="AD890"/>
      <c r="AE890"/>
      <c r="AF890"/>
      <c r="AG890"/>
      <c r="AH890"/>
      <c r="AI890"/>
      <c r="AJ890"/>
      <c r="AK890"/>
      <c r="AL890"/>
      <c r="AM890"/>
      <c r="AN890" s="74"/>
      <c r="AO890"/>
      <c r="AP890"/>
      <c r="AQ890"/>
      <c r="AR890"/>
      <c r="AS890"/>
      <c r="AT890"/>
      <c r="AU890"/>
      <c r="AV890"/>
      <c r="AW890"/>
      <c r="AX890"/>
      <c r="AY890"/>
      <c r="AZ890"/>
      <c r="BA890"/>
      <c r="BB890"/>
      <c r="BC890"/>
      <c r="BD890"/>
      <c r="BE890"/>
      <c r="BF890"/>
      <c r="BG890"/>
      <c r="BH890"/>
      <c r="BI890"/>
      <c r="BJ890"/>
      <c r="BK890"/>
      <c r="BL890"/>
      <c r="BM890"/>
      <c r="BN890"/>
      <c r="BO890"/>
      <c r="BP890"/>
      <c r="BQ890"/>
      <c r="BR890"/>
      <c r="BS890"/>
      <c r="BT890"/>
      <c r="BU890"/>
      <c r="BV890"/>
      <c r="BW890"/>
      <c r="BX890"/>
    </row>
    <row r="891" spans="10:76">
      <c r="J891"/>
      <c r="K891"/>
      <c r="L891"/>
      <c r="M891"/>
      <c r="N891"/>
      <c r="O891"/>
      <c r="P891"/>
      <c r="Q891"/>
      <c r="R891"/>
      <c r="S891"/>
      <c r="T891"/>
      <c r="U891"/>
      <c r="V891"/>
      <c r="W891"/>
      <c r="X891"/>
      <c r="Y891"/>
      <c r="Z891"/>
      <c r="AA891"/>
      <c r="AB891"/>
      <c r="AC891"/>
      <c r="AD891"/>
      <c r="AE891"/>
      <c r="AF891"/>
      <c r="AG891"/>
      <c r="AH891"/>
      <c r="AI891"/>
      <c r="AJ891"/>
      <c r="AK891"/>
      <c r="AL891"/>
      <c r="AM891"/>
      <c r="AN891" s="74"/>
      <c r="AO891"/>
      <c r="AP891"/>
      <c r="AQ891"/>
      <c r="AR891"/>
      <c r="AS891"/>
      <c r="AT891"/>
      <c r="AU891"/>
      <c r="AV891"/>
      <c r="AW891"/>
      <c r="AX891"/>
      <c r="AY891"/>
      <c r="AZ891"/>
      <c r="BA891"/>
      <c r="BB891"/>
      <c r="BC891"/>
      <c r="BD891"/>
      <c r="BE891"/>
      <c r="BF891"/>
      <c r="BG891"/>
      <c r="BH891"/>
      <c r="BI891"/>
      <c r="BJ891"/>
      <c r="BK891"/>
      <c r="BL891"/>
      <c r="BM891"/>
      <c r="BN891"/>
      <c r="BO891"/>
      <c r="BP891"/>
      <c r="BQ891"/>
      <c r="BR891"/>
      <c r="BS891"/>
      <c r="BT891"/>
      <c r="BU891"/>
      <c r="BV891"/>
      <c r="BW891"/>
      <c r="BX891"/>
    </row>
    <row r="892" spans="10:76">
      <c r="J892"/>
      <c r="K892"/>
      <c r="L892"/>
      <c r="M892"/>
      <c r="N892"/>
      <c r="O892"/>
      <c r="P892"/>
      <c r="Q892"/>
      <c r="R892"/>
      <c r="S892"/>
      <c r="T892"/>
      <c r="U892"/>
      <c r="V892"/>
      <c r="W892"/>
      <c r="X892"/>
      <c r="Y892"/>
      <c r="Z892"/>
      <c r="AA892"/>
      <c r="AB892"/>
      <c r="AC892"/>
      <c r="AD892"/>
      <c r="AE892"/>
      <c r="AF892"/>
      <c r="AG892"/>
      <c r="AH892"/>
      <c r="AI892"/>
      <c r="AJ892"/>
      <c r="AK892"/>
      <c r="AL892"/>
      <c r="AM892"/>
      <c r="AN892" s="74"/>
      <c r="AO892"/>
      <c r="AP892"/>
      <c r="AQ892"/>
      <c r="AR892"/>
      <c r="AS892"/>
      <c r="AT892"/>
      <c r="AU892"/>
      <c r="AV892"/>
      <c r="AW892"/>
      <c r="AX892"/>
      <c r="AY892"/>
      <c r="AZ892"/>
      <c r="BA892"/>
      <c r="BB892"/>
      <c r="BC892"/>
      <c r="BD892"/>
      <c r="BE892"/>
      <c r="BF892"/>
      <c r="BG892"/>
      <c r="BH892"/>
      <c r="BI892"/>
      <c r="BJ892"/>
      <c r="BK892"/>
      <c r="BL892"/>
      <c r="BM892"/>
      <c r="BN892"/>
      <c r="BO892"/>
      <c r="BP892"/>
      <c r="BQ892"/>
      <c r="BR892"/>
      <c r="BS892"/>
      <c r="BT892"/>
      <c r="BU892"/>
      <c r="BV892"/>
      <c r="BW892"/>
      <c r="BX892"/>
    </row>
    <row r="893" spans="10:76">
      <c r="J893"/>
      <c r="K893"/>
      <c r="L893"/>
      <c r="M893"/>
      <c r="N893"/>
      <c r="O893"/>
      <c r="P893"/>
      <c r="Q893"/>
      <c r="R893"/>
      <c r="S893"/>
      <c r="T893"/>
      <c r="U893"/>
      <c r="V893"/>
      <c r="W893"/>
      <c r="X893"/>
      <c r="Y893"/>
      <c r="Z893"/>
      <c r="AA893"/>
      <c r="AB893"/>
      <c r="AC893"/>
      <c r="AD893"/>
      <c r="AE893"/>
      <c r="AF893"/>
      <c r="AG893"/>
      <c r="AH893"/>
      <c r="AI893"/>
      <c r="AJ893"/>
      <c r="AK893"/>
      <c r="AL893"/>
      <c r="AM893"/>
      <c r="AN893" s="74"/>
      <c r="AO893"/>
      <c r="AP893"/>
      <c r="AQ893"/>
      <c r="AR893"/>
      <c r="AS893"/>
      <c r="AT893"/>
      <c r="AU893"/>
      <c r="AV893"/>
      <c r="AW893"/>
      <c r="AX893"/>
      <c r="AY893"/>
      <c r="AZ893"/>
      <c r="BA893"/>
      <c r="BB893"/>
      <c r="BC893"/>
      <c r="BD893"/>
      <c r="BE893"/>
      <c r="BF893"/>
      <c r="BG893"/>
      <c r="BH893"/>
      <c r="BI893"/>
      <c r="BJ893"/>
      <c r="BK893"/>
      <c r="BL893"/>
      <c r="BM893"/>
      <c r="BN893"/>
      <c r="BO893"/>
      <c r="BP893"/>
      <c r="BQ893"/>
      <c r="BR893"/>
      <c r="BS893"/>
      <c r="BT893"/>
      <c r="BU893"/>
      <c r="BV893"/>
      <c r="BW893"/>
      <c r="BX893"/>
    </row>
    <row r="894" spans="10:76">
      <c r="J894"/>
      <c r="K894"/>
      <c r="L894"/>
      <c r="M894"/>
      <c r="N894"/>
      <c r="O894"/>
      <c r="P894"/>
      <c r="Q894"/>
      <c r="R894"/>
      <c r="S894"/>
      <c r="T894"/>
      <c r="U894"/>
      <c r="V894"/>
      <c r="W894"/>
      <c r="X894"/>
      <c r="Y894"/>
      <c r="Z894"/>
      <c r="AA894"/>
      <c r="AB894"/>
      <c r="AC894"/>
      <c r="AD894"/>
      <c r="AE894"/>
      <c r="AF894"/>
      <c r="AG894"/>
      <c r="AH894"/>
      <c r="AI894"/>
      <c r="AJ894"/>
      <c r="AK894"/>
      <c r="AL894"/>
      <c r="AM894"/>
      <c r="AN894" s="74"/>
      <c r="AO894"/>
      <c r="AP894"/>
      <c r="AQ894"/>
      <c r="AR894"/>
      <c r="AS894"/>
      <c r="AT894"/>
      <c r="AU894"/>
      <c r="AV894"/>
      <c r="AW894"/>
      <c r="AX894"/>
      <c r="AY894"/>
      <c r="AZ894"/>
      <c r="BA894"/>
      <c r="BB894"/>
      <c r="BC894"/>
      <c r="BD894"/>
      <c r="BE894"/>
      <c r="BF894"/>
      <c r="BG894"/>
      <c r="BH894"/>
      <c r="BI894"/>
      <c r="BJ894"/>
      <c r="BK894"/>
      <c r="BL894"/>
      <c r="BM894"/>
      <c r="BN894"/>
      <c r="BO894"/>
      <c r="BP894"/>
      <c r="BQ894"/>
      <c r="BR894"/>
      <c r="BS894"/>
      <c r="BT894"/>
      <c r="BU894"/>
      <c r="BV894"/>
      <c r="BW894"/>
      <c r="BX894"/>
    </row>
    <row r="895" spans="10:76">
      <c r="J895"/>
      <c r="K895"/>
      <c r="L895"/>
      <c r="M895"/>
      <c r="N895"/>
      <c r="O895"/>
      <c r="P895"/>
      <c r="Q895"/>
      <c r="R895"/>
      <c r="S895"/>
      <c r="T895"/>
      <c r="U895"/>
      <c r="V895"/>
      <c r="W895"/>
      <c r="X895"/>
      <c r="Y895"/>
      <c r="Z895"/>
      <c r="AA895"/>
      <c r="AB895"/>
      <c r="AC895"/>
      <c r="AD895"/>
      <c r="AE895"/>
      <c r="AF895"/>
      <c r="AG895"/>
      <c r="AH895"/>
      <c r="AI895"/>
      <c r="AJ895"/>
      <c r="AK895"/>
      <c r="AL895"/>
      <c r="AM895"/>
      <c r="AN895" s="74"/>
      <c r="AO895"/>
      <c r="AP895"/>
      <c r="AQ895"/>
      <c r="AR895"/>
      <c r="AS895"/>
      <c r="AT895"/>
      <c r="AU895"/>
      <c r="AV895"/>
      <c r="AW895"/>
      <c r="AX895"/>
      <c r="AY895"/>
      <c r="AZ895"/>
      <c r="BA895"/>
      <c r="BB895"/>
      <c r="BC895"/>
      <c r="BD895"/>
      <c r="BE895"/>
      <c r="BF895"/>
      <c r="BG895"/>
      <c r="BH895"/>
      <c r="BI895"/>
      <c r="BJ895"/>
      <c r="BK895"/>
      <c r="BL895"/>
      <c r="BM895"/>
      <c r="BN895"/>
      <c r="BO895"/>
      <c r="BP895"/>
      <c r="BQ895"/>
      <c r="BR895"/>
      <c r="BS895"/>
      <c r="BT895"/>
      <c r="BU895"/>
      <c r="BV895"/>
      <c r="BW895"/>
      <c r="BX895"/>
    </row>
    <row r="896" spans="10:76">
      <c r="J896"/>
      <c r="K896"/>
      <c r="L896"/>
      <c r="M896"/>
      <c r="N896"/>
      <c r="O896"/>
      <c r="P896"/>
      <c r="Q896"/>
      <c r="R896"/>
      <c r="S896"/>
      <c r="T896"/>
      <c r="U896"/>
      <c r="V896"/>
      <c r="W896"/>
      <c r="X896"/>
      <c r="Y896"/>
      <c r="Z896"/>
      <c r="AA896"/>
      <c r="AB896"/>
      <c r="AC896"/>
      <c r="AD896"/>
      <c r="AE896"/>
      <c r="AF896"/>
      <c r="AG896"/>
      <c r="AH896"/>
      <c r="AI896"/>
      <c r="AJ896"/>
      <c r="AK896"/>
      <c r="AL896"/>
      <c r="AM896"/>
      <c r="AN896" s="74"/>
      <c r="AO896"/>
      <c r="AP896"/>
      <c r="AQ896"/>
      <c r="AR896"/>
      <c r="AS896"/>
      <c r="AT896"/>
      <c r="AU896"/>
      <c r="AV896"/>
      <c r="AW896"/>
      <c r="AX896"/>
      <c r="AY896"/>
      <c r="AZ896"/>
      <c r="BA896"/>
      <c r="BB896"/>
      <c r="BC896"/>
      <c r="BD896"/>
      <c r="BE896"/>
      <c r="BF896"/>
      <c r="BG896"/>
      <c r="BH896"/>
      <c r="BI896"/>
      <c r="BJ896"/>
      <c r="BK896"/>
      <c r="BL896"/>
      <c r="BM896"/>
      <c r="BN896"/>
      <c r="BO896"/>
      <c r="BP896"/>
      <c r="BQ896"/>
      <c r="BR896"/>
      <c r="BS896"/>
      <c r="BT896"/>
      <c r="BU896"/>
      <c r="BV896"/>
      <c r="BW896"/>
      <c r="BX896"/>
    </row>
    <row r="897" spans="10:76">
      <c r="J897"/>
      <c r="K897"/>
      <c r="L897"/>
      <c r="M897"/>
      <c r="N897"/>
      <c r="O897"/>
      <c r="P897"/>
      <c r="Q897"/>
      <c r="R897"/>
      <c r="S897"/>
      <c r="T897"/>
      <c r="U897"/>
      <c r="V897"/>
      <c r="W897"/>
      <c r="X897"/>
      <c r="Y897"/>
      <c r="Z897"/>
      <c r="AA897"/>
      <c r="AB897"/>
      <c r="AC897"/>
      <c r="AD897"/>
      <c r="AE897"/>
      <c r="AF897"/>
      <c r="AG897"/>
      <c r="AH897"/>
      <c r="AI897"/>
      <c r="AJ897"/>
      <c r="AK897"/>
      <c r="AL897"/>
      <c r="AM897"/>
      <c r="AN897" s="74"/>
      <c r="AO897"/>
      <c r="AP897"/>
      <c r="AQ897"/>
      <c r="AR897"/>
      <c r="AS897"/>
      <c r="AT897"/>
      <c r="AU897"/>
      <c r="AV897"/>
      <c r="AW897"/>
      <c r="AX897"/>
      <c r="AY897"/>
      <c r="AZ897"/>
      <c r="BA897"/>
      <c r="BB897"/>
      <c r="BC897"/>
      <c r="BD897"/>
      <c r="BE897"/>
      <c r="BF897"/>
      <c r="BG897"/>
      <c r="BH897"/>
      <c r="BI897"/>
      <c r="BJ897"/>
      <c r="BK897"/>
      <c r="BL897"/>
      <c r="BM897"/>
      <c r="BN897"/>
      <c r="BO897"/>
      <c r="BP897"/>
      <c r="BQ897"/>
      <c r="BR897"/>
      <c r="BS897"/>
      <c r="BT897"/>
      <c r="BU897"/>
      <c r="BV897"/>
      <c r="BW897"/>
      <c r="BX897"/>
    </row>
    <row r="898" spans="10:76">
      <c r="J898"/>
      <c r="K898"/>
      <c r="L898"/>
      <c r="M898"/>
      <c r="N898"/>
      <c r="O898"/>
      <c r="P898"/>
      <c r="Q898"/>
      <c r="R898"/>
      <c r="S898"/>
      <c r="T898"/>
      <c r="U898"/>
      <c r="V898"/>
      <c r="W898"/>
      <c r="X898"/>
      <c r="Y898"/>
      <c r="Z898"/>
      <c r="AA898"/>
      <c r="AB898"/>
      <c r="AC898"/>
      <c r="AD898"/>
      <c r="AE898"/>
      <c r="AF898"/>
      <c r="AG898"/>
      <c r="AH898"/>
      <c r="AI898"/>
      <c r="AJ898"/>
      <c r="AK898"/>
      <c r="AL898"/>
      <c r="AM898"/>
      <c r="AN898" s="74"/>
      <c r="AO898"/>
      <c r="AP898"/>
      <c r="AQ898"/>
      <c r="AR898"/>
      <c r="AS898"/>
      <c r="AT898"/>
      <c r="AU898"/>
      <c r="AV898"/>
      <c r="AW898"/>
      <c r="AX898"/>
      <c r="AY898"/>
      <c r="AZ898"/>
      <c r="BA898"/>
      <c r="BB898"/>
      <c r="BC898"/>
      <c r="BD898"/>
      <c r="BE898"/>
      <c r="BF898"/>
      <c r="BG898"/>
      <c r="BH898"/>
      <c r="BI898"/>
      <c r="BJ898"/>
      <c r="BK898"/>
      <c r="BL898"/>
      <c r="BM898"/>
      <c r="BN898"/>
      <c r="BO898"/>
      <c r="BP898"/>
      <c r="BQ898"/>
      <c r="BR898"/>
      <c r="BS898"/>
      <c r="BT898"/>
      <c r="BU898"/>
      <c r="BV898"/>
      <c r="BW898"/>
      <c r="BX898"/>
    </row>
    <row r="899" spans="10:76">
      <c r="J899"/>
      <c r="K899"/>
      <c r="L899"/>
      <c r="M899"/>
      <c r="N899"/>
      <c r="O899"/>
      <c r="P899"/>
      <c r="Q899"/>
      <c r="R899"/>
      <c r="S899"/>
      <c r="T899"/>
      <c r="U899"/>
      <c r="V899"/>
      <c r="W899"/>
      <c r="X899"/>
      <c r="Y899"/>
      <c r="Z899"/>
      <c r="AA899"/>
      <c r="AB899"/>
      <c r="AC899"/>
      <c r="AD899"/>
      <c r="AE899"/>
      <c r="AF899"/>
      <c r="AG899"/>
      <c r="AH899"/>
      <c r="AI899"/>
      <c r="AJ899"/>
      <c r="AK899"/>
      <c r="AL899"/>
      <c r="AM899"/>
      <c r="AN899" s="74"/>
      <c r="AO899"/>
      <c r="AP899"/>
      <c r="AQ899"/>
      <c r="AR899"/>
      <c r="AS899"/>
      <c r="AT899"/>
      <c r="AU899"/>
      <c r="AV899"/>
      <c r="AW899"/>
      <c r="AX899"/>
      <c r="AY899"/>
      <c r="AZ899"/>
      <c r="BA899"/>
      <c r="BB899"/>
      <c r="BC899"/>
      <c r="BD899"/>
      <c r="BE899"/>
      <c r="BF899"/>
      <c r="BG899"/>
      <c r="BH899"/>
      <c r="BI899"/>
      <c r="BJ899"/>
      <c r="BK899"/>
      <c r="BL899"/>
      <c r="BM899"/>
      <c r="BN899"/>
      <c r="BO899"/>
      <c r="BP899"/>
      <c r="BQ899"/>
      <c r="BR899"/>
      <c r="BS899"/>
      <c r="BT899"/>
      <c r="BU899"/>
      <c r="BV899"/>
      <c r="BW899"/>
      <c r="BX899"/>
    </row>
    <row r="900" spans="10:76">
      <c r="J900"/>
      <c r="K900"/>
      <c r="L900"/>
      <c r="M900"/>
      <c r="N900"/>
      <c r="O900"/>
      <c r="P900"/>
      <c r="Q900"/>
      <c r="R900"/>
      <c r="S900"/>
      <c r="T900"/>
      <c r="U900"/>
      <c r="V900"/>
      <c r="W900"/>
      <c r="X900"/>
      <c r="Y900"/>
      <c r="Z900"/>
      <c r="AA900"/>
      <c r="AB900"/>
      <c r="AC900"/>
      <c r="AD900"/>
      <c r="AE900"/>
      <c r="AF900"/>
      <c r="AG900"/>
      <c r="AH900"/>
      <c r="AI900"/>
      <c r="AJ900"/>
      <c r="AK900"/>
      <c r="AL900"/>
      <c r="AM900"/>
      <c r="AN900" s="74"/>
      <c r="AO900"/>
      <c r="AP900"/>
      <c r="AQ900"/>
      <c r="AR900"/>
      <c r="AS900"/>
      <c r="AT900"/>
      <c r="AU900"/>
      <c r="AV900"/>
      <c r="AW900"/>
      <c r="AX900"/>
      <c r="AY900"/>
      <c r="AZ900"/>
      <c r="BA900"/>
      <c r="BB900"/>
      <c r="BC900"/>
      <c r="BD900"/>
      <c r="BE900"/>
      <c r="BF900"/>
      <c r="BG900"/>
      <c r="BH900"/>
      <c r="BI900"/>
      <c r="BJ900"/>
      <c r="BK900"/>
      <c r="BL900"/>
      <c r="BM900"/>
      <c r="BN900"/>
      <c r="BO900"/>
      <c r="BP900"/>
      <c r="BQ900"/>
      <c r="BR900"/>
      <c r="BS900"/>
      <c r="BT900"/>
      <c r="BU900"/>
      <c r="BV900"/>
      <c r="BW900"/>
      <c r="BX900"/>
    </row>
    <row r="901" spans="10:76">
      <c r="J901"/>
      <c r="K901"/>
      <c r="L901"/>
      <c r="M901"/>
      <c r="N901"/>
      <c r="O901"/>
      <c r="P901"/>
      <c r="Q901"/>
      <c r="R901"/>
      <c r="S901"/>
      <c r="T901"/>
      <c r="U901"/>
      <c r="V901"/>
      <c r="W901"/>
      <c r="X901"/>
      <c r="Y901"/>
      <c r="Z901"/>
      <c r="AA901"/>
      <c r="AB901"/>
      <c r="AC901"/>
      <c r="AD901"/>
      <c r="AE901"/>
      <c r="AF901"/>
      <c r="AG901"/>
      <c r="AH901"/>
      <c r="AI901"/>
      <c r="AJ901"/>
      <c r="AK901"/>
      <c r="AL901"/>
      <c r="AM901"/>
      <c r="AN901" s="74"/>
      <c r="AO901"/>
      <c r="AP901"/>
      <c r="AQ901"/>
      <c r="AR901"/>
      <c r="AS901"/>
      <c r="AT901"/>
      <c r="AU901"/>
      <c r="AV901"/>
      <c r="AW901"/>
      <c r="AX901"/>
      <c r="AY901"/>
      <c r="AZ901"/>
      <c r="BA901"/>
      <c r="BB901"/>
      <c r="BC901"/>
      <c r="BD901"/>
      <c r="BE901"/>
      <c r="BF901"/>
      <c r="BG901"/>
      <c r="BH901"/>
      <c r="BI901"/>
      <c r="BJ901"/>
      <c r="BK901"/>
      <c r="BL901"/>
      <c r="BM901"/>
      <c r="BN901"/>
      <c r="BO901"/>
      <c r="BP901"/>
      <c r="BQ901"/>
      <c r="BR901"/>
      <c r="BS901"/>
      <c r="BT901"/>
      <c r="BU901"/>
      <c r="BV901"/>
      <c r="BW901"/>
      <c r="BX901"/>
    </row>
    <row r="902" spans="10:76">
      <c r="J902"/>
      <c r="K902"/>
      <c r="L902"/>
      <c r="M902"/>
      <c r="N902"/>
      <c r="O902"/>
      <c r="P902"/>
      <c r="Q902"/>
      <c r="R902"/>
      <c r="S902"/>
      <c r="T902"/>
      <c r="U902"/>
      <c r="V902"/>
      <c r="W902"/>
      <c r="X902"/>
      <c r="Y902"/>
      <c r="Z902"/>
      <c r="AA902"/>
      <c r="AB902"/>
      <c r="AC902"/>
      <c r="AD902"/>
      <c r="AE902"/>
      <c r="AF902"/>
      <c r="AG902"/>
      <c r="AH902"/>
      <c r="AI902"/>
      <c r="AJ902"/>
      <c r="AK902"/>
      <c r="AL902"/>
      <c r="AM902"/>
      <c r="AN902" s="74"/>
      <c r="AO902"/>
      <c r="AP902"/>
      <c r="AQ902"/>
      <c r="AR902"/>
      <c r="AS902"/>
      <c r="AT902"/>
      <c r="AU902"/>
      <c r="AV902"/>
      <c r="AW902"/>
      <c r="AX902"/>
      <c r="AY902"/>
      <c r="AZ902"/>
      <c r="BA902"/>
      <c r="BB902"/>
      <c r="BC902"/>
      <c r="BD902"/>
      <c r="BE902"/>
      <c r="BF902"/>
      <c r="BG902"/>
      <c r="BH902"/>
      <c r="BI902"/>
      <c r="BJ902"/>
      <c r="BK902"/>
      <c r="BL902"/>
      <c r="BM902"/>
      <c r="BN902"/>
      <c r="BO902"/>
      <c r="BP902"/>
      <c r="BQ902"/>
      <c r="BR902"/>
      <c r="BS902"/>
      <c r="BT902"/>
      <c r="BU902"/>
      <c r="BV902"/>
      <c r="BW902"/>
      <c r="BX902"/>
    </row>
    <row r="903" spans="10:76">
      <c r="J903"/>
      <c r="K903"/>
      <c r="L903"/>
      <c r="M903"/>
      <c r="N903"/>
      <c r="O903"/>
      <c r="P903"/>
      <c r="Q903"/>
      <c r="R903"/>
      <c r="S903"/>
      <c r="T903"/>
      <c r="U903"/>
      <c r="V903"/>
      <c r="W903"/>
      <c r="X903"/>
      <c r="Y903"/>
      <c r="Z903"/>
      <c r="AA903"/>
      <c r="AB903"/>
      <c r="AC903"/>
      <c r="AD903"/>
      <c r="AE903"/>
      <c r="AF903"/>
      <c r="AG903"/>
      <c r="AH903"/>
      <c r="AI903"/>
      <c r="AJ903"/>
      <c r="AK903"/>
      <c r="AL903"/>
      <c r="AM903"/>
      <c r="AN903" s="74"/>
      <c r="AO903"/>
      <c r="AP903"/>
      <c r="AQ903"/>
      <c r="AR903"/>
      <c r="AS903"/>
      <c r="AT903"/>
      <c r="AU903"/>
      <c r="AV903"/>
      <c r="AW903"/>
      <c r="AX903"/>
      <c r="AY903"/>
      <c r="AZ903"/>
      <c r="BA903"/>
      <c r="BB903"/>
      <c r="BC903"/>
      <c r="BD903"/>
      <c r="BE903"/>
      <c r="BF903"/>
      <c r="BG903"/>
      <c r="BH903"/>
      <c r="BI903"/>
      <c r="BJ903"/>
      <c r="BK903"/>
      <c r="BL903"/>
      <c r="BM903"/>
      <c r="BN903"/>
      <c r="BO903"/>
      <c r="BP903"/>
      <c r="BQ903"/>
      <c r="BR903"/>
      <c r="BS903"/>
      <c r="BT903"/>
      <c r="BU903"/>
      <c r="BV903"/>
      <c r="BW903"/>
      <c r="BX903"/>
    </row>
    <row r="904" spans="10:76">
      <c r="J904"/>
      <c r="K904"/>
      <c r="L904"/>
      <c r="M904"/>
      <c r="N904"/>
      <c r="O904"/>
      <c r="P904"/>
      <c r="Q904"/>
      <c r="R904"/>
      <c r="S904"/>
      <c r="T904"/>
      <c r="U904"/>
      <c r="V904"/>
      <c r="W904"/>
      <c r="X904"/>
      <c r="Y904"/>
      <c r="Z904"/>
      <c r="AA904"/>
      <c r="AB904"/>
      <c r="AC904"/>
      <c r="AD904"/>
      <c r="AE904"/>
      <c r="AF904"/>
      <c r="AG904"/>
      <c r="AH904"/>
      <c r="AI904"/>
      <c r="AJ904"/>
      <c r="AK904"/>
      <c r="AL904"/>
      <c r="AM904"/>
      <c r="AN904" s="74"/>
      <c r="AO904"/>
      <c r="AP904"/>
      <c r="AQ904"/>
      <c r="AR904"/>
      <c r="AS904"/>
      <c r="AT904"/>
      <c r="AU904"/>
      <c r="AV904"/>
      <c r="AW904"/>
      <c r="AX904"/>
      <c r="AY904"/>
      <c r="AZ904"/>
      <c r="BA904"/>
      <c r="BB904"/>
      <c r="BC904"/>
      <c r="BD904"/>
      <c r="BE904"/>
      <c r="BF904"/>
      <c r="BG904"/>
      <c r="BH904"/>
      <c r="BI904"/>
      <c r="BJ904"/>
      <c r="BK904"/>
      <c r="BL904"/>
      <c r="BM904"/>
      <c r="BN904"/>
      <c r="BO904"/>
      <c r="BP904"/>
      <c r="BQ904"/>
      <c r="BR904"/>
      <c r="BS904"/>
      <c r="BT904"/>
      <c r="BU904"/>
      <c r="BV904"/>
      <c r="BW904"/>
      <c r="BX904"/>
    </row>
    <row r="905" spans="10:76">
      <c r="J905"/>
      <c r="K905"/>
      <c r="L905"/>
      <c r="M905"/>
      <c r="N905"/>
      <c r="O905"/>
      <c r="P905"/>
      <c r="Q905"/>
      <c r="R905"/>
      <c r="S905"/>
      <c r="T905"/>
      <c r="U905"/>
      <c r="V905"/>
      <c r="W905"/>
      <c r="X905"/>
      <c r="Y905"/>
      <c r="Z905"/>
      <c r="AA905"/>
      <c r="AB905"/>
      <c r="AC905"/>
      <c r="AD905"/>
      <c r="AE905"/>
      <c r="AF905"/>
      <c r="AG905"/>
      <c r="AH905"/>
      <c r="AI905"/>
      <c r="AJ905"/>
      <c r="AK905"/>
      <c r="AL905"/>
      <c r="AM905"/>
      <c r="AN905" s="74"/>
      <c r="AO905"/>
      <c r="AP905"/>
      <c r="AQ905"/>
      <c r="AR905"/>
      <c r="AS905"/>
      <c r="AT905"/>
      <c r="AU905"/>
      <c r="AV905"/>
      <c r="AW905"/>
      <c r="AX905"/>
      <c r="AY905"/>
      <c r="AZ905"/>
      <c r="BA905"/>
      <c r="BB905"/>
      <c r="BC905"/>
      <c r="BD905"/>
      <c r="BE905"/>
      <c r="BF905"/>
      <c r="BG905"/>
      <c r="BH905"/>
      <c r="BI905"/>
      <c r="BJ905"/>
      <c r="BK905"/>
      <c r="BL905"/>
      <c r="BM905"/>
      <c r="BN905"/>
      <c r="BO905"/>
      <c r="BP905"/>
      <c r="BQ905"/>
      <c r="BR905"/>
      <c r="BS905"/>
      <c r="BT905"/>
      <c r="BU905"/>
      <c r="BV905"/>
      <c r="BW905"/>
      <c r="BX905"/>
    </row>
    <row r="906" spans="10:76">
      <c r="J906"/>
      <c r="K906"/>
      <c r="L906"/>
      <c r="M906"/>
      <c r="N906"/>
      <c r="O906"/>
      <c r="P906"/>
      <c r="Q906"/>
      <c r="R906"/>
      <c r="S906"/>
      <c r="T906"/>
      <c r="U906"/>
      <c r="V906"/>
      <c r="W906"/>
      <c r="X906"/>
      <c r="Y906"/>
      <c r="Z906"/>
      <c r="AA906"/>
      <c r="AB906"/>
      <c r="AC906"/>
      <c r="AD906"/>
      <c r="AE906"/>
      <c r="AF906"/>
      <c r="AG906"/>
      <c r="AH906"/>
      <c r="AI906"/>
      <c r="AJ906"/>
      <c r="AK906"/>
      <c r="AL906"/>
      <c r="AM906"/>
      <c r="AN906" s="74"/>
      <c r="AO906"/>
      <c r="AP906"/>
      <c r="AQ906"/>
      <c r="AR906"/>
      <c r="AS906"/>
      <c r="AT906"/>
      <c r="AU906"/>
      <c r="AV906"/>
      <c r="AW906"/>
      <c r="AX906"/>
      <c r="AY906"/>
      <c r="AZ906"/>
      <c r="BA906"/>
      <c r="BB906"/>
      <c r="BC906"/>
      <c r="BD906"/>
      <c r="BE906"/>
      <c r="BF906"/>
      <c r="BG906"/>
      <c r="BH906"/>
      <c r="BI906"/>
      <c r="BJ906"/>
      <c r="BK906"/>
      <c r="BL906"/>
      <c r="BM906"/>
      <c r="BN906"/>
      <c r="BO906"/>
      <c r="BP906"/>
      <c r="BQ906"/>
      <c r="BR906"/>
      <c r="BS906"/>
      <c r="BT906"/>
      <c r="BU906"/>
      <c r="BV906"/>
      <c r="BW906"/>
      <c r="BX906"/>
    </row>
    <row r="907" spans="10:76">
      <c r="J907"/>
      <c r="K907"/>
      <c r="L907"/>
      <c r="M907"/>
      <c r="N907"/>
      <c r="O907"/>
      <c r="P907"/>
      <c r="Q907"/>
      <c r="R907"/>
      <c r="S907"/>
      <c r="T907"/>
      <c r="U907"/>
      <c r="V907"/>
      <c r="W907"/>
      <c r="X907"/>
      <c r="Y907"/>
      <c r="Z907"/>
      <c r="AA907"/>
      <c r="AB907"/>
      <c r="AC907"/>
      <c r="AD907"/>
      <c r="AE907"/>
      <c r="AF907"/>
      <c r="AG907"/>
      <c r="AH907"/>
      <c r="AI907"/>
      <c r="AJ907"/>
      <c r="AK907"/>
      <c r="AL907"/>
      <c r="AM907"/>
      <c r="AN907" s="74"/>
      <c r="AO907"/>
      <c r="AP907"/>
      <c r="AQ907"/>
      <c r="AR907"/>
      <c r="AS907"/>
      <c r="AT907"/>
      <c r="AU907"/>
      <c r="AV907"/>
      <c r="AW907"/>
      <c r="AX907"/>
      <c r="AY907"/>
      <c r="AZ907"/>
      <c r="BA907"/>
      <c r="BB907"/>
      <c r="BC907"/>
      <c r="BD907"/>
      <c r="BE907"/>
      <c r="BF907"/>
      <c r="BG907"/>
      <c r="BH907"/>
      <c r="BI907"/>
      <c r="BJ907"/>
      <c r="BK907"/>
      <c r="BL907"/>
      <c r="BM907"/>
      <c r="BN907"/>
      <c r="BO907"/>
      <c r="BP907"/>
      <c r="BQ907"/>
      <c r="BR907"/>
      <c r="BS907"/>
      <c r="BT907"/>
      <c r="BU907"/>
      <c r="BV907"/>
      <c r="BW907"/>
      <c r="BX907"/>
    </row>
    <row r="908" spans="10:76">
      <c r="J908"/>
      <c r="K908"/>
      <c r="L908"/>
      <c r="M908"/>
      <c r="N908"/>
      <c r="O908"/>
      <c r="P908"/>
      <c r="Q908"/>
      <c r="R908"/>
      <c r="S908"/>
      <c r="T908"/>
      <c r="U908"/>
      <c r="V908"/>
      <c r="W908"/>
      <c r="X908"/>
      <c r="Y908"/>
      <c r="Z908"/>
      <c r="AA908"/>
      <c r="AB908"/>
      <c r="AC908"/>
      <c r="AD908"/>
      <c r="AE908"/>
      <c r="AF908"/>
      <c r="AG908"/>
      <c r="AH908"/>
      <c r="AI908"/>
      <c r="AJ908"/>
      <c r="AK908"/>
      <c r="AL908"/>
      <c r="AM908"/>
      <c r="AN908" s="74"/>
      <c r="AO908"/>
      <c r="AP908"/>
      <c r="AQ908"/>
      <c r="AR908"/>
      <c r="AS908"/>
      <c r="AT908"/>
      <c r="AU908"/>
      <c r="AV908"/>
      <c r="AW908"/>
      <c r="AX908"/>
      <c r="AY908"/>
      <c r="AZ908"/>
      <c r="BA908"/>
      <c r="BB908"/>
      <c r="BC908"/>
      <c r="BD908"/>
      <c r="BE908"/>
      <c r="BF908"/>
      <c r="BG908"/>
      <c r="BH908"/>
      <c r="BI908"/>
      <c r="BJ908"/>
      <c r="BK908"/>
      <c r="BL908"/>
      <c r="BM908"/>
      <c r="BN908"/>
      <c r="BO908"/>
      <c r="BP908"/>
      <c r="BQ908"/>
      <c r="BR908"/>
      <c r="BS908"/>
      <c r="BT908"/>
      <c r="BU908"/>
      <c r="BV908"/>
      <c r="BW908"/>
      <c r="BX908"/>
    </row>
    <row r="909" spans="10:76">
      <c r="J909"/>
      <c r="K909"/>
      <c r="L909"/>
      <c r="M909"/>
      <c r="N909"/>
      <c r="O909"/>
      <c r="P909"/>
      <c r="Q909"/>
      <c r="R909"/>
      <c r="S909"/>
      <c r="T909"/>
      <c r="U909"/>
      <c r="V909"/>
      <c r="W909"/>
      <c r="X909"/>
      <c r="Y909"/>
      <c r="Z909"/>
      <c r="AA909"/>
      <c r="AB909"/>
      <c r="AC909"/>
      <c r="AD909"/>
      <c r="AE909"/>
      <c r="AF909"/>
      <c r="AG909"/>
      <c r="AH909"/>
      <c r="AI909"/>
      <c r="AJ909"/>
      <c r="AK909"/>
      <c r="AL909"/>
      <c r="AM909"/>
      <c r="AN909" s="74"/>
      <c r="AO909"/>
      <c r="AP909"/>
      <c r="AQ909"/>
      <c r="AR909"/>
      <c r="AS909"/>
      <c r="AT909"/>
      <c r="AU909"/>
      <c r="AV909"/>
      <c r="AW909"/>
      <c r="AX909"/>
      <c r="AY909"/>
      <c r="AZ909"/>
      <c r="BA909"/>
      <c r="BB909"/>
      <c r="BC909"/>
      <c r="BD909"/>
      <c r="BE909"/>
      <c r="BF909"/>
      <c r="BG909"/>
      <c r="BH909"/>
      <c r="BI909"/>
      <c r="BJ909"/>
      <c r="BK909"/>
      <c r="BL909"/>
      <c r="BM909"/>
      <c r="BN909"/>
      <c r="BO909"/>
      <c r="BP909"/>
      <c r="BQ909"/>
      <c r="BR909"/>
      <c r="BS909"/>
      <c r="BT909"/>
      <c r="BU909"/>
      <c r="BV909"/>
      <c r="BW909"/>
      <c r="BX909"/>
    </row>
    <row r="910" spans="10:76">
      <c r="J910"/>
      <c r="K910"/>
      <c r="L910"/>
      <c r="M910"/>
      <c r="N910"/>
      <c r="O910"/>
      <c r="P910"/>
      <c r="Q910"/>
      <c r="R910"/>
      <c r="S910"/>
      <c r="T910"/>
      <c r="U910"/>
      <c r="V910"/>
      <c r="W910"/>
      <c r="X910"/>
      <c r="Y910"/>
      <c r="Z910"/>
      <c r="AA910"/>
      <c r="AB910"/>
      <c r="AC910"/>
      <c r="AD910"/>
      <c r="AE910"/>
      <c r="AF910"/>
      <c r="AG910"/>
      <c r="AH910"/>
      <c r="AI910"/>
      <c r="AJ910"/>
      <c r="AK910"/>
      <c r="AL910"/>
      <c r="AM910"/>
      <c r="AN910" s="74"/>
      <c r="AO910"/>
      <c r="AP910"/>
      <c r="AQ910"/>
      <c r="AR910"/>
      <c r="AS910"/>
      <c r="AT910"/>
      <c r="AU910"/>
      <c r="AV910"/>
      <c r="AW910"/>
      <c r="AX910"/>
      <c r="AY910"/>
      <c r="AZ910"/>
      <c r="BA910"/>
      <c r="BB910"/>
      <c r="BC910"/>
      <c r="BD910"/>
      <c r="BE910"/>
      <c r="BF910"/>
      <c r="BG910"/>
      <c r="BH910"/>
      <c r="BI910"/>
      <c r="BJ910"/>
      <c r="BK910"/>
      <c r="BL910"/>
      <c r="BM910"/>
      <c r="BN910"/>
      <c r="BO910"/>
      <c r="BP910"/>
      <c r="BQ910"/>
      <c r="BR910"/>
      <c r="BS910"/>
      <c r="BT910"/>
      <c r="BU910"/>
      <c r="BV910"/>
      <c r="BW910"/>
      <c r="BX910"/>
    </row>
    <row r="911" spans="10:76">
      <c r="J911"/>
      <c r="K911"/>
      <c r="L911"/>
      <c r="M911"/>
      <c r="N911"/>
      <c r="O911"/>
      <c r="P911"/>
      <c r="Q911"/>
      <c r="R911"/>
      <c r="S911"/>
      <c r="T911"/>
      <c r="U911"/>
      <c r="V911"/>
      <c r="W911"/>
      <c r="X911"/>
      <c r="Y911"/>
      <c r="Z911"/>
      <c r="AA911"/>
      <c r="AB911"/>
      <c r="AC911"/>
      <c r="AD911"/>
      <c r="AE911"/>
      <c r="AF911"/>
      <c r="AG911"/>
      <c r="AH911"/>
      <c r="AI911"/>
      <c r="AJ911"/>
      <c r="AK911"/>
      <c r="AL911"/>
      <c r="AM911"/>
      <c r="AN911" s="74"/>
      <c r="AO911"/>
      <c r="AP911"/>
      <c r="AQ911"/>
      <c r="AR911"/>
      <c r="AS911"/>
      <c r="AT911"/>
      <c r="AU911"/>
      <c r="AV911"/>
      <c r="AW911"/>
      <c r="AX911"/>
      <c r="AY911"/>
      <c r="AZ911"/>
      <c r="BA911"/>
      <c r="BB911"/>
      <c r="BC911"/>
      <c r="BD911"/>
      <c r="BE911"/>
      <c r="BF911"/>
      <c r="BG911"/>
      <c r="BH911"/>
      <c r="BI911"/>
      <c r="BJ911"/>
      <c r="BK911"/>
      <c r="BL911"/>
      <c r="BM911"/>
      <c r="BN911"/>
      <c r="BO911"/>
      <c r="BP911"/>
      <c r="BQ911"/>
      <c r="BR911"/>
      <c r="BS911"/>
      <c r="BT911"/>
      <c r="BU911"/>
      <c r="BV911"/>
      <c r="BW911"/>
      <c r="BX911"/>
    </row>
    <row r="912" spans="10:76">
      <c r="J912"/>
      <c r="K912"/>
      <c r="L912"/>
      <c r="M912"/>
      <c r="N912"/>
      <c r="O912"/>
      <c r="P912"/>
      <c r="Q912"/>
      <c r="R912"/>
      <c r="S912"/>
      <c r="T912"/>
      <c r="U912"/>
      <c r="V912"/>
      <c r="W912"/>
      <c r="X912"/>
      <c r="Y912"/>
      <c r="Z912"/>
      <c r="AA912"/>
      <c r="AB912"/>
      <c r="AC912"/>
      <c r="AD912"/>
      <c r="AE912"/>
      <c r="AF912"/>
      <c r="AG912"/>
      <c r="AH912"/>
      <c r="AI912"/>
      <c r="AJ912"/>
      <c r="AK912"/>
      <c r="AL912"/>
      <c r="AM912"/>
      <c r="AN912" s="74"/>
      <c r="AO912"/>
      <c r="AP912"/>
      <c r="AQ912"/>
      <c r="AR912"/>
      <c r="AS912"/>
      <c r="AT912"/>
      <c r="AU912"/>
      <c r="AV912"/>
      <c r="AW912"/>
      <c r="AX912"/>
      <c r="AY912"/>
      <c r="AZ912"/>
      <c r="BA912"/>
      <c r="BB912"/>
      <c r="BC912"/>
      <c r="BD912"/>
      <c r="BE912"/>
      <c r="BF912"/>
      <c r="BG912"/>
      <c r="BH912"/>
      <c r="BI912"/>
      <c r="BJ912"/>
      <c r="BK912"/>
      <c r="BL912"/>
      <c r="BM912"/>
      <c r="BN912"/>
      <c r="BO912"/>
      <c r="BP912"/>
      <c r="BQ912"/>
      <c r="BR912"/>
      <c r="BS912"/>
      <c r="BT912"/>
      <c r="BU912"/>
      <c r="BV912"/>
      <c r="BW912"/>
      <c r="BX912"/>
    </row>
    <row r="913" spans="10:76">
      <c r="J913"/>
      <c r="K913"/>
      <c r="L913"/>
      <c r="M913"/>
      <c r="N913"/>
      <c r="O913"/>
      <c r="P913"/>
      <c r="Q913"/>
      <c r="R913"/>
      <c r="S913"/>
      <c r="T913"/>
      <c r="U913"/>
      <c r="V913"/>
      <c r="W913"/>
      <c r="X913"/>
      <c r="Y913"/>
      <c r="Z913"/>
      <c r="AA913"/>
      <c r="AB913"/>
      <c r="AC913"/>
      <c r="AD913"/>
      <c r="AE913"/>
      <c r="AF913"/>
      <c r="AG913"/>
      <c r="AH913"/>
      <c r="AI913"/>
      <c r="AJ913"/>
      <c r="AK913"/>
      <c r="AL913"/>
      <c r="AM913"/>
      <c r="AN913" s="74"/>
      <c r="AO913"/>
      <c r="AP913"/>
      <c r="AQ913"/>
      <c r="AR913"/>
      <c r="AS913"/>
      <c r="AT913"/>
      <c r="AU913"/>
      <c r="AV913"/>
      <c r="AW913"/>
      <c r="AX913"/>
      <c r="AY913"/>
      <c r="AZ913"/>
      <c r="BA913"/>
      <c r="BB913"/>
      <c r="BC913"/>
      <c r="BD913"/>
      <c r="BE913"/>
      <c r="BF913"/>
      <c r="BG913"/>
      <c r="BH913"/>
      <c r="BI913"/>
      <c r="BJ913"/>
      <c r="BK913"/>
      <c r="BL913"/>
      <c r="BM913"/>
      <c r="BN913"/>
      <c r="BO913"/>
      <c r="BP913"/>
      <c r="BQ913"/>
      <c r="BR913"/>
      <c r="BS913"/>
      <c r="BT913"/>
      <c r="BU913"/>
      <c r="BV913"/>
      <c r="BW913"/>
      <c r="BX913"/>
    </row>
    <row r="914" spans="10:76">
      <c r="J914"/>
      <c r="K914"/>
      <c r="L914"/>
      <c r="M914"/>
      <c r="N914"/>
      <c r="O914"/>
      <c r="P914"/>
      <c r="Q914"/>
      <c r="R914"/>
      <c r="S914"/>
      <c r="T914"/>
      <c r="U914"/>
      <c r="V914"/>
      <c r="W914"/>
      <c r="X914"/>
      <c r="Y914"/>
      <c r="Z914"/>
      <c r="AA914"/>
      <c r="AB914"/>
      <c r="AC914"/>
      <c r="AD914"/>
      <c r="AE914"/>
      <c r="AF914"/>
      <c r="AG914"/>
      <c r="AH914"/>
      <c r="AI914"/>
      <c r="AJ914"/>
      <c r="AK914"/>
      <c r="AL914"/>
      <c r="AM914"/>
      <c r="AN914" s="74"/>
      <c r="AO914"/>
      <c r="AP914"/>
      <c r="AQ914"/>
      <c r="AR914"/>
      <c r="AS914"/>
      <c r="AT914"/>
      <c r="AU914"/>
      <c r="AV914"/>
      <c r="AW914"/>
      <c r="AX914"/>
      <c r="AY914"/>
      <c r="AZ914"/>
      <c r="BA914"/>
      <c r="BB914"/>
      <c r="BC914"/>
      <c r="BD914"/>
      <c r="BE914"/>
      <c r="BF914"/>
      <c r="BG914"/>
      <c r="BH914"/>
      <c r="BI914"/>
      <c r="BJ914"/>
      <c r="BK914"/>
      <c r="BL914"/>
      <c r="BM914"/>
      <c r="BN914"/>
      <c r="BO914"/>
      <c r="BP914"/>
      <c r="BQ914"/>
      <c r="BR914"/>
      <c r="BS914"/>
      <c r="BT914"/>
      <c r="BU914"/>
      <c r="BV914"/>
      <c r="BW914"/>
      <c r="BX914"/>
    </row>
    <row r="915" spans="10:76">
      <c r="J915"/>
      <c r="K915"/>
      <c r="L915"/>
      <c r="M915"/>
      <c r="N915"/>
      <c r="O915"/>
      <c r="P915"/>
      <c r="Q915"/>
      <c r="R915"/>
      <c r="S915"/>
      <c r="T915"/>
      <c r="U915"/>
      <c r="V915"/>
      <c r="W915"/>
      <c r="X915"/>
      <c r="Y915"/>
      <c r="Z915"/>
      <c r="AA915"/>
      <c r="AB915"/>
      <c r="AC915"/>
      <c r="AD915"/>
      <c r="AE915"/>
      <c r="AF915"/>
      <c r="AG915"/>
      <c r="AH915"/>
      <c r="AI915"/>
      <c r="AJ915"/>
      <c r="AK915"/>
      <c r="AL915"/>
      <c r="AM915"/>
      <c r="AN915" s="74"/>
      <c r="AO915"/>
      <c r="AP915"/>
      <c r="AQ915"/>
      <c r="AR915"/>
      <c r="AS915"/>
      <c r="AT915"/>
      <c r="AU915"/>
      <c r="AV915"/>
      <c r="AW915"/>
      <c r="AX915"/>
      <c r="AY915"/>
      <c r="AZ915"/>
      <c r="BA915"/>
      <c r="BB915"/>
      <c r="BC915"/>
      <c r="BD915"/>
      <c r="BE915"/>
      <c r="BF915"/>
      <c r="BG915"/>
      <c r="BH915"/>
      <c r="BI915"/>
      <c r="BJ915"/>
      <c r="BK915"/>
      <c r="BL915"/>
      <c r="BM915"/>
      <c r="BN915"/>
      <c r="BO915"/>
      <c r="BP915"/>
      <c r="BQ915"/>
      <c r="BR915"/>
      <c r="BS915"/>
      <c r="BT915"/>
      <c r="BU915"/>
      <c r="BV915"/>
      <c r="BW915"/>
      <c r="BX915"/>
    </row>
    <row r="916" spans="10:76">
      <c r="J916"/>
      <c r="K916"/>
      <c r="L916"/>
      <c r="M916"/>
      <c r="N916"/>
      <c r="O916"/>
      <c r="P916"/>
      <c r="Q916"/>
      <c r="R916"/>
      <c r="S916"/>
      <c r="T916"/>
      <c r="U916"/>
      <c r="V916"/>
      <c r="W916"/>
      <c r="X916"/>
      <c r="Y916"/>
      <c r="Z916"/>
      <c r="AA916"/>
      <c r="AB916"/>
      <c r="AC916"/>
      <c r="AD916"/>
      <c r="AE916"/>
      <c r="AF916"/>
      <c r="AG916"/>
      <c r="AH916"/>
      <c r="AI916"/>
      <c r="AJ916"/>
      <c r="AK916"/>
      <c r="AL916"/>
      <c r="AM916"/>
      <c r="AN916" s="74"/>
      <c r="AO916"/>
      <c r="AP916"/>
      <c r="AQ916"/>
      <c r="AR916"/>
      <c r="AS916"/>
      <c r="AT916"/>
      <c r="AU916"/>
      <c r="AV916"/>
      <c r="AW916"/>
      <c r="AX916"/>
      <c r="AY916"/>
      <c r="AZ916"/>
      <c r="BA916"/>
      <c r="BB916"/>
      <c r="BC916"/>
      <c r="BD916"/>
      <c r="BE916"/>
      <c r="BF916"/>
      <c r="BG916"/>
      <c r="BH916"/>
      <c r="BI916"/>
      <c r="BJ916"/>
      <c r="BK916"/>
      <c r="BL916"/>
      <c r="BM916"/>
      <c r="BN916"/>
      <c r="BO916"/>
      <c r="BP916"/>
      <c r="BQ916"/>
      <c r="BR916"/>
      <c r="BS916"/>
      <c r="BT916"/>
      <c r="BU916"/>
      <c r="BV916"/>
      <c r="BW916"/>
      <c r="BX916"/>
    </row>
    <row r="917" spans="10:76">
      <c r="J917"/>
      <c r="K917"/>
      <c r="L917"/>
      <c r="M917"/>
      <c r="N917"/>
      <c r="O917"/>
      <c r="P917"/>
      <c r="Q917"/>
      <c r="R917"/>
      <c r="S917"/>
      <c r="T917"/>
      <c r="U917"/>
      <c r="V917"/>
      <c r="W917"/>
      <c r="X917"/>
      <c r="Y917"/>
      <c r="Z917"/>
      <c r="AA917"/>
      <c r="AB917"/>
      <c r="AC917"/>
      <c r="AD917"/>
      <c r="AE917"/>
      <c r="AF917"/>
      <c r="AG917"/>
      <c r="AH917"/>
      <c r="AI917"/>
      <c r="AJ917"/>
      <c r="AK917"/>
      <c r="AL917"/>
      <c r="AM917"/>
      <c r="AN917" s="74"/>
      <c r="AO917"/>
      <c r="AP917"/>
      <c r="AQ917"/>
      <c r="AR917"/>
      <c r="AS917"/>
      <c r="AT917"/>
      <c r="AU917"/>
      <c r="AV917"/>
      <c r="AW917"/>
      <c r="AX917"/>
      <c r="AY917"/>
      <c r="AZ917"/>
      <c r="BA917"/>
      <c r="BB917"/>
      <c r="BC917"/>
      <c r="BD917"/>
      <c r="BE917"/>
      <c r="BF917"/>
      <c r="BG917"/>
      <c r="BH917"/>
      <c r="BI917"/>
      <c r="BJ917"/>
      <c r="BK917"/>
      <c r="BL917"/>
      <c r="BM917"/>
      <c r="BN917"/>
      <c r="BO917"/>
      <c r="BP917"/>
      <c r="BQ917"/>
      <c r="BR917"/>
      <c r="BS917"/>
      <c r="BT917"/>
      <c r="BU917"/>
      <c r="BV917"/>
      <c r="BW917"/>
      <c r="BX917"/>
    </row>
    <row r="918" spans="10:76">
      <c r="J918"/>
      <c r="K918"/>
      <c r="L918"/>
      <c r="M918"/>
      <c r="N918"/>
      <c r="O918"/>
      <c r="P918"/>
      <c r="Q918"/>
      <c r="R918"/>
      <c r="S918"/>
      <c r="T918"/>
      <c r="U918"/>
      <c r="V918"/>
      <c r="W918"/>
      <c r="X918"/>
      <c r="Y918"/>
      <c r="Z918"/>
      <c r="AA918"/>
      <c r="AB918"/>
      <c r="AC918"/>
      <c r="AD918"/>
      <c r="AE918"/>
      <c r="AF918"/>
      <c r="AG918"/>
      <c r="AH918"/>
      <c r="AI918"/>
      <c r="AJ918"/>
      <c r="AK918"/>
      <c r="AL918"/>
      <c r="AM918"/>
      <c r="AN918" s="74"/>
      <c r="AO918"/>
      <c r="AP918"/>
      <c r="AQ918"/>
      <c r="AR918"/>
      <c r="AS918"/>
      <c r="AT918"/>
      <c r="AU918"/>
      <c r="AV918"/>
      <c r="AW918"/>
      <c r="AX918"/>
      <c r="AY918"/>
      <c r="AZ918"/>
      <c r="BA918"/>
      <c r="BB918"/>
      <c r="BC918"/>
      <c r="BD918"/>
      <c r="BE918"/>
      <c r="BF918"/>
      <c r="BG918"/>
      <c r="BH918"/>
      <c r="BI918"/>
      <c r="BJ918"/>
      <c r="BK918"/>
      <c r="BL918"/>
      <c r="BM918"/>
      <c r="BN918"/>
      <c r="BO918"/>
      <c r="BP918"/>
      <c r="BQ918"/>
      <c r="BR918"/>
      <c r="BS918"/>
      <c r="BT918"/>
      <c r="BU918"/>
      <c r="BV918"/>
      <c r="BW918"/>
      <c r="BX918"/>
    </row>
    <row r="919" spans="10:76">
      <c r="J919"/>
      <c r="K919"/>
      <c r="L919"/>
      <c r="M919"/>
      <c r="N919"/>
      <c r="O919"/>
      <c r="P919"/>
      <c r="Q919"/>
      <c r="R919"/>
      <c r="S919"/>
      <c r="T919"/>
      <c r="U919"/>
      <c r="V919"/>
      <c r="W919"/>
      <c r="X919"/>
      <c r="Y919"/>
      <c r="Z919"/>
      <c r="AA919"/>
      <c r="AB919"/>
      <c r="AC919"/>
      <c r="AD919"/>
      <c r="AE919"/>
      <c r="AF919"/>
      <c r="AG919"/>
      <c r="AH919"/>
      <c r="AI919"/>
      <c r="AJ919"/>
      <c r="AK919"/>
      <c r="AL919"/>
      <c r="AM919"/>
      <c r="AN919" s="74"/>
      <c r="AO919"/>
      <c r="AP919"/>
      <c r="AQ919"/>
      <c r="AR919"/>
      <c r="AS919"/>
      <c r="AT919"/>
      <c r="AU919"/>
      <c r="AV919"/>
      <c r="AW919"/>
      <c r="AX919"/>
      <c r="AY919"/>
      <c r="AZ919"/>
      <c r="BA919"/>
      <c r="BB919"/>
      <c r="BC919"/>
      <c r="BD919"/>
      <c r="BE919"/>
      <c r="BF919"/>
      <c r="BG919"/>
      <c r="BH919"/>
      <c r="BI919"/>
      <c r="BJ919"/>
      <c r="BK919"/>
      <c r="BL919"/>
      <c r="BM919"/>
      <c r="BN919"/>
      <c r="BO919"/>
      <c r="BP919"/>
      <c r="BQ919"/>
      <c r="BR919"/>
      <c r="BS919"/>
      <c r="BT919"/>
      <c r="BU919"/>
      <c r="BV919"/>
      <c r="BW919"/>
      <c r="BX919"/>
    </row>
    <row r="920" spans="10:76">
      <c r="J920"/>
      <c r="K920"/>
      <c r="L920"/>
      <c r="M920"/>
      <c r="N920"/>
      <c r="O920"/>
      <c r="P920"/>
      <c r="Q920"/>
      <c r="R920"/>
      <c r="S920"/>
      <c r="T920"/>
      <c r="U920"/>
      <c r="V920"/>
      <c r="W920"/>
      <c r="X920"/>
      <c r="Y920"/>
      <c r="Z920"/>
      <c r="AA920"/>
      <c r="AB920"/>
      <c r="AC920"/>
      <c r="AD920"/>
      <c r="AE920"/>
      <c r="AF920"/>
      <c r="AG920"/>
      <c r="AH920"/>
      <c r="AI920"/>
      <c r="AJ920"/>
      <c r="AK920"/>
      <c r="AL920"/>
      <c r="AM920"/>
      <c r="AN920" s="74"/>
      <c r="AO920"/>
      <c r="AP920"/>
      <c r="AQ920"/>
      <c r="AR920"/>
      <c r="AS920"/>
      <c r="AT920"/>
      <c r="AU920"/>
      <c r="AV920"/>
      <c r="AW920"/>
      <c r="AX920"/>
      <c r="AY920"/>
      <c r="AZ920"/>
      <c r="BA920"/>
      <c r="BB920"/>
      <c r="BC920"/>
      <c r="BD920"/>
      <c r="BE920"/>
      <c r="BF920"/>
      <c r="BG920"/>
      <c r="BH920"/>
      <c r="BI920"/>
      <c r="BJ920"/>
      <c r="BK920"/>
      <c r="BL920"/>
      <c r="BM920"/>
      <c r="BN920"/>
      <c r="BO920"/>
      <c r="BP920"/>
      <c r="BQ920"/>
      <c r="BR920"/>
      <c r="BS920"/>
      <c r="BT920"/>
      <c r="BU920"/>
      <c r="BV920"/>
      <c r="BW920"/>
      <c r="BX920"/>
    </row>
    <row r="921" spans="10:76">
      <c r="J921"/>
      <c r="K921"/>
      <c r="L921"/>
      <c r="M921"/>
      <c r="N921"/>
      <c r="O921"/>
      <c r="P921"/>
      <c r="Q921"/>
      <c r="R921"/>
      <c r="S921"/>
      <c r="T921"/>
      <c r="U921"/>
      <c r="V921"/>
      <c r="W921"/>
      <c r="X921"/>
      <c r="Y921"/>
      <c r="Z921"/>
      <c r="AA921"/>
      <c r="AB921"/>
      <c r="AC921"/>
      <c r="AD921"/>
      <c r="AE921"/>
      <c r="AF921"/>
      <c r="AG921"/>
      <c r="AH921"/>
      <c r="AI921"/>
      <c r="AJ921"/>
      <c r="AK921"/>
      <c r="AL921"/>
      <c r="AM921"/>
      <c r="AN921" s="74"/>
      <c r="AO921"/>
      <c r="AP921"/>
      <c r="AQ921"/>
      <c r="AR921"/>
      <c r="AS921"/>
      <c r="AT921"/>
      <c r="AU921"/>
      <c r="AV921"/>
      <c r="AW921"/>
      <c r="AX921"/>
      <c r="AY921"/>
      <c r="AZ921"/>
      <c r="BA921"/>
      <c r="BB921"/>
      <c r="BC921"/>
      <c r="BD921"/>
      <c r="BE921"/>
      <c r="BF921"/>
      <c r="BG921"/>
      <c r="BH921"/>
      <c r="BI921"/>
      <c r="BJ921"/>
      <c r="BK921"/>
      <c r="BL921"/>
      <c r="BM921"/>
      <c r="BN921"/>
      <c r="BO921"/>
      <c r="BP921"/>
      <c r="BQ921"/>
      <c r="BR921"/>
      <c r="BS921"/>
      <c r="BT921"/>
      <c r="BU921"/>
      <c r="BV921"/>
      <c r="BW921"/>
      <c r="BX921"/>
    </row>
    <row r="922" spans="10:76">
      <c r="J922"/>
      <c r="K922"/>
      <c r="L922"/>
      <c r="M922"/>
      <c r="N922"/>
      <c r="O922"/>
      <c r="P922"/>
      <c r="Q922"/>
      <c r="R922"/>
      <c r="S922"/>
      <c r="T922"/>
      <c r="U922"/>
      <c r="V922"/>
      <c r="W922"/>
      <c r="X922"/>
      <c r="Y922"/>
      <c r="Z922"/>
      <c r="AA922"/>
      <c r="AB922"/>
      <c r="AC922"/>
      <c r="AD922"/>
      <c r="AE922"/>
      <c r="AF922"/>
      <c r="AG922"/>
      <c r="AH922"/>
      <c r="AI922"/>
      <c r="AJ922"/>
      <c r="AK922"/>
      <c r="AL922"/>
      <c r="AM922"/>
      <c r="AN922" s="74"/>
      <c r="AO922"/>
      <c r="AP922"/>
      <c r="AQ922"/>
      <c r="AR922"/>
      <c r="AS922"/>
      <c r="AT922"/>
      <c r="AU922"/>
      <c r="AV922"/>
      <c r="AW922"/>
      <c r="AX922"/>
      <c r="AY922"/>
      <c r="AZ922"/>
      <c r="BA922"/>
      <c r="BB922"/>
      <c r="BC922"/>
      <c r="BD922"/>
      <c r="BE922"/>
      <c r="BF922"/>
      <c r="BG922"/>
      <c r="BH922"/>
      <c r="BI922"/>
      <c r="BJ922"/>
      <c r="BK922"/>
      <c r="BL922"/>
      <c r="BM922"/>
      <c r="BN922"/>
      <c r="BO922"/>
      <c r="BP922"/>
      <c r="BQ922"/>
      <c r="BR922"/>
      <c r="BS922"/>
      <c r="BT922"/>
      <c r="BU922"/>
      <c r="BV922"/>
      <c r="BW922"/>
      <c r="BX922"/>
    </row>
    <row r="923" spans="10:76">
      <c r="J923"/>
      <c r="K923"/>
      <c r="L923"/>
      <c r="M923"/>
      <c r="N923"/>
      <c r="O923"/>
      <c r="P923"/>
      <c r="Q923"/>
      <c r="R923"/>
      <c r="S923"/>
      <c r="T923"/>
      <c r="U923"/>
      <c r="V923"/>
      <c r="W923"/>
      <c r="X923"/>
      <c r="Y923"/>
      <c r="Z923"/>
      <c r="AA923"/>
      <c r="AB923"/>
      <c r="AC923"/>
      <c r="AD923"/>
      <c r="AE923"/>
      <c r="AF923"/>
      <c r="AG923"/>
      <c r="AH923"/>
      <c r="AI923"/>
      <c r="AJ923"/>
      <c r="AK923"/>
      <c r="AL923"/>
      <c r="AM923"/>
      <c r="AN923" s="74"/>
      <c r="AO923"/>
      <c r="AP923"/>
      <c r="AQ923"/>
      <c r="AR923"/>
      <c r="AS923"/>
      <c r="AT923"/>
      <c r="AU923"/>
      <c r="AV923"/>
      <c r="AW923"/>
      <c r="AX923"/>
      <c r="AY923"/>
      <c r="AZ923"/>
      <c r="BA923"/>
      <c r="BB923"/>
      <c r="BC923"/>
      <c r="BD923"/>
      <c r="BE923"/>
      <c r="BF923"/>
      <c r="BG923"/>
      <c r="BH923"/>
      <c r="BI923"/>
      <c r="BJ923"/>
      <c r="BK923"/>
      <c r="BL923"/>
      <c r="BM923"/>
      <c r="BN923"/>
      <c r="BO923"/>
      <c r="BP923"/>
      <c r="BQ923"/>
      <c r="BR923"/>
      <c r="BS923"/>
      <c r="BT923"/>
      <c r="BU923"/>
      <c r="BV923"/>
      <c r="BW923"/>
      <c r="BX923"/>
    </row>
    <row r="924" spans="10:76">
      <c r="J924"/>
      <c r="K924"/>
      <c r="L924"/>
      <c r="M924"/>
      <c r="N924"/>
      <c r="O924"/>
      <c r="P924"/>
      <c r="Q924"/>
      <c r="R924"/>
      <c r="S924"/>
      <c r="T924"/>
      <c r="U924"/>
      <c r="V924"/>
      <c r="W924"/>
      <c r="X924"/>
      <c r="Y924"/>
      <c r="Z924"/>
      <c r="AA924"/>
      <c r="AB924"/>
      <c r="AC924"/>
      <c r="AD924"/>
      <c r="AE924"/>
      <c r="AF924"/>
      <c r="AG924"/>
      <c r="AH924"/>
      <c r="AI924"/>
      <c r="AJ924"/>
      <c r="AK924"/>
      <c r="AL924"/>
      <c r="AM924"/>
      <c r="AN924" s="74"/>
      <c r="AO924"/>
      <c r="AP924"/>
      <c r="AQ924"/>
      <c r="AR924"/>
      <c r="AS924"/>
      <c r="AT924"/>
      <c r="AU924"/>
      <c r="AV924"/>
      <c r="AW924"/>
      <c r="AX924"/>
      <c r="AY924"/>
      <c r="AZ924"/>
      <c r="BA924"/>
      <c r="BB924"/>
      <c r="BC924"/>
      <c r="BD924"/>
      <c r="BE924"/>
      <c r="BF924"/>
      <c r="BG924"/>
      <c r="BH924"/>
      <c r="BI924"/>
      <c r="BJ924"/>
      <c r="BK924"/>
      <c r="BL924"/>
      <c r="BM924"/>
      <c r="BN924"/>
      <c r="BO924"/>
      <c r="BP924"/>
      <c r="BQ924"/>
      <c r="BR924"/>
      <c r="BS924"/>
      <c r="BT924"/>
      <c r="BU924"/>
      <c r="BV924"/>
      <c r="BW924"/>
      <c r="BX924"/>
    </row>
    <row r="925" spans="10:76">
      <c r="J925"/>
      <c r="K925"/>
      <c r="L925"/>
      <c r="M925"/>
      <c r="N925"/>
      <c r="O925"/>
      <c r="P925"/>
      <c r="Q925"/>
      <c r="R925"/>
      <c r="S925"/>
      <c r="T925"/>
      <c r="U925"/>
      <c r="V925"/>
      <c r="W925"/>
      <c r="X925"/>
      <c r="Y925"/>
      <c r="Z925"/>
      <c r="AA925"/>
      <c r="AB925"/>
      <c r="AC925"/>
      <c r="AD925"/>
      <c r="AE925"/>
      <c r="AF925"/>
      <c r="AG925"/>
      <c r="AH925"/>
      <c r="AI925"/>
      <c r="AJ925"/>
      <c r="AK925"/>
      <c r="AL925"/>
      <c r="AM925"/>
      <c r="AN925" s="74"/>
      <c r="AO925"/>
      <c r="AP925"/>
      <c r="AQ925"/>
      <c r="AR925"/>
      <c r="AS925"/>
      <c r="AT925"/>
      <c r="AU925"/>
      <c r="AV925"/>
      <c r="AW925"/>
      <c r="AX925"/>
      <c r="AY925"/>
      <c r="AZ925"/>
      <c r="BA925"/>
      <c r="BB925"/>
      <c r="BC925"/>
      <c r="BD925"/>
      <c r="BE925"/>
      <c r="BF925"/>
      <c r="BG925"/>
      <c r="BH925"/>
      <c r="BI925"/>
      <c r="BJ925"/>
      <c r="BK925"/>
      <c r="BL925"/>
      <c r="BM925"/>
      <c r="BN925"/>
      <c r="BO925"/>
      <c r="BP925"/>
      <c r="BQ925"/>
      <c r="BR925"/>
      <c r="BS925"/>
      <c r="BT925"/>
      <c r="BU925"/>
      <c r="BV925"/>
      <c r="BW925"/>
      <c r="BX925"/>
    </row>
    <row r="926" spans="10:76">
      <c r="J926"/>
      <c r="K926"/>
      <c r="L926"/>
      <c r="M926"/>
      <c r="N926"/>
      <c r="O926"/>
      <c r="P926"/>
      <c r="Q926"/>
      <c r="R926"/>
      <c r="S926"/>
      <c r="T926"/>
      <c r="U926"/>
      <c r="V926"/>
      <c r="W926"/>
      <c r="X926"/>
      <c r="Y926"/>
      <c r="Z926"/>
      <c r="AA926"/>
      <c r="AB926"/>
      <c r="AC926"/>
      <c r="AD926"/>
      <c r="AE926"/>
      <c r="AF926"/>
      <c r="AG926"/>
      <c r="AH926"/>
      <c r="AI926"/>
      <c r="AJ926"/>
      <c r="AK926"/>
      <c r="AL926"/>
      <c r="AM926"/>
      <c r="AN926" s="74"/>
      <c r="AO926"/>
      <c r="AP926"/>
      <c r="AQ926"/>
      <c r="AR926"/>
      <c r="AS926"/>
      <c r="AT926"/>
      <c r="AU926"/>
      <c r="AV926"/>
      <c r="AW926"/>
      <c r="AX926"/>
      <c r="AY926"/>
      <c r="AZ926"/>
      <c r="BA926"/>
      <c r="BB926"/>
      <c r="BC926"/>
      <c r="BD926"/>
      <c r="BE926"/>
      <c r="BF926"/>
      <c r="BG926"/>
      <c r="BH926"/>
      <c r="BI926"/>
      <c r="BJ926"/>
      <c r="BK926"/>
      <c r="BL926"/>
      <c r="BM926"/>
      <c r="BN926"/>
      <c r="BO926"/>
      <c r="BP926"/>
      <c r="BQ926"/>
      <c r="BR926"/>
      <c r="BS926"/>
      <c r="BT926"/>
      <c r="BU926"/>
      <c r="BV926"/>
      <c r="BW926"/>
      <c r="BX926"/>
    </row>
    <row r="927" spans="10:76">
      <c r="J927"/>
      <c r="K927"/>
      <c r="L927"/>
      <c r="M927"/>
      <c r="N927"/>
      <c r="O927"/>
      <c r="P927"/>
      <c r="Q927"/>
      <c r="R927"/>
      <c r="S927"/>
      <c r="T927"/>
      <c r="U927"/>
      <c r="V927"/>
      <c r="W927"/>
      <c r="X927"/>
      <c r="Y927"/>
      <c r="Z927"/>
      <c r="AA927"/>
      <c r="AB927"/>
      <c r="AC927"/>
      <c r="AD927"/>
      <c r="AE927"/>
      <c r="AF927"/>
      <c r="AG927"/>
      <c r="AH927"/>
      <c r="AI927"/>
      <c r="AJ927"/>
      <c r="AK927"/>
      <c r="AL927"/>
      <c r="AM927"/>
      <c r="AN927" s="74"/>
      <c r="AO927"/>
      <c r="AP927"/>
      <c r="AQ927"/>
      <c r="AR927"/>
      <c r="AS927"/>
      <c r="AT927"/>
      <c r="AU927"/>
      <c r="AV927"/>
      <c r="AW927"/>
      <c r="AX927"/>
      <c r="AY927"/>
      <c r="AZ927"/>
      <c r="BA927"/>
      <c r="BB927"/>
      <c r="BC927"/>
      <c r="BD927"/>
      <c r="BE927"/>
      <c r="BF927"/>
      <c r="BG927"/>
      <c r="BH927"/>
      <c r="BI927"/>
      <c r="BJ927"/>
      <c r="BK927"/>
      <c r="BL927"/>
      <c r="BM927"/>
      <c r="BN927"/>
      <c r="BO927"/>
      <c r="BP927"/>
      <c r="BQ927"/>
      <c r="BR927"/>
      <c r="BS927"/>
      <c r="BT927"/>
      <c r="BU927"/>
      <c r="BV927"/>
      <c r="BW927"/>
      <c r="BX927"/>
    </row>
    <row r="928" spans="10:76">
      <c r="J928"/>
      <c r="K928"/>
      <c r="L928"/>
      <c r="M928"/>
      <c r="N928"/>
      <c r="O928"/>
      <c r="P928"/>
      <c r="Q928"/>
      <c r="R928"/>
      <c r="S928"/>
      <c r="T928"/>
      <c r="U928"/>
      <c r="V928"/>
      <c r="W928"/>
      <c r="X928"/>
      <c r="Y928"/>
      <c r="Z928"/>
      <c r="AA928"/>
      <c r="AB928"/>
      <c r="AC928"/>
      <c r="AD928"/>
      <c r="AE928"/>
      <c r="AF928"/>
      <c r="AG928"/>
      <c r="AH928"/>
      <c r="AI928"/>
      <c r="AJ928"/>
      <c r="AK928"/>
      <c r="AL928"/>
      <c r="AM928"/>
      <c r="AN928" s="74"/>
      <c r="AO928"/>
      <c r="AP928"/>
      <c r="AQ928"/>
      <c r="AR928"/>
      <c r="AS928"/>
      <c r="AT928"/>
      <c r="AU928"/>
      <c r="AV928"/>
      <c r="AW928"/>
      <c r="AX928"/>
      <c r="AY928"/>
      <c r="AZ928"/>
      <c r="BA928"/>
      <c r="BB928"/>
      <c r="BC928"/>
      <c r="BD928"/>
      <c r="BE928"/>
      <c r="BF928"/>
      <c r="BG928"/>
      <c r="BH928"/>
      <c r="BI928"/>
      <c r="BJ928"/>
      <c r="BK928"/>
      <c r="BL928"/>
      <c r="BM928"/>
      <c r="BN928"/>
      <c r="BO928"/>
      <c r="BP928"/>
      <c r="BQ928"/>
      <c r="BR928"/>
      <c r="BS928"/>
      <c r="BT928"/>
      <c r="BU928"/>
      <c r="BV928"/>
      <c r="BW928"/>
      <c r="BX928"/>
    </row>
    <row r="929" spans="10:76">
      <c r="J929"/>
      <c r="K929"/>
      <c r="L929"/>
      <c r="M929"/>
      <c r="N929"/>
      <c r="O929"/>
      <c r="P929"/>
      <c r="Q929"/>
      <c r="R929"/>
      <c r="S929"/>
      <c r="T929"/>
      <c r="U929"/>
      <c r="V929"/>
      <c r="W929"/>
      <c r="X929"/>
      <c r="Y929"/>
      <c r="Z929"/>
      <c r="AA929"/>
      <c r="AB929"/>
      <c r="AC929"/>
      <c r="AD929"/>
      <c r="AE929"/>
      <c r="AF929"/>
      <c r="AG929"/>
      <c r="AH929"/>
      <c r="AI929"/>
      <c r="AJ929"/>
      <c r="AK929"/>
      <c r="AL929"/>
      <c r="AM929"/>
      <c r="AN929" s="74"/>
      <c r="AO929"/>
      <c r="AP929"/>
      <c r="AQ929"/>
      <c r="AR929"/>
      <c r="AS929"/>
      <c r="AT929"/>
      <c r="AU929"/>
      <c r="AV929"/>
      <c r="AW929"/>
      <c r="AX929"/>
      <c r="AY929"/>
      <c r="AZ929"/>
      <c r="BA929"/>
      <c r="BB929"/>
      <c r="BC929"/>
      <c r="BD929"/>
      <c r="BE929"/>
      <c r="BF929"/>
      <c r="BG929"/>
      <c r="BH929"/>
      <c r="BI929"/>
      <c r="BJ929"/>
      <c r="BK929"/>
      <c r="BL929"/>
      <c r="BM929"/>
      <c r="BN929"/>
      <c r="BO929"/>
      <c r="BP929"/>
      <c r="BQ929"/>
      <c r="BR929"/>
      <c r="BS929"/>
      <c r="BT929"/>
      <c r="BU929"/>
      <c r="BV929"/>
      <c r="BW929"/>
      <c r="BX929"/>
    </row>
    <row r="930" spans="10:76">
      <c r="J930"/>
      <c r="K930"/>
      <c r="L930"/>
      <c r="M930"/>
      <c r="N930"/>
      <c r="O930"/>
      <c r="P930"/>
      <c r="Q930"/>
      <c r="R930"/>
      <c r="S930"/>
      <c r="T930"/>
      <c r="U930"/>
      <c r="V930"/>
      <c r="W930"/>
      <c r="X930"/>
      <c r="Y930"/>
      <c r="Z930"/>
      <c r="AA930"/>
      <c r="AB930"/>
      <c r="AC930"/>
      <c r="AD930"/>
      <c r="AE930"/>
      <c r="AF930"/>
      <c r="AG930"/>
      <c r="AH930"/>
      <c r="AI930"/>
      <c r="AJ930"/>
      <c r="AK930"/>
      <c r="AL930"/>
      <c r="AM930"/>
      <c r="AN930" s="74"/>
      <c r="AO930"/>
      <c r="AP930"/>
      <c r="AQ930"/>
      <c r="AR930"/>
      <c r="AS930"/>
      <c r="AT930"/>
      <c r="AU930"/>
      <c r="AV930"/>
      <c r="AW930"/>
      <c r="AX930"/>
      <c r="AY930"/>
      <c r="AZ930"/>
      <c r="BA930"/>
      <c r="BB930"/>
      <c r="BC930"/>
      <c r="BD930"/>
      <c r="BE930"/>
      <c r="BF930"/>
      <c r="BG930"/>
      <c r="BH930"/>
      <c r="BI930"/>
      <c r="BJ930"/>
      <c r="BK930"/>
      <c r="BL930"/>
      <c r="BM930"/>
      <c r="BN930"/>
      <c r="BO930"/>
      <c r="BP930"/>
      <c r="BQ930"/>
      <c r="BR930"/>
      <c r="BS930"/>
      <c r="BT930"/>
      <c r="BU930"/>
      <c r="BV930"/>
      <c r="BW930"/>
      <c r="BX930"/>
    </row>
    <row r="931" spans="10:76">
      <c r="J931"/>
      <c r="K931"/>
      <c r="L931"/>
      <c r="M931"/>
      <c r="N931"/>
      <c r="O931"/>
      <c r="P931"/>
      <c r="Q931"/>
      <c r="R931"/>
      <c r="S931"/>
      <c r="T931"/>
      <c r="U931"/>
      <c r="V931"/>
      <c r="W931"/>
      <c r="X931"/>
      <c r="Y931"/>
      <c r="Z931"/>
      <c r="AA931"/>
      <c r="AB931"/>
      <c r="AC931"/>
      <c r="AD931"/>
      <c r="AE931"/>
      <c r="AF931"/>
      <c r="AG931"/>
      <c r="AH931"/>
      <c r="AI931"/>
      <c r="AJ931"/>
      <c r="AK931"/>
      <c r="AL931"/>
      <c r="AM931"/>
      <c r="AN931" s="74"/>
      <c r="AO931"/>
      <c r="AP931"/>
      <c r="AQ931"/>
      <c r="AR931"/>
      <c r="AS931"/>
      <c r="AT931"/>
      <c r="AU931"/>
      <c r="AV931"/>
      <c r="AW931"/>
      <c r="AX931"/>
      <c r="AY931"/>
      <c r="AZ931"/>
      <c r="BA931"/>
      <c r="BB931"/>
      <c r="BC931"/>
      <c r="BD931"/>
      <c r="BE931"/>
      <c r="BF931"/>
      <c r="BG931"/>
      <c r="BH931"/>
      <c r="BI931"/>
      <c r="BJ931"/>
      <c r="BK931"/>
      <c r="BL931"/>
      <c r="BM931"/>
      <c r="BN931"/>
      <c r="BO931"/>
      <c r="BP931"/>
      <c r="BQ931"/>
      <c r="BR931"/>
      <c r="BS931"/>
      <c r="BT931"/>
      <c r="BU931"/>
      <c r="BV931"/>
      <c r="BW931"/>
      <c r="BX931"/>
    </row>
    <row r="932" spans="10:76">
      <c r="J932"/>
      <c r="K932"/>
      <c r="L932"/>
      <c r="M932"/>
      <c r="N932"/>
      <c r="O932"/>
      <c r="P932"/>
      <c r="Q932"/>
      <c r="R932"/>
      <c r="S932"/>
      <c r="T932"/>
      <c r="U932"/>
      <c r="V932"/>
      <c r="W932"/>
      <c r="X932"/>
      <c r="Y932"/>
      <c r="Z932"/>
      <c r="AA932"/>
      <c r="AB932"/>
      <c r="AC932"/>
      <c r="AD932"/>
      <c r="AE932"/>
      <c r="AF932"/>
      <c r="AG932"/>
      <c r="AH932"/>
      <c r="AI932"/>
      <c r="AJ932"/>
      <c r="AK932"/>
      <c r="AL932"/>
      <c r="AM932"/>
      <c r="AN932" s="74"/>
      <c r="AO932"/>
      <c r="AP932"/>
      <c r="AQ932"/>
      <c r="AR932"/>
      <c r="AS932"/>
      <c r="AT932"/>
      <c r="AU932"/>
      <c r="AV932"/>
      <c r="AW932"/>
      <c r="AX932"/>
      <c r="AY932"/>
      <c r="AZ932"/>
      <c r="BA932"/>
      <c r="BB932"/>
      <c r="BC932"/>
      <c r="BD932"/>
      <c r="BE932"/>
      <c r="BF932"/>
      <c r="BG932"/>
      <c r="BH932"/>
      <c r="BI932"/>
      <c r="BJ932"/>
      <c r="BK932"/>
      <c r="BL932"/>
      <c r="BM932"/>
      <c r="BN932"/>
      <c r="BO932"/>
      <c r="BP932"/>
      <c r="BQ932"/>
      <c r="BR932"/>
      <c r="BS932"/>
      <c r="BT932"/>
      <c r="BU932"/>
      <c r="BV932"/>
      <c r="BW932"/>
      <c r="BX932"/>
    </row>
    <row r="933" spans="10:76">
      <c r="J933"/>
      <c r="K933"/>
      <c r="L933"/>
      <c r="M933"/>
      <c r="N933"/>
      <c r="O933"/>
      <c r="P933"/>
      <c r="Q933"/>
      <c r="R933"/>
      <c r="S933"/>
      <c r="T933"/>
      <c r="U933"/>
      <c r="V933"/>
      <c r="W933"/>
      <c r="X933"/>
      <c r="Y933"/>
      <c r="Z933"/>
      <c r="AA933"/>
      <c r="AB933"/>
      <c r="AC933"/>
      <c r="AD933"/>
      <c r="AE933"/>
      <c r="AF933"/>
      <c r="AG933"/>
      <c r="AH933"/>
      <c r="AI933"/>
      <c r="AJ933"/>
      <c r="AK933"/>
      <c r="AL933"/>
      <c r="AM933"/>
      <c r="AN933" s="74"/>
      <c r="AO933"/>
      <c r="AP933"/>
      <c r="AQ933"/>
      <c r="AR933"/>
      <c r="AS933"/>
      <c r="AT933"/>
      <c r="AU933"/>
      <c r="AV933"/>
      <c r="AW933"/>
      <c r="AX933"/>
      <c r="AY933"/>
      <c r="AZ933"/>
      <c r="BA933"/>
      <c r="BB933"/>
      <c r="BC933"/>
      <c r="BD933"/>
      <c r="BE933"/>
      <c r="BF933"/>
      <c r="BG933"/>
      <c r="BH933"/>
      <c r="BI933"/>
      <c r="BJ933"/>
      <c r="BK933"/>
      <c r="BL933"/>
      <c r="BM933"/>
      <c r="BN933"/>
      <c r="BO933"/>
      <c r="BP933"/>
      <c r="BQ933"/>
      <c r="BR933"/>
      <c r="BS933"/>
      <c r="BT933"/>
      <c r="BU933"/>
      <c r="BV933"/>
      <c r="BW933"/>
      <c r="BX933"/>
    </row>
    <row r="934" spans="10:76">
      <c r="J934"/>
      <c r="K934"/>
      <c r="L934"/>
      <c r="M934"/>
      <c r="N934"/>
      <c r="O934"/>
      <c r="P934"/>
      <c r="Q934"/>
      <c r="R934"/>
      <c r="S934"/>
      <c r="T934"/>
      <c r="U934"/>
      <c r="V934"/>
      <c r="W934"/>
      <c r="X934"/>
      <c r="Y934"/>
      <c r="Z934"/>
      <c r="AA934"/>
      <c r="AB934"/>
      <c r="AC934"/>
      <c r="AD934"/>
      <c r="AE934"/>
      <c r="AF934"/>
      <c r="AG934"/>
      <c r="AH934"/>
      <c r="AI934"/>
      <c r="AJ934"/>
      <c r="AK934"/>
      <c r="AL934"/>
      <c r="AM934"/>
      <c r="AN934" s="74"/>
      <c r="AO934"/>
      <c r="AP934"/>
      <c r="AQ934"/>
      <c r="AR934"/>
      <c r="AS934"/>
      <c r="AT934"/>
      <c r="AU934"/>
      <c r="AV934"/>
      <c r="AW934"/>
      <c r="AX934"/>
      <c r="AY934"/>
      <c r="AZ934"/>
      <c r="BA934"/>
      <c r="BB934"/>
      <c r="BC934"/>
      <c r="BD934"/>
      <c r="BE934"/>
      <c r="BF934"/>
      <c r="BG934"/>
      <c r="BH934"/>
      <c r="BI934"/>
      <c r="BJ934"/>
      <c r="BK934"/>
      <c r="BL934"/>
      <c r="BM934"/>
      <c r="BN934"/>
      <c r="BO934"/>
      <c r="BP934"/>
      <c r="BQ934"/>
      <c r="BR934"/>
      <c r="BS934"/>
      <c r="BT934"/>
      <c r="BU934"/>
      <c r="BV934"/>
      <c r="BW934"/>
      <c r="BX934"/>
    </row>
    <row r="935" spans="10:76">
      <c r="J935"/>
      <c r="K935"/>
      <c r="L935"/>
      <c r="M935"/>
      <c r="N935"/>
      <c r="O935"/>
      <c r="P935"/>
      <c r="Q935"/>
      <c r="R935"/>
      <c r="S935"/>
      <c r="T935"/>
      <c r="U935"/>
      <c r="V935"/>
      <c r="W935"/>
      <c r="X935"/>
      <c r="Y935"/>
      <c r="Z935"/>
      <c r="AA935"/>
      <c r="AB935"/>
      <c r="AC935"/>
      <c r="AD935"/>
      <c r="AE935"/>
      <c r="AF935"/>
      <c r="AG935"/>
      <c r="AH935"/>
      <c r="AI935"/>
      <c r="AJ935"/>
      <c r="AK935"/>
      <c r="AL935"/>
      <c r="AM935"/>
      <c r="AN935" s="74"/>
      <c r="AO935"/>
      <c r="AP935"/>
      <c r="AQ935"/>
      <c r="AR935"/>
      <c r="AS935"/>
      <c r="AT935"/>
      <c r="AU935"/>
      <c r="AV935"/>
      <c r="AW935"/>
      <c r="AX935"/>
      <c r="AY935"/>
      <c r="AZ935"/>
      <c r="BA935"/>
      <c r="BB935"/>
      <c r="BC935"/>
      <c r="BD935"/>
      <c r="BE935"/>
      <c r="BF935"/>
      <c r="BG935"/>
      <c r="BH935"/>
      <c r="BI935"/>
      <c r="BJ935"/>
      <c r="BK935"/>
      <c r="BL935"/>
      <c r="BM935"/>
      <c r="BN935"/>
      <c r="BO935"/>
      <c r="BP935"/>
      <c r="BQ935"/>
      <c r="BR935"/>
      <c r="BS935"/>
      <c r="BT935"/>
      <c r="BU935"/>
      <c r="BV935"/>
      <c r="BW935"/>
      <c r="BX935"/>
    </row>
    <row r="936" spans="10:76">
      <c r="J936"/>
      <c r="K936"/>
      <c r="L936"/>
      <c r="M936"/>
      <c r="N936"/>
      <c r="O936"/>
      <c r="P936"/>
      <c r="Q936"/>
      <c r="R936"/>
      <c r="S936"/>
      <c r="T936"/>
      <c r="U936"/>
      <c r="V936"/>
      <c r="W936"/>
      <c r="X936"/>
      <c r="Y936"/>
      <c r="Z936"/>
      <c r="AA936"/>
      <c r="AB936"/>
      <c r="AC936"/>
      <c r="AD936"/>
      <c r="AE936"/>
      <c r="AF936"/>
      <c r="AG936"/>
      <c r="AH936"/>
      <c r="AI936"/>
      <c r="AJ936"/>
      <c r="AK936"/>
      <c r="AL936"/>
      <c r="AM936"/>
      <c r="AN936" s="74"/>
      <c r="AO936"/>
      <c r="AP936"/>
      <c r="AQ936"/>
      <c r="AR936"/>
      <c r="AS936"/>
      <c r="AT936"/>
      <c r="AU936"/>
      <c r="AV936"/>
      <c r="AW936"/>
      <c r="AX936"/>
      <c r="AY936"/>
      <c r="AZ936"/>
      <c r="BA936"/>
      <c r="BB936"/>
      <c r="BC936"/>
      <c r="BD936"/>
      <c r="BE936"/>
      <c r="BF936"/>
      <c r="BG936"/>
      <c r="BH936"/>
      <c r="BI936"/>
      <c r="BJ936"/>
      <c r="BK936"/>
      <c r="BL936"/>
      <c r="BM936"/>
      <c r="BN936"/>
      <c r="BO936"/>
      <c r="BP936"/>
      <c r="BQ936"/>
      <c r="BR936"/>
      <c r="BS936"/>
      <c r="BT936"/>
      <c r="BU936"/>
      <c r="BV936"/>
      <c r="BW936"/>
      <c r="BX936"/>
    </row>
    <row r="937" spans="10:76">
      <c r="J937"/>
      <c r="K937"/>
      <c r="L937"/>
      <c r="M937"/>
      <c r="N937"/>
      <c r="O937"/>
      <c r="P937"/>
      <c r="Q937"/>
      <c r="R937"/>
      <c r="S937"/>
      <c r="T937"/>
      <c r="U937"/>
      <c r="V937"/>
      <c r="W937"/>
      <c r="X937"/>
      <c r="Y937"/>
      <c r="Z937"/>
      <c r="AA937"/>
      <c r="AB937"/>
      <c r="AC937"/>
      <c r="AD937"/>
      <c r="AE937"/>
      <c r="AF937"/>
      <c r="AG937"/>
      <c r="AH937"/>
      <c r="AI937"/>
      <c r="AJ937"/>
      <c r="AK937"/>
      <c r="AL937"/>
      <c r="AM937"/>
      <c r="AN937" s="74"/>
      <c r="AO937"/>
      <c r="AP937"/>
      <c r="AQ937"/>
      <c r="AR937"/>
      <c r="AS937"/>
      <c r="AT937"/>
      <c r="AU937"/>
      <c r="AV937"/>
      <c r="AW937"/>
      <c r="AX937"/>
      <c r="AY937"/>
      <c r="AZ937"/>
      <c r="BA937"/>
      <c r="BB937"/>
      <c r="BC937"/>
      <c r="BD937"/>
      <c r="BE937"/>
      <c r="BF937"/>
      <c r="BG937"/>
      <c r="BH937"/>
      <c r="BI937"/>
      <c r="BJ937"/>
      <c r="BK937"/>
      <c r="BL937"/>
      <c r="BM937"/>
      <c r="BN937"/>
      <c r="BO937"/>
      <c r="BP937"/>
      <c r="BQ937"/>
      <c r="BR937"/>
      <c r="BS937"/>
      <c r="BT937"/>
      <c r="BU937"/>
      <c r="BV937"/>
      <c r="BW937"/>
      <c r="BX937"/>
    </row>
    <row r="938" spans="10:76">
      <c r="J938"/>
      <c r="K938"/>
      <c r="L938"/>
      <c r="M938"/>
      <c r="N938"/>
      <c r="O938"/>
      <c r="P938"/>
      <c r="Q938"/>
      <c r="R938"/>
      <c r="S938"/>
      <c r="T938"/>
      <c r="U938"/>
      <c r="V938"/>
      <c r="W938"/>
      <c r="X938"/>
      <c r="Y938"/>
      <c r="Z938"/>
      <c r="AA938"/>
      <c r="AB938"/>
      <c r="AC938"/>
      <c r="AD938"/>
      <c r="AE938"/>
      <c r="AF938"/>
      <c r="AG938"/>
      <c r="AH938"/>
      <c r="AI938"/>
      <c r="AJ938"/>
      <c r="AK938"/>
      <c r="AL938"/>
      <c r="AM938"/>
      <c r="AN938" s="74"/>
      <c r="AO938"/>
      <c r="AP938"/>
      <c r="AQ938"/>
      <c r="AR938"/>
      <c r="AS938"/>
      <c r="AT938"/>
      <c r="AU938"/>
      <c r="AV938"/>
      <c r="AW938"/>
      <c r="AX938"/>
      <c r="AY938"/>
      <c r="AZ938"/>
      <c r="BA938"/>
      <c r="BB938"/>
      <c r="BC938"/>
      <c r="BD938"/>
      <c r="BE938"/>
      <c r="BF938"/>
      <c r="BG938"/>
      <c r="BH938"/>
      <c r="BI938"/>
      <c r="BJ938"/>
      <c r="BK938"/>
      <c r="BL938"/>
      <c r="BM938"/>
      <c r="BN938"/>
      <c r="BO938"/>
      <c r="BP938"/>
      <c r="BQ938"/>
      <c r="BR938"/>
      <c r="BS938"/>
      <c r="BT938"/>
      <c r="BU938"/>
      <c r="BV938"/>
      <c r="BW938"/>
      <c r="BX938"/>
    </row>
    <row r="939" spans="10:76">
      <c r="J939"/>
      <c r="K939"/>
      <c r="L939"/>
      <c r="M939"/>
      <c r="N939"/>
      <c r="O939"/>
      <c r="P939"/>
      <c r="Q939"/>
      <c r="R939"/>
      <c r="S939"/>
      <c r="T939"/>
      <c r="U939"/>
      <c r="V939"/>
      <c r="W939"/>
      <c r="X939"/>
      <c r="Y939"/>
      <c r="Z939"/>
      <c r="AA939"/>
      <c r="AB939"/>
      <c r="AC939"/>
      <c r="AD939"/>
      <c r="AE939"/>
      <c r="AF939"/>
      <c r="AG939"/>
      <c r="AH939"/>
      <c r="AI939"/>
      <c r="AJ939"/>
      <c r="AK939"/>
      <c r="AL939"/>
      <c r="AM939"/>
      <c r="AN939" s="74"/>
      <c r="AO939"/>
      <c r="AP939"/>
      <c r="AQ939"/>
      <c r="AR939"/>
      <c r="AS939"/>
      <c r="AT939"/>
      <c r="AU939"/>
      <c r="AV939"/>
      <c r="AW939"/>
      <c r="AX939"/>
      <c r="AY939"/>
      <c r="AZ939"/>
      <c r="BA939"/>
      <c r="BB939"/>
      <c r="BC939"/>
      <c r="BD939"/>
      <c r="BE939"/>
      <c r="BF939"/>
      <c r="BG939"/>
      <c r="BH939"/>
      <c r="BI939"/>
      <c r="BJ939"/>
      <c r="BK939"/>
      <c r="BL939"/>
      <c r="BM939"/>
      <c r="BN939"/>
      <c r="BO939"/>
      <c r="BP939"/>
      <c r="BQ939"/>
      <c r="BR939"/>
      <c r="BS939"/>
      <c r="BT939"/>
      <c r="BU939"/>
      <c r="BV939"/>
      <c r="BW939"/>
      <c r="BX939"/>
    </row>
    <row r="940" spans="10:76">
      <c r="J940"/>
      <c r="K940"/>
      <c r="L940"/>
      <c r="M940"/>
      <c r="N940"/>
      <c r="O940"/>
      <c r="P940"/>
      <c r="Q940"/>
      <c r="R940"/>
      <c r="S940"/>
      <c r="T940"/>
      <c r="U940"/>
      <c r="V940"/>
      <c r="W940"/>
      <c r="X940"/>
      <c r="Y940"/>
      <c r="Z940"/>
      <c r="AA940"/>
      <c r="AB940"/>
      <c r="AC940"/>
      <c r="AD940"/>
      <c r="AE940"/>
      <c r="AF940"/>
      <c r="AG940"/>
      <c r="AH940"/>
      <c r="AI940"/>
      <c r="AJ940"/>
      <c r="AK940"/>
      <c r="AL940"/>
      <c r="AM940"/>
      <c r="AN940" s="74"/>
      <c r="AO940"/>
      <c r="AP940"/>
      <c r="AQ940"/>
      <c r="AR940"/>
      <c r="AS940"/>
      <c r="AT940"/>
      <c r="AU940"/>
      <c r="AV940"/>
      <c r="AW940"/>
      <c r="AX940"/>
      <c r="AY940"/>
      <c r="AZ940"/>
      <c r="BA940"/>
      <c r="BB940"/>
      <c r="BC940"/>
      <c r="BD940"/>
      <c r="BE940"/>
      <c r="BF940"/>
      <c r="BG940"/>
      <c r="BH940"/>
      <c r="BI940"/>
      <c r="BJ940"/>
      <c r="BK940"/>
      <c r="BL940"/>
      <c r="BM940"/>
      <c r="BN940"/>
      <c r="BO940"/>
      <c r="BP940"/>
      <c r="BQ940"/>
      <c r="BR940"/>
      <c r="BS940"/>
      <c r="BT940"/>
      <c r="BU940"/>
      <c r="BV940"/>
      <c r="BW940"/>
      <c r="BX940"/>
    </row>
    <row r="941" spans="10:76">
      <c r="J941"/>
      <c r="K941"/>
      <c r="L941"/>
      <c r="M941"/>
      <c r="N941"/>
      <c r="O941"/>
      <c r="P941"/>
      <c r="Q941"/>
      <c r="R941"/>
      <c r="S941"/>
      <c r="T941"/>
      <c r="U941"/>
      <c r="V941"/>
      <c r="W941"/>
      <c r="X941"/>
      <c r="Y941"/>
      <c r="Z941"/>
      <c r="AA941"/>
      <c r="AB941"/>
      <c r="AC941"/>
      <c r="AD941"/>
      <c r="AE941"/>
      <c r="AF941"/>
      <c r="AG941"/>
      <c r="AH941"/>
      <c r="AI941"/>
      <c r="AJ941"/>
      <c r="AK941"/>
      <c r="AL941"/>
      <c r="AM941"/>
      <c r="AN941" s="74"/>
      <c r="AO941"/>
      <c r="AP941"/>
      <c r="AQ941"/>
      <c r="AR941"/>
      <c r="AS941"/>
      <c r="AT941"/>
      <c r="AU941"/>
      <c r="AV941"/>
      <c r="AW941"/>
      <c r="AX941"/>
      <c r="AY941"/>
      <c r="AZ941"/>
      <c r="BA941"/>
      <c r="BB941"/>
      <c r="BC941"/>
      <c r="BD941"/>
      <c r="BE941"/>
      <c r="BF941"/>
      <c r="BG941"/>
      <c r="BH941"/>
      <c r="BI941"/>
      <c r="BJ941"/>
      <c r="BK941"/>
      <c r="BL941"/>
      <c r="BM941"/>
      <c r="BN941"/>
      <c r="BO941"/>
      <c r="BP941"/>
      <c r="BQ941"/>
      <c r="BR941"/>
      <c r="BS941"/>
      <c r="BT941"/>
      <c r="BU941"/>
      <c r="BV941"/>
      <c r="BW941"/>
      <c r="BX941"/>
    </row>
    <row r="942" spans="10:76">
      <c r="J942"/>
      <c r="K942"/>
      <c r="L942"/>
      <c r="M942"/>
      <c r="N942"/>
      <c r="O942"/>
      <c r="P942"/>
      <c r="Q942"/>
      <c r="R942"/>
      <c r="S942"/>
      <c r="T942"/>
      <c r="U942"/>
      <c r="V942"/>
      <c r="W942"/>
      <c r="X942"/>
      <c r="Y942"/>
      <c r="Z942"/>
      <c r="AA942"/>
      <c r="AB942"/>
      <c r="AC942"/>
      <c r="AD942"/>
      <c r="AE942"/>
      <c r="AF942"/>
      <c r="AG942"/>
      <c r="AH942"/>
      <c r="AI942"/>
      <c r="AJ942"/>
      <c r="AK942"/>
      <c r="AL942"/>
      <c r="AM942"/>
      <c r="AN942" s="74"/>
      <c r="AO942"/>
      <c r="AP942"/>
      <c r="AQ942"/>
      <c r="AR942"/>
      <c r="AS942"/>
      <c r="AT942"/>
      <c r="AU942"/>
      <c r="AV942"/>
      <c r="AW942"/>
      <c r="AX942"/>
      <c r="AY942"/>
      <c r="AZ942"/>
      <c r="BA942"/>
      <c r="BB942"/>
      <c r="BC942"/>
      <c r="BD942"/>
      <c r="BE942"/>
      <c r="BF942"/>
      <c r="BG942"/>
      <c r="BH942"/>
      <c r="BI942"/>
      <c r="BJ942"/>
      <c r="BK942"/>
      <c r="BL942"/>
      <c r="BM942"/>
      <c r="BN942"/>
      <c r="BO942"/>
      <c r="BP942"/>
      <c r="BQ942"/>
      <c r="BR942"/>
      <c r="BS942"/>
      <c r="BT942"/>
      <c r="BU942"/>
      <c r="BV942"/>
      <c r="BW942"/>
      <c r="BX942"/>
    </row>
    <row r="943" spans="10:76">
      <c r="J943"/>
      <c r="K943"/>
      <c r="L943"/>
      <c r="M943"/>
      <c r="N943"/>
      <c r="O943"/>
      <c r="P943"/>
      <c r="Q943"/>
      <c r="R943"/>
      <c r="S943"/>
      <c r="T943"/>
      <c r="U943"/>
      <c r="V943"/>
      <c r="W943"/>
      <c r="X943"/>
      <c r="Y943"/>
      <c r="Z943"/>
      <c r="AA943"/>
      <c r="AB943"/>
      <c r="AC943"/>
      <c r="AD943"/>
      <c r="AE943"/>
      <c r="AF943"/>
      <c r="AG943"/>
      <c r="AH943"/>
      <c r="AI943"/>
      <c r="AJ943"/>
      <c r="AK943"/>
      <c r="AL943"/>
      <c r="AM943"/>
      <c r="AN943" s="74"/>
      <c r="AO943"/>
      <c r="AP943"/>
      <c r="AQ943"/>
      <c r="AR943"/>
      <c r="AS943"/>
      <c r="AT943"/>
      <c r="AU943"/>
      <c r="AV943"/>
      <c r="AW943"/>
      <c r="AX943"/>
      <c r="AY943"/>
      <c r="AZ943"/>
      <c r="BA943"/>
      <c r="BB943"/>
      <c r="BC943"/>
      <c r="BD943"/>
      <c r="BE943"/>
      <c r="BF943"/>
      <c r="BG943"/>
      <c r="BH943"/>
      <c r="BI943"/>
      <c r="BJ943"/>
      <c r="BK943"/>
      <c r="BL943"/>
      <c r="BM943"/>
      <c r="BN943"/>
      <c r="BO943"/>
      <c r="BP943"/>
      <c r="BQ943"/>
      <c r="BR943"/>
      <c r="BS943"/>
      <c r="BT943"/>
      <c r="BU943"/>
      <c r="BV943"/>
      <c r="BW943"/>
      <c r="BX943"/>
    </row>
    <row r="944" spans="10:76">
      <c r="J944"/>
      <c r="K944"/>
      <c r="L944"/>
      <c r="M944"/>
      <c r="N944"/>
      <c r="O944"/>
      <c r="P944"/>
      <c r="Q944"/>
      <c r="R944"/>
      <c r="S944"/>
      <c r="T944"/>
      <c r="U944"/>
      <c r="V944"/>
      <c r="W944"/>
      <c r="X944"/>
      <c r="Y944"/>
      <c r="Z944"/>
      <c r="AA944"/>
      <c r="AB944"/>
      <c r="AC944"/>
      <c r="AD944"/>
      <c r="AE944"/>
      <c r="AF944"/>
      <c r="AG944"/>
      <c r="AH944"/>
      <c r="AI944"/>
      <c r="AJ944"/>
      <c r="AK944"/>
      <c r="AL944"/>
      <c r="AM944"/>
      <c r="AN944" s="74"/>
      <c r="AO944"/>
      <c r="AP944"/>
      <c r="AQ944"/>
      <c r="AR944"/>
      <c r="AS944"/>
      <c r="AT944"/>
      <c r="AU944"/>
      <c r="AV944"/>
      <c r="AW944"/>
      <c r="AX944"/>
      <c r="AY944"/>
      <c r="AZ944"/>
      <c r="BA944"/>
      <c r="BB944"/>
      <c r="BC944"/>
      <c r="BD944"/>
      <c r="BE944"/>
      <c r="BF944"/>
      <c r="BG944"/>
      <c r="BH944"/>
      <c r="BI944"/>
      <c r="BJ944"/>
      <c r="BK944"/>
      <c r="BL944"/>
      <c r="BM944"/>
      <c r="BN944"/>
      <c r="BO944"/>
      <c r="BP944"/>
      <c r="BQ944"/>
      <c r="BR944"/>
      <c r="BS944"/>
      <c r="BT944"/>
      <c r="BU944"/>
      <c r="BV944"/>
      <c r="BW944"/>
      <c r="BX944"/>
    </row>
    <row r="945" spans="10:76">
      <c r="J945"/>
      <c r="K945"/>
      <c r="L945"/>
      <c r="M945"/>
      <c r="N945"/>
      <c r="O945"/>
      <c r="P945"/>
      <c r="Q945"/>
      <c r="R945"/>
      <c r="S945"/>
      <c r="T945"/>
      <c r="U945"/>
      <c r="V945"/>
      <c r="W945"/>
      <c r="X945"/>
      <c r="Y945"/>
      <c r="Z945"/>
      <c r="AA945"/>
      <c r="AB945"/>
      <c r="AC945"/>
      <c r="AD945"/>
      <c r="AE945"/>
      <c r="AF945"/>
      <c r="AG945"/>
      <c r="AH945"/>
      <c r="AI945"/>
      <c r="AJ945"/>
      <c r="AK945"/>
      <c r="AL945"/>
      <c r="AM945"/>
      <c r="AN945" s="74"/>
      <c r="AO945"/>
      <c r="AP945"/>
      <c r="AQ945"/>
      <c r="AR945"/>
      <c r="AS945"/>
      <c r="AT945"/>
      <c r="AU945"/>
      <c r="AV945"/>
      <c r="AW945"/>
      <c r="AX945"/>
      <c r="AY945"/>
      <c r="AZ945"/>
      <c r="BA945"/>
      <c r="BB945"/>
      <c r="BC945"/>
      <c r="BD945"/>
      <c r="BE945"/>
      <c r="BF945"/>
      <c r="BG945"/>
      <c r="BH945"/>
      <c r="BI945"/>
      <c r="BJ945"/>
      <c r="BK945"/>
      <c r="BL945"/>
      <c r="BM945"/>
      <c r="BN945"/>
      <c r="BO945"/>
      <c r="BP945"/>
      <c r="BQ945"/>
      <c r="BR945"/>
      <c r="BS945"/>
      <c r="BT945"/>
      <c r="BU945"/>
      <c r="BV945"/>
      <c r="BW945"/>
      <c r="BX945"/>
    </row>
    <row r="946" spans="10:76">
      <c r="J946"/>
      <c r="K946"/>
      <c r="L946"/>
      <c r="M946"/>
      <c r="N946"/>
      <c r="O946"/>
      <c r="P946"/>
      <c r="Q946"/>
      <c r="R946"/>
      <c r="S946"/>
      <c r="T946"/>
      <c r="U946"/>
      <c r="V946"/>
      <c r="W946"/>
      <c r="X946"/>
      <c r="Y946"/>
      <c r="Z946"/>
      <c r="AA946"/>
      <c r="AB946"/>
      <c r="AC946"/>
      <c r="AD946"/>
      <c r="AE946"/>
      <c r="AF946"/>
      <c r="AG946"/>
      <c r="AH946"/>
      <c r="AI946"/>
      <c r="AJ946"/>
      <c r="AK946"/>
      <c r="AL946"/>
      <c r="AM946"/>
      <c r="AN946" s="74"/>
      <c r="AO946"/>
      <c r="AP946"/>
      <c r="AQ946"/>
      <c r="AR946"/>
      <c r="AS946"/>
      <c r="AT946"/>
      <c r="AU946"/>
      <c r="AV946"/>
      <c r="AW946"/>
      <c r="AX946"/>
      <c r="AY946"/>
      <c r="AZ946"/>
      <c r="BA946"/>
      <c r="BB946"/>
      <c r="BC946"/>
      <c r="BD946"/>
      <c r="BE946"/>
      <c r="BF946"/>
      <c r="BG946"/>
      <c r="BH946"/>
      <c r="BI946"/>
      <c r="BJ946"/>
      <c r="BK946"/>
      <c r="BL946"/>
      <c r="BM946"/>
      <c r="BN946"/>
      <c r="BO946"/>
      <c r="BP946"/>
      <c r="BQ946"/>
      <c r="BR946"/>
      <c r="BS946"/>
      <c r="BT946"/>
      <c r="BU946"/>
      <c r="BV946"/>
      <c r="BW946"/>
      <c r="BX946"/>
    </row>
    <row r="947" spans="10:76">
      <c r="J947"/>
      <c r="K947"/>
      <c r="L947"/>
      <c r="M947"/>
      <c r="N947"/>
      <c r="O947"/>
      <c r="P947"/>
      <c r="Q947"/>
      <c r="R947"/>
      <c r="S947"/>
      <c r="T947"/>
      <c r="U947"/>
      <c r="V947"/>
      <c r="W947"/>
      <c r="X947"/>
      <c r="Y947"/>
      <c r="Z947"/>
      <c r="AA947"/>
      <c r="AB947"/>
      <c r="AC947"/>
      <c r="AD947"/>
      <c r="AE947"/>
      <c r="AF947"/>
      <c r="AG947"/>
      <c r="AH947"/>
      <c r="AI947"/>
      <c r="AJ947"/>
      <c r="AK947"/>
      <c r="AL947"/>
      <c r="AM947"/>
      <c r="AN947" s="74"/>
      <c r="AO947"/>
      <c r="AP947"/>
      <c r="AQ947"/>
      <c r="AR947"/>
      <c r="AS947"/>
      <c r="AT947"/>
      <c r="AU947"/>
      <c r="AV947"/>
      <c r="AW947"/>
      <c r="AX947"/>
      <c r="AY947"/>
      <c r="AZ947"/>
      <c r="BA947"/>
      <c r="BB947"/>
      <c r="BC947"/>
      <c r="BD947"/>
      <c r="BE947"/>
      <c r="BF947"/>
      <c r="BG947"/>
      <c r="BH947"/>
      <c r="BI947"/>
      <c r="BJ947"/>
      <c r="BK947"/>
      <c r="BL947"/>
      <c r="BM947"/>
      <c r="BN947"/>
      <c r="BO947"/>
      <c r="BP947"/>
      <c r="BQ947"/>
      <c r="BR947"/>
      <c r="BS947"/>
      <c r="BT947"/>
      <c r="BU947"/>
      <c r="BV947"/>
      <c r="BW947"/>
      <c r="BX947"/>
    </row>
    <row r="948" spans="10:76">
      <c r="J948"/>
      <c r="K948"/>
      <c r="L948"/>
      <c r="M948"/>
      <c r="N948"/>
      <c r="O948"/>
      <c r="P948"/>
      <c r="Q948"/>
      <c r="R948"/>
      <c r="S948"/>
      <c r="T948"/>
      <c r="U948"/>
      <c r="V948"/>
      <c r="W948"/>
      <c r="X948"/>
      <c r="Y948"/>
      <c r="Z948"/>
      <c r="AA948"/>
      <c r="AB948"/>
      <c r="AC948"/>
      <c r="AD948"/>
      <c r="AE948"/>
      <c r="AF948"/>
      <c r="AG948"/>
      <c r="AH948"/>
      <c r="AI948"/>
      <c r="AJ948"/>
      <c r="AK948"/>
      <c r="AL948"/>
      <c r="AM948"/>
      <c r="AN948" s="74"/>
      <c r="AO948"/>
      <c r="AP948"/>
      <c r="AQ948"/>
      <c r="AR948"/>
      <c r="AS948"/>
      <c r="AT948"/>
      <c r="AU948"/>
      <c r="AV948"/>
      <c r="AW948"/>
      <c r="AX948"/>
      <c r="AY948"/>
      <c r="AZ948"/>
      <c r="BA948"/>
      <c r="BB948"/>
      <c r="BC948"/>
      <c r="BD948"/>
      <c r="BE948"/>
      <c r="BF948"/>
      <c r="BG948"/>
      <c r="BH948"/>
      <c r="BI948"/>
      <c r="BJ948"/>
      <c r="BK948"/>
      <c r="BL948"/>
      <c r="BM948"/>
      <c r="BN948"/>
      <c r="BO948"/>
      <c r="BP948"/>
      <c r="BQ948"/>
      <c r="BR948"/>
      <c r="BS948"/>
      <c r="BT948"/>
      <c r="BU948"/>
      <c r="BV948"/>
      <c r="BW948"/>
      <c r="BX948"/>
    </row>
    <row r="949" spans="10:76">
      <c r="J949"/>
      <c r="K949"/>
      <c r="L949"/>
      <c r="M949"/>
      <c r="N949"/>
      <c r="O949"/>
      <c r="P949"/>
      <c r="Q949"/>
      <c r="R949"/>
      <c r="S949"/>
      <c r="T949"/>
      <c r="U949"/>
      <c r="V949"/>
      <c r="W949"/>
      <c r="X949"/>
      <c r="Y949"/>
      <c r="Z949"/>
      <c r="AA949"/>
      <c r="AB949"/>
      <c r="AC949"/>
      <c r="AD949"/>
      <c r="AE949"/>
      <c r="AF949"/>
      <c r="AG949"/>
      <c r="AH949"/>
      <c r="AI949"/>
      <c r="AJ949"/>
      <c r="AK949"/>
      <c r="AL949"/>
      <c r="AM949"/>
      <c r="AN949" s="74"/>
      <c r="AO949"/>
      <c r="AP949"/>
      <c r="AQ949"/>
      <c r="AR949"/>
      <c r="AS949"/>
      <c r="AT949"/>
      <c r="AU949"/>
      <c r="AV949"/>
      <c r="AW949"/>
      <c r="AX949"/>
      <c r="AY949"/>
      <c r="AZ949"/>
      <c r="BA949"/>
      <c r="BB949"/>
      <c r="BC949"/>
      <c r="BD949"/>
      <c r="BE949"/>
      <c r="BF949"/>
      <c r="BG949"/>
      <c r="BH949"/>
      <c r="BI949"/>
      <c r="BJ949"/>
      <c r="BK949"/>
      <c r="BL949"/>
      <c r="BM949"/>
      <c r="BN949"/>
      <c r="BO949"/>
      <c r="BP949"/>
      <c r="BQ949"/>
      <c r="BR949"/>
      <c r="BS949"/>
      <c r="BT949"/>
      <c r="BU949"/>
      <c r="BV949"/>
      <c r="BW949"/>
      <c r="BX949"/>
    </row>
    <row r="950" spans="10:76">
      <c r="J950"/>
      <c r="K950"/>
      <c r="L950"/>
      <c r="M950"/>
      <c r="N950"/>
      <c r="O950"/>
      <c r="P950"/>
      <c r="Q950"/>
      <c r="R950"/>
      <c r="S950"/>
      <c r="T950"/>
      <c r="U950"/>
      <c r="V950"/>
      <c r="W950"/>
      <c r="X950"/>
      <c r="Y950"/>
      <c r="Z950"/>
      <c r="AA950"/>
      <c r="AB950"/>
      <c r="AC950"/>
      <c r="AD950"/>
      <c r="AE950"/>
      <c r="AF950"/>
      <c r="AG950"/>
      <c r="AH950"/>
      <c r="AI950"/>
      <c r="AJ950"/>
      <c r="AK950"/>
      <c r="AL950"/>
      <c r="AM950"/>
      <c r="AN950" s="74"/>
      <c r="AO950"/>
      <c r="AP950"/>
      <c r="AQ950"/>
      <c r="AR950"/>
      <c r="AS950"/>
      <c r="AT950"/>
      <c r="AU950"/>
      <c r="AV950"/>
      <c r="AW950"/>
      <c r="AX950"/>
      <c r="AY950"/>
      <c r="AZ950"/>
      <c r="BA950"/>
      <c r="BB950"/>
      <c r="BC950"/>
      <c r="BD950"/>
      <c r="BE950"/>
      <c r="BF950"/>
      <c r="BG950"/>
      <c r="BH950"/>
      <c r="BI950"/>
      <c r="BJ950"/>
      <c r="BK950"/>
      <c r="BL950"/>
      <c r="BM950"/>
      <c r="BN950"/>
      <c r="BO950"/>
      <c r="BP950"/>
      <c r="BQ950"/>
      <c r="BR950"/>
      <c r="BS950"/>
      <c r="BT950"/>
      <c r="BU950"/>
      <c r="BV950"/>
      <c r="BW950"/>
      <c r="BX950"/>
    </row>
    <row r="951" spans="10:76">
      <c r="J951"/>
      <c r="K951"/>
      <c r="L951"/>
      <c r="M951"/>
      <c r="N951"/>
      <c r="O951"/>
      <c r="P951"/>
      <c r="Q951"/>
      <c r="R951"/>
      <c r="S951"/>
      <c r="T951"/>
      <c r="U951"/>
      <c r="V951"/>
      <c r="W951"/>
      <c r="X951"/>
      <c r="Y951"/>
      <c r="Z951"/>
      <c r="AA951"/>
      <c r="AB951"/>
      <c r="AC951"/>
      <c r="AD951"/>
      <c r="AE951"/>
      <c r="AF951"/>
      <c r="AG951"/>
      <c r="AH951"/>
      <c r="AI951"/>
      <c r="AJ951"/>
      <c r="AK951"/>
      <c r="AL951"/>
      <c r="AM951"/>
      <c r="AN951" s="74"/>
      <c r="AO951"/>
      <c r="AP951"/>
      <c r="AQ951"/>
      <c r="AR951"/>
      <c r="AS951"/>
      <c r="AT951"/>
      <c r="AU951"/>
      <c r="AV951"/>
      <c r="AW951"/>
      <c r="AX951"/>
      <c r="AY951"/>
      <c r="AZ951"/>
      <c r="BA951"/>
      <c r="BB951"/>
      <c r="BC951"/>
      <c r="BD951"/>
      <c r="BE951"/>
      <c r="BF951"/>
      <c r="BG951"/>
      <c r="BH951"/>
      <c r="BI951"/>
      <c r="BJ951"/>
      <c r="BK951"/>
      <c r="BL951"/>
      <c r="BM951"/>
      <c r="BN951"/>
      <c r="BO951"/>
      <c r="BP951"/>
      <c r="BQ951"/>
      <c r="BR951"/>
      <c r="BS951"/>
      <c r="BT951"/>
      <c r="BU951"/>
      <c r="BV951"/>
      <c r="BW951"/>
      <c r="BX951"/>
    </row>
    <row r="952" spans="10:76">
      <c r="J952"/>
      <c r="K952"/>
      <c r="L952"/>
      <c r="M952"/>
      <c r="N952"/>
      <c r="O952"/>
      <c r="P952"/>
      <c r="Q952"/>
      <c r="R952"/>
      <c r="S952"/>
      <c r="T952"/>
      <c r="U952"/>
      <c r="V952"/>
      <c r="W952"/>
      <c r="X952"/>
      <c r="Y952"/>
      <c r="Z952"/>
      <c r="AA952"/>
      <c r="AB952"/>
      <c r="AC952"/>
      <c r="AD952"/>
      <c r="AE952"/>
      <c r="AF952"/>
      <c r="AG952"/>
      <c r="AH952"/>
      <c r="AI952"/>
      <c r="AJ952"/>
      <c r="AK952"/>
      <c r="AL952"/>
      <c r="AM952"/>
      <c r="AN952" s="74"/>
      <c r="AO952"/>
      <c r="AP952"/>
      <c r="AQ952"/>
      <c r="AR952"/>
      <c r="AS952"/>
      <c r="AT952"/>
      <c r="AU952"/>
      <c r="AV952"/>
      <c r="AW952"/>
      <c r="AX952"/>
      <c r="AY952"/>
      <c r="AZ952"/>
      <c r="BA952"/>
      <c r="BB952"/>
      <c r="BC952"/>
      <c r="BD952"/>
      <c r="BE952"/>
      <c r="BF952"/>
      <c r="BG952"/>
      <c r="BH952"/>
      <c r="BI952"/>
      <c r="BJ952"/>
      <c r="BK952"/>
      <c r="BL952"/>
      <c r="BM952"/>
      <c r="BN952"/>
      <c r="BO952"/>
      <c r="BP952"/>
      <c r="BQ952"/>
      <c r="BR952"/>
      <c r="BS952"/>
      <c r="BT952"/>
      <c r="BU952"/>
      <c r="BV952"/>
      <c r="BW952"/>
      <c r="BX952"/>
    </row>
    <row r="953" spans="10:76">
      <c r="J953"/>
      <c r="K953"/>
      <c r="L953"/>
      <c r="M953"/>
      <c r="N953"/>
      <c r="O953"/>
      <c r="P953"/>
      <c r="Q953"/>
      <c r="R953"/>
      <c r="S953"/>
      <c r="T953"/>
      <c r="U953"/>
      <c r="V953"/>
      <c r="W953"/>
      <c r="X953"/>
      <c r="Y953"/>
      <c r="Z953"/>
      <c r="AA953"/>
      <c r="AB953"/>
      <c r="AC953"/>
      <c r="AD953"/>
      <c r="AE953"/>
      <c r="AF953"/>
      <c r="AG953"/>
      <c r="AH953"/>
      <c r="AI953"/>
      <c r="AJ953"/>
      <c r="AK953"/>
      <c r="AL953"/>
      <c r="AM953"/>
      <c r="AN953" s="74"/>
      <c r="AO953"/>
      <c r="AP953"/>
      <c r="AQ953"/>
      <c r="AR953"/>
      <c r="AS953"/>
      <c r="AT953"/>
      <c r="AU953"/>
      <c r="AV953"/>
      <c r="AW953"/>
      <c r="AX953"/>
      <c r="AY953"/>
      <c r="AZ953"/>
      <c r="BA953"/>
      <c r="BB953"/>
      <c r="BC953"/>
      <c r="BD953"/>
      <c r="BE953"/>
      <c r="BF953"/>
      <c r="BG953"/>
      <c r="BH953"/>
      <c r="BI953"/>
      <c r="BJ953"/>
      <c r="BK953"/>
      <c r="BL953"/>
      <c r="BM953"/>
      <c r="BN953"/>
      <c r="BO953"/>
      <c r="BP953"/>
      <c r="BQ953"/>
      <c r="BR953"/>
      <c r="BS953"/>
      <c r="BT953"/>
      <c r="BU953"/>
      <c r="BV953"/>
      <c r="BW953"/>
      <c r="BX953"/>
    </row>
    <row r="954" spans="10:76">
      <c r="J954"/>
      <c r="K954"/>
      <c r="L954"/>
      <c r="M954"/>
      <c r="N954"/>
      <c r="O954"/>
      <c r="P954"/>
      <c r="Q954"/>
      <c r="R954"/>
      <c r="S954"/>
      <c r="T954"/>
      <c r="U954"/>
      <c r="V954"/>
      <c r="W954"/>
      <c r="X954"/>
      <c r="Y954"/>
      <c r="Z954"/>
      <c r="AA954"/>
      <c r="AB954"/>
      <c r="AC954"/>
      <c r="AD954"/>
      <c r="AE954"/>
      <c r="AF954"/>
      <c r="AG954"/>
      <c r="AH954"/>
      <c r="AI954"/>
      <c r="AJ954"/>
      <c r="AK954"/>
      <c r="AL954"/>
      <c r="AM954"/>
      <c r="AN954" s="74"/>
      <c r="AO954"/>
      <c r="AP954"/>
      <c r="AQ954"/>
      <c r="AR954"/>
      <c r="AS954"/>
      <c r="AT954"/>
      <c r="AU954"/>
      <c r="AV954"/>
      <c r="AW954"/>
      <c r="AX954"/>
      <c r="AY954"/>
      <c r="AZ954"/>
      <c r="BA954"/>
      <c r="BB954"/>
      <c r="BC954"/>
      <c r="BD954"/>
      <c r="BE954"/>
      <c r="BF954"/>
      <c r="BG954"/>
      <c r="BH954"/>
      <c r="BI954"/>
      <c r="BJ954"/>
      <c r="BK954"/>
      <c r="BL954"/>
      <c r="BM954"/>
      <c r="BN954"/>
      <c r="BO954"/>
      <c r="BP954"/>
      <c r="BQ954"/>
      <c r="BR954"/>
      <c r="BS954"/>
      <c r="BT954"/>
      <c r="BU954"/>
      <c r="BV954"/>
      <c r="BW954"/>
      <c r="BX954"/>
    </row>
    <row r="955" spans="10:76">
      <c r="J955"/>
      <c r="K955"/>
      <c r="L955"/>
      <c r="M955"/>
      <c r="N955"/>
      <c r="O955"/>
      <c r="P955"/>
      <c r="Q955"/>
      <c r="R955"/>
      <c r="S955"/>
      <c r="T955"/>
      <c r="U955"/>
      <c r="V955"/>
      <c r="W955"/>
      <c r="X955"/>
      <c r="Y955"/>
      <c r="Z955"/>
      <c r="AA955"/>
      <c r="AB955"/>
      <c r="AC955"/>
      <c r="AD955"/>
      <c r="AE955"/>
      <c r="AF955"/>
      <c r="AG955"/>
      <c r="AH955"/>
      <c r="AI955"/>
      <c r="AJ955"/>
      <c r="AK955"/>
      <c r="AL955"/>
      <c r="AM955"/>
      <c r="AN955" s="74"/>
      <c r="AO955"/>
      <c r="AP955"/>
      <c r="AQ955"/>
      <c r="AR955"/>
      <c r="AS955"/>
      <c r="AT955"/>
      <c r="AU955"/>
      <c r="AV955"/>
      <c r="AW955"/>
      <c r="AX955"/>
      <c r="AY955"/>
      <c r="AZ955"/>
      <c r="BA955"/>
      <c r="BB955"/>
      <c r="BC955"/>
      <c r="BD955"/>
      <c r="BE955"/>
      <c r="BF955"/>
      <c r="BG955"/>
      <c r="BH955"/>
      <c r="BI955"/>
      <c r="BJ955"/>
      <c r="BK955"/>
      <c r="BL955"/>
      <c r="BM955"/>
      <c r="BN955"/>
      <c r="BO955"/>
      <c r="BP955"/>
      <c r="BQ955"/>
      <c r="BR955"/>
      <c r="BS955"/>
      <c r="BT955"/>
      <c r="BU955"/>
      <c r="BV955"/>
      <c r="BW955"/>
      <c r="BX955"/>
    </row>
    <row r="956" spans="10:76">
      <c r="J956"/>
      <c r="K956"/>
      <c r="L956"/>
      <c r="M956"/>
      <c r="N956"/>
      <c r="O956"/>
      <c r="P956"/>
      <c r="Q956"/>
      <c r="R956"/>
      <c r="S956"/>
      <c r="T956"/>
      <c r="U956"/>
      <c r="V956"/>
      <c r="W956"/>
      <c r="X956"/>
      <c r="Y956"/>
      <c r="Z956"/>
      <c r="AA956"/>
      <c r="AB956"/>
      <c r="AC956"/>
      <c r="AD956"/>
      <c r="AE956"/>
      <c r="AF956"/>
      <c r="AG956"/>
      <c r="AH956"/>
      <c r="AI956"/>
      <c r="AJ956"/>
      <c r="AK956"/>
      <c r="AL956"/>
      <c r="AM956"/>
      <c r="AN956" s="74"/>
      <c r="AO956"/>
      <c r="AP956"/>
      <c r="AQ956"/>
      <c r="AR956"/>
      <c r="AS956"/>
      <c r="AT956"/>
      <c r="AU956"/>
      <c r="AV956"/>
      <c r="AW956"/>
      <c r="AX956"/>
      <c r="AY956"/>
      <c r="AZ956"/>
      <c r="BA956"/>
      <c r="BB956"/>
      <c r="BC956"/>
      <c r="BD956"/>
      <c r="BE956"/>
      <c r="BF956"/>
      <c r="BG956"/>
      <c r="BH956"/>
      <c r="BI956"/>
      <c r="BJ956"/>
      <c r="BK956"/>
      <c r="BL956"/>
      <c r="BM956"/>
      <c r="BN956"/>
      <c r="BO956"/>
      <c r="BP956"/>
      <c r="BQ956"/>
      <c r="BR956"/>
      <c r="BS956"/>
      <c r="BT956"/>
      <c r="BU956"/>
      <c r="BV956"/>
      <c r="BW956"/>
      <c r="BX956"/>
    </row>
    <row r="957" spans="10:76">
      <c r="J957"/>
      <c r="K957"/>
      <c r="L957"/>
      <c r="M957"/>
      <c r="N957"/>
      <c r="O957"/>
      <c r="P957"/>
      <c r="Q957"/>
      <c r="R957"/>
      <c r="S957"/>
      <c r="T957"/>
      <c r="U957"/>
      <c r="V957"/>
      <c r="W957"/>
      <c r="X957"/>
      <c r="Y957"/>
      <c r="Z957"/>
      <c r="AA957"/>
      <c r="AB957"/>
      <c r="AC957"/>
      <c r="AD957"/>
      <c r="AE957"/>
      <c r="AF957"/>
      <c r="AG957"/>
      <c r="AH957"/>
      <c r="AI957"/>
      <c r="AJ957"/>
      <c r="AK957"/>
      <c r="AL957"/>
      <c r="AM957"/>
      <c r="AN957" s="74"/>
      <c r="AO957"/>
      <c r="AP957"/>
      <c r="AQ957"/>
      <c r="AR957"/>
      <c r="AS957"/>
      <c r="AT957"/>
      <c r="AU957"/>
      <c r="AV957"/>
      <c r="AW957"/>
      <c r="AX957"/>
      <c r="AY957"/>
      <c r="AZ957"/>
      <c r="BA957"/>
      <c r="BB957"/>
      <c r="BC957"/>
      <c r="BD957"/>
      <c r="BE957"/>
      <c r="BF957"/>
      <c r="BG957"/>
      <c r="BH957"/>
      <c r="BI957"/>
      <c r="BJ957"/>
      <c r="BK957"/>
      <c r="BL957"/>
      <c r="BM957"/>
      <c r="BN957"/>
      <c r="BO957"/>
      <c r="BP957"/>
      <c r="BQ957"/>
      <c r="BR957"/>
      <c r="BS957"/>
      <c r="BT957"/>
      <c r="BU957"/>
      <c r="BV957"/>
      <c r="BW957"/>
      <c r="BX957"/>
    </row>
    <row r="958" spans="10:76">
      <c r="J958"/>
      <c r="K958"/>
      <c r="L958"/>
      <c r="M958"/>
      <c r="N958"/>
      <c r="O958"/>
      <c r="P958"/>
      <c r="Q958"/>
      <c r="R958"/>
      <c r="S958"/>
      <c r="T958"/>
      <c r="U958"/>
      <c r="V958"/>
      <c r="W958"/>
      <c r="X958"/>
      <c r="Y958"/>
      <c r="Z958"/>
      <c r="AA958"/>
      <c r="AB958"/>
      <c r="AC958"/>
      <c r="AD958"/>
      <c r="AE958"/>
      <c r="AF958"/>
      <c r="AG958"/>
      <c r="AH958"/>
      <c r="AI958"/>
      <c r="AJ958"/>
      <c r="AK958"/>
      <c r="AL958"/>
      <c r="AM958"/>
      <c r="AN958" s="74"/>
      <c r="AO958"/>
      <c r="AP958"/>
      <c r="AQ958"/>
      <c r="AR958"/>
      <c r="AS958"/>
      <c r="AT958"/>
      <c r="AU958"/>
      <c r="AV958"/>
      <c r="AW958"/>
      <c r="AX958"/>
      <c r="AY958"/>
      <c r="AZ958"/>
      <c r="BA958"/>
      <c r="BB958"/>
      <c r="BC958"/>
      <c r="BD958"/>
      <c r="BE958"/>
      <c r="BF958"/>
      <c r="BG958"/>
      <c r="BH958"/>
      <c r="BI958"/>
      <c r="BJ958"/>
      <c r="BK958"/>
      <c r="BL958"/>
      <c r="BM958"/>
      <c r="BN958"/>
      <c r="BO958"/>
      <c r="BP958"/>
      <c r="BQ958"/>
      <c r="BR958"/>
      <c r="BS958"/>
      <c r="BT958"/>
      <c r="BU958"/>
      <c r="BV958"/>
      <c r="BW958"/>
      <c r="BX958"/>
    </row>
    <row r="959" spans="10:76">
      <c r="J959"/>
      <c r="K959"/>
      <c r="L959"/>
      <c r="M959"/>
      <c r="N959"/>
      <c r="O959"/>
      <c r="P959"/>
      <c r="Q959"/>
      <c r="R959"/>
      <c r="S959"/>
      <c r="T959"/>
      <c r="U959"/>
      <c r="V959"/>
      <c r="W959"/>
      <c r="X959"/>
      <c r="Y959"/>
      <c r="Z959"/>
      <c r="AA959"/>
      <c r="AB959"/>
      <c r="AC959"/>
      <c r="AD959"/>
      <c r="AE959"/>
      <c r="AF959"/>
      <c r="AG959"/>
      <c r="AH959"/>
      <c r="AI959"/>
      <c r="AJ959"/>
      <c r="AK959"/>
      <c r="AL959"/>
      <c r="AM959"/>
      <c r="AN959" s="74"/>
      <c r="AO959"/>
      <c r="AP959"/>
      <c r="AQ959"/>
      <c r="AR959"/>
      <c r="AS959"/>
      <c r="AT959"/>
      <c r="AU959"/>
      <c r="AV959"/>
      <c r="AW959"/>
      <c r="AX959"/>
      <c r="AY959"/>
      <c r="AZ959"/>
      <c r="BA959"/>
      <c r="BB959"/>
      <c r="BC959"/>
      <c r="BD959"/>
      <c r="BE959"/>
      <c r="BF959"/>
      <c r="BG959"/>
      <c r="BH959"/>
      <c r="BI959"/>
      <c r="BJ959"/>
      <c r="BK959"/>
      <c r="BL959"/>
      <c r="BM959"/>
      <c r="BN959"/>
      <c r="BO959"/>
      <c r="BP959"/>
      <c r="BQ959"/>
      <c r="BR959"/>
      <c r="BS959"/>
      <c r="BT959"/>
      <c r="BU959"/>
      <c r="BV959"/>
      <c r="BW959"/>
      <c r="BX959"/>
    </row>
    <row r="960" spans="10:76">
      <c r="J960"/>
      <c r="K960"/>
      <c r="L960"/>
      <c r="M960"/>
      <c r="N960"/>
      <c r="O960"/>
      <c r="P960"/>
      <c r="Q960"/>
      <c r="R960"/>
      <c r="S960"/>
      <c r="T960"/>
      <c r="U960"/>
      <c r="V960"/>
      <c r="W960"/>
      <c r="X960"/>
      <c r="Y960"/>
      <c r="Z960"/>
      <c r="AA960"/>
      <c r="AB960"/>
      <c r="AC960"/>
      <c r="AD960"/>
      <c r="AE960"/>
      <c r="AF960"/>
      <c r="AG960"/>
      <c r="AH960"/>
      <c r="AI960"/>
      <c r="AJ960"/>
      <c r="AK960"/>
      <c r="AL960"/>
      <c r="AM960"/>
      <c r="AN960" s="74"/>
      <c r="AO960"/>
      <c r="AP960"/>
      <c r="AQ960"/>
      <c r="AR960"/>
      <c r="AS960"/>
      <c r="AT960"/>
      <c r="AU960"/>
      <c r="AV960"/>
      <c r="AW960"/>
      <c r="AX960"/>
      <c r="AY960"/>
      <c r="AZ960"/>
      <c r="BA960"/>
      <c r="BB960"/>
      <c r="BC960"/>
      <c r="BD960"/>
      <c r="BE960"/>
      <c r="BF960"/>
      <c r="BG960"/>
      <c r="BH960"/>
      <c r="BI960"/>
      <c r="BJ960"/>
      <c r="BK960"/>
      <c r="BL960"/>
      <c r="BM960"/>
      <c r="BN960"/>
      <c r="BO960"/>
      <c r="BP960"/>
      <c r="BQ960"/>
      <c r="BR960"/>
      <c r="BS960"/>
      <c r="BT960"/>
      <c r="BU960"/>
      <c r="BV960"/>
      <c r="BW960"/>
      <c r="BX960"/>
    </row>
    <row r="961" spans="10:76">
      <c r="J961"/>
      <c r="K961"/>
      <c r="L961"/>
      <c r="M961"/>
      <c r="N961"/>
      <c r="O961"/>
      <c r="P961"/>
      <c r="Q961"/>
      <c r="R961"/>
      <c r="S961"/>
      <c r="T961"/>
      <c r="U961"/>
      <c r="V961"/>
      <c r="W961"/>
      <c r="X961"/>
      <c r="Y961"/>
      <c r="Z961"/>
      <c r="AA961"/>
      <c r="AB961"/>
      <c r="AC961"/>
      <c r="AD961"/>
      <c r="AE961"/>
      <c r="AF961"/>
      <c r="AG961"/>
      <c r="AH961"/>
      <c r="AI961"/>
      <c r="AJ961"/>
      <c r="AK961"/>
      <c r="AL961"/>
      <c r="AM961"/>
      <c r="AN961" s="74"/>
      <c r="AO961"/>
      <c r="AP961"/>
      <c r="AQ961"/>
      <c r="AR961"/>
      <c r="AS961"/>
      <c r="AT961"/>
      <c r="AU961"/>
      <c r="AV961"/>
      <c r="AW961"/>
      <c r="AX961"/>
      <c r="AY961"/>
      <c r="AZ961"/>
      <c r="BA961"/>
      <c r="BB961"/>
      <c r="BC961"/>
      <c r="BD961"/>
      <c r="BE961"/>
      <c r="BF961"/>
      <c r="BG961"/>
      <c r="BH961"/>
      <c r="BI961"/>
      <c r="BJ961"/>
      <c r="BK961"/>
      <c r="BL961"/>
      <c r="BM961"/>
      <c r="BN961"/>
      <c r="BO961"/>
      <c r="BP961"/>
      <c r="BQ961"/>
      <c r="BR961"/>
      <c r="BS961"/>
      <c r="BT961"/>
      <c r="BU961"/>
      <c r="BV961"/>
      <c r="BW961"/>
      <c r="BX961"/>
    </row>
    <row r="962" spans="10:76">
      <c r="J962"/>
      <c r="K962"/>
      <c r="L962"/>
      <c r="M962"/>
      <c r="N962"/>
      <c r="O962"/>
      <c r="P962"/>
      <c r="Q962"/>
      <c r="R962"/>
      <c r="S962"/>
      <c r="T962"/>
      <c r="U962"/>
      <c r="V962"/>
      <c r="W962"/>
      <c r="X962"/>
      <c r="Y962"/>
      <c r="Z962"/>
      <c r="AA962"/>
      <c r="AB962"/>
      <c r="AC962"/>
      <c r="AD962"/>
      <c r="AE962"/>
      <c r="AF962"/>
      <c r="AG962"/>
      <c r="AH962"/>
      <c r="AI962"/>
      <c r="AJ962"/>
      <c r="AK962"/>
      <c r="AL962"/>
      <c r="AM962"/>
      <c r="AN962" s="74"/>
      <c r="AO962"/>
      <c r="AP962"/>
      <c r="AQ962"/>
      <c r="AR962"/>
      <c r="AS962"/>
      <c r="AT962"/>
      <c r="AU962"/>
      <c r="AV962"/>
      <c r="AW962"/>
      <c r="AX962"/>
      <c r="AY962"/>
      <c r="AZ962"/>
      <c r="BA962"/>
      <c r="BB962"/>
      <c r="BC962"/>
      <c r="BD962"/>
      <c r="BE962"/>
      <c r="BF962"/>
      <c r="BG962"/>
      <c r="BH962"/>
      <c r="BI962"/>
      <c r="BJ962"/>
      <c r="BK962"/>
      <c r="BL962"/>
      <c r="BM962"/>
      <c r="BN962"/>
      <c r="BO962"/>
      <c r="BP962"/>
      <c r="BQ962"/>
      <c r="BR962"/>
      <c r="BS962"/>
      <c r="BT962"/>
      <c r="BU962"/>
      <c r="BV962"/>
      <c r="BW962"/>
      <c r="BX962"/>
    </row>
    <row r="963" spans="10:76">
      <c r="J963"/>
      <c r="K963"/>
      <c r="L963"/>
      <c r="M963"/>
      <c r="N963"/>
      <c r="O963"/>
      <c r="P963"/>
      <c r="Q963"/>
      <c r="R963"/>
      <c r="S963"/>
      <c r="T963"/>
      <c r="U963"/>
      <c r="V963"/>
      <c r="W963"/>
      <c r="X963"/>
      <c r="Y963"/>
      <c r="Z963"/>
      <c r="AA963"/>
      <c r="AB963"/>
      <c r="AC963"/>
      <c r="AD963"/>
      <c r="AE963"/>
      <c r="AF963"/>
      <c r="AG963"/>
      <c r="AH963"/>
      <c r="AI963"/>
      <c r="AJ963"/>
      <c r="AK963"/>
      <c r="AL963"/>
      <c r="AM963"/>
      <c r="AN963" s="74"/>
      <c r="AO963"/>
      <c r="AP963"/>
      <c r="AQ963"/>
      <c r="AR963"/>
      <c r="AS963"/>
      <c r="AT963"/>
      <c r="AU963"/>
      <c r="AV963"/>
      <c r="AW963"/>
      <c r="AX963"/>
      <c r="AY963"/>
      <c r="AZ963"/>
      <c r="BA963"/>
      <c r="BB963"/>
      <c r="BC963"/>
      <c r="BD963"/>
      <c r="BE963"/>
      <c r="BF963"/>
      <c r="BG963"/>
      <c r="BH963"/>
      <c r="BI963"/>
      <c r="BJ963"/>
      <c r="BK963"/>
      <c r="BL963"/>
      <c r="BM963"/>
      <c r="BN963"/>
      <c r="BO963"/>
      <c r="BP963"/>
      <c r="BQ963"/>
      <c r="BR963"/>
      <c r="BS963"/>
      <c r="BT963"/>
      <c r="BU963"/>
      <c r="BV963"/>
      <c r="BW963"/>
      <c r="BX963"/>
    </row>
    <row r="964" spans="10:76">
      <c r="J964"/>
      <c r="K964"/>
      <c r="L964"/>
      <c r="M964"/>
      <c r="N964"/>
      <c r="O964"/>
      <c r="P964"/>
      <c r="Q964"/>
      <c r="R964"/>
      <c r="S964"/>
      <c r="T964"/>
      <c r="U964"/>
      <c r="V964"/>
      <c r="W964"/>
      <c r="X964"/>
      <c r="Y964"/>
      <c r="Z964"/>
      <c r="AA964"/>
      <c r="AB964"/>
      <c r="AC964"/>
      <c r="AD964"/>
      <c r="AE964"/>
      <c r="AF964"/>
      <c r="AG964"/>
      <c r="AH964"/>
      <c r="AI964"/>
      <c r="AJ964"/>
      <c r="AK964"/>
      <c r="AL964"/>
      <c r="AM964"/>
      <c r="AN964" s="74"/>
      <c r="AO964"/>
      <c r="AP964"/>
      <c r="AQ964"/>
      <c r="AR964"/>
      <c r="AS964"/>
      <c r="AT964"/>
      <c r="AU964"/>
      <c r="AV964"/>
      <c r="AW964"/>
      <c r="AX964"/>
      <c r="AY964"/>
      <c r="AZ964"/>
      <c r="BA964"/>
      <c r="BB964"/>
      <c r="BC964"/>
      <c r="BD964"/>
      <c r="BE964"/>
      <c r="BF964"/>
      <c r="BG964"/>
      <c r="BH964"/>
      <c r="BI964"/>
      <c r="BJ964"/>
      <c r="BK964"/>
      <c r="BL964"/>
      <c r="BM964"/>
      <c r="BN964"/>
      <c r="BO964"/>
      <c r="BP964"/>
      <c r="BQ964"/>
      <c r="BR964"/>
      <c r="BS964"/>
      <c r="BT964"/>
      <c r="BU964"/>
      <c r="BV964"/>
      <c r="BW964"/>
      <c r="BX964"/>
    </row>
    <row r="965" spans="10:76">
      <c r="J965"/>
      <c r="K965"/>
      <c r="L965"/>
      <c r="M965"/>
      <c r="N965"/>
      <c r="O965"/>
      <c r="P965"/>
      <c r="Q965"/>
      <c r="R965"/>
      <c r="S965"/>
      <c r="T965"/>
      <c r="U965"/>
      <c r="V965"/>
      <c r="W965"/>
      <c r="X965"/>
      <c r="Y965"/>
      <c r="Z965"/>
      <c r="AA965"/>
      <c r="AB965"/>
      <c r="AC965"/>
      <c r="AD965"/>
      <c r="AE965"/>
      <c r="AF965"/>
      <c r="AG965"/>
      <c r="AH965"/>
      <c r="AI965"/>
      <c r="AJ965"/>
      <c r="AK965"/>
      <c r="AL965"/>
      <c r="AM965"/>
      <c r="AN965" s="74"/>
      <c r="AO965"/>
      <c r="AP965"/>
      <c r="AQ965"/>
      <c r="AR965"/>
      <c r="AS965"/>
      <c r="AT965"/>
      <c r="AU965"/>
      <c r="AV965"/>
      <c r="AW965"/>
      <c r="AX965"/>
      <c r="AY965"/>
      <c r="AZ965"/>
      <c r="BA965"/>
      <c r="BB965"/>
      <c r="BC965"/>
      <c r="BD965"/>
      <c r="BE965"/>
      <c r="BF965"/>
      <c r="BG965"/>
      <c r="BH965"/>
      <c r="BI965"/>
      <c r="BJ965"/>
      <c r="BK965"/>
      <c r="BL965"/>
      <c r="BM965"/>
      <c r="BN965"/>
      <c r="BO965"/>
      <c r="BP965"/>
      <c r="BQ965"/>
      <c r="BR965"/>
      <c r="BS965"/>
      <c r="BT965"/>
      <c r="BU965"/>
      <c r="BV965"/>
      <c r="BW965"/>
      <c r="BX965"/>
    </row>
    <row r="966" spans="10:76">
      <c r="J966"/>
      <c r="K966"/>
      <c r="L966"/>
      <c r="M966"/>
      <c r="N966"/>
      <c r="O966"/>
      <c r="P966"/>
      <c r="Q966"/>
      <c r="R966"/>
      <c r="S966"/>
      <c r="T966"/>
      <c r="U966"/>
      <c r="V966"/>
      <c r="W966"/>
      <c r="X966"/>
      <c r="Y966"/>
      <c r="Z966"/>
      <c r="AA966"/>
      <c r="AB966"/>
      <c r="AC966"/>
      <c r="AD966"/>
      <c r="AE966"/>
      <c r="AF966"/>
      <c r="AG966"/>
      <c r="AH966"/>
      <c r="AI966"/>
      <c r="AJ966"/>
      <c r="AK966"/>
      <c r="AL966"/>
      <c r="AM966"/>
      <c r="AN966" s="74"/>
      <c r="AO966"/>
      <c r="AP966"/>
      <c r="AQ966"/>
      <c r="AR966"/>
      <c r="AS966"/>
      <c r="AT966"/>
      <c r="AU966"/>
      <c r="AV966"/>
      <c r="AW966"/>
      <c r="AX966"/>
      <c r="AY966"/>
      <c r="AZ966"/>
      <c r="BA966"/>
      <c r="BB966"/>
      <c r="BC966"/>
      <c r="BD966"/>
      <c r="BE966"/>
      <c r="BF966"/>
      <c r="BG966"/>
      <c r="BH966"/>
      <c r="BI966"/>
      <c r="BJ966"/>
      <c r="BK966"/>
      <c r="BL966"/>
      <c r="BM966"/>
      <c r="BN966"/>
      <c r="BO966"/>
      <c r="BP966"/>
      <c r="BQ966"/>
      <c r="BR966"/>
      <c r="BS966"/>
      <c r="BT966"/>
      <c r="BU966"/>
      <c r="BV966"/>
      <c r="BW966"/>
      <c r="BX966"/>
    </row>
    <row r="967" spans="10:76">
      <c r="J967"/>
      <c r="K967"/>
      <c r="L967"/>
      <c r="M967"/>
      <c r="N967"/>
      <c r="O967"/>
      <c r="P967"/>
      <c r="Q967"/>
      <c r="R967"/>
      <c r="S967"/>
      <c r="T967"/>
      <c r="U967"/>
      <c r="V967"/>
      <c r="W967"/>
      <c r="X967"/>
      <c r="Y967"/>
      <c r="Z967"/>
      <c r="AA967"/>
      <c r="AB967"/>
      <c r="AC967"/>
      <c r="AD967"/>
      <c r="AE967"/>
      <c r="AF967"/>
      <c r="AG967"/>
      <c r="AH967"/>
      <c r="AI967"/>
      <c r="AJ967"/>
      <c r="AK967"/>
      <c r="AL967"/>
      <c r="AM967"/>
      <c r="AN967" s="74"/>
      <c r="AO967"/>
      <c r="AP967"/>
      <c r="AQ967"/>
      <c r="AR967"/>
      <c r="AS967"/>
      <c r="AT967"/>
      <c r="AU967"/>
      <c r="AV967"/>
      <c r="AW967"/>
      <c r="AX967"/>
      <c r="AY967"/>
      <c r="AZ967"/>
      <c r="BA967"/>
      <c r="BB967"/>
      <c r="BC967"/>
      <c r="BD967"/>
      <c r="BE967"/>
      <c r="BF967"/>
      <c r="BG967"/>
      <c r="BH967"/>
      <c r="BI967"/>
      <c r="BJ967"/>
      <c r="BK967"/>
      <c r="BL967"/>
      <c r="BM967"/>
      <c r="BN967"/>
      <c r="BO967"/>
      <c r="BP967"/>
      <c r="BQ967"/>
      <c r="BR967"/>
      <c r="BS967"/>
      <c r="BT967"/>
      <c r="BU967"/>
      <c r="BV967"/>
      <c r="BW967"/>
      <c r="BX967"/>
    </row>
    <row r="968" spans="10:76">
      <c r="J968"/>
      <c r="K968"/>
      <c r="L968"/>
      <c r="M968"/>
      <c r="N968"/>
      <c r="O968"/>
      <c r="P968"/>
      <c r="Q968"/>
      <c r="R968"/>
      <c r="S968"/>
      <c r="T968"/>
      <c r="U968"/>
      <c r="V968"/>
      <c r="W968"/>
      <c r="X968"/>
      <c r="Y968"/>
      <c r="Z968"/>
      <c r="AA968"/>
      <c r="AB968"/>
      <c r="AC968"/>
      <c r="AD968"/>
      <c r="AE968"/>
      <c r="AF968"/>
      <c r="AG968"/>
      <c r="AH968"/>
      <c r="AI968"/>
      <c r="AJ968"/>
      <c r="AK968"/>
      <c r="AL968"/>
      <c r="AM968"/>
      <c r="AN968" s="74"/>
      <c r="AO968"/>
      <c r="AP968"/>
      <c r="AQ968"/>
      <c r="AR968"/>
      <c r="AS968"/>
      <c r="AT968"/>
      <c r="AU968"/>
      <c r="AV968"/>
      <c r="AW968"/>
      <c r="AX968"/>
      <c r="AY968"/>
      <c r="AZ968"/>
      <c r="BA968"/>
      <c r="BB968"/>
      <c r="BC968"/>
      <c r="BD968"/>
      <c r="BE968"/>
      <c r="BF968"/>
      <c r="BG968"/>
      <c r="BH968"/>
      <c r="BI968"/>
      <c r="BJ968"/>
      <c r="BK968"/>
      <c r="BL968"/>
      <c r="BM968"/>
      <c r="BN968"/>
      <c r="BO968"/>
      <c r="BP968"/>
      <c r="BQ968"/>
      <c r="BR968"/>
      <c r="BS968"/>
      <c r="BT968"/>
      <c r="BU968"/>
      <c r="BV968"/>
      <c r="BW968"/>
      <c r="BX968"/>
    </row>
    <row r="969" spans="10:76">
      <c r="J969"/>
      <c r="K969"/>
      <c r="L969"/>
      <c r="M969"/>
      <c r="N969"/>
      <c r="O969"/>
      <c r="P969"/>
      <c r="Q969"/>
      <c r="R969"/>
      <c r="S969"/>
      <c r="T969"/>
      <c r="U969"/>
      <c r="V969"/>
      <c r="W969"/>
      <c r="X969"/>
      <c r="Y969"/>
      <c r="Z969"/>
      <c r="AA969"/>
      <c r="AB969"/>
      <c r="AC969"/>
      <c r="AD969"/>
      <c r="AE969"/>
      <c r="AF969"/>
      <c r="AG969"/>
      <c r="AH969"/>
      <c r="AI969"/>
      <c r="AJ969"/>
      <c r="AK969"/>
      <c r="AL969"/>
      <c r="AM969"/>
      <c r="AN969" s="74"/>
      <c r="AO969"/>
      <c r="AP969"/>
      <c r="AQ969"/>
      <c r="AR969"/>
      <c r="AS969"/>
      <c r="AT969"/>
      <c r="AU969"/>
      <c r="AV969"/>
      <c r="AW969"/>
      <c r="AX969"/>
      <c r="AY969"/>
      <c r="AZ969"/>
      <c r="BA969"/>
      <c r="BB969"/>
      <c r="BC969"/>
      <c r="BD969"/>
      <c r="BE969"/>
      <c r="BF969"/>
      <c r="BG969"/>
      <c r="BH969"/>
      <c r="BI969"/>
      <c r="BJ969"/>
      <c r="BK969"/>
      <c r="BL969"/>
      <c r="BM969"/>
      <c r="BN969"/>
      <c r="BO969"/>
      <c r="BP969"/>
      <c r="BQ969"/>
      <c r="BR969"/>
      <c r="BS969"/>
      <c r="BT969"/>
      <c r="BU969"/>
      <c r="BV969"/>
      <c r="BW969"/>
      <c r="BX969"/>
    </row>
    <row r="970" spans="10:76">
      <c r="J970"/>
      <c r="K970"/>
      <c r="L970"/>
      <c r="M970"/>
      <c r="N970"/>
      <c r="O970"/>
      <c r="P970"/>
      <c r="Q970"/>
      <c r="R970"/>
      <c r="S970"/>
      <c r="T970"/>
      <c r="U970"/>
      <c r="V970"/>
      <c r="W970"/>
      <c r="X970"/>
      <c r="Y970"/>
      <c r="Z970"/>
      <c r="AA970"/>
      <c r="AB970"/>
      <c r="AC970"/>
      <c r="AD970"/>
      <c r="AE970"/>
      <c r="AF970"/>
      <c r="AG970"/>
      <c r="AH970"/>
      <c r="AI970"/>
      <c r="AJ970"/>
      <c r="AK970"/>
      <c r="AL970"/>
      <c r="AM970"/>
      <c r="AN970" s="74"/>
      <c r="AO970"/>
      <c r="AP970"/>
      <c r="AQ970"/>
      <c r="AR970"/>
      <c r="AS970"/>
      <c r="AT970"/>
      <c r="AU970"/>
      <c r="AV970"/>
      <c r="AW970"/>
      <c r="AX970"/>
      <c r="AY970"/>
      <c r="AZ970"/>
      <c r="BA970"/>
      <c r="BB970"/>
      <c r="BC970"/>
      <c r="BD970"/>
      <c r="BE970"/>
      <c r="BF970"/>
      <c r="BG970"/>
      <c r="BH970"/>
      <c r="BI970"/>
      <c r="BJ970"/>
      <c r="BK970"/>
      <c r="BL970"/>
      <c r="BM970"/>
      <c r="BN970"/>
      <c r="BO970"/>
      <c r="BP970"/>
      <c r="BQ970"/>
      <c r="BR970"/>
      <c r="BS970"/>
      <c r="BT970"/>
      <c r="BU970"/>
      <c r="BV970"/>
      <c r="BW970"/>
      <c r="BX970"/>
    </row>
    <row r="971" spans="10:76">
      <c r="J971"/>
      <c r="K971"/>
      <c r="L971"/>
      <c r="M971"/>
      <c r="N971"/>
      <c r="O971"/>
      <c r="P971"/>
      <c r="Q971"/>
      <c r="R971"/>
      <c r="S971"/>
      <c r="T971"/>
      <c r="U971"/>
      <c r="V971"/>
      <c r="W971"/>
      <c r="X971"/>
      <c r="Y971"/>
      <c r="Z971"/>
      <c r="AA971"/>
      <c r="AB971"/>
      <c r="AC971"/>
      <c r="AD971"/>
      <c r="AE971"/>
      <c r="AF971"/>
      <c r="AG971"/>
      <c r="AH971"/>
      <c r="AI971"/>
      <c r="AJ971"/>
      <c r="AK971"/>
      <c r="AL971"/>
      <c r="AM971"/>
      <c r="AN971" s="74"/>
      <c r="AO971"/>
      <c r="AP971"/>
      <c r="AQ971"/>
      <c r="AR971"/>
      <c r="AS971"/>
      <c r="AT971"/>
      <c r="AU971"/>
      <c r="AV971"/>
      <c r="AW971"/>
      <c r="AX971"/>
      <c r="AY971"/>
      <c r="AZ971"/>
      <c r="BA971"/>
      <c r="BB971"/>
      <c r="BC971"/>
      <c r="BD971"/>
      <c r="BE971"/>
      <c r="BF971"/>
      <c r="BG971"/>
      <c r="BH971"/>
      <c r="BI971"/>
      <c r="BJ971"/>
      <c r="BK971"/>
      <c r="BL971"/>
      <c r="BM971"/>
      <c r="BN971"/>
      <c r="BO971"/>
      <c r="BP971"/>
      <c r="BQ971"/>
      <c r="BR971"/>
      <c r="BS971"/>
      <c r="BT971"/>
      <c r="BU971"/>
      <c r="BV971"/>
      <c r="BW971"/>
      <c r="BX971"/>
    </row>
    <row r="972" spans="10:76">
      <c r="J972"/>
      <c r="K972"/>
      <c r="L972"/>
      <c r="M972"/>
      <c r="N972"/>
      <c r="O972"/>
      <c r="P972"/>
      <c r="Q972"/>
      <c r="R972"/>
      <c r="S972"/>
      <c r="T972"/>
      <c r="U972"/>
      <c r="V972"/>
      <c r="W972"/>
      <c r="X972"/>
      <c r="Y972"/>
      <c r="Z972"/>
      <c r="AA972"/>
      <c r="AB972"/>
      <c r="AC972"/>
      <c r="AD972"/>
      <c r="AE972"/>
      <c r="AF972"/>
      <c r="AG972"/>
      <c r="AH972"/>
      <c r="AI972"/>
      <c r="AJ972"/>
      <c r="AK972"/>
      <c r="AL972"/>
      <c r="AM972"/>
      <c r="AN972" s="74"/>
      <c r="AO972"/>
      <c r="AP972"/>
      <c r="AQ972"/>
      <c r="AR972"/>
      <c r="AS972"/>
      <c r="AT972"/>
      <c r="AU972"/>
      <c r="AV972"/>
      <c r="AW972"/>
      <c r="AX972"/>
      <c r="AY972"/>
      <c r="AZ972"/>
      <c r="BA972"/>
      <c r="BB972"/>
      <c r="BC972"/>
      <c r="BD972"/>
      <c r="BE972"/>
      <c r="BF972"/>
      <c r="BG972"/>
      <c r="BH972"/>
      <c r="BI972"/>
      <c r="BJ972"/>
      <c r="BK972"/>
      <c r="BL972"/>
      <c r="BM972"/>
      <c r="BN972"/>
      <c r="BO972"/>
      <c r="BP972"/>
      <c r="BQ972"/>
      <c r="BR972"/>
      <c r="BS972"/>
      <c r="BT972"/>
      <c r="BU972"/>
      <c r="BV972"/>
      <c r="BW972"/>
      <c r="BX972"/>
    </row>
    <row r="973" spans="10:76">
      <c r="J973"/>
      <c r="K973"/>
      <c r="L973"/>
      <c r="M973"/>
      <c r="N973"/>
      <c r="O973"/>
      <c r="P973"/>
      <c r="Q973"/>
      <c r="R973"/>
      <c r="S973"/>
      <c r="T973"/>
      <c r="U973"/>
      <c r="V973"/>
      <c r="W973"/>
      <c r="X973"/>
      <c r="Y973"/>
      <c r="Z973"/>
      <c r="AA973"/>
      <c r="AB973"/>
      <c r="AC973"/>
      <c r="AD973"/>
      <c r="AE973"/>
      <c r="AF973"/>
      <c r="AG973"/>
      <c r="AH973"/>
      <c r="AI973"/>
      <c r="AJ973"/>
      <c r="AK973"/>
      <c r="AL973"/>
      <c r="AM973"/>
      <c r="AN973" s="74"/>
      <c r="AO973"/>
      <c r="AP973"/>
      <c r="AQ973"/>
      <c r="AR973"/>
      <c r="AS973"/>
      <c r="AT973"/>
      <c r="AU973"/>
      <c r="AV973"/>
      <c r="AW973"/>
      <c r="AX973"/>
      <c r="AY973"/>
      <c r="AZ973"/>
      <c r="BA973"/>
      <c r="BB973"/>
      <c r="BC973"/>
      <c r="BD973"/>
      <c r="BE973"/>
      <c r="BF973"/>
      <c r="BG973"/>
      <c r="BH973"/>
      <c r="BI973"/>
      <c r="BJ973"/>
      <c r="BK973"/>
      <c r="BL973"/>
      <c r="BM973"/>
      <c r="BN973"/>
      <c r="BO973"/>
      <c r="BP973"/>
      <c r="BQ973"/>
      <c r="BR973"/>
      <c r="BS973"/>
      <c r="BT973"/>
      <c r="BU973"/>
      <c r="BV973"/>
      <c r="BW973"/>
      <c r="BX973"/>
    </row>
    <row r="974" spans="10:76">
      <c r="J974"/>
      <c r="K974"/>
      <c r="L974"/>
      <c r="M974"/>
      <c r="N974"/>
      <c r="O974"/>
      <c r="P974"/>
      <c r="Q974"/>
      <c r="R974"/>
      <c r="S974"/>
      <c r="T974"/>
      <c r="U974"/>
      <c r="V974"/>
      <c r="W974"/>
      <c r="X974"/>
      <c r="Y974"/>
      <c r="Z974"/>
      <c r="AA974"/>
      <c r="AB974"/>
      <c r="AC974"/>
      <c r="AD974"/>
      <c r="AE974"/>
      <c r="AF974"/>
      <c r="AG974"/>
      <c r="AH974"/>
      <c r="AI974"/>
      <c r="AJ974"/>
      <c r="AK974"/>
      <c r="AL974"/>
      <c r="AM974"/>
      <c r="AN974" s="74"/>
      <c r="AO974"/>
      <c r="AP974"/>
      <c r="AQ974"/>
      <c r="AR974"/>
      <c r="AS974"/>
      <c r="AT974"/>
      <c r="AU974"/>
      <c r="AV974"/>
      <c r="AW974"/>
      <c r="AX974"/>
      <c r="AY974"/>
      <c r="AZ974"/>
      <c r="BA974"/>
      <c r="BB974"/>
      <c r="BC974"/>
      <c r="BD974"/>
      <c r="BE974"/>
      <c r="BF974"/>
      <c r="BG974"/>
      <c r="BH974"/>
      <c r="BI974"/>
      <c r="BJ974"/>
      <c r="BK974"/>
      <c r="BL974"/>
      <c r="BM974"/>
      <c r="BN974"/>
      <c r="BO974"/>
      <c r="BP974"/>
      <c r="BQ974"/>
      <c r="BR974"/>
      <c r="BS974"/>
      <c r="BT974"/>
      <c r="BU974"/>
      <c r="BV974"/>
      <c r="BW974"/>
      <c r="BX974"/>
    </row>
    <row r="975" spans="10:76">
      <c r="J975"/>
      <c r="K975"/>
      <c r="L975"/>
      <c r="M975"/>
      <c r="N975"/>
      <c r="O975"/>
      <c r="P975"/>
      <c r="Q975"/>
      <c r="R975"/>
      <c r="S975"/>
      <c r="T975"/>
      <c r="U975"/>
      <c r="V975"/>
      <c r="W975"/>
      <c r="X975"/>
      <c r="Y975"/>
      <c r="Z975"/>
      <c r="AA975"/>
      <c r="AB975"/>
      <c r="AC975"/>
      <c r="AD975"/>
      <c r="AE975"/>
      <c r="AF975"/>
      <c r="AG975"/>
      <c r="AH975"/>
      <c r="AI975"/>
      <c r="AJ975"/>
      <c r="AK975"/>
      <c r="AL975"/>
      <c r="AM975"/>
      <c r="AN975" s="74"/>
      <c r="AO975"/>
      <c r="AP975"/>
      <c r="AQ975"/>
      <c r="AR975"/>
      <c r="AS975"/>
      <c r="AT975"/>
      <c r="AU975"/>
      <c r="AV975"/>
      <c r="AW975"/>
      <c r="AX975"/>
      <c r="AY975"/>
      <c r="AZ975"/>
      <c r="BA975"/>
      <c r="BB975"/>
      <c r="BC975"/>
      <c r="BD975"/>
      <c r="BE975"/>
      <c r="BF975"/>
      <c r="BG975"/>
      <c r="BH975"/>
      <c r="BI975"/>
      <c r="BJ975"/>
      <c r="BK975"/>
      <c r="BL975"/>
      <c r="BM975"/>
      <c r="BN975"/>
      <c r="BO975"/>
      <c r="BP975"/>
      <c r="BQ975"/>
      <c r="BR975"/>
      <c r="BS975"/>
      <c r="BT975"/>
      <c r="BU975"/>
      <c r="BV975"/>
      <c r="BW975"/>
      <c r="BX975"/>
    </row>
    <row r="976" spans="10:76">
      <c r="J976"/>
      <c r="K976"/>
      <c r="L976"/>
      <c r="M976"/>
      <c r="N976"/>
      <c r="O976"/>
      <c r="P976"/>
      <c r="Q976"/>
      <c r="R976"/>
      <c r="S976"/>
      <c r="T976"/>
      <c r="U976"/>
      <c r="V976"/>
      <c r="W976"/>
      <c r="X976"/>
      <c r="Y976"/>
      <c r="Z976"/>
      <c r="AA976"/>
      <c r="AB976"/>
      <c r="AC976"/>
      <c r="AD976"/>
      <c r="AE976"/>
      <c r="AF976"/>
      <c r="AG976"/>
      <c r="AH976"/>
      <c r="AI976"/>
      <c r="AJ976"/>
      <c r="AK976"/>
      <c r="AL976"/>
      <c r="AM976"/>
      <c r="AN976" s="74"/>
      <c r="AO976"/>
      <c r="AP976"/>
      <c r="AQ976"/>
      <c r="AR976"/>
      <c r="AS976"/>
      <c r="AT976"/>
      <c r="AU976"/>
      <c r="AV976"/>
      <c r="AW976"/>
      <c r="AX976"/>
      <c r="AY976"/>
      <c r="AZ976"/>
      <c r="BA976"/>
      <c r="BB976"/>
      <c r="BC976"/>
      <c r="BD976"/>
      <c r="BE976"/>
      <c r="BF976"/>
      <c r="BG976"/>
      <c r="BH976"/>
      <c r="BI976"/>
      <c r="BJ976"/>
      <c r="BK976"/>
      <c r="BL976"/>
      <c r="BM976"/>
      <c r="BN976"/>
      <c r="BO976"/>
      <c r="BP976"/>
      <c r="BQ976"/>
      <c r="BR976"/>
      <c r="BS976"/>
      <c r="BT976"/>
      <c r="BU976"/>
      <c r="BV976"/>
      <c r="BW976"/>
      <c r="BX976"/>
    </row>
    <row r="977" spans="10:76">
      <c r="J977"/>
      <c r="K977"/>
      <c r="L977"/>
      <c r="M977"/>
      <c r="N977"/>
      <c r="O977"/>
      <c r="P977"/>
      <c r="Q977"/>
      <c r="R977"/>
      <c r="S977"/>
      <c r="T977"/>
      <c r="U977"/>
      <c r="V977"/>
      <c r="W977"/>
      <c r="X977"/>
      <c r="Y977"/>
      <c r="Z977"/>
      <c r="AA977"/>
      <c r="AB977"/>
      <c r="AC977"/>
      <c r="AD977"/>
      <c r="AE977"/>
      <c r="AF977"/>
      <c r="AG977"/>
      <c r="AH977"/>
      <c r="AI977"/>
      <c r="AJ977"/>
      <c r="AK977"/>
      <c r="AL977"/>
      <c r="AM977"/>
      <c r="AN977" s="74"/>
      <c r="AO977"/>
      <c r="AP977"/>
      <c r="AQ977"/>
      <c r="AR977"/>
      <c r="AS977"/>
      <c r="AT977"/>
      <c r="AU977"/>
      <c r="AV977"/>
      <c r="AW977"/>
      <c r="AX977"/>
      <c r="AY977"/>
      <c r="AZ977"/>
      <c r="BA977"/>
      <c r="BB977"/>
      <c r="BC977"/>
      <c r="BD977"/>
      <c r="BE977"/>
      <c r="BF977"/>
      <c r="BG977"/>
      <c r="BH977"/>
      <c r="BI977"/>
      <c r="BJ977"/>
      <c r="BK977"/>
      <c r="BL977"/>
      <c r="BM977"/>
      <c r="BN977"/>
      <c r="BO977"/>
      <c r="BP977"/>
      <c r="BQ977"/>
      <c r="BR977"/>
      <c r="BS977"/>
      <c r="BT977"/>
      <c r="BU977"/>
      <c r="BV977"/>
      <c r="BW977"/>
      <c r="BX977"/>
    </row>
    <row r="978" spans="10:76">
      <c r="J978"/>
      <c r="K978"/>
      <c r="L978"/>
      <c r="M978"/>
      <c r="N978"/>
      <c r="O978"/>
      <c r="P978"/>
      <c r="Q978"/>
      <c r="R978"/>
      <c r="S978"/>
      <c r="T978"/>
      <c r="U978"/>
      <c r="V978"/>
      <c r="W978"/>
      <c r="X978"/>
      <c r="Y978"/>
      <c r="Z978"/>
      <c r="AA978"/>
      <c r="AB978"/>
      <c r="AC978"/>
      <c r="AD978"/>
      <c r="AE978"/>
      <c r="AF978"/>
      <c r="AG978"/>
      <c r="AH978"/>
      <c r="AI978"/>
      <c r="AJ978"/>
      <c r="AK978"/>
      <c r="AL978"/>
      <c r="AM978"/>
      <c r="AN978" s="74"/>
      <c r="AO978"/>
      <c r="AP978"/>
      <c r="AQ978"/>
      <c r="AR978"/>
      <c r="AS978"/>
      <c r="AT978"/>
      <c r="AU978"/>
      <c r="AV978"/>
      <c r="AW978"/>
      <c r="AX978"/>
      <c r="AY978"/>
      <c r="AZ978"/>
      <c r="BA978"/>
      <c r="BB978"/>
      <c r="BC978"/>
      <c r="BD978"/>
      <c r="BE978"/>
      <c r="BF978"/>
      <c r="BG978"/>
      <c r="BH978"/>
      <c r="BI978"/>
      <c r="BJ978"/>
      <c r="BK978"/>
      <c r="BL978"/>
      <c r="BM978"/>
      <c r="BN978"/>
      <c r="BO978"/>
      <c r="BP978"/>
      <c r="BQ978"/>
      <c r="BR978"/>
      <c r="BS978"/>
      <c r="BT978"/>
      <c r="BU978"/>
      <c r="BV978"/>
      <c r="BW978"/>
      <c r="BX978"/>
    </row>
    <row r="979" spans="10:76">
      <c r="J979"/>
      <c r="K979"/>
      <c r="L979"/>
      <c r="M979"/>
      <c r="N979"/>
      <c r="O979"/>
      <c r="P979"/>
      <c r="Q979"/>
      <c r="R979"/>
      <c r="S979"/>
      <c r="T979"/>
      <c r="U979"/>
      <c r="V979"/>
      <c r="W979"/>
      <c r="X979"/>
      <c r="Y979"/>
      <c r="Z979"/>
      <c r="AA979"/>
      <c r="AB979"/>
      <c r="AC979"/>
      <c r="AD979"/>
      <c r="AE979"/>
      <c r="AF979"/>
      <c r="AG979"/>
      <c r="AH979"/>
      <c r="AI979"/>
      <c r="AJ979"/>
      <c r="AK979"/>
      <c r="AL979"/>
      <c r="AM979"/>
      <c r="AN979" s="74"/>
      <c r="AO979"/>
      <c r="AP979"/>
      <c r="AQ979"/>
      <c r="AR979"/>
      <c r="AS979"/>
      <c r="AT979"/>
      <c r="AU979"/>
      <c r="AV979"/>
      <c r="AW979"/>
      <c r="AX979"/>
      <c r="AY979"/>
      <c r="AZ979"/>
      <c r="BA979"/>
      <c r="BB979"/>
      <c r="BC979"/>
      <c r="BD979"/>
      <c r="BE979"/>
      <c r="BF979"/>
      <c r="BG979"/>
      <c r="BH979"/>
      <c r="BI979"/>
      <c r="BJ979"/>
      <c r="BK979"/>
      <c r="BL979"/>
      <c r="BM979"/>
      <c r="BN979"/>
      <c r="BO979"/>
      <c r="BP979"/>
      <c r="BQ979"/>
      <c r="BR979"/>
      <c r="BS979"/>
      <c r="BT979"/>
      <c r="BU979"/>
      <c r="BV979"/>
      <c r="BW979"/>
      <c r="BX979"/>
    </row>
    <row r="980" spans="10:76">
      <c r="J980"/>
      <c r="K980"/>
      <c r="L980"/>
      <c r="M980"/>
      <c r="N980"/>
      <c r="O980"/>
      <c r="P980"/>
      <c r="Q980"/>
      <c r="R980"/>
      <c r="S980"/>
      <c r="T980"/>
      <c r="U980"/>
      <c r="V980"/>
      <c r="W980"/>
      <c r="X980"/>
      <c r="Y980"/>
      <c r="Z980"/>
      <c r="AA980"/>
      <c r="AB980"/>
      <c r="AC980"/>
      <c r="AD980"/>
      <c r="AE980"/>
      <c r="AF980"/>
      <c r="AG980"/>
      <c r="AH980"/>
      <c r="AI980"/>
      <c r="AJ980"/>
      <c r="AK980"/>
      <c r="AL980"/>
      <c r="AM980"/>
      <c r="AN980" s="74"/>
      <c r="AO980"/>
      <c r="AP980"/>
      <c r="AQ980"/>
      <c r="AR980"/>
      <c r="AS980"/>
      <c r="AT980"/>
      <c r="AU980"/>
      <c r="AV980"/>
      <c r="AW980"/>
      <c r="AX980"/>
      <c r="AY980"/>
      <c r="AZ980"/>
      <c r="BA980"/>
      <c r="BB980"/>
      <c r="BC980"/>
      <c r="BD980"/>
      <c r="BE980"/>
      <c r="BF980"/>
      <c r="BG980"/>
      <c r="BH980"/>
      <c r="BI980"/>
      <c r="BJ980"/>
      <c r="BK980"/>
      <c r="BL980"/>
      <c r="BM980"/>
      <c r="BN980"/>
      <c r="BO980"/>
      <c r="BP980"/>
      <c r="BQ980"/>
      <c r="BR980"/>
      <c r="BS980"/>
      <c r="BT980"/>
      <c r="BU980"/>
      <c r="BV980"/>
      <c r="BW980"/>
      <c r="BX980"/>
    </row>
    <row r="981" spans="10:76">
      <c r="J981"/>
      <c r="K981"/>
      <c r="L981"/>
      <c r="M981"/>
      <c r="N981"/>
      <c r="O981"/>
      <c r="P981"/>
      <c r="Q981"/>
      <c r="R981"/>
      <c r="S981"/>
      <c r="T981"/>
      <c r="U981"/>
      <c r="V981"/>
      <c r="W981"/>
      <c r="X981"/>
      <c r="Y981"/>
      <c r="Z981"/>
      <c r="AA981"/>
      <c r="AB981"/>
      <c r="AC981"/>
      <c r="AD981"/>
      <c r="AE981"/>
      <c r="AF981"/>
      <c r="AG981"/>
      <c r="AH981"/>
      <c r="AI981"/>
      <c r="AJ981"/>
      <c r="AK981"/>
      <c r="AL981"/>
      <c r="AM981"/>
      <c r="AN981" s="74"/>
      <c r="AO981"/>
      <c r="AP981"/>
      <c r="AQ981"/>
      <c r="AR981"/>
      <c r="AS981"/>
      <c r="AT981"/>
      <c r="AU981"/>
      <c r="AV981"/>
      <c r="AW981"/>
      <c r="AX981"/>
      <c r="AY981"/>
      <c r="AZ981"/>
      <c r="BA981"/>
      <c r="BB981"/>
      <c r="BC981"/>
      <c r="BD981"/>
      <c r="BE981"/>
      <c r="BF981"/>
      <c r="BG981"/>
      <c r="BH981"/>
      <c r="BI981"/>
      <c r="BJ981"/>
      <c r="BK981"/>
      <c r="BL981"/>
      <c r="BM981"/>
      <c r="BN981"/>
      <c r="BO981"/>
      <c r="BP981"/>
      <c r="BQ981"/>
      <c r="BR981"/>
      <c r="BS981"/>
      <c r="BT981"/>
      <c r="BU981"/>
      <c r="BV981"/>
      <c r="BW981"/>
      <c r="BX981"/>
    </row>
    <row r="982" spans="10:76">
      <c r="J982"/>
      <c r="K982"/>
      <c r="L982"/>
      <c r="M982"/>
      <c r="N982"/>
      <c r="O982"/>
      <c r="P982"/>
      <c r="Q982"/>
      <c r="R982"/>
      <c r="S982"/>
      <c r="T982"/>
      <c r="U982"/>
      <c r="V982"/>
      <c r="W982"/>
      <c r="X982"/>
      <c r="Y982"/>
      <c r="Z982"/>
      <c r="AA982"/>
      <c r="AB982"/>
      <c r="AC982"/>
      <c r="AD982"/>
      <c r="AE982"/>
      <c r="AF982"/>
      <c r="AG982"/>
      <c r="AH982"/>
      <c r="AI982"/>
      <c r="AJ982"/>
      <c r="AK982"/>
      <c r="AL982"/>
      <c r="AM982"/>
      <c r="AN982" s="74"/>
      <c r="AO982"/>
      <c r="AP982"/>
      <c r="AQ982"/>
      <c r="AR982"/>
      <c r="AS982"/>
      <c r="AT982"/>
      <c r="AU982"/>
      <c r="AV982"/>
      <c r="AW982"/>
      <c r="AX982"/>
      <c r="AY982"/>
      <c r="AZ982"/>
      <c r="BA982"/>
      <c r="BB982"/>
      <c r="BC982"/>
      <c r="BD982"/>
      <c r="BE982"/>
      <c r="BF982"/>
      <c r="BG982"/>
      <c r="BH982"/>
      <c r="BI982"/>
      <c r="BJ982"/>
      <c r="BK982"/>
      <c r="BL982"/>
      <c r="BM982"/>
      <c r="BN982"/>
      <c r="BO982"/>
      <c r="BP982"/>
      <c r="BQ982"/>
      <c r="BR982"/>
      <c r="BS982"/>
      <c r="BT982"/>
      <c r="BU982"/>
      <c r="BV982"/>
      <c r="BW982"/>
      <c r="BX982"/>
    </row>
    <row r="983" spans="10:76">
      <c r="J983"/>
      <c r="K983"/>
      <c r="L983"/>
      <c r="M983"/>
      <c r="N983"/>
      <c r="O983"/>
      <c r="P983"/>
      <c r="Q983"/>
      <c r="R983"/>
      <c r="S983"/>
      <c r="T983"/>
      <c r="U983"/>
      <c r="V983"/>
      <c r="W983"/>
      <c r="X983"/>
      <c r="Y983"/>
      <c r="Z983"/>
      <c r="AA983"/>
      <c r="AB983"/>
      <c r="AC983"/>
      <c r="AD983"/>
      <c r="AE983"/>
      <c r="AF983"/>
      <c r="AG983"/>
      <c r="AH983"/>
      <c r="AI983"/>
      <c r="AJ983"/>
      <c r="AK983"/>
      <c r="AL983"/>
      <c r="AM983"/>
      <c r="AN983" s="74"/>
      <c r="AO983"/>
      <c r="AP983"/>
      <c r="AQ983"/>
      <c r="AR983"/>
      <c r="AS983"/>
      <c r="AT983"/>
      <c r="AU983"/>
      <c r="AV983"/>
      <c r="AW983"/>
      <c r="AX983"/>
      <c r="AY983"/>
      <c r="AZ983"/>
      <c r="BA983"/>
      <c r="BB983"/>
      <c r="BC983"/>
      <c r="BD983"/>
      <c r="BE983"/>
      <c r="BF983"/>
      <c r="BG983"/>
      <c r="BH983"/>
      <c r="BI983"/>
      <c r="BJ983"/>
      <c r="BK983"/>
      <c r="BL983"/>
      <c r="BM983"/>
      <c r="BN983"/>
      <c r="BO983"/>
      <c r="BP983"/>
      <c r="BQ983"/>
      <c r="BR983"/>
      <c r="BS983"/>
      <c r="BT983"/>
      <c r="BU983"/>
      <c r="BV983"/>
      <c r="BW983"/>
      <c r="BX983"/>
    </row>
    <row r="984" spans="10:76">
      <c r="J984"/>
      <c r="K984"/>
      <c r="L984"/>
      <c r="M984"/>
      <c r="N984"/>
      <c r="O984"/>
      <c r="P984"/>
      <c r="Q984"/>
      <c r="R984"/>
      <c r="S984"/>
      <c r="T984"/>
      <c r="U984"/>
      <c r="V984"/>
      <c r="W984"/>
      <c r="X984"/>
      <c r="Y984"/>
      <c r="Z984"/>
      <c r="AA984"/>
      <c r="AB984"/>
      <c r="AC984"/>
      <c r="AD984"/>
      <c r="AE984"/>
      <c r="AF984"/>
      <c r="AG984"/>
      <c r="AH984"/>
      <c r="AI984"/>
      <c r="AJ984"/>
      <c r="AK984"/>
      <c r="AL984"/>
      <c r="AM984"/>
      <c r="AN984" s="74"/>
      <c r="AO984"/>
      <c r="AP984"/>
      <c r="AQ984"/>
      <c r="AR984"/>
      <c r="AS984"/>
      <c r="AT984"/>
      <c r="AU984"/>
      <c r="AV984"/>
      <c r="AW984"/>
      <c r="AX984"/>
      <c r="AY984"/>
      <c r="AZ984"/>
      <c r="BA984"/>
      <c r="BB984"/>
      <c r="BC984"/>
      <c r="BD984"/>
      <c r="BE984"/>
      <c r="BF984"/>
      <c r="BG984"/>
      <c r="BH984"/>
      <c r="BI984"/>
      <c r="BJ984"/>
      <c r="BK984"/>
      <c r="BL984"/>
      <c r="BM984"/>
      <c r="BN984"/>
      <c r="BO984"/>
      <c r="BP984"/>
      <c r="BQ984"/>
      <c r="BR984"/>
      <c r="BS984"/>
      <c r="BT984"/>
      <c r="BU984"/>
      <c r="BV984"/>
      <c r="BW984"/>
      <c r="BX984"/>
    </row>
    <row r="985" spans="10:76">
      <c r="J985"/>
      <c r="K985"/>
      <c r="L985"/>
      <c r="M985"/>
      <c r="N985"/>
      <c r="O985"/>
      <c r="P985"/>
      <c r="Q985"/>
      <c r="R985"/>
      <c r="S985"/>
      <c r="T985"/>
      <c r="U985"/>
      <c r="V985"/>
      <c r="W985"/>
      <c r="X985"/>
      <c r="Y985"/>
      <c r="Z985"/>
      <c r="AA985"/>
      <c r="AB985"/>
      <c r="AC985"/>
      <c r="AD985"/>
      <c r="AE985"/>
      <c r="AF985"/>
      <c r="AG985"/>
      <c r="AH985"/>
      <c r="AI985"/>
      <c r="AJ985"/>
      <c r="AK985"/>
      <c r="AL985"/>
      <c r="AM985"/>
      <c r="AN985" s="74"/>
      <c r="AO985"/>
      <c r="AP985"/>
      <c r="AQ985"/>
      <c r="AR985"/>
      <c r="AS985"/>
      <c r="AT985"/>
      <c r="AU985"/>
      <c r="AV985"/>
      <c r="AW985"/>
      <c r="AX985"/>
      <c r="AY985"/>
      <c r="AZ985"/>
      <c r="BA985"/>
      <c r="BB985"/>
      <c r="BC985"/>
      <c r="BD985"/>
      <c r="BE985"/>
      <c r="BF985"/>
      <c r="BG985"/>
      <c r="BH985"/>
      <c r="BI985"/>
      <c r="BJ985"/>
      <c r="BK985"/>
      <c r="BL985"/>
      <c r="BM985"/>
      <c r="BN985"/>
      <c r="BO985"/>
      <c r="BP985"/>
      <c r="BQ985"/>
      <c r="BR985"/>
      <c r="BS985"/>
      <c r="BT985"/>
      <c r="BU985"/>
      <c r="BV985"/>
      <c r="BW985"/>
      <c r="BX985"/>
    </row>
    <row r="986" spans="10:76">
      <c r="J986"/>
      <c r="K986"/>
      <c r="L986"/>
      <c r="M986"/>
      <c r="N986"/>
      <c r="O986"/>
      <c r="P986"/>
      <c r="Q986"/>
      <c r="R986"/>
      <c r="S986"/>
      <c r="T986"/>
      <c r="U986"/>
      <c r="V986"/>
      <c r="W986"/>
      <c r="X986"/>
      <c r="Y986"/>
      <c r="Z986"/>
      <c r="AA986"/>
      <c r="AB986"/>
      <c r="AC986"/>
      <c r="AD986"/>
      <c r="AE986"/>
      <c r="AF986"/>
      <c r="AG986"/>
      <c r="AH986"/>
      <c r="AI986"/>
      <c r="AJ986"/>
      <c r="AK986"/>
      <c r="AL986"/>
      <c r="AM986"/>
      <c r="AN986" s="74"/>
      <c r="AO986"/>
      <c r="AP986"/>
      <c r="AQ986"/>
      <c r="AR986"/>
      <c r="AS986"/>
      <c r="AT986"/>
      <c r="AU986"/>
      <c r="AV986"/>
      <c r="AW986"/>
      <c r="AX986"/>
      <c r="AY986"/>
      <c r="AZ986"/>
      <c r="BA986"/>
      <c r="BB986"/>
      <c r="BC986"/>
      <c r="BD986"/>
      <c r="BE986"/>
      <c r="BF986"/>
      <c r="BG986"/>
      <c r="BH986"/>
      <c r="BI986"/>
      <c r="BJ986"/>
      <c r="BK986"/>
      <c r="BL986"/>
      <c r="BM986"/>
      <c r="BN986"/>
      <c r="BO986"/>
      <c r="BP986"/>
      <c r="BQ986"/>
      <c r="BR986"/>
      <c r="BS986"/>
      <c r="BT986"/>
      <c r="BU986"/>
      <c r="BV986"/>
      <c r="BW986"/>
      <c r="BX986"/>
    </row>
    <row r="987" spans="10:76">
      <c r="J987"/>
      <c r="K987"/>
      <c r="L987"/>
      <c r="M987"/>
      <c r="N987"/>
      <c r="O987"/>
      <c r="P987"/>
      <c r="Q987"/>
      <c r="R987"/>
      <c r="S987"/>
      <c r="T987"/>
      <c r="U987"/>
      <c r="V987"/>
      <c r="W987"/>
      <c r="X987"/>
      <c r="Y987"/>
      <c r="Z987"/>
      <c r="AA987"/>
      <c r="AB987"/>
      <c r="AC987"/>
      <c r="AD987"/>
      <c r="AE987"/>
      <c r="AF987"/>
      <c r="AG987"/>
      <c r="AH987"/>
      <c r="AI987"/>
      <c r="AJ987"/>
      <c r="AK987"/>
      <c r="AL987"/>
      <c r="AM987"/>
      <c r="AN987" s="74"/>
      <c r="AO987"/>
      <c r="AP987"/>
      <c r="AQ987"/>
      <c r="AR987"/>
      <c r="AS987"/>
      <c r="AT987"/>
      <c r="AU987"/>
      <c r="AV987"/>
      <c r="AW987"/>
      <c r="AX987"/>
      <c r="AY987"/>
      <c r="AZ987"/>
      <c r="BA987"/>
      <c r="BB987"/>
      <c r="BC987"/>
      <c r="BD987"/>
      <c r="BE987"/>
      <c r="BF987"/>
      <c r="BG987"/>
      <c r="BH987"/>
      <c r="BI987"/>
      <c r="BJ987"/>
      <c r="BK987"/>
      <c r="BL987"/>
      <c r="BM987"/>
      <c r="BN987"/>
      <c r="BO987"/>
      <c r="BP987"/>
      <c r="BQ987"/>
      <c r="BR987"/>
      <c r="BS987"/>
      <c r="BT987"/>
      <c r="BU987"/>
      <c r="BV987"/>
      <c r="BW987"/>
      <c r="BX987"/>
    </row>
    <row r="988" spans="10:76">
      <c r="J988"/>
      <c r="K988"/>
      <c r="L988"/>
      <c r="M988"/>
      <c r="N988"/>
      <c r="O988"/>
      <c r="P988"/>
      <c r="Q988"/>
      <c r="R988"/>
      <c r="S988"/>
      <c r="T988"/>
      <c r="U988"/>
      <c r="V988"/>
      <c r="W988"/>
      <c r="X988"/>
      <c r="Y988"/>
      <c r="Z988"/>
      <c r="AA988"/>
      <c r="AB988"/>
      <c r="AC988"/>
      <c r="AD988"/>
      <c r="AE988"/>
      <c r="AF988"/>
      <c r="AG988"/>
      <c r="AH988"/>
      <c r="AI988"/>
      <c r="AJ988"/>
      <c r="AK988"/>
      <c r="AL988"/>
      <c r="AM988"/>
      <c r="AN988" s="74"/>
      <c r="AO988"/>
      <c r="AP988"/>
      <c r="AQ988"/>
      <c r="AR988"/>
      <c r="AS988"/>
      <c r="AT988"/>
      <c r="AU988"/>
      <c r="AV988"/>
      <c r="AW988"/>
      <c r="AX988"/>
      <c r="AY988"/>
      <c r="AZ988"/>
      <c r="BA988"/>
      <c r="BB988"/>
      <c r="BC988"/>
      <c r="BD988"/>
      <c r="BE988"/>
      <c r="BF988"/>
      <c r="BG988"/>
      <c r="BH988"/>
      <c r="BI988"/>
      <c r="BJ988"/>
      <c r="BK988"/>
      <c r="BL988"/>
      <c r="BM988"/>
      <c r="BN988"/>
      <c r="BO988"/>
      <c r="BP988"/>
      <c r="BQ988"/>
      <c r="BR988"/>
      <c r="BS988"/>
      <c r="BT988"/>
      <c r="BU988"/>
      <c r="BV988"/>
      <c r="BW988"/>
      <c r="BX988"/>
    </row>
    <row r="989" spans="10:76">
      <c r="J989"/>
      <c r="K989"/>
      <c r="L989"/>
      <c r="M989"/>
      <c r="N989"/>
      <c r="O989"/>
      <c r="P989"/>
      <c r="Q989"/>
      <c r="R989"/>
      <c r="S989"/>
      <c r="T989"/>
      <c r="U989"/>
      <c r="V989"/>
      <c r="W989"/>
      <c r="X989"/>
      <c r="Y989"/>
      <c r="Z989"/>
      <c r="AA989"/>
      <c r="AB989"/>
      <c r="AC989"/>
      <c r="AD989"/>
      <c r="AE989"/>
      <c r="AF989"/>
      <c r="AG989"/>
      <c r="AH989"/>
      <c r="AI989"/>
      <c r="AJ989"/>
      <c r="AK989"/>
      <c r="AL989"/>
      <c r="AM989"/>
      <c r="AN989" s="74"/>
      <c r="AO989"/>
      <c r="AP989"/>
      <c r="AQ989"/>
      <c r="AR989"/>
      <c r="AS989"/>
      <c r="AT989"/>
      <c r="AU989"/>
      <c r="AV989"/>
      <c r="AW989"/>
      <c r="AX989"/>
      <c r="AY989"/>
      <c r="AZ989"/>
      <c r="BA989"/>
      <c r="BB989"/>
      <c r="BC989"/>
      <c r="BD989"/>
      <c r="BE989"/>
      <c r="BF989"/>
      <c r="BG989"/>
      <c r="BH989"/>
      <c r="BI989"/>
      <c r="BJ989"/>
      <c r="BK989"/>
      <c r="BL989"/>
      <c r="BM989"/>
      <c r="BN989"/>
      <c r="BO989"/>
      <c r="BP989"/>
      <c r="BQ989"/>
      <c r="BR989"/>
      <c r="BS989"/>
      <c r="BT989"/>
      <c r="BU989"/>
      <c r="BV989"/>
      <c r="BW989"/>
      <c r="BX989"/>
    </row>
    <row r="990" spans="10:76">
      <c r="J990"/>
      <c r="K990"/>
      <c r="L990"/>
      <c r="M990"/>
      <c r="N990"/>
      <c r="O990"/>
      <c r="P990"/>
      <c r="Q990"/>
      <c r="R990"/>
      <c r="S990"/>
      <c r="T990"/>
      <c r="U990"/>
      <c r="V990"/>
      <c r="W990"/>
      <c r="X990"/>
      <c r="Y990"/>
      <c r="Z990"/>
      <c r="AA990"/>
      <c r="AB990"/>
      <c r="AC990"/>
      <c r="AD990"/>
      <c r="AE990"/>
      <c r="AF990"/>
      <c r="AG990"/>
      <c r="AH990"/>
      <c r="AI990"/>
      <c r="AJ990"/>
      <c r="AK990"/>
      <c r="AL990"/>
      <c r="AM990"/>
      <c r="AN990" s="74"/>
      <c r="AO990"/>
      <c r="AP990"/>
      <c r="AQ990"/>
      <c r="AR990"/>
      <c r="AS990"/>
      <c r="AT990"/>
      <c r="AU990"/>
      <c r="AV990"/>
      <c r="AW990"/>
      <c r="AX990"/>
      <c r="AY990"/>
      <c r="AZ990"/>
      <c r="BA990"/>
      <c r="BB990"/>
      <c r="BC990"/>
      <c r="BD990"/>
      <c r="BE990"/>
      <c r="BF990"/>
      <c r="BG990"/>
      <c r="BH990"/>
      <c r="BI990"/>
      <c r="BJ990"/>
      <c r="BK990"/>
      <c r="BL990"/>
      <c r="BM990"/>
      <c r="BN990"/>
      <c r="BO990"/>
      <c r="BP990"/>
      <c r="BQ990"/>
      <c r="BR990"/>
      <c r="BS990"/>
      <c r="BT990"/>
      <c r="BU990"/>
      <c r="BV990"/>
      <c r="BW990"/>
      <c r="BX990"/>
    </row>
    <row r="991" spans="10:76">
      <c r="J991"/>
      <c r="K991"/>
      <c r="L991"/>
      <c r="M991"/>
      <c r="N991"/>
      <c r="O991"/>
      <c r="P991"/>
      <c r="Q991"/>
      <c r="R991"/>
      <c r="S991"/>
      <c r="T991"/>
      <c r="U991"/>
      <c r="V991"/>
      <c r="W991"/>
      <c r="X991"/>
      <c r="Y991"/>
      <c r="Z991"/>
      <c r="AA991"/>
      <c r="AB991"/>
      <c r="AC991"/>
      <c r="AD991"/>
      <c r="AE991"/>
      <c r="AF991"/>
      <c r="AG991"/>
      <c r="AH991"/>
      <c r="AI991"/>
      <c r="AJ991"/>
      <c r="AK991"/>
      <c r="AL991"/>
      <c r="AM991"/>
      <c r="AN991" s="74"/>
      <c r="AO991"/>
      <c r="AP991"/>
      <c r="AQ991"/>
      <c r="AR991"/>
      <c r="AS991"/>
      <c r="AT991"/>
      <c r="AU991"/>
      <c r="AV991"/>
      <c r="AW991"/>
      <c r="AX991"/>
      <c r="AY991"/>
      <c r="AZ991"/>
      <c r="BA991"/>
      <c r="BB991"/>
      <c r="BC991"/>
      <c r="BD991"/>
      <c r="BE991"/>
      <c r="BF991"/>
      <c r="BG991"/>
      <c r="BH991"/>
      <c r="BI991"/>
      <c r="BJ991"/>
      <c r="BK991"/>
      <c r="BL991"/>
      <c r="BM991"/>
      <c r="BN991"/>
      <c r="BO991"/>
      <c r="BP991"/>
      <c r="BQ991"/>
      <c r="BR991"/>
      <c r="BS991"/>
      <c r="BT991"/>
      <c r="BU991"/>
      <c r="BV991"/>
      <c r="BW991"/>
      <c r="BX991"/>
    </row>
    <row r="992" spans="10:76">
      <c r="J992"/>
      <c r="K992"/>
      <c r="L992"/>
      <c r="M992"/>
      <c r="N992"/>
      <c r="O992"/>
      <c r="P992"/>
      <c r="Q992"/>
      <c r="R992"/>
      <c r="S992"/>
      <c r="T992"/>
      <c r="U992"/>
      <c r="V992"/>
      <c r="W992"/>
      <c r="X992"/>
      <c r="Y992"/>
      <c r="Z992"/>
      <c r="AA992"/>
      <c r="AB992"/>
      <c r="AC992"/>
      <c r="AD992"/>
      <c r="AE992"/>
      <c r="AF992"/>
      <c r="AG992"/>
      <c r="AH992"/>
      <c r="AI992"/>
      <c r="AJ992"/>
      <c r="AK992"/>
      <c r="AL992"/>
      <c r="AM992"/>
      <c r="AN992" s="74"/>
      <c r="AO992"/>
      <c r="AP992"/>
      <c r="AQ992"/>
      <c r="AR992"/>
      <c r="AS992"/>
      <c r="AT992"/>
      <c r="AU992"/>
      <c r="AV992"/>
      <c r="AW992"/>
      <c r="AX992"/>
      <c r="AY992"/>
      <c r="AZ992"/>
      <c r="BA992"/>
      <c r="BB992"/>
      <c r="BC992"/>
      <c r="BD992"/>
      <c r="BE992"/>
      <c r="BF992"/>
      <c r="BG992"/>
      <c r="BH992"/>
      <c r="BI992"/>
      <c r="BJ992"/>
      <c r="BK992"/>
      <c r="BL992"/>
      <c r="BM992"/>
      <c r="BN992"/>
      <c r="BO992"/>
      <c r="BP992"/>
      <c r="BQ992"/>
      <c r="BR992"/>
      <c r="BS992"/>
      <c r="BT992"/>
      <c r="BU992"/>
      <c r="BV992"/>
      <c r="BW992"/>
      <c r="BX992"/>
    </row>
    <row r="993" spans="10:76">
      <c r="J993"/>
      <c r="K993"/>
      <c r="L993"/>
      <c r="M993"/>
      <c r="N993"/>
      <c r="O993"/>
      <c r="P993"/>
      <c r="Q993"/>
      <c r="R993"/>
      <c r="S993"/>
      <c r="T993"/>
      <c r="U993"/>
      <c r="V993"/>
      <c r="W993"/>
      <c r="X993"/>
      <c r="Y993"/>
      <c r="Z993"/>
      <c r="AA993"/>
      <c r="AB993"/>
      <c r="AC993"/>
      <c r="AD993"/>
      <c r="AE993"/>
      <c r="AF993"/>
      <c r="AG993"/>
      <c r="AH993"/>
      <c r="AI993"/>
      <c r="AJ993"/>
      <c r="AK993"/>
      <c r="AL993"/>
      <c r="AM993"/>
      <c r="AN993" s="74"/>
      <c r="AO993"/>
      <c r="AP993"/>
      <c r="AQ993"/>
      <c r="AR993"/>
      <c r="AS993"/>
      <c r="AT993"/>
      <c r="AU993"/>
      <c r="AV993"/>
      <c r="AW993"/>
      <c r="AX993"/>
      <c r="AY993"/>
      <c r="AZ993"/>
      <c r="BA993"/>
      <c r="BB993"/>
      <c r="BC993"/>
      <c r="BD993"/>
      <c r="BE993"/>
      <c r="BF993"/>
      <c r="BG993"/>
      <c r="BH993"/>
      <c r="BI993"/>
      <c r="BJ993"/>
      <c r="BK993"/>
      <c r="BL993"/>
      <c r="BM993"/>
      <c r="BN993"/>
      <c r="BO993"/>
      <c r="BP993"/>
      <c r="BQ993"/>
      <c r="BR993"/>
      <c r="BS993"/>
      <c r="BT993"/>
      <c r="BU993"/>
      <c r="BV993"/>
      <c r="BW993"/>
      <c r="BX993"/>
    </row>
    <row r="994" spans="10:76">
      <c r="J994"/>
      <c r="K994"/>
      <c r="L994"/>
      <c r="M994"/>
      <c r="N994"/>
      <c r="O994"/>
      <c r="P994"/>
      <c r="Q994"/>
      <c r="R994"/>
      <c r="S994"/>
      <c r="T994"/>
      <c r="U994"/>
      <c r="V994"/>
      <c r="W994"/>
      <c r="X994"/>
      <c r="Y994"/>
      <c r="Z994"/>
      <c r="AA994"/>
      <c r="AB994"/>
      <c r="AC994"/>
      <c r="AD994"/>
      <c r="AE994"/>
      <c r="AF994"/>
      <c r="AG994"/>
      <c r="AH994"/>
      <c r="AI994"/>
      <c r="AJ994"/>
      <c r="AK994"/>
      <c r="AL994"/>
      <c r="AM994"/>
      <c r="AN994" s="74"/>
      <c r="AO994"/>
      <c r="AP994"/>
      <c r="AQ994"/>
      <c r="AR994"/>
      <c r="AS994"/>
      <c r="AT994"/>
      <c r="AU994"/>
      <c r="AV994"/>
      <c r="AW994"/>
      <c r="AX994"/>
      <c r="AY994"/>
      <c r="AZ994"/>
      <c r="BA994"/>
      <c r="BB994"/>
      <c r="BC994"/>
      <c r="BD994"/>
      <c r="BE994"/>
      <c r="BF994"/>
      <c r="BG994"/>
      <c r="BH994"/>
      <c r="BI994"/>
      <c r="BJ994"/>
      <c r="BK994"/>
      <c r="BL994"/>
      <c r="BM994"/>
      <c r="BN994"/>
      <c r="BO994"/>
      <c r="BP994"/>
      <c r="BQ994"/>
      <c r="BR994"/>
      <c r="BS994"/>
      <c r="BT994"/>
      <c r="BU994"/>
      <c r="BV994"/>
      <c r="BW994"/>
      <c r="BX994"/>
    </row>
    <row r="995" spans="10:76">
      <c r="J995"/>
      <c r="K995"/>
      <c r="L995"/>
      <c r="M995"/>
      <c r="N995"/>
      <c r="O995"/>
      <c r="P995"/>
      <c r="Q995"/>
      <c r="R995"/>
      <c r="S995"/>
      <c r="T995"/>
      <c r="U995"/>
      <c r="V995"/>
      <c r="W995"/>
      <c r="X995"/>
      <c r="Y995"/>
      <c r="Z995"/>
      <c r="AA995"/>
      <c r="AB995"/>
      <c r="AC995"/>
      <c r="AD995"/>
      <c r="AE995"/>
      <c r="AF995"/>
      <c r="AG995"/>
      <c r="AH995"/>
      <c r="AI995"/>
      <c r="AJ995"/>
      <c r="AK995"/>
      <c r="AL995"/>
      <c r="AM995"/>
      <c r="AN995"/>
      <c r="AO995"/>
      <c r="AP995"/>
      <c r="AQ995"/>
      <c r="AR995"/>
      <c r="AS995"/>
      <c r="AT995"/>
      <c r="AU995"/>
      <c r="AV995"/>
      <c r="AW995"/>
      <c r="AX995"/>
      <c r="AY995"/>
      <c r="AZ995"/>
      <c r="BA995"/>
      <c r="BB995"/>
      <c r="BC995"/>
      <c r="BD995"/>
      <c r="BE995"/>
      <c r="BF995"/>
      <c r="BG995"/>
      <c r="BH995"/>
      <c r="BI995"/>
      <c r="BJ995"/>
      <c r="BK995"/>
      <c r="BL995"/>
      <c r="BM995"/>
      <c r="BN995"/>
      <c r="BO995"/>
      <c r="BP995"/>
      <c r="BQ995"/>
      <c r="BR995"/>
      <c r="BS995"/>
      <c r="BT995"/>
      <c r="BU995"/>
      <c r="BV995"/>
      <c r="BW995"/>
      <c r="BX995"/>
    </row>
    <row r="996" spans="10:76">
      <c r="J996"/>
      <c r="K996"/>
      <c r="L996"/>
      <c r="M996"/>
      <c r="N996"/>
      <c r="O996"/>
      <c r="P996"/>
      <c r="Q996"/>
      <c r="R996"/>
      <c r="S996"/>
      <c r="T996"/>
      <c r="U996"/>
      <c r="V996"/>
      <c r="W996"/>
      <c r="X996"/>
      <c r="Y996"/>
      <c r="Z996"/>
      <c r="AA996"/>
      <c r="AB996"/>
      <c r="AC996"/>
      <c r="AD996"/>
      <c r="AE996"/>
      <c r="AF996"/>
      <c r="AG996"/>
      <c r="AH996"/>
      <c r="AI996"/>
      <c r="AJ996"/>
      <c r="AK996"/>
      <c r="AL996"/>
      <c r="AM996"/>
      <c r="AN996"/>
      <c r="AO996"/>
      <c r="AP996"/>
      <c r="AQ996"/>
      <c r="AR996"/>
      <c r="AS996"/>
      <c r="AT996"/>
      <c r="AU996"/>
      <c r="AV996"/>
      <c r="AW996"/>
      <c r="AX996"/>
      <c r="AY996"/>
      <c r="AZ996"/>
      <c r="BA996"/>
      <c r="BB996"/>
      <c r="BC996"/>
      <c r="BD996"/>
      <c r="BE996"/>
      <c r="BF996"/>
      <c r="BG996"/>
      <c r="BH996"/>
      <c r="BI996"/>
      <c r="BJ996"/>
      <c r="BK996"/>
      <c r="BL996"/>
      <c r="BM996"/>
      <c r="BN996"/>
      <c r="BO996"/>
      <c r="BP996"/>
      <c r="BQ996"/>
      <c r="BR996"/>
      <c r="BS996"/>
      <c r="BT996"/>
      <c r="BU996"/>
      <c r="BV996"/>
      <c r="BW996"/>
      <c r="BX996"/>
    </row>
    <row r="997" spans="10:76">
      <c r="J997"/>
      <c r="K997"/>
      <c r="L997"/>
      <c r="M997"/>
      <c r="N997"/>
      <c r="O997"/>
      <c r="P997"/>
      <c r="Q997"/>
      <c r="R997"/>
      <c r="S997"/>
      <c r="T997"/>
      <c r="U997"/>
      <c r="V997"/>
      <c r="W997"/>
      <c r="X997"/>
      <c r="Y997"/>
      <c r="Z997"/>
      <c r="AA997"/>
      <c r="AB997"/>
      <c r="AC997"/>
      <c r="AD997"/>
      <c r="AE997"/>
      <c r="AF997"/>
      <c r="AG997"/>
      <c r="AH997"/>
      <c r="AI997"/>
      <c r="AJ997"/>
      <c r="AK997"/>
      <c r="AL997"/>
      <c r="AM997"/>
      <c r="AN997"/>
      <c r="AO997"/>
      <c r="AP997"/>
      <c r="AQ997"/>
      <c r="AR997"/>
      <c r="AS997"/>
      <c r="AT997"/>
      <c r="AU997"/>
      <c r="AV997"/>
      <c r="AW997"/>
      <c r="AX997"/>
      <c r="AY997"/>
      <c r="AZ997"/>
      <c r="BA997"/>
      <c r="BB997"/>
      <c r="BC997"/>
      <c r="BD997"/>
      <c r="BE997"/>
      <c r="BF997"/>
      <c r="BG997"/>
      <c r="BH997"/>
      <c r="BI997"/>
      <c r="BJ997"/>
      <c r="BK997"/>
      <c r="BL997"/>
      <c r="BM997"/>
      <c r="BN997"/>
      <c r="BO997"/>
      <c r="BP997"/>
      <c r="BQ997"/>
      <c r="BR997"/>
      <c r="BS997"/>
      <c r="BT997"/>
      <c r="BU997"/>
      <c r="BV997"/>
      <c r="BW997"/>
      <c r="BX997"/>
    </row>
    <row r="998" spans="10:76">
      <c r="J998"/>
      <c r="K998"/>
      <c r="L998"/>
      <c r="M998"/>
      <c r="N998"/>
      <c r="O998"/>
      <c r="P998"/>
      <c r="Q998"/>
      <c r="R998"/>
      <c r="S998"/>
      <c r="T998"/>
      <c r="U998"/>
      <c r="V998"/>
      <c r="W998"/>
      <c r="X998"/>
      <c r="Y998"/>
      <c r="Z998"/>
      <c r="AA998"/>
      <c r="AB998"/>
      <c r="AC998"/>
      <c r="AD998"/>
      <c r="AE998"/>
      <c r="AF998"/>
      <c r="AG998"/>
      <c r="AH998"/>
      <c r="AI998"/>
      <c r="AJ998"/>
      <c r="AK998"/>
      <c r="AL998"/>
      <c r="AM998"/>
      <c r="AN998"/>
      <c r="AO998"/>
      <c r="AP998"/>
      <c r="AQ998"/>
      <c r="AR998"/>
      <c r="AS998"/>
      <c r="AT998"/>
      <c r="AU998"/>
      <c r="AV998"/>
      <c r="AW998"/>
      <c r="AX998"/>
      <c r="AY998"/>
      <c r="AZ998"/>
      <c r="BA998"/>
      <c r="BB998"/>
      <c r="BC998"/>
      <c r="BD998"/>
      <c r="BE998"/>
      <c r="BF998"/>
      <c r="BG998"/>
      <c r="BH998"/>
      <c r="BI998"/>
      <c r="BJ998"/>
      <c r="BK998"/>
      <c r="BL998"/>
      <c r="BM998"/>
      <c r="BN998"/>
      <c r="BO998"/>
      <c r="BP998"/>
      <c r="BQ998"/>
      <c r="BR998"/>
      <c r="BS998"/>
      <c r="BT998"/>
      <c r="BU998"/>
      <c r="BV998"/>
      <c r="BW998"/>
      <c r="BX998"/>
    </row>
    <row r="999" spans="10:76">
      <c r="J999"/>
      <c r="K999"/>
      <c r="L999"/>
      <c r="M999"/>
      <c r="N999"/>
      <c r="O999"/>
      <c r="P999"/>
      <c r="Q999"/>
      <c r="R999"/>
      <c r="S999"/>
      <c r="T999"/>
      <c r="U999"/>
      <c r="V999"/>
      <c r="W999"/>
      <c r="X999"/>
      <c r="Y999"/>
      <c r="Z999"/>
      <c r="AA999"/>
      <c r="AB999"/>
      <c r="AC999"/>
      <c r="AD999"/>
      <c r="AE999"/>
      <c r="AF999"/>
      <c r="AG999"/>
      <c r="AH999"/>
      <c r="AI999"/>
      <c r="AJ999"/>
      <c r="AK999"/>
      <c r="AL999"/>
      <c r="AM999"/>
      <c r="AN999"/>
      <c r="AO999"/>
      <c r="AP999"/>
      <c r="AQ999"/>
      <c r="AR999"/>
      <c r="AS999"/>
      <c r="AT999"/>
      <c r="AU999"/>
      <c r="AV999"/>
      <c r="AW999"/>
      <c r="AX999"/>
      <c r="AY999"/>
      <c r="AZ999"/>
      <c r="BA999"/>
      <c r="BB999"/>
      <c r="BC999"/>
      <c r="BD999"/>
      <c r="BE999"/>
      <c r="BF999"/>
      <c r="BG999"/>
      <c r="BH999"/>
      <c r="BI999"/>
      <c r="BJ999"/>
      <c r="BK999"/>
      <c r="BL999"/>
      <c r="BM999"/>
      <c r="BN999"/>
      <c r="BO999"/>
      <c r="BP999"/>
      <c r="BQ999"/>
      <c r="BR999"/>
      <c r="BS999"/>
      <c r="BT999"/>
      <c r="BU999"/>
      <c r="BV999"/>
      <c r="BW999"/>
      <c r="BX999"/>
    </row>
    <row r="1000" spans="10:76">
      <c r="J1000"/>
      <c r="K1000"/>
      <c r="L1000"/>
      <c r="M1000"/>
      <c r="N1000"/>
      <c r="O1000"/>
      <c r="P1000"/>
      <c r="Q1000"/>
      <c r="R1000"/>
      <c r="S1000"/>
      <c r="T1000"/>
      <c r="U1000"/>
      <c r="V1000"/>
      <c r="W1000"/>
      <c r="X1000"/>
      <c r="Y1000"/>
      <c r="Z1000"/>
      <c r="AA1000"/>
      <c r="AB1000"/>
      <c r="AC1000"/>
      <c r="AD1000"/>
      <c r="AE1000"/>
      <c r="AF1000"/>
      <c r="AG1000"/>
      <c r="AH1000"/>
      <c r="AI1000"/>
      <c r="AJ1000"/>
      <c r="AK1000"/>
      <c r="AL1000"/>
      <c r="AM1000"/>
      <c r="AN1000"/>
      <c r="AO1000"/>
      <c r="AP1000"/>
      <c r="AQ1000"/>
      <c r="AR1000"/>
      <c r="AS1000"/>
      <c r="AT1000"/>
      <c r="AU1000"/>
      <c r="AV1000"/>
      <c r="AW1000"/>
      <c r="AX1000"/>
      <c r="AY1000"/>
      <c r="AZ1000"/>
      <c r="BA1000"/>
      <c r="BB1000"/>
      <c r="BC1000"/>
      <c r="BD1000"/>
      <c r="BE1000"/>
      <c r="BF1000"/>
      <c r="BG1000"/>
      <c r="BH1000"/>
      <c r="BI1000"/>
      <c r="BJ1000"/>
      <c r="BK1000"/>
      <c r="BL1000"/>
      <c r="BM1000"/>
      <c r="BN1000"/>
      <c r="BO1000"/>
      <c r="BP1000"/>
      <c r="BQ1000"/>
      <c r="BR1000"/>
      <c r="BS1000"/>
      <c r="BT1000"/>
      <c r="BU1000"/>
      <c r="BV1000"/>
      <c r="BW1000"/>
      <c r="BX1000"/>
    </row>
  </sheetData>
  <phoneticPr fontId="7"/>
  <conditionalFormatting sqref="J2:AB2">
    <cfRule type="cellIs" dxfId="1" priority="3" operator="greaterThan">
      <formula>1</formula>
    </cfRule>
  </conditionalFormatting>
  <conditionalFormatting sqref="AD2:AN2">
    <cfRule type="cellIs" dxfId="0" priority="1" operator="greaterThan">
      <formula>1</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94350-5EFB-40A6-A06D-ABE5474EDA80}">
  <sheetPr codeName="Sheet22"/>
  <dimension ref="A1:AF185"/>
  <sheetViews>
    <sheetView zoomScale="70" zoomScaleNormal="70" workbookViewId="0">
      <selection sqref="A1:AF185"/>
    </sheetView>
  </sheetViews>
  <sheetFormatPr defaultRowHeight="11.25"/>
  <cols>
    <col min="1" max="5" width="3.83203125" customWidth="1"/>
    <col min="6" max="6" width="41.5" customWidth="1"/>
    <col min="7" max="7" width="14.83203125" bestFit="1" customWidth="1"/>
    <col min="8" max="8" width="11.83203125" customWidth="1"/>
    <col min="9" max="9" width="14.83203125" bestFit="1" customWidth="1"/>
    <col min="10" max="10" width="15.5" customWidth="1"/>
    <col min="11" max="13" width="3.83203125" style="1082" customWidth="1"/>
    <col min="15" max="16" width="27.1640625" customWidth="1"/>
    <col min="17" max="17" width="20.6640625" customWidth="1"/>
    <col min="18" max="18" width="3.83203125" customWidth="1"/>
    <col min="20" max="21" width="27.1640625" customWidth="1"/>
    <col min="22" max="22" width="20.6640625" customWidth="1"/>
    <col min="23" max="23" width="3.83203125" customWidth="1"/>
    <col min="25" max="26" width="27.1640625" customWidth="1"/>
    <col min="27" max="27" width="20.6640625" customWidth="1"/>
    <col min="28" max="28" width="3.83203125" customWidth="1"/>
    <col min="30" max="31" width="27.1640625" customWidth="1"/>
    <col min="32" max="32" width="20.6640625" customWidth="1"/>
    <col min="33" max="33" width="5.33203125" customWidth="1"/>
    <col min="35" max="36" width="27.1640625" customWidth="1"/>
    <col min="37" max="37" width="20.5" customWidth="1"/>
    <col min="40" max="41" width="27.1640625" customWidth="1"/>
    <col min="42" max="42" width="20.5" customWidth="1"/>
    <col min="43" max="43" width="5.33203125" customWidth="1"/>
    <col min="45" max="46" width="27.1640625" customWidth="1"/>
    <col min="47" max="47" width="20.5" customWidth="1"/>
    <col min="50" max="51" width="27.1640625" customWidth="1"/>
    <col min="52" max="52" width="20.5" customWidth="1"/>
  </cols>
  <sheetData>
    <row r="1" spans="1:32" ht="12">
      <c r="A1" s="16"/>
      <c r="B1" s="16"/>
      <c r="C1" s="16"/>
      <c r="D1" s="16"/>
      <c r="E1" s="16"/>
      <c r="F1" s="16"/>
      <c r="G1" s="16"/>
      <c r="H1" s="16"/>
      <c r="I1" s="16"/>
      <c r="J1" s="16"/>
      <c r="K1" s="1044"/>
      <c r="L1" s="1044"/>
      <c r="M1" s="1044"/>
      <c r="N1" s="16"/>
      <c r="O1" s="16"/>
      <c r="P1" s="16"/>
      <c r="Q1" s="16"/>
      <c r="R1" s="16"/>
      <c r="S1" s="16"/>
      <c r="T1" s="16"/>
      <c r="U1" s="16"/>
      <c r="V1" s="16"/>
      <c r="W1" s="16"/>
      <c r="X1" s="16"/>
      <c r="Y1" s="16"/>
      <c r="Z1" s="16"/>
      <c r="AA1" s="16"/>
      <c r="AB1" s="16"/>
      <c r="AC1" s="16"/>
      <c r="AD1" s="16"/>
      <c r="AE1" s="16"/>
      <c r="AF1" s="16"/>
    </row>
    <row r="2" spans="1:32" ht="12">
      <c r="A2" s="16"/>
      <c r="B2" s="16"/>
      <c r="C2" s="16"/>
      <c r="D2" s="16"/>
      <c r="E2" s="16"/>
      <c r="F2" s="16"/>
      <c r="G2" s="16" t="s">
        <v>1487</v>
      </c>
      <c r="H2" s="16"/>
      <c r="I2" s="16"/>
      <c r="J2" s="16"/>
      <c r="K2" s="1044"/>
      <c r="L2" s="1044"/>
      <c r="M2" s="1044"/>
      <c r="N2" s="16"/>
      <c r="O2" s="16"/>
      <c r="P2" s="16"/>
      <c r="Q2" s="16"/>
      <c r="R2" s="16"/>
      <c r="S2" s="16"/>
      <c r="T2" s="16"/>
      <c r="U2" s="16"/>
      <c r="V2" s="16"/>
      <c r="W2" s="16"/>
      <c r="X2" s="16"/>
      <c r="Y2" s="16"/>
      <c r="Z2" s="16"/>
      <c r="AA2" s="16"/>
      <c r="AB2" s="16"/>
      <c r="AC2" s="16"/>
      <c r="AD2" s="16"/>
      <c r="AE2" s="16"/>
      <c r="AF2" s="16"/>
    </row>
    <row r="3" spans="1:32" ht="3.75" customHeight="1">
      <c r="A3" s="16"/>
      <c r="B3" s="16"/>
      <c r="C3" s="16"/>
      <c r="D3" s="16"/>
      <c r="E3" s="16"/>
      <c r="F3" s="16"/>
      <c r="G3" s="16"/>
      <c r="H3" s="16"/>
      <c r="I3" s="16"/>
      <c r="J3" s="16"/>
      <c r="K3" s="1044"/>
      <c r="L3" s="1044"/>
      <c r="M3" s="1044"/>
      <c r="N3" s="16"/>
      <c r="O3" s="16"/>
      <c r="P3" s="16"/>
      <c r="Q3" s="16"/>
      <c r="R3" s="16"/>
      <c r="S3" s="16"/>
      <c r="T3" s="16"/>
      <c r="U3" s="16"/>
      <c r="V3" s="16"/>
      <c r="W3" s="16"/>
      <c r="X3" s="16"/>
      <c r="Y3" s="16"/>
      <c r="Z3" s="16"/>
      <c r="AA3" s="16"/>
      <c r="AB3" s="16"/>
      <c r="AC3" s="16"/>
      <c r="AD3" s="16"/>
      <c r="AE3" s="16"/>
      <c r="AF3" s="16"/>
    </row>
    <row r="4" spans="1:32" ht="12">
      <c r="A4" s="16"/>
      <c r="B4" s="16"/>
      <c r="C4" s="16"/>
      <c r="D4" s="16"/>
      <c r="E4" s="16"/>
      <c r="F4" s="16"/>
      <c r="G4" s="16" t="s">
        <v>1488</v>
      </c>
      <c r="H4" s="16"/>
      <c r="I4" s="16"/>
      <c r="J4" s="16"/>
      <c r="K4" s="1044"/>
      <c r="L4" s="1044"/>
      <c r="M4" s="1044"/>
      <c r="N4" s="16" t="s">
        <v>1489</v>
      </c>
      <c r="O4" s="16"/>
      <c r="P4" s="16"/>
      <c r="Q4" s="16"/>
      <c r="R4" s="16"/>
      <c r="S4" s="16" t="s">
        <v>1490</v>
      </c>
      <c r="T4" s="16"/>
      <c r="U4" s="16"/>
      <c r="V4" s="16"/>
      <c r="W4" s="16"/>
      <c r="X4" s="16" t="s">
        <v>1491</v>
      </c>
      <c r="Y4" s="16"/>
      <c r="Z4" s="16"/>
      <c r="AA4" s="16"/>
      <c r="AB4" s="16"/>
      <c r="AC4" s="16" t="s">
        <v>1492</v>
      </c>
      <c r="AD4" s="16"/>
      <c r="AE4" s="16"/>
      <c r="AF4" s="16"/>
    </row>
    <row r="5" spans="1:32" ht="12">
      <c r="A5" s="16"/>
      <c r="B5" s="16"/>
      <c r="C5" s="16"/>
      <c r="D5" s="16"/>
      <c r="F5" s="75" t="s">
        <v>1493</v>
      </c>
      <c r="G5" s="75" t="s">
        <v>1494</v>
      </c>
      <c r="H5" s="75" t="s">
        <v>1495</v>
      </c>
      <c r="I5" s="75" t="s">
        <v>1496</v>
      </c>
      <c r="J5" s="75" t="s">
        <v>1497</v>
      </c>
      <c r="K5" s="1079" t="s">
        <v>1541</v>
      </c>
      <c r="L5" s="1045" t="s">
        <v>1542</v>
      </c>
      <c r="M5" s="1044"/>
      <c r="N5" s="987" t="s">
        <v>1498</v>
      </c>
      <c r="O5" s="75" t="s">
        <v>1499</v>
      </c>
      <c r="P5" s="75" t="s">
        <v>1500</v>
      </c>
      <c r="Q5" s="75" t="s">
        <v>1493</v>
      </c>
      <c r="R5" s="16"/>
      <c r="S5" s="75" t="s">
        <v>1498</v>
      </c>
      <c r="T5" s="75" t="s">
        <v>1499</v>
      </c>
      <c r="U5" s="75" t="s">
        <v>1500</v>
      </c>
      <c r="V5" s="75" t="s">
        <v>1493</v>
      </c>
      <c r="W5" s="16"/>
      <c r="X5" s="75" t="s">
        <v>1498</v>
      </c>
      <c r="Y5" s="75" t="s">
        <v>1499</v>
      </c>
      <c r="Z5" s="75" t="s">
        <v>1500</v>
      </c>
      <c r="AA5" s="75" t="s">
        <v>1493</v>
      </c>
      <c r="AB5" s="16"/>
      <c r="AC5" s="75" t="s">
        <v>1498</v>
      </c>
      <c r="AD5" s="75" t="s">
        <v>1499</v>
      </c>
      <c r="AE5" s="75" t="s">
        <v>1500</v>
      </c>
      <c r="AF5" s="75" t="s">
        <v>1493</v>
      </c>
    </row>
    <row r="6" spans="1:32" ht="12">
      <c r="A6" s="16"/>
      <c r="B6" s="16"/>
      <c r="C6" s="16"/>
      <c r="D6" s="16"/>
      <c r="F6" s="75" t="s">
        <v>1501</v>
      </c>
      <c r="G6" s="76" t="s">
        <v>2179</v>
      </c>
      <c r="H6" s="77" t="s">
        <v>2180</v>
      </c>
      <c r="I6" s="77" t="s">
        <v>2388</v>
      </c>
      <c r="J6" s="77" t="s">
        <v>2389</v>
      </c>
      <c r="K6" s="1080">
        <v>53</v>
      </c>
      <c r="L6" s="1081">
        <v>39</v>
      </c>
      <c r="M6" s="1044"/>
      <c r="N6" s="988">
        <v>1</v>
      </c>
      <c r="O6" s="77" t="s">
        <v>1705</v>
      </c>
      <c r="P6" s="77" t="s">
        <v>1706</v>
      </c>
      <c r="Q6" s="77" t="s">
        <v>1501</v>
      </c>
      <c r="R6" s="16"/>
      <c r="S6" s="77">
        <v>1</v>
      </c>
      <c r="T6" s="77" t="s">
        <v>2179</v>
      </c>
      <c r="U6" s="77" t="s">
        <v>2180</v>
      </c>
      <c r="V6" s="77" t="s">
        <v>1501</v>
      </c>
      <c r="W6" s="16"/>
      <c r="X6" s="77">
        <v>1</v>
      </c>
      <c r="Y6" s="692" t="s">
        <v>1705</v>
      </c>
      <c r="Z6" s="77" t="s">
        <v>1706</v>
      </c>
      <c r="AA6" s="77" t="s">
        <v>1501</v>
      </c>
      <c r="AB6" s="16"/>
      <c r="AC6" s="77">
        <v>1</v>
      </c>
      <c r="AD6" s="77" t="s">
        <v>1485</v>
      </c>
      <c r="AE6" s="77" t="s">
        <v>1486</v>
      </c>
      <c r="AF6" s="77" t="s">
        <v>1502</v>
      </c>
    </row>
    <row r="7" spans="1:32" ht="12">
      <c r="A7" s="16"/>
      <c r="B7" s="16"/>
      <c r="C7" s="16"/>
      <c r="D7" s="16"/>
      <c r="F7" s="16"/>
      <c r="G7" s="16"/>
      <c r="H7" s="16"/>
      <c r="I7" s="16"/>
      <c r="J7" s="16"/>
      <c r="K7" s="1044"/>
      <c r="L7" s="1044"/>
      <c r="M7" s="1044"/>
      <c r="N7" s="988">
        <v>2</v>
      </c>
      <c r="O7" s="77" t="s">
        <v>1728</v>
      </c>
      <c r="P7" s="77" t="s">
        <v>1729</v>
      </c>
      <c r="Q7" s="77" t="s">
        <v>1501</v>
      </c>
      <c r="R7" s="16"/>
      <c r="S7" s="77">
        <v>2</v>
      </c>
      <c r="T7" s="76" t="s">
        <v>795</v>
      </c>
      <c r="U7" s="77" t="s">
        <v>1503</v>
      </c>
      <c r="V7" s="77" t="s">
        <v>1503</v>
      </c>
      <c r="W7" s="16"/>
      <c r="X7" s="77">
        <v>2</v>
      </c>
      <c r="Y7" s="692" t="s">
        <v>1728</v>
      </c>
      <c r="Z7" s="77" t="s">
        <v>1729</v>
      </c>
      <c r="AA7" s="77" t="s">
        <v>1501</v>
      </c>
      <c r="AB7" s="16"/>
      <c r="AC7" s="77">
        <v>2</v>
      </c>
      <c r="AD7" s="77" t="s">
        <v>2375</v>
      </c>
      <c r="AE7" s="77" t="s">
        <v>2376</v>
      </c>
      <c r="AF7" s="77" t="s">
        <v>1501</v>
      </c>
    </row>
    <row r="8" spans="1:32" ht="12">
      <c r="A8" s="16"/>
      <c r="B8" s="16"/>
      <c r="C8" s="16"/>
      <c r="D8" s="16"/>
      <c r="F8" s="16"/>
      <c r="G8" s="16"/>
      <c r="H8" s="16"/>
      <c r="I8" s="16"/>
      <c r="J8" s="16"/>
      <c r="K8" s="1044"/>
      <c r="L8" s="1044"/>
      <c r="M8" s="1044"/>
      <c r="N8" s="988">
        <v>3</v>
      </c>
      <c r="O8" s="77" t="s">
        <v>1751</v>
      </c>
      <c r="P8" s="77" t="s">
        <v>1752</v>
      </c>
      <c r="Q8" s="77" t="s">
        <v>1501</v>
      </c>
      <c r="R8" s="16"/>
      <c r="S8" s="16"/>
      <c r="T8" s="16"/>
      <c r="U8" s="16"/>
      <c r="V8" s="16"/>
      <c r="W8" s="16"/>
      <c r="X8" s="77">
        <v>3</v>
      </c>
      <c r="Y8" s="692" t="s">
        <v>1751</v>
      </c>
      <c r="Z8" s="77" t="s">
        <v>1752</v>
      </c>
      <c r="AA8" s="77" t="s">
        <v>1501</v>
      </c>
      <c r="AB8" s="16"/>
      <c r="AC8" s="77">
        <v>3</v>
      </c>
      <c r="AD8" s="77" t="s">
        <v>1700</v>
      </c>
      <c r="AE8" s="77" t="s">
        <v>1701</v>
      </c>
      <c r="AF8" s="77" t="s">
        <v>1501</v>
      </c>
    </row>
    <row r="9" spans="1:32" ht="12">
      <c r="A9" s="16"/>
      <c r="B9" s="16"/>
      <c r="C9" s="16"/>
      <c r="D9" s="16"/>
      <c r="F9" s="75" t="s">
        <v>1493</v>
      </c>
      <c r="G9" s="75" t="s">
        <v>1485</v>
      </c>
      <c r="H9" s="75" t="s">
        <v>1504</v>
      </c>
      <c r="I9" s="75" t="s">
        <v>1496</v>
      </c>
      <c r="J9" s="75" t="s">
        <v>1497</v>
      </c>
      <c r="K9" s="1079" t="s">
        <v>1543</v>
      </c>
      <c r="L9" s="1045" t="s">
        <v>1543</v>
      </c>
      <c r="M9" s="1044"/>
      <c r="N9" s="988">
        <v>4</v>
      </c>
      <c r="O9" s="77" t="s">
        <v>1774</v>
      </c>
      <c r="P9" s="77" t="s">
        <v>1775</v>
      </c>
      <c r="Q9" s="77" t="s">
        <v>1501</v>
      </c>
      <c r="R9" s="16"/>
      <c r="S9" s="16"/>
      <c r="T9" s="16"/>
      <c r="U9" s="16"/>
      <c r="V9" s="16"/>
      <c r="W9" s="16"/>
      <c r="X9" s="77">
        <v>4</v>
      </c>
      <c r="Y9" s="692" t="s">
        <v>1774</v>
      </c>
      <c r="Z9" s="77" t="s">
        <v>1775</v>
      </c>
      <c r="AA9" s="77" t="s">
        <v>1501</v>
      </c>
      <c r="AB9" s="16"/>
      <c r="AC9" s="77">
        <v>4</v>
      </c>
      <c r="AD9" s="77" t="s">
        <v>2383</v>
      </c>
      <c r="AE9" s="77" t="s">
        <v>2384</v>
      </c>
      <c r="AF9" s="77" t="s">
        <v>1501</v>
      </c>
    </row>
    <row r="10" spans="1:32" ht="12">
      <c r="A10" s="16"/>
      <c r="B10" s="16"/>
      <c r="C10" s="16"/>
      <c r="D10" s="16"/>
      <c r="F10" s="75" t="s">
        <v>1501</v>
      </c>
      <c r="G10" s="76" t="s">
        <v>2179</v>
      </c>
      <c r="H10" s="77" t="s">
        <v>2180</v>
      </c>
      <c r="I10" s="77" t="s">
        <v>2388</v>
      </c>
      <c r="J10" s="77" t="s">
        <v>2389</v>
      </c>
      <c r="K10" s="1079">
        <v>53</v>
      </c>
      <c r="L10" s="1045">
        <v>39</v>
      </c>
      <c r="M10" s="1044"/>
      <c r="N10" s="988">
        <v>5</v>
      </c>
      <c r="O10" s="77" t="s">
        <v>1797</v>
      </c>
      <c r="P10" s="77" t="s">
        <v>1798</v>
      </c>
      <c r="Q10" s="77" t="s">
        <v>1501</v>
      </c>
      <c r="R10" s="16"/>
      <c r="S10" s="16"/>
      <c r="T10" s="16"/>
      <c r="U10" s="16"/>
      <c r="V10" s="16"/>
      <c r="W10" s="16"/>
      <c r="X10" s="77">
        <v>5</v>
      </c>
      <c r="Y10" s="692" t="s">
        <v>1797</v>
      </c>
      <c r="Z10" s="77" t="s">
        <v>1798</v>
      </c>
      <c r="AA10" s="77" t="s">
        <v>1501</v>
      </c>
      <c r="AB10" s="16"/>
      <c r="AC10" s="77">
        <v>5</v>
      </c>
      <c r="AD10" s="77" t="s">
        <v>1684</v>
      </c>
      <c r="AE10" s="77" t="s">
        <v>1685</v>
      </c>
      <c r="AF10" s="77" t="s">
        <v>1501</v>
      </c>
    </row>
    <row r="11" spans="1:32" ht="12">
      <c r="A11" s="16"/>
      <c r="B11" s="16"/>
      <c r="C11" s="16"/>
      <c r="D11" s="16"/>
      <c r="F11" s="75" t="s">
        <v>1493</v>
      </c>
      <c r="G11" s="75" t="s">
        <v>1496</v>
      </c>
      <c r="H11" s="75" t="s">
        <v>1497</v>
      </c>
      <c r="I11" s="75" t="s">
        <v>1496</v>
      </c>
      <c r="J11" s="75" t="s">
        <v>1497</v>
      </c>
      <c r="K11" s="1079" t="s">
        <v>1543</v>
      </c>
      <c r="L11" s="1045" t="s">
        <v>1543</v>
      </c>
      <c r="M11" s="1044"/>
      <c r="N11" s="988">
        <v>6</v>
      </c>
      <c r="O11" s="77" t="s">
        <v>1636</v>
      </c>
      <c r="P11" s="77" t="s">
        <v>1637</v>
      </c>
      <c r="Q11" s="77" t="s">
        <v>1501</v>
      </c>
      <c r="R11" s="16"/>
      <c r="S11" s="16"/>
      <c r="T11" s="16"/>
      <c r="U11" s="16"/>
      <c r="V11" s="16"/>
      <c r="W11" s="16"/>
      <c r="X11" s="77">
        <v>6</v>
      </c>
      <c r="Y11" s="692" t="s">
        <v>1636</v>
      </c>
      <c r="Z11" s="77" t="s">
        <v>1637</v>
      </c>
      <c r="AA11" s="77" t="s">
        <v>1501</v>
      </c>
      <c r="AB11" s="16"/>
      <c r="AC11" s="77">
        <v>6</v>
      </c>
      <c r="AD11" s="77" t="s">
        <v>2371</v>
      </c>
      <c r="AE11" s="77" t="s">
        <v>2372</v>
      </c>
      <c r="AF11" s="77" t="s">
        <v>1501</v>
      </c>
    </row>
    <row r="12" spans="1:32" ht="12">
      <c r="A12" s="16"/>
      <c r="B12" s="16"/>
      <c r="C12" s="16"/>
      <c r="D12" s="16"/>
      <c r="F12" s="75" t="s">
        <v>1505</v>
      </c>
      <c r="G12" s="76" t="s">
        <v>2179</v>
      </c>
      <c r="H12" s="77"/>
      <c r="I12" s="77" t="s">
        <v>2179</v>
      </c>
      <c r="J12" s="77"/>
      <c r="K12" s="1079" t="s">
        <v>1544</v>
      </c>
      <c r="L12" s="1045"/>
      <c r="M12" s="1044"/>
      <c r="N12" s="988">
        <v>7</v>
      </c>
      <c r="O12" s="77" t="s">
        <v>1642</v>
      </c>
      <c r="P12" s="77" t="s">
        <v>1643</v>
      </c>
      <c r="Q12" s="77" t="s">
        <v>1501</v>
      </c>
      <c r="R12" s="16"/>
      <c r="S12" s="16"/>
      <c r="T12" s="16"/>
      <c r="U12" s="16"/>
      <c r="V12" s="16"/>
      <c r="W12" s="16"/>
      <c r="X12" s="77">
        <v>7</v>
      </c>
      <c r="Y12" s="692" t="s">
        <v>1642</v>
      </c>
      <c r="Z12" s="77" t="s">
        <v>1643</v>
      </c>
      <c r="AA12" s="77" t="s">
        <v>1501</v>
      </c>
      <c r="AB12" s="16"/>
      <c r="AC12" s="77">
        <v>7</v>
      </c>
      <c r="AD12" s="77" t="s">
        <v>1680</v>
      </c>
      <c r="AE12" s="77" t="s">
        <v>1681</v>
      </c>
      <c r="AF12" s="77" t="s">
        <v>1501</v>
      </c>
    </row>
    <row r="13" spans="1:32" ht="12">
      <c r="A13" s="16"/>
      <c r="B13" s="16"/>
      <c r="C13" s="16"/>
      <c r="D13" s="16"/>
      <c r="F13" s="75" t="s">
        <v>1493</v>
      </c>
      <c r="G13" s="75" t="s">
        <v>1506</v>
      </c>
      <c r="H13" s="75" t="s">
        <v>1507</v>
      </c>
      <c r="I13" s="75" t="s">
        <v>1496</v>
      </c>
      <c r="J13" s="75" t="s">
        <v>1497</v>
      </c>
      <c r="K13" s="1079" t="s">
        <v>1543</v>
      </c>
      <c r="L13" s="1045" t="s">
        <v>1543</v>
      </c>
      <c r="M13" s="1044"/>
      <c r="N13" s="988">
        <v>8</v>
      </c>
      <c r="O13" s="77" t="s">
        <v>1858</v>
      </c>
      <c r="P13" s="77" t="s">
        <v>1859</v>
      </c>
      <c r="Q13" s="77" t="s">
        <v>1501</v>
      </c>
      <c r="R13" s="16"/>
      <c r="S13" s="16"/>
      <c r="T13" s="16"/>
      <c r="U13" s="16"/>
      <c r="V13" s="16"/>
      <c r="W13" s="16"/>
      <c r="X13" s="77">
        <v>8</v>
      </c>
      <c r="Y13" s="692" t="s">
        <v>1858</v>
      </c>
      <c r="Z13" s="77" t="s">
        <v>1859</v>
      </c>
      <c r="AA13" s="77" t="s">
        <v>1501</v>
      </c>
      <c r="AB13" s="16"/>
      <c r="AC13" s="77">
        <v>8</v>
      </c>
      <c r="AD13" s="77" t="s">
        <v>2343</v>
      </c>
      <c r="AE13" s="77" t="s">
        <v>2344</v>
      </c>
      <c r="AF13" s="77" t="s">
        <v>1501</v>
      </c>
    </row>
    <row r="14" spans="1:32" ht="12">
      <c r="A14" s="16"/>
      <c r="B14" s="16"/>
      <c r="C14" s="16"/>
      <c r="D14" s="16"/>
      <c r="F14" s="75" t="s">
        <v>1503</v>
      </c>
      <c r="G14" s="76" t="s">
        <v>795</v>
      </c>
      <c r="H14" s="77" t="s">
        <v>1503</v>
      </c>
      <c r="I14" s="77" t="s">
        <v>795</v>
      </c>
      <c r="J14" s="77" t="s">
        <v>796</v>
      </c>
      <c r="K14" s="1079" t="s">
        <v>1544</v>
      </c>
      <c r="L14" s="1045" t="s">
        <v>1544</v>
      </c>
      <c r="M14" s="1044"/>
      <c r="N14" s="988">
        <v>9</v>
      </c>
      <c r="O14" s="77" t="s">
        <v>1671</v>
      </c>
      <c r="P14" s="77" t="s">
        <v>1672</v>
      </c>
      <c r="Q14" s="77" t="s">
        <v>1501</v>
      </c>
      <c r="R14" s="16"/>
      <c r="S14" s="16"/>
      <c r="T14" s="16"/>
      <c r="U14" s="16"/>
      <c r="V14" s="16"/>
      <c r="W14" s="16"/>
      <c r="X14" s="77">
        <v>9</v>
      </c>
      <c r="Y14" s="692" t="s">
        <v>1671</v>
      </c>
      <c r="Z14" s="77" t="s">
        <v>1672</v>
      </c>
      <c r="AA14" s="77" t="s">
        <v>1501</v>
      </c>
      <c r="AB14" s="16"/>
      <c r="AC14" s="77">
        <v>9</v>
      </c>
      <c r="AD14" s="77" t="s">
        <v>1676</v>
      </c>
      <c r="AE14" s="77" t="s">
        <v>1677</v>
      </c>
      <c r="AF14" s="77" t="s">
        <v>1501</v>
      </c>
    </row>
    <row r="15" spans="1:32" ht="12">
      <c r="A15" s="16"/>
      <c r="B15" s="16"/>
      <c r="C15" s="16"/>
      <c r="D15" s="16"/>
      <c r="E15" s="16"/>
      <c r="F15" s="16"/>
      <c r="G15" s="16"/>
      <c r="H15" s="16"/>
      <c r="I15" s="16"/>
      <c r="J15" s="16"/>
      <c r="K15" s="1044"/>
      <c r="L15" s="1044"/>
      <c r="M15" s="1044"/>
      <c r="N15" s="988">
        <v>10</v>
      </c>
      <c r="O15" s="77" t="s">
        <v>1900</v>
      </c>
      <c r="P15" s="77" t="s">
        <v>1901</v>
      </c>
      <c r="Q15" s="77" t="s">
        <v>1501</v>
      </c>
      <c r="R15" s="16"/>
      <c r="S15" s="16"/>
      <c r="T15" s="16"/>
      <c r="U15" s="16"/>
      <c r="V15" s="16"/>
      <c r="W15" s="16"/>
      <c r="X15" s="77">
        <v>10</v>
      </c>
      <c r="Y15" s="692" t="s">
        <v>1900</v>
      </c>
      <c r="Z15" s="77" t="s">
        <v>1901</v>
      </c>
      <c r="AA15" s="77" t="s">
        <v>1501</v>
      </c>
      <c r="AB15" s="16"/>
      <c r="AC15" s="77">
        <v>10</v>
      </c>
      <c r="AD15" s="77" t="s">
        <v>2359</v>
      </c>
      <c r="AE15" s="77" t="s">
        <v>2360</v>
      </c>
      <c r="AF15" s="77" t="s">
        <v>1501</v>
      </c>
    </row>
    <row r="16" spans="1:32" ht="12">
      <c r="A16" s="16"/>
      <c r="B16" s="16"/>
      <c r="C16" s="16"/>
      <c r="D16" s="16"/>
      <c r="E16" s="16"/>
      <c r="F16" s="16"/>
      <c r="G16" s="16"/>
      <c r="H16" s="16"/>
      <c r="I16" s="16"/>
      <c r="J16" s="16"/>
      <c r="K16" s="1044"/>
      <c r="L16" s="1044"/>
      <c r="M16" s="1044"/>
      <c r="N16" s="988">
        <v>11</v>
      </c>
      <c r="O16" s="77" t="s">
        <v>1923</v>
      </c>
      <c r="P16" s="77" t="s">
        <v>1924</v>
      </c>
      <c r="Q16" s="77" t="s">
        <v>1501</v>
      </c>
      <c r="R16" s="16"/>
      <c r="S16" s="16"/>
      <c r="T16" s="16"/>
      <c r="U16" s="16"/>
      <c r="V16" s="16"/>
      <c r="W16" s="16"/>
      <c r="X16" s="77">
        <v>11</v>
      </c>
      <c r="Y16" s="692" t="s">
        <v>1923</v>
      </c>
      <c r="Z16" s="77" t="s">
        <v>1924</v>
      </c>
      <c r="AA16" s="77" t="s">
        <v>1501</v>
      </c>
      <c r="AB16" s="16"/>
      <c r="AC16" s="77">
        <v>11</v>
      </c>
      <c r="AD16" s="77" t="s">
        <v>2339</v>
      </c>
      <c r="AE16" s="77" t="s">
        <v>2340</v>
      </c>
      <c r="AF16" s="77" t="s">
        <v>1501</v>
      </c>
    </row>
    <row r="17" spans="1:32" ht="12">
      <c r="A17" s="16"/>
      <c r="B17" s="16"/>
      <c r="C17" s="16"/>
      <c r="D17" s="16"/>
      <c r="E17" s="16"/>
      <c r="F17" s="16"/>
      <c r="G17" s="16"/>
      <c r="H17" s="16"/>
      <c r="I17" s="16"/>
      <c r="J17" s="16"/>
      <c r="K17" s="1044"/>
      <c r="L17" s="1044"/>
      <c r="M17" s="1044"/>
      <c r="N17" s="988">
        <v>12</v>
      </c>
      <c r="O17" s="77" t="s">
        <v>1656</v>
      </c>
      <c r="P17" s="77" t="s">
        <v>1657</v>
      </c>
      <c r="Q17" s="77" t="s">
        <v>1501</v>
      </c>
      <c r="R17" s="16"/>
      <c r="S17" s="16"/>
      <c r="T17" s="16"/>
      <c r="U17" s="16"/>
      <c r="V17" s="16"/>
      <c r="W17" s="16"/>
      <c r="X17" s="77">
        <v>12</v>
      </c>
      <c r="Y17" s="692" t="s">
        <v>1656</v>
      </c>
      <c r="Z17" s="77" t="s">
        <v>1657</v>
      </c>
      <c r="AA17" s="77" t="s">
        <v>1501</v>
      </c>
      <c r="AB17" s="16"/>
      <c r="AC17" s="77">
        <v>12</v>
      </c>
      <c r="AD17" s="77" t="s">
        <v>1692</v>
      </c>
      <c r="AE17" s="77" t="s">
        <v>1693</v>
      </c>
      <c r="AF17" s="77" t="s">
        <v>1501</v>
      </c>
    </row>
    <row r="18" spans="1:32" ht="12">
      <c r="A18" s="16"/>
      <c r="B18" s="16"/>
      <c r="C18" s="16"/>
      <c r="D18" s="16"/>
      <c r="E18" s="16"/>
      <c r="F18" s="16"/>
      <c r="G18" s="16"/>
      <c r="H18" s="16"/>
      <c r="I18" s="16"/>
      <c r="J18" s="16"/>
      <c r="K18" s="1044"/>
      <c r="L18" s="1044"/>
      <c r="M18" s="1044"/>
      <c r="N18" s="988">
        <v>13</v>
      </c>
      <c r="O18" s="77" t="s">
        <v>1965</v>
      </c>
      <c r="P18" s="77" t="s">
        <v>1966</v>
      </c>
      <c r="Q18" s="77" t="s">
        <v>1501</v>
      </c>
      <c r="R18" s="16"/>
      <c r="S18" s="16"/>
      <c r="T18" s="16"/>
      <c r="U18" s="16"/>
      <c r="V18" s="16"/>
      <c r="W18" s="16"/>
      <c r="X18" s="77">
        <v>13</v>
      </c>
      <c r="Y18" s="692" t="s">
        <v>1965</v>
      </c>
      <c r="Z18" s="77" t="s">
        <v>1966</v>
      </c>
      <c r="AA18" s="77" t="s">
        <v>1501</v>
      </c>
      <c r="AB18" s="16"/>
      <c r="AC18" s="77">
        <v>13</v>
      </c>
      <c r="AD18" s="77" t="s">
        <v>2379</v>
      </c>
      <c r="AE18" s="77" t="s">
        <v>2380</v>
      </c>
      <c r="AF18" s="77" t="s">
        <v>1501</v>
      </c>
    </row>
    <row r="19" spans="1:32" ht="12">
      <c r="A19" s="16"/>
      <c r="B19" s="16"/>
      <c r="C19" s="16"/>
      <c r="D19" s="16"/>
      <c r="E19" s="16"/>
      <c r="F19" s="16"/>
      <c r="G19" s="16"/>
      <c r="H19" s="16"/>
      <c r="I19" s="16"/>
      <c r="J19" s="16"/>
      <c r="K19" s="1044"/>
      <c r="L19" s="1044"/>
      <c r="M19" s="1044"/>
      <c r="N19" s="988">
        <v>14</v>
      </c>
      <c r="O19" s="77" t="s">
        <v>1988</v>
      </c>
      <c r="P19" s="77" t="s">
        <v>1989</v>
      </c>
      <c r="Q19" s="77" t="s">
        <v>1501</v>
      </c>
      <c r="R19" s="16"/>
      <c r="S19" s="16"/>
      <c r="T19" s="16"/>
      <c r="U19" s="16"/>
      <c r="V19" s="16"/>
      <c r="W19" s="16"/>
      <c r="X19" s="77">
        <v>14</v>
      </c>
      <c r="Y19" s="692" t="s">
        <v>1988</v>
      </c>
      <c r="Z19" s="77" t="s">
        <v>1989</v>
      </c>
      <c r="AA19" s="77" t="s">
        <v>1501</v>
      </c>
      <c r="AB19" s="16"/>
      <c r="AC19" s="77">
        <v>14</v>
      </c>
      <c r="AD19" s="77" t="s">
        <v>2347</v>
      </c>
      <c r="AE19" s="77" t="s">
        <v>2348</v>
      </c>
      <c r="AF19" s="77" t="s">
        <v>1501</v>
      </c>
    </row>
    <row r="20" spans="1:32" ht="12">
      <c r="A20" s="16"/>
      <c r="B20" s="16"/>
      <c r="C20" s="16"/>
      <c r="D20" s="16"/>
      <c r="E20" s="16"/>
      <c r="F20" s="16"/>
      <c r="G20" s="16"/>
      <c r="H20" s="16"/>
      <c r="I20" s="16"/>
      <c r="J20" s="16"/>
      <c r="K20" s="1044"/>
      <c r="L20" s="1044"/>
      <c r="M20" s="1044"/>
      <c r="N20" s="988">
        <v>15</v>
      </c>
      <c r="O20" s="77" t="s">
        <v>2011</v>
      </c>
      <c r="P20" s="77" t="s">
        <v>2012</v>
      </c>
      <c r="Q20" s="77" t="s">
        <v>1501</v>
      </c>
      <c r="R20" s="16"/>
      <c r="S20" s="16"/>
      <c r="T20" s="16"/>
      <c r="U20" s="16"/>
      <c r="V20" s="16"/>
      <c r="W20" s="16"/>
      <c r="X20" s="77">
        <v>15</v>
      </c>
      <c r="Y20" s="692" t="s">
        <v>2011</v>
      </c>
      <c r="Z20" s="77" t="s">
        <v>2012</v>
      </c>
      <c r="AA20" s="77" t="s">
        <v>1501</v>
      </c>
      <c r="AB20" s="16"/>
      <c r="AC20" s="77">
        <v>15</v>
      </c>
      <c r="AD20" s="77" t="s">
        <v>1688</v>
      </c>
      <c r="AE20" s="77" t="s">
        <v>1689</v>
      </c>
      <c r="AF20" s="77" t="s">
        <v>1501</v>
      </c>
    </row>
    <row r="21" spans="1:32" ht="12">
      <c r="A21" s="16"/>
      <c r="B21" s="16"/>
      <c r="C21" s="16"/>
      <c r="D21" s="16"/>
      <c r="E21" s="16"/>
      <c r="F21" s="16"/>
      <c r="G21" s="16"/>
      <c r="H21" s="16"/>
      <c r="I21" s="16"/>
      <c r="J21" s="16"/>
      <c r="K21" s="1044"/>
      <c r="L21" s="1044"/>
      <c r="M21" s="1044"/>
      <c r="N21" s="988">
        <v>16</v>
      </c>
      <c r="O21" s="77" t="s">
        <v>1659</v>
      </c>
      <c r="P21" s="77" t="s">
        <v>1660</v>
      </c>
      <c r="Q21" s="77" t="s">
        <v>1501</v>
      </c>
      <c r="R21" s="16"/>
      <c r="S21" s="16"/>
      <c r="T21" s="16"/>
      <c r="U21" s="16"/>
      <c r="V21" s="16"/>
      <c r="W21" s="16"/>
      <c r="X21" s="77">
        <v>16</v>
      </c>
      <c r="Y21" s="692" t="s">
        <v>1659</v>
      </c>
      <c r="Z21" s="77" t="s">
        <v>1660</v>
      </c>
      <c r="AA21" s="77" t="s">
        <v>1501</v>
      </c>
      <c r="AB21" s="16"/>
      <c r="AC21" s="77">
        <v>16</v>
      </c>
      <c r="AD21" s="77" t="s">
        <v>1628</v>
      </c>
      <c r="AE21" s="77" t="s">
        <v>1629</v>
      </c>
      <c r="AF21" s="77" t="s">
        <v>1501</v>
      </c>
    </row>
    <row r="22" spans="1:32" ht="12">
      <c r="A22" s="16"/>
      <c r="B22" s="16"/>
      <c r="C22" s="16"/>
      <c r="D22" s="16"/>
      <c r="E22" s="16"/>
      <c r="F22" s="16"/>
      <c r="G22" s="16"/>
      <c r="H22" s="16"/>
      <c r="I22" s="16"/>
      <c r="J22" s="16"/>
      <c r="K22" s="1044"/>
      <c r="L22" s="1044"/>
      <c r="M22" s="1044"/>
      <c r="N22" s="988">
        <v>17</v>
      </c>
      <c r="O22" s="77" t="s">
        <v>1668</v>
      </c>
      <c r="P22" s="77" t="s">
        <v>1669</v>
      </c>
      <c r="Q22" s="77" t="s">
        <v>1501</v>
      </c>
      <c r="R22" s="16"/>
      <c r="S22" s="16"/>
      <c r="T22" s="16"/>
      <c r="U22" s="16"/>
      <c r="V22" s="16"/>
      <c r="W22" s="16"/>
      <c r="X22" s="77">
        <v>17</v>
      </c>
      <c r="Y22" s="692" t="s">
        <v>1668</v>
      </c>
      <c r="Z22" s="77" t="s">
        <v>1669</v>
      </c>
      <c r="AA22" s="77" t="s">
        <v>1501</v>
      </c>
      <c r="AB22" s="16"/>
      <c r="AC22" s="77">
        <v>17</v>
      </c>
      <c r="AD22" s="77" t="s">
        <v>2351</v>
      </c>
      <c r="AE22" s="77" t="s">
        <v>2352</v>
      </c>
      <c r="AF22" s="77" t="s">
        <v>1501</v>
      </c>
    </row>
    <row r="23" spans="1:32" ht="12">
      <c r="A23" s="16"/>
      <c r="B23" s="16"/>
      <c r="C23" s="16"/>
      <c r="D23" s="16"/>
      <c r="E23" s="16"/>
      <c r="F23" s="16"/>
      <c r="G23" s="16"/>
      <c r="H23" s="16"/>
      <c r="I23" s="16"/>
      <c r="J23" s="16"/>
      <c r="K23" s="1044"/>
      <c r="L23" s="1044"/>
      <c r="M23" s="1044"/>
      <c r="N23" s="988">
        <v>18</v>
      </c>
      <c r="O23" s="77" t="s">
        <v>1633</v>
      </c>
      <c r="P23" s="77" t="s">
        <v>1634</v>
      </c>
      <c r="Q23" s="77" t="s">
        <v>1501</v>
      </c>
      <c r="R23" s="16"/>
      <c r="S23" s="16"/>
      <c r="T23" s="16"/>
      <c r="U23" s="16"/>
      <c r="V23" s="16"/>
      <c r="W23" s="16"/>
      <c r="X23" s="77">
        <v>18</v>
      </c>
      <c r="Y23" s="692" t="s">
        <v>1633</v>
      </c>
      <c r="Z23" s="77" t="s">
        <v>1634</v>
      </c>
      <c r="AA23" s="77" t="s">
        <v>1501</v>
      </c>
      <c r="AB23" s="16"/>
      <c r="AC23" s="77">
        <v>18</v>
      </c>
      <c r="AD23" s="77" t="s">
        <v>2367</v>
      </c>
      <c r="AE23" s="77" t="s">
        <v>2368</v>
      </c>
      <c r="AF23" s="77" t="s">
        <v>1501</v>
      </c>
    </row>
    <row r="24" spans="1:32" ht="12">
      <c r="A24" s="16"/>
      <c r="B24" s="16"/>
      <c r="C24" s="16"/>
      <c r="D24" s="16"/>
      <c r="E24" s="16"/>
      <c r="F24" s="16"/>
      <c r="G24" s="16"/>
      <c r="H24" s="16"/>
      <c r="I24" s="16"/>
      <c r="J24" s="16"/>
      <c r="K24" s="1044"/>
      <c r="L24" s="1044"/>
      <c r="M24" s="1044"/>
      <c r="N24" s="988">
        <v>19</v>
      </c>
      <c r="O24" s="77" t="s">
        <v>2091</v>
      </c>
      <c r="P24" s="77" t="s">
        <v>2092</v>
      </c>
      <c r="Q24" s="77" t="s">
        <v>1501</v>
      </c>
      <c r="R24" s="16"/>
      <c r="S24" s="16"/>
      <c r="T24" s="16"/>
      <c r="U24" s="16"/>
      <c r="V24" s="16"/>
      <c r="W24" s="16"/>
      <c r="X24" s="77">
        <v>19</v>
      </c>
      <c r="Y24" s="692" t="s">
        <v>2091</v>
      </c>
      <c r="Z24" s="77" t="s">
        <v>2092</v>
      </c>
      <c r="AA24" s="77" t="s">
        <v>1501</v>
      </c>
      <c r="AB24" s="16"/>
      <c r="AC24" s="77">
        <v>19</v>
      </c>
      <c r="AD24" s="77" t="s">
        <v>2331</v>
      </c>
      <c r="AE24" s="77" t="s">
        <v>2332</v>
      </c>
      <c r="AF24" s="77" t="s">
        <v>1501</v>
      </c>
    </row>
    <row r="25" spans="1:32" ht="12">
      <c r="A25" s="16"/>
      <c r="B25" s="16"/>
      <c r="C25" s="16"/>
      <c r="D25" s="16"/>
      <c r="E25" s="16"/>
      <c r="F25" s="16"/>
      <c r="G25" s="16"/>
      <c r="H25" s="16"/>
      <c r="I25" s="16"/>
      <c r="J25" s="16"/>
      <c r="K25" s="1044"/>
      <c r="L25" s="1044"/>
      <c r="M25" s="1044"/>
      <c r="N25" s="988">
        <v>20</v>
      </c>
      <c r="O25" s="77" t="s">
        <v>2114</v>
      </c>
      <c r="P25" s="77" t="s">
        <v>2115</v>
      </c>
      <c r="Q25" s="77" t="s">
        <v>1501</v>
      </c>
      <c r="R25" s="16"/>
      <c r="S25" s="16"/>
      <c r="T25" s="16"/>
      <c r="U25" s="16"/>
      <c r="V25" s="16"/>
      <c r="W25" s="16"/>
      <c r="X25" s="77">
        <v>20</v>
      </c>
      <c r="Y25" s="692" t="s">
        <v>2114</v>
      </c>
      <c r="Z25" s="77" t="s">
        <v>2115</v>
      </c>
      <c r="AA25" s="77" t="s">
        <v>1501</v>
      </c>
      <c r="AB25" s="16"/>
      <c r="AC25" s="77">
        <v>20</v>
      </c>
      <c r="AD25" s="77" t="s">
        <v>2335</v>
      </c>
      <c r="AE25" s="77" t="s">
        <v>2336</v>
      </c>
      <c r="AF25" s="77" t="s">
        <v>1501</v>
      </c>
    </row>
    <row r="26" spans="1:32" ht="12">
      <c r="A26" s="16"/>
      <c r="B26" s="16"/>
      <c r="C26" s="16"/>
      <c r="D26" s="16"/>
      <c r="E26" s="16"/>
      <c r="F26" s="16"/>
      <c r="G26" s="16"/>
      <c r="H26" s="16"/>
      <c r="I26" s="16"/>
      <c r="J26" s="16"/>
      <c r="K26" s="1044"/>
      <c r="L26" s="1044"/>
      <c r="M26" s="1044"/>
      <c r="N26" s="988">
        <v>21</v>
      </c>
      <c r="O26" s="77" t="s">
        <v>1653</v>
      </c>
      <c r="P26" s="77" t="s">
        <v>1654</v>
      </c>
      <c r="Q26" s="77" t="s">
        <v>1501</v>
      </c>
      <c r="R26" s="16"/>
      <c r="S26" s="16"/>
      <c r="T26" s="16"/>
      <c r="U26" s="16"/>
      <c r="V26" s="16"/>
      <c r="W26" s="16"/>
      <c r="X26" s="77">
        <v>21</v>
      </c>
      <c r="Y26" s="692" t="s">
        <v>1653</v>
      </c>
      <c r="Z26" s="77" t="s">
        <v>1654</v>
      </c>
      <c r="AA26" s="77" t="s">
        <v>1501</v>
      </c>
      <c r="AB26" s="16"/>
      <c r="AC26" s="77">
        <v>21</v>
      </c>
      <c r="AD26" s="77" t="s">
        <v>2355</v>
      </c>
      <c r="AE26" s="77" t="s">
        <v>2356</v>
      </c>
      <c r="AF26" s="77" t="s">
        <v>1501</v>
      </c>
    </row>
    <row r="27" spans="1:32" ht="12">
      <c r="A27" s="16"/>
      <c r="B27" s="16"/>
      <c r="C27" s="16"/>
      <c r="D27" s="16"/>
      <c r="E27" s="16"/>
      <c r="F27" s="16"/>
      <c r="G27" s="16"/>
      <c r="H27" s="16"/>
      <c r="I27" s="16"/>
      <c r="J27" s="16"/>
      <c r="K27" s="1044"/>
      <c r="L27" s="1044"/>
      <c r="M27" s="1044"/>
      <c r="N27" s="988">
        <v>22</v>
      </c>
      <c r="O27" s="77" t="s">
        <v>2156</v>
      </c>
      <c r="P27" s="77" t="s">
        <v>2157</v>
      </c>
      <c r="Q27" s="77" t="s">
        <v>1501</v>
      </c>
      <c r="R27" s="16"/>
      <c r="S27" s="16"/>
      <c r="T27" s="16"/>
      <c r="U27" s="16"/>
      <c r="V27" s="16"/>
      <c r="W27" s="16"/>
      <c r="X27" s="77">
        <v>22</v>
      </c>
      <c r="Y27" s="692" t="s">
        <v>2156</v>
      </c>
      <c r="Z27" s="77" t="s">
        <v>2157</v>
      </c>
      <c r="AA27" s="77" t="s">
        <v>1501</v>
      </c>
      <c r="AB27" s="16"/>
      <c r="AC27" s="77">
        <v>22</v>
      </c>
      <c r="AD27" s="77" t="s">
        <v>2327</v>
      </c>
      <c r="AE27" s="77" t="s">
        <v>2328</v>
      </c>
      <c r="AF27" s="77" t="s">
        <v>1501</v>
      </c>
    </row>
    <row r="28" spans="1:32" ht="12">
      <c r="A28" s="16"/>
      <c r="B28" s="16"/>
      <c r="C28" s="16"/>
      <c r="D28" s="16"/>
      <c r="E28" s="16"/>
      <c r="F28" s="16"/>
      <c r="G28" s="16"/>
      <c r="H28" s="16"/>
      <c r="I28" s="16"/>
      <c r="J28" s="16"/>
      <c r="K28" s="1044"/>
      <c r="L28" s="1044"/>
      <c r="M28" s="1044"/>
      <c r="N28" s="988">
        <v>23</v>
      </c>
      <c r="O28" s="77" t="s">
        <v>2179</v>
      </c>
      <c r="P28" s="77" t="s">
        <v>2180</v>
      </c>
      <c r="Q28" s="77" t="s">
        <v>1501</v>
      </c>
      <c r="R28" s="16"/>
      <c r="S28" s="16"/>
      <c r="T28" s="16"/>
      <c r="U28" s="16"/>
      <c r="V28" s="16"/>
      <c r="W28" s="16"/>
      <c r="X28" s="77">
        <v>23</v>
      </c>
      <c r="Y28" s="692" t="s">
        <v>2179</v>
      </c>
      <c r="Z28" s="77" t="s">
        <v>2180</v>
      </c>
      <c r="AA28" s="77" t="s">
        <v>1501</v>
      </c>
      <c r="AB28" s="16"/>
      <c r="AC28" s="77">
        <v>23</v>
      </c>
      <c r="AD28" s="77" t="s">
        <v>2363</v>
      </c>
      <c r="AE28" s="77" t="s">
        <v>2364</v>
      </c>
      <c r="AF28" s="77" t="s">
        <v>1501</v>
      </c>
    </row>
    <row r="29" spans="1:32" ht="12">
      <c r="A29" s="16"/>
      <c r="B29" s="16"/>
      <c r="C29" s="16"/>
      <c r="D29" s="16"/>
      <c r="E29" s="16"/>
      <c r="F29" s="16"/>
      <c r="G29" s="16"/>
      <c r="H29" s="16"/>
      <c r="I29" s="16"/>
      <c r="J29" s="16"/>
      <c r="K29" s="1044"/>
      <c r="L29" s="1044"/>
      <c r="M29" s="1044"/>
      <c r="N29" s="988">
        <v>24</v>
      </c>
      <c r="O29" s="77" t="s">
        <v>2202</v>
      </c>
      <c r="P29" s="77" t="s">
        <v>2203</v>
      </c>
      <c r="Q29" s="77" t="s">
        <v>1501</v>
      </c>
      <c r="R29" s="16"/>
      <c r="S29" s="16"/>
      <c r="T29" s="16"/>
      <c r="U29" s="16"/>
      <c r="V29" s="16"/>
      <c r="W29" s="16"/>
      <c r="X29" s="77">
        <v>24</v>
      </c>
      <c r="Y29" s="692" t="s">
        <v>2202</v>
      </c>
      <c r="Z29" s="77" t="s">
        <v>2203</v>
      </c>
      <c r="AA29" s="77" t="s">
        <v>1501</v>
      </c>
      <c r="AB29" s="16"/>
      <c r="AC29" s="77">
        <v>24</v>
      </c>
      <c r="AD29" s="77" t="s">
        <v>2179</v>
      </c>
      <c r="AE29" s="77" t="s">
        <v>2180</v>
      </c>
      <c r="AF29" s="77" t="s">
        <v>1501</v>
      </c>
    </row>
    <row r="30" spans="1:32" ht="12">
      <c r="A30" s="16"/>
      <c r="B30" s="16"/>
      <c r="C30" s="16"/>
      <c r="D30" s="16"/>
      <c r="E30" s="16"/>
      <c r="F30" s="16"/>
      <c r="G30" s="16"/>
      <c r="H30" s="16"/>
      <c r="I30" s="16"/>
      <c r="J30" s="16"/>
      <c r="K30" s="1044"/>
      <c r="L30" s="1044"/>
      <c r="M30" s="1044"/>
      <c r="N30" s="988">
        <v>25</v>
      </c>
      <c r="O30" s="77" t="s">
        <v>1639</v>
      </c>
      <c r="P30" s="77" t="s">
        <v>1640</v>
      </c>
      <c r="Q30" s="77" t="s">
        <v>1501</v>
      </c>
      <c r="R30" s="16"/>
      <c r="S30" s="16"/>
      <c r="T30" s="16"/>
      <c r="U30" s="16"/>
      <c r="V30" s="16"/>
      <c r="W30" s="16"/>
      <c r="X30" s="77">
        <v>25</v>
      </c>
      <c r="Y30" s="692" t="s">
        <v>1639</v>
      </c>
      <c r="Z30" s="77" t="s">
        <v>1640</v>
      </c>
      <c r="AA30" s="77" t="s">
        <v>1501</v>
      </c>
      <c r="AB30" s="16"/>
      <c r="AC30" s="77">
        <v>25</v>
      </c>
      <c r="AD30" s="77" t="s">
        <v>1696</v>
      </c>
      <c r="AE30" s="77" t="s">
        <v>1697</v>
      </c>
      <c r="AF30" s="77" t="s">
        <v>1501</v>
      </c>
    </row>
    <row r="31" spans="1:32" ht="12">
      <c r="A31" s="16"/>
      <c r="B31" s="16"/>
      <c r="C31" s="16"/>
      <c r="D31" s="16"/>
      <c r="E31" s="16"/>
      <c r="F31" s="16"/>
      <c r="G31" s="16"/>
      <c r="H31" s="16"/>
      <c r="I31" s="16"/>
      <c r="J31" s="16"/>
      <c r="K31" s="1044"/>
      <c r="L31" s="1044"/>
      <c r="M31" s="1044"/>
      <c r="N31" s="988">
        <v>26</v>
      </c>
      <c r="O31" s="77" t="s">
        <v>1665</v>
      </c>
      <c r="P31" s="77" t="s">
        <v>1666</v>
      </c>
      <c r="Q31" s="77" t="s">
        <v>1501</v>
      </c>
      <c r="R31" s="16"/>
      <c r="S31" s="16"/>
      <c r="T31" s="16"/>
      <c r="U31" s="16"/>
      <c r="V31" s="16"/>
      <c r="W31" s="16"/>
      <c r="X31" s="77">
        <v>26</v>
      </c>
      <c r="Y31" s="692" t="s">
        <v>1665</v>
      </c>
      <c r="Z31" s="77" t="s">
        <v>1666</v>
      </c>
      <c r="AA31" s="77" t="s">
        <v>1501</v>
      </c>
      <c r="AB31" s="16"/>
      <c r="AC31" s="77">
        <v>26</v>
      </c>
      <c r="AD31" s="77"/>
      <c r="AE31" s="77"/>
      <c r="AF31" s="77" t="s">
        <v>1501</v>
      </c>
    </row>
    <row r="32" spans="1:32" ht="12">
      <c r="A32" s="16"/>
      <c r="B32" s="16"/>
      <c r="C32" s="16"/>
      <c r="D32" s="16"/>
      <c r="E32" s="16"/>
      <c r="F32" s="16"/>
      <c r="G32" s="16"/>
      <c r="H32" s="16"/>
      <c r="I32" s="16"/>
      <c r="J32" s="16"/>
      <c r="K32" s="1044"/>
      <c r="L32" s="1044"/>
      <c r="M32" s="1044"/>
      <c r="N32" s="988">
        <v>27</v>
      </c>
      <c r="O32" s="77" t="s">
        <v>1645</v>
      </c>
      <c r="P32" s="77" t="s">
        <v>1646</v>
      </c>
      <c r="Q32" s="77" t="s">
        <v>1501</v>
      </c>
      <c r="R32" s="16"/>
      <c r="S32" s="16"/>
      <c r="T32" s="16"/>
      <c r="U32" s="16"/>
      <c r="V32" s="16"/>
      <c r="W32" s="16"/>
      <c r="X32" s="77">
        <v>27</v>
      </c>
      <c r="Y32" s="692" t="s">
        <v>1645</v>
      </c>
      <c r="Z32" s="77" t="s">
        <v>1646</v>
      </c>
      <c r="AA32" s="77" t="s">
        <v>1501</v>
      </c>
      <c r="AB32" s="16"/>
      <c r="AC32" s="77">
        <v>27</v>
      </c>
      <c r="AD32" s="77"/>
      <c r="AE32" s="77"/>
      <c r="AF32" s="77" t="s">
        <v>1501</v>
      </c>
    </row>
    <row r="33" spans="1:32" ht="12">
      <c r="A33" s="16"/>
      <c r="B33" s="16"/>
      <c r="C33" s="16"/>
      <c r="D33" s="16"/>
      <c r="E33" s="16"/>
      <c r="F33" s="16"/>
      <c r="G33" s="16"/>
      <c r="H33" s="16"/>
      <c r="I33" s="16"/>
      <c r="J33" s="16"/>
      <c r="K33" s="1044"/>
      <c r="L33" s="1044"/>
      <c r="M33" s="1044"/>
      <c r="N33" s="988">
        <v>28</v>
      </c>
      <c r="O33" s="77" t="s">
        <v>2282</v>
      </c>
      <c r="P33" s="77" t="s">
        <v>2283</v>
      </c>
      <c r="Q33" s="77" t="s">
        <v>1501</v>
      </c>
      <c r="R33" s="16"/>
      <c r="S33" s="16"/>
      <c r="T33" s="16"/>
      <c r="U33" s="16"/>
      <c r="V33" s="16"/>
      <c r="W33" s="16"/>
      <c r="X33" s="77">
        <v>28</v>
      </c>
      <c r="Y33" s="692" t="s">
        <v>2282</v>
      </c>
      <c r="Z33" s="77" t="s">
        <v>2283</v>
      </c>
      <c r="AA33" s="77" t="s">
        <v>1501</v>
      </c>
      <c r="AB33" s="16"/>
      <c r="AC33" s="77">
        <v>28</v>
      </c>
      <c r="AD33" s="77"/>
      <c r="AE33" s="77"/>
      <c r="AF33" s="77" t="s">
        <v>1501</v>
      </c>
    </row>
    <row r="34" spans="1:32" ht="12">
      <c r="A34" s="16"/>
      <c r="B34" s="16"/>
      <c r="C34" s="16"/>
      <c r="D34" s="16"/>
      <c r="E34" s="16"/>
      <c r="F34" s="16"/>
      <c r="G34" s="16"/>
      <c r="H34" s="16"/>
      <c r="I34" s="16"/>
      <c r="J34" s="16"/>
      <c r="K34" s="1044"/>
      <c r="L34" s="1044"/>
      <c r="M34" s="1044"/>
      <c r="N34" s="988">
        <v>29</v>
      </c>
      <c r="O34" s="77" t="s">
        <v>2305</v>
      </c>
      <c r="P34" s="77" t="s">
        <v>2306</v>
      </c>
      <c r="Q34" s="77" t="s">
        <v>1501</v>
      </c>
      <c r="R34" s="16"/>
      <c r="S34" s="16"/>
      <c r="T34" s="16"/>
      <c r="U34" s="16"/>
      <c r="V34" s="16"/>
      <c r="W34" s="16"/>
      <c r="X34" s="77">
        <v>29</v>
      </c>
      <c r="Y34" s="692" t="s">
        <v>2305</v>
      </c>
      <c r="Z34" s="77" t="s">
        <v>2306</v>
      </c>
      <c r="AA34" s="77" t="s">
        <v>1501</v>
      </c>
      <c r="AB34" s="16"/>
      <c r="AC34" s="77">
        <v>29</v>
      </c>
      <c r="AD34" s="77"/>
      <c r="AE34" s="77"/>
      <c r="AF34" s="77" t="s">
        <v>1501</v>
      </c>
    </row>
    <row r="35" spans="1:32" ht="12">
      <c r="A35" s="16"/>
      <c r="B35" s="16"/>
      <c r="C35" s="16"/>
      <c r="D35" s="16"/>
      <c r="E35" s="16"/>
      <c r="F35" s="16"/>
      <c r="G35" s="16"/>
      <c r="H35" s="16"/>
      <c r="I35" s="16"/>
      <c r="J35" s="16"/>
      <c r="K35" s="1044"/>
      <c r="L35" s="1044"/>
      <c r="M35" s="1044"/>
      <c r="N35" s="988">
        <v>30</v>
      </c>
      <c r="O35" s="77">
        <v>0</v>
      </c>
      <c r="P35" s="77">
        <v>0</v>
      </c>
      <c r="Q35" s="77">
        <v>0</v>
      </c>
      <c r="R35" s="16"/>
      <c r="S35" s="16"/>
      <c r="T35" s="16"/>
      <c r="U35" s="16"/>
      <c r="V35" s="16"/>
      <c r="W35" s="16"/>
      <c r="X35" s="77">
        <v>30</v>
      </c>
      <c r="Y35" s="692">
        <v>0</v>
      </c>
      <c r="Z35" s="77">
        <v>0</v>
      </c>
      <c r="AA35" s="77">
        <v>0</v>
      </c>
      <c r="AB35" s="16"/>
      <c r="AC35" s="77">
        <v>30</v>
      </c>
      <c r="AD35" s="77"/>
      <c r="AE35" s="77"/>
      <c r="AF35" s="77" t="s">
        <v>1501</v>
      </c>
    </row>
    <row r="36" spans="1:32" ht="12">
      <c r="A36" s="16"/>
      <c r="B36" s="16"/>
      <c r="C36" s="16"/>
      <c r="D36" s="16"/>
      <c r="E36" s="16"/>
      <c r="F36" s="16"/>
      <c r="G36" s="16"/>
      <c r="H36" s="16"/>
      <c r="I36" s="16"/>
      <c r="J36" s="16"/>
      <c r="K36" s="1044"/>
      <c r="L36" s="1044"/>
      <c r="M36" s="1044"/>
      <c r="N36" s="988">
        <v>31</v>
      </c>
      <c r="O36" s="77" t="s">
        <v>2388</v>
      </c>
      <c r="P36" s="77" t="s">
        <v>2389</v>
      </c>
      <c r="Q36" s="77" t="s">
        <v>1508</v>
      </c>
      <c r="R36" s="16"/>
      <c r="S36" s="16"/>
      <c r="T36" s="16"/>
      <c r="U36" s="16"/>
      <c r="V36" s="16"/>
      <c r="W36" s="16"/>
      <c r="X36" s="77">
        <v>31</v>
      </c>
      <c r="Y36" s="692">
        <v>0</v>
      </c>
      <c r="Z36" s="77">
        <v>0</v>
      </c>
      <c r="AA36" s="77">
        <v>0</v>
      </c>
      <c r="AB36" s="16"/>
      <c r="AC36" s="77">
        <v>31</v>
      </c>
      <c r="AD36" s="77"/>
      <c r="AE36" s="77"/>
      <c r="AF36" s="77" t="s">
        <v>1501</v>
      </c>
    </row>
    <row r="37" spans="1:32" ht="12">
      <c r="A37" s="16"/>
      <c r="B37" s="16"/>
      <c r="C37" s="16"/>
      <c r="D37" s="16"/>
      <c r="E37" s="16"/>
      <c r="F37" s="16"/>
      <c r="G37" s="16"/>
      <c r="H37" s="16"/>
      <c r="I37" s="16"/>
      <c r="J37" s="16"/>
      <c r="K37" s="1044"/>
      <c r="L37" s="1044"/>
      <c r="M37" s="1044"/>
      <c r="N37" s="988">
        <v>32</v>
      </c>
      <c r="O37" s="77" t="s">
        <v>795</v>
      </c>
      <c r="P37" s="77" t="s">
        <v>796</v>
      </c>
      <c r="Q37" s="77" t="s">
        <v>796</v>
      </c>
      <c r="R37" s="16"/>
      <c r="S37" s="16"/>
      <c r="T37" s="16"/>
      <c r="U37" s="16"/>
      <c r="V37" s="16"/>
      <c r="W37" s="16"/>
      <c r="X37" s="77">
        <v>32</v>
      </c>
      <c r="Y37" s="692">
        <v>0</v>
      </c>
      <c r="Z37" s="77">
        <v>0</v>
      </c>
      <c r="AA37" s="77">
        <v>0</v>
      </c>
      <c r="AB37" s="16"/>
      <c r="AC37" s="77">
        <v>32</v>
      </c>
      <c r="AD37" s="77"/>
      <c r="AE37" s="77"/>
      <c r="AF37" s="77" t="s">
        <v>1501</v>
      </c>
    </row>
    <row r="38" spans="1:32" ht="12">
      <c r="A38" s="16"/>
      <c r="B38" s="16"/>
      <c r="C38" s="16"/>
      <c r="D38" s="16"/>
      <c r="E38" s="16"/>
      <c r="F38" s="16"/>
      <c r="G38" s="16"/>
      <c r="H38" s="16"/>
      <c r="I38" s="16"/>
      <c r="J38" s="16"/>
      <c r="K38" s="1044"/>
      <c r="L38" s="1044"/>
      <c r="M38" s="1044"/>
      <c r="N38" s="988">
        <v>33</v>
      </c>
      <c r="O38" s="77">
        <v>0</v>
      </c>
      <c r="P38" s="77">
        <v>0</v>
      </c>
      <c r="Q38" s="77">
        <v>0</v>
      </c>
      <c r="R38" s="16"/>
      <c r="S38" s="16"/>
      <c r="T38" s="16"/>
      <c r="U38" s="16"/>
      <c r="V38" s="16"/>
      <c r="W38" s="16"/>
      <c r="X38" s="77">
        <v>33</v>
      </c>
      <c r="Y38" s="692">
        <v>0</v>
      </c>
      <c r="Z38" s="77">
        <v>0</v>
      </c>
      <c r="AA38" s="77">
        <v>0</v>
      </c>
      <c r="AB38" s="16"/>
      <c r="AC38" s="77">
        <v>33</v>
      </c>
      <c r="AD38" s="77"/>
      <c r="AE38" s="77"/>
      <c r="AF38" s="77" t="s">
        <v>1501</v>
      </c>
    </row>
    <row r="39" spans="1:32" ht="12">
      <c r="A39" s="16"/>
      <c r="B39" s="16"/>
      <c r="C39" s="16"/>
      <c r="D39" s="16"/>
      <c r="E39" s="16"/>
      <c r="F39" s="16"/>
      <c r="G39" s="16"/>
      <c r="H39" s="16"/>
      <c r="I39" s="16"/>
      <c r="J39" s="16"/>
      <c r="K39" s="1044"/>
      <c r="L39" s="1044"/>
      <c r="M39" s="1044"/>
      <c r="N39" s="988">
        <v>34</v>
      </c>
      <c r="O39" s="77">
        <v>0</v>
      </c>
      <c r="P39" s="77">
        <v>0</v>
      </c>
      <c r="Q39" s="77">
        <v>0</v>
      </c>
      <c r="R39" s="16"/>
      <c r="S39" s="16"/>
      <c r="T39" s="16"/>
      <c r="U39" s="16"/>
      <c r="V39" s="16"/>
      <c r="W39" s="16"/>
      <c r="X39" s="77">
        <v>34</v>
      </c>
      <c r="Y39" s="692">
        <v>0</v>
      </c>
      <c r="Z39" s="77">
        <v>0</v>
      </c>
      <c r="AA39" s="77">
        <v>0</v>
      </c>
      <c r="AB39" s="16"/>
      <c r="AC39" s="77">
        <v>34</v>
      </c>
      <c r="AD39" s="77"/>
      <c r="AE39" s="77"/>
      <c r="AF39" s="77" t="s">
        <v>1501</v>
      </c>
    </row>
    <row r="40" spans="1:32" ht="12">
      <c r="A40" s="16"/>
      <c r="B40" s="16"/>
      <c r="C40" s="16"/>
      <c r="D40" s="16"/>
      <c r="E40" s="16"/>
      <c r="F40" s="16"/>
      <c r="G40" s="16"/>
      <c r="H40" s="16"/>
      <c r="I40" s="16"/>
      <c r="J40" s="16"/>
      <c r="K40" s="1044"/>
      <c r="L40" s="1044"/>
      <c r="M40" s="1044"/>
      <c r="N40" s="988">
        <v>35</v>
      </c>
      <c r="O40" s="77">
        <v>0</v>
      </c>
      <c r="P40" s="77">
        <v>0</v>
      </c>
      <c r="Q40" s="77">
        <v>0</v>
      </c>
      <c r="R40" s="16"/>
      <c r="S40" s="16"/>
      <c r="T40" s="16"/>
      <c r="U40" s="16"/>
      <c r="V40" s="16"/>
      <c r="W40" s="16"/>
      <c r="X40" s="77">
        <v>35</v>
      </c>
      <c r="Y40" s="692">
        <v>0</v>
      </c>
      <c r="Z40" s="77">
        <v>0</v>
      </c>
      <c r="AA40" s="77">
        <v>0</v>
      </c>
      <c r="AB40" s="16"/>
      <c r="AC40" s="77">
        <v>35</v>
      </c>
      <c r="AD40" s="77"/>
      <c r="AE40" s="77"/>
      <c r="AF40" s="77" t="s">
        <v>1501</v>
      </c>
    </row>
    <row r="41" spans="1:32" ht="12">
      <c r="A41" s="16"/>
      <c r="B41" s="16"/>
      <c r="C41" s="16"/>
      <c r="D41" s="16"/>
      <c r="E41" s="16"/>
      <c r="F41" s="16"/>
      <c r="G41" s="16"/>
      <c r="H41" s="16"/>
      <c r="I41" s="16"/>
      <c r="J41" s="16"/>
      <c r="K41" s="1044"/>
      <c r="L41" s="1044"/>
      <c r="M41" s="1044"/>
      <c r="N41" s="988">
        <v>36</v>
      </c>
      <c r="O41" s="77">
        <v>0</v>
      </c>
      <c r="P41" s="77">
        <v>0</v>
      </c>
      <c r="Q41" s="77">
        <v>0</v>
      </c>
      <c r="R41" s="16"/>
      <c r="S41" s="16"/>
      <c r="T41" s="16"/>
      <c r="U41" s="16"/>
      <c r="V41" s="16"/>
      <c r="W41" s="16"/>
      <c r="X41" s="77">
        <v>36</v>
      </c>
      <c r="Y41" s="692">
        <v>0</v>
      </c>
      <c r="Z41" s="77">
        <v>0</v>
      </c>
      <c r="AA41" s="77">
        <v>0</v>
      </c>
      <c r="AB41" s="16"/>
      <c r="AC41" s="77">
        <v>36</v>
      </c>
      <c r="AD41" s="77"/>
      <c r="AE41" s="77"/>
      <c r="AF41" s="77" t="s">
        <v>1501</v>
      </c>
    </row>
    <row r="42" spans="1:32" ht="12">
      <c r="A42" s="16"/>
      <c r="B42" s="16"/>
      <c r="C42" s="16"/>
      <c r="D42" s="16"/>
      <c r="E42" s="16"/>
      <c r="F42" s="16"/>
      <c r="G42" s="16"/>
      <c r="H42" s="16"/>
      <c r="I42" s="16"/>
      <c r="J42" s="16"/>
      <c r="K42" s="1044"/>
      <c r="L42" s="1044"/>
      <c r="M42" s="1044"/>
      <c r="N42" s="988">
        <v>37</v>
      </c>
      <c r="O42" s="77">
        <v>0</v>
      </c>
      <c r="P42" s="77">
        <v>0</v>
      </c>
      <c r="Q42" s="77">
        <v>0</v>
      </c>
      <c r="R42" s="16"/>
      <c r="S42" s="16"/>
      <c r="T42" s="16"/>
      <c r="U42" s="16"/>
      <c r="V42" s="16"/>
      <c r="W42" s="16"/>
      <c r="X42" s="77">
        <v>37</v>
      </c>
      <c r="Y42" s="692">
        <v>0</v>
      </c>
      <c r="Z42" s="77">
        <v>0</v>
      </c>
      <c r="AA42" s="77">
        <v>0</v>
      </c>
      <c r="AB42" s="16"/>
      <c r="AC42" s="77">
        <v>37</v>
      </c>
      <c r="AD42" s="77"/>
      <c r="AE42" s="77"/>
      <c r="AF42" s="77" t="s">
        <v>1501</v>
      </c>
    </row>
    <row r="43" spans="1:32" ht="12">
      <c r="A43" s="16"/>
      <c r="B43" s="16"/>
      <c r="C43" s="16"/>
      <c r="D43" s="16"/>
      <c r="E43" s="16"/>
      <c r="F43" s="16"/>
      <c r="G43" s="16"/>
      <c r="H43" s="16"/>
      <c r="I43" s="16"/>
      <c r="J43" s="16"/>
      <c r="K43" s="1044"/>
      <c r="L43" s="1044"/>
      <c r="M43" s="1044"/>
      <c r="N43" s="988">
        <v>38</v>
      </c>
      <c r="O43" s="77">
        <v>0</v>
      </c>
      <c r="P43" s="77">
        <v>0</v>
      </c>
      <c r="Q43" s="77">
        <v>0</v>
      </c>
      <c r="R43" s="16"/>
      <c r="S43" s="16"/>
      <c r="T43" s="16"/>
      <c r="U43" s="16"/>
      <c r="V43" s="16"/>
      <c r="W43" s="16"/>
      <c r="X43" s="77">
        <v>38</v>
      </c>
      <c r="Y43" s="692">
        <v>0</v>
      </c>
      <c r="Z43" s="77">
        <v>0</v>
      </c>
      <c r="AA43" s="77">
        <v>0</v>
      </c>
      <c r="AB43" s="16"/>
      <c r="AC43" s="77">
        <v>38</v>
      </c>
      <c r="AD43" s="77"/>
      <c r="AE43" s="77"/>
      <c r="AF43" s="77" t="s">
        <v>1501</v>
      </c>
    </row>
    <row r="44" spans="1:32" ht="12">
      <c r="A44" s="16"/>
      <c r="B44" s="16"/>
      <c r="C44" s="16"/>
      <c r="D44" s="16"/>
      <c r="E44" s="16"/>
      <c r="F44" s="16"/>
      <c r="G44" s="16"/>
      <c r="H44" s="16"/>
      <c r="I44" s="16"/>
      <c r="J44" s="16"/>
      <c r="K44" s="1044"/>
      <c r="L44" s="1044"/>
      <c r="M44" s="1044"/>
      <c r="N44" s="988">
        <v>39</v>
      </c>
      <c r="O44" s="77">
        <v>0</v>
      </c>
      <c r="P44" s="77">
        <v>0</v>
      </c>
      <c r="Q44" s="77">
        <v>0</v>
      </c>
      <c r="R44" s="16"/>
      <c r="S44" s="16"/>
      <c r="T44" s="16"/>
      <c r="U44" s="16"/>
      <c r="V44" s="16"/>
      <c r="W44" s="16"/>
      <c r="X44" s="77">
        <v>39</v>
      </c>
      <c r="Y44" s="692">
        <v>0</v>
      </c>
      <c r="Z44" s="77">
        <v>0</v>
      </c>
      <c r="AA44" s="77">
        <v>0</v>
      </c>
      <c r="AB44" s="16"/>
      <c r="AC44" s="77">
        <v>39</v>
      </c>
      <c r="AD44" s="77"/>
      <c r="AE44" s="77"/>
      <c r="AF44" s="77" t="s">
        <v>1501</v>
      </c>
    </row>
    <row r="45" spans="1:32" ht="12">
      <c r="A45" s="16"/>
      <c r="B45" s="16"/>
      <c r="C45" s="16"/>
      <c r="D45" s="16"/>
      <c r="E45" s="16"/>
      <c r="F45" s="16"/>
      <c r="G45" s="16"/>
      <c r="H45" s="16"/>
      <c r="I45" s="16"/>
      <c r="J45" s="16"/>
      <c r="K45" s="1044"/>
      <c r="L45" s="1044"/>
      <c r="M45" s="1044"/>
      <c r="N45" s="988">
        <v>40</v>
      </c>
      <c r="O45" s="77">
        <v>0</v>
      </c>
      <c r="P45" s="77">
        <v>0</v>
      </c>
      <c r="Q45" s="77">
        <v>0</v>
      </c>
      <c r="R45" s="16"/>
      <c r="S45" s="16"/>
      <c r="T45" s="16"/>
      <c r="U45" s="16"/>
      <c r="V45" s="16"/>
      <c r="W45" s="16"/>
      <c r="X45" s="77">
        <v>40</v>
      </c>
      <c r="Y45" s="692">
        <v>0</v>
      </c>
      <c r="Z45" s="77">
        <v>0</v>
      </c>
      <c r="AA45" s="77">
        <v>0</v>
      </c>
      <c r="AB45" s="16"/>
      <c r="AC45" s="77">
        <v>40</v>
      </c>
      <c r="AD45" s="77"/>
      <c r="AE45" s="77"/>
      <c r="AF45" s="77" t="s">
        <v>1501</v>
      </c>
    </row>
    <row r="46" spans="1:32" ht="12">
      <c r="A46" s="16"/>
      <c r="B46" s="16"/>
      <c r="C46" s="16"/>
      <c r="D46" s="16"/>
      <c r="E46" s="16"/>
      <c r="F46" s="16"/>
      <c r="G46" s="16"/>
      <c r="H46" s="16"/>
      <c r="I46" s="16"/>
      <c r="J46" s="16"/>
      <c r="K46" s="1044"/>
      <c r="L46" s="1044"/>
      <c r="M46" s="1044"/>
      <c r="N46" s="988">
        <v>41</v>
      </c>
      <c r="O46" s="77">
        <v>0</v>
      </c>
      <c r="P46" s="77">
        <v>0</v>
      </c>
      <c r="Q46" s="77">
        <v>0</v>
      </c>
      <c r="R46" s="16"/>
      <c r="S46" s="16"/>
      <c r="T46" s="16"/>
      <c r="U46" s="16"/>
      <c r="V46" s="16"/>
      <c r="W46" s="16"/>
      <c r="X46" s="77">
        <v>41</v>
      </c>
      <c r="Y46" s="692">
        <v>0</v>
      </c>
      <c r="Z46" s="77">
        <v>0</v>
      </c>
      <c r="AA46" s="77">
        <v>0</v>
      </c>
      <c r="AB46" s="16"/>
      <c r="AC46" s="77">
        <v>41</v>
      </c>
      <c r="AD46" s="77"/>
      <c r="AE46" s="77"/>
      <c r="AF46" s="77" t="s">
        <v>1501</v>
      </c>
    </row>
    <row r="47" spans="1:32" ht="12">
      <c r="A47" s="16"/>
      <c r="B47" s="16"/>
      <c r="C47" s="16"/>
      <c r="D47" s="16"/>
      <c r="E47" s="16"/>
      <c r="F47" s="16"/>
      <c r="G47" s="16"/>
      <c r="H47" s="16"/>
      <c r="I47" s="16"/>
      <c r="J47" s="16"/>
      <c r="K47" s="1044"/>
      <c r="L47" s="1044"/>
      <c r="M47" s="1044"/>
      <c r="N47" s="988">
        <v>42</v>
      </c>
      <c r="O47" s="77">
        <v>0</v>
      </c>
      <c r="P47" s="77">
        <v>0</v>
      </c>
      <c r="Q47" s="77">
        <v>0</v>
      </c>
      <c r="R47" s="16"/>
      <c r="S47" s="16"/>
      <c r="T47" s="16"/>
      <c r="U47" s="16"/>
      <c r="V47" s="16"/>
      <c r="W47" s="16"/>
      <c r="X47" s="77">
        <v>42</v>
      </c>
      <c r="Y47" s="692">
        <v>0</v>
      </c>
      <c r="Z47" s="77">
        <v>0</v>
      </c>
      <c r="AA47" s="77">
        <v>0</v>
      </c>
      <c r="AB47" s="16"/>
      <c r="AC47" s="77">
        <v>42</v>
      </c>
      <c r="AD47" s="77"/>
      <c r="AE47" s="77"/>
      <c r="AF47" s="77" t="s">
        <v>1501</v>
      </c>
    </row>
    <row r="48" spans="1:32" ht="12">
      <c r="A48" s="16"/>
      <c r="B48" s="16"/>
      <c r="C48" s="16"/>
      <c r="D48" s="16"/>
      <c r="E48" s="16"/>
      <c r="F48" s="16"/>
      <c r="G48" s="16"/>
      <c r="H48" s="16"/>
      <c r="I48" s="16"/>
      <c r="J48" s="16"/>
      <c r="K48" s="1044"/>
      <c r="L48" s="1044"/>
      <c r="M48" s="1044"/>
      <c r="N48" s="988">
        <v>43</v>
      </c>
      <c r="O48" s="77">
        <v>0</v>
      </c>
      <c r="P48" s="77">
        <v>0</v>
      </c>
      <c r="Q48" s="77">
        <v>0</v>
      </c>
      <c r="R48" s="16"/>
      <c r="S48" s="16"/>
      <c r="T48" s="16"/>
      <c r="U48" s="16"/>
      <c r="V48" s="16"/>
      <c r="W48" s="16"/>
      <c r="X48" s="77">
        <v>43</v>
      </c>
      <c r="Y48" s="692">
        <v>0</v>
      </c>
      <c r="Z48" s="77">
        <v>0</v>
      </c>
      <c r="AA48" s="77">
        <v>0</v>
      </c>
      <c r="AB48" s="16"/>
      <c r="AC48" s="77">
        <v>43</v>
      </c>
      <c r="AD48" s="77"/>
      <c r="AE48" s="77"/>
      <c r="AF48" s="77" t="s">
        <v>1501</v>
      </c>
    </row>
    <row r="49" spans="1:32" ht="12">
      <c r="A49" s="16"/>
      <c r="B49" s="16"/>
      <c r="C49" s="16"/>
      <c r="D49" s="16"/>
      <c r="E49" s="16"/>
      <c r="F49" s="16"/>
      <c r="G49" s="16"/>
      <c r="H49" s="16"/>
      <c r="I49" s="16"/>
      <c r="J49" s="16"/>
      <c r="K49" s="1044"/>
      <c r="L49" s="1044"/>
      <c r="M49" s="1044"/>
      <c r="N49" s="988">
        <v>44</v>
      </c>
      <c r="O49" s="77">
        <v>0</v>
      </c>
      <c r="P49" s="77">
        <v>0</v>
      </c>
      <c r="Q49" s="77">
        <v>0</v>
      </c>
      <c r="R49" s="16"/>
      <c r="S49" s="16"/>
      <c r="T49" s="16"/>
      <c r="U49" s="16"/>
      <c r="V49" s="16"/>
      <c r="W49" s="16"/>
      <c r="X49" s="77">
        <v>44</v>
      </c>
      <c r="Y49" s="692">
        <v>0</v>
      </c>
      <c r="Z49" s="77">
        <v>0</v>
      </c>
      <c r="AA49" s="77">
        <v>0</v>
      </c>
      <c r="AB49" s="16"/>
      <c r="AC49" s="77">
        <v>44</v>
      </c>
      <c r="AD49" s="77"/>
      <c r="AE49" s="77"/>
      <c r="AF49" s="77" t="s">
        <v>1501</v>
      </c>
    </row>
    <row r="50" spans="1:32" ht="12">
      <c r="A50" s="16"/>
      <c r="B50" s="16"/>
      <c r="C50" s="16"/>
      <c r="D50" s="16"/>
      <c r="E50" s="16"/>
      <c r="F50" s="16"/>
      <c r="G50" s="16"/>
      <c r="H50" s="16"/>
      <c r="I50" s="16"/>
      <c r="J50" s="16"/>
      <c r="K50" s="1044"/>
      <c r="L50" s="1044"/>
      <c r="M50" s="1044"/>
      <c r="N50" s="988">
        <v>45</v>
      </c>
      <c r="O50" s="77">
        <v>0</v>
      </c>
      <c r="P50" s="77">
        <v>0</v>
      </c>
      <c r="Q50" s="77">
        <v>0</v>
      </c>
      <c r="R50" s="16"/>
      <c r="S50" s="16"/>
      <c r="T50" s="16"/>
      <c r="U50" s="16"/>
      <c r="V50" s="16"/>
      <c r="W50" s="16"/>
      <c r="X50" s="77">
        <v>45</v>
      </c>
      <c r="Y50" s="692">
        <v>0</v>
      </c>
      <c r="Z50" s="77">
        <v>0</v>
      </c>
      <c r="AA50" s="77">
        <v>0</v>
      </c>
      <c r="AB50" s="16"/>
      <c r="AC50" s="77">
        <v>45</v>
      </c>
      <c r="AD50" s="77"/>
      <c r="AE50" s="77"/>
      <c r="AF50" s="77" t="s">
        <v>1501</v>
      </c>
    </row>
    <row r="51" spans="1:32" ht="12">
      <c r="A51" s="16"/>
      <c r="B51" s="16"/>
      <c r="C51" s="16"/>
      <c r="D51" s="16"/>
      <c r="E51" s="16"/>
      <c r="F51" s="16"/>
      <c r="G51" s="16"/>
      <c r="H51" s="16"/>
      <c r="I51" s="16"/>
      <c r="J51" s="16"/>
      <c r="K51" s="1044"/>
      <c r="L51" s="1044"/>
      <c r="M51" s="1044"/>
      <c r="N51" s="988">
        <v>46</v>
      </c>
      <c r="O51" s="77">
        <v>0</v>
      </c>
      <c r="P51" s="77">
        <v>0</v>
      </c>
      <c r="Q51" s="77">
        <v>0</v>
      </c>
      <c r="R51" s="16"/>
      <c r="S51" s="16"/>
      <c r="T51" s="16"/>
      <c r="U51" s="16"/>
      <c r="V51" s="16"/>
      <c r="W51" s="16"/>
      <c r="X51" s="77">
        <v>46</v>
      </c>
      <c r="Y51" s="692">
        <v>0</v>
      </c>
      <c r="Z51" s="77">
        <v>0</v>
      </c>
      <c r="AA51" s="77">
        <v>0</v>
      </c>
      <c r="AB51" s="16"/>
      <c r="AC51" s="77">
        <v>46</v>
      </c>
      <c r="AD51" s="77"/>
      <c r="AE51" s="77"/>
      <c r="AF51" s="77" t="s">
        <v>1501</v>
      </c>
    </row>
    <row r="52" spans="1:32" ht="12">
      <c r="A52" s="16"/>
      <c r="B52" s="16"/>
      <c r="C52" s="16"/>
      <c r="D52" s="16"/>
      <c r="E52" s="16"/>
      <c r="F52" s="16"/>
      <c r="G52" s="16"/>
      <c r="H52" s="16"/>
      <c r="I52" s="16"/>
      <c r="J52" s="16"/>
      <c r="K52" s="1044"/>
      <c r="L52" s="1044"/>
      <c r="M52" s="1044"/>
      <c r="N52" s="988">
        <v>47</v>
      </c>
      <c r="O52" s="77">
        <v>0</v>
      </c>
      <c r="P52" s="77">
        <v>0</v>
      </c>
      <c r="Q52" s="77">
        <v>0</v>
      </c>
      <c r="R52" s="16"/>
      <c r="S52" s="16"/>
      <c r="T52" s="16"/>
      <c r="U52" s="16"/>
      <c r="V52" s="16"/>
      <c r="W52" s="16"/>
      <c r="X52" s="77">
        <v>47</v>
      </c>
      <c r="Y52" s="692">
        <v>0</v>
      </c>
      <c r="Z52" s="77">
        <v>0</v>
      </c>
      <c r="AA52" s="77">
        <v>0</v>
      </c>
      <c r="AB52" s="16"/>
      <c r="AC52" s="77">
        <v>47</v>
      </c>
      <c r="AD52" s="77"/>
      <c r="AE52" s="77"/>
      <c r="AF52" s="77" t="s">
        <v>1501</v>
      </c>
    </row>
    <row r="53" spans="1:32" ht="12">
      <c r="A53" s="16"/>
      <c r="B53" s="16"/>
      <c r="C53" s="16"/>
      <c r="D53" s="16"/>
      <c r="E53" s="16"/>
      <c r="F53" s="16"/>
      <c r="G53" s="16"/>
      <c r="H53" s="16"/>
      <c r="I53" s="16"/>
      <c r="J53" s="16"/>
      <c r="K53" s="1044"/>
      <c r="L53" s="1044"/>
      <c r="M53" s="1044"/>
      <c r="N53" s="988">
        <v>48</v>
      </c>
      <c r="O53" s="77">
        <v>0</v>
      </c>
      <c r="P53" s="77">
        <v>0</v>
      </c>
      <c r="Q53" s="77">
        <v>0</v>
      </c>
      <c r="R53" s="16"/>
      <c r="S53" s="16"/>
      <c r="T53" s="16"/>
      <c r="U53" s="16"/>
      <c r="V53" s="16"/>
      <c r="W53" s="16"/>
      <c r="X53" s="77">
        <v>48</v>
      </c>
      <c r="Y53" s="692">
        <v>0</v>
      </c>
      <c r="Z53" s="77">
        <v>0</v>
      </c>
      <c r="AA53" s="77">
        <v>0</v>
      </c>
      <c r="AB53" s="16"/>
      <c r="AC53" s="77">
        <v>48</v>
      </c>
      <c r="AD53" s="77"/>
      <c r="AE53" s="77"/>
      <c r="AF53" s="77" t="s">
        <v>1501</v>
      </c>
    </row>
    <row r="54" spans="1:32" ht="12">
      <c r="A54" s="16"/>
      <c r="B54" s="16"/>
      <c r="C54" s="16"/>
      <c r="D54" s="16"/>
      <c r="E54" s="16"/>
      <c r="F54" s="16"/>
      <c r="G54" s="16"/>
      <c r="H54" s="16"/>
      <c r="I54" s="16"/>
      <c r="J54" s="16"/>
      <c r="K54" s="1044"/>
      <c r="L54" s="1044"/>
      <c r="M54" s="1044"/>
      <c r="N54" s="16"/>
      <c r="O54" s="16"/>
      <c r="P54" s="16"/>
      <c r="Q54" s="16"/>
      <c r="R54" s="16"/>
      <c r="S54" s="16"/>
      <c r="T54" s="16"/>
      <c r="U54" s="16"/>
      <c r="V54" s="16"/>
      <c r="W54" s="16"/>
      <c r="X54" s="16"/>
      <c r="Y54" s="16"/>
      <c r="Z54" s="16"/>
      <c r="AA54" s="16"/>
      <c r="AB54" s="16"/>
      <c r="AC54" s="77">
        <v>49</v>
      </c>
      <c r="AD54" s="77"/>
      <c r="AE54" s="77"/>
      <c r="AF54" s="77" t="s">
        <v>1501</v>
      </c>
    </row>
    <row r="55" spans="1:32" ht="12">
      <c r="A55" s="16"/>
      <c r="B55" s="16"/>
      <c r="C55" s="16"/>
      <c r="D55" s="16"/>
      <c r="E55" s="16"/>
      <c r="F55" s="16"/>
      <c r="G55" s="16"/>
      <c r="H55" s="16"/>
      <c r="I55" s="16"/>
      <c r="J55" s="16"/>
      <c r="K55" s="1044"/>
      <c r="L55" s="1044"/>
      <c r="M55" s="1044"/>
      <c r="N55" s="16"/>
      <c r="O55" s="16"/>
      <c r="P55" s="16"/>
      <c r="Q55" s="16"/>
      <c r="R55" s="16"/>
      <c r="S55" s="16"/>
      <c r="T55" s="16"/>
      <c r="U55" s="16"/>
      <c r="V55" s="16"/>
      <c r="W55" s="16"/>
      <c r="X55" s="16"/>
      <c r="Y55" s="16"/>
      <c r="Z55" s="16"/>
      <c r="AA55" s="16"/>
      <c r="AB55" s="16"/>
      <c r="AC55" s="77">
        <v>50</v>
      </c>
      <c r="AD55" s="77"/>
      <c r="AE55" s="77"/>
      <c r="AF55" s="77" t="s">
        <v>1501</v>
      </c>
    </row>
    <row r="56" spans="1:32" ht="12">
      <c r="A56" s="16"/>
      <c r="B56" s="16"/>
      <c r="C56" s="16"/>
      <c r="D56" s="16"/>
      <c r="E56" s="16"/>
      <c r="F56" s="16"/>
      <c r="G56" s="16"/>
      <c r="H56" s="16"/>
      <c r="I56" s="16"/>
      <c r="J56" s="16"/>
      <c r="K56" s="1044"/>
      <c r="L56" s="1044"/>
      <c r="M56" s="1044"/>
      <c r="N56" s="16"/>
      <c r="O56" s="16"/>
      <c r="P56" s="16"/>
      <c r="Q56" s="16"/>
      <c r="R56" s="16"/>
      <c r="S56" s="16"/>
      <c r="T56" s="16"/>
      <c r="U56" s="16"/>
      <c r="V56" s="16"/>
      <c r="W56" s="16"/>
      <c r="X56" s="16"/>
      <c r="Y56" s="16"/>
      <c r="Z56" s="16"/>
      <c r="AA56" s="16"/>
      <c r="AB56" s="16"/>
      <c r="AC56" s="77">
        <v>51</v>
      </c>
      <c r="AD56" s="77"/>
      <c r="AE56" s="77"/>
      <c r="AF56" s="77" t="s">
        <v>1501</v>
      </c>
    </row>
    <row r="57" spans="1:32" ht="12">
      <c r="A57" s="16"/>
      <c r="B57" s="16"/>
      <c r="C57" s="16"/>
      <c r="D57" s="16"/>
      <c r="E57" s="16"/>
      <c r="F57" s="16"/>
      <c r="G57" s="16"/>
      <c r="H57" s="16"/>
      <c r="I57" s="16"/>
      <c r="J57" s="16"/>
      <c r="K57" s="1044"/>
      <c r="L57" s="1044"/>
      <c r="M57" s="1044"/>
      <c r="N57" s="16"/>
      <c r="O57" s="16"/>
      <c r="P57" s="16"/>
      <c r="Q57" s="16"/>
      <c r="R57" s="16"/>
      <c r="S57" s="16"/>
      <c r="T57" s="16"/>
      <c r="U57" s="16"/>
      <c r="V57" s="16"/>
      <c r="W57" s="16"/>
      <c r="X57" s="16"/>
      <c r="Y57" s="16"/>
      <c r="Z57" s="16"/>
      <c r="AA57" s="16"/>
      <c r="AB57" s="16"/>
      <c r="AC57" s="77">
        <v>52</v>
      </c>
      <c r="AD57" s="77"/>
      <c r="AE57" s="77"/>
      <c r="AF57" s="77" t="s">
        <v>1501</v>
      </c>
    </row>
    <row r="58" spans="1:32" ht="12">
      <c r="A58" s="16"/>
      <c r="B58" s="16"/>
      <c r="C58" s="16"/>
      <c r="D58" s="16"/>
      <c r="E58" s="16"/>
      <c r="F58" s="16"/>
      <c r="G58" s="16"/>
      <c r="H58" s="16"/>
      <c r="I58" s="16"/>
      <c r="J58" s="16"/>
      <c r="K58" s="1044"/>
      <c r="L58" s="1044"/>
      <c r="M58" s="1044"/>
      <c r="N58" s="16"/>
      <c r="O58" s="16"/>
      <c r="P58" s="16"/>
      <c r="Q58" s="16"/>
      <c r="R58" s="16"/>
      <c r="S58" s="16"/>
      <c r="T58" s="16"/>
      <c r="U58" s="16"/>
      <c r="V58" s="16"/>
      <c r="W58" s="16"/>
      <c r="X58" s="16"/>
      <c r="Y58" s="16"/>
      <c r="Z58" s="16"/>
      <c r="AA58" s="16"/>
      <c r="AB58" s="16"/>
      <c r="AC58" s="77">
        <v>53</v>
      </c>
      <c r="AD58" s="77"/>
      <c r="AE58" s="77"/>
      <c r="AF58" s="77" t="s">
        <v>1501</v>
      </c>
    </row>
    <row r="59" spans="1:32" ht="12">
      <c r="A59" s="16"/>
      <c r="B59" s="16"/>
      <c r="C59" s="16"/>
      <c r="D59" s="16"/>
      <c r="E59" s="16"/>
      <c r="F59" s="16"/>
      <c r="G59" s="16"/>
      <c r="H59" s="16"/>
      <c r="I59" s="16"/>
      <c r="J59" s="16"/>
      <c r="K59" s="1044"/>
      <c r="L59" s="1044"/>
      <c r="M59" s="1044"/>
      <c r="N59" s="16"/>
      <c r="O59" s="16"/>
      <c r="P59" s="16"/>
      <c r="Q59" s="16"/>
      <c r="R59" s="16"/>
      <c r="S59" s="16"/>
      <c r="T59" s="16"/>
      <c r="U59" s="16"/>
      <c r="V59" s="16"/>
      <c r="W59" s="16"/>
      <c r="X59" s="16"/>
      <c r="Y59" s="16"/>
      <c r="Z59" s="16"/>
      <c r="AA59" s="16"/>
      <c r="AB59" s="16"/>
      <c r="AC59" s="77">
        <v>54</v>
      </c>
      <c r="AD59" s="77"/>
      <c r="AE59" s="77"/>
      <c r="AF59" s="77" t="s">
        <v>1501</v>
      </c>
    </row>
    <row r="60" spans="1:32" ht="12">
      <c r="A60" s="16"/>
      <c r="B60" s="16"/>
      <c r="C60" s="16"/>
      <c r="D60" s="16"/>
      <c r="E60" s="16"/>
      <c r="F60" s="16"/>
      <c r="G60" s="16"/>
      <c r="H60" s="16"/>
      <c r="I60" s="16"/>
      <c r="J60" s="16"/>
      <c r="K60" s="1044"/>
      <c r="L60" s="1044"/>
      <c r="M60" s="1044"/>
      <c r="N60" s="16"/>
      <c r="O60" s="16"/>
      <c r="P60" s="16"/>
      <c r="Q60" s="16"/>
      <c r="R60" s="16"/>
      <c r="S60" s="16"/>
      <c r="T60" s="16"/>
      <c r="U60" s="16"/>
      <c r="V60" s="16"/>
      <c r="W60" s="16"/>
      <c r="X60" s="16"/>
      <c r="Y60" s="16"/>
      <c r="Z60" s="16"/>
      <c r="AA60" s="16"/>
      <c r="AB60" s="16"/>
      <c r="AC60" s="77">
        <v>55</v>
      </c>
      <c r="AD60" s="77"/>
      <c r="AE60" s="77"/>
      <c r="AF60" s="77" t="s">
        <v>1501</v>
      </c>
    </row>
    <row r="61" spans="1:32" ht="12">
      <c r="A61" s="16"/>
      <c r="B61" s="16"/>
      <c r="C61" s="16"/>
      <c r="D61" s="16"/>
      <c r="E61" s="16"/>
      <c r="F61" s="16"/>
      <c r="G61" s="16"/>
      <c r="H61" s="16"/>
      <c r="I61" s="16"/>
      <c r="J61" s="16"/>
      <c r="K61" s="1044"/>
      <c r="L61" s="1044"/>
      <c r="M61" s="1044"/>
      <c r="N61" s="16"/>
      <c r="O61" s="16"/>
      <c r="P61" s="16"/>
      <c r="Q61" s="16"/>
      <c r="R61" s="16"/>
      <c r="S61" s="16"/>
      <c r="T61" s="16"/>
      <c r="U61" s="16"/>
      <c r="V61" s="16"/>
      <c r="W61" s="16"/>
      <c r="X61" s="16"/>
      <c r="Y61" s="16"/>
      <c r="Z61" s="16"/>
      <c r="AA61" s="16"/>
      <c r="AB61" s="16"/>
      <c r="AC61" s="77">
        <v>56</v>
      </c>
      <c r="AD61" s="77"/>
      <c r="AE61" s="77"/>
      <c r="AF61" s="77" t="s">
        <v>1501</v>
      </c>
    </row>
    <row r="62" spans="1:32" ht="12">
      <c r="A62" s="16"/>
      <c r="B62" s="16"/>
      <c r="C62" s="16"/>
      <c r="D62" s="16"/>
      <c r="E62" s="16"/>
      <c r="F62" s="16"/>
      <c r="G62" s="16"/>
      <c r="H62" s="16"/>
      <c r="I62" s="16"/>
      <c r="J62" s="16"/>
      <c r="K62" s="1044"/>
      <c r="L62" s="1044"/>
      <c r="M62" s="1044"/>
      <c r="N62" s="16"/>
      <c r="O62" s="16"/>
      <c r="P62" s="16"/>
      <c r="Q62" s="16"/>
      <c r="R62" s="16"/>
      <c r="S62" s="16"/>
      <c r="T62" s="16"/>
      <c r="U62" s="16"/>
      <c r="V62" s="16"/>
      <c r="W62" s="16"/>
      <c r="X62" s="16"/>
      <c r="Y62" s="16"/>
      <c r="Z62" s="16"/>
      <c r="AA62" s="16"/>
      <c r="AB62" s="16"/>
      <c r="AC62" s="77">
        <v>57</v>
      </c>
      <c r="AD62" s="77"/>
      <c r="AE62" s="77"/>
      <c r="AF62" s="77" t="s">
        <v>1501</v>
      </c>
    </row>
    <row r="63" spans="1:32" ht="12">
      <c r="A63" s="16"/>
      <c r="B63" s="16"/>
      <c r="C63" s="16"/>
      <c r="D63" s="16"/>
      <c r="E63" s="16"/>
      <c r="F63" s="16"/>
      <c r="G63" s="16"/>
      <c r="H63" s="16"/>
      <c r="I63" s="16"/>
      <c r="J63" s="16"/>
      <c r="K63" s="1044"/>
      <c r="L63" s="1044"/>
      <c r="M63" s="1044"/>
      <c r="N63" s="16"/>
      <c r="O63" s="16"/>
      <c r="P63" s="16"/>
      <c r="Q63" s="16"/>
      <c r="R63" s="16"/>
      <c r="S63" s="16"/>
      <c r="T63" s="16"/>
      <c r="U63" s="16"/>
      <c r="V63" s="16"/>
      <c r="W63" s="16"/>
      <c r="X63" s="16"/>
      <c r="Y63" s="16"/>
      <c r="Z63" s="16"/>
      <c r="AA63" s="16"/>
      <c r="AB63" s="16"/>
      <c r="AC63" s="77">
        <v>58</v>
      </c>
      <c r="AD63" s="77"/>
      <c r="AE63" s="77"/>
      <c r="AF63" s="77" t="s">
        <v>1501</v>
      </c>
    </row>
    <row r="64" spans="1:32" ht="12">
      <c r="A64" s="16"/>
      <c r="B64" s="16"/>
      <c r="C64" s="16"/>
      <c r="D64" s="16"/>
      <c r="E64" s="16"/>
      <c r="F64" s="16"/>
      <c r="G64" s="16"/>
      <c r="H64" s="16"/>
      <c r="I64" s="16"/>
      <c r="J64" s="16"/>
      <c r="K64" s="1044"/>
      <c r="L64" s="1044"/>
      <c r="M64" s="1044"/>
      <c r="N64" s="16"/>
      <c r="O64" s="16"/>
      <c r="P64" s="16"/>
      <c r="Q64" s="16"/>
      <c r="R64" s="16"/>
      <c r="S64" s="16"/>
      <c r="T64" s="16"/>
      <c r="U64" s="16"/>
      <c r="V64" s="16"/>
      <c r="W64" s="16"/>
      <c r="X64" s="16"/>
      <c r="Y64" s="16"/>
      <c r="Z64" s="16"/>
      <c r="AA64" s="16"/>
      <c r="AB64" s="16"/>
      <c r="AC64" s="77">
        <v>59</v>
      </c>
      <c r="AD64" s="77"/>
      <c r="AE64" s="77"/>
      <c r="AF64" s="77" t="s">
        <v>1501</v>
      </c>
    </row>
    <row r="65" spans="1:32" ht="12">
      <c r="A65" s="16"/>
      <c r="B65" s="16"/>
      <c r="C65" s="16"/>
      <c r="D65" s="16"/>
      <c r="E65" s="16"/>
      <c r="F65" s="16"/>
      <c r="G65" s="16"/>
      <c r="H65" s="16"/>
      <c r="I65" s="16"/>
      <c r="J65" s="16"/>
      <c r="K65" s="1044"/>
      <c r="L65" s="1044"/>
      <c r="M65" s="1044"/>
      <c r="N65" s="16"/>
      <c r="O65" s="16"/>
      <c r="P65" s="16"/>
      <c r="Q65" s="16"/>
      <c r="R65" s="16"/>
      <c r="S65" s="16"/>
      <c r="T65" s="16"/>
      <c r="U65" s="16"/>
      <c r="V65" s="16"/>
      <c r="W65" s="16"/>
      <c r="X65" s="16"/>
      <c r="Y65" s="16"/>
      <c r="Z65" s="16"/>
      <c r="AA65" s="16"/>
      <c r="AB65" s="16"/>
      <c r="AC65" s="77">
        <v>60</v>
      </c>
      <c r="AD65" s="77"/>
      <c r="AE65" s="77"/>
      <c r="AF65" s="77" t="s">
        <v>1501</v>
      </c>
    </row>
    <row r="66" spans="1:32" ht="12">
      <c r="A66" s="16"/>
      <c r="B66" s="16"/>
      <c r="C66" s="16"/>
      <c r="D66" s="16"/>
      <c r="E66" s="16"/>
      <c r="F66" s="16"/>
      <c r="G66" s="16"/>
      <c r="H66" s="16"/>
      <c r="I66" s="16"/>
      <c r="J66" s="16"/>
      <c r="K66" s="1044"/>
      <c r="L66" s="1044"/>
      <c r="M66" s="1044"/>
      <c r="N66" s="16"/>
      <c r="O66" s="16"/>
      <c r="P66" s="16"/>
      <c r="Q66" s="16"/>
      <c r="R66" s="16"/>
      <c r="S66" s="16"/>
      <c r="T66" s="16"/>
      <c r="U66" s="16"/>
      <c r="V66" s="16"/>
      <c r="W66" s="16"/>
      <c r="X66" s="16"/>
      <c r="Y66" s="16"/>
      <c r="Z66" s="16"/>
      <c r="AA66" s="16"/>
      <c r="AB66" s="16"/>
      <c r="AC66" s="77">
        <v>61</v>
      </c>
      <c r="AD66" s="77"/>
      <c r="AE66" s="77"/>
      <c r="AF66" s="77" t="s">
        <v>1501</v>
      </c>
    </row>
    <row r="67" spans="1:32" ht="12">
      <c r="A67" s="16"/>
      <c r="B67" s="16"/>
      <c r="C67" s="16"/>
      <c r="D67" s="16"/>
      <c r="E67" s="16"/>
      <c r="F67" s="16"/>
      <c r="G67" s="16"/>
      <c r="H67" s="16"/>
      <c r="I67" s="16"/>
      <c r="J67" s="16"/>
      <c r="K67" s="1044"/>
      <c r="L67" s="1044"/>
      <c r="M67" s="1044"/>
      <c r="N67" s="16"/>
      <c r="O67" s="16"/>
      <c r="P67" s="16"/>
      <c r="Q67" s="16"/>
      <c r="R67" s="16"/>
      <c r="S67" s="16"/>
      <c r="T67" s="16"/>
      <c r="U67" s="16"/>
      <c r="V67" s="16"/>
      <c r="W67" s="16"/>
      <c r="X67" s="16"/>
      <c r="Y67" s="16"/>
      <c r="Z67" s="16"/>
      <c r="AA67" s="16"/>
      <c r="AB67" s="16"/>
      <c r="AC67" s="77">
        <v>62</v>
      </c>
      <c r="AD67" s="77"/>
      <c r="AE67" s="77"/>
      <c r="AF67" s="77" t="s">
        <v>1501</v>
      </c>
    </row>
    <row r="68" spans="1:32" ht="12">
      <c r="A68" s="16"/>
      <c r="B68" s="16"/>
      <c r="C68" s="16"/>
      <c r="D68" s="16"/>
      <c r="E68" s="16"/>
      <c r="F68" s="16"/>
      <c r="G68" s="16"/>
      <c r="H68" s="16"/>
      <c r="I68" s="16"/>
      <c r="J68" s="16"/>
      <c r="K68" s="1044"/>
      <c r="L68" s="1044"/>
      <c r="M68" s="1044"/>
      <c r="N68" s="16"/>
      <c r="O68" s="16"/>
      <c r="P68" s="16"/>
      <c r="Q68" s="16"/>
      <c r="R68" s="16"/>
      <c r="S68" s="16"/>
      <c r="T68" s="16"/>
      <c r="U68" s="16"/>
      <c r="V68" s="16"/>
      <c r="W68" s="16"/>
      <c r="X68" s="16"/>
      <c r="Y68" s="16"/>
      <c r="Z68" s="16"/>
      <c r="AA68" s="16"/>
      <c r="AB68" s="16"/>
      <c r="AC68" s="77">
        <v>63</v>
      </c>
      <c r="AD68" s="77"/>
      <c r="AE68" s="77"/>
      <c r="AF68" s="77" t="s">
        <v>1501</v>
      </c>
    </row>
    <row r="69" spans="1:32" ht="12">
      <c r="A69" s="16"/>
      <c r="B69" s="16"/>
      <c r="C69" s="16"/>
      <c r="D69" s="16"/>
      <c r="E69" s="16"/>
      <c r="F69" s="16"/>
      <c r="G69" s="16"/>
      <c r="H69" s="16"/>
      <c r="I69" s="16"/>
      <c r="J69" s="16"/>
      <c r="K69" s="1044"/>
      <c r="L69" s="1044"/>
      <c r="M69" s="1044"/>
      <c r="N69" s="16"/>
      <c r="O69" s="16"/>
      <c r="P69" s="16"/>
      <c r="Q69" s="16"/>
      <c r="R69" s="16"/>
      <c r="S69" s="16"/>
      <c r="T69" s="16"/>
      <c r="U69" s="16"/>
      <c r="V69" s="16"/>
      <c r="W69" s="16"/>
      <c r="X69" s="16"/>
      <c r="Y69" s="16"/>
      <c r="Z69" s="16"/>
      <c r="AA69" s="16"/>
      <c r="AB69" s="16"/>
      <c r="AC69" s="77">
        <v>64</v>
      </c>
      <c r="AD69" s="77"/>
      <c r="AE69" s="77"/>
      <c r="AF69" s="77" t="s">
        <v>1501</v>
      </c>
    </row>
    <row r="70" spans="1:32" ht="12">
      <c r="A70" s="16"/>
      <c r="B70" s="16"/>
      <c r="C70" s="16"/>
      <c r="D70" s="16"/>
      <c r="E70" s="16"/>
      <c r="F70" s="16"/>
      <c r="G70" s="16"/>
      <c r="H70" s="16"/>
      <c r="I70" s="16"/>
      <c r="J70" s="16"/>
      <c r="K70" s="1044"/>
      <c r="L70" s="1044"/>
      <c r="M70" s="1044"/>
      <c r="N70" s="16"/>
      <c r="O70" s="16"/>
      <c r="P70" s="16"/>
      <c r="Q70" s="16"/>
      <c r="R70" s="16"/>
      <c r="S70" s="16"/>
      <c r="T70" s="16"/>
      <c r="U70" s="16"/>
      <c r="V70" s="16"/>
      <c r="W70" s="16"/>
      <c r="X70" s="16"/>
      <c r="Y70" s="16"/>
      <c r="Z70" s="16"/>
      <c r="AA70" s="16"/>
      <c r="AB70" s="16"/>
      <c r="AC70" s="77">
        <v>65</v>
      </c>
      <c r="AD70" s="77"/>
      <c r="AE70" s="77"/>
      <c r="AF70" s="77" t="s">
        <v>1501</v>
      </c>
    </row>
    <row r="71" spans="1:32" ht="12">
      <c r="A71" s="16"/>
      <c r="B71" s="16"/>
      <c r="C71" s="16"/>
      <c r="D71" s="16"/>
      <c r="E71" s="16"/>
      <c r="F71" s="16"/>
      <c r="G71" s="16"/>
      <c r="H71" s="16"/>
      <c r="I71" s="16"/>
      <c r="J71" s="16"/>
      <c r="K71" s="1044"/>
      <c r="L71" s="1044"/>
      <c r="M71" s="1044"/>
      <c r="N71" s="16"/>
      <c r="O71" s="16"/>
      <c r="P71" s="16"/>
      <c r="Q71" s="16"/>
      <c r="R71" s="16"/>
      <c r="S71" s="16"/>
      <c r="T71" s="16"/>
      <c r="U71" s="16"/>
      <c r="V71" s="16"/>
      <c r="W71" s="16"/>
      <c r="X71" s="16"/>
      <c r="Y71" s="16"/>
      <c r="Z71" s="16"/>
      <c r="AA71" s="16"/>
      <c r="AB71" s="16"/>
      <c r="AC71" s="77">
        <v>66</v>
      </c>
      <c r="AD71" s="77"/>
      <c r="AE71" s="77"/>
      <c r="AF71" s="77" t="s">
        <v>1501</v>
      </c>
    </row>
    <row r="72" spans="1:32" ht="12">
      <c r="A72" s="16"/>
      <c r="B72" s="16"/>
      <c r="C72" s="16"/>
      <c r="D72" s="16"/>
      <c r="E72" s="16"/>
      <c r="F72" s="16"/>
      <c r="G72" s="16"/>
      <c r="H72" s="16"/>
      <c r="I72" s="16"/>
      <c r="J72" s="16"/>
      <c r="K72" s="1044"/>
      <c r="L72" s="1044"/>
      <c r="M72" s="1044"/>
      <c r="N72" s="16"/>
      <c r="O72" s="16"/>
      <c r="P72" s="16"/>
      <c r="Q72" s="16"/>
      <c r="R72" s="16"/>
      <c r="S72" s="16"/>
      <c r="T72" s="16"/>
      <c r="U72" s="16"/>
      <c r="V72" s="16"/>
      <c r="W72" s="16"/>
      <c r="X72" s="16"/>
      <c r="Y72" s="16"/>
      <c r="Z72" s="16"/>
      <c r="AA72" s="16"/>
      <c r="AB72" s="16"/>
      <c r="AC72" s="77">
        <v>67</v>
      </c>
      <c r="AD72" s="77"/>
      <c r="AE72" s="77"/>
      <c r="AF72" s="77" t="s">
        <v>1501</v>
      </c>
    </row>
    <row r="73" spans="1:32" ht="12">
      <c r="A73" s="16"/>
      <c r="B73" s="16"/>
      <c r="C73" s="16"/>
      <c r="D73" s="16"/>
      <c r="E73" s="16"/>
      <c r="F73" s="16"/>
      <c r="G73" s="16"/>
      <c r="H73" s="16"/>
      <c r="I73" s="16"/>
      <c r="J73" s="16"/>
      <c r="K73" s="1044"/>
      <c r="L73" s="1044"/>
      <c r="M73" s="1044"/>
      <c r="N73" s="16"/>
      <c r="O73" s="16"/>
      <c r="P73" s="16"/>
      <c r="Q73" s="16"/>
      <c r="R73" s="16"/>
      <c r="S73" s="16"/>
      <c r="T73" s="16"/>
      <c r="U73" s="16"/>
      <c r="V73" s="16"/>
      <c r="W73" s="16"/>
      <c r="X73" s="16"/>
      <c r="Y73" s="16"/>
      <c r="Z73" s="16"/>
      <c r="AA73" s="16"/>
      <c r="AB73" s="16"/>
      <c r="AC73" s="77">
        <v>68</v>
      </c>
      <c r="AD73" s="77"/>
      <c r="AE73" s="77"/>
      <c r="AF73" s="77" t="s">
        <v>1501</v>
      </c>
    </row>
    <row r="74" spans="1:32" ht="12">
      <c r="A74" s="16"/>
      <c r="B74" s="16"/>
      <c r="C74" s="16"/>
      <c r="D74" s="16"/>
      <c r="E74" s="16"/>
      <c r="F74" s="16"/>
      <c r="G74" s="16"/>
      <c r="H74" s="16"/>
      <c r="I74" s="16"/>
      <c r="J74" s="16"/>
      <c r="K74" s="1044"/>
      <c r="L74" s="1044"/>
      <c r="M74" s="1044"/>
      <c r="N74" s="16"/>
      <c r="O74" s="16"/>
      <c r="P74" s="16"/>
      <c r="Q74" s="16"/>
      <c r="R74" s="16"/>
      <c r="S74" s="16"/>
      <c r="T74" s="16"/>
      <c r="U74" s="16"/>
      <c r="V74" s="16"/>
      <c r="W74" s="16"/>
      <c r="X74" s="16"/>
      <c r="Y74" s="16"/>
      <c r="Z74" s="16"/>
      <c r="AA74" s="16"/>
      <c r="AB74" s="16"/>
      <c r="AC74" s="77">
        <v>69</v>
      </c>
      <c r="AD74" s="77"/>
      <c r="AE74" s="77"/>
      <c r="AF74" s="77" t="s">
        <v>1501</v>
      </c>
    </row>
    <row r="75" spans="1:32" ht="12">
      <c r="A75" s="16"/>
      <c r="B75" s="16"/>
      <c r="C75" s="16"/>
      <c r="D75" s="16"/>
      <c r="E75" s="16"/>
      <c r="F75" s="16"/>
      <c r="G75" s="16"/>
      <c r="H75" s="16"/>
      <c r="I75" s="16"/>
      <c r="J75" s="16"/>
      <c r="K75" s="1044"/>
      <c r="L75" s="1044"/>
      <c r="M75" s="1044"/>
      <c r="N75" s="16"/>
      <c r="O75" s="16"/>
      <c r="P75" s="16"/>
      <c r="Q75" s="16"/>
      <c r="R75" s="16"/>
      <c r="S75" s="16"/>
      <c r="T75" s="16"/>
      <c r="U75" s="16"/>
      <c r="V75" s="16"/>
      <c r="W75" s="16"/>
      <c r="X75" s="16"/>
      <c r="Y75" s="16"/>
      <c r="Z75" s="16"/>
      <c r="AA75" s="16"/>
      <c r="AB75" s="16"/>
      <c r="AC75" s="77">
        <v>70</v>
      </c>
      <c r="AD75" s="77"/>
      <c r="AE75" s="77"/>
      <c r="AF75" s="77" t="s">
        <v>1501</v>
      </c>
    </row>
    <row r="76" spans="1:32" ht="12">
      <c r="A76" s="16"/>
      <c r="B76" s="16"/>
      <c r="C76" s="16"/>
      <c r="D76" s="16"/>
      <c r="E76" s="16"/>
      <c r="F76" s="16"/>
      <c r="G76" s="16"/>
      <c r="H76" s="16"/>
      <c r="I76" s="16"/>
      <c r="J76" s="16"/>
      <c r="K76" s="1044"/>
      <c r="L76" s="1044"/>
      <c r="M76" s="1044"/>
      <c r="N76" s="16"/>
      <c r="O76" s="16"/>
      <c r="P76" s="16"/>
      <c r="Q76" s="16"/>
      <c r="R76" s="16"/>
      <c r="S76" s="16"/>
      <c r="T76" s="16"/>
      <c r="U76" s="16"/>
      <c r="V76" s="16"/>
      <c r="W76" s="16"/>
      <c r="X76" s="16"/>
      <c r="Y76" s="16"/>
      <c r="Z76" s="16"/>
      <c r="AA76" s="16"/>
      <c r="AB76" s="16"/>
      <c r="AC76" s="77">
        <v>71</v>
      </c>
      <c r="AD76" s="77"/>
      <c r="AE76" s="77"/>
      <c r="AF76" s="77" t="s">
        <v>1501</v>
      </c>
    </row>
    <row r="77" spans="1:32" ht="12">
      <c r="A77" s="16"/>
      <c r="B77" s="16"/>
      <c r="C77" s="16"/>
      <c r="D77" s="16"/>
      <c r="E77" s="16"/>
      <c r="F77" s="16"/>
      <c r="G77" s="16"/>
      <c r="H77" s="16"/>
      <c r="I77" s="16"/>
      <c r="J77" s="16"/>
      <c r="K77" s="1044"/>
      <c r="L77" s="1044"/>
      <c r="M77" s="1044"/>
      <c r="N77" s="16"/>
      <c r="O77" s="16"/>
      <c r="P77" s="16"/>
      <c r="Q77" s="16"/>
      <c r="R77" s="16"/>
      <c r="S77" s="16"/>
      <c r="T77" s="16"/>
      <c r="U77" s="16"/>
      <c r="V77" s="16"/>
      <c r="W77" s="16"/>
      <c r="X77" s="16"/>
      <c r="Y77" s="16"/>
      <c r="Z77" s="16"/>
      <c r="AA77" s="16"/>
      <c r="AB77" s="16"/>
      <c r="AC77" s="77">
        <v>72</v>
      </c>
      <c r="AD77" s="77"/>
      <c r="AE77" s="77"/>
      <c r="AF77" s="77" t="s">
        <v>1501</v>
      </c>
    </row>
    <row r="78" spans="1:32" ht="12">
      <c r="A78" s="16"/>
      <c r="B78" s="16"/>
      <c r="C78" s="16"/>
      <c r="D78" s="16"/>
      <c r="E78" s="16"/>
      <c r="F78" s="16"/>
      <c r="G78" s="16"/>
      <c r="H78" s="16"/>
      <c r="I78" s="16"/>
      <c r="J78" s="16"/>
      <c r="K78" s="1044"/>
      <c r="L78" s="1044"/>
      <c r="M78" s="1044"/>
      <c r="N78" s="16"/>
      <c r="O78" s="16"/>
      <c r="P78" s="16"/>
      <c r="Q78" s="16"/>
      <c r="R78" s="16"/>
      <c r="S78" s="16"/>
      <c r="T78" s="16"/>
      <c r="U78" s="16"/>
      <c r="V78" s="16"/>
      <c r="W78" s="16"/>
      <c r="X78" s="16"/>
      <c r="Y78" s="16"/>
      <c r="Z78" s="16"/>
      <c r="AA78" s="16"/>
      <c r="AB78" s="16"/>
      <c r="AC78" s="77">
        <v>73</v>
      </c>
      <c r="AD78" s="77"/>
      <c r="AE78" s="77"/>
      <c r="AF78" s="77" t="s">
        <v>1501</v>
      </c>
    </row>
    <row r="79" spans="1:32" ht="12">
      <c r="A79" s="16"/>
      <c r="B79" s="16"/>
      <c r="C79" s="16"/>
      <c r="D79" s="16"/>
      <c r="E79" s="16"/>
      <c r="F79" s="16"/>
      <c r="G79" s="16"/>
      <c r="H79" s="16"/>
      <c r="I79" s="16"/>
      <c r="J79" s="16"/>
      <c r="K79" s="1044"/>
      <c r="L79" s="1044"/>
      <c r="M79" s="1044"/>
      <c r="N79" s="16"/>
      <c r="O79" s="16"/>
      <c r="P79" s="16"/>
      <c r="Q79" s="16"/>
      <c r="R79" s="16"/>
      <c r="S79" s="16"/>
      <c r="T79" s="16"/>
      <c r="U79" s="16"/>
      <c r="V79" s="16"/>
      <c r="W79" s="16"/>
      <c r="X79" s="16"/>
      <c r="Y79" s="16"/>
      <c r="Z79" s="16"/>
      <c r="AA79" s="16"/>
      <c r="AB79" s="16"/>
      <c r="AC79" s="77">
        <v>74</v>
      </c>
      <c r="AD79" s="77"/>
      <c r="AE79" s="77"/>
      <c r="AF79" s="77" t="s">
        <v>1501</v>
      </c>
    </row>
    <row r="80" spans="1:32" ht="12">
      <c r="A80" s="16"/>
      <c r="B80" s="16"/>
      <c r="C80" s="16"/>
      <c r="D80" s="16"/>
      <c r="E80" s="16"/>
      <c r="F80" s="16"/>
      <c r="G80" s="16"/>
      <c r="H80" s="16"/>
      <c r="I80" s="16"/>
      <c r="J80" s="16"/>
      <c r="K80" s="1044"/>
      <c r="L80" s="1044"/>
      <c r="M80" s="1044"/>
      <c r="N80" s="16"/>
      <c r="O80" s="16"/>
      <c r="P80" s="16"/>
      <c r="Q80" s="16"/>
      <c r="R80" s="16"/>
      <c r="S80" s="16"/>
      <c r="T80" s="16"/>
      <c r="U80" s="16"/>
      <c r="V80" s="16"/>
      <c r="W80" s="16"/>
      <c r="X80" s="16"/>
      <c r="Y80" s="16"/>
      <c r="Z80" s="16"/>
      <c r="AA80" s="16"/>
      <c r="AB80" s="16"/>
      <c r="AC80" s="77">
        <v>75</v>
      </c>
      <c r="AD80" s="77"/>
      <c r="AE80" s="77"/>
      <c r="AF80" s="77" t="s">
        <v>1501</v>
      </c>
    </row>
    <row r="81" spans="1:32" ht="12">
      <c r="A81" s="16"/>
      <c r="B81" s="16"/>
      <c r="C81" s="16"/>
      <c r="D81" s="16"/>
      <c r="E81" s="16"/>
      <c r="F81" s="16"/>
      <c r="G81" s="16"/>
      <c r="H81" s="16"/>
      <c r="I81" s="16"/>
      <c r="J81" s="16"/>
      <c r="K81" s="1044"/>
      <c r="L81" s="1044"/>
      <c r="M81" s="1044"/>
      <c r="N81" s="16"/>
      <c r="O81" s="16"/>
      <c r="P81" s="16"/>
      <c r="Q81" s="16"/>
      <c r="R81" s="16"/>
      <c r="S81" s="16"/>
      <c r="T81" s="16"/>
      <c r="U81" s="16"/>
      <c r="V81" s="16"/>
      <c r="W81" s="16"/>
      <c r="X81" s="16"/>
      <c r="Y81" s="16"/>
      <c r="Z81" s="16"/>
      <c r="AA81" s="16"/>
      <c r="AB81" s="16"/>
      <c r="AC81" s="77">
        <v>76</v>
      </c>
      <c r="AD81" s="77"/>
      <c r="AE81" s="77"/>
      <c r="AF81" s="77" t="s">
        <v>1501</v>
      </c>
    </row>
    <row r="82" spans="1:32" ht="12">
      <c r="A82" s="16"/>
      <c r="B82" s="16"/>
      <c r="C82" s="16"/>
      <c r="D82" s="16"/>
      <c r="E82" s="16"/>
      <c r="F82" s="16"/>
      <c r="G82" s="16"/>
      <c r="H82" s="16"/>
      <c r="I82" s="16"/>
      <c r="J82" s="16"/>
      <c r="K82" s="1044"/>
      <c r="L82" s="1044"/>
      <c r="M82" s="1044"/>
      <c r="N82" s="16"/>
      <c r="O82" s="16"/>
      <c r="P82" s="16"/>
      <c r="Q82" s="16"/>
      <c r="R82" s="16"/>
      <c r="S82" s="16"/>
      <c r="T82" s="16"/>
      <c r="U82" s="16"/>
      <c r="V82" s="16"/>
      <c r="W82" s="16"/>
      <c r="X82" s="16"/>
      <c r="Y82" s="16"/>
      <c r="Z82" s="16"/>
      <c r="AA82" s="16"/>
      <c r="AB82" s="16"/>
      <c r="AC82" s="77">
        <v>77</v>
      </c>
      <c r="AD82" s="77"/>
      <c r="AE82" s="77"/>
      <c r="AF82" s="77" t="s">
        <v>1501</v>
      </c>
    </row>
    <row r="83" spans="1:32" ht="12">
      <c r="A83" s="16"/>
      <c r="B83" s="16"/>
      <c r="C83" s="16"/>
      <c r="D83" s="16"/>
      <c r="E83" s="16"/>
      <c r="F83" s="16"/>
      <c r="G83" s="16"/>
      <c r="H83" s="16"/>
      <c r="I83" s="16"/>
      <c r="J83" s="16"/>
      <c r="K83" s="1044"/>
      <c r="L83" s="1044"/>
      <c r="M83" s="1044"/>
      <c r="N83" s="16"/>
      <c r="O83" s="16"/>
      <c r="P83" s="16"/>
      <c r="Q83" s="16"/>
      <c r="R83" s="16"/>
      <c r="S83" s="16"/>
      <c r="T83" s="16"/>
      <c r="U83" s="16"/>
      <c r="V83" s="16"/>
      <c r="W83" s="16"/>
      <c r="X83" s="16"/>
      <c r="Y83" s="16"/>
      <c r="Z83" s="16"/>
      <c r="AA83" s="16"/>
      <c r="AB83" s="16"/>
      <c r="AC83" s="77">
        <v>78</v>
      </c>
      <c r="AD83" s="77"/>
      <c r="AE83" s="77"/>
      <c r="AF83" s="77" t="s">
        <v>1501</v>
      </c>
    </row>
    <row r="84" spans="1:32" ht="12">
      <c r="A84" s="16"/>
      <c r="B84" s="16"/>
      <c r="C84" s="16"/>
      <c r="D84" s="16"/>
      <c r="E84" s="16"/>
      <c r="F84" s="16"/>
      <c r="G84" s="16"/>
      <c r="H84" s="16"/>
      <c r="I84" s="16"/>
      <c r="J84" s="16"/>
      <c r="K84" s="1044"/>
      <c r="L84" s="1044"/>
      <c r="M84" s="1044"/>
      <c r="N84" s="16"/>
      <c r="O84" s="16"/>
      <c r="P84" s="16"/>
      <c r="Q84" s="16"/>
      <c r="R84" s="16"/>
      <c r="S84" s="16"/>
      <c r="T84" s="16"/>
      <c r="U84" s="16"/>
      <c r="V84" s="16"/>
      <c r="W84" s="16"/>
      <c r="X84" s="16"/>
      <c r="Y84" s="16"/>
      <c r="Z84" s="16"/>
      <c r="AA84" s="16"/>
      <c r="AB84" s="16"/>
      <c r="AC84" s="77">
        <v>79</v>
      </c>
      <c r="AD84" s="77">
        <v>0</v>
      </c>
      <c r="AE84" s="77">
        <v>0</v>
      </c>
      <c r="AF84" s="77">
        <v>0</v>
      </c>
    </row>
    <row r="85" spans="1:32" ht="12">
      <c r="A85" s="16"/>
      <c r="B85" s="16"/>
      <c r="C85" s="16"/>
      <c r="D85" s="16"/>
      <c r="E85" s="16"/>
      <c r="F85" s="16"/>
      <c r="G85" s="16"/>
      <c r="H85" s="16"/>
      <c r="I85" s="16"/>
      <c r="J85" s="16"/>
      <c r="K85" s="1044"/>
      <c r="L85" s="1044"/>
      <c r="M85" s="1044"/>
      <c r="N85" s="16"/>
      <c r="O85" s="16"/>
      <c r="P85" s="16"/>
      <c r="Q85" s="16"/>
      <c r="R85" s="16"/>
      <c r="S85" s="16"/>
      <c r="T85" s="16"/>
      <c r="U85" s="16"/>
      <c r="V85" s="16"/>
      <c r="W85" s="16"/>
      <c r="X85" s="16"/>
      <c r="Y85" s="16"/>
      <c r="Z85" s="16"/>
      <c r="AA85" s="16"/>
      <c r="AB85" s="16"/>
      <c r="AC85" s="77">
        <v>80</v>
      </c>
      <c r="AD85" s="77">
        <v>0</v>
      </c>
      <c r="AE85" s="77">
        <v>0</v>
      </c>
      <c r="AF85" s="77">
        <v>0</v>
      </c>
    </row>
    <row r="86" spans="1:32" ht="12">
      <c r="A86" s="16"/>
      <c r="B86" s="16"/>
      <c r="C86" s="16"/>
      <c r="D86" s="16"/>
      <c r="E86" s="16"/>
      <c r="F86" s="16"/>
      <c r="G86" s="16"/>
      <c r="H86" s="16"/>
      <c r="I86" s="16"/>
      <c r="J86" s="16"/>
      <c r="K86" s="1044"/>
      <c r="L86" s="1044"/>
      <c r="M86" s="1044"/>
      <c r="N86" s="16"/>
      <c r="O86" s="16"/>
      <c r="P86" s="16"/>
      <c r="Q86" s="16"/>
      <c r="R86" s="16"/>
      <c r="S86" s="16"/>
      <c r="T86" s="16"/>
      <c r="U86" s="16"/>
      <c r="V86" s="16"/>
      <c r="W86" s="16"/>
      <c r="X86" s="16"/>
      <c r="Y86" s="16"/>
      <c r="Z86" s="16"/>
      <c r="AA86" s="16"/>
      <c r="AB86" s="16"/>
      <c r="AC86" s="77">
        <v>81</v>
      </c>
      <c r="AD86" s="77">
        <v>0</v>
      </c>
      <c r="AE86" s="77">
        <v>0</v>
      </c>
      <c r="AF86" s="77">
        <v>0</v>
      </c>
    </row>
    <row r="87" spans="1:32" ht="12">
      <c r="A87" s="16"/>
      <c r="B87" s="16"/>
      <c r="C87" s="16"/>
      <c r="D87" s="16"/>
      <c r="E87" s="16"/>
      <c r="F87" s="16"/>
      <c r="G87" s="16"/>
      <c r="H87" s="16"/>
      <c r="I87" s="16"/>
      <c r="J87" s="16"/>
      <c r="K87" s="1044"/>
      <c r="L87" s="1044"/>
      <c r="M87" s="1044"/>
      <c r="N87" s="16"/>
      <c r="O87" s="16"/>
      <c r="P87" s="16"/>
      <c r="Q87" s="16"/>
      <c r="R87" s="16"/>
      <c r="S87" s="16"/>
      <c r="T87" s="16"/>
      <c r="U87" s="16"/>
      <c r="V87" s="16"/>
      <c r="W87" s="16"/>
      <c r="X87" s="16"/>
      <c r="Y87" s="16"/>
      <c r="Z87" s="16"/>
      <c r="AA87" s="16"/>
      <c r="AB87" s="16"/>
      <c r="AC87" s="77">
        <v>82</v>
      </c>
      <c r="AD87" s="77">
        <v>0</v>
      </c>
      <c r="AE87" s="77">
        <v>0</v>
      </c>
      <c r="AF87" s="77">
        <v>0</v>
      </c>
    </row>
    <row r="88" spans="1:32" ht="12">
      <c r="A88" s="16"/>
      <c r="B88" s="16"/>
      <c r="C88" s="16"/>
      <c r="D88" s="16"/>
      <c r="E88" s="16"/>
      <c r="F88" s="16"/>
      <c r="G88" s="16"/>
      <c r="H88" s="16"/>
      <c r="I88" s="16"/>
      <c r="J88" s="16"/>
      <c r="K88" s="1044"/>
      <c r="L88" s="1044"/>
      <c r="M88" s="1044"/>
      <c r="N88" s="16"/>
      <c r="O88" s="16"/>
      <c r="P88" s="16"/>
      <c r="Q88" s="16"/>
      <c r="R88" s="16"/>
      <c r="S88" s="16"/>
      <c r="T88" s="16"/>
      <c r="U88" s="16"/>
      <c r="V88" s="16"/>
      <c r="W88" s="16"/>
      <c r="X88" s="16"/>
      <c r="Y88" s="16"/>
      <c r="Z88" s="16"/>
      <c r="AA88" s="16"/>
      <c r="AB88" s="16"/>
      <c r="AC88" s="77">
        <v>83</v>
      </c>
      <c r="AD88" s="77">
        <v>0</v>
      </c>
      <c r="AE88" s="77">
        <v>0</v>
      </c>
      <c r="AF88" s="77">
        <v>0</v>
      </c>
    </row>
    <row r="89" spans="1:32" ht="12">
      <c r="A89" s="16"/>
      <c r="B89" s="16"/>
      <c r="C89" s="16"/>
      <c r="D89" s="16"/>
      <c r="E89" s="16"/>
      <c r="F89" s="16"/>
      <c r="G89" s="16"/>
      <c r="H89" s="16"/>
      <c r="I89" s="16"/>
      <c r="J89" s="16"/>
      <c r="K89" s="1044"/>
      <c r="L89" s="1044"/>
      <c r="M89" s="1044"/>
      <c r="N89" s="16"/>
      <c r="O89" s="16"/>
      <c r="P89" s="16"/>
      <c r="Q89" s="16"/>
      <c r="R89" s="16"/>
      <c r="S89" s="16"/>
      <c r="T89" s="16"/>
      <c r="U89" s="16"/>
      <c r="V89" s="16"/>
      <c r="W89" s="16"/>
      <c r="X89" s="16"/>
      <c r="Y89" s="16"/>
      <c r="Z89" s="16"/>
      <c r="AA89" s="16"/>
      <c r="AB89" s="16"/>
      <c r="AC89" s="77">
        <v>84</v>
      </c>
      <c r="AD89" s="77">
        <v>0</v>
      </c>
      <c r="AE89" s="77">
        <v>0</v>
      </c>
      <c r="AF89" s="77">
        <v>0</v>
      </c>
    </row>
    <row r="90" spans="1:32" ht="12">
      <c r="A90" s="16"/>
      <c r="B90" s="16"/>
      <c r="C90" s="16"/>
      <c r="D90" s="16"/>
      <c r="E90" s="16"/>
      <c r="F90" s="16"/>
      <c r="G90" s="16"/>
      <c r="H90" s="16"/>
      <c r="I90" s="16"/>
      <c r="J90" s="16"/>
      <c r="K90" s="1044"/>
      <c r="L90" s="1044"/>
      <c r="M90" s="1044"/>
      <c r="N90" s="16"/>
      <c r="O90" s="16"/>
      <c r="P90" s="16"/>
      <c r="Q90" s="16"/>
      <c r="R90" s="16"/>
      <c r="S90" s="16"/>
      <c r="T90" s="16"/>
      <c r="U90" s="16"/>
      <c r="V90" s="16"/>
      <c r="W90" s="16"/>
      <c r="X90" s="16"/>
      <c r="Y90" s="16"/>
      <c r="Z90" s="16"/>
      <c r="AA90" s="16"/>
      <c r="AB90" s="16"/>
      <c r="AC90" s="77">
        <v>85</v>
      </c>
      <c r="AD90" s="77">
        <v>0</v>
      </c>
      <c r="AE90" s="77">
        <v>0</v>
      </c>
      <c r="AF90" s="77">
        <v>0</v>
      </c>
    </row>
    <row r="91" spans="1:32" ht="12">
      <c r="A91" s="16"/>
      <c r="B91" s="16"/>
      <c r="C91" s="16"/>
      <c r="D91" s="16"/>
      <c r="E91" s="16"/>
      <c r="F91" s="16"/>
      <c r="G91" s="16"/>
      <c r="H91" s="16"/>
      <c r="I91" s="16"/>
      <c r="J91" s="16"/>
      <c r="K91" s="1044"/>
      <c r="L91" s="1044"/>
      <c r="M91" s="1044"/>
      <c r="N91" s="16"/>
      <c r="O91" s="16"/>
      <c r="P91" s="16"/>
      <c r="Q91" s="16"/>
      <c r="R91" s="16"/>
      <c r="S91" s="16"/>
      <c r="T91" s="16"/>
      <c r="U91" s="16"/>
      <c r="V91" s="16"/>
      <c r="W91" s="16"/>
      <c r="X91" s="16"/>
      <c r="Y91" s="16"/>
      <c r="Z91" s="16"/>
      <c r="AA91" s="16"/>
      <c r="AB91" s="16"/>
      <c r="AC91" s="77">
        <v>86</v>
      </c>
      <c r="AD91" s="77">
        <v>0</v>
      </c>
      <c r="AE91" s="77">
        <v>0</v>
      </c>
      <c r="AF91" s="77">
        <v>0</v>
      </c>
    </row>
    <row r="92" spans="1:32" ht="12">
      <c r="A92" s="16"/>
      <c r="B92" s="16"/>
      <c r="C92" s="16"/>
      <c r="D92" s="16"/>
      <c r="E92" s="16"/>
      <c r="F92" s="16"/>
      <c r="G92" s="16"/>
      <c r="H92" s="16"/>
      <c r="I92" s="16"/>
      <c r="J92" s="16"/>
      <c r="K92" s="1044"/>
      <c r="L92" s="1044"/>
      <c r="M92" s="1044"/>
      <c r="N92" s="16"/>
      <c r="O92" s="16"/>
      <c r="P92" s="16"/>
      <c r="Q92" s="16"/>
      <c r="R92" s="16"/>
      <c r="S92" s="16"/>
      <c r="T92" s="16"/>
      <c r="U92" s="16"/>
      <c r="V92" s="16"/>
      <c r="W92" s="16"/>
      <c r="X92" s="16"/>
      <c r="Y92" s="16"/>
      <c r="Z92" s="16"/>
      <c r="AA92" s="16"/>
      <c r="AB92" s="16"/>
      <c r="AC92" s="77">
        <v>87</v>
      </c>
      <c r="AD92" s="77">
        <v>0</v>
      </c>
      <c r="AE92" s="77">
        <v>0</v>
      </c>
      <c r="AF92" s="77">
        <v>0</v>
      </c>
    </row>
    <row r="93" spans="1:32" ht="12">
      <c r="A93" s="16"/>
      <c r="B93" s="16"/>
      <c r="C93" s="16"/>
      <c r="D93" s="16"/>
      <c r="E93" s="16"/>
      <c r="F93" s="16"/>
      <c r="G93" s="16"/>
      <c r="H93" s="16"/>
      <c r="I93" s="16"/>
      <c r="J93" s="16"/>
      <c r="K93" s="1044"/>
      <c r="L93" s="1044"/>
      <c r="M93" s="1044"/>
      <c r="N93" s="16"/>
      <c r="O93" s="16"/>
      <c r="P93" s="16"/>
      <c r="Q93" s="16"/>
      <c r="R93" s="16"/>
      <c r="S93" s="16"/>
      <c r="T93" s="16"/>
      <c r="U93" s="16"/>
      <c r="V93" s="16"/>
      <c r="W93" s="16"/>
      <c r="X93" s="16"/>
      <c r="Y93" s="16"/>
      <c r="Z93" s="16"/>
      <c r="AA93" s="16"/>
      <c r="AB93" s="16"/>
      <c r="AC93" s="77">
        <v>88</v>
      </c>
      <c r="AD93" s="77">
        <v>0</v>
      </c>
      <c r="AE93" s="77">
        <v>0</v>
      </c>
      <c r="AF93" s="77">
        <v>0</v>
      </c>
    </row>
    <row r="94" spans="1:32" ht="12">
      <c r="A94" s="16"/>
      <c r="B94" s="16"/>
      <c r="C94" s="16"/>
      <c r="D94" s="16"/>
      <c r="E94" s="16"/>
      <c r="F94" s="16"/>
      <c r="G94" s="16"/>
      <c r="H94" s="16"/>
      <c r="I94" s="16"/>
      <c r="J94" s="16"/>
      <c r="K94" s="1044"/>
      <c r="L94" s="1044"/>
      <c r="M94" s="1044"/>
      <c r="N94" s="16"/>
      <c r="O94" s="16"/>
      <c r="P94" s="16"/>
      <c r="Q94" s="16"/>
      <c r="R94" s="16"/>
      <c r="S94" s="16"/>
      <c r="T94" s="16"/>
      <c r="U94" s="16"/>
      <c r="V94" s="16"/>
      <c r="W94" s="16"/>
      <c r="X94" s="16"/>
      <c r="Y94" s="16"/>
      <c r="Z94" s="16"/>
      <c r="AA94" s="16"/>
      <c r="AB94" s="16"/>
      <c r="AC94" s="77">
        <v>89</v>
      </c>
      <c r="AD94" s="77">
        <v>0</v>
      </c>
      <c r="AE94" s="77">
        <v>0</v>
      </c>
      <c r="AF94" s="77">
        <v>0</v>
      </c>
    </row>
    <row r="95" spans="1:32" ht="12">
      <c r="A95" s="16"/>
      <c r="B95" s="16"/>
      <c r="C95" s="16"/>
      <c r="D95" s="16"/>
      <c r="E95" s="16"/>
      <c r="F95" s="16"/>
      <c r="G95" s="16"/>
      <c r="H95" s="16"/>
      <c r="I95" s="16"/>
      <c r="J95" s="16"/>
      <c r="K95" s="1044"/>
      <c r="L95" s="1044"/>
      <c r="M95" s="1044"/>
      <c r="N95" s="16"/>
      <c r="O95" s="16"/>
      <c r="P95" s="16"/>
      <c r="Q95" s="16"/>
      <c r="R95" s="16"/>
      <c r="S95" s="16"/>
      <c r="T95" s="16"/>
      <c r="U95" s="16"/>
      <c r="V95" s="16"/>
      <c r="W95" s="16"/>
      <c r="X95" s="16"/>
      <c r="Y95" s="16"/>
      <c r="Z95" s="16"/>
      <c r="AA95" s="16"/>
      <c r="AB95" s="16"/>
      <c r="AC95" s="77">
        <v>90</v>
      </c>
      <c r="AD95" s="77">
        <v>0</v>
      </c>
      <c r="AE95" s="77">
        <v>0</v>
      </c>
      <c r="AF95" s="77">
        <v>0</v>
      </c>
    </row>
    <row r="96" spans="1:32" ht="12">
      <c r="A96" s="16"/>
      <c r="B96" s="16"/>
      <c r="C96" s="16"/>
      <c r="D96" s="16"/>
      <c r="E96" s="16"/>
      <c r="F96" s="16"/>
      <c r="G96" s="16"/>
      <c r="H96" s="16"/>
      <c r="I96" s="16"/>
      <c r="J96" s="16"/>
      <c r="K96" s="1044"/>
      <c r="L96" s="1044"/>
      <c r="M96" s="1044"/>
      <c r="N96" s="16"/>
      <c r="O96" s="16"/>
      <c r="P96" s="16"/>
      <c r="Q96" s="16"/>
      <c r="R96" s="16"/>
      <c r="S96" s="16"/>
      <c r="T96" s="16"/>
      <c r="U96" s="16"/>
      <c r="V96" s="16"/>
      <c r="W96" s="16"/>
      <c r="X96" s="16"/>
      <c r="Y96" s="16"/>
      <c r="Z96" s="16"/>
      <c r="AA96" s="16"/>
      <c r="AB96" s="16"/>
      <c r="AC96" s="77">
        <v>91</v>
      </c>
      <c r="AD96" s="77">
        <v>0</v>
      </c>
      <c r="AE96" s="77">
        <v>0</v>
      </c>
      <c r="AF96" s="77">
        <v>0</v>
      </c>
    </row>
    <row r="97" spans="1:32" ht="12">
      <c r="A97" s="16"/>
      <c r="B97" s="16"/>
      <c r="C97" s="16"/>
      <c r="D97" s="16"/>
      <c r="E97" s="16"/>
      <c r="F97" s="16"/>
      <c r="G97" s="16"/>
      <c r="H97" s="16"/>
      <c r="I97" s="16"/>
      <c r="J97" s="16"/>
      <c r="K97" s="1044"/>
      <c r="L97" s="1044"/>
      <c r="M97" s="1044"/>
      <c r="N97" s="16"/>
      <c r="O97" s="16"/>
      <c r="P97" s="16"/>
      <c r="Q97" s="16"/>
      <c r="R97" s="16"/>
      <c r="S97" s="16"/>
      <c r="T97" s="16"/>
      <c r="U97" s="16"/>
      <c r="V97" s="16"/>
      <c r="W97" s="16"/>
      <c r="X97" s="16"/>
      <c r="Y97" s="16"/>
      <c r="Z97" s="16"/>
      <c r="AA97" s="16"/>
      <c r="AB97" s="16"/>
      <c r="AC97" s="77">
        <v>92</v>
      </c>
      <c r="AD97" s="77">
        <v>0</v>
      </c>
      <c r="AE97" s="77">
        <v>0</v>
      </c>
      <c r="AF97" s="77">
        <v>0</v>
      </c>
    </row>
    <row r="98" spans="1:32" ht="12">
      <c r="A98" s="16"/>
      <c r="B98" s="16"/>
      <c r="C98" s="16"/>
      <c r="D98" s="16"/>
      <c r="E98" s="16"/>
      <c r="F98" s="16"/>
      <c r="G98" s="16"/>
      <c r="H98" s="16"/>
      <c r="I98" s="16"/>
      <c r="J98" s="16"/>
      <c r="K98" s="1044"/>
      <c r="L98" s="1044"/>
      <c r="M98" s="1044"/>
      <c r="N98" s="16"/>
      <c r="O98" s="16"/>
      <c r="P98" s="16"/>
      <c r="Q98" s="16"/>
      <c r="R98" s="16"/>
      <c r="S98" s="16"/>
      <c r="T98" s="16"/>
      <c r="U98" s="16"/>
      <c r="V98" s="16"/>
      <c r="W98" s="16"/>
      <c r="X98" s="16"/>
      <c r="Y98" s="16"/>
      <c r="Z98" s="16"/>
      <c r="AA98" s="16"/>
      <c r="AB98" s="16"/>
      <c r="AC98" s="77">
        <v>93</v>
      </c>
      <c r="AD98" s="77">
        <v>0</v>
      </c>
      <c r="AE98" s="77">
        <v>0</v>
      </c>
      <c r="AF98" s="77">
        <v>0</v>
      </c>
    </row>
    <row r="99" spans="1:32" ht="12">
      <c r="A99" s="16"/>
      <c r="B99" s="16"/>
      <c r="C99" s="16"/>
      <c r="D99" s="16"/>
      <c r="E99" s="16"/>
      <c r="F99" s="16"/>
      <c r="G99" s="16"/>
      <c r="H99" s="16"/>
      <c r="I99" s="16"/>
      <c r="J99" s="16"/>
      <c r="K99" s="1044"/>
      <c r="L99" s="1044"/>
      <c r="M99" s="1044"/>
      <c r="N99" s="16"/>
      <c r="O99" s="16"/>
      <c r="P99" s="16"/>
      <c r="Q99" s="16"/>
      <c r="R99" s="16"/>
      <c r="S99" s="16"/>
      <c r="T99" s="16"/>
      <c r="U99" s="16"/>
      <c r="V99" s="16"/>
      <c r="W99" s="16"/>
      <c r="X99" s="16"/>
      <c r="Y99" s="16"/>
      <c r="Z99" s="16"/>
      <c r="AA99" s="16"/>
      <c r="AB99" s="16"/>
      <c r="AC99" s="77">
        <v>94</v>
      </c>
      <c r="AD99" s="77">
        <v>0</v>
      </c>
      <c r="AE99" s="77">
        <v>0</v>
      </c>
      <c r="AF99" s="77">
        <v>0</v>
      </c>
    </row>
    <row r="100" spans="1:32" ht="12">
      <c r="A100" s="16"/>
      <c r="B100" s="16"/>
      <c r="C100" s="16"/>
      <c r="D100" s="16"/>
      <c r="E100" s="16"/>
      <c r="F100" s="16"/>
      <c r="G100" s="16"/>
      <c r="H100" s="16"/>
      <c r="I100" s="16"/>
      <c r="J100" s="16"/>
      <c r="K100" s="1044"/>
      <c r="L100" s="1044"/>
      <c r="M100" s="1044"/>
      <c r="N100" s="16"/>
      <c r="O100" s="16"/>
      <c r="P100" s="16"/>
      <c r="Q100" s="16"/>
      <c r="R100" s="16"/>
      <c r="S100" s="16"/>
      <c r="T100" s="16"/>
      <c r="U100" s="16"/>
      <c r="V100" s="16"/>
      <c r="W100" s="16"/>
      <c r="X100" s="16"/>
      <c r="Y100" s="16"/>
      <c r="Z100" s="16"/>
      <c r="AA100" s="16"/>
      <c r="AB100" s="16"/>
      <c r="AC100" s="77">
        <v>95</v>
      </c>
      <c r="AD100" s="77">
        <v>0</v>
      </c>
      <c r="AE100" s="77">
        <v>0</v>
      </c>
      <c r="AF100" s="77">
        <v>0</v>
      </c>
    </row>
    <row r="101" spans="1:32" ht="12">
      <c r="A101" s="16"/>
      <c r="B101" s="16"/>
      <c r="C101" s="16"/>
      <c r="D101" s="16"/>
      <c r="E101" s="16"/>
      <c r="F101" s="16"/>
      <c r="G101" s="16"/>
      <c r="H101" s="16"/>
      <c r="I101" s="16"/>
      <c r="J101" s="16"/>
      <c r="K101" s="1044"/>
      <c r="L101" s="1044"/>
      <c r="M101" s="1044"/>
      <c r="N101" s="16"/>
      <c r="O101" s="16"/>
      <c r="P101" s="16"/>
      <c r="Q101" s="16"/>
      <c r="R101" s="16"/>
      <c r="S101" s="16"/>
      <c r="T101" s="16"/>
      <c r="U101" s="16"/>
      <c r="V101" s="16"/>
      <c r="W101" s="16"/>
      <c r="X101" s="16"/>
      <c r="Y101" s="16"/>
      <c r="Z101" s="16"/>
      <c r="AA101" s="16"/>
      <c r="AB101" s="16"/>
      <c r="AC101" s="77">
        <v>96</v>
      </c>
      <c r="AD101" s="77">
        <v>0</v>
      </c>
      <c r="AE101" s="77">
        <v>0</v>
      </c>
      <c r="AF101" s="77">
        <v>0</v>
      </c>
    </row>
    <row r="102" spans="1:32" ht="12">
      <c r="A102" s="16"/>
      <c r="B102" s="16"/>
      <c r="C102" s="16"/>
      <c r="D102" s="16"/>
      <c r="E102" s="16"/>
      <c r="F102" s="16"/>
      <c r="G102" s="16"/>
      <c r="H102" s="16"/>
      <c r="I102" s="16"/>
      <c r="J102" s="16"/>
      <c r="K102" s="1044"/>
      <c r="L102" s="1044"/>
      <c r="M102" s="1044"/>
      <c r="N102" s="16"/>
      <c r="O102" s="16"/>
      <c r="P102" s="16"/>
      <c r="Q102" s="16"/>
      <c r="R102" s="16"/>
      <c r="S102" s="16"/>
      <c r="T102" s="16"/>
      <c r="U102" s="16"/>
      <c r="V102" s="16"/>
      <c r="W102" s="16"/>
      <c r="X102" s="16"/>
      <c r="Y102" s="16"/>
      <c r="Z102" s="16"/>
      <c r="AA102" s="16"/>
      <c r="AB102" s="16"/>
      <c r="AC102" s="77">
        <v>97</v>
      </c>
      <c r="AD102" s="77">
        <v>0</v>
      </c>
      <c r="AE102" s="77">
        <v>0</v>
      </c>
      <c r="AF102" s="77">
        <v>0</v>
      </c>
    </row>
    <row r="103" spans="1:32" ht="12">
      <c r="A103" s="16"/>
      <c r="B103" s="16"/>
      <c r="C103" s="16"/>
      <c r="D103" s="16"/>
      <c r="E103" s="16"/>
      <c r="F103" s="16"/>
      <c r="G103" s="16"/>
      <c r="H103" s="16"/>
      <c r="I103" s="16"/>
      <c r="J103" s="16"/>
      <c r="K103" s="1044"/>
      <c r="L103" s="1044"/>
      <c r="M103" s="1044"/>
      <c r="N103" s="16"/>
      <c r="O103" s="16"/>
      <c r="P103" s="16"/>
      <c r="Q103" s="16"/>
      <c r="R103" s="16"/>
      <c r="S103" s="16"/>
      <c r="T103" s="16"/>
      <c r="U103" s="16"/>
      <c r="V103" s="16"/>
      <c r="W103" s="16"/>
      <c r="X103" s="16"/>
      <c r="Y103" s="16"/>
      <c r="Z103" s="16"/>
      <c r="AA103" s="16"/>
      <c r="AB103" s="16"/>
      <c r="AC103" s="77">
        <v>98</v>
      </c>
      <c r="AD103" s="77">
        <v>0</v>
      </c>
      <c r="AE103" s="77">
        <v>0</v>
      </c>
      <c r="AF103" s="77">
        <v>0</v>
      </c>
    </row>
    <row r="104" spans="1:32" ht="12">
      <c r="A104" s="16"/>
      <c r="B104" s="16"/>
      <c r="C104" s="16"/>
      <c r="D104" s="16"/>
      <c r="E104" s="16"/>
      <c r="F104" s="16"/>
      <c r="G104" s="16"/>
      <c r="H104" s="16"/>
      <c r="I104" s="16"/>
      <c r="J104" s="16"/>
      <c r="K104" s="1044"/>
      <c r="L104" s="1044"/>
      <c r="M104" s="1044"/>
      <c r="N104" s="16"/>
      <c r="O104" s="16"/>
      <c r="P104" s="16"/>
      <c r="Q104" s="16"/>
      <c r="R104" s="16"/>
      <c r="S104" s="16"/>
      <c r="T104" s="16"/>
      <c r="U104" s="16"/>
      <c r="V104" s="16"/>
      <c r="W104" s="16"/>
      <c r="X104" s="16"/>
      <c r="Y104" s="16"/>
      <c r="Z104" s="16"/>
      <c r="AA104" s="16"/>
      <c r="AB104" s="16"/>
      <c r="AC104" s="77">
        <v>99</v>
      </c>
      <c r="AD104" s="77">
        <v>0</v>
      </c>
      <c r="AE104" s="77">
        <v>0</v>
      </c>
      <c r="AF104" s="77">
        <v>0</v>
      </c>
    </row>
    <row r="105" spans="1:32" ht="12">
      <c r="A105" s="16"/>
      <c r="B105" s="16"/>
      <c r="C105" s="16"/>
      <c r="D105" s="16"/>
      <c r="E105" s="16"/>
      <c r="F105" s="16"/>
      <c r="G105" s="16"/>
      <c r="H105" s="16"/>
      <c r="I105" s="16"/>
      <c r="J105" s="16"/>
      <c r="K105" s="1044"/>
      <c r="L105" s="1044"/>
      <c r="M105" s="1044"/>
      <c r="N105" s="16"/>
      <c r="O105" s="16"/>
      <c r="P105" s="16"/>
      <c r="Q105" s="16"/>
      <c r="R105" s="16"/>
      <c r="S105" s="16"/>
      <c r="T105" s="16"/>
      <c r="U105" s="16"/>
      <c r="V105" s="16"/>
      <c r="W105" s="16"/>
      <c r="X105" s="16"/>
      <c r="Y105" s="16"/>
      <c r="Z105" s="16"/>
      <c r="AA105" s="16"/>
      <c r="AB105" s="16"/>
      <c r="AC105" s="77">
        <v>100</v>
      </c>
      <c r="AD105" s="77">
        <v>0</v>
      </c>
      <c r="AE105" s="77">
        <v>0</v>
      </c>
      <c r="AF105" s="77">
        <v>0</v>
      </c>
    </row>
    <row r="106" spans="1:32" ht="12">
      <c r="A106" s="16"/>
      <c r="B106" s="16"/>
      <c r="C106" s="16"/>
      <c r="D106" s="16"/>
      <c r="E106" s="16"/>
      <c r="F106" s="16"/>
      <c r="G106" s="16"/>
      <c r="H106" s="16"/>
      <c r="I106" s="16"/>
      <c r="J106" s="16"/>
      <c r="K106" s="1044"/>
      <c r="L106" s="1044"/>
      <c r="M106" s="1044"/>
      <c r="N106" s="16"/>
      <c r="O106" s="16"/>
      <c r="P106" s="16"/>
      <c r="Q106" s="16"/>
      <c r="R106" s="16"/>
      <c r="S106" s="16"/>
      <c r="T106" s="16"/>
      <c r="U106" s="16"/>
      <c r="V106" s="16"/>
      <c r="W106" s="16"/>
      <c r="X106" s="16"/>
      <c r="Y106" s="16"/>
      <c r="Z106" s="16"/>
      <c r="AA106" s="16"/>
      <c r="AB106" s="16"/>
      <c r="AC106" s="77">
        <v>101</v>
      </c>
      <c r="AD106" s="77">
        <v>0</v>
      </c>
      <c r="AE106" s="77">
        <v>0</v>
      </c>
      <c r="AF106" s="77">
        <v>0</v>
      </c>
    </row>
    <row r="107" spans="1:32" ht="12">
      <c r="A107" s="16"/>
      <c r="B107" s="16"/>
      <c r="C107" s="16"/>
      <c r="D107" s="16"/>
      <c r="E107" s="16"/>
      <c r="F107" s="16"/>
      <c r="G107" s="16"/>
      <c r="H107" s="16"/>
      <c r="I107" s="16"/>
      <c r="J107" s="16"/>
      <c r="K107" s="1044"/>
      <c r="L107" s="1044"/>
      <c r="M107" s="1044"/>
      <c r="N107" s="16"/>
      <c r="O107" s="16"/>
      <c r="P107" s="16"/>
      <c r="Q107" s="16"/>
      <c r="R107" s="16"/>
      <c r="S107" s="16"/>
      <c r="T107" s="16"/>
      <c r="U107" s="16"/>
      <c r="V107" s="16"/>
      <c r="W107" s="16"/>
      <c r="X107" s="16"/>
      <c r="Y107" s="16"/>
      <c r="Z107" s="16"/>
      <c r="AA107" s="16"/>
      <c r="AB107" s="16"/>
      <c r="AC107" s="77">
        <v>102</v>
      </c>
      <c r="AD107" s="77">
        <v>0</v>
      </c>
      <c r="AE107" s="77">
        <v>0</v>
      </c>
      <c r="AF107" s="77">
        <v>0</v>
      </c>
    </row>
    <row r="108" spans="1:32" ht="12">
      <c r="A108" s="16"/>
      <c r="B108" s="16"/>
      <c r="C108" s="16"/>
      <c r="D108" s="16"/>
      <c r="E108" s="16"/>
      <c r="F108" s="16"/>
      <c r="G108" s="16"/>
      <c r="H108" s="16"/>
      <c r="I108" s="16"/>
      <c r="J108" s="16"/>
      <c r="K108" s="1044"/>
      <c r="L108" s="1044"/>
      <c r="M108" s="1044"/>
      <c r="N108" s="16"/>
      <c r="O108" s="16"/>
      <c r="P108" s="16"/>
      <c r="Q108" s="16"/>
      <c r="R108" s="16"/>
      <c r="S108" s="16"/>
      <c r="T108" s="16"/>
      <c r="U108" s="16"/>
      <c r="V108" s="16"/>
      <c r="W108" s="16"/>
      <c r="X108" s="16"/>
      <c r="Y108" s="16"/>
      <c r="Z108" s="16"/>
      <c r="AA108" s="16"/>
      <c r="AB108" s="16"/>
      <c r="AC108" s="77">
        <v>103</v>
      </c>
      <c r="AD108" s="77">
        <v>0</v>
      </c>
      <c r="AE108" s="77">
        <v>0</v>
      </c>
      <c r="AF108" s="77">
        <v>0</v>
      </c>
    </row>
    <row r="109" spans="1:32" ht="12">
      <c r="A109" s="16"/>
      <c r="B109" s="16"/>
      <c r="C109" s="16"/>
      <c r="D109" s="16"/>
      <c r="E109" s="16"/>
      <c r="F109" s="16"/>
      <c r="G109" s="16"/>
      <c r="H109" s="16"/>
      <c r="I109" s="16"/>
      <c r="J109" s="16"/>
      <c r="K109" s="1044"/>
      <c r="L109" s="1044"/>
      <c r="M109" s="1044"/>
      <c r="N109" s="16"/>
      <c r="O109" s="16"/>
      <c r="P109" s="16"/>
      <c r="Q109" s="16"/>
      <c r="R109" s="16"/>
      <c r="S109" s="16"/>
      <c r="T109" s="16"/>
      <c r="U109" s="16"/>
      <c r="V109" s="16"/>
      <c r="W109" s="16"/>
      <c r="X109" s="16"/>
      <c r="Y109" s="16"/>
      <c r="Z109" s="16"/>
      <c r="AA109" s="16"/>
      <c r="AB109" s="16"/>
      <c r="AC109" s="77">
        <v>104</v>
      </c>
      <c r="AD109" s="77">
        <v>0</v>
      </c>
      <c r="AE109" s="77">
        <v>0</v>
      </c>
      <c r="AF109" s="77">
        <v>0</v>
      </c>
    </row>
    <row r="110" spans="1:32" ht="12">
      <c r="A110" s="16"/>
      <c r="B110" s="16"/>
      <c r="C110" s="16"/>
      <c r="D110" s="16"/>
      <c r="E110" s="16"/>
      <c r="F110" s="16"/>
      <c r="G110" s="16"/>
      <c r="H110" s="16"/>
      <c r="I110" s="16"/>
      <c r="J110" s="16"/>
      <c r="K110" s="1044"/>
      <c r="L110" s="1044"/>
      <c r="M110" s="1044"/>
      <c r="N110" s="16"/>
      <c r="O110" s="16"/>
      <c r="P110" s="16"/>
      <c r="Q110" s="16"/>
      <c r="R110" s="16"/>
      <c r="S110" s="16"/>
      <c r="T110" s="16"/>
      <c r="U110" s="16"/>
      <c r="V110" s="16"/>
      <c r="W110" s="16"/>
      <c r="X110" s="16"/>
      <c r="Y110" s="16"/>
      <c r="Z110" s="16"/>
      <c r="AA110" s="16"/>
      <c r="AB110" s="16"/>
      <c r="AC110" s="77">
        <v>105</v>
      </c>
      <c r="AD110" s="77">
        <v>0</v>
      </c>
      <c r="AE110" s="77">
        <v>0</v>
      </c>
      <c r="AF110" s="77">
        <v>0</v>
      </c>
    </row>
    <row r="111" spans="1:32" ht="12">
      <c r="A111" s="16"/>
      <c r="B111" s="16"/>
      <c r="C111" s="16"/>
      <c r="D111" s="16"/>
      <c r="E111" s="16"/>
      <c r="F111" s="16"/>
      <c r="G111" s="16"/>
      <c r="H111" s="16"/>
      <c r="I111" s="16"/>
      <c r="J111" s="16"/>
      <c r="K111" s="1044"/>
      <c r="L111" s="1044"/>
      <c r="M111" s="1044"/>
      <c r="N111" s="16"/>
      <c r="O111" s="16"/>
      <c r="P111" s="16"/>
      <c r="Q111" s="16"/>
      <c r="R111" s="16"/>
      <c r="S111" s="16"/>
      <c r="T111" s="16"/>
      <c r="U111" s="16"/>
      <c r="V111" s="16"/>
      <c r="W111" s="16"/>
      <c r="X111" s="16"/>
      <c r="Y111" s="16"/>
      <c r="Z111" s="16"/>
      <c r="AA111" s="16"/>
      <c r="AB111" s="16"/>
      <c r="AC111" s="77">
        <v>106</v>
      </c>
      <c r="AD111" s="77">
        <v>0</v>
      </c>
      <c r="AE111" s="77">
        <v>0</v>
      </c>
      <c r="AF111" s="77">
        <v>0</v>
      </c>
    </row>
    <row r="112" spans="1:32" ht="12">
      <c r="A112" s="16"/>
      <c r="B112" s="16"/>
      <c r="C112" s="16"/>
      <c r="D112" s="16"/>
      <c r="E112" s="16"/>
      <c r="F112" s="16"/>
      <c r="G112" s="16"/>
      <c r="H112" s="16"/>
      <c r="I112" s="16"/>
      <c r="J112" s="16"/>
      <c r="K112" s="1044"/>
      <c r="L112" s="1044"/>
      <c r="M112" s="1044"/>
      <c r="N112" s="16"/>
      <c r="O112" s="16"/>
      <c r="P112" s="16"/>
      <c r="Q112" s="16"/>
      <c r="R112" s="16"/>
      <c r="S112" s="16"/>
      <c r="T112" s="16"/>
      <c r="U112" s="16"/>
      <c r="V112" s="16"/>
      <c r="W112" s="16"/>
      <c r="X112" s="16"/>
      <c r="Y112" s="16"/>
      <c r="Z112" s="16"/>
      <c r="AA112" s="16"/>
      <c r="AB112" s="16"/>
      <c r="AC112" s="77">
        <v>107</v>
      </c>
      <c r="AD112" s="77">
        <v>0</v>
      </c>
      <c r="AE112" s="77">
        <v>0</v>
      </c>
      <c r="AF112" s="77">
        <v>0</v>
      </c>
    </row>
    <row r="113" spans="1:32" ht="12">
      <c r="A113" s="16"/>
      <c r="B113" s="16"/>
      <c r="C113" s="16"/>
      <c r="D113" s="16"/>
      <c r="E113" s="16"/>
      <c r="F113" s="16"/>
      <c r="G113" s="16"/>
      <c r="H113" s="16"/>
      <c r="I113" s="16"/>
      <c r="J113" s="16"/>
      <c r="K113" s="1044"/>
      <c r="L113" s="1044"/>
      <c r="M113" s="1044"/>
      <c r="N113" s="16"/>
      <c r="O113" s="16"/>
      <c r="P113" s="16"/>
      <c r="Q113" s="16"/>
      <c r="R113" s="16"/>
      <c r="S113" s="16"/>
      <c r="T113" s="16"/>
      <c r="U113" s="16"/>
      <c r="V113" s="16"/>
      <c r="W113" s="16"/>
      <c r="X113" s="16"/>
      <c r="Y113" s="16"/>
      <c r="Z113" s="16"/>
      <c r="AA113" s="16"/>
      <c r="AB113" s="16"/>
      <c r="AC113" s="77">
        <v>108</v>
      </c>
      <c r="AD113" s="77">
        <v>0</v>
      </c>
      <c r="AE113" s="77">
        <v>0</v>
      </c>
      <c r="AF113" s="77">
        <v>0</v>
      </c>
    </row>
    <row r="114" spans="1:32" ht="12">
      <c r="A114" s="16"/>
      <c r="B114" s="16"/>
      <c r="C114" s="16"/>
      <c r="D114" s="16"/>
      <c r="E114" s="16"/>
      <c r="F114" s="16"/>
      <c r="G114" s="16"/>
      <c r="H114" s="16"/>
      <c r="I114" s="16"/>
      <c r="J114" s="16"/>
      <c r="K114" s="1044"/>
      <c r="L114" s="1044"/>
      <c r="M114" s="1044"/>
      <c r="N114" s="16"/>
      <c r="O114" s="16"/>
      <c r="P114" s="16"/>
      <c r="Q114" s="16"/>
      <c r="R114" s="16"/>
      <c r="S114" s="16"/>
      <c r="T114" s="16"/>
      <c r="U114" s="16"/>
      <c r="V114" s="16"/>
      <c r="W114" s="16"/>
      <c r="X114" s="16"/>
      <c r="Y114" s="16"/>
      <c r="Z114" s="16"/>
      <c r="AA114" s="16"/>
      <c r="AB114" s="16"/>
      <c r="AC114" s="77">
        <v>109</v>
      </c>
      <c r="AD114" s="77">
        <v>0</v>
      </c>
      <c r="AE114" s="77">
        <v>0</v>
      </c>
      <c r="AF114" s="77">
        <v>0</v>
      </c>
    </row>
    <row r="115" spans="1:32" ht="12">
      <c r="A115" s="16"/>
      <c r="B115" s="16"/>
      <c r="C115" s="16"/>
      <c r="D115" s="16"/>
      <c r="E115" s="16"/>
      <c r="F115" s="16"/>
      <c r="G115" s="16"/>
      <c r="H115" s="16"/>
      <c r="I115" s="16"/>
      <c r="J115" s="16"/>
      <c r="K115" s="1044"/>
      <c r="L115" s="1044"/>
      <c r="M115" s="1044"/>
      <c r="N115" s="16"/>
      <c r="O115" s="16"/>
      <c r="P115" s="16"/>
      <c r="Q115" s="16"/>
      <c r="R115" s="16"/>
      <c r="S115" s="16"/>
      <c r="T115" s="16"/>
      <c r="U115" s="16"/>
      <c r="V115" s="16"/>
      <c r="W115" s="16"/>
      <c r="X115" s="16"/>
      <c r="Y115" s="16"/>
      <c r="Z115" s="16"/>
      <c r="AA115" s="16"/>
      <c r="AB115" s="16"/>
      <c r="AC115" s="77">
        <v>110</v>
      </c>
      <c r="AD115" s="77">
        <v>0</v>
      </c>
      <c r="AE115" s="77">
        <v>0</v>
      </c>
      <c r="AF115" s="77">
        <v>0</v>
      </c>
    </row>
    <row r="116" spans="1:32" ht="12">
      <c r="A116" s="16"/>
      <c r="B116" s="16"/>
      <c r="C116" s="16"/>
      <c r="D116" s="16"/>
      <c r="E116" s="16"/>
      <c r="F116" s="16"/>
      <c r="G116" s="16"/>
      <c r="H116" s="16"/>
      <c r="I116" s="16"/>
      <c r="J116" s="16"/>
      <c r="K116" s="1044"/>
      <c r="L116" s="1044"/>
      <c r="M116" s="1044"/>
      <c r="N116" s="16"/>
      <c r="O116" s="16"/>
      <c r="P116" s="16"/>
      <c r="Q116" s="16"/>
      <c r="R116" s="16"/>
      <c r="S116" s="16"/>
      <c r="T116" s="16"/>
      <c r="U116" s="16"/>
      <c r="V116" s="16"/>
      <c r="W116" s="16"/>
      <c r="X116" s="16"/>
      <c r="Y116" s="16"/>
      <c r="Z116" s="16"/>
      <c r="AA116" s="16"/>
      <c r="AB116" s="16"/>
      <c r="AC116" s="77">
        <v>111</v>
      </c>
      <c r="AD116" s="77">
        <v>0</v>
      </c>
      <c r="AE116" s="77">
        <v>0</v>
      </c>
      <c r="AF116" s="77">
        <v>0</v>
      </c>
    </row>
    <row r="117" spans="1:32" ht="12">
      <c r="A117" s="16"/>
      <c r="B117" s="16"/>
      <c r="C117" s="16"/>
      <c r="D117" s="16"/>
      <c r="E117" s="16"/>
      <c r="F117" s="16"/>
      <c r="G117" s="16"/>
      <c r="H117" s="16"/>
      <c r="I117" s="16"/>
      <c r="J117" s="16"/>
      <c r="K117" s="1044"/>
      <c r="L117" s="1044"/>
      <c r="M117" s="1044"/>
      <c r="N117" s="16"/>
      <c r="O117" s="16"/>
      <c r="P117" s="16"/>
      <c r="Q117" s="16"/>
      <c r="R117" s="16"/>
      <c r="S117" s="16"/>
      <c r="T117" s="16"/>
      <c r="U117" s="16"/>
      <c r="V117" s="16"/>
      <c r="W117" s="16"/>
      <c r="X117" s="16"/>
      <c r="Y117" s="16"/>
      <c r="Z117" s="16"/>
      <c r="AA117" s="16"/>
      <c r="AB117" s="16"/>
      <c r="AC117" s="77">
        <v>112</v>
      </c>
      <c r="AD117" s="77">
        <v>0</v>
      </c>
      <c r="AE117" s="77">
        <v>0</v>
      </c>
      <c r="AF117" s="77">
        <v>0</v>
      </c>
    </row>
    <row r="118" spans="1:32" ht="12">
      <c r="A118" s="16"/>
      <c r="B118" s="16"/>
      <c r="C118" s="16"/>
      <c r="D118" s="16"/>
      <c r="E118" s="16"/>
      <c r="F118" s="16"/>
      <c r="G118" s="16"/>
      <c r="H118" s="16"/>
      <c r="I118" s="16"/>
      <c r="J118" s="16"/>
      <c r="K118" s="1044"/>
      <c r="L118" s="1044"/>
      <c r="M118" s="1044"/>
      <c r="N118" s="16"/>
      <c r="O118" s="16"/>
      <c r="P118" s="16"/>
      <c r="Q118" s="16"/>
      <c r="R118" s="16"/>
      <c r="S118" s="16"/>
      <c r="T118" s="16"/>
      <c r="U118" s="16"/>
      <c r="V118" s="16"/>
      <c r="W118" s="16"/>
      <c r="X118" s="16"/>
      <c r="Y118" s="16"/>
      <c r="Z118" s="16"/>
      <c r="AA118" s="16"/>
      <c r="AB118" s="16"/>
      <c r="AC118" s="77">
        <v>113</v>
      </c>
      <c r="AD118" s="77">
        <v>0</v>
      </c>
      <c r="AE118" s="77">
        <v>0</v>
      </c>
      <c r="AF118" s="77">
        <v>0</v>
      </c>
    </row>
    <row r="119" spans="1:32" ht="12">
      <c r="A119" s="16"/>
      <c r="B119" s="16"/>
      <c r="C119" s="16"/>
      <c r="D119" s="16"/>
      <c r="E119" s="16"/>
      <c r="F119" s="16"/>
      <c r="G119" s="16"/>
      <c r="H119" s="16"/>
      <c r="I119" s="16"/>
      <c r="J119" s="16"/>
      <c r="K119" s="1044"/>
      <c r="L119" s="1044"/>
      <c r="M119" s="1044"/>
      <c r="N119" s="16"/>
      <c r="O119" s="16"/>
      <c r="P119" s="16"/>
      <c r="Q119" s="16"/>
      <c r="R119" s="16"/>
      <c r="S119" s="16"/>
      <c r="T119" s="16"/>
      <c r="U119" s="16"/>
      <c r="V119" s="16"/>
      <c r="W119" s="16"/>
      <c r="X119" s="16"/>
      <c r="Y119" s="16"/>
      <c r="Z119" s="16"/>
      <c r="AA119" s="16"/>
      <c r="AB119" s="16"/>
      <c r="AC119" s="77">
        <v>114</v>
      </c>
      <c r="AD119" s="77">
        <v>0</v>
      </c>
      <c r="AE119" s="77">
        <v>0</v>
      </c>
      <c r="AF119" s="77">
        <v>0</v>
      </c>
    </row>
    <row r="120" spans="1:32" ht="12">
      <c r="A120" s="16"/>
      <c r="B120" s="16"/>
      <c r="C120" s="16"/>
      <c r="D120" s="16"/>
      <c r="E120" s="16"/>
      <c r="F120" s="16"/>
      <c r="G120" s="16"/>
      <c r="H120" s="16"/>
      <c r="I120" s="16"/>
      <c r="J120" s="16"/>
      <c r="K120" s="1044"/>
      <c r="L120" s="1044"/>
      <c r="M120" s="1044"/>
      <c r="N120" s="16"/>
      <c r="O120" s="16"/>
      <c r="P120" s="16"/>
      <c r="Q120" s="16"/>
      <c r="R120" s="16"/>
      <c r="S120" s="16"/>
      <c r="T120" s="16"/>
      <c r="U120" s="16"/>
      <c r="V120" s="16"/>
      <c r="W120" s="16"/>
      <c r="X120" s="16"/>
      <c r="Y120" s="16"/>
      <c r="Z120" s="16"/>
      <c r="AA120" s="16"/>
      <c r="AB120" s="16"/>
      <c r="AC120" s="77">
        <v>115</v>
      </c>
      <c r="AD120" s="77">
        <v>0</v>
      </c>
      <c r="AE120" s="77">
        <v>0</v>
      </c>
      <c r="AF120" s="77">
        <v>0</v>
      </c>
    </row>
    <row r="121" spans="1:32" ht="12">
      <c r="A121" s="16"/>
      <c r="B121" s="16"/>
      <c r="C121" s="16"/>
      <c r="D121" s="16"/>
      <c r="E121" s="16"/>
      <c r="F121" s="16"/>
      <c r="G121" s="16"/>
      <c r="H121" s="16"/>
      <c r="I121" s="16"/>
      <c r="J121" s="16"/>
      <c r="K121" s="1044"/>
      <c r="L121" s="1044"/>
      <c r="M121" s="1044"/>
      <c r="N121" s="16"/>
      <c r="O121" s="16"/>
      <c r="P121" s="16"/>
      <c r="Q121" s="16"/>
      <c r="R121" s="16"/>
      <c r="S121" s="16"/>
      <c r="T121" s="16"/>
      <c r="U121" s="16"/>
      <c r="V121" s="16"/>
      <c r="W121" s="16"/>
      <c r="X121" s="16"/>
      <c r="Y121" s="16"/>
      <c r="Z121" s="16"/>
      <c r="AA121" s="16"/>
      <c r="AB121" s="16"/>
      <c r="AC121" s="77">
        <v>116</v>
      </c>
      <c r="AD121" s="77">
        <v>0</v>
      </c>
      <c r="AE121" s="77">
        <v>0</v>
      </c>
      <c r="AF121" s="77">
        <v>0</v>
      </c>
    </row>
    <row r="122" spans="1:32" ht="12">
      <c r="A122" s="16"/>
      <c r="B122" s="16"/>
      <c r="C122" s="16"/>
      <c r="D122" s="16"/>
      <c r="E122" s="16"/>
      <c r="F122" s="16"/>
      <c r="G122" s="16"/>
      <c r="H122" s="16"/>
      <c r="I122" s="16"/>
      <c r="J122" s="16"/>
      <c r="K122" s="1044"/>
      <c r="L122" s="1044"/>
      <c r="M122" s="1044"/>
      <c r="N122" s="16"/>
      <c r="O122" s="16"/>
      <c r="P122" s="16"/>
      <c r="Q122" s="16"/>
      <c r="R122" s="16"/>
      <c r="S122" s="16"/>
      <c r="T122" s="16"/>
      <c r="U122" s="16"/>
      <c r="V122" s="16"/>
      <c r="W122" s="16"/>
      <c r="X122" s="16"/>
      <c r="Y122" s="16"/>
      <c r="Z122" s="16"/>
      <c r="AA122" s="16"/>
      <c r="AB122" s="16"/>
      <c r="AC122" s="77">
        <v>117</v>
      </c>
      <c r="AD122" s="77">
        <v>0</v>
      </c>
      <c r="AE122" s="77">
        <v>0</v>
      </c>
      <c r="AF122" s="77">
        <v>0</v>
      </c>
    </row>
    <row r="123" spans="1:32" ht="12">
      <c r="A123" s="16"/>
      <c r="B123" s="16"/>
      <c r="C123" s="16"/>
      <c r="D123" s="16"/>
      <c r="E123" s="16"/>
      <c r="F123" s="16"/>
      <c r="G123" s="16"/>
      <c r="H123" s="16"/>
      <c r="I123" s="16"/>
      <c r="J123" s="16"/>
      <c r="K123" s="1044"/>
      <c r="L123" s="1044"/>
      <c r="M123" s="1044"/>
      <c r="N123" s="16"/>
      <c r="O123" s="16"/>
      <c r="P123" s="16"/>
      <c r="Q123" s="16"/>
      <c r="R123" s="16"/>
      <c r="S123" s="16"/>
      <c r="T123" s="16"/>
      <c r="U123" s="16"/>
      <c r="V123" s="16"/>
      <c r="W123" s="16"/>
      <c r="X123" s="16"/>
      <c r="Y123" s="16"/>
      <c r="Z123" s="16"/>
      <c r="AA123" s="16"/>
      <c r="AB123" s="16"/>
      <c r="AC123" s="77">
        <v>118</v>
      </c>
      <c r="AD123" s="77">
        <v>0</v>
      </c>
      <c r="AE123" s="77">
        <v>0</v>
      </c>
      <c r="AF123" s="77">
        <v>0</v>
      </c>
    </row>
    <row r="124" spans="1:32" ht="12">
      <c r="A124" s="16"/>
      <c r="B124" s="16"/>
      <c r="C124" s="16"/>
      <c r="D124" s="16"/>
      <c r="E124" s="16"/>
      <c r="F124" s="16"/>
      <c r="G124" s="16"/>
      <c r="H124" s="16"/>
      <c r="I124" s="16"/>
      <c r="J124" s="16"/>
      <c r="K124" s="1044"/>
      <c r="L124" s="1044"/>
      <c r="M124" s="1044"/>
      <c r="N124" s="16"/>
      <c r="O124" s="16"/>
      <c r="P124" s="16"/>
      <c r="Q124" s="16"/>
      <c r="R124" s="16"/>
      <c r="S124" s="16"/>
      <c r="T124" s="16"/>
      <c r="U124" s="16"/>
      <c r="V124" s="16"/>
      <c r="W124" s="16"/>
      <c r="X124" s="16"/>
      <c r="Y124" s="16"/>
      <c r="Z124" s="16"/>
      <c r="AA124" s="16"/>
      <c r="AB124" s="16"/>
      <c r="AC124" s="77">
        <v>119</v>
      </c>
      <c r="AD124" s="77">
        <v>0</v>
      </c>
      <c r="AE124" s="77">
        <v>0</v>
      </c>
      <c r="AF124" s="77">
        <v>0</v>
      </c>
    </row>
    <row r="125" spans="1:32" ht="12">
      <c r="A125" s="16"/>
      <c r="B125" s="16"/>
      <c r="C125" s="16"/>
      <c r="D125" s="16"/>
      <c r="E125" s="16"/>
      <c r="F125" s="16"/>
      <c r="G125" s="16"/>
      <c r="H125" s="16"/>
      <c r="I125" s="16"/>
      <c r="J125" s="16"/>
      <c r="K125" s="1044"/>
      <c r="L125" s="1044"/>
      <c r="M125" s="1044"/>
      <c r="N125" s="16"/>
      <c r="O125" s="16"/>
      <c r="P125" s="16"/>
      <c r="Q125" s="16"/>
      <c r="R125" s="16"/>
      <c r="S125" s="16"/>
      <c r="T125" s="16"/>
      <c r="U125" s="16"/>
      <c r="V125" s="16"/>
      <c r="W125" s="16"/>
      <c r="X125" s="16"/>
      <c r="Y125" s="16"/>
      <c r="Z125" s="16"/>
      <c r="AA125" s="16"/>
      <c r="AB125" s="16"/>
      <c r="AC125" s="77">
        <v>120</v>
      </c>
      <c r="AD125" s="77">
        <v>0</v>
      </c>
      <c r="AE125" s="77">
        <v>0</v>
      </c>
      <c r="AF125" s="77">
        <v>0</v>
      </c>
    </row>
    <row r="126" spans="1:32" ht="12">
      <c r="A126" s="16"/>
      <c r="B126" s="16"/>
      <c r="C126" s="16"/>
      <c r="D126" s="16"/>
      <c r="E126" s="16"/>
      <c r="F126" s="16"/>
      <c r="G126" s="16"/>
      <c r="H126" s="16"/>
      <c r="I126" s="16"/>
      <c r="J126" s="16"/>
      <c r="K126" s="1044"/>
      <c r="L126" s="1044"/>
      <c r="M126" s="1044"/>
      <c r="N126" s="16"/>
      <c r="O126" s="16"/>
      <c r="P126" s="16"/>
      <c r="Q126" s="16"/>
      <c r="R126" s="16"/>
      <c r="S126" s="16"/>
      <c r="T126" s="16"/>
      <c r="U126" s="16"/>
      <c r="V126" s="16"/>
      <c r="W126" s="16"/>
      <c r="X126" s="16"/>
      <c r="Y126" s="16"/>
      <c r="Z126" s="16"/>
      <c r="AA126" s="16"/>
      <c r="AB126" s="16"/>
      <c r="AC126" s="77">
        <v>121</v>
      </c>
      <c r="AD126" s="77">
        <v>0</v>
      </c>
      <c r="AE126" s="77">
        <v>0</v>
      </c>
      <c r="AF126" s="77">
        <v>0</v>
      </c>
    </row>
    <row r="127" spans="1:32" ht="12">
      <c r="A127" s="16"/>
      <c r="B127" s="16"/>
      <c r="C127" s="16"/>
      <c r="D127" s="16"/>
      <c r="E127" s="16"/>
      <c r="F127" s="16"/>
      <c r="G127" s="16"/>
      <c r="H127" s="16"/>
      <c r="I127" s="16"/>
      <c r="J127" s="16"/>
      <c r="K127" s="1044"/>
      <c r="L127" s="1044"/>
      <c r="M127" s="1044"/>
      <c r="N127" s="16"/>
      <c r="O127" s="16"/>
      <c r="P127" s="16"/>
      <c r="Q127" s="16"/>
      <c r="R127" s="16"/>
      <c r="S127" s="16"/>
      <c r="T127" s="16"/>
      <c r="U127" s="16"/>
      <c r="V127" s="16"/>
      <c r="W127" s="16"/>
      <c r="X127" s="16"/>
      <c r="Y127" s="16"/>
      <c r="Z127" s="16"/>
      <c r="AA127" s="16"/>
      <c r="AB127" s="16"/>
      <c r="AC127" s="77">
        <v>122</v>
      </c>
      <c r="AD127" s="77">
        <v>0</v>
      </c>
      <c r="AE127" s="77">
        <v>0</v>
      </c>
      <c r="AF127" s="77">
        <v>0</v>
      </c>
    </row>
    <row r="128" spans="1:32" ht="12">
      <c r="A128" s="16"/>
      <c r="B128" s="16"/>
      <c r="C128" s="16"/>
      <c r="D128" s="16"/>
      <c r="E128" s="16"/>
      <c r="F128" s="16"/>
      <c r="G128" s="16"/>
      <c r="H128" s="16"/>
      <c r="I128" s="16"/>
      <c r="J128" s="16"/>
      <c r="K128" s="1044"/>
      <c r="L128" s="1044"/>
      <c r="M128" s="1044"/>
      <c r="N128" s="16"/>
      <c r="O128" s="16"/>
      <c r="P128" s="16"/>
      <c r="Q128" s="16"/>
      <c r="R128" s="16"/>
      <c r="S128" s="16"/>
      <c r="T128" s="16"/>
      <c r="U128" s="16"/>
      <c r="V128" s="16"/>
      <c r="W128" s="16"/>
      <c r="X128" s="16"/>
      <c r="Y128" s="16"/>
      <c r="Z128" s="16"/>
      <c r="AA128" s="16"/>
      <c r="AB128" s="16"/>
      <c r="AC128" s="77">
        <v>123</v>
      </c>
      <c r="AD128" s="77">
        <v>0</v>
      </c>
      <c r="AE128" s="77">
        <v>0</v>
      </c>
      <c r="AF128" s="77">
        <v>0</v>
      </c>
    </row>
    <row r="129" spans="1:32" ht="12">
      <c r="A129" s="16"/>
      <c r="B129" s="16"/>
      <c r="C129" s="16"/>
      <c r="D129" s="16"/>
      <c r="E129" s="16"/>
      <c r="F129" s="16"/>
      <c r="G129" s="16"/>
      <c r="H129" s="16"/>
      <c r="I129" s="16"/>
      <c r="J129" s="16"/>
      <c r="K129" s="1044"/>
      <c r="L129" s="1044"/>
      <c r="M129" s="1044"/>
      <c r="N129" s="16"/>
      <c r="O129" s="16"/>
      <c r="P129" s="16"/>
      <c r="Q129" s="16"/>
      <c r="R129" s="16"/>
      <c r="S129" s="16"/>
      <c r="T129" s="16"/>
      <c r="U129" s="16"/>
      <c r="V129" s="16"/>
      <c r="W129" s="16"/>
      <c r="X129" s="16"/>
      <c r="Y129" s="16"/>
      <c r="Z129" s="16"/>
      <c r="AA129" s="16"/>
      <c r="AB129" s="16"/>
      <c r="AC129" s="77">
        <v>124</v>
      </c>
      <c r="AD129" s="77">
        <v>0</v>
      </c>
      <c r="AE129" s="77">
        <v>0</v>
      </c>
      <c r="AF129" s="77">
        <v>0</v>
      </c>
    </row>
    <row r="130" spans="1:32" ht="12">
      <c r="A130" s="16"/>
      <c r="B130" s="16"/>
      <c r="C130" s="16"/>
      <c r="D130" s="16"/>
      <c r="E130" s="16"/>
      <c r="F130" s="16"/>
      <c r="G130" s="16"/>
      <c r="H130" s="16"/>
      <c r="I130" s="16"/>
      <c r="J130" s="16"/>
      <c r="K130" s="1044"/>
      <c r="L130" s="1044"/>
      <c r="M130" s="1044"/>
      <c r="N130" s="16"/>
      <c r="O130" s="16"/>
      <c r="P130" s="16"/>
      <c r="Q130" s="16"/>
      <c r="R130" s="16"/>
      <c r="S130" s="16"/>
      <c r="T130" s="16"/>
      <c r="U130" s="16"/>
      <c r="V130" s="16"/>
      <c r="W130" s="16"/>
      <c r="X130" s="16"/>
      <c r="Y130" s="16"/>
      <c r="Z130" s="16"/>
      <c r="AA130" s="16"/>
      <c r="AB130" s="16"/>
      <c r="AC130" s="77">
        <v>125</v>
      </c>
      <c r="AD130" s="77">
        <v>0</v>
      </c>
      <c r="AE130" s="77">
        <v>0</v>
      </c>
      <c r="AF130" s="77">
        <v>0</v>
      </c>
    </row>
    <row r="131" spans="1:32" ht="12">
      <c r="A131" s="16"/>
      <c r="B131" s="16"/>
      <c r="C131" s="16"/>
      <c r="D131" s="16"/>
      <c r="E131" s="16"/>
      <c r="F131" s="16"/>
      <c r="G131" s="16"/>
      <c r="H131" s="16"/>
      <c r="I131" s="16"/>
      <c r="J131" s="16"/>
      <c r="K131" s="1044"/>
      <c r="L131" s="1044"/>
      <c r="M131" s="1044"/>
      <c r="N131" s="16"/>
      <c r="O131" s="16"/>
      <c r="P131" s="16"/>
      <c r="Q131" s="16"/>
      <c r="R131" s="16"/>
      <c r="S131" s="16"/>
      <c r="T131" s="16"/>
      <c r="U131" s="16"/>
      <c r="V131" s="16"/>
      <c r="W131" s="16"/>
      <c r="X131" s="16"/>
      <c r="Y131" s="16"/>
      <c r="Z131" s="16"/>
      <c r="AA131" s="16"/>
      <c r="AB131" s="16"/>
      <c r="AC131" s="77">
        <v>126</v>
      </c>
      <c r="AD131" s="77">
        <v>0</v>
      </c>
      <c r="AE131" s="77">
        <v>0</v>
      </c>
      <c r="AF131" s="77">
        <v>0</v>
      </c>
    </row>
    <row r="132" spans="1:32" ht="12">
      <c r="A132" s="16"/>
      <c r="B132" s="16"/>
      <c r="C132" s="16"/>
      <c r="D132" s="16"/>
      <c r="E132" s="16"/>
      <c r="F132" s="16"/>
      <c r="G132" s="16"/>
      <c r="H132" s="16"/>
      <c r="I132" s="16"/>
      <c r="J132" s="16"/>
      <c r="K132" s="1044"/>
      <c r="L132" s="1044"/>
      <c r="M132" s="1044"/>
      <c r="N132" s="16"/>
      <c r="O132" s="16"/>
      <c r="P132" s="16"/>
      <c r="Q132" s="16"/>
      <c r="R132" s="16"/>
      <c r="S132" s="16"/>
      <c r="T132" s="16"/>
      <c r="U132" s="16"/>
      <c r="V132" s="16"/>
      <c r="W132" s="16"/>
      <c r="X132" s="16"/>
      <c r="Y132" s="16"/>
      <c r="Z132" s="16"/>
      <c r="AA132" s="16"/>
      <c r="AB132" s="16"/>
      <c r="AC132" s="77">
        <v>127</v>
      </c>
      <c r="AD132" s="77">
        <v>0</v>
      </c>
      <c r="AE132" s="77">
        <v>0</v>
      </c>
      <c r="AF132" s="77">
        <v>0</v>
      </c>
    </row>
    <row r="133" spans="1:32" ht="12">
      <c r="A133" s="16"/>
      <c r="B133" s="16"/>
      <c r="C133" s="16"/>
      <c r="D133" s="16"/>
      <c r="E133" s="16"/>
      <c r="F133" s="16"/>
      <c r="G133" s="16"/>
      <c r="H133" s="16"/>
      <c r="I133" s="16"/>
      <c r="J133" s="16"/>
      <c r="K133" s="1044"/>
      <c r="L133" s="1044"/>
      <c r="M133" s="1044"/>
      <c r="N133" s="16"/>
      <c r="O133" s="16"/>
      <c r="P133" s="16"/>
      <c r="Q133" s="16"/>
      <c r="R133" s="16"/>
      <c r="S133" s="16"/>
      <c r="T133" s="16"/>
      <c r="U133" s="16"/>
      <c r="V133" s="16"/>
      <c r="W133" s="16"/>
      <c r="X133" s="16"/>
      <c r="Y133" s="16"/>
      <c r="Z133" s="16"/>
      <c r="AA133" s="16"/>
      <c r="AB133" s="16"/>
      <c r="AC133" s="77">
        <v>128</v>
      </c>
      <c r="AD133" s="77">
        <v>0</v>
      </c>
      <c r="AE133" s="77">
        <v>0</v>
      </c>
      <c r="AF133" s="77">
        <v>0</v>
      </c>
    </row>
    <row r="134" spans="1:32" ht="12">
      <c r="A134" s="16"/>
      <c r="B134" s="16"/>
      <c r="C134" s="16"/>
      <c r="D134" s="16"/>
      <c r="E134" s="16"/>
      <c r="F134" s="16"/>
      <c r="G134" s="16"/>
      <c r="H134" s="16"/>
      <c r="I134" s="16"/>
      <c r="J134" s="16"/>
      <c r="K134" s="1044"/>
      <c r="L134" s="1044"/>
      <c r="M134" s="1044"/>
      <c r="N134" s="16"/>
      <c r="O134" s="16"/>
      <c r="P134" s="16"/>
      <c r="Q134" s="16"/>
      <c r="R134" s="16"/>
      <c r="S134" s="16"/>
      <c r="T134" s="16"/>
      <c r="U134" s="16"/>
      <c r="V134" s="16"/>
      <c r="W134" s="16"/>
      <c r="X134" s="16"/>
      <c r="Y134" s="16"/>
      <c r="Z134" s="16"/>
      <c r="AA134" s="16"/>
      <c r="AB134" s="16"/>
      <c r="AC134" s="77">
        <v>129</v>
      </c>
      <c r="AD134" s="77">
        <v>0</v>
      </c>
      <c r="AE134" s="77">
        <v>0</v>
      </c>
      <c r="AF134" s="77">
        <v>0</v>
      </c>
    </row>
    <row r="135" spans="1:32" ht="12">
      <c r="A135" s="16"/>
      <c r="B135" s="16"/>
      <c r="C135" s="16"/>
      <c r="D135" s="16"/>
      <c r="E135" s="16"/>
      <c r="F135" s="16"/>
      <c r="G135" s="16"/>
      <c r="H135" s="16"/>
      <c r="I135" s="16"/>
      <c r="J135" s="16"/>
      <c r="K135" s="1044"/>
      <c r="L135" s="1044"/>
      <c r="M135" s="1044"/>
      <c r="N135" s="16"/>
      <c r="O135" s="16"/>
      <c r="P135" s="16"/>
      <c r="Q135" s="16"/>
      <c r="R135" s="16"/>
      <c r="S135" s="16"/>
      <c r="T135" s="16"/>
      <c r="U135" s="16"/>
      <c r="V135" s="16"/>
      <c r="W135" s="16"/>
      <c r="X135" s="16"/>
      <c r="Y135" s="16"/>
      <c r="Z135" s="16"/>
      <c r="AA135" s="16"/>
      <c r="AB135" s="16"/>
      <c r="AC135" s="77">
        <v>130</v>
      </c>
      <c r="AD135" s="77">
        <v>0</v>
      </c>
      <c r="AE135" s="77">
        <v>0</v>
      </c>
      <c r="AF135" s="77">
        <v>0</v>
      </c>
    </row>
    <row r="136" spans="1:32" ht="12">
      <c r="A136" s="16"/>
      <c r="B136" s="16"/>
      <c r="C136" s="16"/>
      <c r="D136" s="16"/>
      <c r="E136" s="16"/>
      <c r="F136" s="16"/>
      <c r="G136" s="16"/>
      <c r="H136" s="16"/>
      <c r="I136" s="16"/>
      <c r="J136" s="16"/>
      <c r="K136" s="1044"/>
      <c r="L136" s="1044"/>
      <c r="M136" s="1044"/>
      <c r="N136" s="16"/>
      <c r="O136" s="16"/>
      <c r="P136" s="16"/>
      <c r="Q136" s="16"/>
      <c r="R136" s="16"/>
      <c r="S136" s="16"/>
      <c r="T136" s="16"/>
      <c r="U136" s="16"/>
      <c r="V136" s="16"/>
      <c r="W136" s="16"/>
      <c r="X136" s="16"/>
      <c r="Y136" s="16"/>
      <c r="Z136" s="16"/>
      <c r="AA136" s="16"/>
      <c r="AB136" s="16"/>
      <c r="AC136" s="77">
        <v>131</v>
      </c>
      <c r="AD136" s="77">
        <v>0</v>
      </c>
      <c r="AE136" s="77">
        <v>0</v>
      </c>
      <c r="AF136" s="77">
        <v>0</v>
      </c>
    </row>
    <row r="137" spans="1:32" ht="12">
      <c r="A137" s="16"/>
      <c r="B137" s="16"/>
      <c r="C137" s="16"/>
      <c r="D137" s="16"/>
      <c r="E137" s="16"/>
      <c r="F137" s="16"/>
      <c r="G137" s="16"/>
      <c r="H137" s="16"/>
      <c r="I137" s="16"/>
      <c r="J137" s="16"/>
      <c r="K137" s="1044"/>
      <c r="L137" s="1044"/>
      <c r="M137" s="1044"/>
      <c r="N137" s="16"/>
      <c r="O137" s="16"/>
      <c r="P137" s="16"/>
      <c r="Q137" s="16"/>
      <c r="R137" s="16"/>
      <c r="S137" s="16"/>
      <c r="T137" s="16"/>
      <c r="U137" s="16"/>
      <c r="V137" s="16"/>
      <c r="W137" s="16"/>
      <c r="X137" s="16"/>
      <c r="Y137" s="16"/>
      <c r="Z137" s="16"/>
      <c r="AA137" s="16"/>
      <c r="AB137" s="16"/>
      <c r="AC137" s="77">
        <v>132</v>
      </c>
      <c r="AD137" s="77">
        <v>0</v>
      </c>
      <c r="AE137" s="77">
        <v>0</v>
      </c>
      <c r="AF137" s="77">
        <v>0</v>
      </c>
    </row>
    <row r="138" spans="1:32" ht="12">
      <c r="A138" s="16"/>
      <c r="B138" s="16"/>
      <c r="C138" s="16"/>
      <c r="D138" s="16"/>
      <c r="E138" s="16"/>
      <c r="F138" s="16"/>
      <c r="G138" s="16"/>
      <c r="H138" s="16"/>
      <c r="I138" s="16"/>
      <c r="J138" s="16"/>
      <c r="K138" s="1044"/>
      <c r="L138" s="1044"/>
      <c r="M138" s="1044"/>
      <c r="N138" s="16"/>
      <c r="O138" s="16"/>
      <c r="P138" s="16"/>
      <c r="Q138" s="16"/>
      <c r="R138" s="16"/>
      <c r="S138" s="16"/>
      <c r="T138" s="16"/>
      <c r="U138" s="16"/>
      <c r="V138" s="16"/>
      <c r="W138" s="16"/>
      <c r="X138" s="16"/>
      <c r="Y138" s="16"/>
      <c r="Z138" s="16"/>
      <c r="AA138" s="16"/>
      <c r="AB138" s="16"/>
      <c r="AC138" s="77">
        <v>133</v>
      </c>
      <c r="AD138" s="77">
        <v>0</v>
      </c>
      <c r="AE138" s="77">
        <v>0</v>
      </c>
      <c r="AF138" s="77">
        <v>0</v>
      </c>
    </row>
    <row r="139" spans="1:32" ht="12">
      <c r="A139" s="16"/>
      <c r="B139" s="16"/>
      <c r="C139" s="16"/>
      <c r="D139" s="16"/>
      <c r="E139" s="16"/>
      <c r="F139" s="16"/>
      <c r="G139" s="16"/>
      <c r="H139" s="16"/>
      <c r="I139" s="16"/>
      <c r="J139" s="16"/>
      <c r="K139" s="1044"/>
      <c r="L139" s="1044"/>
      <c r="M139" s="1044"/>
      <c r="N139" s="16"/>
      <c r="O139" s="16"/>
      <c r="P139" s="16"/>
      <c r="Q139" s="16"/>
      <c r="R139" s="16"/>
      <c r="S139" s="16"/>
      <c r="T139" s="16"/>
      <c r="U139" s="16"/>
      <c r="V139" s="16"/>
      <c r="W139" s="16"/>
      <c r="X139" s="16"/>
      <c r="Y139" s="16"/>
      <c r="Z139" s="16"/>
      <c r="AA139" s="16"/>
      <c r="AB139" s="16"/>
      <c r="AC139" s="77">
        <v>134</v>
      </c>
      <c r="AD139" s="77">
        <v>0</v>
      </c>
      <c r="AE139" s="77">
        <v>0</v>
      </c>
      <c r="AF139" s="77">
        <v>0</v>
      </c>
    </row>
    <row r="140" spans="1:32" ht="12">
      <c r="A140" s="16"/>
      <c r="B140" s="16"/>
      <c r="C140" s="16"/>
      <c r="D140" s="16"/>
      <c r="E140" s="16"/>
      <c r="F140" s="16"/>
      <c r="G140" s="16"/>
      <c r="H140" s="16"/>
      <c r="I140" s="16"/>
      <c r="J140" s="16"/>
      <c r="K140" s="1044"/>
      <c r="L140" s="1044"/>
      <c r="M140" s="1044"/>
      <c r="N140" s="16"/>
      <c r="O140" s="16"/>
      <c r="P140" s="16"/>
      <c r="Q140" s="16"/>
      <c r="R140" s="16"/>
      <c r="S140" s="16"/>
      <c r="T140" s="16"/>
      <c r="U140" s="16"/>
      <c r="V140" s="16"/>
      <c r="W140" s="16"/>
      <c r="X140" s="16"/>
      <c r="Y140" s="16"/>
      <c r="Z140" s="16"/>
      <c r="AA140" s="16"/>
      <c r="AB140" s="16"/>
      <c r="AC140" s="77">
        <v>135</v>
      </c>
      <c r="AD140" s="77">
        <v>0</v>
      </c>
      <c r="AE140" s="77">
        <v>0</v>
      </c>
      <c r="AF140" s="77">
        <v>0</v>
      </c>
    </row>
    <row r="141" spans="1:32" ht="12">
      <c r="A141" s="16"/>
      <c r="B141" s="16"/>
      <c r="C141" s="16"/>
      <c r="D141" s="16"/>
      <c r="E141" s="16"/>
      <c r="F141" s="16"/>
      <c r="G141" s="16"/>
      <c r="H141" s="16"/>
      <c r="I141" s="16"/>
      <c r="J141" s="16"/>
      <c r="K141" s="1044"/>
      <c r="L141" s="1044"/>
      <c r="M141" s="1044"/>
      <c r="N141" s="16"/>
      <c r="O141" s="16"/>
      <c r="P141" s="16"/>
      <c r="Q141" s="16"/>
      <c r="R141" s="16"/>
      <c r="S141" s="16"/>
      <c r="T141" s="16"/>
      <c r="U141" s="16"/>
      <c r="V141" s="16"/>
      <c r="W141" s="16"/>
      <c r="X141" s="16"/>
      <c r="Y141" s="16"/>
      <c r="Z141" s="16"/>
      <c r="AA141" s="16"/>
      <c r="AB141" s="16"/>
      <c r="AC141" s="77">
        <v>136</v>
      </c>
      <c r="AD141" s="77">
        <v>0</v>
      </c>
      <c r="AE141" s="77">
        <v>0</v>
      </c>
      <c r="AF141" s="77">
        <v>0</v>
      </c>
    </row>
    <row r="142" spans="1:32" ht="12">
      <c r="A142" s="16"/>
      <c r="B142" s="16"/>
      <c r="C142" s="16"/>
      <c r="D142" s="16"/>
      <c r="E142" s="16"/>
      <c r="F142" s="16"/>
      <c r="G142" s="16"/>
      <c r="H142" s="16"/>
      <c r="I142" s="16"/>
      <c r="J142" s="16"/>
      <c r="K142" s="1044"/>
      <c r="L142" s="1044"/>
      <c r="M142" s="1044"/>
      <c r="N142" s="16"/>
      <c r="O142" s="16"/>
      <c r="P142" s="16"/>
      <c r="Q142" s="16"/>
      <c r="R142" s="16"/>
      <c r="S142" s="16"/>
      <c r="T142" s="16"/>
      <c r="U142" s="16"/>
      <c r="V142" s="16"/>
      <c r="W142" s="16"/>
      <c r="X142" s="16"/>
      <c r="Y142" s="16"/>
      <c r="Z142" s="16"/>
      <c r="AA142" s="16"/>
      <c r="AB142" s="16"/>
      <c r="AC142" s="77">
        <v>137</v>
      </c>
      <c r="AD142" s="77">
        <v>0</v>
      </c>
      <c r="AE142" s="77">
        <v>0</v>
      </c>
      <c r="AF142" s="77">
        <v>0</v>
      </c>
    </row>
    <row r="143" spans="1:32" ht="12">
      <c r="A143" s="16"/>
      <c r="B143" s="16"/>
      <c r="C143" s="16"/>
      <c r="D143" s="16"/>
      <c r="E143" s="16"/>
      <c r="F143" s="16"/>
      <c r="G143" s="16"/>
      <c r="H143" s="16"/>
      <c r="I143" s="16"/>
      <c r="J143" s="16"/>
      <c r="K143" s="1044"/>
      <c r="L143" s="1044"/>
      <c r="M143" s="1044"/>
      <c r="N143" s="16"/>
      <c r="O143" s="16"/>
      <c r="P143" s="16"/>
      <c r="Q143" s="16"/>
      <c r="R143" s="16"/>
      <c r="S143" s="16"/>
      <c r="T143" s="16"/>
      <c r="U143" s="16"/>
      <c r="V143" s="16"/>
      <c r="W143" s="16"/>
      <c r="X143" s="16"/>
      <c r="Y143" s="16"/>
      <c r="Z143" s="16"/>
      <c r="AA143" s="16"/>
      <c r="AB143" s="16"/>
      <c r="AC143" s="77">
        <v>138</v>
      </c>
      <c r="AD143" s="77">
        <v>0</v>
      </c>
      <c r="AE143" s="77">
        <v>0</v>
      </c>
      <c r="AF143" s="77">
        <v>0</v>
      </c>
    </row>
    <row r="144" spans="1:32" ht="12">
      <c r="A144" s="16"/>
      <c r="B144" s="16"/>
      <c r="C144" s="16"/>
      <c r="D144" s="16"/>
      <c r="E144" s="16"/>
      <c r="F144" s="16"/>
      <c r="G144" s="16"/>
      <c r="H144" s="16"/>
      <c r="I144" s="16"/>
      <c r="J144" s="16"/>
      <c r="K144" s="1044"/>
      <c r="L144" s="1044"/>
      <c r="M144" s="1044"/>
      <c r="N144" s="16"/>
      <c r="O144" s="16"/>
      <c r="P144" s="16"/>
      <c r="Q144" s="16"/>
      <c r="R144" s="16"/>
      <c r="S144" s="16"/>
      <c r="T144" s="16"/>
      <c r="U144" s="16"/>
      <c r="V144" s="16"/>
      <c r="W144" s="16"/>
      <c r="X144" s="16"/>
      <c r="Y144" s="16"/>
      <c r="Z144" s="16"/>
      <c r="AA144" s="16"/>
      <c r="AB144" s="16"/>
      <c r="AC144" s="77">
        <v>139</v>
      </c>
      <c r="AD144" s="77">
        <v>0</v>
      </c>
      <c r="AE144" s="77">
        <v>0</v>
      </c>
      <c r="AF144" s="77">
        <v>0</v>
      </c>
    </row>
    <row r="145" spans="1:32" ht="12">
      <c r="A145" s="16"/>
      <c r="B145" s="16"/>
      <c r="C145" s="16"/>
      <c r="D145" s="16"/>
      <c r="E145" s="16"/>
      <c r="F145" s="16"/>
      <c r="G145" s="16"/>
      <c r="H145" s="16"/>
      <c r="I145" s="16"/>
      <c r="J145" s="16"/>
      <c r="K145" s="1044"/>
      <c r="L145" s="1044"/>
      <c r="M145" s="1044"/>
      <c r="N145" s="16"/>
      <c r="O145" s="16"/>
      <c r="P145" s="16"/>
      <c r="Q145" s="16"/>
      <c r="R145" s="16"/>
      <c r="S145" s="16"/>
      <c r="T145" s="16"/>
      <c r="U145" s="16"/>
      <c r="V145" s="16"/>
      <c r="W145" s="16"/>
      <c r="X145" s="16"/>
      <c r="Y145" s="16"/>
      <c r="Z145" s="16"/>
      <c r="AA145" s="16"/>
      <c r="AB145" s="16"/>
      <c r="AC145" s="77">
        <v>140</v>
      </c>
      <c r="AD145" s="77">
        <v>0</v>
      </c>
      <c r="AE145" s="77">
        <v>0</v>
      </c>
      <c r="AF145" s="77">
        <v>0</v>
      </c>
    </row>
    <row r="146" spans="1:32" ht="12">
      <c r="A146" s="16"/>
      <c r="B146" s="16"/>
      <c r="C146" s="16"/>
      <c r="D146" s="16"/>
      <c r="E146" s="16"/>
      <c r="F146" s="16"/>
      <c r="G146" s="16"/>
      <c r="H146" s="16"/>
      <c r="I146" s="16"/>
      <c r="J146" s="16"/>
      <c r="K146" s="1044"/>
      <c r="L146" s="1044"/>
      <c r="M146" s="1044"/>
      <c r="N146" s="16"/>
      <c r="O146" s="16"/>
      <c r="P146" s="16"/>
      <c r="Q146" s="16"/>
      <c r="R146" s="16"/>
      <c r="S146" s="16"/>
      <c r="T146" s="16"/>
      <c r="U146" s="16"/>
      <c r="V146" s="16"/>
      <c r="W146" s="16"/>
      <c r="X146" s="16"/>
      <c r="Y146" s="16"/>
      <c r="Z146" s="16"/>
      <c r="AA146" s="16"/>
      <c r="AB146" s="16"/>
      <c r="AC146" s="77">
        <v>141</v>
      </c>
      <c r="AD146" s="77">
        <v>0</v>
      </c>
      <c r="AE146" s="77">
        <v>0</v>
      </c>
      <c r="AF146" s="77">
        <v>0</v>
      </c>
    </row>
    <row r="147" spans="1:32" ht="12">
      <c r="A147" s="16"/>
      <c r="B147" s="16"/>
      <c r="C147" s="16"/>
      <c r="D147" s="16"/>
      <c r="E147" s="16"/>
      <c r="F147" s="16"/>
      <c r="G147" s="16"/>
      <c r="H147" s="16"/>
      <c r="I147" s="16"/>
      <c r="J147" s="16"/>
      <c r="K147" s="1044"/>
      <c r="L147" s="1044"/>
      <c r="M147" s="1044"/>
      <c r="N147" s="16"/>
      <c r="O147" s="16"/>
      <c r="P147" s="16"/>
      <c r="Q147" s="16"/>
      <c r="R147" s="16"/>
      <c r="S147" s="16"/>
      <c r="T147" s="16"/>
      <c r="U147" s="16"/>
      <c r="V147" s="16"/>
      <c r="W147" s="16"/>
      <c r="X147" s="16"/>
      <c r="Y147" s="16"/>
      <c r="Z147" s="16"/>
      <c r="AA147" s="16"/>
      <c r="AB147" s="16"/>
      <c r="AC147" s="77">
        <v>142</v>
      </c>
      <c r="AD147" s="77">
        <v>0</v>
      </c>
      <c r="AE147" s="77">
        <v>0</v>
      </c>
      <c r="AF147" s="77">
        <v>0</v>
      </c>
    </row>
    <row r="148" spans="1:32" ht="12">
      <c r="A148" s="16"/>
      <c r="B148" s="16"/>
      <c r="C148" s="16"/>
      <c r="D148" s="16"/>
      <c r="E148" s="16"/>
      <c r="F148" s="16"/>
      <c r="G148" s="16"/>
      <c r="H148" s="16"/>
      <c r="I148" s="16"/>
      <c r="J148" s="16"/>
      <c r="K148" s="1044"/>
      <c r="L148" s="1044"/>
      <c r="M148" s="1044"/>
      <c r="N148" s="16"/>
      <c r="O148" s="16"/>
      <c r="P148" s="16"/>
      <c r="Q148" s="16"/>
      <c r="R148" s="16"/>
      <c r="S148" s="16"/>
      <c r="T148" s="16"/>
      <c r="U148" s="16"/>
      <c r="V148" s="16"/>
      <c r="W148" s="16"/>
      <c r="X148" s="16"/>
      <c r="Y148" s="16"/>
      <c r="Z148" s="16"/>
      <c r="AA148" s="16"/>
      <c r="AB148" s="16"/>
      <c r="AC148" s="77">
        <v>143</v>
      </c>
      <c r="AD148" s="77">
        <v>0</v>
      </c>
      <c r="AE148" s="77">
        <v>0</v>
      </c>
      <c r="AF148" s="77">
        <v>0</v>
      </c>
    </row>
    <row r="149" spans="1:32" ht="12">
      <c r="A149" s="16"/>
      <c r="B149" s="16"/>
      <c r="C149" s="16"/>
      <c r="D149" s="16"/>
      <c r="E149" s="16"/>
      <c r="F149" s="16"/>
      <c r="G149" s="16"/>
      <c r="H149" s="16"/>
      <c r="I149" s="16"/>
      <c r="J149" s="16"/>
      <c r="K149" s="1044"/>
      <c r="L149" s="1044"/>
      <c r="M149" s="1044"/>
      <c r="N149" s="16"/>
      <c r="O149" s="16"/>
      <c r="P149" s="16"/>
      <c r="Q149" s="16"/>
      <c r="R149" s="16"/>
      <c r="S149" s="16"/>
      <c r="T149" s="16"/>
      <c r="U149" s="16"/>
      <c r="V149" s="16"/>
      <c r="W149" s="16"/>
      <c r="X149" s="16"/>
      <c r="Y149" s="16"/>
      <c r="Z149" s="16"/>
      <c r="AA149" s="16"/>
      <c r="AB149" s="16"/>
      <c r="AC149" s="77">
        <v>144</v>
      </c>
      <c r="AD149" s="77">
        <v>0</v>
      </c>
      <c r="AE149" s="77">
        <v>0</v>
      </c>
      <c r="AF149" s="77">
        <v>0</v>
      </c>
    </row>
    <row r="150" spans="1:32" ht="12">
      <c r="A150" s="16"/>
      <c r="B150" s="16"/>
      <c r="C150" s="16"/>
      <c r="D150" s="16"/>
      <c r="E150" s="16"/>
      <c r="F150" s="16"/>
      <c r="G150" s="16"/>
      <c r="H150" s="16"/>
      <c r="I150" s="16"/>
      <c r="J150" s="16"/>
      <c r="K150" s="1044"/>
      <c r="L150" s="1044"/>
      <c r="M150" s="1044"/>
      <c r="N150" s="16"/>
      <c r="O150" s="16"/>
      <c r="P150" s="16"/>
      <c r="Q150" s="16"/>
      <c r="R150" s="16"/>
      <c r="S150" s="16"/>
      <c r="T150" s="16"/>
      <c r="U150" s="16"/>
      <c r="V150" s="16"/>
      <c r="W150" s="16"/>
      <c r="X150" s="16"/>
      <c r="Y150" s="16"/>
      <c r="Z150" s="16"/>
      <c r="AA150" s="16"/>
      <c r="AB150" s="16"/>
      <c r="AC150" s="77">
        <v>145</v>
      </c>
      <c r="AD150" s="77">
        <v>0</v>
      </c>
      <c r="AE150" s="77">
        <v>0</v>
      </c>
      <c r="AF150" s="77">
        <v>0</v>
      </c>
    </row>
    <row r="151" spans="1:32" ht="12">
      <c r="A151" s="16"/>
      <c r="B151" s="16"/>
      <c r="C151" s="16"/>
      <c r="D151" s="16"/>
      <c r="E151" s="16"/>
      <c r="F151" s="16"/>
      <c r="G151" s="16"/>
      <c r="H151" s="16"/>
      <c r="I151" s="16"/>
      <c r="J151" s="16"/>
      <c r="K151" s="1044"/>
      <c r="L151" s="1044"/>
      <c r="M151" s="1044"/>
      <c r="N151" s="16"/>
      <c r="O151" s="16"/>
      <c r="P151" s="16"/>
      <c r="Q151" s="16"/>
      <c r="R151" s="16"/>
      <c r="S151" s="16"/>
      <c r="T151" s="16"/>
      <c r="U151" s="16"/>
      <c r="V151" s="16"/>
      <c r="W151" s="16"/>
      <c r="X151" s="16"/>
      <c r="Y151" s="16"/>
      <c r="Z151" s="16"/>
      <c r="AA151" s="16"/>
      <c r="AB151" s="16"/>
      <c r="AC151" s="77">
        <v>146</v>
      </c>
      <c r="AD151" s="77">
        <v>0</v>
      </c>
      <c r="AE151" s="77">
        <v>0</v>
      </c>
      <c r="AF151" s="77">
        <v>0</v>
      </c>
    </row>
    <row r="152" spans="1:32" ht="12">
      <c r="A152" s="16"/>
      <c r="B152" s="16"/>
      <c r="C152" s="16"/>
      <c r="D152" s="16"/>
      <c r="E152" s="16"/>
      <c r="F152" s="16"/>
      <c r="G152" s="16"/>
      <c r="H152" s="16"/>
      <c r="I152" s="16"/>
      <c r="J152" s="16"/>
      <c r="K152" s="1044"/>
      <c r="L152" s="1044"/>
      <c r="M152" s="1044"/>
      <c r="N152" s="16"/>
      <c r="O152" s="16"/>
      <c r="P152" s="16"/>
      <c r="Q152" s="16"/>
      <c r="R152" s="16"/>
      <c r="S152" s="16"/>
      <c r="T152" s="16"/>
      <c r="U152" s="16"/>
      <c r="V152" s="16"/>
      <c r="W152" s="16"/>
      <c r="X152" s="16"/>
      <c r="Y152" s="16"/>
      <c r="Z152" s="16"/>
      <c r="AA152" s="16"/>
      <c r="AB152" s="16"/>
      <c r="AC152" s="77">
        <v>147</v>
      </c>
      <c r="AD152" s="77">
        <v>0</v>
      </c>
      <c r="AE152" s="77">
        <v>0</v>
      </c>
      <c r="AF152" s="77">
        <v>0</v>
      </c>
    </row>
    <row r="153" spans="1:32" ht="12">
      <c r="A153" s="16"/>
      <c r="B153" s="16"/>
      <c r="C153" s="16"/>
      <c r="D153" s="16"/>
      <c r="E153" s="16"/>
      <c r="F153" s="16"/>
      <c r="G153" s="16"/>
      <c r="H153" s="16"/>
      <c r="I153" s="16"/>
      <c r="J153" s="16"/>
      <c r="K153" s="1044"/>
      <c r="L153" s="1044"/>
      <c r="M153" s="1044"/>
      <c r="N153" s="16"/>
      <c r="O153" s="16"/>
      <c r="P153" s="16"/>
      <c r="Q153" s="16"/>
      <c r="R153" s="16"/>
      <c r="S153" s="16"/>
      <c r="T153" s="16"/>
      <c r="U153" s="16"/>
      <c r="V153" s="16"/>
      <c r="W153" s="16"/>
      <c r="X153" s="16"/>
      <c r="Y153" s="16"/>
      <c r="Z153" s="16"/>
      <c r="AA153" s="16"/>
      <c r="AB153" s="16"/>
      <c r="AC153" s="77">
        <v>148</v>
      </c>
      <c r="AD153" s="77">
        <v>0</v>
      </c>
      <c r="AE153" s="77">
        <v>0</v>
      </c>
      <c r="AF153" s="77">
        <v>0</v>
      </c>
    </row>
    <row r="154" spans="1:32" ht="12">
      <c r="A154" s="16"/>
      <c r="B154" s="16"/>
      <c r="C154" s="16"/>
      <c r="D154" s="16"/>
      <c r="E154" s="16"/>
      <c r="F154" s="16"/>
      <c r="G154" s="16"/>
      <c r="H154" s="16"/>
      <c r="I154" s="16"/>
      <c r="J154" s="16"/>
      <c r="K154" s="1044"/>
      <c r="L154" s="1044"/>
      <c r="M154" s="1044"/>
      <c r="N154" s="16"/>
      <c r="O154" s="16"/>
      <c r="P154" s="16"/>
      <c r="Q154" s="16"/>
      <c r="R154" s="16"/>
      <c r="S154" s="16"/>
      <c r="T154" s="16"/>
      <c r="U154" s="16"/>
      <c r="V154" s="16"/>
      <c r="W154" s="16"/>
      <c r="X154" s="16"/>
      <c r="Y154" s="16"/>
      <c r="Z154" s="16"/>
      <c r="AA154" s="16"/>
      <c r="AB154" s="16"/>
      <c r="AC154" s="77">
        <v>149</v>
      </c>
      <c r="AD154" s="77">
        <v>0</v>
      </c>
      <c r="AE154" s="77">
        <v>0</v>
      </c>
      <c r="AF154" s="77">
        <v>0</v>
      </c>
    </row>
    <row r="155" spans="1:32" ht="12">
      <c r="A155" s="16"/>
      <c r="B155" s="16"/>
      <c r="C155" s="16"/>
      <c r="D155" s="16"/>
      <c r="E155" s="16"/>
      <c r="F155" s="16"/>
      <c r="G155" s="16"/>
      <c r="H155" s="16"/>
      <c r="I155" s="16"/>
      <c r="J155" s="16"/>
      <c r="K155" s="1044"/>
      <c r="L155" s="1044"/>
      <c r="M155" s="1044"/>
      <c r="N155" s="16"/>
      <c r="O155" s="16"/>
      <c r="P155" s="16"/>
      <c r="Q155" s="16"/>
      <c r="R155" s="16"/>
      <c r="S155" s="16"/>
      <c r="T155" s="16"/>
      <c r="U155" s="16"/>
      <c r="V155" s="16"/>
      <c r="W155" s="16"/>
      <c r="X155" s="16"/>
      <c r="Y155" s="16"/>
      <c r="Z155" s="16"/>
      <c r="AA155" s="16"/>
      <c r="AB155" s="16"/>
      <c r="AC155" s="77">
        <v>150</v>
      </c>
      <c r="AD155" s="77">
        <v>0</v>
      </c>
      <c r="AE155" s="77">
        <v>0</v>
      </c>
      <c r="AF155" s="77">
        <v>0</v>
      </c>
    </row>
    <row r="156" spans="1:32" ht="12">
      <c r="A156" s="16"/>
      <c r="B156" s="16"/>
      <c r="C156" s="16"/>
      <c r="D156" s="16"/>
      <c r="E156" s="16"/>
      <c r="F156" s="16"/>
      <c r="G156" s="16"/>
      <c r="H156" s="16"/>
      <c r="I156" s="16"/>
      <c r="J156" s="16"/>
      <c r="K156" s="1044"/>
      <c r="L156" s="1044"/>
      <c r="M156" s="1044"/>
      <c r="N156" s="16"/>
      <c r="O156" s="16"/>
      <c r="P156" s="16"/>
      <c r="Q156" s="16"/>
      <c r="R156" s="16"/>
      <c r="S156" s="16"/>
      <c r="T156" s="16"/>
      <c r="U156" s="16"/>
      <c r="V156" s="16"/>
      <c r="W156" s="16"/>
      <c r="X156" s="16"/>
      <c r="Y156" s="16"/>
      <c r="Z156" s="16"/>
      <c r="AA156" s="16"/>
      <c r="AB156" s="16"/>
      <c r="AC156" s="77">
        <v>151</v>
      </c>
      <c r="AD156" s="77">
        <v>0</v>
      </c>
      <c r="AE156" s="77">
        <v>0</v>
      </c>
      <c r="AF156" s="77">
        <v>0</v>
      </c>
    </row>
    <row r="157" spans="1:32" ht="12">
      <c r="A157" s="16"/>
      <c r="B157" s="16"/>
      <c r="C157" s="16"/>
      <c r="D157" s="16"/>
      <c r="E157" s="16"/>
      <c r="F157" s="16"/>
      <c r="G157" s="16"/>
      <c r="H157" s="16"/>
      <c r="I157" s="16"/>
      <c r="J157" s="16"/>
      <c r="K157" s="1044"/>
      <c r="L157" s="1044"/>
      <c r="M157" s="1044"/>
      <c r="N157" s="16"/>
      <c r="O157" s="16"/>
      <c r="P157" s="16"/>
      <c r="Q157" s="16"/>
      <c r="R157" s="16"/>
      <c r="S157" s="16"/>
      <c r="T157" s="16"/>
      <c r="U157" s="16"/>
      <c r="V157" s="16"/>
      <c r="W157" s="16"/>
      <c r="X157" s="16"/>
      <c r="Y157" s="16"/>
      <c r="Z157" s="16"/>
      <c r="AA157" s="16"/>
      <c r="AB157" s="16"/>
      <c r="AC157" s="77">
        <v>152</v>
      </c>
      <c r="AD157" s="77">
        <v>0</v>
      </c>
      <c r="AE157" s="77">
        <v>0</v>
      </c>
      <c r="AF157" s="77">
        <v>0</v>
      </c>
    </row>
    <row r="158" spans="1:32" ht="12">
      <c r="A158" s="16"/>
      <c r="B158" s="16"/>
      <c r="C158" s="16"/>
      <c r="D158" s="16"/>
      <c r="E158" s="16"/>
      <c r="F158" s="16"/>
      <c r="G158" s="16"/>
      <c r="H158" s="16"/>
      <c r="I158" s="16"/>
      <c r="J158" s="16"/>
      <c r="K158" s="1044"/>
      <c r="L158" s="1044"/>
      <c r="M158" s="1044"/>
      <c r="N158" s="16"/>
      <c r="O158" s="16"/>
      <c r="P158" s="16"/>
      <c r="Q158" s="16"/>
      <c r="R158" s="16"/>
      <c r="S158" s="16"/>
      <c r="T158" s="16"/>
      <c r="U158" s="16"/>
      <c r="V158" s="16"/>
      <c r="W158" s="16"/>
      <c r="X158" s="16"/>
      <c r="Y158" s="16"/>
      <c r="Z158" s="16"/>
      <c r="AA158" s="16"/>
      <c r="AB158" s="16"/>
      <c r="AC158" s="77">
        <v>153</v>
      </c>
      <c r="AD158" s="77">
        <v>0</v>
      </c>
      <c r="AE158" s="77">
        <v>0</v>
      </c>
      <c r="AF158" s="77">
        <v>0</v>
      </c>
    </row>
    <row r="159" spans="1:32" ht="12">
      <c r="A159" s="16"/>
      <c r="B159" s="16"/>
      <c r="C159" s="16"/>
      <c r="D159" s="16"/>
      <c r="E159" s="16"/>
      <c r="F159" s="16"/>
      <c r="G159" s="16"/>
      <c r="H159" s="16"/>
      <c r="I159" s="16"/>
      <c r="J159" s="16"/>
      <c r="K159" s="1044"/>
      <c r="L159" s="1044"/>
      <c r="M159" s="1044"/>
      <c r="N159" s="16"/>
      <c r="O159" s="16"/>
      <c r="P159" s="16"/>
      <c r="Q159" s="16"/>
      <c r="R159" s="16"/>
      <c r="S159" s="16"/>
      <c r="T159" s="16"/>
      <c r="U159" s="16"/>
      <c r="V159" s="16"/>
      <c r="W159" s="16"/>
      <c r="X159" s="16"/>
      <c r="Y159" s="16"/>
      <c r="Z159" s="16"/>
      <c r="AA159" s="16"/>
      <c r="AB159" s="16"/>
      <c r="AC159" s="77">
        <v>154</v>
      </c>
      <c r="AD159" s="77">
        <v>0</v>
      </c>
      <c r="AE159" s="77">
        <v>0</v>
      </c>
      <c r="AF159" s="77">
        <v>0</v>
      </c>
    </row>
    <row r="160" spans="1:32" ht="12">
      <c r="A160" s="16"/>
      <c r="B160" s="16"/>
      <c r="C160" s="16"/>
      <c r="D160" s="16"/>
      <c r="E160" s="16"/>
      <c r="F160" s="16"/>
      <c r="G160" s="16"/>
      <c r="H160" s="16"/>
      <c r="I160" s="16"/>
      <c r="J160" s="16"/>
      <c r="K160" s="1044"/>
      <c r="L160" s="1044"/>
      <c r="M160" s="1044"/>
      <c r="N160" s="16"/>
      <c r="O160" s="16"/>
      <c r="P160" s="16"/>
      <c r="Q160" s="16"/>
      <c r="R160" s="16"/>
      <c r="S160" s="16"/>
      <c r="T160" s="16"/>
      <c r="U160" s="16"/>
      <c r="V160" s="16"/>
      <c r="W160" s="16"/>
      <c r="X160" s="16"/>
      <c r="Y160" s="16"/>
      <c r="Z160" s="16"/>
      <c r="AA160" s="16"/>
      <c r="AB160" s="16"/>
      <c r="AC160" s="77">
        <v>155</v>
      </c>
      <c r="AD160" s="77">
        <v>0</v>
      </c>
      <c r="AE160" s="77">
        <v>0</v>
      </c>
      <c r="AF160" s="77">
        <v>0</v>
      </c>
    </row>
    <row r="161" spans="1:32" ht="12">
      <c r="A161" s="16"/>
      <c r="B161" s="16"/>
      <c r="C161" s="16"/>
      <c r="D161" s="16"/>
      <c r="E161" s="16"/>
      <c r="F161" s="16"/>
      <c r="G161" s="16"/>
      <c r="H161" s="16"/>
      <c r="I161" s="16"/>
      <c r="J161" s="16"/>
      <c r="K161" s="1044"/>
      <c r="L161" s="1044"/>
      <c r="M161" s="1044"/>
      <c r="N161" s="16"/>
      <c r="O161" s="16"/>
      <c r="P161" s="16"/>
      <c r="Q161" s="16"/>
      <c r="R161" s="16"/>
      <c r="S161" s="16"/>
      <c r="T161" s="16"/>
      <c r="U161" s="16"/>
      <c r="V161" s="16"/>
      <c r="W161" s="16"/>
      <c r="X161" s="16"/>
      <c r="Y161" s="16"/>
      <c r="Z161" s="16"/>
      <c r="AA161" s="16"/>
      <c r="AB161" s="16"/>
      <c r="AC161" s="77">
        <v>156</v>
      </c>
      <c r="AD161" s="77">
        <v>0</v>
      </c>
      <c r="AE161" s="77">
        <v>0</v>
      </c>
      <c r="AF161" s="77">
        <v>0</v>
      </c>
    </row>
    <row r="162" spans="1:32" ht="12">
      <c r="A162" s="16"/>
      <c r="B162" s="16"/>
      <c r="C162" s="16"/>
      <c r="D162" s="16"/>
      <c r="E162" s="16"/>
      <c r="F162" s="16"/>
      <c r="G162" s="16"/>
      <c r="H162" s="16"/>
      <c r="I162" s="16"/>
      <c r="J162" s="16"/>
      <c r="K162" s="1044"/>
      <c r="L162" s="1044"/>
      <c r="M162" s="1044"/>
      <c r="N162" s="16"/>
      <c r="O162" s="16"/>
      <c r="P162" s="16"/>
      <c r="Q162" s="16"/>
      <c r="R162" s="16"/>
      <c r="S162" s="16"/>
      <c r="T162" s="16"/>
      <c r="U162" s="16"/>
      <c r="V162" s="16"/>
      <c r="W162" s="16"/>
      <c r="X162" s="16"/>
      <c r="Y162" s="16"/>
      <c r="Z162" s="16"/>
      <c r="AA162" s="16"/>
      <c r="AB162" s="16"/>
      <c r="AC162" s="77">
        <v>157</v>
      </c>
      <c r="AD162" s="77">
        <v>0</v>
      </c>
      <c r="AE162" s="77">
        <v>0</v>
      </c>
      <c r="AF162" s="77">
        <v>0</v>
      </c>
    </row>
    <row r="163" spans="1:32" ht="12">
      <c r="A163" s="16"/>
      <c r="B163" s="16"/>
      <c r="C163" s="16"/>
      <c r="D163" s="16"/>
      <c r="E163" s="16"/>
      <c r="F163" s="16"/>
      <c r="G163" s="16"/>
      <c r="H163" s="16"/>
      <c r="I163" s="16"/>
      <c r="J163" s="16"/>
      <c r="K163" s="1044"/>
      <c r="L163" s="1044"/>
      <c r="M163" s="1044"/>
      <c r="N163" s="16"/>
      <c r="O163" s="16"/>
      <c r="P163" s="16"/>
      <c r="Q163" s="16"/>
      <c r="R163" s="16"/>
      <c r="S163" s="16"/>
      <c r="T163" s="16"/>
      <c r="U163" s="16"/>
      <c r="V163" s="16"/>
      <c r="W163" s="16"/>
      <c r="X163" s="16"/>
      <c r="Y163" s="16"/>
      <c r="Z163" s="16"/>
      <c r="AA163" s="16"/>
      <c r="AB163" s="16"/>
      <c r="AC163" s="77">
        <v>158</v>
      </c>
      <c r="AD163" s="77">
        <v>0</v>
      </c>
      <c r="AE163" s="77">
        <v>0</v>
      </c>
      <c r="AF163" s="77">
        <v>0</v>
      </c>
    </row>
    <row r="164" spans="1:32" ht="12">
      <c r="A164" s="16"/>
      <c r="B164" s="16"/>
      <c r="C164" s="16"/>
      <c r="D164" s="16"/>
      <c r="E164" s="16"/>
      <c r="F164" s="16"/>
      <c r="G164" s="16"/>
      <c r="H164" s="16"/>
      <c r="I164" s="16"/>
      <c r="J164" s="16"/>
      <c r="K164" s="1044"/>
      <c r="L164" s="1044"/>
      <c r="M164" s="1044"/>
      <c r="N164" s="16"/>
      <c r="O164" s="16"/>
      <c r="P164" s="16"/>
      <c r="Q164" s="16"/>
      <c r="R164" s="16"/>
      <c r="S164" s="16"/>
      <c r="T164" s="16"/>
      <c r="U164" s="16"/>
      <c r="V164" s="16"/>
      <c r="W164" s="16"/>
      <c r="X164" s="16"/>
      <c r="Y164" s="16"/>
      <c r="Z164" s="16"/>
      <c r="AA164" s="16"/>
      <c r="AB164" s="16"/>
      <c r="AC164" s="77">
        <v>159</v>
      </c>
      <c r="AD164" s="77">
        <v>0</v>
      </c>
      <c r="AE164" s="77">
        <v>0</v>
      </c>
      <c r="AF164" s="77">
        <v>0</v>
      </c>
    </row>
    <row r="165" spans="1:32" ht="12">
      <c r="A165" s="16"/>
      <c r="B165" s="16"/>
      <c r="C165" s="16"/>
      <c r="D165" s="16"/>
      <c r="E165" s="16"/>
      <c r="F165" s="16"/>
      <c r="G165" s="16"/>
      <c r="H165" s="16"/>
      <c r="I165" s="16"/>
      <c r="J165" s="16"/>
      <c r="K165" s="1044"/>
      <c r="L165" s="1044"/>
      <c r="M165" s="1044"/>
      <c r="N165" s="16"/>
      <c r="O165" s="16"/>
      <c r="P165" s="16"/>
      <c r="Q165" s="16"/>
      <c r="R165" s="16"/>
      <c r="S165" s="16"/>
      <c r="T165" s="16"/>
      <c r="U165" s="16"/>
      <c r="V165" s="16"/>
      <c r="W165" s="16"/>
      <c r="X165" s="16"/>
      <c r="Y165" s="16"/>
      <c r="Z165" s="16"/>
      <c r="AA165" s="16"/>
      <c r="AB165" s="16"/>
      <c r="AC165" s="77">
        <v>160</v>
      </c>
      <c r="AD165" s="77">
        <v>0</v>
      </c>
      <c r="AE165" s="77">
        <v>0</v>
      </c>
      <c r="AF165" s="77">
        <v>0</v>
      </c>
    </row>
    <row r="166" spans="1:32" ht="12">
      <c r="A166" s="16"/>
      <c r="B166" s="16"/>
      <c r="C166" s="16"/>
      <c r="D166" s="16"/>
      <c r="E166" s="16"/>
      <c r="F166" s="16"/>
      <c r="G166" s="16"/>
      <c r="H166" s="16"/>
      <c r="I166" s="16"/>
      <c r="J166" s="16"/>
      <c r="K166" s="1044"/>
      <c r="L166" s="1044"/>
      <c r="M166" s="1044"/>
      <c r="N166" s="16"/>
      <c r="O166" s="16"/>
      <c r="P166" s="16"/>
      <c r="Q166" s="16"/>
      <c r="R166" s="16"/>
      <c r="S166" s="16"/>
      <c r="T166" s="16"/>
      <c r="U166" s="16"/>
      <c r="V166" s="16"/>
      <c r="W166" s="16"/>
      <c r="X166" s="16"/>
      <c r="Y166" s="16"/>
      <c r="Z166" s="16"/>
      <c r="AA166" s="16"/>
      <c r="AB166" s="16"/>
      <c r="AC166" s="77">
        <v>161</v>
      </c>
      <c r="AD166" s="77">
        <v>0</v>
      </c>
      <c r="AE166" s="77">
        <v>0</v>
      </c>
      <c r="AF166" s="77">
        <v>0</v>
      </c>
    </row>
    <row r="167" spans="1:32" ht="12">
      <c r="A167" s="16"/>
      <c r="B167" s="16"/>
      <c r="C167" s="16"/>
      <c r="D167" s="16"/>
      <c r="E167" s="16"/>
      <c r="F167" s="16"/>
      <c r="G167" s="16"/>
      <c r="H167" s="16"/>
      <c r="I167" s="16"/>
      <c r="J167" s="16"/>
      <c r="K167" s="1044"/>
      <c r="L167" s="1044"/>
      <c r="M167" s="1044"/>
      <c r="N167" s="16"/>
      <c r="O167" s="16"/>
      <c r="P167" s="16"/>
      <c r="Q167" s="16"/>
      <c r="R167" s="16"/>
      <c r="S167" s="16"/>
      <c r="T167" s="16"/>
      <c r="U167" s="16"/>
      <c r="V167" s="16"/>
      <c r="W167" s="16"/>
      <c r="X167" s="16"/>
      <c r="Y167" s="16"/>
      <c r="Z167" s="16"/>
      <c r="AA167" s="16"/>
      <c r="AB167" s="16"/>
      <c r="AC167" s="77">
        <v>162</v>
      </c>
      <c r="AD167" s="77">
        <v>0</v>
      </c>
      <c r="AE167" s="77">
        <v>0</v>
      </c>
      <c r="AF167" s="77">
        <v>0</v>
      </c>
    </row>
    <row r="168" spans="1:32" ht="12">
      <c r="A168" s="16"/>
      <c r="B168" s="16"/>
      <c r="C168" s="16"/>
      <c r="D168" s="16"/>
      <c r="E168" s="16"/>
      <c r="F168" s="16"/>
      <c r="G168" s="16"/>
      <c r="H168" s="16"/>
      <c r="I168" s="16"/>
      <c r="J168" s="16"/>
      <c r="K168" s="1044"/>
      <c r="L168" s="1044"/>
      <c r="M168" s="1044"/>
      <c r="N168" s="16"/>
      <c r="O168" s="16"/>
      <c r="P168" s="16"/>
      <c r="Q168" s="16"/>
      <c r="R168" s="16"/>
      <c r="S168" s="16"/>
      <c r="T168" s="16"/>
      <c r="U168" s="16"/>
      <c r="V168" s="16"/>
      <c r="W168" s="16"/>
      <c r="X168" s="16"/>
      <c r="Y168" s="16"/>
      <c r="Z168" s="16"/>
      <c r="AA168" s="16"/>
      <c r="AB168" s="16"/>
      <c r="AC168" s="77">
        <v>163</v>
      </c>
      <c r="AD168" s="77">
        <v>0</v>
      </c>
      <c r="AE168" s="77">
        <v>0</v>
      </c>
      <c r="AF168" s="77">
        <v>0</v>
      </c>
    </row>
    <row r="169" spans="1:32" ht="12">
      <c r="A169" s="16"/>
      <c r="B169" s="16"/>
      <c r="C169" s="16"/>
      <c r="D169" s="16"/>
      <c r="E169" s="16"/>
      <c r="F169" s="16"/>
      <c r="G169" s="16"/>
      <c r="H169" s="16"/>
      <c r="I169" s="16"/>
      <c r="J169" s="16"/>
      <c r="K169" s="1044"/>
      <c r="L169" s="1044"/>
      <c r="M169" s="1044"/>
      <c r="N169" s="16"/>
      <c r="O169" s="16"/>
      <c r="P169" s="16"/>
      <c r="Q169" s="16"/>
      <c r="R169" s="16"/>
      <c r="S169" s="16"/>
      <c r="T169" s="16"/>
      <c r="U169" s="16"/>
      <c r="V169" s="16"/>
      <c r="W169" s="16"/>
      <c r="X169" s="16"/>
      <c r="Y169" s="16"/>
      <c r="Z169" s="16"/>
      <c r="AA169" s="16"/>
      <c r="AB169" s="16"/>
      <c r="AC169" s="77">
        <v>164</v>
      </c>
      <c r="AD169" s="77">
        <v>0</v>
      </c>
      <c r="AE169" s="77">
        <v>0</v>
      </c>
      <c r="AF169" s="77">
        <v>0</v>
      </c>
    </row>
    <row r="170" spans="1:32" ht="12">
      <c r="A170" s="16"/>
      <c r="B170" s="16"/>
      <c r="C170" s="16"/>
      <c r="D170" s="16"/>
      <c r="E170" s="16"/>
      <c r="F170" s="16"/>
      <c r="G170" s="16"/>
      <c r="H170" s="16"/>
      <c r="I170" s="16"/>
      <c r="J170" s="16"/>
      <c r="K170" s="1044"/>
      <c r="L170" s="1044"/>
      <c r="M170" s="1044"/>
      <c r="N170" s="16"/>
      <c r="O170" s="16"/>
      <c r="P170" s="16"/>
      <c r="Q170" s="16"/>
      <c r="R170" s="16"/>
      <c r="S170" s="16"/>
      <c r="T170" s="16"/>
      <c r="U170" s="16"/>
      <c r="V170" s="16"/>
      <c r="W170" s="16"/>
      <c r="X170" s="16"/>
      <c r="Y170" s="16"/>
      <c r="Z170" s="16"/>
      <c r="AA170" s="16"/>
      <c r="AB170" s="16"/>
      <c r="AC170" s="77">
        <v>165</v>
      </c>
      <c r="AD170" s="77">
        <v>0</v>
      </c>
      <c r="AE170" s="77">
        <v>0</v>
      </c>
      <c r="AF170" s="77">
        <v>0</v>
      </c>
    </row>
    <row r="171" spans="1:32" ht="12">
      <c r="A171" s="16"/>
      <c r="B171" s="16"/>
      <c r="C171" s="16"/>
      <c r="D171" s="16"/>
      <c r="E171" s="16"/>
      <c r="F171" s="16"/>
      <c r="G171" s="16"/>
      <c r="H171" s="16"/>
      <c r="I171" s="16"/>
      <c r="J171" s="16"/>
      <c r="K171" s="1044"/>
      <c r="L171" s="1044"/>
      <c r="M171" s="1044"/>
      <c r="N171" s="16"/>
      <c r="O171" s="16"/>
      <c r="P171" s="16"/>
      <c r="Q171" s="16"/>
      <c r="R171" s="16"/>
      <c r="S171" s="16"/>
      <c r="T171" s="16"/>
      <c r="U171" s="16"/>
      <c r="V171" s="16"/>
      <c r="W171" s="16"/>
      <c r="X171" s="16"/>
      <c r="Y171" s="16"/>
      <c r="Z171" s="16"/>
      <c r="AA171" s="16"/>
      <c r="AB171" s="16"/>
      <c r="AC171" s="77">
        <v>166</v>
      </c>
      <c r="AD171" s="77">
        <v>0</v>
      </c>
      <c r="AE171" s="77">
        <v>0</v>
      </c>
      <c r="AF171" s="77">
        <v>0</v>
      </c>
    </row>
    <row r="172" spans="1:32" ht="12">
      <c r="A172" s="16"/>
      <c r="B172" s="16"/>
      <c r="C172" s="16"/>
      <c r="D172" s="16"/>
      <c r="E172" s="16"/>
      <c r="F172" s="16"/>
      <c r="G172" s="16"/>
      <c r="H172" s="16"/>
      <c r="I172" s="16"/>
      <c r="J172" s="16"/>
      <c r="K172" s="1044"/>
      <c r="L172" s="1044"/>
      <c r="M172" s="1044"/>
      <c r="N172" s="16"/>
      <c r="O172" s="16"/>
      <c r="P172" s="16"/>
      <c r="Q172" s="16"/>
      <c r="R172" s="16"/>
      <c r="S172" s="16"/>
      <c r="T172" s="16"/>
      <c r="U172" s="16"/>
      <c r="V172" s="16"/>
      <c r="W172" s="16"/>
      <c r="X172" s="16"/>
      <c r="Y172" s="16"/>
      <c r="Z172" s="16"/>
      <c r="AA172" s="16"/>
      <c r="AB172" s="16"/>
      <c r="AC172" s="77">
        <v>167</v>
      </c>
      <c r="AD172" s="77">
        <v>0</v>
      </c>
      <c r="AE172" s="77">
        <v>0</v>
      </c>
      <c r="AF172" s="77">
        <v>0</v>
      </c>
    </row>
    <row r="173" spans="1:32" ht="12">
      <c r="A173" s="16"/>
      <c r="B173" s="16"/>
      <c r="C173" s="16"/>
      <c r="D173" s="16"/>
      <c r="E173" s="16"/>
      <c r="F173" s="16"/>
      <c r="G173" s="16"/>
      <c r="H173" s="16"/>
      <c r="I173" s="16"/>
      <c r="J173" s="16"/>
      <c r="K173" s="1044"/>
      <c r="L173" s="1044"/>
      <c r="M173" s="1044"/>
      <c r="N173" s="16"/>
      <c r="O173" s="16"/>
      <c r="P173" s="16"/>
      <c r="Q173" s="16"/>
      <c r="R173" s="16"/>
      <c r="S173" s="16"/>
      <c r="T173" s="16"/>
      <c r="U173" s="16"/>
      <c r="V173" s="16"/>
      <c r="W173" s="16"/>
      <c r="X173" s="16"/>
      <c r="Y173" s="16"/>
      <c r="Z173" s="16"/>
      <c r="AA173" s="16"/>
      <c r="AB173" s="16"/>
      <c r="AC173" s="77">
        <v>168</v>
      </c>
      <c r="AD173" s="77">
        <v>0</v>
      </c>
      <c r="AE173" s="77">
        <v>0</v>
      </c>
      <c r="AF173" s="77">
        <v>0</v>
      </c>
    </row>
    <row r="174" spans="1:32" ht="12">
      <c r="A174" s="16"/>
      <c r="B174" s="16"/>
      <c r="C174" s="16"/>
      <c r="D174" s="16"/>
      <c r="E174" s="16"/>
      <c r="F174" s="16"/>
      <c r="G174" s="16"/>
      <c r="H174" s="16"/>
      <c r="I174" s="16"/>
      <c r="J174" s="16"/>
      <c r="K174" s="1044"/>
      <c r="L174" s="1044"/>
      <c r="M174" s="1044"/>
      <c r="N174" s="16"/>
      <c r="O174" s="16"/>
      <c r="P174" s="16"/>
      <c r="Q174" s="16"/>
      <c r="R174" s="16"/>
      <c r="S174" s="16"/>
      <c r="T174" s="16"/>
      <c r="U174" s="16"/>
      <c r="V174" s="16"/>
      <c r="W174" s="16"/>
      <c r="X174" s="16"/>
      <c r="Y174" s="16"/>
      <c r="Z174" s="16"/>
      <c r="AA174" s="16"/>
      <c r="AB174" s="16"/>
      <c r="AC174" s="77">
        <v>169</v>
      </c>
      <c r="AD174" s="77">
        <v>0</v>
      </c>
      <c r="AE174" s="77">
        <v>0</v>
      </c>
      <c r="AF174" s="77">
        <v>0</v>
      </c>
    </row>
    <row r="175" spans="1:32" ht="12">
      <c r="A175" s="16"/>
      <c r="B175" s="16"/>
      <c r="C175" s="16"/>
      <c r="D175" s="16"/>
      <c r="E175" s="16"/>
      <c r="F175" s="16"/>
      <c r="G175" s="16"/>
      <c r="H175" s="16"/>
      <c r="I175" s="16"/>
      <c r="J175" s="16"/>
      <c r="K175" s="1044"/>
      <c r="L175" s="1044"/>
      <c r="M175" s="1044"/>
      <c r="N175" s="16"/>
      <c r="O175" s="16"/>
      <c r="P175" s="16"/>
      <c r="Q175" s="16"/>
      <c r="R175" s="16"/>
      <c r="S175" s="16"/>
      <c r="T175" s="16"/>
      <c r="U175" s="16"/>
      <c r="V175" s="16"/>
      <c r="W175" s="16"/>
      <c r="X175" s="16"/>
      <c r="Y175" s="16"/>
      <c r="Z175" s="16"/>
      <c r="AA175" s="16"/>
      <c r="AB175" s="16"/>
      <c r="AC175" s="77">
        <v>170</v>
      </c>
      <c r="AD175" s="77">
        <v>0</v>
      </c>
      <c r="AE175" s="77">
        <v>0</v>
      </c>
      <c r="AF175" s="77">
        <v>0</v>
      </c>
    </row>
    <row r="176" spans="1:32" ht="12">
      <c r="A176" s="16"/>
      <c r="B176" s="16"/>
      <c r="C176" s="16"/>
      <c r="D176" s="16"/>
      <c r="E176" s="16"/>
      <c r="F176" s="16"/>
      <c r="G176" s="16"/>
      <c r="H176" s="16"/>
      <c r="I176" s="16"/>
      <c r="J176" s="16"/>
      <c r="K176" s="1044"/>
      <c r="L176" s="1044"/>
      <c r="M176" s="1044"/>
      <c r="N176" s="16"/>
      <c r="O176" s="16"/>
      <c r="P176" s="16"/>
      <c r="Q176" s="16"/>
      <c r="R176" s="16"/>
      <c r="S176" s="16"/>
      <c r="T176" s="16"/>
      <c r="U176" s="16"/>
      <c r="V176" s="16"/>
      <c r="W176" s="16"/>
      <c r="X176" s="16"/>
      <c r="Y176" s="16"/>
      <c r="Z176" s="16"/>
      <c r="AA176" s="16"/>
      <c r="AB176" s="16"/>
      <c r="AC176" s="77">
        <v>171</v>
      </c>
      <c r="AD176" s="77">
        <v>0</v>
      </c>
      <c r="AE176" s="77">
        <v>0</v>
      </c>
      <c r="AF176" s="77">
        <v>0</v>
      </c>
    </row>
    <row r="177" spans="1:32" ht="12">
      <c r="A177" s="16"/>
      <c r="B177" s="16"/>
      <c r="C177" s="16"/>
      <c r="D177" s="16"/>
      <c r="E177" s="16"/>
      <c r="F177" s="16"/>
      <c r="G177" s="16"/>
      <c r="H177" s="16"/>
      <c r="I177" s="16"/>
      <c r="J177" s="16"/>
      <c r="K177" s="1044"/>
      <c r="L177" s="1044"/>
      <c r="M177" s="1044"/>
      <c r="N177" s="16"/>
      <c r="O177" s="16"/>
      <c r="P177" s="16"/>
      <c r="Q177" s="16"/>
      <c r="R177" s="16"/>
      <c r="S177" s="16"/>
      <c r="T177" s="16"/>
      <c r="U177" s="16"/>
      <c r="V177" s="16"/>
      <c r="W177" s="16"/>
      <c r="X177" s="16"/>
      <c r="Y177" s="16"/>
      <c r="Z177" s="16"/>
      <c r="AA177" s="16"/>
      <c r="AB177" s="16"/>
      <c r="AC177" s="77">
        <v>172</v>
      </c>
      <c r="AD177" s="77">
        <v>0</v>
      </c>
      <c r="AE177" s="77">
        <v>0</v>
      </c>
      <c r="AF177" s="77">
        <v>0</v>
      </c>
    </row>
    <row r="178" spans="1:32" ht="12">
      <c r="A178" s="16"/>
      <c r="B178" s="16"/>
      <c r="C178" s="16"/>
      <c r="D178" s="16"/>
      <c r="E178" s="16"/>
      <c r="F178" s="16"/>
      <c r="G178" s="16"/>
      <c r="H178" s="16"/>
      <c r="I178" s="16"/>
      <c r="J178" s="16"/>
      <c r="K178" s="1044"/>
      <c r="L178" s="1044"/>
      <c r="M178" s="1044"/>
      <c r="N178" s="16"/>
      <c r="O178" s="16"/>
      <c r="P178" s="16"/>
      <c r="Q178" s="16"/>
      <c r="R178" s="16"/>
      <c r="S178" s="16"/>
      <c r="T178" s="16"/>
      <c r="U178" s="16"/>
      <c r="V178" s="16"/>
      <c r="W178" s="16"/>
      <c r="X178" s="16"/>
      <c r="Y178" s="16"/>
      <c r="Z178" s="16"/>
      <c r="AA178" s="16"/>
      <c r="AB178" s="16"/>
      <c r="AC178" s="77">
        <v>173</v>
      </c>
      <c r="AD178" s="77">
        <v>0</v>
      </c>
      <c r="AE178" s="77">
        <v>0</v>
      </c>
      <c r="AF178" s="77">
        <v>0</v>
      </c>
    </row>
    <row r="179" spans="1:32" ht="12">
      <c r="A179" s="16"/>
      <c r="B179" s="16"/>
      <c r="C179" s="16"/>
      <c r="D179" s="16"/>
      <c r="E179" s="16"/>
      <c r="F179" s="16"/>
      <c r="G179" s="16"/>
      <c r="H179" s="16"/>
      <c r="I179" s="16"/>
      <c r="J179" s="16"/>
      <c r="K179" s="1044"/>
      <c r="L179" s="1044"/>
      <c r="M179" s="1044"/>
      <c r="N179" s="16"/>
      <c r="O179" s="16"/>
      <c r="P179" s="16"/>
      <c r="Q179" s="16"/>
      <c r="R179" s="16"/>
      <c r="S179" s="16"/>
      <c r="T179" s="16"/>
      <c r="U179" s="16"/>
      <c r="V179" s="16"/>
      <c r="W179" s="16"/>
      <c r="X179" s="16"/>
      <c r="Y179" s="16"/>
      <c r="Z179" s="16"/>
      <c r="AA179" s="16"/>
      <c r="AB179" s="16"/>
      <c r="AC179" s="77">
        <v>174</v>
      </c>
      <c r="AD179" s="77">
        <v>0</v>
      </c>
      <c r="AE179" s="77">
        <v>0</v>
      </c>
      <c r="AF179" s="77">
        <v>0</v>
      </c>
    </row>
    <row r="180" spans="1:32" ht="12">
      <c r="A180" s="16"/>
      <c r="B180" s="16"/>
      <c r="C180" s="16"/>
      <c r="D180" s="16"/>
      <c r="E180" s="16"/>
      <c r="F180" s="16"/>
      <c r="G180" s="16"/>
      <c r="H180" s="16"/>
      <c r="I180" s="16"/>
      <c r="J180" s="16"/>
      <c r="K180" s="1044"/>
      <c r="L180" s="1044"/>
      <c r="M180" s="1044"/>
      <c r="N180" s="16"/>
      <c r="O180" s="16"/>
      <c r="P180" s="16"/>
      <c r="Q180" s="16"/>
      <c r="R180" s="16"/>
      <c r="S180" s="16"/>
      <c r="T180" s="16"/>
      <c r="U180" s="16"/>
      <c r="V180" s="16"/>
      <c r="W180" s="16"/>
      <c r="X180" s="16"/>
      <c r="Y180" s="16"/>
      <c r="Z180" s="16"/>
      <c r="AA180" s="16"/>
      <c r="AB180" s="16"/>
      <c r="AC180" s="77">
        <v>175</v>
      </c>
      <c r="AD180" s="77">
        <v>0</v>
      </c>
      <c r="AE180" s="77">
        <v>0</v>
      </c>
      <c r="AF180" s="77">
        <v>0</v>
      </c>
    </row>
    <row r="181" spans="1:32" ht="12">
      <c r="A181" s="16"/>
      <c r="B181" s="16"/>
      <c r="C181" s="16"/>
      <c r="D181" s="16"/>
      <c r="E181" s="16"/>
      <c r="F181" s="16"/>
      <c r="G181" s="16"/>
      <c r="H181" s="16"/>
      <c r="I181" s="16"/>
      <c r="J181" s="16"/>
      <c r="K181" s="1044"/>
      <c r="L181" s="1044"/>
      <c r="M181" s="1044"/>
      <c r="N181" s="16"/>
      <c r="O181" s="16"/>
      <c r="P181" s="16"/>
      <c r="Q181" s="16"/>
      <c r="R181" s="16"/>
      <c r="S181" s="16"/>
      <c r="T181" s="16"/>
      <c r="U181" s="16"/>
      <c r="V181" s="16"/>
      <c r="W181" s="16"/>
      <c r="X181" s="16"/>
      <c r="Y181" s="16"/>
      <c r="Z181" s="16"/>
      <c r="AA181" s="16"/>
      <c r="AB181" s="16"/>
      <c r="AC181" s="77">
        <v>176</v>
      </c>
      <c r="AD181" s="77">
        <v>0</v>
      </c>
      <c r="AE181" s="77">
        <v>0</v>
      </c>
      <c r="AF181" s="77">
        <v>0</v>
      </c>
    </row>
    <row r="182" spans="1:32" ht="12">
      <c r="A182" s="16"/>
      <c r="B182" s="16"/>
      <c r="C182" s="16"/>
      <c r="D182" s="16"/>
      <c r="E182" s="16"/>
      <c r="F182" s="16"/>
      <c r="G182" s="16"/>
      <c r="H182" s="16"/>
      <c r="I182" s="16"/>
      <c r="J182" s="16"/>
      <c r="K182" s="1044"/>
      <c r="L182" s="1044"/>
      <c r="M182" s="1044"/>
      <c r="N182" s="16"/>
      <c r="O182" s="16"/>
      <c r="P182" s="16"/>
      <c r="Q182" s="16"/>
      <c r="R182" s="16"/>
      <c r="S182" s="16"/>
      <c r="T182" s="16"/>
      <c r="U182" s="16"/>
      <c r="V182" s="16"/>
      <c r="W182" s="16"/>
      <c r="X182" s="16"/>
      <c r="Y182" s="16"/>
      <c r="Z182" s="16"/>
      <c r="AA182" s="16"/>
      <c r="AB182" s="16"/>
      <c r="AC182" s="77">
        <v>177</v>
      </c>
      <c r="AD182" s="77">
        <v>0</v>
      </c>
      <c r="AE182" s="77">
        <v>0</v>
      </c>
      <c r="AF182" s="77">
        <v>0</v>
      </c>
    </row>
    <row r="183" spans="1:32" ht="12">
      <c r="A183" s="16"/>
      <c r="B183" s="16"/>
      <c r="C183" s="16"/>
      <c r="D183" s="16"/>
      <c r="E183" s="16"/>
      <c r="F183" s="16"/>
      <c r="G183" s="16"/>
      <c r="H183" s="16"/>
      <c r="I183" s="16"/>
      <c r="J183" s="16"/>
      <c r="K183" s="1044"/>
      <c r="L183" s="1044"/>
      <c r="M183" s="1044"/>
      <c r="N183" s="16"/>
      <c r="O183" s="16"/>
      <c r="P183" s="16"/>
      <c r="Q183" s="16"/>
      <c r="R183" s="16"/>
      <c r="S183" s="16"/>
      <c r="T183" s="16"/>
      <c r="U183" s="16"/>
      <c r="V183" s="16"/>
      <c r="W183" s="16"/>
      <c r="X183" s="16"/>
      <c r="Y183" s="16"/>
      <c r="Z183" s="16"/>
      <c r="AA183" s="16"/>
      <c r="AB183" s="16"/>
      <c r="AC183" s="77">
        <v>178</v>
      </c>
      <c r="AD183" s="77">
        <v>0</v>
      </c>
      <c r="AE183" s="77">
        <v>0</v>
      </c>
      <c r="AF183" s="77">
        <v>0</v>
      </c>
    </row>
    <row r="184" spans="1:32" ht="12">
      <c r="A184" s="16"/>
      <c r="B184" s="16"/>
      <c r="C184" s="16"/>
      <c r="D184" s="16"/>
      <c r="E184" s="16"/>
      <c r="F184" s="16"/>
      <c r="G184" s="16"/>
      <c r="H184" s="16"/>
      <c r="I184" s="16"/>
      <c r="J184" s="16"/>
      <c r="K184" s="1044"/>
      <c r="L184" s="1044"/>
      <c r="M184" s="1044"/>
      <c r="N184" s="16"/>
      <c r="O184" s="16"/>
      <c r="P184" s="16"/>
      <c r="Q184" s="16"/>
      <c r="R184" s="16"/>
      <c r="S184" s="16"/>
      <c r="T184" s="16"/>
      <c r="U184" s="16"/>
      <c r="V184" s="16"/>
      <c r="W184" s="16"/>
      <c r="X184" s="16"/>
      <c r="Y184" s="16"/>
      <c r="Z184" s="16"/>
      <c r="AA184" s="16"/>
      <c r="AB184" s="16"/>
      <c r="AC184" s="77">
        <v>179</v>
      </c>
      <c r="AD184" s="77">
        <v>0</v>
      </c>
      <c r="AE184" s="77">
        <v>0</v>
      </c>
      <c r="AF184" s="77">
        <v>0</v>
      </c>
    </row>
    <row r="185" spans="1:32" ht="12">
      <c r="A185" s="16"/>
      <c r="B185" s="16"/>
      <c r="C185" s="16"/>
      <c r="D185" s="16"/>
      <c r="E185" s="16"/>
      <c r="F185" s="16"/>
      <c r="G185" s="16"/>
      <c r="H185" s="16"/>
      <c r="I185" s="16"/>
      <c r="J185" s="16"/>
      <c r="K185" s="1044"/>
      <c r="L185" s="1044"/>
      <c r="M185" s="1044"/>
      <c r="N185" s="16"/>
      <c r="O185" s="16"/>
      <c r="P185" s="16"/>
      <c r="Q185" s="16"/>
      <c r="R185" s="16"/>
      <c r="S185" s="16"/>
      <c r="T185" s="16"/>
      <c r="U185" s="16"/>
      <c r="V185" s="16"/>
      <c r="W185" s="16"/>
      <c r="X185" s="16"/>
      <c r="Y185" s="16"/>
      <c r="Z185" s="16"/>
      <c r="AA185" s="16"/>
      <c r="AB185" s="16"/>
      <c r="AC185" s="77">
        <v>180</v>
      </c>
      <c r="AD185" s="77">
        <v>0</v>
      </c>
      <c r="AE185" s="77">
        <v>0</v>
      </c>
      <c r="AF185" s="77">
        <v>0</v>
      </c>
    </row>
  </sheetData>
  <phoneticPr fontId="7"/>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7768E-9D09-412A-8500-D4F6C2675603}">
  <sheetPr codeName="Sheet23"/>
  <dimension ref="B3:L24"/>
  <sheetViews>
    <sheetView zoomScale="70" zoomScaleNormal="70" workbookViewId="0"/>
  </sheetViews>
  <sheetFormatPr defaultColWidth="8.83203125" defaultRowHeight="12"/>
  <cols>
    <col min="1" max="1" width="8.83203125" style="16"/>
    <col min="2" max="2" width="6.1640625" style="16" bestFit="1" customWidth="1"/>
    <col min="3" max="3" width="8.5" style="16" bestFit="1" customWidth="1"/>
    <col min="4" max="4" width="13.33203125" style="16" bestFit="1" customWidth="1"/>
    <col min="5" max="5" width="9" style="16" bestFit="1" customWidth="1"/>
    <col min="6" max="8" width="8.83203125" style="16"/>
    <col min="9" max="9" width="17.33203125" style="16" customWidth="1"/>
    <col min="10" max="10" width="13.33203125" style="16" customWidth="1"/>
    <col min="11" max="11" width="12.1640625" style="16" bestFit="1" customWidth="1"/>
    <col min="12" max="16384" width="8.83203125" style="16"/>
  </cols>
  <sheetData>
    <row r="3" spans="2:12" ht="14.25">
      <c r="B3" s="1083" t="s">
        <v>1498</v>
      </c>
      <c r="C3" s="1083" t="s">
        <v>1509</v>
      </c>
      <c r="D3" s="1083" t="s">
        <v>774</v>
      </c>
      <c r="H3" s="70" t="s">
        <v>1510</v>
      </c>
      <c r="I3" s="70" t="s">
        <v>1511</v>
      </c>
      <c r="J3" s="70" t="s">
        <v>1512</v>
      </c>
      <c r="K3" s="70" t="s">
        <v>1513</v>
      </c>
      <c r="L3" s="1054" t="s">
        <v>1514</v>
      </c>
    </row>
    <row r="4" spans="2:12" ht="14.25">
      <c r="B4" s="1083">
        <v>1</v>
      </c>
      <c r="C4" s="1083">
        <v>1990</v>
      </c>
      <c r="D4" s="1083" t="s">
        <v>1515</v>
      </c>
      <c r="E4" s="16">
        <f>C4</f>
        <v>1990</v>
      </c>
      <c r="H4" s="70" t="str">
        <f>HLOOKUP(H3,比較地域マスタ!$E$5:$L$6,2,0)</f>
        <v>36</v>
      </c>
      <c r="I4" s="70" t="str">
        <f>HLOOKUP(I3,比較地域マスタ!$E$5:$L$6,2,0)</f>
        <v>徳島県</v>
      </c>
      <c r="J4" s="70" t="str">
        <f>HLOOKUP(J3,比較地域マスタ!$E$5:$L$6,2,0)</f>
        <v>牟岐町</v>
      </c>
      <c r="K4" s="70" t="str">
        <f>HLOOKUP(K3,比較地域マスタ!$E$5:$L$6,2,0)</f>
        <v>36383</v>
      </c>
      <c r="L4" s="70" t="str">
        <f>HLOOKUP(L3,比較地域マスタ!$E$5:$L$6,2,0)</f>
        <v>市区町村</v>
      </c>
    </row>
    <row r="5" spans="2:12" ht="14.25">
      <c r="B5" s="1083">
        <v>2</v>
      </c>
      <c r="C5" s="1083">
        <v>2005</v>
      </c>
      <c r="D5" s="1083" t="s">
        <v>1516</v>
      </c>
      <c r="E5" s="16">
        <f t="shared" ref="E5:E24" si="0">C5</f>
        <v>2005</v>
      </c>
      <c r="I5" s="70" t="s">
        <v>448</v>
      </c>
      <c r="J5" s="70">
        <v>2022</v>
      </c>
      <c r="K5" s="70" t="str">
        <f>VLOOKUP(J5,年度マスタ!C:D,2,0)</f>
        <v>令和4年度</v>
      </c>
    </row>
    <row r="6" spans="2:12" ht="14.25">
      <c r="B6" s="1083">
        <v>3</v>
      </c>
      <c r="C6" s="1083">
        <v>2006</v>
      </c>
      <c r="D6" s="1083" t="s">
        <v>1517</v>
      </c>
      <c r="E6" s="16">
        <f t="shared" si="0"/>
        <v>2006</v>
      </c>
      <c r="I6" s="70" t="s">
        <v>263</v>
      </c>
      <c r="J6" s="70">
        <v>2021</v>
      </c>
      <c r="K6" s="70" t="str">
        <f>VLOOKUP(J6,年度マスタ!C:D,2,0)</f>
        <v>令和3年度</v>
      </c>
    </row>
    <row r="7" spans="2:12" ht="14.25">
      <c r="B7" s="1083">
        <v>4</v>
      </c>
      <c r="C7" s="1083">
        <v>2007</v>
      </c>
      <c r="D7" s="1083" t="s">
        <v>1518</v>
      </c>
      <c r="E7" s="16">
        <f t="shared" si="0"/>
        <v>2007</v>
      </c>
      <c r="I7" s="70" t="s">
        <v>1519</v>
      </c>
      <c r="J7" s="70">
        <v>2023</v>
      </c>
      <c r="K7" s="70" t="str">
        <f>VLOOKUP(J7,年度マスタ!C:D,2,0)</f>
        <v>令和5年度</v>
      </c>
    </row>
    <row r="8" spans="2:12" ht="14.25">
      <c r="B8" s="1083">
        <v>5</v>
      </c>
      <c r="C8" s="1083">
        <v>2008</v>
      </c>
      <c r="D8" s="1083" t="s">
        <v>1520</v>
      </c>
      <c r="E8" s="16">
        <f t="shared" si="0"/>
        <v>2008</v>
      </c>
      <c r="I8" s="70" t="s">
        <v>1537</v>
      </c>
      <c r="J8" s="70">
        <v>2022</v>
      </c>
      <c r="K8" s="70" t="str">
        <f>VLOOKUP(J8,年度マスタ!C:D,2,0)</f>
        <v>令和4年度</v>
      </c>
    </row>
    <row r="9" spans="2:12" ht="14.25">
      <c r="B9" s="1083">
        <v>6</v>
      </c>
      <c r="C9" s="1083">
        <v>2009</v>
      </c>
      <c r="D9" s="1083" t="s">
        <v>1521</v>
      </c>
      <c r="E9" s="16">
        <f t="shared" si="0"/>
        <v>2009</v>
      </c>
      <c r="I9" s="70" t="s">
        <v>1536</v>
      </c>
      <c r="J9" s="70">
        <v>2024</v>
      </c>
      <c r="K9" s="70" t="str">
        <f>VLOOKUP(J9,年度マスタ!C:D,2,0)</f>
        <v>令和6年度</v>
      </c>
    </row>
    <row r="10" spans="2:12" ht="14.25">
      <c r="B10" s="1083">
        <v>7</v>
      </c>
      <c r="C10" s="1083">
        <v>2010</v>
      </c>
      <c r="D10" s="1083" t="s">
        <v>1522</v>
      </c>
      <c r="E10" s="16">
        <f t="shared" si="0"/>
        <v>2010</v>
      </c>
    </row>
    <row r="11" spans="2:12" ht="14.25">
      <c r="B11" s="1083">
        <v>8</v>
      </c>
      <c r="C11" s="1083">
        <v>2011</v>
      </c>
      <c r="D11" s="1083" t="s">
        <v>1523</v>
      </c>
      <c r="E11" s="16">
        <f t="shared" si="0"/>
        <v>2011</v>
      </c>
    </row>
    <row r="12" spans="2:12" ht="14.25">
      <c r="B12" s="1083">
        <v>9</v>
      </c>
      <c r="C12" s="1083">
        <v>2012</v>
      </c>
      <c r="D12" s="1083" t="s">
        <v>1524</v>
      </c>
      <c r="E12" s="16">
        <f t="shared" si="0"/>
        <v>2012</v>
      </c>
    </row>
    <row r="13" spans="2:12" ht="14.25">
      <c r="B13" s="1083">
        <v>10</v>
      </c>
      <c r="C13" s="1083">
        <v>2013</v>
      </c>
      <c r="D13" s="1083" t="s">
        <v>1525</v>
      </c>
      <c r="E13" s="16">
        <f t="shared" si="0"/>
        <v>2013</v>
      </c>
    </row>
    <row r="14" spans="2:12" ht="14.25">
      <c r="B14" s="1083">
        <v>11</v>
      </c>
      <c r="C14" s="1083">
        <v>2014</v>
      </c>
      <c r="D14" s="1083" t="s">
        <v>1526</v>
      </c>
      <c r="E14" s="16">
        <f t="shared" si="0"/>
        <v>2014</v>
      </c>
    </row>
    <row r="15" spans="2:12" ht="14.25">
      <c r="B15" s="1083">
        <v>12</v>
      </c>
      <c r="C15" s="1083">
        <v>2015</v>
      </c>
      <c r="D15" s="1083" t="s">
        <v>1527</v>
      </c>
      <c r="E15" s="16">
        <f t="shared" si="0"/>
        <v>2015</v>
      </c>
    </row>
    <row r="16" spans="2:12" ht="14.25">
      <c r="B16" s="1083">
        <v>13</v>
      </c>
      <c r="C16" s="1083">
        <v>2016</v>
      </c>
      <c r="D16" s="1083" t="s">
        <v>1528</v>
      </c>
      <c r="E16" s="16">
        <f t="shared" si="0"/>
        <v>2016</v>
      </c>
    </row>
    <row r="17" spans="2:5" ht="14.25">
      <c r="B17" s="1083">
        <v>14</v>
      </c>
      <c r="C17" s="1083">
        <v>2017</v>
      </c>
      <c r="D17" s="1083" t="s">
        <v>1529</v>
      </c>
      <c r="E17" s="16">
        <f t="shared" si="0"/>
        <v>2017</v>
      </c>
    </row>
    <row r="18" spans="2:5" ht="14.25">
      <c r="B18" s="1083">
        <v>15</v>
      </c>
      <c r="C18" s="1083">
        <v>2018</v>
      </c>
      <c r="D18" s="1083" t="s">
        <v>1530</v>
      </c>
      <c r="E18" s="16">
        <f t="shared" si="0"/>
        <v>2018</v>
      </c>
    </row>
    <row r="19" spans="2:5" ht="14.25">
      <c r="B19" s="1083">
        <v>16</v>
      </c>
      <c r="C19" s="1083">
        <v>2019</v>
      </c>
      <c r="D19" s="1083" t="s">
        <v>245</v>
      </c>
      <c r="E19" s="16">
        <f t="shared" si="0"/>
        <v>2019</v>
      </c>
    </row>
    <row r="20" spans="2:5" ht="14.25">
      <c r="B20" s="1083">
        <v>17</v>
      </c>
      <c r="C20" s="1083">
        <v>2020</v>
      </c>
      <c r="D20" s="1083" t="s">
        <v>1531</v>
      </c>
      <c r="E20" s="16">
        <f t="shared" si="0"/>
        <v>2020</v>
      </c>
    </row>
    <row r="21" spans="2:5" ht="14.25">
      <c r="B21" s="1083">
        <v>18</v>
      </c>
      <c r="C21" s="1083">
        <v>2021</v>
      </c>
      <c r="D21" s="1083" t="s">
        <v>1532</v>
      </c>
      <c r="E21" s="16">
        <f t="shared" si="0"/>
        <v>2021</v>
      </c>
    </row>
    <row r="22" spans="2:5" ht="14.25">
      <c r="B22" s="1083">
        <v>19</v>
      </c>
      <c r="C22" s="1083">
        <v>2022</v>
      </c>
      <c r="D22" s="1083" t="s">
        <v>1533</v>
      </c>
      <c r="E22" s="16">
        <f t="shared" si="0"/>
        <v>2022</v>
      </c>
    </row>
    <row r="23" spans="2:5" ht="14.25">
      <c r="B23" s="1083">
        <v>20</v>
      </c>
      <c r="C23" s="1083">
        <v>2023</v>
      </c>
      <c r="D23" s="1083" t="s">
        <v>1534</v>
      </c>
      <c r="E23" s="16">
        <f t="shared" si="0"/>
        <v>2023</v>
      </c>
    </row>
    <row r="24" spans="2:5" ht="14.25">
      <c r="B24" s="1083">
        <v>21</v>
      </c>
      <c r="C24" s="1083">
        <v>2024</v>
      </c>
      <c r="D24" s="1083" t="s">
        <v>1545</v>
      </c>
      <c r="E24" s="16">
        <f t="shared" si="0"/>
        <v>2024</v>
      </c>
    </row>
  </sheetData>
  <phoneticPr fontId="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080AE-AB0A-41EA-AFC6-37FD655D5CF0}">
  <sheetPr codeName="Sheet2">
    <tabColor rgb="FF1B8D82"/>
    <pageSetUpPr fitToPage="1"/>
  </sheetPr>
  <dimension ref="A1:BO88"/>
  <sheetViews>
    <sheetView showGridLines="0" defaultGridColor="0" view="pageBreakPreview" colorId="47" zoomScale="60" zoomScaleNormal="60" zoomScalePageLayoutView="70" workbookViewId="0"/>
  </sheetViews>
  <sheetFormatPr defaultColWidth="9.33203125" defaultRowHeight="19.5"/>
  <cols>
    <col min="1" max="1" width="2.83203125" style="16" customWidth="1"/>
    <col min="2" max="2" width="1.83203125" style="16" customWidth="1"/>
    <col min="3" max="3" width="11.83203125" style="308" customWidth="1"/>
    <col min="4" max="8" width="11.83203125" style="16" customWidth="1"/>
    <col min="9" max="9" width="8" style="16" customWidth="1"/>
    <col min="10" max="10" width="1.83203125" style="16" customWidth="1"/>
    <col min="11" max="12" width="1.83203125" style="275" customWidth="1"/>
    <col min="13" max="13" width="4" style="275" customWidth="1"/>
    <col min="14" max="14" width="17.5" style="274" customWidth="1"/>
    <col min="15" max="15" width="17.83203125" style="275" customWidth="1"/>
    <col min="16" max="16" width="15.83203125" style="275" customWidth="1"/>
    <col min="17" max="17" width="1.83203125" style="16" customWidth="1"/>
    <col min="18" max="18" width="1.6640625" style="16" customWidth="1"/>
    <col min="19" max="19" width="4.33203125" style="16" customWidth="1"/>
    <col min="20" max="20" width="1.83203125" style="29" customWidth="1"/>
    <col min="21" max="22" width="1.83203125" style="21" customWidth="1"/>
    <col min="23" max="23" width="24.83203125" style="21" customWidth="1"/>
    <col min="24" max="30" width="13.33203125" style="21" customWidth="1"/>
    <col min="31" max="31" width="13.33203125" style="29" customWidth="1"/>
    <col min="32" max="37" width="13.33203125" style="21" customWidth="1"/>
    <col min="38" max="38" width="4.5" style="16" customWidth="1"/>
    <col min="39" max="39" width="2.1640625" style="16" customWidth="1"/>
    <col min="40" max="47" width="3.1640625" style="16" customWidth="1"/>
    <col min="48" max="49" width="9.33203125" style="16"/>
    <col min="50" max="50" width="29" style="16" customWidth="1"/>
    <col min="51" max="51" width="38.33203125" style="16" customWidth="1"/>
    <col min="52" max="64" width="18.83203125" style="16" customWidth="1"/>
    <col min="65" max="65" width="19.33203125" style="16" bestFit="1" customWidth="1"/>
    <col min="66" max="66" width="18.33203125" style="16" bestFit="1" customWidth="1"/>
    <col min="67" max="67" width="17.1640625" style="16" customWidth="1"/>
    <col min="68" max="16384" width="9.33203125" style="16"/>
  </cols>
  <sheetData>
    <row r="1" spans="1:62" s="155" customFormat="1" ht="50.25" customHeight="1">
      <c r="A1" s="168"/>
      <c r="B1" s="378" t="s">
        <v>92</v>
      </c>
      <c r="C1" s="168"/>
      <c r="D1" s="168"/>
      <c r="E1" s="168"/>
      <c r="F1" s="168"/>
      <c r="G1" s="168"/>
      <c r="H1" s="168"/>
      <c r="I1" s="168"/>
      <c r="J1" s="168"/>
      <c r="K1" s="168"/>
      <c r="L1" s="168"/>
      <c r="M1" s="168"/>
      <c r="N1" s="168"/>
      <c r="O1" s="168"/>
      <c r="P1" s="168"/>
      <c r="Q1" s="168"/>
      <c r="R1" s="168"/>
      <c r="S1" s="168"/>
      <c r="T1" s="168"/>
      <c r="U1" s="168"/>
      <c r="V1" s="168"/>
      <c r="W1" s="304"/>
      <c r="X1" s="168"/>
      <c r="Y1" s="168"/>
      <c r="Z1" s="168"/>
      <c r="AA1" s="168"/>
      <c r="AB1" s="168"/>
      <c r="AC1" s="168"/>
      <c r="AD1" s="168"/>
      <c r="AE1" s="168"/>
      <c r="AF1" s="168"/>
      <c r="AG1" s="168"/>
      <c r="AH1" s="168"/>
      <c r="AI1" s="168"/>
      <c r="AJ1" s="168"/>
      <c r="AK1" s="305" t="str">
        <f>年度マスタ!J4</f>
        <v>牟岐町</v>
      </c>
      <c r="AL1" s="306"/>
      <c r="AM1" s="255"/>
      <c r="AW1" s="29" t="s">
        <v>93</v>
      </c>
      <c r="AY1" s="29" t="s">
        <v>94</v>
      </c>
      <c r="AZ1" s="29" t="s">
        <v>95</v>
      </c>
      <c r="BA1" s="29"/>
      <c r="BB1" s="29" t="str">
        <f>"3）排出量の部門・分野別構成比 "&amp;年度マスタ!K5&amp;"（"&amp;年度マスタ!J5&amp;"年度）"</f>
        <v>3）排出量の部門・分野別構成比 令和4年度（2022年度）</v>
      </c>
    </row>
    <row r="2" spans="1:62" ht="3" customHeight="1">
      <c r="B2" s="307"/>
      <c r="G2" s="309"/>
    </row>
    <row r="3" spans="1:62" ht="25.5" customHeight="1">
      <c r="B3" s="450" t="s">
        <v>96</v>
      </c>
      <c r="C3" s="450"/>
      <c r="D3" s="310"/>
      <c r="E3" s="310"/>
      <c r="F3" s="310"/>
      <c r="G3" s="310"/>
      <c r="H3" s="310"/>
      <c r="I3" s="310"/>
      <c r="J3" s="310"/>
      <c r="K3" s="311"/>
      <c r="L3" s="311"/>
      <c r="M3" s="311"/>
      <c r="N3" s="312"/>
      <c r="O3" s="311"/>
      <c r="P3" s="311"/>
      <c r="Q3" s="310"/>
      <c r="R3" s="310"/>
      <c r="S3" s="21"/>
      <c r="AC3" s="16"/>
      <c r="AD3" s="16"/>
      <c r="AX3" s="29"/>
      <c r="AY3" s="29"/>
      <c r="AZ3" s="29" t="s">
        <v>97</v>
      </c>
      <c r="BA3" s="29"/>
      <c r="BB3" s="29"/>
      <c r="BC3" s="29" t="s">
        <v>98</v>
      </c>
      <c r="BD3" s="29"/>
      <c r="BE3" s="29"/>
      <c r="BF3" s="29" t="str">
        <f>年度マスタ!K5</f>
        <v>令和4年度</v>
      </c>
      <c r="BG3" s="29"/>
      <c r="BH3" s="29"/>
    </row>
    <row r="4" spans="1:62" ht="17.100000000000001" customHeight="1">
      <c r="B4" s="313"/>
      <c r="C4" s="1085" t="s">
        <v>99</v>
      </c>
      <c r="D4" s="1085"/>
      <c r="E4" s="1085"/>
      <c r="F4" s="1085"/>
      <c r="G4" s="1085"/>
      <c r="H4" s="1085"/>
      <c r="I4" s="1085"/>
      <c r="J4" s="1085"/>
      <c r="K4" s="1085"/>
      <c r="L4" s="1085"/>
      <c r="M4" s="1085"/>
      <c r="N4" s="1085"/>
      <c r="O4" s="314"/>
      <c r="P4" s="314"/>
      <c r="Q4" s="315"/>
      <c r="R4" s="13"/>
      <c r="S4" s="313"/>
      <c r="T4" s="1085" t="s">
        <v>100</v>
      </c>
      <c r="U4" s="1085"/>
      <c r="V4" s="1085"/>
      <c r="W4" s="1085"/>
      <c r="X4" s="1085"/>
      <c r="Y4" s="1085"/>
      <c r="Z4" s="1085"/>
      <c r="AA4" s="1085"/>
      <c r="AB4" s="1085"/>
      <c r="AC4" s="1085"/>
      <c r="AD4" s="316"/>
      <c r="AE4" s="317"/>
      <c r="AF4" s="316"/>
      <c r="AG4" s="316"/>
      <c r="AH4" s="316"/>
      <c r="AI4" s="316"/>
      <c r="AJ4" s="316"/>
      <c r="AK4" s="316"/>
      <c r="AL4" s="315"/>
      <c r="AM4" s="13"/>
      <c r="AY4" s="29"/>
      <c r="AZ4" s="29"/>
      <c r="BA4" s="16" t="s">
        <v>101</v>
      </c>
      <c r="BB4" s="29"/>
      <c r="BC4" s="29"/>
      <c r="BD4" s="29"/>
      <c r="BE4" s="29"/>
      <c r="BF4" s="29"/>
      <c r="BG4" s="29"/>
      <c r="BH4" s="29"/>
    </row>
    <row r="5" spans="1:62" s="21" customFormat="1" ht="17.100000000000001" customHeight="1">
      <c r="B5" s="318"/>
      <c r="C5" s="1086"/>
      <c r="D5" s="1086"/>
      <c r="E5" s="1086"/>
      <c r="F5" s="1086"/>
      <c r="G5" s="1086"/>
      <c r="H5" s="1086"/>
      <c r="I5" s="1086"/>
      <c r="J5" s="1086"/>
      <c r="K5" s="1086"/>
      <c r="L5" s="1086"/>
      <c r="M5" s="1086"/>
      <c r="N5" s="1086"/>
      <c r="O5" s="319"/>
      <c r="P5" s="320"/>
      <c r="Q5" s="321"/>
      <c r="S5" s="318"/>
      <c r="T5" s="1086"/>
      <c r="U5" s="1086"/>
      <c r="V5" s="1086"/>
      <c r="W5" s="1086"/>
      <c r="X5" s="1086"/>
      <c r="Y5" s="1086"/>
      <c r="Z5" s="1086"/>
      <c r="AA5" s="1086"/>
      <c r="AB5" s="1086"/>
      <c r="AC5" s="1086"/>
      <c r="AD5" s="322"/>
      <c r="AE5" s="322"/>
      <c r="AF5" s="322"/>
      <c r="AG5" s="322"/>
      <c r="AH5" s="322"/>
      <c r="AI5" s="322"/>
      <c r="AJ5" s="322"/>
      <c r="AK5" s="322"/>
      <c r="AL5" s="321"/>
      <c r="AM5" s="13"/>
      <c r="AX5" s="1004"/>
      <c r="AY5" s="17" t="s">
        <v>102</v>
      </c>
      <c r="AZ5" s="17"/>
      <c r="BA5" s="1005">
        <f>SUM(AZ6:AZ8)</f>
        <v>4.4180854399903104</v>
      </c>
      <c r="BB5" s="29"/>
      <c r="BC5" s="17"/>
      <c r="BD5" s="1005">
        <f>SUM(BC6:BC8)</f>
        <v>2.602908951458331</v>
      </c>
      <c r="BE5" s="29"/>
      <c r="BF5" s="17"/>
      <c r="BG5" s="1005">
        <f>AK35</f>
        <v>1.2765195730470515</v>
      </c>
      <c r="BH5" s="1006"/>
      <c r="BI5" s="16"/>
      <c r="BJ5" s="16"/>
    </row>
    <row r="6" spans="1:62" ht="17.100000000000001" customHeight="1">
      <c r="B6" s="323"/>
      <c r="C6" s="324"/>
      <c r="D6" s="1089"/>
      <c r="E6" s="1089"/>
      <c r="F6" s="1089"/>
      <c r="G6" s="562"/>
      <c r="H6" s="325"/>
      <c r="I6" s="326"/>
      <c r="J6" s="327"/>
      <c r="K6" s="1090" t="s">
        <v>103</v>
      </c>
      <c r="L6" s="1090"/>
      <c r="M6" s="1090"/>
      <c r="N6" s="1090"/>
      <c r="O6" s="455" t="s">
        <v>104</v>
      </c>
      <c r="P6" s="1092" t="s">
        <v>105</v>
      </c>
      <c r="Q6" s="328"/>
      <c r="R6" s="13"/>
      <c r="S6" s="272"/>
      <c r="T6" s="21" t="s">
        <v>106</v>
      </c>
      <c r="X6" s="322"/>
      <c r="Y6" s="322"/>
      <c r="Z6" s="322"/>
      <c r="AA6" s="322"/>
      <c r="AB6" s="322"/>
      <c r="AC6" s="322"/>
      <c r="AD6" s="322"/>
      <c r="AE6" s="329"/>
      <c r="AF6" s="322"/>
      <c r="AG6" s="322"/>
      <c r="AH6" s="322"/>
      <c r="AI6" s="322"/>
      <c r="AJ6" s="322"/>
      <c r="AK6" s="322"/>
      <c r="AL6" s="330"/>
      <c r="AM6" s="13"/>
      <c r="AX6" s="17" t="s">
        <v>107</v>
      </c>
      <c r="AY6" s="17" t="s">
        <v>107</v>
      </c>
      <c r="AZ6" s="1005">
        <f>O11</f>
        <v>2.4736736825768211</v>
      </c>
      <c r="BA6" s="17"/>
      <c r="BB6" s="29"/>
      <c r="BC6" s="1005">
        <f>O32</f>
        <v>1.141217261832391</v>
      </c>
      <c r="BD6" s="17"/>
      <c r="BE6" s="29"/>
      <c r="BF6" s="1005">
        <f>AK36</f>
        <v>0.65081174065128689</v>
      </c>
      <c r="BG6" s="1005"/>
      <c r="BH6" s="29"/>
    </row>
    <row r="7" spans="1:62" ht="17.100000000000001" customHeight="1">
      <c r="B7" s="323"/>
      <c r="C7" s="324"/>
      <c r="D7" s="1089"/>
      <c r="E7" s="1089"/>
      <c r="F7" s="1089"/>
      <c r="G7" s="331"/>
      <c r="H7" s="325"/>
      <c r="I7" s="326"/>
      <c r="J7" s="327"/>
      <c r="K7" s="1090"/>
      <c r="L7" s="1090"/>
      <c r="M7" s="1090"/>
      <c r="N7" s="1090"/>
      <c r="O7" s="456" t="s">
        <v>108</v>
      </c>
      <c r="P7" s="1092"/>
      <c r="Q7" s="328"/>
      <c r="R7" s="13"/>
      <c r="S7" s="323"/>
      <c r="T7" s="329"/>
      <c r="U7" s="322"/>
      <c r="V7" s="322"/>
      <c r="W7" s="322"/>
      <c r="X7" s="322"/>
      <c r="Y7" s="322"/>
      <c r="Z7" s="322"/>
      <c r="AA7" s="322"/>
      <c r="AB7" s="322"/>
      <c r="AC7" s="322"/>
      <c r="AD7" s="322"/>
      <c r="AE7" s="329"/>
      <c r="AF7" s="322"/>
      <c r="AG7" s="322"/>
      <c r="AH7" s="322"/>
      <c r="AI7" s="322"/>
      <c r="AJ7" s="322"/>
      <c r="AK7" s="322"/>
      <c r="AL7" s="330"/>
      <c r="AM7" s="13"/>
      <c r="AX7" s="17" t="s">
        <v>109</v>
      </c>
      <c r="AY7" s="17" t="s">
        <v>109</v>
      </c>
      <c r="AZ7" s="1005">
        <f>O12</f>
        <v>0.51918410438358809</v>
      </c>
      <c r="BA7" s="17"/>
      <c r="BB7" s="29"/>
      <c r="BC7" s="1005">
        <f>O33</f>
        <v>0.41687183103869918</v>
      </c>
      <c r="BD7" s="17"/>
      <c r="BE7" s="29"/>
      <c r="BF7" s="1005">
        <f t="shared" ref="BF7:BF8" si="0">AK37</f>
        <v>0.24620981366098685</v>
      </c>
      <c r="BG7" s="17"/>
      <c r="BH7" s="29"/>
    </row>
    <row r="8" spans="1:62" ht="17.100000000000001" customHeight="1" thickBot="1">
      <c r="B8" s="323"/>
      <c r="C8" s="324"/>
      <c r="D8" s="1089"/>
      <c r="E8" s="1089"/>
      <c r="F8" s="1089"/>
      <c r="G8" s="331"/>
      <c r="H8" s="325"/>
      <c r="I8" s="326"/>
      <c r="J8" s="327"/>
      <c r="K8" s="1091"/>
      <c r="L8" s="1091"/>
      <c r="M8" s="1091"/>
      <c r="N8" s="1091"/>
      <c r="O8" s="457" t="s">
        <v>110</v>
      </c>
      <c r="P8" s="1093"/>
      <c r="Q8" s="328"/>
      <c r="R8" s="13"/>
      <c r="S8" s="323"/>
      <c r="T8" s="329"/>
      <c r="U8" s="322"/>
      <c r="V8" s="322"/>
      <c r="W8" s="322"/>
      <c r="X8" s="322"/>
      <c r="Y8" s="322"/>
      <c r="Z8" s="322"/>
      <c r="AA8" s="322"/>
      <c r="AB8" s="322"/>
      <c r="AC8" s="322"/>
      <c r="AD8" s="322"/>
      <c r="AE8" s="329"/>
      <c r="AF8" s="322"/>
      <c r="AG8" s="322"/>
      <c r="AH8" s="322"/>
      <c r="AI8" s="322"/>
      <c r="AJ8" s="322"/>
      <c r="AK8" s="322"/>
      <c r="AL8" s="330"/>
      <c r="AM8" s="13"/>
      <c r="AX8" s="17" t="s">
        <v>111</v>
      </c>
      <c r="AY8" s="17" t="s">
        <v>111</v>
      </c>
      <c r="AZ8" s="1005">
        <f>O13</f>
        <v>1.4252276530299011</v>
      </c>
      <c r="BA8" s="17"/>
      <c r="BB8" s="29"/>
      <c r="BC8" s="1005">
        <f>O34</f>
        <v>1.044819858587241</v>
      </c>
      <c r="BD8" s="17"/>
      <c r="BE8" s="29"/>
      <c r="BF8" s="1005">
        <f t="shared" si="0"/>
        <v>0.3794980187347779</v>
      </c>
      <c r="BG8" s="17"/>
      <c r="BH8" s="29"/>
    </row>
    <row r="9" spans="1:62" ht="17.100000000000001" customHeight="1" thickTop="1" thickBot="1">
      <c r="B9" s="323"/>
      <c r="C9" s="324"/>
      <c r="D9" s="326"/>
      <c r="E9" s="326"/>
      <c r="F9" s="326"/>
      <c r="G9" s="325"/>
      <c r="H9" s="325"/>
      <c r="I9" s="326"/>
      <c r="J9" s="327"/>
      <c r="K9" s="246" t="s">
        <v>112</v>
      </c>
      <c r="L9" s="332"/>
      <c r="M9" s="332"/>
      <c r="N9" s="333"/>
      <c r="O9" s="905">
        <f>O10+O14+O15+O16+O22</f>
        <v>29.44271778044055</v>
      </c>
      <c r="P9" s="452">
        <f>P10+P14+P15+P16+P22</f>
        <v>0.99999999999999989</v>
      </c>
      <c r="Q9" s="328"/>
      <c r="R9" s="13"/>
      <c r="S9" s="323"/>
      <c r="T9" s="329"/>
      <c r="U9" s="322"/>
      <c r="V9" s="322"/>
      <c r="W9" s="322"/>
      <c r="X9" s="322"/>
      <c r="Y9" s="322"/>
      <c r="Z9" s="322"/>
      <c r="AA9" s="322"/>
      <c r="AB9" s="322"/>
      <c r="AC9" s="322"/>
      <c r="AD9" s="322"/>
      <c r="AE9" s="329"/>
      <c r="AF9" s="322"/>
      <c r="AG9" s="322"/>
      <c r="AH9" s="322"/>
      <c r="AI9" s="322"/>
      <c r="AJ9" s="322"/>
      <c r="AK9" s="322"/>
      <c r="AL9" s="330"/>
      <c r="AM9" s="13"/>
      <c r="AX9" s="17" t="s">
        <v>113</v>
      </c>
      <c r="AY9" s="17" t="s">
        <v>113</v>
      </c>
      <c r="AZ9" s="1005">
        <f>O14</f>
        <v>5.382153406522808</v>
      </c>
      <c r="BA9" s="1005">
        <f>AZ9</f>
        <v>5.382153406522808</v>
      </c>
      <c r="BB9" s="29"/>
      <c r="BC9" s="1005">
        <f>O35</f>
        <v>9.4777455412788605</v>
      </c>
      <c r="BD9" s="1005">
        <f>BC9</f>
        <v>9.4777455412788605</v>
      </c>
      <c r="BE9" s="29"/>
      <c r="BF9" s="1005">
        <f>AK39</f>
        <v>4.5707649304521984</v>
      </c>
      <c r="BG9" s="1005">
        <f>AK39</f>
        <v>4.5707649304521984</v>
      </c>
      <c r="BH9" s="29"/>
    </row>
    <row r="10" spans="1:62" ht="17.100000000000001" customHeight="1" thickBot="1">
      <c r="B10" s="323"/>
      <c r="C10" s="324"/>
      <c r="D10" s="326"/>
      <c r="E10" s="326"/>
      <c r="F10" s="326"/>
      <c r="G10" s="325"/>
      <c r="H10" s="325"/>
      <c r="I10" s="326"/>
      <c r="J10" s="327"/>
      <c r="K10" s="334"/>
      <c r="L10" s="246" t="s">
        <v>114</v>
      </c>
      <c r="M10" s="246"/>
      <c r="N10" s="563"/>
      <c r="O10" s="906">
        <f>SUM(O11:O13)</f>
        <v>4.4180854399903104</v>
      </c>
      <c r="P10" s="453">
        <f t="shared" ref="P10:P22" si="1">O10/$O$9</f>
        <v>0.15005698430887868</v>
      </c>
      <c r="Q10" s="328"/>
      <c r="R10" s="13"/>
      <c r="S10" s="323"/>
      <c r="T10" s="329"/>
      <c r="U10" s="322"/>
      <c r="V10" s="322"/>
      <c r="W10" s="322"/>
      <c r="X10" s="322"/>
      <c r="Y10" s="322"/>
      <c r="Z10" s="322"/>
      <c r="AA10" s="322"/>
      <c r="AB10" s="322"/>
      <c r="AC10" s="322"/>
      <c r="AD10" s="322"/>
      <c r="AE10" s="329"/>
      <c r="AF10" s="322"/>
      <c r="AG10" s="322"/>
      <c r="AH10" s="322"/>
      <c r="AI10" s="322"/>
      <c r="AJ10" s="322"/>
      <c r="AK10" s="322"/>
      <c r="AL10" s="330"/>
      <c r="AM10" s="13"/>
      <c r="AX10" s="17" t="s">
        <v>115</v>
      </c>
      <c r="AY10" s="17" t="s">
        <v>115</v>
      </c>
      <c r="AZ10" s="1005">
        <f>O15</f>
        <v>8.5945408960531573</v>
      </c>
      <c r="BA10" s="1005">
        <f>AZ10</f>
        <v>8.5945408960531573</v>
      </c>
      <c r="BB10" s="29"/>
      <c r="BC10" s="1005">
        <f>O36</f>
        <v>11.667926424033229</v>
      </c>
      <c r="BD10" s="1005">
        <f>BC10</f>
        <v>11.667926424033229</v>
      </c>
      <c r="BE10" s="29"/>
      <c r="BF10" s="1005">
        <f>AK40</f>
        <v>5.5003425516242368</v>
      </c>
      <c r="BG10" s="1005">
        <f>AK40</f>
        <v>5.5003425516242368</v>
      </c>
      <c r="BH10" s="29"/>
    </row>
    <row r="11" spans="1:62" ht="17.100000000000001" customHeight="1" thickBot="1">
      <c r="B11" s="323"/>
      <c r="C11" s="324"/>
      <c r="D11" s="326"/>
      <c r="E11" s="326"/>
      <c r="F11" s="326"/>
      <c r="G11" s="325"/>
      <c r="H11" s="325"/>
      <c r="I11" s="326"/>
      <c r="J11" s="327"/>
      <c r="K11" s="335"/>
      <c r="L11" s="564"/>
      <c r="M11" s="336" t="s">
        <v>116</v>
      </c>
      <c r="N11" s="337"/>
      <c r="O11" s="907">
        <f>VLOOKUP(年度マスタ!$K$4&amp;"_"&amp;O$6,データシート1!$A:$BT,MATCH("aa_"&amp;$M11,データシート1!$A$1:$BT$1,0),0)</f>
        <v>2.4736736825768211</v>
      </c>
      <c r="P11" s="454">
        <f t="shared" si="1"/>
        <v>8.401648587686214E-2</v>
      </c>
      <c r="Q11" s="328"/>
      <c r="R11" s="13"/>
      <c r="S11" s="323"/>
      <c r="T11" s="329"/>
      <c r="U11" s="322"/>
      <c r="V11" s="322"/>
      <c r="W11" s="322"/>
      <c r="X11" s="322"/>
      <c r="Y11" s="322"/>
      <c r="Z11" s="322"/>
      <c r="AA11" s="322"/>
      <c r="AB11" s="322"/>
      <c r="AC11" s="322"/>
      <c r="AD11" s="322"/>
      <c r="AE11" s="329"/>
      <c r="AF11" s="322"/>
      <c r="AG11" s="322"/>
      <c r="AH11" s="322"/>
      <c r="AI11" s="322"/>
      <c r="AJ11" s="322"/>
      <c r="AK11" s="322"/>
      <c r="AL11" s="330"/>
      <c r="AM11" s="13"/>
      <c r="AX11" s="17" t="s">
        <v>117</v>
      </c>
      <c r="AY11" s="17" t="s">
        <v>118</v>
      </c>
      <c r="AZ11" s="1005"/>
      <c r="BA11" s="1005">
        <f>SUM(AZ12:AZ14)</f>
        <v>10.653189351274948</v>
      </c>
      <c r="BB11" s="29"/>
      <c r="BC11" s="1005"/>
      <c r="BD11" s="1005">
        <f>SUM(BC12:BC14)</f>
        <v>9.0811446300044061</v>
      </c>
      <c r="BE11" s="29"/>
      <c r="BF11" s="17"/>
      <c r="BG11" s="1005">
        <f>AK41</f>
        <v>6.6626941768889223</v>
      </c>
      <c r="BH11" s="29"/>
    </row>
    <row r="12" spans="1:62" ht="17.100000000000001" customHeight="1" thickBot="1">
      <c r="B12" s="323"/>
      <c r="C12" s="324"/>
      <c r="D12" s="326"/>
      <c r="E12" s="326"/>
      <c r="F12" s="326"/>
      <c r="G12" s="325"/>
      <c r="H12" s="325"/>
      <c r="I12" s="326"/>
      <c r="J12" s="327"/>
      <c r="K12" s="335"/>
      <c r="L12" s="564"/>
      <c r="M12" s="336" t="s">
        <v>119</v>
      </c>
      <c r="N12" s="337"/>
      <c r="O12" s="907">
        <f>VLOOKUP(年度マスタ!$K$4&amp;"_"&amp;O$6,データシート1!$A:$BT,MATCH("aa_"&amp;$M12,データシート1!$A$1:$BT$1,0),0)</f>
        <v>0.51918410438358809</v>
      </c>
      <c r="P12" s="454">
        <f t="shared" si="1"/>
        <v>1.7633701761339899E-2</v>
      </c>
      <c r="Q12" s="328"/>
      <c r="R12" s="13"/>
      <c r="S12" s="323"/>
      <c r="T12" s="329"/>
      <c r="U12" s="322"/>
      <c r="V12" s="322"/>
      <c r="W12" s="322"/>
      <c r="X12" s="322"/>
      <c r="Y12" s="322"/>
      <c r="Z12" s="322"/>
      <c r="AA12" s="322"/>
      <c r="AB12" s="322"/>
      <c r="AC12" s="322"/>
      <c r="AD12" s="322"/>
      <c r="AE12" s="329"/>
      <c r="AF12" s="322"/>
      <c r="AG12" s="322"/>
      <c r="AH12" s="322"/>
      <c r="AI12" s="322"/>
      <c r="AJ12" s="322"/>
      <c r="AK12" s="322"/>
      <c r="AL12" s="330"/>
      <c r="AM12" s="13"/>
      <c r="AX12" s="17" t="s">
        <v>120</v>
      </c>
      <c r="AY12" s="17" t="s">
        <v>120</v>
      </c>
      <c r="AZ12" s="1005">
        <f>O17</f>
        <v>10.325743577719779</v>
      </c>
      <c r="BA12" s="17"/>
      <c r="BB12" s="29"/>
      <c r="BC12" s="1005">
        <f>O38</f>
        <v>8.7178860487289906</v>
      </c>
      <c r="BD12" s="17"/>
      <c r="BE12" s="29"/>
      <c r="BF12" s="1005">
        <f>AK42</f>
        <v>6.4452878485102598</v>
      </c>
      <c r="BG12" s="17"/>
      <c r="BH12" s="29"/>
    </row>
    <row r="13" spans="1:62" ht="17.100000000000001" customHeight="1" thickBot="1">
      <c r="B13" s="323"/>
      <c r="C13" s="324"/>
      <c r="D13" s="326"/>
      <c r="E13" s="326"/>
      <c r="F13" s="326"/>
      <c r="G13" s="325"/>
      <c r="H13" s="325"/>
      <c r="I13" s="326"/>
      <c r="J13" s="327"/>
      <c r="K13" s="335"/>
      <c r="L13" s="338"/>
      <c r="M13" s="338" t="s">
        <v>121</v>
      </c>
      <c r="N13" s="339"/>
      <c r="O13" s="907">
        <f>VLOOKUP(年度マスタ!$K$4&amp;"_"&amp;O$6,データシート1!$A:$BT,MATCH("aa_"&amp;$M13,データシート1!$A$1:$BT$1,0),0)</f>
        <v>1.4252276530299011</v>
      </c>
      <c r="P13" s="454">
        <f t="shared" si="1"/>
        <v>4.8406796670676627E-2</v>
      </c>
      <c r="Q13" s="328"/>
      <c r="R13" s="13"/>
      <c r="S13" s="323"/>
      <c r="T13" s="329"/>
      <c r="U13" s="322"/>
      <c r="V13" s="322"/>
      <c r="W13" s="322"/>
      <c r="X13" s="322"/>
      <c r="Y13" s="322"/>
      <c r="Z13" s="322"/>
      <c r="AA13" s="322"/>
      <c r="AB13" s="322"/>
      <c r="AC13" s="322"/>
      <c r="AD13" s="322"/>
      <c r="AE13" s="329"/>
      <c r="AF13" s="322"/>
      <c r="AG13" s="322"/>
      <c r="AH13" s="322"/>
      <c r="AI13" s="322"/>
      <c r="AJ13" s="322"/>
      <c r="AK13" s="322"/>
      <c r="AL13" s="330"/>
      <c r="AM13" s="13"/>
      <c r="AX13" s="17" t="s">
        <v>122</v>
      </c>
      <c r="AY13" s="17" t="s">
        <v>122</v>
      </c>
      <c r="AZ13" s="1005">
        <f>O20</f>
        <v>0.32744577355517002</v>
      </c>
      <c r="BA13" s="17"/>
      <c r="BB13" s="29"/>
      <c r="BC13" s="1005">
        <f>O41</f>
        <v>0.36325858127541499</v>
      </c>
      <c r="BD13" s="17"/>
      <c r="BE13" s="29"/>
      <c r="BF13" s="1005">
        <f>AK45</f>
        <v>0.21740632837866219</v>
      </c>
      <c r="BG13" s="17"/>
      <c r="BH13" s="29"/>
    </row>
    <row r="14" spans="1:62" ht="17.100000000000001" customHeight="1" thickBot="1">
      <c r="B14" s="323"/>
      <c r="C14" s="324"/>
      <c r="D14" s="326"/>
      <c r="E14" s="326"/>
      <c r="F14" s="326"/>
      <c r="G14" s="325"/>
      <c r="H14" s="325"/>
      <c r="I14" s="326"/>
      <c r="J14" s="327"/>
      <c r="K14" s="335"/>
      <c r="L14" s="340" t="s">
        <v>123</v>
      </c>
      <c r="M14" s="341"/>
      <c r="N14" s="342"/>
      <c r="O14" s="906">
        <f>VLOOKUP(年度マスタ!$K$4&amp;"_"&amp;O$6,データシート1!$A:$BT,MATCH("aa_"&amp;$L14,データシート1!$A$1:$BT$1,0),0)</f>
        <v>5.382153406522808</v>
      </c>
      <c r="P14" s="453">
        <f t="shared" si="1"/>
        <v>0.18280083539360933</v>
      </c>
      <c r="Q14" s="328"/>
      <c r="R14" s="13"/>
      <c r="S14" s="323"/>
      <c r="T14" s="329"/>
      <c r="U14" s="322"/>
      <c r="V14" s="322"/>
      <c r="W14" s="322"/>
      <c r="X14" s="322"/>
      <c r="Y14" s="322"/>
      <c r="Z14" s="322"/>
      <c r="AA14" s="322"/>
      <c r="AB14" s="322"/>
      <c r="AC14" s="322"/>
      <c r="AD14" s="322"/>
      <c r="AE14" s="329"/>
      <c r="AF14" s="322"/>
      <c r="AG14" s="322"/>
      <c r="AH14" s="322"/>
      <c r="AI14" s="322"/>
      <c r="AJ14" s="322"/>
      <c r="AK14" s="322"/>
      <c r="AL14" s="330"/>
      <c r="AM14" s="13"/>
      <c r="AX14" s="17" t="s">
        <v>124</v>
      </c>
      <c r="AY14" s="17" t="s">
        <v>124</v>
      </c>
      <c r="AZ14" s="1005">
        <f>O21</f>
        <v>0</v>
      </c>
      <c r="BA14" s="17"/>
      <c r="BB14" s="29"/>
      <c r="BC14" s="1005">
        <f>O42</f>
        <v>0</v>
      </c>
      <c r="BD14" s="17"/>
      <c r="BE14" s="29"/>
      <c r="BF14" s="1005">
        <f t="shared" ref="BF14" si="2">AK46</f>
        <v>0</v>
      </c>
      <c r="BG14" s="17"/>
      <c r="BH14" s="29"/>
    </row>
    <row r="15" spans="1:62" ht="17.100000000000001" customHeight="1" thickBot="1">
      <c r="B15" s="323"/>
      <c r="C15" s="324"/>
      <c r="D15" s="326"/>
      <c r="E15" s="326"/>
      <c r="F15" s="326"/>
      <c r="G15" s="325"/>
      <c r="H15" s="325"/>
      <c r="I15" s="326"/>
      <c r="J15" s="327"/>
      <c r="K15" s="335"/>
      <c r="L15" s="343" t="s">
        <v>125</v>
      </c>
      <c r="M15" s="344"/>
      <c r="N15" s="345"/>
      <c r="O15" s="906">
        <f>VLOOKUP(年度マスタ!$K$4&amp;"_"&amp;O$6,データシート1!$A:$BT,MATCH("aa_"&amp;$L15,データシート1!$A$1:$BT$1,0),0)</f>
        <v>8.5945408960531573</v>
      </c>
      <c r="P15" s="453">
        <f t="shared" si="1"/>
        <v>0.2919071860194476</v>
      </c>
      <c r="Q15" s="328"/>
      <c r="R15" s="13"/>
      <c r="S15" s="323"/>
      <c r="T15" s="329"/>
      <c r="U15" s="322"/>
      <c r="V15" s="322"/>
      <c r="W15" s="322"/>
      <c r="X15" s="322"/>
      <c r="Y15" s="322"/>
      <c r="Z15" s="322"/>
      <c r="AA15" s="322"/>
      <c r="AB15" s="322"/>
      <c r="AC15" s="322"/>
      <c r="AD15" s="322"/>
      <c r="AE15" s="329"/>
      <c r="AF15" s="322"/>
      <c r="AG15" s="322"/>
      <c r="AH15" s="322"/>
      <c r="AI15" s="322"/>
      <c r="AJ15" s="322"/>
      <c r="AK15" s="322"/>
      <c r="AL15" s="330"/>
      <c r="AM15" s="13"/>
      <c r="AX15" s="17" t="s">
        <v>126</v>
      </c>
      <c r="AY15" s="17" t="s">
        <v>127</v>
      </c>
      <c r="AZ15" s="1005">
        <f>O22</f>
        <v>0.3947486865993261</v>
      </c>
      <c r="BA15" s="1005">
        <f>AZ15</f>
        <v>0.3947486865993261</v>
      </c>
      <c r="BB15" s="29"/>
      <c r="BC15" s="1005">
        <f>O43</f>
        <v>0.60962087660763487</v>
      </c>
      <c r="BD15" s="1005">
        <f>BC15</f>
        <v>0.60962087660763487</v>
      </c>
      <c r="BE15" s="29"/>
      <c r="BF15" s="1005">
        <f>AK47</f>
        <v>0.48691896297900672</v>
      </c>
      <c r="BG15" s="1005">
        <f>AK47</f>
        <v>0.48691896297900672</v>
      </c>
      <c r="BH15" s="29"/>
    </row>
    <row r="16" spans="1:62" ht="17.100000000000001" customHeight="1" thickBot="1">
      <c r="B16" s="323"/>
      <c r="C16" s="324"/>
      <c r="D16" s="326"/>
      <c r="E16" s="326"/>
      <c r="F16" s="326"/>
      <c r="G16" s="325"/>
      <c r="H16" s="325"/>
      <c r="I16" s="326"/>
      <c r="J16" s="327"/>
      <c r="K16" s="335"/>
      <c r="L16" s="246" t="s">
        <v>128</v>
      </c>
      <c r="M16" s="344"/>
      <c r="N16" s="345"/>
      <c r="O16" s="906">
        <f>SUM(O18:O21)</f>
        <v>10.653189351274948</v>
      </c>
      <c r="P16" s="453">
        <f t="shared" si="1"/>
        <v>0.36182764888478119</v>
      </c>
      <c r="Q16" s="328"/>
      <c r="R16" s="13"/>
      <c r="S16" s="323"/>
      <c r="T16" s="329"/>
      <c r="U16" s="322"/>
      <c r="V16" s="322"/>
      <c r="W16" s="322"/>
      <c r="X16" s="322"/>
      <c r="Y16" s="322"/>
      <c r="Z16" s="322"/>
      <c r="AA16" s="322"/>
      <c r="AB16" s="322"/>
      <c r="AC16" s="322"/>
      <c r="AD16" s="322"/>
      <c r="AE16" s="329"/>
      <c r="AF16" s="322"/>
      <c r="AG16" s="322"/>
      <c r="AH16" s="322"/>
      <c r="AI16" s="322"/>
      <c r="AJ16" s="322"/>
      <c r="AK16" s="322"/>
      <c r="AL16" s="330"/>
      <c r="AM16" s="13"/>
      <c r="AX16" s="29"/>
      <c r="AY16" s="29"/>
      <c r="AZ16" s="29"/>
      <c r="BA16" s="29"/>
      <c r="BB16" s="29"/>
      <c r="BC16" s="1006"/>
      <c r="BD16" s="29"/>
      <c r="BE16" s="29"/>
      <c r="BF16" s="29"/>
      <c r="BG16" s="29"/>
      <c r="BH16" s="29"/>
    </row>
    <row r="17" spans="2:67" ht="17.100000000000001" customHeight="1" thickBot="1">
      <c r="B17" s="323"/>
      <c r="C17" s="324"/>
      <c r="D17" s="326"/>
      <c r="E17" s="326"/>
      <c r="F17" s="326"/>
      <c r="G17" s="325"/>
      <c r="H17" s="325"/>
      <c r="I17" s="326"/>
      <c r="J17" s="327"/>
      <c r="K17" s="335"/>
      <c r="L17" s="346"/>
      <c r="M17" s="564" t="s">
        <v>129</v>
      </c>
      <c r="N17" s="337"/>
      <c r="O17" s="907">
        <f>SUM(O18:O19)</f>
        <v>10.325743577719779</v>
      </c>
      <c r="P17" s="454">
        <f t="shared" si="1"/>
        <v>0.35070619685046195</v>
      </c>
      <c r="Q17" s="328"/>
      <c r="R17" s="13"/>
      <c r="S17" s="323"/>
      <c r="T17" s="329"/>
      <c r="U17" s="322"/>
      <c r="V17" s="322"/>
      <c r="W17" s="322"/>
      <c r="X17" s="322"/>
      <c r="Y17" s="322"/>
      <c r="Z17" s="322"/>
      <c r="AA17" s="322"/>
      <c r="AB17" s="322"/>
      <c r="AC17" s="322"/>
      <c r="AD17" s="322"/>
      <c r="AE17" s="329"/>
      <c r="AF17" s="322"/>
      <c r="AG17" s="322"/>
      <c r="AH17" s="322"/>
      <c r="AI17" s="322"/>
      <c r="AJ17" s="322"/>
      <c r="AK17" s="322"/>
      <c r="AL17" s="330"/>
      <c r="AZ17" s="13"/>
    </row>
    <row r="18" spans="2:67" ht="17.100000000000001" customHeight="1" thickBot="1">
      <c r="B18" s="323"/>
      <c r="C18" s="324"/>
      <c r="D18" s="326"/>
      <c r="E18" s="326"/>
      <c r="F18" s="326"/>
      <c r="G18" s="325"/>
      <c r="H18" s="325"/>
      <c r="I18" s="326"/>
      <c r="J18" s="327"/>
      <c r="K18" s="335"/>
      <c r="L18" s="346"/>
      <c r="M18" s="346"/>
      <c r="N18" s="347" t="s">
        <v>130</v>
      </c>
      <c r="O18" s="907">
        <f>VLOOKUP(年度マスタ!$K$4&amp;"_"&amp;O$6,データシート1!$A:$BT,MATCH("aa_"&amp;$N18,データシート1!$A$1:$BT$1,0),0)</f>
        <v>5.1663348184766678</v>
      </c>
      <c r="P18" s="454">
        <f t="shared" si="1"/>
        <v>0.17547071764919672</v>
      </c>
      <c r="Q18" s="328"/>
      <c r="R18" s="13"/>
      <c r="S18" s="323"/>
      <c r="T18" s="329"/>
      <c r="U18" s="322"/>
      <c r="V18" s="322"/>
      <c r="W18" s="322"/>
      <c r="X18" s="322"/>
      <c r="Y18" s="322"/>
      <c r="Z18" s="322"/>
      <c r="AA18" s="322"/>
      <c r="AB18" s="322"/>
      <c r="AC18" s="322"/>
      <c r="AD18" s="322"/>
      <c r="AE18" s="329"/>
      <c r="AF18" s="322"/>
      <c r="AG18" s="322"/>
      <c r="AH18" s="322"/>
      <c r="AI18" s="322"/>
      <c r="AJ18" s="322"/>
      <c r="AK18" s="322"/>
      <c r="AL18" s="330"/>
    </row>
    <row r="19" spans="2:67" ht="17.100000000000001" customHeight="1" thickBot="1">
      <c r="B19" s="323"/>
      <c r="C19" s="324"/>
      <c r="D19" s="326"/>
      <c r="E19" s="326"/>
      <c r="F19" s="326"/>
      <c r="G19" s="325"/>
      <c r="H19" s="325"/>
      <c r="I19" s="326"/>
      <c r="J19" s="327"/>
      <c r="K19" s="335"/>
      <c r="L19" s="346"/>
      <c r="M19" s="348"/>
      <c r="N19" s="339" t="s">
        <v>131</v>
      </c>
      <c r="O19" s="907">
        <f>VLOOKUP(年度マスタ!$K$4&amp;"_"&amp;O$6,データシート1!$A:$BT,MATCH("aa_"&amp;$N19,データシート1!$A$1:$BT$1,0),0)</f>
        <v>5.159408759243111</v>
      </c>
      <c r="P19" s="454">
        <f t="shared" si="1"/>
        <v>0.1752354792012652</v>
      </c>
      <c r="Q19" s="328"/>
      <c r="R19" s="13"/>
      <c r="S19" s="323"/>
      <c r="T19" s="329"/>
      <c r="U19" s="322"/>
      <c r="V19" s="322"/>
      <c r="W19" s="322"/>
      <c r="X19" s="322"/>
      <c r="Y19" s="322"/>
      <c r="Z19" s="322"/>
      <c r="AA19" s="322"/>
      <c r="AB19" s="322"/>
      <c r="AC19" s="322"/>
      <c r="AD19" s="322"/>
      <c r="AE19" s="329"/>
      <c r="AF19" s="322"/>
      <c r="AG19" s="322"/>
      <c r="AH19" s="322"/>
      <c r="AI19" s="322"/>
      <c r="AJ19" s="322"/>
      <c r="AK19" s="322"/>
      <c r="AL19" s="330"/>
      <c r="AX19" s="29" t="s">
        <v>132</v>
      </c>
      <c r="AY19" s="29"/>
      <c r="AZ19" s="29"/>
      <c r="BA19" s="29"/>
      <c r="BB19" s="29"/>
      <c r="BC19" s="29"/>
      <c r="BD19" s="29"/>
      <c r="BE19" s="29"/>
      <c r="BF19" s="29"/>
      <c r="BG19" s="29"/>
      <c r="BH19" s="29"/>
      <c r="BI19" s="29"/>
      <c r="BJ19" s="29"/>
      <c r="BK19" s="29"/>
      <c r="BL19" s="29"/>
      <c r="BM19" s="29"/>
      <c r="BN19" s="29"/>
      <c r="BO19" s="29"/>
    </row>
    <row r="20" spans="2:67" ht="17.100000000000001" customHeight="1" thickBot="1">
      <c r="B20" s="323"/>
      <c r="C20" s="324"/>
      <c r="D20" s="326"/>
      <c r="E20" s="326"/>
      <c r="F20" s="326"/>
      <c r="G20" s="325"/>
      <c r="H20" s="325"/>
      <c r="I20" s="326"/>
      <c r="J20" s="327"/>
      <c r="K20" s="335"/>
      <c r="L20" s="346"/>
      <c r="M20" s="336" t="s">
        <v>133</v>
      </c>
      <c r="N20" s="337"/>
      <c r="O20" s="907">
        <f>VLOOKUP(年度マスタ!$K$4&amp;"_"&amp;O$6,データシート1!$A:$BT,MATCH("aa_"&amp;$M20,データシート1!$A$1:$BT$1,0),0)</f>
        <v>0.32744577355517002</v>
      </c>
      <c r="P20" s="454">
        <f t="shared" si="1"/>
        <v>1.1121452034319315E-2</v>
      </c>
      <c r="Q20" s="328"/>
      <c r="R20" s="13"/>
      <c r="S20" s="323"/>
      <c r="T20" s="329"/>
      <c r="U20" s="322"/>
      <c r="V20" s="322"/>
      <c r="W20" s="322"/>
      <c r="X20" s="322"/>
      <c r="Y20" s="322"/>
      <c r="Z20" s="322"/>
      <c r="AA20" s="322"/>
      <c r="AB20" s="322"/>
      <c r="AC20" s="322"/>
      <c r="AD20" s="322"/>
      <c r="AE20" s="329"/>
      <c r="AF20" s="322"/>
      <c r="AG20" s="322"/>
      <c r="AH20" s="322"/>
      <c r="AI20" s="322"/>
      <c r="AJ20" s="322"/>
      <c r="AK20" s="322"/>
      <c r="AL20" s="330"/>
      <c r="AX20" s="29"/>
      <c r="AY20" s="1012" t="s">
        <v>134</v>
      </c>
      <c r="AZ20" s="1012" t="s">
        <v>135</v>
      </c>
      <c r="BA20" s="1012" t="s">
        <v>136</v>
      </c>
      <c r="BB20" s="1012" t="s">
        <v>137</v>
      </c>
      <c r="BC20" s="1012" t="s">
        <v>138</v>
      </c>
      <c r="BD20" s="1012" t="s">
        <v>139</v>
      </c>
      <c r="BE20" s="1012" t="s">
        <v>140</v>
      </c>
      <c r="BF20" s="1012" t="s">
        <v>141</v>
      </c>
      <c r="BG20" s="1012" t="s">
        <v>142</v>
      </c>
      <c r="BH20" s="1012" t="s">
        <v>143</v>
      </c>
      <c r="BI20" s="1012" t="s">
        <v>144</v>
      </c>
      <c r="BJ20" s="1012" t="s">
        <v>145</v>
      </c>
      <c r="BK20" s="1012" t="s">
        <v>146</v>
      </c>
      <c r="BL20" s="1012" t="s">
        <v>1547</v>
      </c>
    </row>
    <row r="21" spans="2:67" ht="17.100000000000001" customHeight="1" thickBot="1">
      <c r="B21" s="323"/>
      <c r="C21" s="324"/>
      <c r="D21" s="326"/>
      <c r="E21" s="326"/>
      <c r="F21" s="326"/>
      <c r="G21" s="325"/>
      <c r="H21" s="325"/>
      <c r="I21" s="326"/>
      <c r="J21" s="327"/>
      <c r="K21" s="335"/>
      <c r="L21" s="346"/>
      <c r="M21" s="349" t="s">
        <v>147</v>
      </c>
      <c r="N21" s="350"/>
      <c r="O21" s="907">
        <f>VLOOKUP(年度マスタ!$K$4&amp;"_"&amp;O$6,データシート1!$A:$BT,MATCH("aa_"&amp;$M21,データシート1!$A$1:$BT$1,0),0)</f>
        <v>0</v>
      </c>
      <c r="P21" s="454">
        <f t="shared" si="1"/>
        <v>0</v>
      </c>
      <c r="Q21" s="328"/>
      <c r="R21" s="13"/>
      <c r="S21" s="323"/>
      <c r="T21" s="329"/>
      <c r="U21" s="322"/>
      <c r="V21" s="322"/>
      <c r="W21" s="322"/>
      <c r="X21" s="322"/>
      <c r="Y21" s="322"/>
      <c r="Z21" s="322"/>
      <c r="AA21" s="322"/>
      <c r="AB21" s="322"/>
      <c r="AC21" s="322"/>
      <c r="AD21" s="322"/>
      <c r="AE21" s="329"/>
      <c r="AF21" s="322"/>
      <c r="AG21" s="322"/>
      <c r="AH21" s="322"/>
      <c r="AI21" s="322"/>
      <c r="AJ21" s="322"/>
      <c r="AK21" s="322"/>
      <c r="AL21" s="330"/>
      <c r="AX21" s="1007"/>
      <c r="AY21" s="1013" t="s">
        <v>148</v>
      </c>
      <c r="AZ21" s="1013" t="s">
        <v>149</v>
      </c>
      <c r="BA21" s="1013" t="s">
        <v>150</v>
      </c>
      <c r="BB21" s="1013" t="s">
        <v>151</v>
      </c>
      <c r="BC21" s="1013" t="s">
        <v>152</v>
      </c>
      <c r="BD21" s="1013" t="s">
        <v>153</v>
      </c>
      <c r="BE21" s="1013" t="s">
        <v>154</v>
      </c>
      <c r="BF21" s="1013" t="s">
        <v>155</v>
      </c>
      <c r="BG21" s="1013" t="s">
        <v>156</v>
      </c>
      <c r="BH21" s="1013" t="s">
        <v>157</v>
      </c>
      <c r="BI21" s="1013" t="s">
        <v>158</v>
      </c>
      <c r="BJ21" s="1013" t="s">
        <v>159</v>
      </c>
      <c r="BK21" s="1013" t="s">
        <v>160</v>
      </c>
      <c r="BL21" s="1013" t="s">
        <v>1546</v>
      </c>
    </row>
    <row r="22" spans="2:67" ht="17.100000000000001" customHeight="1">
      <c r="B22" s="323"/>
      <c r="C22" s="324"/>
      <c r="D22" s="326"/>
      <c r="E22" s="326"/>
      <c r="F22" s="326"/>
      <c r="G22" s="325"/>
      <c r="H22" s="325"/>
      <c r="I22" s="326"/>
      <c r="J22" s="327"/>
      <c r="K22" s="335"/>
      <c r="L22" s="1094" t="s">
        <v>162</v>
      </c>
      <c r="M22" s="1095"/>
      <c r="N22" s="1095"/>
      <c r="O22" s="908">
        <f>VLOOKUP(年度マスタ!$K$4&amp;"_"&amp;O$6,データシート1!$A:$BT,MATCH("aa_"&amp;$L22,データシート1!$A$1:$BT$1,0),0)</f>
        <v>0.3947486865993261</v>
      </c>
      <c r="P22" s="612">
        <f t="shared" si="1"/>
        <v>1.3407345393283171E-2</v>
      </c>
      <c r="Q22" s="328"/>
      <c r="R22" s="13"/>
      <c r="S22" s="323"/>
      <c r="T22" s="329"/>
      <c r="U22" s="322"/>
      <c r="V22" s="322"/>
      <c r="W22" s="322"/>
      <c r="X22" s="322"/>
      <c r="Y22" s="322"/>
      <c r="Z22" s="322"/>
      <c r="AA22" s="322"/>
      <c r="AB22" s="322"/>
      <c r="AC22" s="322"/>
      <c r="AD22" s="322"/>
      <c r="AE22" s="329"/>
      <c r="AF22" s="322"/>
      <c r="AG22" s="322"/>
      <c r="AH22" s="322"/>
      <c r="AI22" s="322"/>
      <c r="AJ22" s="322"/>
      <c r="AK22" s="322"/>
      <c r="AL22" s="330"/>
      <c r="AX22" s="17" t="s">
        <v>102</v>
      </c>
      <c r="AY22" s="1005">
        <f t="shared" ref="AY22:BL22" si="3">X35</f>
        <v>2.6272702325923634</v>
      </c>
      <c r="AZ22" s="1005">
        <f t="shared" si="3"/>
        <v>2.0802106337846431</v>
      </c>
      <c r="BA22" s="1005">
        <f t="shared" si="3"/>
        <v>2.787562176530471</v>
      </c>
      <c r="BB22" s="1005">
        <f t="shared" si="3"/>
        <v>2.8005132523175527</v>
      </c>
      <c r="BC22" s="1005">
        <f t="shared" si="3"/>
        <v>2.602908951458331</v>
      </c>
      <c r="BD22" s="1005">
        <f t="shared" si="3"/>
        <v>1.8180857722409072</v>
      </c>
      <c r="BE22" s="1005">
        <f t="shared" si="3"/>
        <v>1.4964171666696229</v>
      </c>
      <c r="BF22" s="1005">
        <f t="shared" si="3"/>
        <v>1.7407108629325752</v>
      </c>
      <c r="BG22" s="1005">
        <f t="shared" si="3"/>
        <v>1.6200182430566195</v>
      </c>
      <c r="BH22" s="1005">
        <f t="shared" si="3"/>
        <v>1.5007044124402289</v>
      </c>
      <c r="BI22" s="1005">
        <f t="shared" si="3"/>
        <v>1.2020307269456634</v>
      </c>
      <c r="BJ22" s="1005">
        <f t="shared" si="3"/>
        <v>1.6703877152894711</v>
      </c>
      <c r="BK22" s="1005">
        <f t="shared" si="3"/>
        <v>1.5758129845978841</v>
      </c>
      <c r="BL22" s="1005">
        <f t="shared" si="3"/>
        <v>1.2765195730470515</v>
      </c>
    </row>
    <row r="23" spans="2:67" ht="17.100000000000001" customHeight="1">
      <c r="B23" s="351"/>
      <c r="C23" s="868"/>
      <c r="D23" s="353"/>
      <c r="E23" s="353"/>
      <c r="F23" s="353"/>
      <c r="G23" s="354"/>
      <c r="H23" s="354"/>
      <c r="I23" s="353"/>
      <c r="J23" s="353"/>
      <c r="K23" s="353"/>
      <c r="L23" s="353"/>
      <c r="M23" s="353"/>
      <c r="N23" s="352"/>
      <c r="O23" s="353"/>
      <c r="P23" s="869"/>
      <c r="Q23" s="876" t="s">
        <v>163</v>
      </c>
      <c r="R23" s="13"/>
      <c r="S23" s="323"/>
      <c r="T23" s="329"/>
      <c r="U23" s="322"/>
      <c r="V23" s="322"/>
      <c r="W23" s="322"/>
      <c r="X23" s="322"/>
      <c r="Y23" s="322"/>
      <c r="Z23" s="322"/>
      <c r="AA23" s="322"/>
      <c r="AB23" s="322"/>
      <c r="AC23" s="322"/>
      <c r="AD23" s="322"/>
      <c r="AE23" s="329"/>
      <c r="AF23" s="322"/>
      <c r="AG23" s="322"/>
      <c r="AH23" s="322"/>
      <c r="AI23" s="322"/>
      <c r="AJ23" s="322"/>
      <c r="AK23" s="322"/>
      <c r="AL23" s="330"/>
      <c r="AN23" s="21"/>
      <c r="AU23" s="21"/>
      <c r="AV23" s="21"/>
      <c r="AX23" s="17" t="s">
        <v>164</v>
      </c>
      <c r="AY23" s="1005">
        <f>X39</f>
        <v>6.8162720500701566</v>
      </c>
      <c r="AZ23" s="1005">
        <f t="shared" ref="AZ23:BL23" si="4">Y39</f>
        <v>6.367900387425518</v>
      </c>
      <c r="BA23" s="1005">
        <f t="shared" si="4"/>
        <v>8.7049441708763524</v>
      </c>
      <c r="BB23" s="1005">
        <f t="shared" si="4"/>
        <v>10.121952627337031</v>
      </c>
      <c r="BC23" s="1005">
        <f t="shared" si="4"/>
        <v>9.4777455412788605</v>
      </c>
      <c r="BD23" s="1005">
        <f t="shared" si="4"/>
        <v>8.7375633365111494</v>
      </c>
      <c r="BE23" s="1005">
        <f t="shared" si="4"/>
        <v>7.9554262491127838</v>
      </c>
      <c r="BF23" s="1005">
        <f t="shared" si="4"/>
        <v>5.6636654688430639</v>
      </c>
      <c r="BG23" s="1005">
        <f t="shared" si="4"/>
        <v>5.7292788817059215</v>
      </c>
      <c r="BH23" s="1005">
        <f t="shared" si="4"/>
        <v>5.6677035656094166</v>
      </c>
      <c r="BI23" s="1005">
        <f t="shared" si="4"/>
        <v>4.7864362578467343</v>
      </c>
      <c r="BJ23" s="1005">
        <f t="shared" si="4"/>
        <v>5.0995806596337898</v>
      </c>
      <c r="BK23" s="1005">
        <f t="shared" si="4"/>
        <v>5.4417655261884175</v>
      </c>
      <c r="BL23" s="1005">
        <f t="shared" si="4"/>
        <v>4.5707649304521984</v>
      </c>
    </row>
    <row r="24" spans="2:67" ht="17.100000000000001" customHeight="1">
      <c r="D24" s="13"/>
      <c r="E24" s="13"/>
      <c r="F24" s="13"/>
      <c r="G24" s="166"/>
      <c r="H24" s="166"/>
      <c r="I24" s="13"/>
      <c r="K24" s="13"/>
      <c r="L24" s="13"/>
      <c r="M24" s="13"/>
      <c r="N24" s="308"/>
      <c r="O24" s="13"/>
      <c r="P24" s="13"/>
      <c r="S24" s="323"/>
      <c r="T24" s="329"/>
      <c r="U24" s="322"/>
      <c r="V24" s="322"/>
      <c r="W24" s="322"/>
      <c r="X24" s="322"/>
      <c r="Y24" s="322"/>
      <c r="Z24" s="322"/>
      <c r="AA24" s="322"/>
      <c r="AB24" s="322"/>
      <c r="AC24" s="322"/>
      <c r="AD24" s="322"/>
      <c r="AE24" s="329"/>
      <c r="AF24" s="322"/>
      <c r="AG24" s="322"/>
      <c r="AH24" s="322"/>
      <c r="AI24" s="322"/>
      <c r="AJ24" s="322"/>
      <c r="AK24" s="322"/>
      <c r="AL24" s="330"/>
      <c r="AN24" s="21"/>
      <c r="AU24" s="21"/>
      <c r="AV24" s="21"/>
      <c r="AX24" s="17" t="s">
        <v>165</v>
      </c>
      <c r="AY24" s="1005">
        <f>X40</f>
        <v>7.9639304938679274</v>
      </c>
      <c r="AZ24" s="1005">
        <f t="shared" ref="AZ24:BL24" si="5">Y40</f>
        <v>6.5499620236277876</v>
      </c>
      <c r="BA24" s="1005">
        <f t="shared" si="5"/>
        <v>9.8012307046062386</v>
      </c>
      <c r="BB24" s="1005">
        <f t="shared" si="5"/>
        <v>11.678148459042291</v>
      </c>
      <c r="BC24" s="1005">
        <f t="shared" si="5"/>
        <v>11.667926424033229</v>
      </c>
      <c r="BD24" s="1005">
        <f t="shared" si="5"/>
        <v>10.18283440796732</v>
      </c>
      <c r="BE24" s="1005">
        <f t="shared" si="5"/>
        <v>8.9013381953527375</v>
      </c>
      <c r="BF24" s="1005">
        <f t="shared" si="5"/>
        <v>7.3334674794206345</v>
      </c>
      <c r="BG24" s="1005">
        <f t="shared" si="5"/>
        <v>7.1973806403245231</v>
      </c>
      <c r="BH24" s="1005">
        <f t="shared" si="5"/>
        <v>6.7925049464546525</v>
      </c>
      <c r="BI24" s="1005">
        <f t="shared" si="5"/>
        <v>5.2643303182805514</v>
      </c>
      <c r="BJ24" s="1005">
        <f t="shared" si="5"/>
        <v>7.6745248783830107</v>
      </c>
      <c r="BK24" s="1005">
        <f t="shared" si="5"/>
        <v>6.7826136375992441</v>
      </c>
      <c r="BL24" s="1005">
        <f t="shared" si="5"/>
        <v>5.5003425516242368</v>
      </c>
    </row>
    <row r="25" spans="2:67" ht="17.100000000000001" customHeight="1">
      <c r="B25" s="313"/>
      <c r="C25" s="1085" t="s">
        <v>166</v>
      </c>
      <c r="D25" s="1085"/>
      <c r="E25" s="1085"/>
      <c r="F25" s="1085"/>
      <c r="G25" s="1085"/>
      <c r="H25" s="1085"/>
      <c r="I25" s="1085"/>
      <c r="J25" s="1085"/>
      <c r="K25" s="1085"/>
      <c r="L25" s="1085"/>
      <c r="M25" s="1085"/>
      <c r="N25" s="1085"/>
      <c r="O25" s="355"/>
      <c r="P25" s="355"/>
      <c r="Q25" s="315"/>
      <c r="S25" s="323"/>
      <c r="T25" s="329"/>
      <c r="U25" s="322"/>
      <c r="V25" s="322"/>
      <c r="W25" s="322"/>
      <c r="X25" s="322"/>
      <c r="Y25" s="322"/>
      <c r="Z25" s="322"/>
      <c r="AA25" s="322"/>
      <c r="AB25" s="322"/>
      <c r="AC25" s="322"/>
      <c r="AD25" s="322"/>
      <c r="AE25" s="329"/>
      <c r="AF25" s="322"/>
      <c r="AG25" s="322"/>
      <c r="AH25" s="322"/>
      <c r="AI25" s="322"/>
      <c r="AJ25" s="322"/>
      <c r="AK25" s="322"/>
      <c r="AL25" s="330"/>
      <c r="AN25" s="21"/>
      <c r="AU25" s="21"/>
      <c r="AV25" s="21"/>
      <c r="AX25" s="17" t="s">
        <v>118</v>
      </c>
      <c r="AY25" s="1005">
        <f>X41</f>
        <v>9.9032469122812508</v>
      </c>
      <c r="AZ25" s="1005">
        <f t="shared" ref="AZ25:BL25" si="6">Y41</f>
        <v>9.8305606899802616</v>
      </c>
      <c r="BA25" s="1005">
        <f t="shared" si="6"/>
        <v>9.4814861809201538</v>
      </c>
      <c r="BB25" s="1005">
        <f t="shared" si="6"/>
        <v>9.3097805099975321</v>
      </c>
      <c r="BC25" s="1005">
        <f t="shared" si="6"/>
        <v>9.0811446300044061</v>
      </c>
      <c r="BD25" s="1005">
        <f t="shared" si="6"/>
        <v>8.7708910965890965</v>
      </c>
      <c r="BE25" s="1005">
        <f t="shared" si="6"/>
        <v>8.6538992288850771</v>
      </c>
      <c r="BF25" s="1005">
        <f t="shared" si="6"/>
        <v>8.3673485517695951</v>
      </c>
      <c r="BG25" s="1005">
        <f t="shared" si="6"/>
        <v>8.1319603394480549</v>
      </c>
      <c r="BH25" s="1005">
        <f t="shared" si="6"/>
        <v>7.8207688758128828</v>
      </c>
      <c r="BI25" s="1005">
        <f t="shared" si="6"/>
        <v>7.5327534207224742</v>
      </c>
      <c r="BJ25" s="1005">
        <f t="shared" si="6"/>
        <v>6.8323005804809442</v>
      </c>
      <c r="BK25" s="1005">
        <f t="shared" si="6"/>
        <v>6.6280854785534995</v>
      </c>
      <c r="BL25" s="1005">
        <f t="shared" si="6"/>
        <v>6.6626941768889223</v>
      </c>
    </row>
    <row r="26" spans="2:67" ht="17.100000000000001" customHeight="1">
      <c r="B26" s="318"/>
      <c r="C26" s="1086"/>
      <c r="D26" s="1086"/>
      <c r="E26" s="1086"/>
      <c r="F26" s="1086"/>
      <c r="G26" s="1086"/>
      <c r="H26" s="1086"/>
      <c r="I26" s="1086"/>
      <c r="J26" s="1086"/>
      <c r="K26" s="1086"/>
      <c r="L26" s="1086"/>
      <c r="M26" s="1086"/>
      <c r="N26" s="1086"/>
      <c r="O26" s="326"/>
      <c r="P26" s="320"/>
      <c r="Q26" s="321"/>
      <c r="R26" s="13"/>
      <c r="S26" s="323"/>
      <c r="T26" s="329"/>
      <c r="U26" s="322"/>
      <c r="V26" s="322"/>
      <c r="W26" s="322"/>
      <c r="X26" s="322"/>
      <c r="Y26" s="322"/>
      <c r="Z26" s="322"/>
      <c r="AA26" s="322"/>
      <c r="AB26" s="322"/>
      <c r="AC26" s="322"/>
      <c r="AD26" s="322"/>
      <c r="AE26" s="329"/>
      <c r="AF26" s="322"/>
      <c r="AG26" s="322"/>
      <c r="AH26" s="322"/>
      <c r="AI26" s="322"/>
      <c r="AJ26" s="322"/>
      <c r="AK26" s="322"/>
      <c r="AL26" s="330"/>
      <c r="AX26" s="17" t="s">
        <v>167</v>
      </c>
      <c r="AY26" s="1005">
        <f t="shared" ref="AY26:BL26" si="7">X47</f>
        <v>0.65902868543675286</v>
      </c>
      <c r="AZ26" s="1005">
        <f t="shared" si="7"/>
        <v>0.83682245777406083</v>
      </c>
      <c r="BA26" s="1005">
        <f t="shared" si="7"/>
        <v>0.64433300301994778</v>
      </c>
      <c r="BB26" s="1005">
        <f t="shared" si="7"/>
        <v>0.60507621722236093</v>
      </c>
      <c r="BC26" s="1005">
        <f t="shared" si="7"/>
        <v>0.60962087660763487</v>
      </c>
      <c r="BD26" s="1005">
        <f t="shared" si="7"/>
        <v>0.52131018110557126</v>
      </c>
      <c r="BE26" s="1005">
        <f t="shared" si="7"/>
        <v>0.77585208043417242</v>
      </c>
      <c r="BF26" s="1005">
        <f t="shared" si="7"/>
        <v>0.74258818111636893</v>
      </c>
      <c r="BG26" s="1005">
        <f t="shared" si="7"/>
        <v>0.58905940811247282</v>
      </c>
      <c r="BH26" s="1005">
        <f t="shared" si="7"/>
        <v>0.62200116827444696</v>
      </c>
      <c r="BI26" s="1005">
        <f t="shared" si="7"/>
        <v>0.60158851915774314</v>
      </c>
      <c r="BJ26" s="1005">
        <f t="shared" si="7"/>
        <v>0.55774710381402504</v>
      </c>
      <c r="BK26" s="1005">
        <f t="shared" si="7"/>
        <v>0.69843485822682017</v>
      </c>
      <c r="BL26" s="1005">
        <f t="shared" si="7"/>
        <v>0.48691896297900672</v>
      </c>
    </row>
    <row r="27" spans="2:67" s="21" customFormat="1" ht="17.100000000000001" customHeight="1">
      <c r="B27" s="323"/>
      <c r="C27" s="324"/>
      <c r="D27" s="1089"/>
      <c r="E27" s="1089"/>
      <c r="F27" s="1089"/>
      <c r="G27" s="331"/>
      <c r="H27" s="325"/>
      <c r="I27" s="326"/>
      <c r="J27" s="327"/>
      <c r="K27" s="1090" t="s">
        <v>103</v>
      </c>
      <c r="L27" s="1090"/>
      <c r="M27" s="1090"/>
      <c r="N27" s="1090"/>
      <c r="O27" s="455" t="s">
        <v>168</v>
      </c>
      <c r="P27" s="1092" t="s">
        <v>105</v>
      </c>
      <c r="Q27" s="328"/>
      <c r="S27" s="323"/>
      <c r="T27" s="329"/>
      <c r="U27" s="322"/>
      <c r="V27" s="322"/>
      <c r="W27" s="322"/>
      <c r="X27" s="322"/>
      <c r="Y27" s="322"/>
      <c r="Z27" s="322"/>
      <c r="AA27" s="322"/>
      <c r="AB27" s="322"/>
      <c r="AC27" s="322"/>
      <c r="AD27" s="322"/>
      <c r="AE27" s="329"/>
      <c r="AF27" s="322"/>
      <c r="AG27" s="322"/>
      <c r="AH27" s="322"/>
      <c r="AI27" s="322"/>
      <c r="AJ27" s="322"/>
      <c r="AK27" s="322"/>
      <c r="AL27" s="330"/>
      <c r="AM27" s="16"/>
      <c r="AN27" s="16"/>
      <c r="AU27" s="16"/>
      <c r="AV27" s="16"/>
      <c r="AW27" s="16"/>
      <c r="AX27" s="17" t="s">
        <v>169</v>
      </c>
      <c r="AY27" s="1005">
        <f t="shared" ref="AY27:BL27" si="8">X34</f>
        <v>27.96974837424845</v>
      </c>
      <c r="AZ27" s="1005">
        <f t="shared" si="8"/>
        <v>25.665456192592274</v>
      </c>
      <c r="BA27" s="1005">
        <f t="shared" si="8"/>
        <v>31.419556235953166</v>
      </c>
      <c r="BB27" s="1005">
        <f t="shared" si="8"/>
        <v>34.515471065916763</v>
      </c>
      <c r="BC27" s="1005">
        <f t="shared" si="8"/>
        <v>33.43934642338246</v>
      </c>
      <c r="BD27" s="1005">
        <f t="shared" si="8"/>
        <v>30.030684794414046</v>
      </c>
      <c r="BE27" s="1005">
        <f t="shared" si="8"/>
        <v>27.782932920454392</v>
      </c>
      <c r="BF27" s="1005">
        <f t="shared" si="8"/>
        <v>23.847780544082237</v>
      </c>
      <c r="BG27" s="1005">
        <f t="shared" si="8"/>
        <v>23.26769751264759</v>
      </c>
      <c r="BH27" s="1005">
        <f t="shared" si="8"/>
        <v>22.403682968591628</v>
      </c>
      <c r="BI27" s="1005">
        <f t="shared" si="8"/>
        <v>19.387139242953168</v>
      </c>
      <c r="BJ27" s="1005">
        <f t="shared" si="8"/>
        <v>21.834540937601243</v>
      </c>
      <c r="BK27" s="1005">
        <f t="shared" si="8"/>
        <v>21.126712485165864</v>
      </c>
      <c r="BL27" s="1005">
        <f t="shared" si="8"/>
        <v>18.497240194991416</v>
      </c>
    </row>
    <row r="28" spans="2:67" s="21" customFormat="1" ht="17.100000000000001" customHeight="1">
      <c r="B28" s="323"/>
      <c r="C28" s="324"/>
      <c r="D28" s="1089"/>
      <c r="E28" s="1089"/>
      <c r="F28" s="1089"/>
      <c r="G28" s="331"/>
      <c r="H28" s="325"/>
      <c r="I28" s="326"/>
      <c r="J28" s="327"/>
      <c r="K28" s="1090"/>
      <c r="L28" s="1090"/>
      <c r="M28" s="1090"/>
      <c r="N28" s="1090"/>
      <c r="O28" s="456" t="s">
        <v>108</v>
      </c>
      <c r="P28" s="1092"/>
      <c r="Q28" s="328"/>
      <c r="S28" s="323"/>
      <c r="T28" s="329"/>
      <c r="U28" s="322"/>
      <c r="V28" s="322"/>
      <c r="W28" s="322"/>
      <c r="X28" s="322"/>
      <c r="Y28" s="322"/>
      <c r="Z28" s="322"/>
      <c r="AA28" s="322"/>
      <c r="AB28" s="322"/>
      <c r="AC28" s="322"/>
      <c r="AD28" s="322"/>
      <c r="AE28" s="329"/>
      <c r="AF28" s="322"/>
      <c r="AG28" s="322"/>
      <c r="AH28" s="322"/>
      <c r="AI28" s="322"/>
      <c r="AJ28" s="322"/>
      <c r="AK28" s="322"/>
      <c r="AL28" s="330"/>
      <c r="AM28" s="16"/>
      <c r="AN28" s="16"/>
      <c r="AU28" s="16"/>
      <c r="AV28" s="16"/>
      <c r="AW28" s="16"/>
      <c r="AX28" s="16"/>
      <c r="AY28" s="16"/>
      <c r="AZ28" s="16"/>
      <c r="BA28" s="16"/>
      <c r="BB28" s="16"/>
      <c r="BC28" s="16"/>
      <c r="BD28" s="16"/>
      <c r="BE28" s="16"/>
      <c r="BF28" s="16"/>
      <c r="BG28" s="16"/>
      <c r="BH28" s="16"/>
      <c r="BI28" s="16"/>
      <c r="BJ28" s="16"/>
      <c r="BK28" s="16"/>
      <c r="BL28" s="16"/>
      <c r="BM28" s="16"/>
    </row>
    <row r="29" spans="2:67" s="21" customFormat="1" ht="17.100000000000001" customHeight="1" thickBot="1">
      <c r="B29" s="323"/>
      <c r="C29" s="324"/>
      <c r="D29" s="1089"/>
      <c r="E29" s="1089"/>
      <c r="F29" s="1089"/>
      <c r="G29" s="331"/>
      <c r="H29" s="325"/>
      <c r="I29" s="326"/>
      <c r="J29" s="327"/>
      <c r="K29" s="1091"/>
      <c r="L29" s="1091"/>
      <c r="M29" s="1091"/>
      <c r="N29" s="1091"/>
      <c r="O29" s="457" t="s">
        <v>110</v>
      </c>
      <c r="P29" s="1093"/>
      <c r="Q29" s="328"/>
      <c r="S29" s="323"/>
      <c r="T29" s="329"/>
      <c r="U29" s="322"/>
      <c r="V29" s="322"/>
      <c r="W29" s="322"/>
      <c r="X29" s="322"/>
      <c r="Y29" s="322"/>
      <c r="Z29" s="322"/>
      <c r="AA29" s="322"/>
      <c r="AB29" s="322"/>
      <c r="AC29" s="322"/>
      <c r="AD29" s="322"/>
      <c r="AE29" s="329"/>
      <c r="AF29" s="322"/>
      <c r="AG29" s="322"/>
      <c r="AH29" s="322"/>
      <c r="AI29" s="322"/>
      <c r="AJ29" s="322"/>
      <c r="AK29" s="322"/>
      <c r="AL29" s="330"/>
      <c r="AM29" s="16"/>
      <c r="AN29" s="16"/>
      <c r="AU29" s="16"/>
      <c r="AV29" s="16"/>
      <c r="AW29" s="16"/>
      <c r="AX29" s="29" t="s">
        <v>170</v>
      </c>
      <c r="AY29" s="29"/>
      <c r="AZ29" s="29"/>
      <c r="BA29" s="29"/>
      <c r="BB29" s="29"/>
      <c r="BC29" s="29"/>
      <c r="BD29" s="29"/>
      <c r="BE29" s="29"/>
      <c r="BF29" s="29"/>
      <c r="BG29" s="29"/>
      <c r="BH29" s="29"/>
      <c r="BI29" s="29"/>
      <c r="BJ29" s="16"/>
      <c r="BK29" s="16"/>
      <c r="BL29" s="16"/>
      <c r="BM29" s="16"/>
    </row>
    <row r="30" spans="2:67" ht="17.100000000000001" customHeight="1" thickTop="1" thickBot="1">
      <c r="B30" s="323"/>
      <c r="C30" s="324"/>
      <c r="D30" s="326"/>
      <c r="E30" s="326"/>
      <c r="F30" s="326"/>
      <c r="G30" s="325"/>
      <c r="H30" s="325"/>
      <c r="I30" s="326"/>
      <c r="J30" s="327"/>
      <c r="K30" s="246" t="s">
        <v>112</v>
      </c>
      <c r="L30" s="332"/>
      <c r="M30" s="332"/>
      <c r="N30" s="333"/>
      <c r="O30" s="905">
        <f>O31+O35+O36+O37+O43</f>
        <v>33.43934642338246</v>
      </c>
      <c r="P30" s="452">
        <f>P31+P35+P36+P37+P43</f>
        <v>1</v>
      </c>
      <c r="Q30" s="328"/>
      <c r="R30" s="13"/>
      <c r="S30" s="323"/>
      <c r="T30" s="329"/>
      <c r="U30" s="322"/>
      <c r="V30" s="322"/>
      <c r="W30" s="322"/>
      <c r="X30" s="322"/>
      <c r="Y30" s="322"/>
      <c r="Z30" s="322"/>
      <c r="AA30" s="322"/>
      <c r="AB30" s="322"/>
      <c r="AC30" s="322"/>
      <c r="AD30" s="322"/>
      <c r="AE30" s="329"/>
      <c r="AF30" s="322"/>
      <c r="AG30" s="322"/>
      <c r="AH30" s="322"/>
      <c r="AI30" s="322"/>
      <c r="AJ30" s="322"/>
      <c r="AK30" s="322"/>
      <c r="AL30" s="330"/>
      <c r="AX30" s="29"/>
      <c r="AY30" s="17" t="s">
        <v>171</v>
      </c>
      <c r="AZ30" s="29"/>
      <c r="BA30" s="29"/>
      <c r="BB30" s="29"/>
      <c r="BC30" s="29"/>
      <c r="BD30" s="29"/>
      <c r="BE30" s="29"/>
      <c r="BF30" s="29"/>
      <c r="BG30" s="29"/>
      <c r="BH30" s="29"/>
      <c r="BI30" s="29"/>
    </row>
    <row r="31" spans="2:67" ht="17.100000000000001" customHeight="1" thickBot="1">
      <c r="B31" s="323"/>
      <c r="C31" s="324"/>
      <c r="D31" s="326"/>
      <c r="E31" s="326"/>
      <c r="F31" s="326"/>
      <c r="G31" s="325"/>
      <c r="H31" s="325"/>
      <c r="I31" s="326"/>
      <c r="J31" s="327"/>
      <c r="K31" s="334"/>
      <c r="L31" s="246" t="s">
        <v>114</v>
      </c>
      <c r="M31" s="246"/>
      <c r="N31" s="563"/>
      <c r="O31" s="906">
        <f>SUM(O32:O34)</f>
        <v>2.602908951458331</v>
      </c>
      <c r="P31" s="453">
        <f t="shared" ref="P31:P43" si="9">O31/$O$30</f>
        <v>7.7839707705478572E-2</v>
      </c>
      <c r="Q31" s="328"/>
      <c r="R31" s="13"/>
      <c r="S31" s="323"/>
      <c r="T31" s="329"/>
      <c r="U31" s="322"/>
      <c r="V31" s="322"/>
      <c r="W31" s="322"/>
      <c r="X31" s="322"/>
      <c r="Y31" s="322"/>
      <c r="Z31" s="322"/>
      <c r="AA31" s="322"/>
      <c r="AB31" s="322"/>
      <c r="AC31" s="322"/>
      <c r="AD31" s="322"/>
      <c r="AE31" s="329"/>
      <c r="AF31" s="322"/>
      <c r="AG31" s="322"/>
      <c r="AH31" s="322"/>
      <c r="AI31" s="322"/>
      <c r="AJ31" s="322"/>
      <c r="AK31" s="841" t="s">
        <v>172</v>
      </c>
      <c r="AL31" s="330"/>
      <c r="AX31" s="29"/>
      <c r="AY31" s="17" t="s">
        <v>173</v>
      </c>
      <c r="AZ31" s="29"/>
      <c r="BA31" s="29"/>
      <c r="BB31" s="29"/>
      <c r="BC31" s="29"/>
      <c r="BD31" s="29"/>
      <c r="BE31" s="29"/>
      <c r="BF31" s="29"/>
      <c r="BG31" s="29"/>
      <c r="BH31" s="29"/>
      <c r="BI31" s="29"/>
    </row>
    <row r="32" spans="2:67" ht="17.100000000000001" customHeight="1" thickBot="1">
      <c r="B32" s="323"/>
      <c r="C32" s="324"/>
      <c r="D32" s="326"/>
      <c r="E32" s="326"/>
      <c r="F32" s="326"/>
      <c r="G32" s="325"/>
      <c r="H32" s="325"/>
      <c r="I32" s="326"/>
      <c r="J32" s="327"/>
      <c r="K32" s="335"/>
      <c r="L32" s="564"/>
      <c r="M32" s="336" t="s">
        <v>116</v>
      </c>
      <c r="N32" s="337"/>
      <c r="O32" s="907">
        <f>VLOOKUP(年度マスタ!$K$4&amp;"_"&amp;O$27,データシート1!$A:$BT,MATCH("aa_"&amp;$M32,データシート1!$A$1:$BT$1,0),0)</f>
        <v>1.141217261832391</v>
      </c>
      <c r="P32" s="454">
        <f t="shared" si="9"/>
        <v>3.4127977484464077E-2</v>
      </c>
      <c r="Q32" s="328"/>
      <c r="R32" s="13"/>
      <c r="S32" s="323"/>
      <c r="T32" s="1096" t="s">
        <v>103</v>
      </c>
      <c r="U32" s="1096"/>
      <c r="V32" s="1096"/>
      <c r="W32" s="1096"/>
      <c r="X32" s="1098" t="s">
        <v>174</v>
      </c>
      <c r="Y32" s="1099"/>
      <c r="Z32" s="1099"/>
      <c r="AA32" s="1099"/>
      <c r="AB32" s="1099"/>
      <c r="AC32" s="1099"/>
      <c r="AD32" s="1099"/>
      <c r="AE32" s="1099"/>
      <c r="AF32" s="1099"/>
      <c r="AG32" s="1099"/>
      <c r="AH32" s="1099"/>
      <c r="AI32" s="1099"/>
      <c r="AJ32" s="1099"/>
      <c r="AK32" s="1099"/>
      <c r="AL32" s="330"/>
      <c r="AX32" s="29"/>
      <c r="AY32" s="17" t="s">
        <v>175</v>
      </c>
      <c r="AZ32" s="29"/>
      <c r="BA32" s="29"/>
      <c r="BB32" s="29"/>
      <c r="BC32" s="29"/>
      <c r="BD32" s="29"/>
      <c r="BE32" s="29"/>
      <c r="BF32" s="29"/>
      <c r="BG32" s="29"/>
      <c r="BH32" s="29"/>
      <c r="BI32" s="29"/>
    </row>
    <row r="33" spans="2:64" ht="17.100000000000001" customHeight="1" thickBot="1">
      <c r="B33" s="323"/>
      <c r="C33" s="324"/>
      <c r="D33" s="326"/>
      <c r="E33" s="326"/>
      <c r="F33" s="326"/>
      <c r="G33" s="325"/>
      <c r="H33" s="325"/>
      <c r="I33" s="326"/>
      <c r="J33" s="327"/>
      <c r="K33" s="335"/>
      <c r="L33" s="564"/>
      <c r="M33" s="336" t="s">
        <v>119</v>
      </c>
      <c r="N33" s="337"/>
      <c r="O33" s="907">
        <f>VLOOKUP(年度マスタ!$K$4&amp;"_"&amp;O$27,データシート1!$A:$BT,MATCH("aa_"&amp;$M33,データシート1!$A$1:$BT$1,0),0)</f>
        <v>0.41687183103869918</v>
      </c>
      <c r="P33" s="454">
        <f t="shared" si="9"/>
        <v>1.2466506544733231E-2</v>
      </c>
      <c r="Q33" s="328"/>
      <c r="R33" s="13"/>
      <c r="S33" s="323"/>
      <c r="T33" s="1097"/>
      <c r="U33" s="1097"/>
      <c r="V33" s="1097"/>
      <c r="W33" s="1097"/>
      <c r="X33" s="999" t="s">
        <v>176</v>
      </c>
      <c r="Y33" s="1000" t="s">
        <v>177</v>
      </c>
      <c r="Z33" s="1000" t="s">
        <v>178</v>
      </c>
      <c r="AA33" s="1000" t="s">
        <v>179</v>
      </c>
      <c r="AB33" s="1000" t="s">
        <v>180</v>
      </c>
      <c r="AC33" s="1000" t="s">
        <v>181</v>
      </c>
      <c r="AD33" s="1000" t="s">
        <v>182</v>
      </c>
      <c r="AE33" s="1000" t="s">
        <v>155</v>
      </c>
      <c r="AF33" s="1000" t="s">
        <v>156</v>
      </c>
      <c r="AG33" s="1001" t="s">
        <v>183</v>
      </c>
      <c r="AH33" s="1002" t="s">
        <v>158</v>
      </c>
      <c r="AI33" s="1000" t="s">
        <v>159</v>
      </c>
      <c r="AJ33" s="1000" t="s">
        <v>160</v>
      </c>
      <c r="AK33" s="1003" t="s">
        <v>1546</v>
      </c>
      <c r="AL33" s="330"/>
      <c r="AW33" s="29"/>
      <c r="AY33" s="17">
        <f>VLOOKUP(AY$32,年度マスタ!$I$5:$K$9,2,0)</f>
        <v>2022</v>
      </c>
      <c r="AZ33" s="29"/>
      <c r="BA33" s="29"/>
      <c r="BB33" s="29"/>
      <c r="BC33" s="29"/>
      <c r="BD33" s="29"/>
      <c r="BE33" s="29"/>
      <c r="BF33" s="29"/>
      <c r="BG33" s="29"/>
      <c r="BH33" s="29"/>
    </row>
    <row r="34" spans="2:64" ht="17.100000000000001" customHeight="1" thickTop="1" thickBot="1">
      <c r="B34" s="323"/>
      <c r="C34" s="324"/>
      <c r="D34" s="326"/>
      <c r="E34" s="326"/>
      <c r="F34" s="326"/>
      <c r="G34" s="325"/>
      <c r="H34" s="325"/>
      <c r="I34" s="326"/>
      <c r="J34" s="327"/>
      <c r="K34" s="335"/>
      <c r="L34" s="338"/>
      <c r="M34" s="338" t="s">
        <v>121</v>
      </c>
      <c r="N34" s="339"/>
      <c r="O34" s="907">
        <f>VLOOKUP(年度マスタ!$K$4&amp;"_"&amp;O$27,データシート1!$A:$BT,MATCH("aa_"&amp;$M34,データシート1!$A$1:$BT$1,0),0)</f>
        <v>1.044819858587241</v>
      </c>
      <c r="P34" s="454">
        <f t="shared" si="9"/>
        <v>3.124522367628127E-2</v>
      </c>
      <c r="Q34" s="328"/>
      <c r="R34" s="13"/>
      <c r="S34" s="323"/>
      <c r="T34" s="563" t="s">
        <v>112</v>
      </c>
      <c r="U34" s="332"/>
      <c r="V34" s="332"/>
      <c r="W34" s="332"/>
      <c r="X34" s="893">
        <f>X35+X39+X40+X41+X47</f>
        <v>27.96974837424845</v>
      </c>
      <c r="Y34" s="894">
        <f t="shared" ref="Y34:AK34" si="10">Y35+Y39+Y40+Y41+Y47</f>
        <v>25.665456192592274</v>
      </c>
      <c r="Z34" s="894">
        <f t="shared" si="10"/>
        <v>31.419556235953166</v>
      </c>
      <c r="AA34" s="894">
        <f t="shared" si="10"/>
        <v>34.515471065916763</v>
      </c>
      <c r="AB34" s="894">
        <f t="shared" si="10"/>
        <v>33.43934642338246</v>
      </c>
      <c r="AC34" s="894">
        <f t="shared" si="10"/>
        <v>30.030684794414046</v>
      </c>
      <c r="AD34" s="894">
        <f t="shared" si="10"/>
        <v>27.782932920454392</v>
      </c>
      <c r="AE34" s="894">
        <f t="shared" si="10"/>
        <v>23.847780544082237</v>
      </c>
      <c r="AF34" s="894">
        <f t="shared" si="10"/>
        <v>23.26769751264759</v>
      </c>
      <c r="AG34" s="894">
        <f t="shared" si="10"/>
        <v>22.403682968591628</v>
      </c>
      <c r="AH34" s="894">
        <f t="shared" si="10"/>
        <v>19.387139242953168</v>
      </c>
      <c r="AI34" s="894">
        <f t="shared" si="10"/>
        <v>21.834540937601243</v>
      </c>
      <c r="AJ34" s="894">
        <f t="shared" si="10"/>
        <v>21.126712485165864</v>
      </c>
      <c r="AK34" s="895">
        <f t="shared" si="10"/>
        <v>18.497240194991416</v>
      </c>
      <c r="AL34" s="330"/>
      <c r="AW34" s="29"/>
      <c r="AY34" s="17" t="str">
        <f>VLOOKUP(AY$32,年度マスタ!$I$5:$K$9,3,0)</f>
        <v>令和4年度</v>
      </c>
      <c r="AZ34" s="29"/>
      <c r="BA34" s="29"/>
      <c r="BB34" s="29"/>
      <c r="BC34" s="29"/>
      <c r="BD34" s="29"/>
      <c r="BE34" s="29"/>
      <c r="BF34" s="29"/>
      <c r="BG34" s="29"/>
      <c r="BH34" s="29"/>
    </row>
    <row r="35" spans="2:64" ht="17.100000000000001" customHeight="1" thickBot="1">
      <c r="B35" s="323"/>
      <c r="C35" s="324"/>
      <c r="D35" s="326"/>
      <c r="E35" s="326"/>
      <c r="F35" s="326"/>
      <c r="G35" s="325"/>
      <c r="H35" s="325"/>
      <c r="I35" s="326"/>
      <c r="J35" s="327"/>
      <c r="K35" s="335"/>
      <c r="L35" s="340" t="s">
        <v>123</v>
      </c>
      <c r="M35" s="341"/>
      <c r="N35" s="342"/>
      <c r="O35" s="906">
        <f>VLOOKUP(年度マスタ!$K$4&amp;"_"&amp;O$27,データシート1!$A:$BT,MATCH("aa_"&amp;$L35,データシート1!$A$1:$BT$1,0),0)</f>
        <v>9.4777455412788605</v>
      </c>
      <c r="P35" s="453">
        <f t="shared" si="9"/>
        <v>0.28343094453100759</v>
      </c>
      <c r="Q35" s="328"/>
      <c r="R35" s="13"/>
      <c r="S35" s="323"/>
      <c r="T35" s="334"/>
      <c r="U35" s="246" t="s">
        <v>114</v>
      </c>
      <c r="V35" s="344"/>
      <c r="W35" s="344"/>
      <c r="X35" s="896">
        <f>SUM(X36:X38)</f>
        <v>2.6272702325923634</v>
      </c>
      <c r="Y35" s="897">
        <f t="shared" ref="Y35:AK35" si="11">SUM(Y36:Y38)</f>
        <v>2.0802106337846431</v>
      </c>
      <c r="Z35" s="897">
        <f t="shared" si="11"/>
        <v>2.787562176530471</v>
      </c>
      <c r="AA35" s="897">
        <f t="shared" si="11"/>
        <v>2.8005132523175527</v>
      </c>
      <c r="AB35" s="897">
        <f t="shared" si="11"/>
        <v>2.602908951458331</v>
      </c>
      <c r="AC35" s="897">
        <f t="shared" si="11"/>
        <v>1.8180857722409072</v>
      </c>
      <c r="AD35" s="897">
        <f t="shared" si="11"/>
        <v>1.4964171666696229</v>
      </c>
      <c r="AE35" s="897">
        <f t="shared" si="11"/>
        <v>1.7407108629325752</v>
      </c>
      <c r="AF35" s="897">
        <f t="shared" si="11"/>
        <v>1.6200182430566195</v>
      </c>
      <c r="AG35" s="897">
        <f t="shared" si="11"/>
        <v>1.5007044124402289</v>
      </c>
      <c r="AH35" s="897">
        <f t="shared" si="11"/>
        <v>1.2020307269456634</v>
      </c>
      <c r="AI35" s="897">
        <f t="shared" si="11"/>
        <v>1.6703877152894711</v>
      </c>
      <c r="AJ35" s="897">
        <f t="shared" si="11"/>
        <v>1.5758129845978841</v>
      </c>
      <c r="AK35" s="898">
        <f t="shared" si="11"/>
        <v>1.2765195730470515</v>
      </c>
      <c r="AL35" s="330"/>
      <c r="AW35" s="29"/>
      <c r="AX35" s="29"/>
      <c r="AY35" s="29"/>
      <c r="AZ35" s="29"/>
      <c r="BA35" s="29"/>
      <c r="BB35" s="29"/>
      <c r="BC35" s="29"/>
      <c r="BD35" s="29"/>
      <c r="BE35" s="29"/>
      <c r="BF35" s="29"/>
      <c r="BG35" s="29"/>
      <c r="BH35" s="29"/>
    </row>
    <row r="36" spans="2:64" ht="17.100000000000001" customHeight="1" thickBot="1">
      <c r="B36" s="323"/>
      <c r="C36" s="324"/>
      <c r="D36" s="326"/>
      <c r="E36" s="326"/>
      <c r="F36" s="326"/>
      <c r="G36" s="325"/>
      <c r="H36" s="325"/>
      <c r="I36" s="326"/>
      <c r="J36" s="327"/>
      <c r="K36" s="335"/>
      <c r="L36" s="343" t="s">
        <v>125</v>
      </c>
      <c r="M36" s="344"/>
      <c r="N36" s="345"/>
      <c r="O36" s="906">
        <f>VLOOKUP(年度マスタ!$K$4&amp;"_"&amp;O$27,データシート1!$A:$BT,MATCH("aa_"&amp;$L36,データシート1!$A$1:$BT$1,0),0)</f>
        <v>11.667926424033229</v>
      </c>
      <c r="P36" s="453">
        <f t="shared" si="9"/>
        <v>0.34892806445147601</v>
      </c>
      <c r="Q36" s="328"/>
      <c r="R36" s="13"/>
      <c r="S36" s="356" t="s">
        <v>184</v>
      </c>
      <c r="T36" s="335"/>
      <c r="U36" s="346"/>
      <c r="V36" s="336" t="s">
        <v>184</v>
      </c>
      <c r="W36" s="357"/>
      <c r="X36" s="899">
        <f>VLOOKUP(年度マスタ!$K$4&amp;"_"&amp;X$33,データシート1!$A:$BT,MATCH("aa_"&amp;$S36,データシート1!$A$1:$BT$1,0),0)</f>
        <v>1.3009462480994709</v>
      </c>
      <c r="Y36" s="900">
        <f>VLOOKUP(年度マスタ!$K$4&amp;"_"&amp;Y$33,データシート1!$A:$BT,MATCH("aa_"&amp;$S36,データシート1!$A$1:$BT$1,0),0)</f>
        <v>0.90322898538667362</v>
      </c>
      <c r="Z36" s="900">
        <f>VLOOKUP(年度マスタ!$K$4&amp;"_"&amp;Z$33,データシート1!$A:$BT,MATCH("aa_"&amp;$S36,データシート1!$A$1:$BT$1,0),0)</f>
        <v>1.1427421350036</v>
      </c>
      <c r="AA36" s="900">
        <f>VLOOKUP(年度マスタ!$K$4&amp;"_"&amp;AA$33,データシート1!$A:$BT,MATCH("aa_"&amp;$S36,データシート1!$A$1:$BT$1,0),0)</f>
        <v>1.144592750215101</v>
      </c>
      <c r="AB36" s="900">
        <f>VLOOKUP(年度マスタ!$K$4&amp;"_"&amp;AB$33,データシート1!$A:$BT,MATCH("aa_"&amp;$S36,データシート1!$A$1:$BT$1,0),0)</f>
        <v>1.141217261832391</v>
      </c>
      <c r="AC36" s="900">
        <f>VLOOKUP(年度マスタ!$K$4&amp;"_"&amp;AC$33,データシート1!$A:$BT,MATCH("aa_"&amp;$S36,データシート1!$A$1:$BT$1,0),0)</f>
        <v>0.97715943643794545</v>
      </c>
      <c r="AD36" s="900">
        <f>VLOOKUP(年度マスタ!$K$4&amp;"_"&amp;AD$33,データシート1!$A:$BT,MATCH("aa_"&amp;$S36,データシート1!$A$1:$BT$1,0),0)</f>
        <v>0.71339182047394167</v>
      </c>
      <c r="AE36" s="900">
        <f>VLOOKUP(年度マスタ!$K$4&amp;"_"&amp;AE$33,データシート1!$A:$BT,MATCH("aa_"&amp;$S36,データシート1!$A$1:$BT$1,0),0)</f>
        <v>0.94214693910501879</v>
      </c>
      <c r="AF36" s="900">
        <f>VLOOKUP(年度マスタ!$K$4&amp;"_"&amp;AF$33,データシート1!$A:$BT,MATCH("aa_"&amp;$S36,データシート1!$A$1:$BT$1,0),0)</f>
        <v>0.84221759125106099</v>
      </c>
      <c r="AG36" s="900">
        <f>VLOOKUP(年度マスタ!$K$4&amp;"_"&amp;AG$33,データシート1!$A:$BT,MATCH("aa_"&amp;$S36,データシート1!$A$1:$BT$1,0),0)</f>
        <v>0.77863087469555625</v>
      </c>
      <c r="AH36" s="900">
        <f>VLOOKUP(年度マスタ!$K$4&amp;"_"&amp;AH$33,データシート1!$A:$BT,MATCH("aa_"&amp;$S36,データシート1!$A$1:$BT$1,0),0)</f>
        <v>0.5330597018861114</v>
      </c>
      <c r="AI36" s="900">
        <f>VLOOKUP(年度マスタ!$K$4&amp;"_"&amp;AI$33,データシート1!$A:$BT,MATCH("aa_"&amp;$S36,データシート1!$A$1:$BT$1,0),0)</f>
        <v>0.88614686644105956</v>
      </c>
      <c r="AJ36" s="900">
        <f>VLOOKUP(年度マスタ!$K$4&amp;"_"&amp;AJ$33,データシート1!$A:$BT,MATCH("aa_"&amp;$S36,データシート1!$A$1:$BT$1,0),0)</f>
        <v>0.7801691266053532</v>
      </c>
      <c r="AK36" s="901">
        <f>VLOOKUP(年度マスタ!$K$4&amp;"_"&amp;AK$33,データシート1!$A:$BT,MATCH("aa_"&amp;$S36,データシート1!$A$1:$BT$1,0),0)</f>
        <v>0.65081174065128689</v>
      </c>
      <c r="AL36" s="330"/>
      <c r="AW36" s="1007"/>
      <c r="AX36" s="17" t="s">
        <v>185</v>
      </c>
      <c r="AY36" s="17" t="s">
        <v>186</v>
      </c>
      <c r="AZ36" s="17" t="s">
        <v>187</v>
      </c>
      <c r="BA36" s="17" t="s">
        <v>188</v>
      </c>
      <c r="BB36" s="17" t="s">
        <v>189</v>
      </c>
      <c r="BC36" s="17" t="s">
        <v>165</v>
      </c>
      <c r="BD36" s="17" t="s">
        <v>190</v>
      </c>
      <c r="BE36" s="17" t="s">
        <v>191</v>
      </c>
      <c r="BF36" s="17" t="s">
        <v>192</v>
      </c>
      <c r="BG36" s="17" t="s">
        <v>193</v>
      </c>
      <c r="BH36" s="17" t="s">
        <v>127</v>
      </c>
    </row>
    <row r="37" spans="2:64" ht="17.100000000000001" customHeight="1" thickBot="1">
      <c r="B37" s="323"/>
      <c r="C37" s="324"/>
      <c r="D37" s="326"/>
      <c r="E37" s="326"/>
      <c r="F37" s="326"/>
      <c r="G37" s="325"/>
      <c r="H37" s="325"/>
      <c r="I37" s="326"/>
      <c r="J37" s="327"/>
      <c r="K37" s="335"/>
      <c r="L37" s="246" t="s">
        <v>128</v>
      </c>
      <c r="M37" s="344"/>
      <c r="N37" s="345"/>
      <c r="O37" s="906">
        <f>SUM(O39:O42)</f>
        <v>9.0811446300044061</v>
      </c>
      <c r="P37" s="453">
        <f t="shared" si="9"/>
        <v>0.27157063762629091</v>
      </c>
      <c r="Q37" s="328"/>
      <c r="R37" s="13"/>
      <c r="S37" s="356" t="s">
        <v>187</v>
      </c>
      <c r="T37" s="335"/>
      <c r="U37" s="346"/>
      <c r="V37" s="336" t="s">
        <v>194</v>
      </c>
      <c r="W37" s="357"/>
      <c r="X37" s="899">
        <f>VLOOKUP(年度マスタ!$K$4&amp;"_"&amp;X$33,データシート1!$A:$BT,MATCH("aa_"&amp;$S37,データシート1!$A$1:$BT$1,0),0)</f>
        <v>0.3445097343988287</v>
      </c>
      <c r="Y37" s="900">
        <f>VLOOKUP(年度マスタ!$K$4&amp;"_"&amp;Y$33,データシート1!$A:$BT,MATCH("aa_"&amp;$S37,データシート1!$A$1:$BT$1,0),0)</f>
        <v>0.33696851344781192</v>
      </c>
      <c r="Z37" s="900">
        <f>VLOOKUP(年度マスタ!$K$4&amp;"_"&amp;Z$33,データシート1!$A:$BT,MATCH("aa_"&amp;$S37,データシート1!$A$1:$BT$1,0),0)</f>
        <v>0.480024339638845</v>
      </c>
      <c r="AA37" s="900">
        <f>VLOOKUP(年度マスタ!$K$4&amp;"_"&amp;AA$33,データシート1!$A:$BT,MATCH("aa_"&amp;$S37,データシート1!$A$1:$BT$1,0),0)</f>
        <v>0.49175326740744879</v>
      </c>
      <c r="AB37" s="900">
        <f>VLOOKUP(年度マスタ!$K$4&amp;"_"&amp;AB$33,データシート1!$A:$BT,MATCH("aa_"&amp;$S37,データシート1!$A$1:$BT$1,0),0)</f>
        <v>0.41687183103869918</v>
      </c>
      <c r="AC37" s="900">
        <f>VLOOKUP(年度マスタ!$K$4&amp;"_"&amp;AC$33,データシート1!$A:$BT,MATCH("aa_"&amp;$S37,データシート1!$A$1:$BT$1,0),0)</f>
        <v>0.39757581768621131</v>
      </c>
      <c r="AD37" s="900">
        <f>VLOOKUP(年度マスタ!$K$4&amp;"_"&amp;AD$33,データシート1!$A:$BT,MATCH("aa_"&amp;$S37,データシート1!$A$1:$BT$1,0),0)</f>
        <v>0.3548675170717368</v>
      </c>
      <c r="AE37" s="900">
        <f>VLOOKUP(年度マスタ!$K$4&amp;"_"&amp;AE$33,データシート1!$A:$BT,MATCH("aa_"&amp;$S37,データシート1!$A$1:$BT$1,0),0)</f>
        <v>0.33663240242020398</v>
      </c>
      <c r="AF37" s="900">
        <f>VLOOKUP(年度マスタ!$K$4&amp;"_"&amp;AF$33,データシート1!$A:$BT,MATCH("aa_"&amp;$S37,データシート1!$A$1:$BT$1,0),0)</f>
        <v>0.34113635817434368</v>
      </c>
      <c r="AG37" s="900">
        <f>VLOOKUP(年度マスタ!$K$4&amp;"_"&amp;AG$33,データシート1!$A:$BT,MATCH("aa_"&amp;$S37,データシート1!$A$1:$BT$1,0),0)</f>
        <v>0.32318538904209249</v>
      </c>
      <c r="AH37" s="900">
        <f>VLOOKUP(年度マスタ!$K$4&amp;"_"&amp;AH$33,データシート1!$A:$BT,MATCH("aa_"&amp;$S37,データシート1!$A$1:$BT$1,0),0)</f>
        <v>0.27628528638362559</v>
      </c>
      <c r="AI37" s="900">
        <f>VLOOKUP(年度マスタ!$K$4&amp;"_"&amp;AI$33,データシート1!$A:$BT,MATCH("aa_"&amp;$S37,データシート1!$A$1:$BT$1,0),0)</f>
        <v>0.29645492127979595</v>
      </c>
      <c r="AJ37" s="900">
        <f>VLOOKUP(年度マスタ!$K$4&amp;"_"&amp;AJ$33,データシート1!$A:$BT,MATCH("aa_"&amp;$S37,データシート1!$A$1:$BT$1,0),0)</f>
        <v>0.29379466759901729</v>
      </c>
      <c r="AK37" s="901">
        <f>VLOOKUP(年度マスタ!$K$4&amp;"_"&amp;AK$33,データシート1!$A:$BT,MATCH("aa_"&amp;$S37,データシート1!$A$1:$BT$1,0),0)</f>
        <v>0.24620981366098685</v>
      </c>
      <c r="AL37" s="330"/>
      <c r="AW37" s="1008" t="s">
        <v>195</v>
      </c>
      <c r="AX37" s="17" t="s">
        <v>196</v>
      </c>
      <c r="AY37" s="17">
        <f>VLOOKUP($AW37&amp;"_"&amp;$AY$34,データシート1!$A:$BT,MATCH($AY$31&amp;"_"&amp;AY$36,データシート1!$A$1:$BT$1,0),0)</f>
        <v>374767.43410208484</v>
      </c>
      <c r="AZ37" s="17">
        <f>VLOOKUP($AW37&amp;"_"&amp;$AY$34,データシート1!$A:$BT,MATCH($AY$31&amp;"_"&amp;AZ$36,データシート1!$A$1:$BT$1,0),0)</f>
        <v>8264.0635119551789</v>
      </c>
      <c r="BA37" s="17">
        <f>VLOOKUP($AW37&amp;"_"&amp;$AY$34,データシート1!$A:$BT,MATCH($AY$31&amp;"_"&amp;BA$36,データシート1!$A$1:$BT$1,0),0)</f>
        <v>15348.156347693441</v>
      </c>
      <c r="BB37" s="17">
        <f>VLOOKUP($AW37&amp;"_"&amp;$AY$34,データシート1!$A:$BT,MATCH($AY$31&amp;"_"&amp;BB$36,データシート1!$A$1:$BT$1,0),0)</f>
        <v>181031.29429146409</v>
      </c>
      <c r="BC37" s="17">
        <f>VLOOKUP($AW37&amp;"_"&amp;$AY$34,データシート1!$A:$BT,MATCH($AY$31&amp;"_"&amp;BC$36,データシート1!$A$1:$BT$1,0),0)</f>
        <v>170770.03734686482</v>
      </c>
      <c r="BD37" s="17">
        <f>VLOOKUP($AW37&amp;"_"&amp;$AY$34,データシート1!$A:$BT,MATCH($AY$31&amp;"_"&amp;BD$36,データシート1!$A$1:$BT$1,0),0)</f>
        <v>91550.79552831233</v>
      </c>
      <c r="BE37" s="17">
        <f>VLOOKUP($AW37&amp;"_"&amp;$AY$34,データシート1!$A:$BT,MATCH($AY$31&amp;"_"&amp;BE$36,データシート1!$A$1:$BT$1,0),0)</f>
        <v>72904.238517275298</v>
      </c>
      <c r="BF37" s="17">
        <f>VLOOKUP($AW37&amp;"_"&amp;$AY$34,データシート1!$A:$BT,MATCH($AY$31&amp;"_"&amp;BF$36,データシート1!$A$1:$BT$1,0),0)</f>
        <v>7383.2717967203598</v>
      </c>
      <c r="BG37" s="17">
        <f>VLOOKUP($AW37&amp;"_"&amp;$AY$34,データシート1!$A:$BT,MATCH($AY$31&amp;"_"&amp;BG$36,データシート1!$A$1:$BT$1,0),0)</f>
        <v>10210.947770290206</v>
      </c>
      <c r="BH37" s="17">
        <f>VLOOKUP($AW37&amp;"_"&amp;$AY$34,データシート1!$A:$BT,MATCH($AY$31&amp;"_"&amp;BH$36,データシート1!$A$1:$BT$1,0),0)</f>
        <v>14652.396156884162</v>
      </c>
      <c r="BJ37" s="21"/>
      <c r="BK37" s="21"/>
      <c r="BL37" s="21"/>
    </row>
    <row r="38" spans="2:64" ht="17.100000000000001" customHeight="1" thickBot="1">
      <c r="B38" s="323"/>
      <c r="C38" s="324"/>
      <c r="D38" s="326"/>
      <c r="E38" s="326"/>
      <c r="F38" s="326"/>
      <c r="G38" s="325"/>
      <c r="H38" s="325"/>
      <c r="I38" s="326"/>
      <c r="J38" s="327"/>
      <c r="K38" s="335"/>
      <c r="L38" s="346"/>
      <c r="M38" s="564" t="s">
        <v>129</v>
      </c>
      <c r="N38" s="337"/>
      <c r="O38" s="907">
        <f>SUM(O39:O40)</f>
        <v>8.7178860487289906</v>
      </c>
      <c r="P38" s="454">
        <f t="shared" si="9"/>
        <v>0.26070742945600783</v>
      </c>
      <c r="Q38" s="328"/>
      <c r="R38" s="13"/>
      <c r="S38" s="356" t="s">
        <v>188</v>
      </c>
      <c r="T38" s="335"/>
      <c r="U38" s="348"/>
      <c r="V38" s="358" t="s">
        <v>197</v>
      </c>
      <c r="W38" s="358"/>
      <c r="X38" s="899">
        <f>VLOOKUP(年度マスタ!$K$4&amp;"_"&amp;X$33,データシート1!$A:$BT,MATCH("aa_"&amp;$S38,データシート1!$A$1:$BT$1,0),0)</f>
        <v>0.98181425009406376</v>
      </c>
      <c r="Y38" s="900">
        <f>VLOOKUP(年度マスタ!$K$4&amp;"_"&amp;Y$33,データシート1!$A:$BT,MATCH("aa_"&amp;$S38,データシート1!$A$1:$BT$1,0),0)</f>
        <v>0.84001313495015772</v>
      </c>
      <c r="Z38" s="900">
        <f>VLOOKUP(年度マスタ!$K$4&amp;"_"&amp;Z$33,データシート1!$A:$BT,MATCH("aa_"&amp;$S38,データシート1!$A$1:$BT$1,0),0)</f>
        <v>1.1647957018880259</v>
      </c>
      <c r="AA38" s="900">
        <f>VLOOKUP(年度マスタ!$K$4&amp;"_"&amp;AA$33,データシート1!$A:$BT,MATCH("aa_"&amp;$S38,データシート1!$A$1:$BT$1,0),0)</f>
        <v>1.1641672346950029</v>
      </c>
      <c r="AB38" s="900">
        <f>VLOOKUP(年度マスタ!$K$4&amp;"_"&amp;AB$33,データシート1!$A:$BT,MATCH("aa_"&amp;$S38,データシート1!$A$1:$BT$1,0),0)</f>
        <v>1.044819858587241</v>
      </c>
      <c r="AC38" s="900">
        <f>VLOOKUP(年度マスタ!$K$4&amp;"_"&amp;AC$33,データシート1!$A:$BT,MATCH("aa_"&amp;$S38,データシート1!$A$1:$BT$1,0),0)</f>
        <v>0.44335051811675058</v>
      </c>
      <c r="AD38" s="900">
        <f>VLOOKUP(年度マスタ!$K$4&amp;"_"&amp;AD$33,データシート1!$A:$BT,MATCH("aa_"&amp;$S38,データシート1!$A$1:$BT$1,0),0)</f>
        <v>0.42815782912394451</v>
      </c>
      <c r="AE38" s="900">
        <f>VLOOKUP(年度マスタ!$K$4&amp;"_"&amp;AE$33,データシート1!$A:$BT,MATCH("aa_"&amp;$S38,データシート1!$A$1:$BT$1,0),0)</f>
        <v>0.46193152140735227</v>
      </c>
      <c r="AF38" s="900">
        <f>VLOOKUP(年度マスタ!$K$4&amp;"_"&amp;AF$33,データシート1!$A:$BT,MATCH("aa_"&amp;$S38,データシート1!$A$1:$BT$1,0),0)</f>
        <v>0.43666429363121484</v>
      </c>
      <c r="AG38" s="900">
        <f>VLOOKUP(年度マスタ!$K$4&amp;"_"&amp;AG$33,データシート1!$A:$BT,MATCH("aa_"&amp;$S38,データシート1!$A$1:$BT$1,0),0)</f>
        <v>0.39888814870258021</v>
      </c>
      <c r="AH38" s="900">
        <f>VLOOKUP(年度マスタ!$K$4&amp;"_"&amp;AH$33,データシート1!$A:$BT,MATCH("aa_"&amp;$S38,データシート1!$A$1:$BT$1,0),0)</f>
        <v>0.39268573867592638</v>
      </c>
      <c r="AI38" s="900">
        <f>VLOOKUP(年度マスタ!$K$4&amp;"_"&amp;AI$33,データシート1!$A:$BT,MATCH("aa_"&amp;$S38,データシート1!$A$1:$BT$1,0),0)</f>
        <v>0.48778592756861561</v>
      </c>
      <c r="AJ38" s="900">
        <f>VLOOKUP(年度マスタ!$K$4&amp;"_"&amp;AJ$33,データシート1!$A:$BT,MATCH("aa_"&amp;$S38,データシート1!$A$1:$BT$1,0),0)</f>
        <v>0.50184919039351361</v>
      </c>
      <c r="AK38" s="901">
        <f>VLOOKUP(年度マスタ!$K$4&amp;"_"&amp;AK$33,データシート1!$A:$BT,MATCH("aa_"&amp;$S38,データシート1!$A$1:$BT$1,0),0)</f>
        <v>0.3794980187347779</v>
      </c>
      <c r="AL38" s="330"/>
      <c r="AW38" s="17" t="str">
        <f>年度マスタ!H4</f>
        <v>36</v>
      </c>
      <c r="AX38" s="17" t="s">
        <v>198</v>
      </c>
      <c r="AY38" s="17">
        <f>VLOOKUP($AW38&amp;"_"&amp;$AY$34,データシート1!$A:$BT,MATCH($AY$31&amp;"_"&amp;AY$36,データシート1!$A$1:$BT$1,0),0)</f>
        <v>1564.0825796307724</v>
      </c>
      <c r="AZ38" s="17">
        <f>VLOOKUP($AW38&amp;"_"&amp;$AY$34,データシート1!$A:$BT,MATCH($AY$31&amp;"_"&amp;AZ$36,データシート1!$A$1:$BT$1,0),0)</f>
        <v>43.649482679040659</v>
      </c>
      <c r="BA38" s="17">
        <f>VLOOKUP($AW38&amp;"_"&amp;$AY$34,データシート1!$A:$BT,MATCH($AY$31&amp;"_"&amp;BA$36,データシート1!$A$1:$BT$1,0),0)</f>
        <v>128.33358000214409</v>
      </c>
      <c r="BB38" s="17">
        <f>VLOOKUP($AW38&amp;"_"&amp;$AY$34,データシート1!$A:$BT,MATCH($AY$31&amp;"_"&amp;BB$36,データシート1!$A$1:$BT$1,0),0)</f>
        <v>929.55037192786347</v>
      </c>
      <c r="BC38" s="17">
        <f>VLOOKUP($AW38&amp;"_"&amp;$AY$34,データシート1!$A:$BT,MATCH($AY$31&amp;"_"&amp;BC$36,データシート1!$A$1:$BT$1,0),0)</f>
        <v>950.3238603474224</v>
      </c>
      <c r="BD38" s="17">
        <f>VLOOKUP($AW38&amp;"_"&amp;$AY$34,データシート1!$A:$BT,MATCH($AY$31&amp;"_"&amp;BD$36,データシート1!$A$1:$BT$1,0),0)</f>
        <v>670.16950352904519</v>
      </c>
      <c r="BE38" s="17">
        <f>VLOOKUP($AW38&amp;"_"&amp;$AY$34,データシート1!$A:$BT,MATCH($AY$31&amp;"_"&amp;BE$36,データシート1!$A$1:$BT$1,0),0)</f>
        <v>636.6245250573902</v>
      </c>
      <c r="BF38" s="17">
        <f>VLOOKUP($AW38&amp;"_"&amp;$AY$34,データシート1!$A:$BT,MATCH($AY$31&amp;"_"&amp;BF$36,データシート1!$A$1:$BT$1,0),0)</f>
        <v>42.320293511650227</v>
      </c>
      <c r="BG38" s="17">
        <f>VLOOKUP($AW38&amp;"_"&amp;$AY$34,データシート1!$A:$BT,MATCH($AY$31&amp;"_"&amp;BG$36,データシート1!$A$1:$BT$1,0),0)</f>
        <v>102.49548496975281</v>
      </c>
      <c r="BH38" s="17">
        <f>VLOOKUP($AW38&amp;"_"&amp;$AY$34,データシート1!$A:$BT,MATCH($AY$31&amp;"_"&amp;BH$36,データシート1!$A$1:$BT$1,0),0)</f>
        <v>70.534059959376592</v>
      </c>
    </row>
    <row r="39" spans="2:64" ht="17.100000000000001" customHeight="1" thickBot="1">
      <c r="B39" s="323"/>
      <c r="C39" s="324"/>
      <c r="D39" s="326"/>
      <c r="E39" s="875"/>
      <c r="F39" s="326"/>
      <c r="G39" s="325"/>
      <c r="H39" s="325"/>
      <c r="I39" s="326"/>
      <c r="J39" s="327"/>
      <c r="K39" s="335"/>
      <c r="L39" s="346"/>
      <c r="M39" s="346"/>
      <c r="N39" s="347" t="s">
        <v>130</v>
      </c>
      <c r="O39" s="907">
        <f>VLOOKUP(年度マスタ!$K$4&amp;"_"&amp;O$27,データシート1!$A:$BT,MATCH("aa_"&amp;$N39,データシート1!$A$1:$BT$1,0),0)</f>
        <v>4.4218730776258859</v>
      </c>
      <c r="P39" s="454">
        <f t="shared" si="9"/>
        <v>0.13223563109277434</v>
      </c>
      <c r="Q39" s="328"/>
      <c r="R39" s="13"/>
      <c r="S39" s="356" t="s">
        <v>189</v>
      </c>
      <c r="T39" s="335"/>
      <c r="U39" s="343" t="s">
        <v>199</v>
      </c>
      <c r="V39" s="344"/>
      <c r="W39" s="344"/>
      <c r="X39" s="896">
        <f>VLOOKUP(年度マスタ!$K$4&amp;"_"&amp;X$33,データシート1!$A:$BT,MATCH("aa_"&amp;$S39,データシート1!$A$1:$BT$1,0),0)</f>
        <v>6.8162720500701566</v>
      </c>
      <c r="Y39" s="897">
        <f>VLOOKUP(年度マスタ!$K$4&amp;"_"&amp;Y$33,データシート1!$A:$BT,MATCH("aa_"&amp;$S39,データシート1!$A$1:$BT$1,0),0)</f>
        <v>6.367900387425518</v>
      </c>
      <c r="Z39" s="897">
        <f>VLOOKUP(年度マスタ!$K$4&amp;"_"&amp;Z$33,データシート1!$A:$BT,MATCH("aa_"&amp;$S39,データシート1!$A$1:$BT$1,0),0)</f>
        <v>8.7049441708763524</v>
      </c>
      <c r="AA39" s="897">
        <f>VLOOKUP(年度マスタ!$K$4&amp;"_"&amp;AA$33,データシート1!$A:$BT,MATCH("aa_"&amp;$S39,データシート1!$A$1:$BT$1,0),0)</f>
        <v>10.121952627337031</v>
      </c>
      <c r="AB39" s="897">
        <f>VLOOKUP(年度マスタ!$K$4&amp;"_"&amp;AB$33,データシート1!$A:$BT,MATCH("aa_"&amp;$S39,データシート1!$A$1:$BT$1,0),0)</f>
        <v>9.4777455412788605</v>
      </c>
      <c r="AC39" s="897">
        <f>VLOOKUP(年度マスタ!$K$4&amp;"_"&amp;AC$33,データシート1!$A:$BT,MATCH("aa_"&amp;$S39,データシート1!$A$1:$BT$1,0),0)</f>
        <v>8.7375633365111494</v>
      </c>
      <c r="AD39" s="897">
        <f>VLOOKUP(年度マスタ!$K$4&amp;"_"&amp;AD$33,データシート1!$A:$BT,MATCH("aa_"&amp;$S39,データシート1!$A$1:$BT$1,0),0)</f>
        <v>7.9554262491127838</v>
      </c>
      <c r="AE39" s="897">
        <f>VLOOKUP(年度マスタ!$K$4&amp;"_"&amp;AE$33,データシート1!$A:$BT,MATCH("aa_"&amp;$S39,データシート1!$A$1:$BT$1,0),0)</f>
        <v>5.6636654688430639</v>
      </c>
      <c r="AF39" s="897">
        <f>VLOOKUP(年度マスタ!$K$4&amp;"_"&amp;AF$33,データシート1!$A:$BT,MATCH("aa_"&amp;$S39,データシート1!$A$1:$BT$1,0),0)</f>
        <v>5.7292788817059215</v>
      </c>
      <c r="AG39" s="897">
        <f>VLOOKUP(年度マスタ!$K$4&amp;"_"&amp;AG$33,データシート1!$A:$BT,MATCH("aa_"&amp;$S39,データシート1!$A$1:$BT$1,0),0)</f>
        <v>5.6677035656094166</v>
      </c>
      <c r="AH39" s="897">
        <f>VLOOKUP(年度マスタ!$K$4&amp;"_"&amp;AH$33,データシート1!$A:$BT,MATCH("aa_"&amp;$S39,データシート1!$A$1:$BT$1,0),0)</f>
        <v>4.7864362578467343</v>
      </c>
      <c r="AI39" s="897">
        <f>VLOOKUP(年度マスタ!$K$4&amp;"_"&amp;AI$33,データシート1!$A:$BT,MATCH("aa_"&amp;$S39,データシート1!$A$1:$BT$1,0),0)</f>
        <v>5.0995806596337898</v>
      </c>
      <c r="AJ39" s="897">
        <f>VLOOKUP(年度マスタ!$K$4&amp;"_"&amp;AJ$33,データシート1!$A:$BT,MATCH("aa_"&amp;$S39,データシート1!$A$1:$BT$1,0),0)</f>
        <v>5.4417655261884175</v>
      </c>
      <c r="AK39" s="898">
        <f>VLOOKUP(年度マスタ!$K$4&amp;"_"&amp;AK$33,データシート1!$A:$BT,MATCH("aa_"&amp;$S39,データシート1!$A$1:$BT$1,0),0)</f>
        <v>4.5707649304521984</v>
      </c>
      <c r="AL39" s="330"/>
      <c r="AW39" s="17" t="str">
        <f>年度マスタ!K4</f>
        <v>36383</v>
      </c>
      <c r="AX39" s="17" t="s">
        <v>200</v>
      </c>
      <c r="AY39" s="17">
        <f>VLOOKUP($AW39&amp;"_"&amp;$AY$34,データシート1!$A:$BT,MATCH($AY$31&amp;"_"&amp;AY$36,データシート1!$A$1:$BT$1,0),0)</f>
        <v>0.65081174065128689</v>
      </c>
      <c r="AZ39" s="17">
        <f>VLOOKUP($AW39&amp;"_"&amp;$AY$34,データシート1!$A:$BT,MATCH($AY$31&amp;"_"&amp;AZ$36,データシート1!$A$1:$BT$1,0),0)</f>
        <v>0.24620981366098685</v>
      </c>
      <c r="BA39" s="17">
        <f>VLOOKUP($AW39&amp;"_"&amp;$AY$34,データシート1!$A:$BT,MATCH($AY$31&amp;"_"&amp;BA$36,データシート1!$A$1:$BT$1,0),0)</f>
        <v>0.3794980187347779</v>
      </c>
      <c r="BB39" s="17">
        <f>VLOOKUP($AW39&amp;"_"&amp;$AY$34,データシート1!$A:$BT,MATCH($AY$31&amp;"_"&amp;BB$36,データシート1!$A$1:$BT$1,0),0)</f>
        <v>4.5707649304521984</v>
      </c>
      <c r="BC39" s="17">
        <f>VLOOKUP($AW39&amp;"_"&amp;$AY$34,データシート1!$A:$BT,MATCH($AY$31&amp;"_"&amp;BC$36,データシート1!$A$1:$BT$1,0),0)</f>
        <v>5.5003425516242368</v>
      </c>
      <c r="BD39" s="17">
        <f>VLOOKUP($AW39&amp;"_"&amp;$AY$34,データシート1!$A:$BT,MATCH($AY$31&amp;"_"&amp;BD$36,データシート1!$A$1:$BT$1,0),0)</f>
        <v>3.0813114441508431</v>
      </c>
      <c r="BE39" s="17">
        <f>VLOOKUP($AW39&amp;"_"&amp;$AY$34,データシート1!$A:$BT,MATCH($AY$31&amp;"_"&amp;BE$36,データシート1!$A$1:$BT$1,0),0)</f>
        <v>3.3639764043594167</v>
      </c>
      <c r="BF39" s="17">
        <f>VLOOKUP($AW39&amp;"_"&amp;$AY$34,データシート1!$A:$BT,MATCH($AY$31&amp;"_"&amp;BF$36,データシート1!$A$1:$BT$1,0),0)</f>
        <v>0.21740632837866219</v>
      </c>
      <c r="BG39" s="17">
        <f>VLOOKUP($AW39&amp;"_"&amp;$AY$34,データシート1!$A:$BT,MATCH($AY$31&amp;"_"&amp;BG$36,データシート1!$A$1:$BT$1,0),0)</f>
        <v>0</v>
      </c>
      <c r="BH39" s="17">
        <f>VLOOKUP($AW39&amp;"_"&amp;$AY$34,データシート1!$A:$BT,MATCH($AY$31&amp;"_"&amp;BH$36,データシート1!$A$1:$BT$1,0),0)</f>
        <v>0.48691896297900672</v>
      </c>
    </row>
    <row r="40" spans="2:64" ht="17.100000000000001" customHeight="1" thickBot="1">
      <c r="B40" s="323"/>
      <c r="C40" s="324"/>
      <c r="D40" s="326"/>
      <c r="E40" s="326"/>
      <c r="F40" s="326"/>
      <c r="G40" s="325"/>
      <c r="H40" s="325"/>
      <c r="I40" s="326"/>
      <c r="J40" s="327"/>
      <c r="K40" s="335"/>
      <c r="L40" s="346"/>
      <c r="M40" s="348"/>
      <c r="N40" s="339" t="s">
        <v>131</v>
      </c>
      <c r="O40" s="907">
        <f>VLOOKUP(年度マスタ!$K$4&amp;"_"&amp;O$27,データシート1!$A:$BT,MATCH("aa_"&amp;$N40,データシート1!$A$1:$BT$1,0),0)</f>
        <v>4.2960129711031048</v>
      </c>
      <c r="P40" s="454">
        <f t="shared" si="9"/>
        <v>0.1284717983632335</v>
      </c>
      <c r="Q40" s="328"/>
      <c r="R40" s="13"/>
      <c r="S40" s="356" t="s">
        <v>165</v>
      </c>
      <c r="T40" s="335"/>
      <c r="U40" s="343" t="s">
        <v>165</v>
      </c>
      <c r="V40" s="344"/>
      <c r="W40" s="344"/>
      <c r="X40" s="896">
        <f>VLOOKUP(年度マスタ!$K$4&amp;"_"&amp;X$33,データシート1!$A:$BT,MATCH("aa_"&amp;$S40,データシート1!$A$1:$BT$1,0),0)</f>
        <v>7.9639304938679274</v>
      </c>
      <c r="Y40" s="897">
        <f>VLOOKUP(年度マスタ!$K$4&amp;"_"&amp;Y$33,データシート1!$A:$BT,MATCH("aa_"&amp;$S40,データシート1!$A$1:$BT$1,0),0)</f>
        <v>6.5499620236277876</v>
      </c>
      <c r="Z40" s="897">
        <f>VLOOKUP(年度マスタ!$K$4&amp;"_"&amp;Z$33,データシート1!$A:$BT,MATCH("aa_"&amp;$S40,データシート1!$A$1:$BT$1,0),0)</f>
        <v>9.8012307046062386</v>
      </c>
      <c r="AA40" s="897">
        <f>VLOOKUP(年度マスタ!$K$4&amp;"_"&amp;AA$33,データシート1!$A:$BT,MATCH("aa_"&amp;$S40,データシート1!$A$1:$BT$1,0),0)</f>
        <v>11.678148459042291</v>
      </c>
      <c r="AB40" s="897">
        <f>VLOOKUP(年度マスタ!$K$4&amp;"_"&amp;AB$33,データシート1!$A:$BT,MATCH("aa_"&amp;$S40,データシート1!$A$1:$BT$1,0),0)</f>
        <v>11.667926424033229</v>
      </c>
      <c r="AC40" s="897">
        <f>VLOOKUP(年度マスタ!$K$4&amp;"_"&amp;AC$33,データシート1!$A:$BT,MATCH("aa_"&amp;$S40,データシート1!$A$1:$BT$1,0),0)</f>
        <v>10.18283440796732</v>
      </c>
      <c r="AD40" s="897">
        <f>VLOOKUP(年度マスタ!$K$4&amp;"_"&amp;AD$33,データシート1!$A:$BT,MATCH("aa_"&amp;$S40,データシート1!$A$1:$BT$1,0),0)</f>
        <v>8.9013381953527375</v>
      </c>
      <c r="AE40" s="897">
        <f>VLOOKUP(年度マスタ!$K$4&amp;"_"&amp;AE$33,データシート1!$A:$BT,MATCH("aa_"&amp;$S40,データシート1!$A$1:$BT$1,0),0)</f>
        <v>7.3334674794206345</v>
      </c>
      <c r="AF40" s="897">
        <f>VLOOKUP(年度マスタ!$K$4&amp;"_"&amp;AF$33,データシート1!$A:$BT,MATCH("aa_"&amp;$S40,データシート1!$A$1:$BT$1,0),0)</f>
        <v>7.1973806403245231</v>
      </c>
      <c r="AG40" s="897">
        <f>VLOOKUP(年度マスタ!$K$4&amp;"_"&amp;AG$33,データシート1!$A:$BT,MATCH("aa_"&amp;$S40,データシート1!$A$1:$BT$1,0),0)</f>
        <v>6.7925049464546525</v>
      </c>
      <c r="AH40" s="897">
        <f>VLOOKUP(年度マスタ!$K$4&amp;"_"&amp;AH$33,データシート1!$A:$BT,MATCH("aa_"&amp;$S40,データシート1!$A$1:$BT$1,0),0)</f>
        <v>5.2643303182805514</v>
      </c>
      <c r="AI40" s="897">
        <f>VLOOKUP(年度マスタ!$K$4&amp;"_"&amp;AI$33,データシート1!$A:$BT,MATCH("aa_"&amp;$S40,データシート1!$A$1:$BT$1,0),0)</f>
        <v>7.6745248783830107</v>
      </c>
      <c r="AJ40" s="897">
        <f>VLOOKUP(年度マスタ!$K$4&amp;"_"&amp;AJ$33,データシート1!$A:$BT,MATCH("aa_"&amp;$S40,データシート1!$A$1:$BT$1,0),0)</f>
        <v>6.7826136375992441</v>
      </c>
      <c r="AK40" s="898">
        <f>VLOOKUP(年度マスタ!$K$4&amp;"_"&amp;AK$33,データシート1!$A:$BT,MATCH("aa_"&amp;$S40,データシート1!$A$1:$BT$1,0),0)</f>
        <v>5.5003425516242368</v>
      </c>
      <c r="AL40" s="330"/>
      <c r="AW40" s="29"/>
      <c r="AX40" s="29"/>
      <c r="AY40" s="29"/>
      <c r="AZ40" s="29"/>
      <c r="BA40" s="29"/>
      <c r="BB40" s="29"/>
      <c r="BC40" s="29"/>
      <c r="BD40" s="29"/>
      <c r="BE40" s="29"/>
      <c r="BF40" s="29"/>
      <c r="BG40" s="29"/>
      <c r="BH40" s="29"/>
    </row>
    <row r="41" spans="2:64" ht="17.100000000000001" customHeight="1" thickBot="1">
      <c r="B41" s="323"/>
      <c r="C41" s="324"/>
      <c r="D41" s="326"/>
      <c r="E41" s="326"/>
      <c r="F41" s="326"/>
      <c r="G41" s="325"/>
      <c r="H41" s="325"/>
      <c r="I41" s="326"/>
      <c r="J41" s="327"/>
      <c r="K41" s="335"/>
      <c r="L41" s="346"/>
      <c r="M41" s="336" t="s">
        <v>133</v>
      </c>
      <c r="N41" s="337"/>
      <c r="O41" s="907">
        <f>VLOOKUP(年度マスタ!$K$4&amp;"_"&amp;O$27,データシート1!$A:$BT,MATCH("aa_"&amp;$M41,データシート1!$A$1:$BT$1,0),0)</f>
        <v>0.36325858127541499</v>
      </c>
      <c r="P41" s="454">
        <f t="shared" si="9"/>
        <v>1.0863208170283091E-2</v>
      </c>
      <c r="Q41" s="328"/>
      <c r="R41" s="13"/>
      <c r="S41" s="356" t="s">
        <v>201</v>
      </c>
      <c r="T41" s="335"/>
      <c r="U41" s="246" t="s">
        <v>128</v>
      </c>
      <c r="V41" s="344"/>
      <c r="W41" s="344"/>
      <c r="X41" s="896">
        <f>X42+X45+X46</f>
        <v>9.9032469122812508</v>
      </c>
      <c r="Y41" s="897">
        <f t="shared" ref="Y41:AH41" si="12">Y42+Y45+Y46</f>
        <v>9.8305606899802616</v>
      </c>
      <c r="Z41" s="897">
        <f t="shared" si="12"/>
        <v>9.4814861809201538</v>
      </c>
      <c r="AA41" s="897">
        <f t="shared" si="12"/>
        <v>9.3097805099975321</v>
      </c>
      <c r="AB41" s="897">
        <f t="shared" si="12"/>
        <v>9.0811446300044061</v>
      </c>
      <c r="AC41" s="897">
        <f t="shared" si="12"/>
        <v>8.7708910965890965</v>
      </c>
      <c r="AD41" s="897">
        <f t="shared" si="12"/>
        <v>8.6538992288850771</v>
      </c>
      <c r="AE41" s="897">
        <f t="shared" si="12"/>
        <v>8.3673485517695951</v>
      </c>
      <c r="AF41" s="897">
        <f t="shared" si="12"/>
        <v>8.1319603394480549</v>
      </c>
      <c r="AG41" s="897">
        <f t="shared" si="12"/>
        <v>7.8207688758128828</v>
      </c>
      <c r="AH41" s="897">
        <f t="shared" si="12"/>
        <v>7.5327534207224742</v>
      </c>
      <c r="AI41" s="897">
        <f>AI42+AI45+AI46</f>
        <v>6.8323005804809442</v>
      </c>
      <c r="AJ41" s="897">
        <f>AJ42+AJ45+AJ46</f>
        <v>6.6280854785534995</v>
      </c>
      <c r="AK41" s="898">
        <f>AK42+AK45+AK46</f>
        <v>6.6626941768889223</v>
      </c>
      <c r="AL41" s="330"/>
      <c r="AW41" s="29"/>
      <c r="AX41" s="29"/>
      <c r="AY41" s="29"/>
      <c r="AZ41" s="29"/>
      <c r="BA41" s="29"/>
      <c r="BB41" s="29"/>
      <c r="BC41" s="29"/>
      <c r="BD41" s="29"/>
      <c r="BE41" s="29"/>
      <c r="BF41" s="29"/>
      <c r="BG41" s="29"/>
      <c r="BH41" s="29"/>
    </row>
    <row r="42" spans="2:64" ht="17.100000000000001" customHeight="1" thickBot="1">
      <c r="B42" s="323"/>
      <c r="C42" s="324"/>
      <c r="D42" s="326"/>
      <c r="E42" s="326"/>
      <c r="F42" s="326"/>
      <c r="G42" s="325"/>
      <c r="H42" s="325"/>
      <c r="I42" s="326"/>
      <c r="J42" s="327"/>
      <c r="K42" s="335"/>
      <c r="L42" s="346"/>
      <c r="M42" s="349" t="s">
        <v>147</v>
      </c>
      <c r="N42" s="350"/>
      <c r="O42" s="907">
        <f>VLOOKUP(年度マスタ!$K$4&amp;"_"&amp;O$27,データシート1!$A:$BT,MATCH("aa_"&amp;$M42,データシート1!$A$1:$BT$1,0),0)</f>
        <v>0</v>
      </c>
      <c r="P42" s="454">
        <f t="shared" si="9"/>
        <v>0</v>
      </c>
      <c r="Q42" s="328"/>
      <c r="R42" s="13"/>
      <c r="S42" s="356"/>
      <c r="T42" s="335"/>
      <c r="U42" s="346"/>
      <c r="V42" s="564" t="s">
        <v>129</v>
      </c>
      <c r="W42" s="336"/>
      <c r="X42" s="899">
        <f>SUM(X43:X44)</f>
        <v>9.6062801688127593</v>
      </c>
      <c r="Y42" s="900">
        <f t="shared" ref="Y42:AK42" si="13">SUM(Y43:Y44)</f>
        <v>9.527035087603279</v>
      </c>
      <c r="Z42" s="900">
        <f t="shared" si="13"/>
        <v>9.1412678822560824</v>
      </c>
      <c r="AA42" s="900">
        <f t="shared" si="13"/>
        <v>8.9466210889516482</v>
      </c>
      <c r="AB42" s="900">
        <f t="shared" si="13"/>
        <v>8.7178860487289906</v>
      </c>
      <c r="AC42" s="900">
        <f t="shared" si="13"/>
        <v>8.4308269098286388</v>
      </c>
      <c r="AD42" s="900">
        <f t="shared" si="13"/>
        <v>8.3288449457160816</v>
      </c>
      <c r="AE42" s="900">
        <f t="shared" si="13"/>
        <v>8.0580509018087252</v>
      </c>
      <c r="AF42" s="900">
        <f t="shared" si="13"/>
        <v>7.8418785893739944</v>
      </c>
      <c r="AG42" s="900">
        <f t="shared" si="13"/>
        <v>7.5581187022853378</v>
      </c>
      <c r="AH42" s="900">
        <f t="shared" si="13"/>
        <v>7.2843697870579769</v>
      </c>
      <c r="AI42" s="900">
        <f t="shared" si="13"/>
        <v>6.5995236445020096</v>
      </c>
      <c r="AJ42" s="900">
        <f t="shared" si="13"/>
        <v>6.4043460830065246</v>
      </c>
      <c r="AK42" s="901">
        <f t="shared" si="13"/>
        <v>6.4452878485102598</v>
      </c>
      <c r="AL42" s="330"/>
      <c r="AT42" s="21"/>
      <c r="AU42" s="21"/>
      <c r="AV42" s="21"/>
      <c r="AW42" s="1007"/>
      <c r="AX42" s="1009" t="s">
        <v>114</v>
      </c>
      <c r="AY42" s="1009" t="s">
        <v>199</v>
      </c>
      <c r="AZ42" s="1009" t="s">
        <v>202</v>
      </c>
      <c r="BA42" s="1009" t="s">
        <v>128</v>
      </c>
      <c r="BB42" s="17" t="s">
        <v>203</v>
      </c>
      <c r="BC42" s="17" t="s">
        <v>204</v>
      </c>
      <c r="BD42" s="29"/>
      <c r="BE42" s="29"/>
      <c r="BF42" s="29"/>
      <c r="BG42" s="29"/>
      <c r="BH42" s="29"/>
    </row>
    <row r="43" spans="2:64" ht="17.100000000000001" customHeight="1" thickBot="1">
      <c r="B43" s="323"/>
      <c r="C43" s="324"/>
      <c r="D43" s="326"/>
      <c r="E43" s="326"/>
      <c r="F43" s="326"/>
      <c r="G43" s="325"/>
      <c r="H43" s="325"/>
      <c r="I43" s="326"/>
      <c r="J43" s="327"/>
      <c r="K43" s="335"/>
      <c r="L43" s="1094" t="s">
        <v>162</v>
      </c>
      <c r="M43" s="1095"/>
      <c r="N43" s="1095"/>
      <c r="O43" s="908">
        <f>VLOOKUP(年度マスタ!$K$4&amp;"_"&amp;O$27,データシート1!$A:$BT,MATCH("aa_"&amp;$L43,データシート1!$A$1:$BT$1,0),0)</f>
        <v>0.60962087660763487</v>
      </c>
      <c r="P43" s="612">
        <f t="shared" si="9"/>
        <v>1.8230645685746942E-2</v>
      </c>
      <c r="Q43" s="328"/>
      <c r="R43" s="13"/>
      <c r="S43" s="356" t="s">
        <v>190</v>
      </c>
      <c r="T43" s="359"/>
      <c r="U43" s="346"/>
      <c r="V43" s="360"/>
      <c r="W43" s="347" t="s">
        <v>190</v>
      </c>
      <c r="X43" s="899">
        <f>VLOOKUP(年度マスタ!$K$4&amp;"_"&amp;X$33,データシート1!$A:$BT,MATCH("aa_"&amp;$S43,データシート1!$A$1:$BT$1,0),0)</f>
        <v>4.8365615655689451</v>
      </c>
      <c r="Y43" s="900">
        <f>VLOOKUP(年度マスタ!$K$4&amp;"_"&amp;Y$33,データシート1!$A:$BT,MATCH("aa_"&amp;$S43,データシート1!$A$1:$BT$1,0),0)</f>
        <v>4.8338809278271491</v>
      </c>
      <c r="Z43" s="900">
        <f>VLOOKUP(年度マスタ!$K$4&amp;"_"&amp;Z$33,データシート1!$A:$BT,MATCH("aa_"&amp;$S43,データシート1!$A$1:$BT$1,0),0)</f>
        <v>4.7272435797877579</v>
      </c>
      <c r="AA43" s="900">
        <f>VLOOKUP(年度マスタ!$K$4&amp;"_"&amp;AA$33,データシート1!$A:$BT,MATCH("aa_"&amp;$S43,データシート1!$A$1:$BT$1,0),0)</f>
        <v>4.6518049245423398</v>
      </c>
      <c r="AB43" s="900">
        <f>VLOOKUP(年度マスタ!$K$4&amp;"_"&amp;AB$33,データシート1!$A:$BT,MATCH("aa_"&amp;$S43,データシート1!$A$1:$BT$1,0),0)</f>
        <v>4.4218730776258859</v>
      </c>
      <c r="AC43" s="900">
        <f>VLOOKUP(年度マスタ!$K$4&amp;"_"&amp;AC$33,データシート1!$A:$BT,MATCH("aa_"&amp;$S43,データシート1!$A$1:$BT$1,0),0)</f>
        <v>4.1827825262482063</v>
      </c>
      <c r="AD43" s="900">
        <f>VLOOKUP(年度マスタ!$K$4&amp;"_"&amp;AD$33,データシート1!$A:$BT,MATCH("aa_"&amp;$S43,データシート1!$A$1:$BT$1,0),0)</f>
        <v>4.1377479132570123</v>
      </c>
      <c r="AE43" s="900">
        <f>VLOOKUP(年度マスタ!$K$4&amp;"_"&amp;AE$33,データシート1!$A:$BT,MATCH("aa_"&amp;$S43,データシート1!$A$1:$BT$1,0),0)</f>
        <v>4.073898915878936</v>
      </c>
      <c r="AF43" s="900">
        <f>VLOOKUP(年度マスタ!$K$4&amp;"_"&amp;AF$33,データシート1!$A:$BT,MATCH("aa_"&amp;$S43,データシート1!$A$1:$BT$1,0),0)</f>
        <v>3.9505559949041453</v>
      </c>
      <c r="AG43" s="900">
        <f>VLOOKUP(年度マスタ!$K$4&amp;"_"&amp;AG$33,データシート1!$A:$BT,MATCH("aa_"&amp;$S43,データシート1!$A$1:$BT$1,0),0)</f>
        <v>3.8106887302579495</v>
      </c>
      <c r="AH43" s="900">
        <f>VLOOKUP(年度マスタ!$K$4&amp;"_"&amp;AH$33,データシート1!$A:$BT,MATCH("aa_"&amp;$S43,データシート1!$A$1:$BT$1,0),0)</f>
        <v>3.614629021920333</v>
      </c>
      <c r="AI43" s="900">
        <f>VLOOKUP(年度マスタ!$K$4&amp;"_"&amp;AI$33,データシート1!$A:$BT,MATCH("aa_"&amp;$S43,データシート1!$A$1:$BT$1,0),0)</f>
        <v>3.1333395807707412</v>
      </c>
      <c r="AJ43" s="900">
        <f>VLOOKUP(年度マスタ!$K$4&amp;"_"&amp;AJ$33,データシート1!$A:$BT,MATCH("aa_"&amp;$S43,データシート1!$A$1:$BT$1,0),0)</f>
        <v>2.9751479756051009</v>
      </c>
      <c r="AK43" s="901">
        <f>VLOOKUP(年度マスタ!$K$4&amp;"_"&amp;AK$33,データシート1!$A:$BT,MATCH("aa_"&amp;$S43,データシート1!$A$1:$BT$1,0),0)</f>
        <v>3.0813114441508431</v>
      </c>
      <c r="AL43" s="330"/>
      <c r="AW43" s="17" t="str">
        <f>AW46</f>
        <v>全国</v>
      </c>
      <c r="AX43" s="1010">
        <f t="shared" ref="AX43:BB44" si="14">AX46/$BC46</f>
        <v>0.42072759503743129</v>
      </c>
      <c r="AY43" s="1010">
        <f t="shared" si="14"/>
        <v>0.19118662390594171</v>
      </c>
      <c r="AZ43" s="1010">
        <f t="shared" si="14"/>
        <v>0.18034974026133399</v>
      </c>
      <c r="BA43" s="1010">
        <f t="shared" si="14"/>
        <v>0.19226168778726088</v>
      </c>
      <c r="BB43" s="1010">
        <f t="shared" si="14"/>
        <v>1.5474353008032191E-2</v>
      </c>
      <c r="BC43" s="1010">
        <f>SUM(AX43:BB43)</f>
        <v>1</v>
      </c>
      <c r="BD43" s="29"/>
      <c r="BE43" s="29"/>
      <c r="BF43" s="29"/>
      <c r="BG43" s="29"/>
      <c r="BH43" s="29"/>
    </row>
    <row r="44" spans="2:64" ht="17.100000000000001" customHeight="1" thickBot="1">
      <c r="B44" s="351"/>
      <c r="C44" s="868"/>
      <c r="D44" s="353"/>
      <c r="E44" s="353"/>
      <c r="F44" s="353"/>
      <c r="G44" s="354"/>
      <c r="H44" s="354"/>
      <c r="I44" s="353"/>
      <c r="J44" s="353"/>
      <c r="K44" s="353"/>
      <c r="L44" s="353"/>
      <c r="M44" s="353"/>
      <c r="N44" s="352"/>
      <c r="O44" s="353"/>
      <c r="P44" s="353"/>
      <c r="Q44" s="876" t="s">
        <v>163</v>
      </c>
      <c r="R44" s="13"/>
      <c r="S44" s="356" t="s">
        <v>191</v>
      </c>
      <c r="T44" s="359"/>
      <c r="U44" s="346"/>
      <c r="V44" s="346"/>
      <c r="W44" s="347" t="s">
        <v>131</v>
      </c>
      <c r="X44" s="899">
        <f>VLOOKUP(年度マスタ!$K$4&amp;"_"&amp;X$33,データシート1!$A:$BT,MATCH("aa_"&amp;$S44,データシート1!$A$1:$BT$1,0),0)</f>
        <v>4.7697186032438132</v>
      </c>
      <c r="Y44" s="900">
        <f>VLOOKUP(年度マスタ!$K$4&amp;"_"&amp;Y$33,データシート1!$A:$BT,MATCH("aa_"&amp;$S44,データシート1!$A$1:$BT$1,0),0)</f>
        <v>4.6931541597761299</v>
      </c>
      <c r="Z44" s="900">
        <f>VLOOKUP(年度マスタ!$K$4&amp;"_"&amp;Z$33,データシート1!$A:$BT,MATCH("aa_"&amp;$S44,データシート1!$A$1:$BT$1,0),0)</f>
        <v>4.4140243024683246</v>
      </c>
      <c r="AA44" s="900">
        <f>VLOOKUP(年度マスタ!$K$4&amp;"_"&amp;AA$33,データシート1!$A:$BT,MATCH("aa_"&amp;$S44,データシート1!$A$1:$BT$1,0),0)</f>
        <v>4.2948161644093092</v>
      </c>
      <c r="AB44" s="900">
        <f>VLOOKUP(年度マスタ!$K$4&amp;"_"&amp;AB$33,データシート1!$A:$BT,MATCH("aa_"&amp;$S44,データシート1!$A$1:$BT$1,0),0)</f>
        <v>4.2960129711031048</v>
      </c>
      <c r="AC44" s="900">
        <f>VLOOKUP(年度マスタ!$K$4&amp;"_"&amp;AC$33,データシート1!$A:$BT,MATCH("aa_"&amp;$S44,データシート1!$A$1:$BT$1,0),0)</f>
        <v>4.2480443835804316</v>
      </c>
      <c r="AD44" s="900">
        <f>VLOOKUP(年度マスタ!$K$4&amp;"_"&amp;AD$33,データシート1!$A:$BT,MATCH("aa_"&amp;$S44,データシート1!$A$1:$BT$1,0),0)</f>
        <v>4.1910970324590702</v>
      </c>
      <c r="AE44" s="900">
        <f>VLOOKUP(年度マスタ!$K$4&amp;"_"&amp;AE$33,データシート1!$A:$BT,MATCH("aa_"&amp;$S44,データシート1!$A$1:$BT$1,0),0)</f>
        <v>3.9841519859297896</v>
      </c>
      <c r="AF44" s="900">
        <f>VLOOKUP(年度マスタ!$K$4&amp;"_"&amp;AF$33,データシート1!$A:$BT,MATCH("aa_"&amp;$S44,データシート1!$A$1:$BT$1,0),0)</f>
        <v>3.8913225944698495</v>
      </c>
      <c r="AG44" s="900">
        <f>VLOOKUP(年度マスタ!$K$4&amp;"_"&amp;AG$33,データシート1!$A:$BT,MATCH("aa_"&amp;$S44,データシート1!$A$1:$BT$1,0),0)</f>
        <v>3.7474299720273883</v>
      </c>
      <c r="AH44" s="900">
        <f>VLOOKUP(年度マスタ!$K$4&amp;"_"&amp;AH$33,データシート1!$A:$BT,MATCH("aa_"&amp;$S44,データシート1!$A$1:$BT$1,0),0)</f>
        <v>3.6697407651376439</v>
      </c>
      <c r="AI44" s="900">
        <f>VLOOKUP(年度マスタ!$K$4&amp;"_"&amp;AI$33,データシート1!$A:$BT,MATCH("aa_"&amp;$S44,データシート1!$A$1:$BT$1,0),0)</f>
        <v>3.4661840637312684</v>
      </c>
      <c r="AJ44" s="900">
        <f>VLOOKUP(年度マスタ!$K$4&amp;"_"&amp;AJ$33,データシート1!$A:$BT,MATCH("aa_"&amp;$S44,データシート1!$A$1:$BT$1,0),0)</f>
        <v>3.4291981074014242</v>
      </c>
      <c r="AK44" s="901">
        <f>VLOOKUP(年度マスタ!$K$4&amp;"_"&amp;AK$33,データシート1!$A:$BT,MATCH("aa_"&amp;$S44,データシート1!$A$1:$BT$1,0),0)</f>
        <v>3.3639764043594167</v>
      </c>
      <c r="AL44" s="330"/>
      <c r="AW44" s="17" t="str">
        <f>AW47</f>
        <v>徳島県</v>
      </c>
      <c r="AX44" s="1010">
        <f t="shared" si="14"/>
        <v>0.33788192828606189</v>
      </c>
      <c r="AY44" s="1010">
        <f t="shared" si="14"/>
        <v>0.18091382287120639</v>
      </c>
      <c r="AZ44" s="1010">
        <f t="shared" si="14"/>
        <v>0.18495686488146204</v>
      </c>
      <c r="BA44" s="1010">
        <f t="shared" si="14"/>
        <v>0.28251968633966296</v>
      </c>
      <c r="BB44" s="1010">
        <f t="shared" si="14"/>
        <v>1.3727697621606649E-2</v>
      </c>
      <c r="BC44" s="1010">
        <f>SUM(AX44:BB44)</f>
        <v>0.99999999999999989</v>
      </c>
      <c r="BD44" s="29"/>
      <c r="BE44" s="29"/>
      <c r="BF44" s="29"/>
      <c r="BG44" s="29"/>
      <c r="BH44" s="29"/>
    </row>
    <row r="45" spans="2:64" ht="17.100000000000001" customHeight="1" thickBot="1">
      <c r="K45" s="13"/>
      <c r="L45" s="13"/>
      <c r="M45" s="13"/>
      <c r="N45" s="308"/>
      <c r="O45" s="13"/>
      <c r="P45" s="13"/>
      <c r="R45" s="13"/>
      <c r="S45" s="356" t="s">
        <v>192</v>
      </c>
      <c r="T45" s="335"/>
      <c r="U45" s="346"/>
      <c r="V45" s="336" t="s">
        <v>133</v>
      </c>
      <c r="W45" s="357"/>
      <c r="X45" s="899">
        <f>VLOOKUP(年度マスタ!$K$4&amp;"_"&amp;X$33,データシート1!$A:$BT,MATCH("aa_"&amp;$S45,データシート1!$A$1:$BT$1,0),0)</f>
        <v>0.296966743468492</v>
      </c>
      <c r="Y45" s="900">
        <f>VLOOKUP(年度マスタ!$K$4&amp;"_"&amp;Y$33,データシート1!$A:$BT,MATCH("aa_"&amp;$S45,データシート1!$A$1:$BT$1,0),0)</f>
        <v>0.30352560237698201</v>
      </c>
      <c r="Z45" s="900">
        <f>VLOOKUP(年度マスタ!$K$4&amp;"_"&amp;Z$33,データシート1!$A:$BT,MATCH("aa_"&amp;$S45,データシート1!$A$1:$BT$1,0),0)</f>
        <v>0.34021829866407199</v>
      </c>
      <c r="AA45" s="900">
        <f>VLOOKUP(年度マスタ!$K$4&amp;"_"&amp;AA$33,データシート1!$A:$BT,MATCH("aa_"&amp;$S45,データシート1!$A$1:$BT$1,0),0)</f>
        <v>0.363159421045884</v>
      </c>
      <c r="AB45" s="900">
        <f>VLOOKUP(年度マスタ!$K$4&amp;"_"&amp;AB$33,データシート1!$A:$BT,MATCH("aa_"&amp;$S45,データシート1!$A$1:$BT$1,0),0)</f>
        <v>0.36325858127541499</v>
      </c>
      <c r="AC45" s="900">
        <f>VLOOKUP(年度マスタ!$K$4&amp;"_"&amp;AC$33,データシート1!$A:$BT,MATCH("aa_"&amp;$S45,データシート1!$A$1:$BT$1,0),0)</f>
        <v>0.34006418676045702</v>
      </c>
      <c r="AD45" s="900">
        <f>VLOOKUP(年度マスタ!$K$4&amp;"_"&amp;AD$33,データシート1!$A:$BT,MATCH("aa_"&amp;$S45,データシート1!$A$1:$BT$1,0),0)</f>
        <v>0.32505428316899598</v>
      </c>
      <c r="AE45" s="900">
        <f>VLOOKUP(年度マスタ!$K$4&amp;"_"&amp;AE$33,データシート1!$A:$BT,MATCH("aa_"&amp;$S45,データシート1!$A$1:$BT$1,0),0)</f>
        <v>0.30929764996086934</v>
      </c>
      <c r="AF45" s="900">
        <f>VLOOKUP(年度マスタ!$K$4&amp;"_"&amp;AF$33,データシート1!$A:$BT,MATCH("aa_"&amp;$S45,データシート1!$A$1:$BT$1,0),0)</f>
        <v>0.29008175007406001</v>
      </c>
      <c r="AG45" s="900">
        <f>VLOOKUP(年度マスタ!$K$4&amp;"_"&amp;AG$33,データシート1!$A:$BT,MATCH("aa_"&amp;$S45,データシート1!$A$1:$BT$1,0),0)</f>
        <v>0.26265017352754499</v>
      </c>
      <c r="AH45" s="900">
        <f>VLOOKUP(年度マスタ!$K$4&amp;"_"&amp;AH$33,データシート1!$A:$BT,MATCH("aa_"&amp;$S45,データシート1!$A$1:$BT$1,0),0)</f>
        <v>0.24838363366449701</v>
      </c>
      <c r="AI45" s="900">
        <f>VLOOKUP(年度マスタ!$K$4&amp;"_"&amp;AI$33,データシート1!$A:$BT,MATCH("aa_"&amp;$S45,データシート1!$A$1:$BT$1,0),0)</f>
        <v>0.23277693597893501</v>
      </c>
      <c r="AJ45" s="900">
        <f>VLOOKUP(年度マスタ!$K$4&amp;"_"&amp;AJ$33,データシート1!$A:$BT,MATCH("aa_"&amp;$S45,データシート1!$A$1:$BT$1,0),0)</f>
        <v>0.223739395546975</v>
      </c>
      <c r="AK45" s="901">
        <f>VLOOKUP(年度マスタ!$K$4&amp;"_"&amp;AK$33,データシート1!$A:$BT,MATCH("aa_"&amp;$S45,データシート1!$A$1:$BT$1,0),0)</f>
        <v>0.21740632837866219</v>
      </c>
      <c r="AL45" s="330"/>
      <c r="AW45" s="17" t="str">
        <f>AW48</f>
        <v>牟岐町</v>
      </c>
      <c r="AX45" s="1010">
        <f t="shared" ref="AX45:BB45" si="15">AX48/$BC48</f>
        <v>6.9011353022960728E-2</v>
      </c>
      <c r="AY45" s="1010">
        <f t="shared" si="15"/>
        <v>0.24710523744454838</v>
      </c>
      <c r="AZ45" s="1010">
        <f t="shared" si="15"/>
        <v>0.29736017339027637</v>
      </c>
      <c r="BA45" s="1010">
        <f t="shared" si="15"/>
        <v>0.36019936523790241</v>
      </c>
      <c r="BB45" s="1010">
        <f t="shared" si="15"/>
        <v>2.6323870904312093E-2</v>
      </c>
      <c r="BC45" s="1010">
        <f t="shared" ref="BC45" si="16">SUM(AX45:BB45)</f>
        <v>1</v>
      </c>
      <c r="BD45" s="29"/>
      <c r="BE45" s="29"/>
      <c r="BF45" s="29"/>
      <c r="BG45" s="29"/>
      <c r="BH45" s="29"/>
    </row>
    <row r="46" spans="2:64" s="21" customFormat="1" ht="17.100000000000001" customHeight="1" thickBot="1">
      <c r="B46" s="313"/>
      <c r="C46" s="1087" t="s">
        <v>1603</v>
      </c>
      <c r="D46" s="1087"/>
      <c r="E46" s="1087"/>
      <c r="F46" s="1087"/>
      <c r="G46" s="1087"/>
      <c r="H46" s="1087"/>
      <c r="I46" s="1087"/>
      <c r="J46" s="1087"/>
      <c r="K46" s="1087"/>
      <c r="L46" s="1087"/>
      <c r="M46" s="1087"/>
      <c r="N46" s="1087"/>
      <c r="O46" s="355"/>
      <c r="P46" s="355"/>
      <c r="Q46" s="315"/>
      <c r="R46" s="13"/>
      <c r="S46" s="356" t="s">
        <v>193</v>
      </c>
      <c r="T46" s="335"/>
      <c r="U46" s="348"/>
      <c r="V46" s="358" t="s">
        <v>147</v>
      </c>
      <c r="W46" s="358"/>
      <c r="X46" s="899">
        <f>VLOOKUP(年度マスタ!$K$4&amp;"_"&amp;X$33,データシート1!$A:$BT,MATCH("aa_"&amp;$S46,データシート1!$A$1:$BT$1,0),0)</f>
        <v>0</v>
      </c>
      <c r="Y46" s="900">
        <f>VLOOKUP(年度マスタ!$K$4&amp;"_"&amp;Y$33,データシート1!$A:$BT,MATCH("aa_"&amp;$S46,データシート1!$A$1:$BT$1,0),0)</f>
        <v>0</v>
      </c>
      <c r="Z46" s="900">
        <f>VLOOKUP(年度マスタ!$K$4&amp;"_"&amp;Z$33,データシート1!$A:$BT,MATCH("aa_"&amp;$S46,データシート1!$A$1:$BT$1,0),0)</f>
        <v>0</v>
      </c>
      <c r="AA46" s="900">
        <f>VLOOKUP(年度マスタ!$K$4&amp;"_"&amp;AA$33,データシート1!$A:$BT,MATCH("aa_"&amp;$S46,データシート1!$A$1:$BT$1,0),0)</f>
        <v>0</v>
      </c>
      <c r="AB46" s="900">
        <f>VLOOKUP(年度マスタ!$K$4&amp;"_"&amp;AB$33,データシート1!$A:$BT,MATCH("aa_"&amp;$S46,データシート1!$A$1:$BT$1,0),0)</f>
        <v>0</v>
      </c>
      <c r="AC46" s="900">
        <f>VLOOKUP(年度マスタ!$K$4&amp;"_"&amp;AC$33,データシート1!$A:$BT,MATCH("aa_"&amp;$S46,データシート1!$A$1:$BT$1,0),0)</f>
        <v>0</v>
      </c>
      <c r="AD46" s="900">
        <f>VLOOKUP(年度マスタ!$K$4&amp;"_"&amp;AD$33,データシート1!$A:$BT,MATCH("aa_"&amp;$S46,データシート1!$A$1:$BT$1,0),0)</f>
        <v>0</v>
      </c>
      <c r="AE46" s="900">
        <f>VLOOKUP(年度マスタ!$K$4&amp;"_"&amp;AE$33,データシート1!$A:$BT,MATCH("aa_"&amp;$S46,データシート1!$A$1:$BT$1,0),0)</f>
        <v>0</v>
      </c>
      <c r="AF46" s="900">
        <f>VLOOKUP(年度マスタ!$K$4&amp;"_"&amp;AF$33,データシート1!$A:$BT,MATCH("aa_"&amp;$S46,データシート1!$A$1:$BT$1,0),0)</f>
        <v>0</v>
      </c>
      <c r="AG46" s="900">
        <f>VLOOKUP(年度マスタ!$K$4&amp;"_"&amp;AG$33,データシート1!$A:$BT,MATCH("aa_"&amp;$S46,データシート1!$A$1:$BT$1,0),0)</f>
        <v>0</v>
      </c>
      <c r="AH46" s="900">
        <f>VLOOKUP(年度マスタ!$K$4&amp;"_"&amp;AH$33,データシート1!$A:$BT,MATCH("aa_"&amp;$S46,データシート1!$A$1:$BT$1,0),0)</f>
        <v>0</v>
      </c>
      <c r="AI46" s="900">
        <f>VLOOKUP(年度マスタ!$K$4&amp;"_"&amp;AI$33,データシート1!$A:$BT,MATCH("aa_"&amp;$S46,データシート1!$A$1:$BT$1,0),0)</f>
        <v>0</v>
      </c>
      <c r="AJ46" s="900">
        <f>VLOOKUP(年度マスタ!$K$4&amp;"_"&amp;AJ$33,データシート1!$A:$BT,MATCH("aa_"&amp;$S46,データシート1!$A$1:$BT$1,0),0)</f>
        <v>0</v>
      </c>
      <c r="AK46" s="901">
        <f>VLOOKUP(年度マスタ!$K$4&amp;"_"&amp;AK$33,データシート1!$A:$BT,MATCH("aa_"&amp;$S46,データシート1!$A$1:$BT$1,0),0)</f>
        <v>0</v>
      </c>
      <c r="AL46" s="330"/>
      <c r="AM46" s="16"/>
      <c r="AT46" s="16"/>
      <c r="AU46" s="16"/>
      <c r="AV46" s="16"/>
      <c r="AW46" s="17" t="s">
        <v>205</v>
      </c>
      <c r="AX46" s="1011">
        <f>SUM(AY37:BA37)</f>
        <v>398379.65396173351</v>
      </c>
      <c r="AY46" s="1011">
        <f t="shared" ref="AY46:AZ47" si="17">BB37</f>
        <v>181031.29429146409</v>
      </c>
      <c r="AZ46" s="1011">
        <f t="shared" si="17"/>
        <v>170770.03734686482</v>
      </c>
      <c r="BA46" s="1011">
        <f>SUM(BD37:BG37)</f>
        <v>182049.2536125982</v>
      </c>
      <c r="BB46" s="1011">
        <f>BH37</f>
        <v>14652.396156884162</v>
      </c>
      <c r="BC46" s="1011">
        <f>SUM(AX46:BB46)</f>
        <v>946882.63536954473</v>
      </c>
      <c r="BD46" s="29"/>
      <c r="BE46" s="29"/>
      <c r="BF46" s="29"/>
      <c r="BG46" s="29"/>
      <c r="BH46" s="29"/>
      <c r="BI46" s="16"/>
      <c r="BJ46" s="16"/>
      <c r="BK46" s="16"/>
      <c r="BL46" s="16"/>
    </row>
    <row r="47" spans="2:64" ht="17.100000000000001" customHeight="1">
      <c r="B47" s="318"/>
      <c r="C47" s="1088" t="str">
        <f>BB1</f>
        <v>3）排出量の部門・分野別構成比 令和4年度（2022年度）</v>
      </c>
      <c r="D47" s="1088"/>
      <c r="E47" s="1088"/>
      <c r="F47" s="1088"/>
      <c r="G47" s="1088"/>
      <c r="H47" s="1088"/>
      <c r="I47" s="1088"/>
      <c r="J47" s="1088"/>
      <c r="K47" s="1088"/>
      <c r="L47" s="1088"/>
      <c r="M47" s="1088"/>
      <c r="N47" s="1088"/>
      <c r="O47" s="319"/>
      <c r="P47" s="320"/>
      <c r="Q47" s="321"/>
      <c r="R47" s="13"/>
      <c r="S47" s="356" t="s">
        <v>206</v>
      </c>
      <c r="T47" s="335"/>
      <c r="U47" s="1100" t="s">
        <v>162</v>
      </c>
      <c r="V47" s="1100"/>
      <c r="W47" s="1100"/>
      <c r="X47" s="902">
        <f>VLOOKUP(年度マスタ!$K$4&amp;"_"&amp;X$33,データシート1!$A:$BT,MATCH("aa_"&amp;$S47,データシート1!$A$1:$BT$1,0),0)</f>
        <v>0.65902868543675286</v>
      </c>
      <c r="Y47" s="903">
        <f>VLOOKUP(年度マスタ!$K$4&amp;"_"&amp;Y$33,データシート1!$A:$BT,MATCH("aa_"&amp;$S47,データシート1!$A$1:$BT$1,0),0)</f>
        <v>0.83682245777406083</v>
      </c>
      <c r="Z47" s="903">
        <f>VLOOKUP(年度マスタ!$K$4&amp;"_"&amp;Z$33,データシート1!$A:$BT,MATCH("aa_"&amp;$S47,データシート1!$A$1:$BT$1,0),0)</f>
        <v>0.64433300301994778</v>
      </c>
      <c r="AA47" s="903">
        <f>VLOOKUP(年度マスタ!$K$4&amp;"_"&amp;AA$33,データシート1!$A:$BT,MATCH("aa_"&amp;$S47,データシート1!$A$1:$BT$1,0),0)</f>
        <v>0.60507621722236093</v>
      </c>
      <c r="AB47" s="903">
        <f>VLOOKUP(年度マスタ!$K$4&amp;"_"&amp;AB$33,データシート1!$A:$BT,MATCH("aa_"&amp;$S47,データシート1!$A$1:$BT$1,0),0)</f>
        <v>0.60962087660763487</v>
      </c>
      <c r="AC47" s="903">
        <f>VLOOKUP(年度マスタ!$K$4&amp;"_"&amp;AC$33,データシート1!$A:$BT,MATCH("aa_"&amp;$S47,データシート1!$A$1:$BT$1,0),0)</f>
        <v>0.52131018110557126</v>
      </c>
      <c r="AD47" s="903">
        <f>VLOOKUP(年度マスタ!$K$4&amp;"_"&amp;AD$33,データシート1!$A:$BT,MATCH("aa_"&amp;$S47,データシート1!$A$1:$BT$1,0),0)</f>
        <v>0.77585208043417242</v>
      </c>
      <c r="AE47" s="903">
        <f>VLOOKUP(年度マスタ!$K$4&amp;"_"&amp;AE$33,データシート1!$A:$BT,MATCH("aa_"&amp;$S47,データシート1!$A$1:$BT$1,0),0)</f>
        <v>0.74258818111636893</v>
      </c>
      <c r="AF47" s="903">
        <f>VLOOKUP(年度マスタ!$K$4&amp;"_"&amp;AF$33,データシート1!$A:$BT,MATCH("aa_"&amp;$S47,データシート1!$A$1:$BT$1,0),0)</f>
        <v>0.58905940811247282</v>
      </c>
      <c r="AG47" s="903">
        <f>VLOOKUP(年度マスタ!$K$4&amp;"_"&amp;AG$33,データシート1!$A:$BT,MATCH("aa_"&amp;$S47,データシート1!$A$1:$BT$1,0),0)</f>
        <v>0.62200116827444696</v>
      </c>
      <c r="AH47" s="903">
        <f>VLOOKUP(年度マスタ!$K$4&amp;"_"&amp;AH$33,データシート1!$A:$BT,MATCH("aa_"&amp;$S47,データシート1!$A$1:$BT$1,0),0)</f>
        <v>0.60158851915774314</v>
      </c>
      <c r="AI47" s="903">
        <f>VLOOKUP(年度マスタ!$K$4&amp;"_"&amp;AI$33,データシート1!$A:$BT,MATCH("aa_"&amp;$S47,データシート1!$A$1:$BT$1,0),0)</f>
        <v>0.55774710381402504</v>
      </c>
      <c r="AJ47" s="903">
        <f>VLOOKUP(年度マスタ!$K$4&amp;"_"&amp;AJ$33,データシート1!$A:$BT,MATCH("aa_"&amp;$S47,データシート1!$A$1:$BT$1,0),0)</f>
        <v>0.69843485822682017</v>
      </c>
      <c r="AK47" s="904">
        <f>VLOOKUP(年度マスタ!$K$4&amp;"_"&amp;AK$33,データシート1!$A:$BT,MATCH("aa_"&amp;$S47,データシート1!$A$1:$BT$1,0),0)</f>
        <v>0.48691896297900672</v>
      </c>
      <c r="AL47" s="330"/>
      <c r="AW47" s="17" t="str">
        <f>年度マスタ!I4</f>
        <v>徳島県</v>
      </c>
      <c r="AX47" s="1011">
        <f>SUM(AY38:BA38)</f>
        <v>1736.0656423119572</v>
      </c>
      <c r="AY47" s="1011">
        <f t="shared" si="17"/>
        <v>929.55037192786347</v>
      </c>
      <c r="AZ47" s="1011">
        <f t="shared" si="17"/>
        <v>950.3238603474224</v>
      </c>
      <c r="BA47" s="1011">
        <f>SUM(BD38:BG38)</f>
        <v>1451.6098070678386</v>
      </c>
      <c r="BB47" s="1011">
        <f>BH38</f>
        <v>70.534059959376592</v>
      </c>
      <c r="BC47" s="1011">
        <f>SUM(AX47:BB47)</f>
        <v>5138.0837416144586</v>
      </c>
      <c r="BD47" s="29"/>
      <c r="BE47" s="29"/>
      <c r="BF47" s="29"/>
      <c r="BG47" s="29"/>
      <c r="BH47" s="29"/>
    </row>
    <row r="48" spans="2:64" ht="17.100000000000001" customHeight="1">
      <c r="B48" s="323"/>
      <c r="C48" s="324"/>
      <c r="D48" s="1089"/>
      <c r="E48" s="1089"/>
      <c r="F48" s="1089"/>
      <c r="G48" s="331"/>
      <c r="H48" s="325"/>
      <c r="I48" s="326"/>
      <c r="J48" s="327"/>
      <c r="K48" s="1090" t="s">
        <v>103</v>
      </c>
      <c r="L48" s="1090"/>
      <c r="M48" s="1090"/>
      <c r="N48" s="1090"/>
      <c r="O48" s="455" t="str">
        <f>年度マスタ!K5</f>
        <v>令和4年度</v>
      </c>
      <c r="P48" s="1092" t="s">
        <v>105</v>
      </c>
      <c r="Q48" s="328"/>
      <c r="R48" s="13"/>
      <c r="S48" s="351"/>
      <c r="T48" s="361"/>
      <c r="U48" s="362"/>
      <c r="V48" s="362"/>
      <c r="W48" s="362"/>
      <c r="X48" s="362"/>
      <c r="Y48" s="362"/>
      <c r="Z48" s="362"/>
      <c r="AA48" s="362"/>
      <c r="AB48" s="362"/>
      <c r="AC48" s="362"/>
      <c r="AD48" s="362"/>
      <c r="AE48" s="361"/>
      <c r="AF48" s="362"/>
      <c r="AG48" s="362"/>
      <c r="AH48" s="362"/>
      <c r="AI48" s="362"/>
      <c r="AJ48" s="362"/>
      <c r="AK48" s="966" t="s">
        <v>207</v>
      </c>
      <c r="AL48" s="363"/>
      <c r="AW48" s="17" t="str">
        <f>年度マスタ!J4</f>
        <v>牟岐町</v>
      </c>
      <c r="AX48" s="1011">
        <f>SUM(AY39:BA39)</f>
        <v>1.2765195730470515</v>
      </c>
      <c r="AY48" s="1011">
        <f>BB39</f>
        <v>4.5707649304521984</v>
      </c>
      <c r="AZ48" s="1011">
        <f>BC39</f>
        <v>5.5003425516242368</v>
      </c>
      <c r="BA48" s="1011">
        <f>SUM(BD39:BG39)</f>
        <v>6.6626941768889223</v>
      </c>
      <c r="BB48" s="1011">
        <f>BH39</f>
        <v>0.48691896297900672</v>
      </c>
      <c r="BC48" s="1011">
        <f>SUM(AX48:BB48)</f>
        <v>18.497240194991416</v>
      </c>
      <c r="BE48" s="29"/>
      <c r="BF48" s="29"/>
      <c r="BG48" s="29"/>
      <c r="BH48" s="29"/>
      <c r="BI48" s="29"/>
    </row>
    <row r="49" spans="2:39" ht="17.100000000000001" customHeight="1">
      <c r="B49" s="323"/>
      <c r="C49" s="324"/>
      <c r="D49" s="1089"/>
      <c r="E49" s="1089"/>
      <c r="F49" s="1089"/>
      <c r="G49" s="331"/>
      <c r="H49" s="325"/>
      <c r="I49" s="326"/>
      <c r="J49" s="327"/>
      <c r="K49" s="1090"/>
      <c r="L49" s="1090"/>
      <c r="M49" s="1090"/>
      <c r="N49" s="1090"/>
      <c r="O49" s="456" t="s">
        <v>108</v>
      </c>
      <c r="P49" s="1092"/>
      <c r="Q49" s="328"/>
      <c r="R49" s="13"/>
      <c r="S49" s="326"/>
      <c r="T49" s="326"/>
      <c r="U49" s="326"/>
      <c r="V49" s="326"/>
      <c r="W49" s="326"/>
      <c r="X49" s="326"/>
      <c r="Y49" s="326"/>
      <c r="Z49" s="326"/>
      <c r="AA49" s="326"/>
      <c r="AB49" s="326"/>
      <c r="AC49" s="326"/>
      <c r="AD49" s="326"/>
      <c r="AE49" s="326"/>
      <c r="AF49" s="326"/>
      <c r="AG49" s="326"/>
      <c r="AH49" s="326"/>
      <c r="AI49" s="326"/>
      <c r="AJ49" s="326"/>
      <c r="AK49" s="326"/>
      <c r="AL49" s="326"/>
    </row>
    <row r="50" spans="2:39" ht="17.100000000000001" customHeight="1" thickBot="1">
      <c r="B50" s="323"/>
      <c r="C50" s="324"/>
      <c r="D50" s="1089"/>
      <c r="E50" s="1089"/>
      <c r="F50" s="1089"/>
      <c r="G50" s="331"/>
      <c r="H50" s="325"/>
      <c r="I50" s="326"/>
      <c r="J50" s="327"/>
      <c r="K50" s="1091"/>
      <c r="L50" s="1091"/>
      <c r="M50" s="1091"/>
      <c r="N50" s="1091"/>
      <c r="O50" s="457" t="s">
        <v>110</v>
      </c>
      <c r="P50" s="1093"/>
      <c r="Q50" s="328"/>
      <c r="R50" s="13"/>
      <c r="S50" s="364"/>
      <c r="T50" s="1105" t="s">
        <v>208</v>
      </c>
      <c r="U50" s="1105"/>
      <c r="V50" s="1105"/>
      <c r="W50" s="1105"/>
      <c r="X50" s="1105"/>
      <c r="Y50" s="1105"/>
      <c r="Z50" s="1105"/>
      <c r="AA50" s="1105"/>
      <c r="AB50" s="1105"/>
      <c r="AC50" s="1105"/>
      <c r="AD50" s="1105"/>
      <c r="AE50" s="355"/>
      <c r="AF50" s="355"/>
      <c r="AG50" s="355"/>
      <c r="AH50" s="355"/>
      <c r="AI50" s="355"/>
      <c r="AJ50" s="355"/>
      <c r="AK50" s="355"/>
      <c r="AL50" s="315"/>
      <c r="AM50" s="21"/>
    </row>
    <row r="51" spans="2:39" ht="17.100000000000001" customHeight="1" thickTop="1" thickBot="1">
      <c r="B51" s="323"/>
      <c r="C51" s="324"/>
      <c r="D51" s="326"/>
      <c r="E51" s="326"/>
      <c r="F51" s="326"/>
      <c r="G51" s="325"/>
      <c r="H51" s="325"/>
      <c r="I51" s="326"/>
      <c r="J51" s="327"/>
      <c r="K51" s="246" t="s">
        <v>112</v>
      </c>
      <c r="L51" s="341"/>
      <c r="M51" s="341"/>
      <c r="N51" s="342"/>
      <c r="O51" s="905">
        <f>O52+O56+O57+O58+O64</f>
        <v>18.497240194991416</v>
      </c>
      <c r="P51" s="452">
        <f>P52+P56+P57+P58+P64</f>
        <v>1</v>
      </c>
      <c r="Q51" s="328"/>
      <c r="R51" s="13"/>
      <c r="S51" s="365"/>
      <c r="T51" s="1106"/>
      <c r="U51" s="1106"/>
      <c r="V51" s="1106"/>
      <c r="W51" s="1106"/>
      <c r="X51" s="1106"/>
      <c r="Y51" s="1106"/>
      <c r="Z51" s="1106"/>
      <c r="AA51" s="1106"/>
      <c r="AB51" s="1106"/>
      <c r="AC51" s="1106"/>
      <c r="AD51" s="1106"/>
      <c r="AE51" s="326"/>
      <c r="AF51" s="326"/>
      <c r="AG51" s="326"/>
      <c r="AH51" s="326"/>
      <c r="AI51" s="322"/>
      <c r="AJ51" s="326"/>
      <c r="AK51" s="326" t="str">
        <f>"（"&amp;年度マスタ!$K$5&amp;"）"</f>
        <v>（令和4年度）</v>
      </c>
      <c r="AL51" s="328"/>
      <c r="AM51" s="21"/>
    </row>
    <row r="52" spans="2:39" ht="17.100000000000001" customHeight="1" thickBot="1">
      <c r="B52" s="323"/>
      <c r="C52" s="324"/>
      <c r="D52" s="326"/>
      <c r="E52" s="326"/>
      <c r="F52" s="326"/>
      <c r="G52" s="325"/>
      <c r="H52" s="325"/>
      <c r="I52" s="326"/>
      <c r="J52" s="327"/>
      <c r="K52" s="334"/>
      <c r="L52" s="246" t="s">
        <v>114</v>
      </c>
      <c r="M52" s="246"/>
      <c r="N52" s="563"/>
      <c r="O52" s="906">
        <f>SUM(O53:O55)</f>
        <v>1.2765195730470515</v>
      </c>
      <c r="P52" s="453">
        <f t="shared" ref="P52:P64" si="18">O52/$O$51</f>
        <v>6.9011353022960728E-2</v>
      </c>
      <c r="Q52" s="328"/>
      <c r="R52" s="13"/>
      <c r="S52" s="365"/>
      <c r="T52" s="326"/>
      <c r="U52" s="326"/>
      <c r="V52" s="326"/>
      <c r="W52" s="326"/>
      <c r="X52" s="326"/>
      <c r="Y52" s="326"/>
      <c r="Z52" s="326"/>
      <c r="AA52" s="326"/>
      <c r="AB52" s="326"/>
      <c r="AC52" s="326"/>
      <c r="AD52" s="326"/>
      <c r="AE52" s="326"/>
      <c r="AF52" s="326"/>
      <c r="AG52" s="326"/>
      <c r="AH52" s="326"/>
      <c r="AI52" s="326"/>
      <c r="AJ52" s="326"/>
      <c r="AK52" s="326"/>
      <c r="AL52" s="328"/>
      <c r="AM52" s="21"/>
    </row>
    <row r="53" spans="2:39" ht="17.100000000000001" customHeight="1" thickBot="1">
      <c r="B53" s="323"/>
      <c r="C53" s="324"/>
      <c r="D53" s="326"/>
      <c r="E53" s="326"/>
      <c r="F53" s="326"/>
      <c r="G53" s="325"/>
      <c r="H53" s="325"/>
      <c r="I53" s="326"/>
      <c r="J53" s="366" t="s">
        <v>186</v>
      </c>
      <c r="K53" s="335"/>
      <c r="L53" s="564"/>
      <c r="M53" s="336" t="s">
        <v>116</v>
      </c>
      <c r="N53" s="337"/>
      <c r="O53" s="907">
        <f>AK36</f>
        <v>0.65081174065128689</v>
      </c>
      <c r="P53" s="454">
        <f t="shared" si="18"/>
        <v>3.5184261748815386E-2</v>
      </c>
      <c r="Q53" s="328"/>
      <c r="R53" s="13"/>
      <c r="S53" s="365"/>
      <c r="T53" s="326"/>
      <c r="U53" s="326"/>
      <c r="V53" s="326"/>
      <c r="W53" s="326"/>
      <c r="X53" s="326"/>
      <c r="Y53" s="326"/>
      <c r="Z53" s="326"/>
      <c r="AA53" s="326"/>
      <c r="AB53" s="326"/>
      <c r="AC53" s="326"/>
      <c r="AD53" s="326"/>
      <c r="AE53" s="326"/>
      <c r="AF53" s="326"/>
      <c r="AG53" s="326"/>
      <c r="AH53" s="326"/>
      <c r="AI53" s="326"/>
      <c r="AJ53" s="326"/>
      <c r="AK53" s="326"/>
      <c r="AL53" s="328"/>
      <c r="AM53" s="13"/>
    </row>
    <row r="54" spans="2:39" ht="17.100000000000001" customHeight="1" thickBot="1">
      <c r="B54" s="323"/>
      <c r="C54" s="324"/>
      <c r="D54" s="326"/>
      <c r="E54" s="326"/>
      <c r="F54" s="326"/>
      <c r="G54" s="325"/>
      <c r="H54" s="325"/>
      <c r="I54" s="326"/>
      <c r="J54" s="366" t="s">
        <v>187</v>
      </c>
      <c r="K54" s="335"/>
      <c r="L54" s="564"/>
      <c r="M54" s="336" t="s">
        <v>119</v>
      </c>
      <c r="N54" s="337"/>
      <c r="O54" s="907">
        <f>AK37</f>
        <v>0.24620981366098685</v>
      </c>
      <c r="P54" s="454">
        <f t="shared" si="18"/>
        <v>1.3310624237212113E-2</v>
      </c>
      <c r="Q54" s="328"/>
      <c r="R54" s="13"/>
      <c r="S54" s="365"/>
      <c r="T54" s="326"/>
      <c r="U54" s="326"/>
      <c r="V54" s="326"/>
      <c r="W54" s="326"/>
      <c r="X54" s="326"/>
      <c r="Y54" s="326"/>
      <c r="Z54" s="326"/>
      <c r="AA54" s="326"/>
      <c r="AB54" s="326"/>
      <c r="AC54" s="326"/>
      <c r="AD54" s="326"/>
      <c r="AE54" s="326"/>
      <c r="AF54" s="326"/>
      <c r="AG54" s="326"/>
      <c r="AH54" s="326"/>
      <c r="AI54" s="326"/>
      <c r="AJ54" s="326"/>
      <c r="AK54" s="326"/>
      <c r="AL54" s="328"/>
      <c r="AM54" s="13"/>
    </row>
    <row r="55" spans="2:39" ht="17.100000000000001" customHeight="1" thickBot="1">
      <c r="B55" s="323"/>
      <c r="C55" s="324"/>
      <c r="D55" s="326"/>
      <c r="E55" s="326"/>
      <c r="F55" s="326"/>
      <c r="G55" s="325"/>
      <c r="H55" s="325"/>
      <c r="I55" s="326"/>
      <c r="J55" s="366" t="s">
        <v>188</v>
      </c>
      <c r="K55" s="335"/>
      <c r="L55" s="338"/>
      <c r="M55" s="338" t="s">
        <v>121</v>
      </c>
      <c r="N55" s="339"/>
      <c r="O55" s="907">
        <f t="shared" ref="O55" si="19">AK38</f>
        <v>0.3794980187347779</v>
      </c>
      <c r="P55" s="454">
        <f t="shared" si="18"/>
        <v>2.0516467036933234E-2</v>
      </c>
      <c r="Q55" s="328"/>
      <c r="R55" s="13"/>
      <c r="S55" s="365"/>
      <c r="T55" s="326"/>
      <c r="U55" s="326"/>
      <c r="V55" s="326"/>
      <c r="W55" s="326"/>
      <c r="X55" s="326"/>
      <c r="Y55" s="326"/>
      <c r="Z55" s="326"/>
      <c r="AA55" s="326"/>
      <c r="AB55" s="326"/>
      <c r="AC55" s="326"/>
      <c r="AD55" s="326"/>
      <c r="AE55" s="326"/>
      <c r="AF55" s="326"/>
      <c r="AG55" s="326"/>
      <c r="AH55" s="326"/>
      <c r="AI55" s="326"/>
      <c r="AJ55" s="326"/>
      <c r="AK55" s="326"/>
      <c r="AL55" s="328"/>
    </row>
    <row r="56" spans="2:39" ht="17.100000000000001" customHeight="1" thickBot="1">
      <c r="B56" s="323"/>
      <c r="C56" s="324"/>
      <c r="D56" s="326"/>
      <c r="E56" s="326"/>
      <c r="F56" s="326"/>
      <c r="G56" s="325"/>
      <c r="H56" s="325"/>
      <c r="I56" s="326"/>
      <c r="J56" s="366" t="s">
        <v>189</v>
      </c>
      <c r="K56" s="335"/>
      <c r="L56" s="340" t="s">
        <v>123</v>
      </c>
      <c r="M56" s="341"/>
      <c r="N56" s="342"/>
      <c r="O56" s="906">
        <f>AK39</f>
        <v>4.5707649304521984</v>
      </c>
      <c r="P56" s="453">
        <f t="shared" si="18"/>
        <v>0.24710523744454838</v>
      </c>
      <c r="Q56" s="328"/>
      <c r="R56" s="13"/>
      <c r="S56" s="365"/>
      <c r="T56" s="326"/>
      <c r="U56" s="326"/>
      <c r="V56" s="326"/>
      <c r="W56" s="326"/>
      <c r="X56" s="326"/>
      <c r="Y56" s="326"/>
      <c r="Z56" s="326"/>
      <c r="AA56" s="326"/>
      <c r="AB56" s="326"/>
      <c r="AC56" s="326"/>
      <c r="AD56" s="326"/>
      <c r="AE56" s="326"/>
      <c r="AF56" s="326"/>
      <c r="AG56" s="326"/>
      <c r="AH56" s="326"/>
      <c r="AI56" s="326"/>
      <c r="AJ56" s="326"/>
      <c r="AK56" s="326"/>
      <c r="AL56" s="328"/>
    </row>
    <row r="57" spans="2:39" ht="17.100000000000001" customHeight="1" thickBot="1">
      <c r="B57" s="323"/>
      <c r="C57" s="324"/>
      <c r="D57" s="326"/>
      <c r="E57" s="326"/>
      <c r="F57" s="326"/>
      <c r="G57" s="325"/>
      <c r="H57" s="325"/>
      <c r="I57" s="326"/>
      <c r="J57" s="366" t="s">
        <v>165</v>
      </c>
      <c r="K57" s="335"/>
      <c r="L57" s="343" t="s">
        <v>125</v>
      </c>
      <c r="M57" s="344"/>
      <c r="N57" s="345"/>
      <c r="O57" s="906">
        <f>AK40</f>
        <v>5.5003425516242368</v>
      </c>
      <c r="P57" s="453">
        <f t="shared" si="18"/>
        <v>0.29736017339027637</v>
      </c>
      <c r="Q57" s="328"/>
      <c r="R57" s="13"/>
      <c r="S57" s="365"/>
      <c r="T57" s="326"/>
      <c r="U57" s="326"/>
      <c r="V57" s="326"/>
      <c r="W57" s="326"/>
      <c r="X57" s="326"/>
      <c r="Y57" s="326"/>
      <c r="Z57" s="326"/>
      <c r="AA57" s="326"/>
      <c r="AB57" s="326"/>
      <c r="AC57" s="326"/>
      <c r="AD57" s="326"/>
      <c r="AE57" s="326"/>
      <c r="AF57" s="326"/>
      <c r="AG57" s="326"/>
      <c r="AH57" s="326"/>
      <c r="AI57" s="326"/>
      <c r="AJ57" s="326"/>
      <c r="AK57" s="326"/>
      <c r="AL57" s="328"/>
    </row>
    <row r="58" spans="2:39" ht="17.100000000000001" customHeight="1" thickBot="1">
      <c r="B58" s="323"/>
      <c r="C58" s="324"/>
      <c r="D58" s="326"/>
      <c r="E58" s="326"/>
      <c r="F58" s="326"/>
      <c r="G58" s="325"/>
      <c r="H58" s="325"/>
      <c r="I58" s="326"/>
      <c r="J58" s="366"/>
      <c r="K58" s="335"/>
      <c r="L58" s="246" t="s">
        <v>128</v>
      </c>
      <c r="M58" s="344"/>
      <c r="N58" s="345"/>
      <c r="O58" s="906">
        <f>SUM(O60:O63)</f>
        <v>6.6626941768889223</v>
      </c>
      <c r="P58" s="453">
        <f t="shared" si="18"/>
        <v>0.36019936523790241</v>
      </c>
      <c r="Q58" s="328"/>
      <c r="R58" s="13"/>
      <c r="S58" s="365"/>
      <c r="T58" s="326"/>
      <c r="U58" s="326"/>
      <c r="V58" s="326"/>
      <c r="W58" s="326"/>
      <c r="X58" s="326"/>
      <c r="Y58" s="326"/>
      <c r="Z58" s="326"/>
      <c r="AA58" s="326"/>
      <c r="AB58" s="326"/>
      <c r="AC58" s="326"/>
      <c r="AD58" s="326"/>
      <c r="AE58" s="326"/>
      <c r="AF58" s="326"/>
      <c r="AG58" s="326"/>
      <c r="AH58" s="326"/>
      <c r="AI58" s="326"/>
      <c r="AJ58" s="326"/>
      <c r="AK58" s="326"/>
      <c r="AL58" s="328"/>
    </row>
    <row r="59" spans="2:39" ht="17.100000000000001" customHeight="1" thickBot="1">
      <c r="B59" s="323"/>
      <c r="C59" s="324"/>
      <c r="D59" s="326"/>
      <c r="E59" s="326"/>
      <c r="F59" s="326"/>
      <c r="G59" s="325"/>
      <c r="H59" s="325"/>
      <c r="I59" s="326"/>
      <c r="J59" s="366"/>
      <c r="K59" s="335"/>
      <c r="L59" s="346"/>
      <c r="M59" s="564" t="s">
        <v>129</v>
      </c>
      <c r="N59" s="337"/>
      <c r="O59" s="907">
        <f>SUM(O60:O61)</f>
        <v>6.4452878485102598</v>
      </c>
      <c r="P59" s="454">
        <f t="shared" si="18"/>
        <v>0.34844591844871431</v>
      </c>
      <c r="Q59" s="328"/>
      <c r="R59" s="13"/>
      <c r="S59" s="365"/>
      <c r="T59" s="326"/>
      <c r="U59" s="326"/>
      <c r="V59" s="326"/>
      <c r="W59" s="326"/>
      <c r="X59" s="326"/>
      <c r="Y59" s="326"/>
      <c r="Z59" s="326"/>
      <c r="AA59" s="326"/>
      <c r="AB59" s="326"/>
      <c r="AC59" s="326"/>
      <c r="AD59" s="326"/>
      <c r="AE59" s="326"/>
      <c r="AF59" s="326"/>
      <c r="AG59" s="326"/>
      <c r="AH59" s="326"/>
      <c r="AI59" s="326"/>
      <c r="AJ59" s="326"/>
      <c r="AK59" s="326"/>
      <c r="AL59" s="328"/>
    </row>
    <row r="60" spans="2:39" ht="17.100000000000001" customHeight="1" thickBot="1">
      <c r="B60" s="323"/>
      <c r="C60" s="324"/>
      <c r="D60" s="326"/>
      <c r="E60" s="326"/>
      <c r="F60" s="326"/>
      <c r="G60" s="325"/>
      <c r="H60" s="325"/>
      <c r="I60" s="326"/>
      <c r="J60" s="366" t="s">
        <v>190</v>
      </c>
      <c r="K60" s="335"/>
      <c r="L60" s="346"/>
      <c r="M60" s="346"/>
      <c r="N60" s="347" t="s">
        <v>130</v>
      </c>
      <c r="O60" s="907">
        <f>AK43</f>
        <v>3.0813114441508431</v>
      </c>
      <c r="P60" s="454">
        <f t="shared" si="18"/>
        <v>0.16658222587092664</v>
      </c>
      <c r="Q60" s="328"/>
      <c r="R60" s="13"/>
      <c r="S60" s="323"/>
      <c r="T60" s="327"/>
      <c r="U60" s="327"/>
      <c r="V60" s="327"/>
      <c r="W60" s="327"/>
      <c r="X60" s="327"/>
      <c r="Y60" s="327"/>
      <c r="Z60" s="327"/>
      <c r="AA60" s="327"/>
      <c r="AB60" s="327"/>
      <c r="AC60" s="327"/>
      <c r="AD60" s="327"/>
      <c r="AE60" s="327"/>
      <c r="AF60" s="327"/>
      <c r="AG60" s="327"/>
      <c r="AH60" s="327"/>
      <c r="AI60" s="327"/>
      <c r="AJ60" s="327"/>
      <c r="AK60" s="327"/>
      <c r="AL60" s="328"/>
    </row>
    <row r="61" spans="2:39" ht="17.100000000000001" customHeight="1" thickBot="1">
      <c r="B61" s="323"/>
      <c r="C61" s="324"/>
      <c r="D61" s="326"/>
      <c r="E61" s="326"/>
      <c r="F61" s="326"/>
      <c r="G61" s="325"/>
      <c r="H61" s="325"/>
      <c r="I61" s="326"/>
      <c r="J61" s="366" t="s">
        <v>191</v>
      </c>
      <c r="K61" s="335"/>
      <c r="L61" s="346"/>
      <c r="M61" s="348"/>
      <c r="N61" s="339" t="s">
        <v>131</v>
      </c>
      <c r="O61" s="907">
        <f>AK44</f>
        <v>3.3639764043594167</v>
      </c>
      <c r="P61" s="454">
        <f t="shared" si="18"/>
        <v>0.1818636925777877</v>
      </c>
      <c r="Q61" s="328"/>
      <c r="R61" s="13"/>
      <c r="S61" s="323"/>
      <c r="T61" s="327"/>
      <c r="U61" s="327"/>
      <c r="V61" s="327"/>
      <c r="W61" s="327"/>
      <c r="X61" s="327"/>
      <c r="Y61" s="327"/>
      <c r="Z61" s="327"/>
      <c r="AA61" s="327"/>
      <c r="AB61" s="327"/>
      <c r="AC61" s="327"/>
      <c r="AD61" s="327"/>
      <c r="AE61" s="327"/>
      <c r="AF61" s="327"/>
      <c r="AG61" s="327"/>
      <c r="AH61" s="327"/>
      <c r="AI61" s="327"/>
      <c r="AJ61" s="327"/>
      <c r="AK61" s="327"/>
      <c r="AL61" s="328"/>
    </row>
    <row r="62" spans="2:39" ht="17.100000000000001" customHeight="1" thickBot="1">
      <c r="B62" s="323"/>
      <c r="C62" s="324"/>
      <c r="D62" s="326"/>
      <c r="E62" s="326"/>
      <c r="F62" s="326"/>
      <c r="G62" s="325"/>
      <c r="H62" s="325"/>
      <c r="I62" s="326"/>
      <c r="J62" s="366" t="s">
        <v>192</v>
      </c>
      <c r="K62" s="335"/>
      <c r="L62" s="346"/>
      <c r="M62" s="336" t="s">
        <v>133</v>
      </c>
      <c r="N62" s="337"/>
      <c r="O62" s="907">
        <f>AK45</f>
        <v>0.21740632837866219</v>
      </c>
      <c r="P62" s="454">
        <f t="shared" si="18"/>
        <v>1.1753446789188061E-2</v>
      </c>
      <c r="Q62" s="328"/>
      <c r="S62" s="323"/>
      <c r="T62" s="327"/>
      <c r="U62" s="327"/>
      <c r="V62" s="327"/>
      <c r="W62" s="327"/>
      <c r="X62" s="327"/>
      <c r="Y62" s="327"/>
      <c r="Z62" s="327"/>
      <c r="AA62" s="327"/>
      <c r="AB62" s="327"/>
      <c r="AC62" s="327"/>
      <c r="AD62" s="327"/>
      <c r="AE62" s="327"/>
      <c r="AF62" s="327"/>
      <c r="AG62" s="327"/>
      <c r="AH62" s="327"/>
      <c r="AI62" s="327"/>
      <c r="AJ62" s="327"/>
      <c r="AK62" s="327"/>
      <c r="AL62" s="328"/>
    </row>
    <row r="63" spans="2:39" ht="17.100000000000001" customHeight="1" thickBot="1">
      <c r="B63" s="323"/>
      <c r="C63" s="324"/>
      <c r="D63" s="326"/>
      <c r="E63" s="326"/>
      <c r="F63" s="326"/>
      <c r="G63" s="325"/>
      <c r="H63" s="325"/>
      <c r="I63" s="326"/>
      <c r="J63" s="366" t="s">
        <v>193</v>
      </c>
      <c r="K63" s="335"/>
      <c r="L63" s="346"/>
      <c r="M63" s="349" t="s">
        <v>147</v>
      </c>
      <c r="N63" s="350"/>
      <c r="O63" s="907">
        <f>AK46</f>
        <v>0</v>
      </c>
      <c r="P63" s="454">
        <f t="shared" si="18"/>
        <v>0</v>
      </c>
      <c r="Q63" s="328"/>
      <c r="S63" s="323"/>
      <c r="T63" s="327"/>
      <c r="U63" s="327"/>
      <c r="V63" s="327"/>
      <c r="W63" s="327"/>
      <c r="X63" s="327"/>
      <c r="Y63" s="327"/>
      <c r="Z63" s="327"/>
      <c r="AA63" s="327"/>
      <c r="AB63" s="327"/>
      <c r="AC63" s="327"/>
      <c r="AD63" s="327"/>
      <c r="AE63" s="327"/>
      <c r="AF63" s="327"/>
      <c r="AG63" s="327"/>
      <c r="AH63" s="327"/>
      <c r="AI63" s="327"/>
      <c r="AJ63" s="327"/>
      <c r="AK63" s="327"/>
      <c r="AL63" s="328"/>
    </row>
    <row r="64" spans="2:39" ht="17.100000000000001" customHeight="1">
      <c r="B64" s="323"/>
      <c r="C64" s="324"/>
      <c r="D64" s="326"/>
      <c r="E64" s="326"/>
      <c r="F64" s="326"/>
      <c r="G64" s="325"/>
      <c r="H64" s="325"/>
      <c r="I64" s="326"/>
      <c r="J64" s="366" t="s">
        <v>127</v>
      </c>
      <c r="K64" s="335"/>
      <c r="L64" s="1094" t="s">
        <v>162</v>
      </c>
      <c r="M64" s="1095"/>
      <c r="N64" s="1095"/>
      <c r="O64" s="908">
        <f>AK47</f>
        <v>0.48691896297900672</v>
      </c>
      <c r="P64" s="612">
        <f t="shared" si="18"/>
        <v>2.6323870904312093E-2</v>
      </c>
      <c r="Q64" s="328"/>
      <c r="S64" s="323"/>
      <c r="T64" s="327"/>
      <c r="U64" s="327"/>
      <c r="V64" s="327"/>
      <c r="W64" s="327"/>
      <c r="X64" s="327"/>
      <c r="Y64" s="327"/>
      <c r="Z64" s="327"/>
      <c r="AA64" s="327"/>
      <c r="AB64" s="327"/>
      <c r="AC64" s="327"/>
      <c r="AD64" s="327"/>
      <c r="AE64" s="327"/>
      <c r="AF64" s="327"/>
      <c r="AG64" s="327"/>
      <c r="AH64" s="327"/>
      <c r="AI64" s="327"/>
      <c r="AJ64" s="327"/>
      <c r="AK64" s="327"/>
      <c r="AL64" s="328"/>
    </row>
    <row r="65" spans="2:39" ht="17.100000000000001" customHeight="1">
      <c r="B65" s="351"/>
      <c r="C65" s="868"/>
      <c r="D65" s="353"/>
      <c r="E65" s="353"/>
      <c r="F65" s="353"/>
      <c r="G65" s="354"/>
      <c r="H65" s="354"/>
      <c r="I65" s="353"/>
      <c r="J65" s="353"/>
      <c r="K65" s="367"/>
      <c r="L65" s="367"/>
      <c r="M65" s="367"/>
      <c r="N65" s="368"/>
      <c r="O65" s="367"/>
      <c r="P65" s="367"/>
      <c r="Q65" s="876" t="s">
        <v>163</v>
      </c>
      <c r="S65" s="1102"/>
      <c r="T65" s="1103"/>
      <c r="U65" s="1103"/>
      <c r="V65" s="1103"/>
      <c r="W65" s="1103"/>
      <c r="X65" s="1103"/>
      <c r="Y65" s="1103"/>
      <c r="Z65" s="1103"/>
      <c r="AA65" s="1103"/>
      <c r="AB65" s="1103"/>
      <c r="AC65" s="1103"/>
      <c r="AD65" s="1103"/>
      <c r="AE65" s="1103"/>
      <c r="AF65" s="1103"/>
      <c r="AG65" s="1103"/>
      <c r="AH65" s="1103"/>
      <c r="AI65" s="1103"/>
      <c r="AJ65" s="1103"/>
      <c r="AK65" s="1103"/>
      <c r="AL65" s="1104"/>
    </row>
    <row r="66" spans="2:39" ht="5.0999999999999996" customHeight="1">
      <c r="T66" s="369"/>
      <c r="U66" s="369"/>
      <c r="V66" s="369"/>
      <c r="W66" s="369"/>
      <c r="X66" s="369"/>
      <c r="Y66" s="369"/>
      <c r="Z66" s="369"/>
      <c r="AA66" s="369"/>
      <c r="AB66" s="369"/>
      <c r="AC66" s="369"/>
      <c r="AD66" s="369"/>
      <c r="AE66" s="369"/>
      <c r="AF66" s="369"/>
      <c r="AG66" s="369"/>
      <c r="AH66" s="369"/>
      <c r="AI66" s="369"/>
      <c r="AJ66" s="369"/>
      <c r="AK66" s="369"/>
      <c r="AL66" s="369"/>
    </row>
    <row r="67" spans="2:39" ht="56.1" customHeight="1">
      <c r="B67" s="1101" t="s">
        <v>1624</v>
      </c>
      <c r="C67" s="1101"/>
      <c r="D67" s="1101"/>
      <c r="E67" s="1101"/>
      <c r="F67" s="1101"/>
      <c r="G67" s="1101"/>
      <c r="H67" s="1101"/>
      <c r="I67" s="1101"/>
      <c r="J67" s="1101"/>
      <c r="K67" s="1101"/>
      <c r="L67" s="1101"/>
      <c r="M67" s="1101"/>
      <c r="N67" s="1101"/>
      <c r="O67" s="1101"/>
      <c r="P67" s="1101"/>
      <c r="Q67" s="1101"/>
      <c r="R67" s="1101"/>
      <c r="S67" s="1101"/>
      <c r="T67" s="1101"/>
      <c r="U67" s="1101"/>
      <c r="V67" s="1101"/>
      <c r="W67" s="1101"/>
      <c r="X67" s="1101"/>
      <c r="Y67" s="1101"/>
      <c r="Z67" s="1101"/>
      <c r="AA67" s="1101"/>
      <c r="AB67" s="1101"/>
      <c r="AC67" s="1101"/>
      <c r="AD67" s="1101"/>
      <c r="AE67" s="1101"/>
      <c r="AF67" s="1101"/>
      <c r="AG67" s="1101"/>
      <c r="AH67" s="1101"/>
      <c r="AI67" s="1101"/>
      <c r="AJ67" s="1101"/>
      <c r="AK67" s="1101"/>
      <c r="AL67" s="1101"/>
    </row>
    <row r="68" spans="2:39" ht="4.5" customHeight="1">
      <c r="B68" s="414"/>
      <c r="C68" s="414"/>
      <c r="D68" s="414"/>
      <c r="E68" s="414"/>
      <c r="F68" s="414"/>
      <c r="G68" s="414"/>
      <c r="H68" s="414"/>
      <c r="I68" s="414"/>
      <c r="J68" s="414"/>
      <c r="K68" s="414"/>
      <c r="L68" s="414"/>
      <c r="M68" s="414"/>
      <c r="N68" s="414"/>
      <c r="O68" s="414"/>
      <c r="P68" s="414"/>
      <c r="Q68" s="414"/>
      <c r="S68" s="414"/>
      <c r="T68" s="414"/>
      <c r="U68" s="414"/>
      <c r="V68" s="414"/>
      <c r="W68" s="414"/>
      <c r="X68" s="414"/>
      <c r="Y68" s="414"/>
      <c r="Z68" s="414"/>
      <c r="AA68" s="414"/>
      <c r="AB68" s="414"/>
      <c r="AC68" s="414"/>
      <c r="AD68" s="414"/>
      <c r="AE68" s="414"/>
      <c r="AF68" s="414"/>
      <c r="AG68" s="414"/>
      <c r="AH68" s="414"/>
      <c r="AI68" s="414"/>
      <c r="AJ68" s="414"/>
      <c r="AK68" s="414"/>
      <c r="AL68" s="414"/>
    </row>
    <row r="69" spans="2:39" ht="18" customHeight="1">
      <c r="AE69" s="16"/>
      <c r="AF69" s="308"/>
      <c r="AG69" s="16"/>
      <c r="AH69" s="16"/>
      <c r="AI69" s="16"/>
      <c r="AJ69" s="16"/>
      <c r="AK69" s="16"/>
      <c r="AL69" s="21"/>
    </row>
    <row r="70" spans="2:39" ht="18" customHeight="1">
      <c r="C70" s="370" t="s">
        <v>209</v>
      </c>
      <c r="D70" s="370"/>
      <c r="E70" s="370"/>
      <c r="F70" s="370"/>
      <c r="G70" s="370"/>
      <c r="H70" s="370"/>
      <c r="I70" s="370"/>
      <c r="J70" s="370"/>
      <c r="K70" s="370"/>
      <c r="L70" s="370"/>
      <c r="M70" s="370"/>
      <c r="N70" s="371"/>
      <c r="O70" s="370"/>
      <c r="P70" s="370"/>
      <c r="Q70" s="370"/>
      <c r="R70" s="370"/>
      <c r="AE70" s="16"/>
      <c r="AF70" s="308"/>
      <c r="AG70" s="16"/>
      <c r="AH70" s="16"/>
      <c r="AI70" s="16"/>
      <c r="AJ70" s="16"/>
      <c r="AK70" s="16"/>
      <c r="AL70" s="21"/>
    </row>
    <row r="71" spans="2:39" ht="18" customHeight="1">
      <c r="C71" s="29"/>
      <c r="D71" s="370"/>
      <c r="E71" s="370"/>
      <c r="F71" s="370"/>
      <c r="G71" s="370"/>
      <c r="H71" s="370"/>
      <c r="I71" s="370"/>
      <c r="J71" s="370"/>
      <c r="K71" s="370"/>
      <c r="L71" s="370"/>
      <c r="M71" s="370"/>
      <c r="N71" s="371"/>
      <c r="O71" s="370"/>
      <c r="P71" s="370"/>
      <c r="Q71" s="370"/>
      <c r="R71" s="370"/>
      <c r="AE71" s="16"/>
      <c r="AF71" s="308"/>
      <c r="AG71" s="16"/>
      <c r="AH71" s="16"/>
      <c r="AI71" s="16"/>
      <c r="AJ71" s="16"/>
      <c r="AK71" s="16"/>
      <c r="AL71" s="21"/>
    </row>
    <row r="72" spans="2:39" ht="21.95" customHeight="1">
      <c r="AE72" s="16"/>
      <c r="AF72" s="16"/>
      <c r="AG72" s="308"/>
      <c r="AH72" s="16"/>
      <c r="AI72" s="16"/>
      <c r="AJ72" s="16"/>
      <c r="AK72" s="16"/>
      <c r="AL72" s="21"/>
    </row>
    <row r="73" spans="2:39">
      <c r="M73" s="372"/>
      <c r="N73" s="373"/>
      <c r="O73" s="372"/>
      <c r="AE73" s="16"/>
      <c r="AF73" s="16"/>
      <c r="AG73" s="308"/>
      <c r="AH73" s="16"/>
      <c r="AI73" s="16"/>
      <c r="AJ73" s="16"/>
      <c r="AK73" s="16"/>
      <c r="AL73" s="21"/>
    </row>
    <row r="74" spans="2:39">
      <c r="AE74" s="16"/>
      <c r="AF74" s="16"/>
      <c r="AG74" s="308"/>
      <c r="AH74" s="16"/>
      <c r="AI74" s="16"/>
      <c r="AJ74" s="16"/>
      <c r="AK74" s="16"/>
      <c r="AL74" s="21"/>
    </row>
    <row r="75" spans="2:39" ht="43.5" customHeight="1">
      <c r="M75" s="372"/>
      <c r="N75" s="373"/>
      <c r="O75" s="372"/>
      <c r="AE75" s="370"/>
      <c r="AF75" s="16"/>
      <c r="AG75" s="370" t="s">
        <v>209</v>
      </c>
      <c r="AH75" s="370"/>
      <c r="AI75" s="370"/>
      <c r="AJ75" s="370"/>
      <c r="AK75" s="370"/>
      <c r="AL75" s="370"/>
    </row>
    <row r="76" spans="2:39">
      <c r="M76" s="372"/>
      <c r="N76" s="373"/>
      <c r="O76" s="372"/>
      <c r="AE76" s="370"/>
      <c r="AF76" s="16"/>
      <c r="AG76" s="370"/>
      <c r="AH76" s="370"/>
      <c r="AI76" s="370"/>
      <c r="AJ76" s="370"/>
      <c r="AK76" s="370"/>
      <c r="AL76" s="370"/>
      <c r="AM76" s="370"/>
    </row>
    <row r="77" spans="2:39">
      <c r="M77" s="372"/>
      <c r="N77" s="373"/>
      <c r="O77" s="372"/>
      <c r="AE77" s="16"/>
      <c r="AF77" s="29"/>
      <c r="AL77" s="21"/>
      <c r="AM77" s="370"/>
    </row>
    <row r="78" spans="2:39" ht="12" customHeight="1">
      <c r="M78" s="372"/>
      <c r="N78" s="373"/>
      <c r="O78" s="372"/>
      <c r="AE78" s="16"/>
      <c r="AF78" s="29"/>
      <c r="AL78" s="21"/>
    </row>
    <row r="79" spans="2:39">
      <c r="M79" s="372"/>
      <c r="N79" s="373"/>
      <c r="O79" s="372"/>
      <c r="AE79" s="16"/>
      <c r="AF79" s="29"/>
      <c r="AL79" s="21"/>
    </row>
    <row r="80" spans="2:39">
      <c r="M80" s="372"/>
      <c r="N80" s="373"/>
      <c r="O80" s="372"/>
      <c r="AE80" s="16"/>
      <c r="AF80" s="29"/>
      <c r="AL80" s="21"/>
    </row>
    <row r="81" spans="12:43">
      <c r="M81" s="372"/>
      <c r="N81" s="373"/>
      <c r="O81" s="372"/>
      <c r="AE81" s="21"/>
      <c r="AF81" s="29"/>
    </row>
    <row r="82" spans="12:43">
      <c r="M82" s="372"/>
      <c r="N82" s="373"/>
      <c r="O82" s="372"/>
    </row>
    <row r="83" spans="12:43">
      <c r="M83" s="372"/>
      <c r="N83" s="373"/>
      <c r="O83" s="372"/>
    </row>
    <row r="84" spans="12:43">
      <c r="M84" s="372"/>
      <c r="N84" s="373"/>
      <c r="O84" s="372"/>
      <c r="AO84" s="13"/>
      <c r="AP84" s="13"/>
      <c r="AQ84" s="13"/>
    </row>
    <row r="85" spans="12:43">
      <c r="M85" s="372"/>
      <c r="N85" s="373"/>
      <c r="O85" s="372"/>
      <c r="AO85" s="13"/>
      <c r="AP85" s="13"/>
      <c r="AQ85" s="13"/>
    </row>
    <row r="86" spans="12:43">
      <c r="O86" s="372"/>
    </row>
    <row r="87" spans="12:43">
      <c r="O87" s="372"/>
    </row>
    <row r="88" spans="12:43">
      <c r="L88" s="372"/>
    </row>
  </sheetData>
  <sheetProtection selectLockedCells="1" selectUnlockedCells="1"/>
  <mergeCells count="22">
    <mergeCell ref="D48:F50"/>
    <mergeCell ref="K48:N50"/>
    <mergeCell ref="P48:P50"/>
    <mergeCell ref="B67:AL67"/>
    <mergeCell ref="L64:N64"/>
    <mergeCell ref="S65:AL65"/>
    <mergeCell ref="T50:AD51"/>
    <mergeCell ref="C4:N5"/>
    <mergeCell ref="T4:AC5"/>
    <mergeCell ref="C25:N26"/>
    <mergeCell ref="C46:N47"/>
    <mergeCell ref="D6:F8"/>
    <mergeCell ref="K6:N8"/>
    <mergeCell ref="P6:P8"/>
    <mergeCell ref="L22:N22"/>
    <mergeCell ref="D27:F29"/>
    <mergeCell ref="K27:N29"/>
    <mergeCell ref="P27:P29"/>
    <mergeCell ref="T32:W33"/>
    <mergeCell ref="X32:AK32"/>
    <mergeCell ref="L43:N43"/>
    <mergeCell ref="U47:W47"/>
  </mergeCells>
  <phoneticPr fontId="7"/>
  <printOptions horizontalCentered="1" verticalCentered="1"/>
  <pageMargins left="0.19685039370078741" right="0.19685039370078741" top="0.19685039370078741" bottom="0.19685039370078741" header="0" footer="0"/>
  <pageSetup paperSize="8" scale="4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E19D9-5B2F-4004-AB4C-133E37B7FEC1}">
  <sheetPr codeName="Sheet3">
    <tabColor rgb="FF1B8D82"/>
    <pageSetUpPr fitToPage="1"/>
  </sheetPr>
  <dimension ref="A1:AQ58"/>
  <sheetViews>
    <sheetView showGridLines="0" view="pageBreakPreview" zoomScale="60" zoomScaleNormal="60" zoomScalePageLayoutView="40" workbookViewId="0"/>
  </sheetViews>
  <sheetFormatPr defaultColWidth="9.33203125" defaultRowHeight="19.5"/>
  <cols>
    <col min="1" max="1" width="3.83203125" style="16" customWidth="1"/>
    <col min="2" max="2" width="4.5" style="16" customWidth="1"/>
    <col min="3" max="3" width="2.33203125" style="16" customWidth="1"/>
    <col min="4" max="4" width="16.83203125" style="29" customWidth="1"/>
    <col min="5" max="10" width="16.83203125" style="21" customWidth="1"/>
    <col min="11" max="11" width="2.33203125" style="21" customWidth="1"/>
    <col min="12" max="12" width="16.83203125" style="29" customWidth="1"/>
    <col min="13" max="18" width="16.83203125" style="21" customWidth="1"/>
    <col min="19" max="19" width="2.33203125" style="21" customWidth="1"/>
    <col min="20" max="20" width="16.83203125" style="29" customWidth="1"/>
    <col min="21" max="25" width="16.83203125" style="21" customWidth="1"/>
    <col min="26" max="26" width="16.83203125" style="16" customWidth="1"/>
    <col min="27" max="27" width="4.5" style="16" customWidth="1"/>
    <col min="28" max="28" width="2.83203125" style="16" customWidth="1"/>
    <col min="29" max="30" width="7" style="16" customWidth="1"/>
    <col min="31" max="31" width="4.83203125" style="16" customWidth="1"/>
    <col min="32" max="32" width="10.1640625" style="16" customWidth="1"/>
    <col min="33" max="33" width="21.83203125" style="16" customWidth="1"/>
    <col min="34" max="35" width="19.83203125" style="16" bestFit="1" customWidth="1"/>
    <col min="36" max="36" width="17" style="16" bestFit="1" customWidth="1"/>
    <col min="37" max="40" width="22.1640625" style="16" bestFit="1" customWidth="1"/>
    <col min="41" max="41" width="24.33203125" style="16" bestFit="1" customWidth="1"/>
    <col min="42" max="42" width="26.33203125" style="16" customWidth="1"/>
    <col min="43" max="43" width="29" style="16" customWidth="1"/>
    <col min="44" max="16384" width="9.33203125" style="16"/>
  </cols>
  <sheetData>
    <row r="1" spans="1:43" s="155" customFormat="1" ht="51" customHeight="1">
      <c r="A1" s="168"/>
      <c r="B1" s="378" t="s">
        <v>210</v>
      </c>
      <c r="C1" s="168"/>
      <c r="D1" s="168"/>
      <c r="E1" s="168"/>
      <c r="F1" s="168"/>
      <c r="G1" s="168"/>
      <c r="H1" s="168"/>
      <c r="I1" s="168"/>
      <c r="J1" s="168"/>
      <c r="K1" s="168"/>
      <c r="L1" s="168"/>
      <c r="M1" s="168"/>
      <c r="N1" s="168"/>
      <c r="O1" s="168"/>
      <c r="P1" s="168"/>
      <c r="Q1" s="168"/>
      <c r="R1" s="255"/>
      <c r="S1" s="168"/>
      <c r="T1" s="168"/>
      <c r="U1" s="168"/>
      <c r="V1" s="168"/>
      <c r="W1" s="306"/>
      <c r="X1" s="306"/>
      <c r="Y1" s="306"/>
      <c r="Z1" s="305" t="str">
        <f>年度マスタ!J4</f>
        <v>牟岐町</v>
      </c>
      <c r="AA1" s="415"/>
      <c r="AB1" s="374"/>
    </row>
    <row r="2" spans="1:43" ht="10.5" customHeight="1">
      <c r="B2" s="307"/>
      <c r="AF2" s="29"/>
      <c r="AG2" s="29"/>
      <c r="AH2" s="17" t="s">
        <v>211</v>
      </c>
      <c r="AI2" s="17" t="s">
        <v>187</v>
      </c>
      <c r="AJ2" s="17" t="s">
        <v>212</v>
      </c>
      <c r="AK2" s="17" t="s">
        <v>213</v>
      </c>
      <c r="AL2" s="17" t="s">
        <v>214</v>
      </c>
      <c r="AM2" s="17" t="s">
        <v>215</v>
      </c>
      <c r="AN2" s="17" t="s">
        <v>216</v>
      </c>
      <c r="AO2" s="17" t="s">
        <v>217</v>
      </c>
      <c r="AP2" s="17" t="s">
        <v>218</v>
      </c>
      <c r="AQ2" s="17" t="s">
        <v>219</v>
      </c>
    </row>
    <row r="3" spans="1:43" ht="28.5">
      <c r="B3" s="451" t="s">
        <v>220</v>
      </c>
      <c r="C3" s="375"/>
      <c r="D3" s="21"/>
      <c r="Z3" s="21"/>
      <c r="AA3" s="21"/>
      <c r="AF3" s="29"/>
      <c r="AG3" s="29" t="s">
        <v>221</v>
      </c>
      <c r="AH3" s="29"/>
      <c r="AI3" s="29"/>
      <c r="AJ3" s="29"/>
      <c r="AK3" s="29"/>
      <c r="AL3" s="29"/>
      <c r="AM3" s="29"/>
      <c r="AN3" s="29"/>
      <c r="AO3" s="29"/>
      <c r="AP3" s="29"/>
      <c r="AQ3" s="29"/>
    </row>
    <row r="4" spans="1:43" ht="15" customHeight="1">
      <c r="B4" s="462"/>
      <c r="C4" s="463"/>
      <c r="D4" s="464"/>
      <c r="E4" s="465"/>
      <c r="F4" s="465"/>
      <c r="G4" s="465"/>
      <c r="H4" s="465"/>
      <c r="I4" s="465"/>
      <c r="J4" s="465"/>
      <c r="K4" s="465"/>
      <c r="L4" s="464"/>
      <c r="M4" s="465"/>
      <c r="N4" s="465"/>
      <c r="O4" s="465"/>
      <c r="P4" s="465"/>
      <c r="Q4" s="465"/>
      <c r="R4" s="465"/>
      <c r="S4" s="465"/>
      <c r="T4" s="464"/>
      <c r="U4" s="465"/>
      <c r="V4" s="465"/>
      <c r="W4" s="465"/>
      <c r="X4" s="465"/>
      <c r="Y4" s="465"/>
      <c r="Z4" s="463"/>
      <c r="AA4" s="466"/>
      <c r="AF4" s="29"/>
      <c r="AG4" s="29" t="s">
        <v>222</v>
      </c>
      <c r="AH4" s="17" t="s">
        <v>186</v>
      </c>
      <c r="AI4" s="17" t="s">
        <v>187</v>
      </c>
      <c r="AJ4" s="17" t="s">
        <v>188</v>
      </c>
      <c r="AK4" s="17" t="s">
        <v>223</v>
      </c>
      <c r="AL4" s="17" t="s">
        <v>224</v>
      </c>
      <c r="AM4" s="1107" t="s">
        <v>225</v>
      </c>
      <c r="AN4" s="1108"/>
      <c r="AO4" s="17" t="s">
        <v>192</v>
      </c>
      <c r="AP4" s="17" t="s">
        <v>193</v>
      </c>
      <c r="AQ4" s="17" t="s">
        <v>167</v>
      </c>
    </row>
    <row r="5" spans="1:43" ht="20.25" customHeight="1">
      <c r="B5" s="467"/>
      <c r="C5" s="380" t="s">
        <v>226</v>
      </c>
      <c r="D5" s="231"/>
      <c r="E5" s="229"/>
      <c r="F5" s="229"/>
      <c r="G5" s="229"/>
      <c r="H5" s="229"/>
      <c r="I5" s="229"/>
      <c r="J5" s="229"/>
      <c r="K5" s="229"/>
      <c r="L5" s="229"/>
      <c r="M5" s="229"/>
      <c r="N5" s="229"/>
      <c r="O5" s="229"/>
      <c r="P5" s="229"/>
      <c r="Q5" s="229"/>
      <c r="R5" s="229"/>
      <c r="S5" s="229"/>
      <c r="T5" s="229"/>
      <c r="U5" s="229"/>
      <c r="V5" s="229"/>
      <c r="W5" s="229"/>
      <c r="X5" s="229"/>
      <c r="Y5" s="229"/>
      <c r="Z5" s="229"/>
      <c r="AA5" s="468"/>
      <c r="AF5" s="29"/>
      <c r="AG5" s="29"/>
      <c r="AH5" s="17" t="s">
        <v>227</v>
      </c>
      <c r="AI5" s="17" t="s">
        <v>228</v>
      </c>
      <c r="AJ5" s="17" t="s">
        <v>228</v>
      </c>
      <c r="AK5" s="17" t="s">
        <v>229</v>
      </c>
      <c r="AL5" s="17" t="s">
        <v>230</v>
      </c>
      <c r="AM5" s="17" t="s">
        <v>190</v>
      </c>
      <c r="AN5" s="17" t="s">
        <v>231</v>
      </c>
      <c r="AO5" s="17" t="s">
        <v>232</v>
      </c>
      <c r="AP5" s="17" t="s">
        <v>233</v>
      </c>
      <c r="AQ5" s="17" t="s">
        <v>234</v>
      </c>
    </row>
    <row r="6" spans="1:43" s="303" customFormat="1" ht="22.5" customHeight="1">
      <c r="B6" s="469"/>
      <c r="C6" s="499"/>
      <c r="D6" s="500" t="s">
        <v>235</v>
      </c>
      <c r="E6" s="500"/>
      <c r="F6" s="500"/>
      <c r="G6" s="500"/>
      <c r="H6" s="500"/>
      <c r="I6" s="500"/>
      <c r="J6" s="500"/>
      <c r="K6" s="501"/>
      <c r="L6" s="502" t="s">
        <v>236</v>
      </c>
      <c r="M6" s="502"/>
      <c r="N6" s="502"/>
      <c r="O6" s="502"/>
      <c r="P6" s="502"/>
      <c r="Q6" s="502"/>
      <c r="R6" s="503"/>
      <c r="S6" s="504"/>
      <c r="T6" s="504" t="s">
        <v>237</v>
      </c>
      <c r="U6" s="504"/>
      <c r="V6" s="504"/>
      <c r="W6" s="504"/>
      <c r="X6" s="504"/>
      <c r="Y6" s="504"/>
      <c r="Z6" s="509"/>
      <c r="AA6" s="470"/>
      <c r="AF6" s="1014"/>
      <c r="AG6" s="1014"/>
      <c r="AH6" s="150" t="s">
        <v>238</v>
      </c>
      <c r="AI6" s="150" t="s">
        <v>239</v>
      </c>
      <c r="AJ6" s="150" t="s">
        <v>239</v>
      </c>
      <c r="AK6" s="150" t="s">
        <v>239</v>
      </c>
      <c r="AL6" s="150" t="s">
        <v>240</v>
      </c>
      <c r="AM6" s="150" t="s">
        <v>241</v>
      </c>
      <c r="AN6" s="150" t="s">
        <v>241</v>
      </c>
      <c r="AO6" s="150" t="s">
        <v>239</v>
      </c>
      <c r="AP6" s="150" t="s">
        <v>242</v>
      </c>
      <c r="AQ6" s="150" t="s">
        <v>243</v>
      </c>
    </row>
    <row r="7" spans="1:43" s="21" customFormat="1">
      <c r="B7" s="467"/>
      <c r="C7" s="481"/>
      <c r="D7" s="482" t="str">
        <f>AH6</f>
        <v>［億円］</v>
      </c>
      <c r="E7" s="483"/>
      <c r="F7" s="483"/>
      <c r="G7" s="483"/>
      <c r="H7" s="483"/>
      <c r="I7" s="483"/>
      <c r="J7" s="483"/>
      <c r="K7" s="481"/>
      <c r="L7" s="482" t="str">
        <f>AI6</f>
        <v>［人］</v>
      </c>
      <c r="M7" s="483"/>
      <c r="N7" s="483"/>
      <c r="O7" s="483"/>
      <c r="P7" s="483"/>
      <c r="Q7" s="483"/>
      <c r="R7" s="471"/>
      <c r="S7" s="483"/>
      <c r="T7" s="482" t="str">
        <f>AJ6</f>
        <v>［人］</v>
      </c>
      <c r="U7" s="483"/>
      <c r="V7" s="483"/>
      <c r="W7" s="483"/>
      <c r="X7" s="483"/>
      <c r="Y7" s="483"/>
      <c r="Z7" s="471"/>
      <c r="AA7" s="471"/>
      <c r="AF7" s="29">
        <v>2009</v>
      </c>
      <c r="AG7" s="17" t="s">
        <v>148</v>
      </c>
      <c r="AH7" s="78">
        <f>VLOOKUP(年度マスタ!$K$4&amp;"_"&amp;$AG7,データシート1!$A:$BT,MATCH("ab_"&amp;$AH$2,データシート1!$A$1:$BT$1,0),0)/10^4</f>
        <v>11.097200000000001</v>
      </c>
      <c r="AI7" s="78">
        <f>VLOOKUP(年度マスタ!$K$4&amp;"_"&amp;$AG7,データシート1!$A:$BT,MATCH("ab_"&amp;AI$2,データシート1!$A$1:$BT$1,0),0)</f>
        <v>174</v>
      </c>
      <c r="AJ7" s="78">
        <f>VLOOKUP(年度マスタ!$K$4&amp;"_"&amp;$AG7,データシート1!$A:$BT,MATCH("ab_"&amp;AJ$2,データシート1!$A$1:$BT$1,0),0)</f>
        <v>26</v>
      </c>
      <c r="AK7" s="78">
        <f>VLOOKUP(年度マスタ!$K$4&amp;"_"&amp;$AG7,データシート1!$A:$BT,MATCH("ab_"&amp;AK$2,データシート1!$A$1:$BT$1,0),0)</f>
        <v>1627</v>
      </c>
      <c r="AL7" s="78">
        <f>VLOOKUP(年度マスタ!$K$4&amp;"_"&amp;$AG7,データシート1!$A:$BT,MATCH("ab_"&amp;AL$2,データシート1!$A$1:$BT$1,0),0)</f>
        <v>2320</v>
      </c>
      <c r="AM7" s="78">
        <f>VLOOKUP(年度マスタ!$K$4&amp;"_"&amp;$AG7,データシート1!$A:$BT,MATCH("ab_"&amp;AM$2,データシート1!$A$1:$BT$1,0),0)</f>
        <v>2445</v>
      </c>
      <c r="AN7" s="78">
        <f>VLOOKUP(年度マスタ!$K$4&amp;"_"&amp;$AG7,データシート1!$A:$BT,MATCH("ab_"&amp;AN$2,データシート1!$A$1:$BT$1,0),0)</f>
        <v>960</v>
      </c>
      <c r="AO7" s="78">
        <f>VLOOKUP(年度マスタ!$K$4&amp;"_"&amp;$AG7,データシート1!$A:$BT,MATCH("ab_"&amp;AO$2,データシート1!$A$1:$BT$1,0),0)</f>
        <v>5094</v>
      </c>
      <c r="AP7" s="78">
        <f>VLOOKUP(年度マスタ!$K$4&amp;"_"&amp;$AG7,データシート1!$A:$BT,MATCH("ab_"&amp;AP$2,データシート1!$A$1:$BT$1,0),0)</f>
        <v>0</v>
      </c>
      <c r="AQ7" s="954">
        <f>VLOOKUP(年度マスタ!$K$4&amp;"_"&amp;$AG7,データシート1!$A:$BT,MATCH("ab_"&amp;AQ$2,データシート1!$A$1:$BT$1,0),0)</f>
        <v>0.65902868543675286</v>
      </c>
    </row>
    <row r="8" spans="1:43" s="21" customFormat="1" ht="20.45" customHeight="1">
      <c r="B8" s="467"/>
      <c r="C8" s="484"/>
      <c r="D8" s="472"/>
      <c r="E8" s="229"/>
      <c r="F8" s="229"/>
      <c r="G8" s="229"/>
      <c r="H8" s="229"/>
      <c r="I8" s="229"/>
      <c r="J8" s="231"/>
      <c r="K8" s="484"/>
      <c r="L8" s="472"/>
      <c r="M8" s="229"/>
      <c r="N8" s="229"/>
      <c r="O8" s="229"/>
      <c r="P8" s="229"/>
      <c r="Q8" s="229"/>
      <c r="R8" s="468"/>
      <c r="S8" s="231"/>
      <c r="T8" s="472"/>
      <c r="U8" s="229"/>
      <c r="V8" s="229"/>
      <c r="W8" s="229"/>
      <c r="X8" s="229"/>
      <c r="Y8" s="229"/>
      <c r="Z8" s="468"/>
      <c r="AA8" s="468"/>
      <c r="AB8" s="16"/>
      <c r="AC8" s="16"/>
      <c r="AD8" s="16"/>
      <c r="AE8" s="16"/>
      <c r="AF8" s="29">
        <v>2010</v>
      </c>
      <c r="AG8" s="17" t="s">
        <v>149</v>
      </c>
      <c r="AH8" s="78">
        <f>VLOOKUP(年度マスタ!$K$4&amp;"_"&amp;$AG8,データシート1!$A:$BT,MATCH("ab_"&amp;$AH$2,データシート1!$A$1:$BT$1,0),0)/10^4</f>
        <v>8.9749999999999996</v>
      </c>
      <c r="AI8" s="78">
        <f>VLOOKUP(年度マスタ!$K$4&amp;"_"&amp;$AG8,データシート1!$A:$BT,MATCH("ab_"&amp;AI$2,データシート1!$A$1:$BT$1,0),0)</f>
        <v>174</v>
      </c>
      <c r="AJ8" s="78">
        <f>VLOOKUP(年度マスタ!$K$4&amp;"_"&amp;$AG8,データシート1!$A:$BT,MATCH("ab_"&amp;AJ$2,データシート1!$A$1:$BT$1,0),0)</f>
        <v>26</v>
      </c>
      <c r="AK8" s="78">
        <f>VLOOKUP(年度マスタ!$K$4&amp;"_"&amp;$AG8,データシート1!$A:$BT,MATCH("ab_"&amp;AK$2,データシート1!$A$1:$BT$1,0),0)</f>
        <v>1627</v>
      </c>
      <c r="AL8" s="78">
        <f>VLOOKUP(年度マスタ!$K$4&amp;"_"&amp;$AG8,データシート1!$A:$BT,MATCH("ab_"&amp;AL$2,データシート1!$A$1:$BT$1,0),0)</f>
        <v>2294</v>
      </c>
      <c r="AM8" s="78">
        <f>VLOOKUP(年度マスタ!$K$4&amp;"_"&amp;$AG8,データシート1!$A:$BT,MATCH("ab_"&amp;AM$2,データシート1!$A$1:$BT$1,0),0)</f>
        <v>2455</v>
      </c>
      <c r="AN8" s="78">
        <f>VLOOKUP(年度マスタ!$K$4&amp;"_"&amp;$AG8,データシート1!$A:$BT,MATCH("ab_"&amp;AN$2,データシート1!$A$1:$BT$1,0),0)</f>
        <v>921</v>
      </c>
      <c r="AO8" s="78">
        <f>VLOOKUP(年度マスタ!$K$4&amp;"_"&amp;$AG8,データシート1!$A:$BT,MATCH("ab_"&amp;AO$2,データシート1!$A$1:$BT$1,0),0)</f>
        <v>4989</v>
      </c>
      <c r="AP8" s="78">
        <f>VLOOKUP(年度マスタ!$K$4&amp;"_"&amp;$AG8,データシート1!$A:$BT,MATCH("ab_"&amp;AP$2,データシート1!$A$1:$BT$1,0),0)</f>
        <v>0</v>
      </c>
      <c r="AQ8" s="954">
        <f>VLOOKUP(年度マスタ!$K$4&amp;"_"&amp;$AG8,データシート1!$A:$BT,MATCH("ab_"&amp;AQ$2,データシート1!$A$1:$BT$1,0),0)</f>
        <v>0.83682245777406083</v>
      </c>
    </row>
    <row r="9" spans="1:43" s="21" customFormat="1" ht="20.45" customHeight="1">
      <c r="B9" s="467"/>
      <c r="C9" s="467"/>
      <c r="D9" s="173"/>
      <c r="E9" s="173"/>
      <c r="F9" s="231"/>
      <c r="G9" s="229"/>
      <c r="H9" s="229"/>
      <c r="I9" s="229"/>
      <c r="J9" s="231"/>
      <c r="K9" s="467"/>
      <c r="L9" s="173"/>
      <c r="M9" s="173"/>
      <c r="N9" s="173"/>
      <c r="O9" s="173"/>
      <c r="P9" s="173"/>
      <c r="Q9" s="173"/>
      <c r="R9" s="473"/>
      <c r="S9" s="173"/>
      <c r="T9" s="173"/>
      <c r="U9" s="173"/>
      <c r="V9" s="173"/>
      <c r="W9" s="173"/>
      <c r="X9" s="173"/>
      <c r="Y9" s="173"/>
      <c r="Z9" s="473"/>
      <c r="AA9" s="473"/>
      <c r="AB9" s="16"/>
      <c r="AC9" s="16"/>
      <c r="AD9" s="16"/>
      <c r="AE9" s="16"/>
      <c r="AF9" s="29">
        <v>2011</v>
      </c>
      <c r="AG9" s="17" t="s">
        <v>150</v>
      </c>
      <c r="AH9" s="78">
        <f>VLOOKUP(年度マスタ!$K$4&amp;"_"&amp;$AG9,データシート1!$A:$BT,MATCH("ab_"&amp;$AH$2,データシート1!$A$1:$BT$1,0),0)/10^4</f>
        <v>8.9614999999999991</v>
      </c>
      <c r="AI9" s="78">
        <f>VLOOKUP(年度マスタ!$K$4&amp;"_"&amp;$AG9,データシート1!$A:$BT,MATCH("ab_"&amp;AI$2,データシート1!$A$1:$BT$1,0),0)</f>
        <v>174</v>
      </c>
      <c r="AJ9" s="78">
        <f>VLOOKUP(年度マスタ!$K$4&amp;"_"&amp;$AG9,データシート1!$A:$BT,MATCH("ab_"&amp;AJ$2,データシート1!$A$1:$BT$1,0),0)</f>
        <v>26</v>
      </c>
      <c r="AK9" s="78">
        <f>VLOOKUP(年度マスタ!$K$4&amp;"_"&amp;$AG9,データシート1!$A:$BT,MATCH("ab_"&amp;AK$2,データシート1!$A$1:$BT$1,0),0)</f>
        <v>1627</v>
      </c>
      <c r="AL9" s="78">
        <f>VLOOKUP(年度マスタ!$K$4&amp;"_"&amp;$AG9,データシート1!$A:$BT,MATCH("ab_"&amp;AL$2,データシート1!$A$1:$BT$1,0),0)</f>
        <v>2276</v>
      </c>
      <c r="AM9" s="78">
        <f>VLOOKUP(年度マスタ!$K$4&amp;"_"&amp;$AG9,データシート1!$A:$BT,MATCH("ab_"&amp;AM$2,データシート1!$A$1:$BT$1,0),0)</f>
        <v>2453</v>
      </c>
      <c r="AN9" s="78">
        <f>VLOOKUP(年度マスタ!$K$4&amp;"_"&amp;$AG9,データシート1!$A:$BT,MATCH("ab_"&amp;AN$2,データシート1!$A$1:$BT$1,0),0)</f>
        <v>892</v>
      </c>
      <c r="AO9" s="78">
        <f>VLOOKUP(年度マスタ!$K$4&amp;"_"&amp;$AG9,データシート1!$A:$BT,MATCH("ab_"&amp;AO$2,データシート1!$A$1:$BT$1,0),0)</f>
        <v>4848</v>
      </c>
      <c r="AP9" s="78">
        <f>VLOOKUP(年度マスタ!$K$4&amp;"_"&amp;$AG9,データシート1!$A:$BT,MATCH("ab_"&amp;AP$2,データシート1!$A$1:$BT$1,0),0)</f>
        <v>0</v>
      </c>
      <c r="AQ9" s="954">
        <f>VLOOKUP(年度マスタ!$K$4&amp;"_"&amp;$AG9,データシート1!$A:$BT,MATCH("ab_"&amp;AQ$2,データシート1!$A$1:$BT$1,0),0)</f>
        <v>0.64433300301994778</v>
      </c>
    </row>
    <row r="10" spans="1:43" ht="20.45" customHeight="1">
      <c r="B10" s="467"/>
      <c r="C10" s="485"/>
      <c r="D10" s="231"/>
      <c r="E10" s="229"/>
      <c r="F10" s="229"/>
      <c r="G10" s="229"/>
      <c r="H10" s="229"/>
      <c r="I10" s="229"/>
      <c r="J10" s="229"/>
      <c r="K10" s="485"/>
      <c r="L10" s="231"/>
      <c r="M10" s="229"/>
      <c r="N10" s="229"/>
      <c r="O10" s="229"/>
      <c r="P10" s="229"/>
      <c r="Q10" s="229"/>
      <c r="R10" s="468"/>
      <c r="S10" s="171"/>
      <c r="T10" s="231"/>
      <c r="U10" s="229"/>
      <c r="V10" s="229"/>
      <c r="W10" s="229"/>
      <c r="X10" s="229"/>
      <c r="Y10" s="229"/>
      <c r="Z10" s="468"/>
      <c r="AA10" s="468"/>
      <c r="AB10" s="21"/>
      <c r="AC10" s="21"/>
      <c r="AD10" s="21"/>
      <c r="AE10" s="21"/>
      <c r="AF10" s="29">
        <v>2012</v>
      </c>
      <c r="AG10" s="17" t="s">
        <v>151</v>
      </c>
      <c r="AH10" s="78">
        <f>VLOOKUP(年度マスタ!$K$4&amp;"_"&amp;$AG10,データシート1!$A:$BT,MATCH("ab_"&amp;$AH$2,データシート1!$A$1:$BT$1,0),0)/10^4</f>
        <v>8.2035</v>
      </c>
      <c r="AI10" s="78">
        <f>VLOOKUP(年度マスタ!$K$4&amp;"_"&amp;$AG10,データシート1!$A:$BT,MATCH("ab_"&amp;AI$2,データシート1!$A$1:$BT$1,0),0)</f>
        <v>174</v>
      </c>
      <c r="AJ10" s="78">
        <f>VLOOKUP(年度マスタ!$K$4&amp;"_"&amp;$AG10,データシート1!$A:$BT,MATCH("ab_"&amp;AJ$2,データシート1!$A$1:$BT$1,0),0)</f>
        <v>26</v>
      </c>
      <c r="AK10" s="78">
        <f>VLOOKUP(年度マスタ!$K$4&amp;"_"&amp;$AG10,データシート1!$A:$BT,MATCH("ab_"&amp;AK$2,データシート1!$A$1:$BT$1,0),0)</f>
        <v>1627</v>
      </c>
      <c r="AL10" s="78">
        <f>VLOOKUP(年度マスタ!$K$4&amp;"_"&amp;$AG10,データシート1!$A:$BT,MATCH("ab_"&amp;AL$2,データシート1!$A$1:$BT$1,0),0)</f>
        <v>2265</v>
      </c>
      <c r="AM10" s="78">
        <f>VLOOKUP(年度マスタ!$K$4&amp;"_"&amp;$AG10,データシート1!$A:$BT,MATCH("ab_"&amp;AM$2,データシート1!$A$1:$BT$1,0),0)</f>
        <v>2433</v>
      </c>
      <c r="AN10" s="78">
        <f>VLOOKUP(年度マスタ!$K$4&amp;"_"&amp;$AG10,データシート1!$A:$BT,MATCH("ab_"&amp;AN$2,データシート1!$A$1:$BT$1,0),0)</f>
        <v>863</v>
      </c>
      <c r="AO10" s="78">
        <f>VLOOKUP(年度マスタ!$K$4&amp;"_"&amp;$AG10,データシート1!$A:$BT,MATCH("ab_"&amp;AO$2,データシート1!$A$1:$BT$1,0),0)</f>
        <v>4763</v>
      </c>
      <c r="AP10" s="78">
        <f>VLOOKUP(年度マスタ!$K$4&amp;"_"&amp;$AG10,データシート1!$A:$BT,MATCH("ab_"&amp;AP$2,データシート1!$A$1:$BT$1,0),0)</f>
        <v>0</v>
      </c>
      <c r="AQ10" s="954">
        <f>VLOOKUP(年度マスタ!$K$4&amp;"_"&amp;$AG10,データシート1!$A:$BT,MATCH("ab_"&amp;AQ$2,データシート1!$A$1:$BT$1,0),0)</f>
        <v>0.60507621722236093</v>
      </c>
    </row>
    <row r="11" spans="1:43" ht="20.45" customHeight="1">
      <c r="B11" s="467"/>
      <c r="C11" s="485"/>
      <c r="D11" s="231"/>
      <c r="E11" s="229"/>
      <c r="F11" s="229"/>
      <c r="G11" s="229"/>
      <c r="H11" s="229"/>
      <c r="I11" s="229"/>
      <c r="J11" s="229"/>
      <c r="K11" s="485"/>
      <c r="L11" s="231"/>
      <c r="M11" s="229"/>
      <c r="N11" s="229"/>
      <c r="O11" s="229"/>
      <c r="P11" s="229"/>
      <c r="Q11" s="229"/>
      <c r="R11" s="468"/>
      <c r="S11" s="171"/>
      <c r="T11" s="231"/>
      <c r="U11" s="229"/>
      <c r="V11" s="229"/>
      <c r="W11" s="229"/>
      <c r="X11" s="229"/>
      <c r="Y11" s="229"/>
      <c r="Z11" s="468"/>
      <c r="AA11" s="468"/>
      <c r="AF11" s="29">
        <v>2013</v>
      </c>
      <c r="AG11" s="17" t="s">
        <v>152</v>
      </c>
      <c r="AH11" s="78">
        <f>VLOOKUP(年度マスタ!$K$4&amp;"_"&amp;$AG11,データシート1!$A:$BT,MATCH("ab_"&amp;$AH$2,データシート1!$A$1:$BT$1,0),0)/10^4</f>
        <v>8.1501000000000001</v>
      </c>
      <c r="AI11" s="78">
        <f>VLOOKUP(年度マスタ!$K$4&amp;"_"&amp;$AG11,データシート1!$A:$BT,MATCH("ab_"&amp;AI$2,データシート1!$A$1:$BT$1,0),0)</f>
        <v>174</v>
      </c>
      <c r="AJ11" s="78">
        <f>VLOOKUP(年度マスタ!$K$4&amp;"_"&amp;$AG11,データシート1!$A:$BT,MATCH("ab_"&amp;AJ$2,データシート1!$A$1:$BT$1,0),0)</f>
        <v>26</v>
      </c>
      <c r="AK11" s="78">
        <f>VLOOKUP(年度マスタ!$K$4&amp;"_"&amp;$AG11,データシート1!$A:$BT,MATCH("ab_"&amp;AK$2,データシート1!$A$1:$BT$1,0),0)</f>
        <v>1627</v>
      </c>
      <c r="AL11" s="78">
        <f>VLOOKUP(年度マスタ!$K$4&amp;"_"&amp;$AG11,データシート1!$A:$BT,MATCH("ab_"&amp;AL$2,データシート1!$A$1:$BT$1,0),0)</f>
        <v>2248</v>
      </c>
      <c r="AM11" s="78">
        <f>VLOOKUP(年度マスタ!$K$4&amp;"_"&amp;$AG11,データシート1!$A:$BT,MATCH("ab_"&amp;AM$2,データシート1!$A$1:$BT$1,0),0)</f>
        <v>2416</v>
      </c>
      <c r="AN11" s="78">
        <f>VLOOKUP(年度マスタ!$K$4&amp;"_"&amp;$AG11,データシート1!$A:$BT,MATCH("ab_"&amp;AN$2,データシート1!$A$1:$BT$1,0),0)</f>
        <v>860</v>
      </c>
      <c r="AO11" s="78">
        <f>VLOOKUP(年度マスタ!$K$4&amp;"_"&amp;$AG11,データシート1!$A:$BT,MATCH("ab_"&amp;AO$2,データシート1!$A$1:$BT$1,0),0)</f>
        <v>4696</v>
      </c>
      <c r="AP11" s="78">
        <f>VLOOKUP(年度マスタ!$K$4&amp;"_"&amp;$AG11,データシート1!$A:$BT,MATCH("ab_"&amp;AP$2,データシート1!$A$1:$BT$1,0),0)</f>
        <v>0</v>
      </c>
      <c r="AQ11" s="954">
        <f>VLOOKUP(年度マスタ!$K$4&amp;"_"&amp;$AG11,データシート1!$A:$BT,MATCH("ab_"&amp;AQ$2,データシート1!$A$1:$BT$1,0),0)</f>
        <v>0.60962087660763487</v>
      </c>
    </row>
    <row r="12" spans="1:43" ht="20.45" customHeight="1">
      <c r="B12" s="467"/>
      <c r="C12" s="485"/>
      <c r="D12" s="231"/>
      <c r="E12" s="229"/>
      <c r="F12" s="229"/>
      <c r="G12" s="229"/>
      <c r="H12" s="229"/>
      <c r="I12" s="229"/>
      <c r="J12" s="229"/>
      <c r="K12" s="485"/>
      <c r="L12" s="231"/>
      <c r="M12" s="229"/>
      <c r="N12" s="229"/>
      <c r="O12" s="229"/>
      <c r="P12" s="229"/>
      <c r="Q12" s="229"/>
      <c r="R12" s="468"/>
      <c r="S12" s="171"/>
      <c r="T12" s="231"/>
      <c r="U12" s="229"/>
      <c r="V12" s="229"/>
      <c r="W12" s="229"/>
      <c r="X12" s="229"/>
      <c r="Y12" s="229"/>
      <c r="Z12" s="468"/>
      <c r="AA12" s="468"/>
      <c r="AB12" s="21"/>
      <c r="AF12" s="29">
        <v>2014</v>
      </c>
      <c r="AG12" s="17" t="s">
        <v>153</v>
      </c>
      <c r="AH12" s="78">
        <f>VLOOKUP(年度マスタ!$K$4&amp;"_"&amp;$AG12,データシート1!$A:$BT,MATCH("ab_"&amp;$AH$2,データシート1!$A$1:$BT$1,0),0)/10^4</f>
        <v>7.2306999999999997</v>
      </c>
      <c r="AI12" s="78">
        <f>VLOOKUP(年度マスタ!$K$4&amp;"_"&amp;$AG12,データシート1!$A:$BT,MATCH("ab_"&amp;AI$2,データシート1!$A$1:$BT$1,0),0)</f>
        <v>140</v>
      </c>
      <c r="AJ12" s="78">
        <f>VLOOKUP(年度マスタ!$K$4&amp;"_"&amp;$AG12,データシート1!$A:$BT,MATCH("ab_"&amp;AJ$2,データシート1!$A$1:$BT$1,0),0)</f>
        <v>10</v>
      </c>
      <c r="AK12" s="78">
        <f>VLOOKUP(年度マスタ!$K$4&amp;"_"&amp;$AG12,データシート1!$A:$BT,MATCH("ab_"&amp;AK$2,データシート1!$A$1:$BT$1,0),0)</f>
        <v>1399</v>
      </c>
      <c r="AL12" s="78">
        <f>VLOOKUP(年度マスタ!$K$4&amp;"_"&amp;$AG12,データシート1!$A:$BT,MATCH("ab_"&amp;AL$2,データシート1!$A$1:$BT$1,0),0)</f>
        <v>2201</v>
      </c>
      <c r="AM12" s="78">
        <f>VLOOKUP(年度マスタ!$K$4&amp;"_"&amp;$AG12,データシート1!$A:$BT,MATCH("ab_"&amp;AM$2,データシート1!$A$1:$BT$1,0),0)</f>
        <v>2407</v>
      </c>
      <c r="AN12" s="78">
        <f>VLOOKUP(年度マスタ!$K$4&amp;"_"&amp;$AG12,データシート1!$A:$BT,MATCH("ab_"&amp;AN$2,データシート1!$A$1:$BT$1,0),0)</f>
        <v>846</v>
      </c>
      <c r="AO12" s="78">
        <f>VLOOKUP(年度マスタ!$K$4&amp;"_"&amp;$AG12,データシート1!$A:$BT,MATCH("ab_"&amp;AO$2,データシート1!$A$1:$BT$1,0),0)</f>
        <v>4582</v>
      </c>
      <c r="AP12" s="78">
        <f>VLOOKUP(年度マスタ!$K$4&amp;"_"&amp;$AG12,データシート1!$A:$BT,MATCH("ab_"&amp;AP$2,データシート1!$A$1:$BT$1,0),0)</f>
        <v>0</v>
      </c>
      <c r="AQ12" s="954">
        <f>VLOOKUP(年度マスタ!$K$4&amp;"_"&amp;$AG12,データシート1!$A:$BT,MATCH("ab_"&amp;AQ$2,データシート1!$A$1:$BT$1,0),0)</f>
        <v>0.52131018110557126</v>
      </c>
    </row>
    <row r="13" spans="1:43" ht="20.45" customHeight="1">
      <c r="B13" s="467"/>
      <c r="C13" s="485"/>
      <c r="D13" s="231"/>
      <c r="E13" s="229"/>
      <c r="F13" s="229"/>
      <c r="G13" s="229"/>
      <c r="H13" s="229"/>
      <c r="I13" s="229"/>
      <c r="J13" s="229"/>
      <c r="K13" s="485"/>
      <c r="L13" s="231"/>
      <c r="M13" s="229"/>
      <c r="N13" s="229"/>
      <c r="O13" s="229"/>
      <c r="P13" s="229"/>
      <c r="Q13" s="229"/>
      <c r="R13" s="468"/>
      <c r="S13" s="171"/>
      <c r="T13" s="231"/>
      <c r="U13" s="229"/>
      <c r="V13" s="229"/>
      <c r="W13" s="229"/>
      <c r="X13" s="229"/>
      <c r="Y13" s="229"/>
      <c r="Z13" s="468"/>
      <c r="AA13" s="468"/>
      <c r="AF13" s="29">
        <v>2015</v>
      </c>
      <c r="AG13" s="17" t="s">
        <v>154</v>
      </c>
      <c r="AH13" s="78">
        <f>VLOOKUP(年度マスタ!$K$4&amp;"_"&amp;$AG13,データシート1!$A:$BT,MATCH("ab_"&amp;$AH$2,データシート1!$A$1:$BT$1,0),0)/10^4</f>
        <v>5.4234999999999998</v>
      </c>
      <c r="AI13" s="78">
        <f>VLOOKUP(年度マスタ!$K$4&amp;"_"&amp;$AG13,データシート1!$A:$BT,MATCH("ab_"&amp;AI$2,データシート1!$A$1:$BT$1,0),0)</f>
        <v>140</v>
      </c>
      <c r="AJ13" s="78">
        <f>VLOOKUP(年度マスタ!$K$4&amp;"_"&amp;$AG13,データシート1!$A:$BT,MATCH("ab_"&amp;AJ$2,データシート1!$A$1:$BT$1,0),0)</f>
        <v>10</v>
      </c>
      <c r="AK13" s="78">
        <f>VLOOKUP(年度マスタ!$K$4&amp;"_"&amp;$AG13,データシート1!$A:$BT,MATCH("ab_"&amp;AK$2,データシート1!$A$1:$BT$1,0),0)</f>
        <v>1399</v>
      </c>
      <c r="AL13" s="78">
        <f>VLOOKUP(年度マスタ!$K$4&amp;"_"&amp;$AG13,データシート1!$A:$BT,MATCH("ab_"&amp;AL$2,データシート1!$A$1:$BT$1,0),0)</f>
        <v>2166</v>
      </c>
      <c r="AM13" s="78">
        <f>VLOOKUP(年度マスタ!$K$4&amp;"_"&amp;$AG13,データシート1!$A:$BT,MATCH("ab_"&amp;AM$2,データシート1!$A$1:$BT$1,0),0)</f>
        <v>2404</v>
      </c>
      <c r="AN13" s="78">
        <f>VLOOKUP(年度マスタ!$K$4&amp;"_"&amp;$AG13,データシート1!$A:$BT,MATCH("ab_"&amp;AN$2,データシート1!$A$1:$BT$1,0),0)</f>
        <v>834</v>
      </c>
      <c r="AO13" s="78">
        <f>VLOOKUP(年度マスタ!$K$4&amp;"_"&amp;$AG13,データシート1!$A:$BT,MATCH("ab_"&amp;AO$2,データシート1!$A$1:$BT$1,0),0)</f>
        <v>4474</v>
      </c>
      <c r="AP13" s="78">
        <f>VLOOKUP(年度マスタ!$K$4&amp;"_"&amp;$AG13,データシート1!$A:$BT,MATCH("ab_"&amp;AP$2,データシート1!$A$1:$BT$1,0),0)</f>
        <v>0</v>
      </c>
      <c r="AQ13" s="954">
        <f>VLOOKUP(年度マスタ!$K$4&amp;"_"&amp;$AG13,データシート1!$A:$BT,MATCH("ab_"&amp;AQ$2,データシート1!$A$1:$BT$1,0),0)</f>
        <v>0.77585208043417242</v>
      </c>
    </row>
    <row r="14" spans="1:43" ht="20.45" customHeight="1">
      <c r="B14" s="467"/>
      <c r="C14" s="485"/>
      <c r="D14" s="231"/>
      <c r="E14" s="229"/>
      <c r="F14" s="229"/>
      <c r="G14" s="229"/>
      <c r="H14" s="229"/>
      <c r="I14" s="229"/>
      <c r="J14" s="229"/>
      <c r="K14" s="485"/>
      <c r="L14" s="231"/>
      <c r="M14" s="229"/>
      <c r="N14" s="229"/>
      <c r="O14" s="229"/>
      <c r="P14" s="229"/>
      <c r="Q14" s="229"/>
      <c r="R14" s="468"/>
      <c r="S14" s="171"/>
      <c r="T14" s="231"/>
      <c r="U14" s="229"/>
      <c r="V14" s="229"/>
      <c r="W14" s="229"/>
      <c r="X14" s="229"/>
      <c r="Y14" s="229"/>
      <c r="Z14" s="468"/>
      <c r="AA14" s="468"/>
      <c r="AB14" s="21"/>
      <c r="AF14" s="29">
        <v>2016</v>
      </c>
      <c r="AG14" s="17" t="s">
        <v>155</v>
      </c>
      <c r="AH14" s="78">
        <f>VLOOKUP(年度マスタ!$K$4&amp;"_"&amp;$AG14,データシート1!$A:$BT,MATCH("ab_"&amp;$AH$2,データシート1!$A$1:$BT$1,0),0)/10^4</f>
        <v>8.4530999999999992</v>
      </c>
      <c r="AI14" s="78">
        <f>VLOOKUP(年度マスタ!$K$4&amp;"_"&amp;$AG14,データシート1!$A:$BT,MATCH("ab_"&amp;AI$2,データシート1!$A$1:$BT$1,0),0)</f>
        <v>140</v>
      </c>
      <c r="AJ14" s="78">
        <f>VLOOKUP(年度マスタ!$K$4&amp;"_"&amp;$AG14,データシート1!$A:$BT,MATCH("ab_"&amp;AJ$2,データシート1!$A$1:$BT$1,0),0)</f>
        <v>10</v>
      </c>
      <c r="AK14" s="78">
        <f>VLOOKUP(年度マスタ!$K$4&amp;"_"&amp;$AG14,データシート1!$A:$BT,MATCH("ab_"&amp;AK$2,データシート1!$A$1:$BT$1,0),0)</f>
        <v>1399</v>
      </c>
      <c r="AL14" s="78">
        <f>VLOOKUP(年度マスタ!$K$4&amp;"_"&amp;$AG14,データシート1!$A:$BT,MATCH("ab_"&amp;AL$2,データシート1!$A$1:$BT$1,0),0)</f>
        <v>2136</v>
      </c>
      <c r="AM14" s="78">
        <f>VLOOKUP(年度マスタ!$K$4&amp;"_"&amp;$AG14,データシート1!$A:$BT,MATCH("ab_"&amp;AM$2,データシート1!$A$1:$BT$1,0),0)</f>
        <v>2396</v>
      </c>
      <c r="AN14" s="78">
        <f>VLOOKUP(年度マスタ!$K$4&amp;"_"&amp;$AG14,データシート1!$A:$BT,MATCH("ab_"&amp;AN$2,データシート1!$A$1:$BT$1,0),0)</f>
        <v>820</v>
      </c>
      <c r="AO14" s="78">
        <f>VLOOKUP(年度マスタ!$K$4&amp;"_"&amp;$AG14,データシート1!$A:$BT,MATCH("ab_"&amp;AO$2,データシート1!$A$1:$BT$1,0),0)</f>
        <v>4379</v>
      </c>
      <c r="AP14" s="78">
        <f>VLOOKUP(年度マスタ!$K$4&amp;"_"&amp;$AG14,データシート1!$A:$BT,MATCH("ab_"&amp;AP$2,データシート1!$A$1:$BT$1,0),0)</f>
        <v>0</v>
      </c>
      <c r="AQ14" s="954">
        <f>VLOOKUP(年度マスタ!$K$4&amp;"_"&amp;$AG14,データシート1!$A:$BT,MATCH("ab_"&amp;AQ$2,データシート1!$A$1:$BT$1,0),0)</f>
        <v>0.74258818111636893</v>
      </c>
    </row>
    <row r="15" spans="1:43" ht="20.45" customHeight="1">
      <c r="B15" s="467"/>
      <c r="C15" s="485"/>
      <c r="D15" s="231"/>
      <c r="E15" s="229"/>
      <c r="F15" s="229"/>
      <c r="G15" s="229"/>
      <c r="H15" s="229"/>
      <c r="I15" s="229"/>
      <c r="J15" s="229"/>
      <c r="K15" s="485"/>
      <c r="L15" s="231"/>
      <c r="M15" s="229"/>
      <c r="N15" s="229"/>
      <c r="O15" s="229"/>
      <c r="P15" s="229"/>
      <c r="Q15" s="229"/>
      <c r="R15" s="468"/>
      <c r="S15" s="171"/>
      <c r="T15" s="231"/>
      <c r="U15" s="229"/>
      <c r="V15" s="229"/>
      <c r="W15" s="229"/>
      <c r="X15" s="229"/>
      <c r="Y15" s="229"/>
      <c r="Z15" s="468"/>
      <c r="AA15" s="468"/>
      <c r="AF15" s="29">
        <v>2017</v>
      </c>
      <c r="AG15" s="17" t="s">
        <v>244</v>
      </c>
      <c r="AH15" s="78">
        <f>VLOOKUP(年度マスタ!$K$4&amp;"_"&amp;$AG15,データシート1!$A:$BT,MATCH("ab_"&amp;$AH$2,データシート1!$A$1:$BT$1,0),0)/10^4</f>
        <v>7.5831</v>
      </c>
      <c r="AI15" s="78">
        <f>VLOOKUP(年度マスタ!$K$4&amp;"_"&amp;$AG15,データシート1!$A:$BT,MATCH("ab_"&amp;AI$2,データシート1!$A$1:$BT$1,0),0)</f>
        <v>140</v>
      </c>
      <c r="AJ15" s="78">
        <f>VLOOKUP(年度マスタ!$K$4&amp;"_"&amp;$AG15,データシート1!$A:$BT,MATCH("ab_"&amp;AJ$2,データシート1!$A$1:$BT$1,0),0)</f>
        <v>10</v>
      </c>
      <c r="AK15" s="78">
        <f>VLOOKUP(年度マスタ!$K$4&amp;"_"&amp;$AG15,データシート1!$A:$BT,MATCH("ab_"&amp;AK$2,データシート1!$A$1:$BT$1,0),0)</f>
        <v>1399</v>
      </c>
      <c r="AL15" s="78">
        <f>VLOOKUP(年度マスタ!$K$4&amp;"_"&amp;$AG15,データシート1!$A:$BT,MATCH("ab_"&amp;AL$2,データシート1!$A$1:$BT$1,0),0)</f>
        <v>2103</v>
      </c>
      <c r="AM15" s="78">
        <f>VLOOKUP(年度マスタ!$K$4&amp;"_"&amp;$AG15,データシート1!$A:$BT,MATCH("ab_"&amp;AM$2,データシート1!$A$1:$BT$1,0),0)</f>
        <v>2362</v>
      </c>
      <c r="AN15" s="78">
        <f>VLOOKUP(年度マスタ!$K$4&amp;"_"&amp;$AG15,データシート1!$A:$BT,MATCH("ab_"&amp;AN$2,データシート1!$A$1:$BT$1,0),0)</f>
        <v>806</v>
      </c>
      <c r="AO15" s="78">
        <f>VLOOKUP(年度マスタ!$K$4&amp;"_"&amp;$AG15,データシート1!$A:$BT,MATCH("ab_"&amp;AO$2,データシート1!$A$1:$BT$1,0),0)</f>
        <v>4247</v>
      </c>
      <c r="AP15" s="78">
        <f>VLOOKUP(年度マスタ!$K$4&amp;"_"&amp;$AG15,データシート1!$A:$BT,MATCH("ab_"&amp;AP$2,データシート1!$A$1:$BT$1,0),0)</f>
        <v>0</v>
      </c>
      <c r="AQ15" s="954">
        <f>VLOOKUP(年度マスタ!$K$4&amp;"_"&amp;$AG15,データシート1!$A:$BT,MATCH("ab_"&amp;AQ$2,データシート1!$A$1:$BT$1,0),0)</f>
        <v>0.58905940811247282</v>
      </c>
    </row>
    <row r="16" spans="1:43" ht="20.45" customHeight="1">
      <c r="B16" s="467"/>
      <c r="C16" s="485"/>
      <c r="D16" s="231"/>
      <c r="E16" s="229"/>
      <c r="F16" s="229"/>
      <c r="G16" s="229"/>
      <c r="H16" s="229"/>
      <c r="I16" s="229"/>
      <c r="J16" s="229"/>
      <c r="K16" s="485"/>
      <c r="L16" s="231"/>
      <c r="M16" s="229"/>
      <c r="N16" s="229"/>
      <c r="O16" s="229"/>
      <c r="P16" s="229"/>
      <c r="Q16" s="229"/>
      <c r="R16" s="468"/>
      <c r="S16" s="171"/>
      <c r="T16" s="231"/>
      <c r="U16" s="229"/>
      <c r="V16" s="229"/>
      <c r="W16" s="229"/>
      <c r="X16" s="229"/>
      <c r="Y16" s="229"/>
      <c r="Z16" s="468"/>
      <c r="AA16" s="468"/>
      <c r="AB16" s="21"/>
      <c r="AF16" s="1014">
        <v>2018</v>
      </c>
      <c r="AG16" s="150" t="s">
        <v>157</v>
      </c>
      <c r="AH16" s="78">
        <f>VLOOKUP(年度マスタ!$K$4&amp;"_"&amp;$AG16,データシート1!$A:$BT,MATCH("ab_"&amp;$AH$2,データシート1!$A$1:$BT$1,0),0)/10^4</f>
        <v>7.5354999999999999</v>
      </c>
      <c r="AI16" s="78">
        <f>VLOOKUP(年度マスタ!$K$4&amp;"_"&amp;$AG16,データシート1!$A:$BT,MATCH("ab_"&amp;AI$2,データシート1!$A$1:$BT$1,0),0)</f>
        <v>140</v>
      </c>
      <c r="AJ16" s="78">
        <f>VLOOKUP(年度マスタ!$K$4&amp;"_"&amp;$AG16,データシート1!$A:$BT,MATCH("ab_"&amp;AJ$2,データシート1!$A$1:$BT$1,0),0)</f>
        <v>10</v>
      </c>
      <c r="AK16" s="78">
        <f>VLOOKUP(年度マスタ!$K$4&amp;"_"&amp;$AG16,データシート1!$A:$BT,MATCH("ab_"&amp;AK$2,データシート1!$A$1:$BT$1,0),0)</f>
        <v>1399</v>
      </c>
      <c r="AL16" s="78">
        <f>VLOOKUP(年度マスタ!$K$4&amp;"_"&amp;$AG16,データシート1!$A:$BT,MATCH("ab_"&amp;AL$2,データシート1!$A$1:$BT$1,0),0)</f>
        <v>2066</v>
      </c>
      <c r="AM16" s="78">
        <f>VLOOKUP(年度マスタ!$K$4&amp;"_"&amp;$AG16,データシート1!$A:$BT,MATCH("ab_"&amp;AM$2,データシート1!$A$1:$BT$1,0),0)</f>
        <v>2322</v>
      </c>
      <c r="AN16" s="78">
        <f>VLOOKUP(年度マスタ!$K$4&amp;"_"&amp;$AG16,データシート1!$A:$BT,MATCH("ab_"&amp;AN$2,データシート1!$A$1:$BT$1,0),0)</f>
        <v>784</v>
      </c>
      <c r="AO16" s="78">
        <f>VLOOKUP(年度マスタ!$K$4&amp;"_"&amp;$AG16,データシート1!$A:$BT,MATCH("ab_"&amp;AO$2,データシート1!$A$1:$BT$1,0),0)</f>
        <v>4144</v>
      </c>
      <c r="AP16" s="78">
        <f>VLOOKUP(年度マスタ!$K$4&amp;"_"&amp;$AG16,データシート1!$A:$BT,MATCH("ab_"&amp;AP$2,データシート1!$A$1:$BT$1,0),0)</f>
        <v>0</v>
      </c>
      <c r="AQ16" s="954">
        <f>VLOOKUP(年度マスタ!$K$4&amp;"_"&amp;$AG16,データシート1!$A:$BT,MATCH("ab_"&amp;AQ$2,データシート1!$A$1:$BT$1,0),0)</f>
        <v>0.62200116827444696</v>
      </c>
    </row>
    <row r="17" spans="2:43" ht="20.45" customHeight="1">
      <c r="B17" s="467"/>
      <c r="C17" s="485"/>
      <c r="D17" s="231"/>
      <c r="E17" s="229"/>
      <c r="F17" s="229"/>
      <c r="G17" s="229"/>
      <c r="H17" s="229"/>
      <c r="I17" s="229"/>
      <c r="J17" s="229"/>
      <c r="K17" s="485"/>
      <c r="L17" s="231"/>
      <c r="M17" s="229"/>
      <c r="N17" s="229"/>
      <c r="O17" s="229"/>
      <c r="P17" s="229"/>
      <c r="Q17" s="229"/>
      <c r="R17" s="468"/>
      <c r="S17" s="171"/>
      <c r="T17" s="231"/>
      <c r="U17" s="229"/>
      <c r="V17" s="229"/>
      <c r="W17" s="229"/>
      <c r="X17" s="229"/>
      <c r="Y17" s="229"/>
      <c r="Z17" s="468"/>
      <c r="AA17" s="468"/>
      <c r="AF17" s="29">
        <v>2019</v>
      </c>
      <c r="AG17" s="17" t="s">
        <v>245</v>
      </c>
      <c r="AH17" s="151">
        <f>VLOOKUP(年度マスタ!$K$4&amp;"_"&amp;$AG17,データシート1!$A:$BT,MATCH("ab_"&amp;$AH$2,データシート1!$A$1:$BT$1,0),0)/10^4</f>
        <v>6.2981999999999996</v>
      </c>
      <c r="AI17" s="151">
        <f>VLOOKUP(年度マスタ!$K$4&amp;"_"&amp;$AG17,データシート1!$A:$BT,MATCH("ab_"&amp;AI$2,データシート1!$A$1:$BT$1,0),0)</f>
        <v>140</v>
      </c>
      <c r="AJ17" s="151">
        <f>VLOOKUP(年度マスタ!$K$4&amp;"_"&amp;$AG17,データシート1!$A:$BT,MATCH("ab_"&amp;AJ$2,データシート1!$A$1:$BT$1,0),0)</f>
        <v>10</v>
      </c>
      <c r="AK17" s="151">
        <f>VLOOKUP(年度マスタ!$K$4&amp;"_"&amp;$AG17,データシート1!$A:$BT,MATCH("ab_"&amp;AK$2,データシート1!$A$1:$BT$1,0),0)</f>
        <v>1399</v>
      </c>
      <c r="AL17" s="151">
        <f>VLOOKUP(年度マスタ!$K$4&amp;"_"&amp;$AG17,データシート1!$A:$BT,MATCH("ab_"&amp;AL$2,データシート1!$A$1:$BT$1,0),0)</f>
        <v>2036</v>
      </c>
      <c r="AM17" s="151">
        <f>VLOOKUP(年度マスタ!$K$4&amp;"_"&amp;$AG17,データシート1!$A:$BT,MATCH("ab_"&amp;AM$2,データシート1!$A$1:$BT$1,0),0)</f>
        <v>2263</v>
      </c>
      <c r="AN17" s="151">
        <f>VLOOKUP(年度マスタ!$K$4&amp;"_"&amp;$AG17,データシート1!$A:$BT,MATCH("ab_"&amp;AN$2,データシート1!$A$1:$BT$1,0),0)</f>
        <v>762</v>
      </c>
      <c r="AO17" s="151">
        <f>VLOOKUP(年度マスタ!$K$4&amp;"_"&amp;$AG17,データシート1!$A:$BT,MATCH("ab_"&amp;AO$2,データシート1!$A$1:$BT$1,0),0)</f>
        <v>4025</v>
      </c>
      <c r="AP17" s="151">
        <f>VLOOKUP(年度マスタ!$K$4&amp;"_"&amp;$AG17,データシート1!$A:$BT,MATCH("ab_"&amp;AP$2,データシート1!$A$1:$BT$1,0),0)</f>
        <v>0</v>
      </c>
      <c r="AQ17" s="955">
        <f>VLOOKUP(年度マスタ!$K$4&amp;"_"&amp;$AG17,データシート1!$A:$BT,MATCH("ab_"&amp;AQ$2,データシート1!$A$1:$BT$1,0),0)</f>
        <v>0.60158851915774314</v>
      </c>
    </row>
    <row r="18" spans="2:43" ht="20.45" customHeight="1">
      <c r="B18" s="467"/>
      <c r="C18" s="467"/>
      <c r="D18" s="231"/>
      <c r="E18" s="229"/>
      <c r="F18" s="229"/>
      <c r="G18" s="229"/>
      <c r="H18" s="229"/>
      <c r="I18" s="229"/>
      <c r="J18" s="229"/>
      <c r="K18" s="484"/>
      <c r="L18" s="231"/>
      <c r="M18" s="229"/>
      <c r="N18" s="229"/>
      <c r="O18" s="229"/>
      <c r="P18" s="229"/>
      <c r="Q18" s="229"/>
      <c r="R18" s="468"/>
      <c r="S18" s="229"/>
      <c r="T18" s="231"/>
      <c r="U18" s="229"/>
      <c r="V18" s="229"/>
      <c r="W18" s="229"/>
      <c r="X18" s="229"/>
      <c r="Y18" s="229"/>
      <c r="Z18" s="473"/>
      <c r="AA18" s="473"/>
      <c r="AB18" s="21"/>
      <c r="AF18" s="29">
        <v>2020</v>
      </c>
      <c r="AG18" s="17" t="s">
        <v>246</v>
      </c>
      <c r="AH18" s="78">
        <f>VLOOKUP(年度マスタ!$K$4&amp;"_"&amp;$AG18,データシート1!$A:$BT,MATCH("ab_"&amp;$AH$2,データシート1!$A$1:$BT$1,0),0)/10^4</f>
        <v>8.3672000000000004</v>
      </c>
      <c r="AI18" s="78">
        <f>VLOOKUP(年度マスタ!$K$4&amp;"_"&amp;$AG18,データシート1!$A:$BT,MATCH("ab_"&amp;AI$2,データシート1!$A$1:$BT$1,0),0)</f>
        <v>119</v>
      </c>
      <c r="AJ18" s="78">
        <f>VLOOKUP(年度マスタ!$K$4&amp;"_"&amp;$AG18,データシート1!$A:$BT,MATCH("ab_"&amp;AJ$2,データシート1!$A$1:$BT$1,0),0)</f>
        <v>12</v>
      </c>
      <c r="AK18" s="78">
        <f>VLOOKUP(年度マスタ!$K$4&amp;"_"&amp;$AG18,データシート1!$A:$BT,MATCH("ab_"&amp;AK$2,データシート1!$A$1:$BT$1,0),0)</f>
        <v>1283</v>
      </c>
      <c r="AL18" s="78">
        <f>VLOOKUP(年度マスタ!$K$4&amp;"_"&amp;$AG18,データシート1!$A:$BT,MATCH("ab_"&amp;AL$2,データシート1!$A$1:$BT$1,0),0)</f>
        <v>2030</v>
      </c>
      <c r="AM18" s="78">
        <f>VLOOKUP(年度マスタ!$K$4&amp;"_"&amp;$AG18,データシート1!$A:$BT,MATCH("ab_"&amp;AM$2,データシート1!$A$1:$BT$1,0),0)</f>
        <v>2239</v>
      </c>
      <c r="AN18" s="78">
        <f>VLOOKUP(年度マスタ!$K$4&amp;"_"&amp;$AG18,データシート1!$A:$BT,MATCH("ab_"&amp;AN$2,データシート1!$A$1:$BT$1,0),0)</f>
        <v>765</v>
      </c>
      <c r="AO18" s="78">
        <f>VLOOKUP(年度マスタ!$K$4&amp;"_"&amp;$AG18,データシート1!$A:$BT,MATCH("ab_"&amp;AO$2,データシート1!$A$1:$BT$1,0),0)</f>
        <v>3948</v>
      </c>
      <c r="AP18" s="78">
        <f>VLOOKUP(年度マスタ!$K$4&amp;"_"&amp;$AG18,データシート1!$A:$BT,MATCH("ab_"&amp;AP$2,データシート1!$A$1:$BT$1,0),0)</f>
        <v>0</v>
      </c>
      <c r="AQ18" s="954">
        <f>VLOOKUP(年度マスタ!$K$4&amp;"_"&amp;$AG18,データシート1!$A:$BT,MATCH("ab_"&amp;AQ$2,データシート1!$A$1:$BT$1,0),0)</f>
        <v>0.55774710381402504</v>
      </c>
    </row>
    <row r="19" spans="2:43" ht="61.35" customHeight="1">
      <c r="B19" s="467"/>
      <c r="C19" s="475"/>
      <c r="D19" s="477"/>
      <c r="E19" s="478"/>
      <c r="F19" s="478"/>
      <c r="G19" s="478"/>
      <c r="H19" s="478"/>
      <c r="I19" s="478"/>
      <c r="J19" s="478"/>
      <c r="K19" s="489"/>
      <c r="L19" s="477"/>
      <c r="M19" s="478"/>
      <c r="N19" s="478"/>
      <c r="O19" s="478"/>
      <c r="P19" s="478"/>
      <c r="Q19" s="478"/>
      <c r="R19" s="480"/>
      <c r="S19" s="478"/>
      <c r="T19" s="477"/>
      <c r="U19" s="478"/>
      <c r="V19" s="478"/>
      <c r="W19" s="478"/>
      <c r="X19" s="478"/>
      <c r="Y19" s="478"/>
      <c r="Z19" s="490"/>
      <c r="AA19" s="473"/>
      <c r="AF19" s="29">
        <v>2021</v>
      </c>
      <c r="AG19" s="17" t="s">
        <v>247</v>
      </c>
      <c r="AH19" s="78">
        <f>VLOOKUP(年度マスタ!$K$4&amp;"_"&amp;$AG19,データシート1!$A:$BT,MATCH("ab_"&amp;$AH$2,データシート1!$A$1:$BT$1,0),0)/10^4</f>
        <v>8.6541999999999994</v>
      </c>
      <c r="AI19" s="78">
        <f>VLOOKUP(年度マスタ!$K$4&amp;"_"&amp;$AG19,データシート1!$A:$BT,MATCH("ab_"&amp;AI$2,データシート1!$A$1:$BT$1,0),0)</f>
        <v>119</v>
      </c>
      <c r="AJ19" s="78">
        <f>VLOOKUP(年度マスタ!$K$4&amp;"_"&amp;$AG19,データシート1!$A:$BT,MATCH("ab_"&amp;AJ$2,データシート1!$A$1:$BT$1,0),0)</f>
        <v>12</v>
      </c>
      <c r="AK19" s="78">
        <f>VLOOKUP(年度マスタ!$K$4&amp;"_"&amp;$AG19,データシート1!$A:$BT,MATCH("ab_"&amp;AK$2,データシート1!$A$1:$BT$1,0),0)</f>
        <v>1283</v>
      </c>
      <c r="AL19" s="78">
        <f>VLOOKUP(年度マスタ!$K$4&amp;"_"&amp;$AG19,データシート1!$A:$BT,MATCH("ab_"&amp;AL$2,データシート1!$A$1:$BT$1,0),0)</f>
        <v>1999</v>
      </c>
      <c r="AM19" s="78">
        <f>VLOOKUP(年度マスタ!$K$4&amp;"_"&amp;$AG19,データシート1!$A:$BT,MATCH("ab_"&amp;AM$2,データシート1!$A$1:$BT$1,0),0)</f>
        <v>2189</v>
      </c>
      <c r="AN19" s="78">
        <f>VLOOKUP(年度マスタ!$K$4&amp;"_"&amp;$AG19,データシート1!$A:$BT,MATCH("ab_"&amp;AN$2,データシート1!$A$1:$BT$1,0),0)</f>
        <v>738</v>
      </c>
      <c r="AO19" s="78">
        <f>VLOOKUP(年度マスタ!$K$4&amp;"_"&amp;$AG19,データシート1!$A:$BT,MATCH("ab_"&amp;AO$2,データシート1!$A$1:$BT$1,0),0)</f>
        <v>3832</v>
      </c>
      <c r="AP19" s="78">
        <f>VLOOKUP(年度マスタ!$K$4&amp;"_"&amp;$AG19,データシート1!$A:$BT,MATCH("ab_"&amp;AP$2,データシート1!$A$1:$BT$1,0),0)</f>
        <v>0</v>
      </c>
      <c r="AQ19" s="954">
        <f>VLOOKUP(年度マスタ!$K$4&amp;"_"&amp;$AG19,データシート1!$A:$BT,MATCH("ab_"&amp;AQ$2,データシート1!$A$1:$BT$1,0),0)</f>
        <v>0.69843485822682017</v>
      </c>
    </row>
    <row r="20" spans="2:43" s="303" customFormat="1" ht="22.5" customHeight="1">
      <c r="B20" s="469"/>
      <c r="C20" s="495"/>
      <c r="D20" s="496" t="s">
        <v>248</v>
      </c>
      <c r="E20" s="496"/>
      <c r="F20" s="496"/>
      <c r="G20" s="496"/>
      <c r="H20" s="496"/>
      <c r="I20" s="496"/>
      <c r="J20" s="496"/>
      <c r="K20" s="505"/>
      <c r="L20" s="497" t="s">
        <v>249</v>
      </c>
      <c r="M20" s="497"/>
      <c r="N20" s="497"/>
      <c r="O20" s="497"/>
      <c r="P20" s="497"/>
      <c r="Q20" s="497"/>
      <c r="R20" s="506"/>
      <c r="S20" s="498"/>
      <c r="T20" s="498" t="s">
        <v>250</v>
      </c>
      <c r="U20" s="498"/>
      <c r="V20" s="498"/>
      <c r="W20" s="498"/>
      <c r="X20" s="498"/>
      <c r="Y20" s="498"/>
      <c r="Z20" s="510"/>
      <c r="AA20" s="470"/>
      <c r="AB20" s="377"/>
      <c r="AF20" s="29">
        <v>2022</v>
      </c>
      <c r="AG20" s="17" t="s">
        <v>1548</v>
      </c>
      <c r="AH20" s="78">
        <f>VLOOKUP(年度マスタ!$K$4&amp;"_"&amp;$AG20,データシート1!$A:$BT,MATCH("ab_"&amp;$AH$2,データシート1!$A$1:$BT$1,0),0)/10^4</f>
        <v>9.1258999999999997</v>
      </c>
      <c r="AI20" s="78">
        <f>VLOOKUP(年度マスタ!$K$4&amp;"_"&amp;$AG20,データシート1!$A:$BT,MATCH("ab_"&amp;AI$2,データシート1!$A$1:$BT$1,0),0)</f>
        <v>119</v>
      </c>
      <c r="AJ20" s="78">
        <f>VLOOKUP(年度マスタ!$K$4&amp;"_"&amp;$AG20,データシート1!$A:$BT,MATCH("ab_"&amp;AJ$2,データシート1!$A$1:$BT$1,0),0)</f>
        <v>12</v>
      </c>
      <c r="AK20" s="78">
        <f>VLOOKUP(年度マスタ!$K$4&amp;"_"&amp;$AG20,データシート1!$A:$BT,MATCH("ab_"&amp;AK$2,データシート1!$A$1:$BT$1,0),0)</f>
        <v>1283</v>
      </c>
      <c r="AL20" s="78">
        <f>VLOOKUP(年度マスタ!$K$4&amp;"_"&amp;$AG20,データシート1!$A:$BT,MATCH("ab_"&amp;AL$2,データシート1!$A$1:$BT$1,0),0)</f>
        <v>1959</v>
      </c>
      <c r="AM20" s="78">
        <f>VLOOKUP(年度マスタ!$K$4&amp;"_"&amp;$AG20,データシート1!$A:$BT,MATCH("ab_"&amp;AM$2,データシート1!$A$1:$BT$1,0),0)</f>
        <v>2154</v>
      </c>
      <c r="AN20" s="78">
        <f>VLOOKUP(年度マスタ!$K$4&amp;"_"&amp;$AG20,データシート1!$A:$BT,MATCH("ab_"&amp;AN$2,データシート1!$A$1:$BT$1,0),0)</f>
        <v>735</v>
      </c>
      <c r="AO20" s="78">
        <f>VLOOKUP(年度マスタ!$K$4&amp;"_"&amp;$AG20,データシート1!$A:$BT,MATCH("ab_"&amp;AO$2,データシート1!$A$1:$BT$1,0),0)</f>
        <v>3693</v>
      </c>
      <c r="AP20" s="78">
        <f>VLOOKUP(年度マスタ!$K$4&amp;"_"&amp;$AG20,データシート1!$A:$BT,MATCH("ab_"&amp;AP$2,データシート1!$A$1:$BT$1,0),0)</f>
        <v>0</v>
      </c>
      <c r="AQ20" s="954">
        <f>VLOOKUP(年度マスタ!$K$4&amp;"_"&amp;$AG20,データシート1!$A:$BT,MATCH("ab_"&amp;AQ$2,データシート1!$A$1:$BT$1,0),0)</f>
        <v>0.48691896297900672</v>
      </c>
    </row>
    <row r="21" spans="2:43" ht="16.5">
      <c r="B21" s="467"/>
      <c r="C21" s="487"/>
      <c r="D21" s="444" t="str">
        <f>AK6</f>
        <v>［人］</v>
      </c>
      <c r="E21" s="376"/>
      <c r="F21" s="376"/>
      <c r="G21" s="376"/>
      <c r="H21" s="376"/>
      <c r="I21" s="376"/>
      <c r="J21" s="376"/>
      <c r="K21" s="487"/>
      <c r="L21" s="444" t="str">
        <f>AL6</f>
        <v>［世帯］</v>
      </c>
      <c r="M21" s="376"/>
      <c r="N21" s="376"/>
      <c r="O21" s="376"/>
      <c r="P21" s="376"/>
      <c r="Q21" s="376"/>
      <c r="R21" s="488"/>
      <c r="S21" s="376"/>
      <c r="T21" s="444" t="str">
        <f>AM6</f>
        <v>［台］</v>
      </c>
      <c r="U21" s="376"/>
      <c r="V21" s="376"/>
      <c r="W21" s="376"/>
      <c r="X21" s="376"/>
      <c r="Y21" s="376"/>
      <c r="Z21" s="488"/>
      <c r="AA21" s="471"/>
    </row>
    <row r="22" spans="2:43" ht="20.45" customHeight="1">
      <c r="B22" s="467"/>
      <c r="C22" s="484"/>
      <c r="D22" s="231"/>
      <c r="E22" s="231"/>
      <c r="F22" s="229"/>
      <c r="G22" s="229"/>
      <c r="H22" s="229"/>
      <c r="I22" s="229"/>
      <c r="J22" s="229"/>
      <c r="K22" s="486"/>
      <c r="L22" s="231"/>
      <c r="M22" s="231"/>
      <c r="N22" s="229"/>
      <c r="O22" s="229"/>
      <c r="P22" s="229"/>
      <c r="Q22" s="229"/>
      <c r="R22" s="468"/>
      <c r="S22" s="229"/>
      <c r="T22" s="231"/>
      <c r="U22" s="231"/>
      <c r="V22" s="231"/>
      <c r="W22" s="229"/>
      <c r="X22" s="229"/>
      <c r="Y22" s="229"/>
      <c r="Z22" s="474"/>
      <c r="AA22" s="474"/>
      <c r="AB22" s="21"/>
    </row>
    <row r="23" spans="2:43" ht="20.45" customHeight="1">
      <c r="B23" s="467"/>
      <c r="C23" s="485"/>
      <c r="D23" s="231"/>
      <c r="E23" s="229"/>
      <c r="F23" s="229"/>
      <c r="G23" s="229"/>
      <c r="H23" s="229"/>
      <c r="I23" s="229"/>
      <c r="J23" s="229"/>
      <c r="K23" s="485"/>
      <c r="L23" s="231"/>
      <c r="M23" s="229"/>
      <c r="N23" s="229"/>
      <c r="O23" s="229"/>
      <c r="P23" s="229"/>
      <c r="Q23" s="229"/>
      <c r="R23" s="468"/>
      <c r="S23" s="171"/>
      <c r="T23" s="231"/>
      <c r="U23" s="229"/>
      <c r="V23" s="229"/>
      <c r="W23" s="229"/>
      <c r="X23" s="229"/>
      <c r="Y23" s="229"/>
      <c r="Z23" s="468"/>
      <c r="AA23" s="468"/>
    </row>
    <row r="24" spans="2:43" ht="20.45" customHeight="1">
      <c r="B24" s="467"/>
      <c r="C24" s="485"/>
      <c r="D24" s="231"/>
      <c r="E24" s="229"/>
      <c r="F24" s="229"/>
      <c r="G24" s="229"/>
      <c r="H24" s="229"/>
      <c r="I24" s="229"/>
      <c r="J24" s="229"/>
      <c r="K24" s="485"/>
      <c r="L24" s="231"/>
      <c r="M24" s="229"/>
      <c r="N24" s="229"/>
      <c r="O24" s="229"/>
      <c r="P24" s="229"/>
      <c r="Q24" s="229"/>
      <c r="R24" s="468"/>
      <c r="S24" s="171"/>
      <c r="T24" s="231"/>
      <c r="U24" s="229"/>
      <c r="V24" s="229"/>
      <c r="W24" s="229"/>
      <c r="X24" s="229"/>
      <c r="Y24" s="229"/>
      <c r="Z24" s="468"/>
      <c r="AA24" s="468"/>
      <c r="AB24" s="21"/>
    </row>
    <row r="25" spans="2:43" ht="20.45" customHeight="1">
      <c r="B25" s="467"/>
      <c r="C25" s="485"/>
      <c r="D25" s="231"/>
      <c r="E25" s="229"/>
      <c r="F25" s="229"/>
      <c r="G25" s="229"/>
      <c r="H25" s="229"/>
      <c r="I25" s="229"/>
      <c r="J25" s="229"/>
      <c r="K25" s="485"/>
      <c r="L25" s="231"/>
      <c r="M25" s="229"/>
      <c r="N25" s="229"/>
      <c r="O25" s="229"/>
      <c r="P25" s="229"/>
      <c r="Q25" s="229"/>
      <c r="R25" s="468"/>
      <c r="S25" s="171"/>
      <c r="T25" s="231"/>
      <c r="U25" s="229"/>
      <c r="V25" s="229"/>
      <c r="W25" s="229"/>
      <c r="X25" s="229"/>
      <c r="Y25" s="229"/>
      <c r="Z25" s="468"/>
      <c r="AA25" s="468"/>
    </row>
    <row r="26" spans="2:43" s="21" customFormat="1" ht="20.45" customHeight="1">
      <c r="B26" s="467"/>
      <c r="C26" s="485"/>
      <c r="D26" s="231"/>
      <c r="E26" s="229"/>
      <c r="F26" s="229"/>
      <c r="G26" s="229"/>
      <c r="H26" s="229"/>
      <c r="I26" s="229"/>
      <c r="J26" s="229"/>
      <c r="K26" s="485"/>
      <c r="L26" s="231"/>
      <c r="M26" s="229"/>
      <c r="N26" s="229"/>
      <c r="O26" s="229"/>
      <c r="P26" s="229"/>
      <c r="Q26" s="229"/>
      <c r="R26" s="468"/>
      <c r="S26" s="171"/>
      <c r="T26" s="231"/>
      <c r="U26" s="229"/>
      <c r="V26" s="229"/>
      <c r="W26" s="229"/>
      <c r="X26" s="229"/>
      <c r="Y26" s="229"/>
      <c r="Z26" s="468"/>
      <c r="AA26" s="468"/>
      <c r="AC26" s="16"/>
      <c r="AD26" s="16"/>
      <c r="AE26" s="16"/>
      <c r="AF26" s="16"/>
      <c r="AG26" s="16"/>
      <c r="AH26" s="16"/>
      <c r="AI26" s="16"/>
      <c r="AJ26" s="16"/>
    </row>
    <row r="27" spans="2:43" ht="20.45" customHeight="1">
      <c r="B27" s="467"/>
      <c r="C27" s="485"/>
      <c r="D27" s="231"/>
      <c r="E27" s="229"/>
      <c r="F27" s="229"/>
      <c r="G27" s="229"/>
      <c r="H27" s="229"/>
      <c r="I27" s="229"/>
      <c r="J27" s="229"/>
      <c r="K27" s="485"/>
      <c r="L27" s="231"/>
      <c r="M27" s="229"/>
      <c r="N27" s="229"/>
      <c r="O27" s="229"/>
      <c r="P27" s="229"/>
      <c r="Q27" s="229"/>
      <c r="R27" s="468"/>
      <c r="S27" s="171"/>
      <c r="T27" s="231"/>
      <c r="U27" s="229"/>
      <c r="V27" s="229"/>
      <c r="W27" s="229"/>
      <c r="X27" s="229"/>
      <c r="Y27" s="229"/>
      <c r="Z27" s="468"/>
      <c r="AA27" s="468"/>
    </row>
    <row r="28" spans="2:43" ht="20.45" customHeight="1">
      <c r="B28" s="467"/>
      <c r="C28" s="485"/>
      <c r="D28" s="231"/>
      <c r="E28" s="229"/>
      <c r="F28" s="229"/>
      <c r="G28" s="229"/>
      <c r="H28" s="229"/>
      <c r="I28" s="229"/>
      <c r="J28" s="229"/>
      <c r="K28" s="485"/>
      <c r="L28" s="231"/>
      <c r="M28" s="229"/>
      <c r="N28" s="229"/>
      <c r="O28" s="229"/>
      <c r="P28" s="229"/>
      <c r="Q28" s="229"/>
      <c r="R28" s="468"/>
      <c r="S28" s="171"/>
      <c r="T28" s="231"/>
      <c r="U28" s="229"/>
      <c r="V28" s="229"/>
      <c r="W28" s="229"/>
      <c r="X28" s="229"/>
      <c r="Y28" s="229"/>
      <c r="Z28" s="468"/>
      <c r="AA28" s="468"/>
      <c r="AB28" s="21"/>
      <c r="AG28" s="21"/>
      <c r="AH28" s="21"/>
      <c r="AI28" s="21"/>
    </row>
    <row r="29" spans="2:43" ht="20.45" customHeight="1">
      <c r="B29" s="467"/>
      <c r="C29" s="485"/>
      <c r="D29" s="231"/>
      <c r="E29" s="229"/>
      <c r="F29" s="229"/>
      <c r="G29" s="229"/>
      <c r="H29" s="229"/>
      <c r="I29" s="229"/>
      <c r="J29" s="229"/>
      <c r="K29" s="485"/>
      <c r="L29" s="231"/>
      <c r="M29" s="229"/>
      <c r="N29" s="229"/>
      <c r="O29" s="229"/>
      <c r="P29" s="229"/>
      <c r="Q29" s="229"/>
      <c r="R29" s="468"/>
      <c r="S29" s="171"/>
      <c r="T29" s="231"/>
      <c r="U29" s="229"/>
      <c r="V29" s="229"/>
      <c r="W29" s="229"/>
      <c r="X29" s="229"/>
      <c r="Y29" s="229"/>
      <c r="Z29" s="468"/>
      <c r="AA29" s="468"/>
      <c r="AG29" s="21"/>
      <c r="AH29" s="21"/>
      <c r="AI29" s="21"/>
    </row>
    <row r="30" spans="2:43" ht="20.45" customHeight="1">
      <c r="B30" s="467"/>
      <c r="C30" s="485"/>
      <c r="D30" s="231"/>
      <c r="E30" s="229"/>
      <c r="F30" s="229"/>
      <c r="G30" s="229"/>
      <c r="H30" s="229"/>
      <c r="I30" s="229"/>
      <c r="J30" s="229"/>
      <c r="K30" s="485"/>
      <c r="L30" s="231"/>
      <c r="M30" s="229"/>
      <c r="N30" s="229"/>
      <c r="O30" s="229"/>
      <c r="P30" s="229"/>
      <c r="Q30" s="229"/>
      <c r="R30" s="468"/>
      <c r="S30" s="171"/>
      <c r="T30" s="231"/>
      <c r="U30" s="229"/>
      <c r="V30" s="229"/>
      <c r="W30" s="229"/>
      <c r="X30" s="229"/>
      <c r="Y30" s="229"/>
      <c r="Z30" s="468"/>
      <c r="AA30" s="468"/>
      <c r="AB30" s="21"/>
      <c r="AG30" s="21"/>
      <c r="AH30" s="21"/>
      <c r="AI30" s="21"/>
    </row>
    <row r="31" spans="2:43" ht="20.45" customHeight="1">
      <c r="B31" s="467"/>
      <c r="C31" s="485"/>
      <c r="D31" s="231"/>
      <c r="E31" s="229"/>
      <c r="F31" s="229"/>
      <c r="G31" s="229"/>
      <c r="H31" s="229"/>
      <c r="I31" s="229"/>
      <c r="J31" s="229"/>
      <c r="K31" s="485"/>
      <c r="L31" s="231"/>
      <c r="M31" s="229"/>
      <c r="N31" s="229"/>
      <c r="O31" s="229"/>
      <c r="P31" s="229"/>
      <c r="Q31" s="229"/>
      <c r="R31" s="468"/>
      <c r="S31" s="171"/>
      <c r="T31" s="231"/>
      <c r="U31" s="229"/>
      <c r="V31" s="229"/>
      <c r="W31" s="229"/>
      <c r="X31" s="229"/>
      <c r="Y31" s="229"/>
      <c r="Z31" s="468"/>
      <c r="AA31" s="468"/>
    </row>
    <row r="32" spans="2:43" ht="20.45" customHeight="1">
      <c r="B32" s="467"/>
      <c r="C32" s="484"/>
      <c r="D32" s="229"/>
      <c r="E32" s="229"/>
      <c r="F32" s="229"/>
      <c r="G32" s="229"/>
      <c r="H32" s="229"/>
      <c r="I32" s="229"/>
      <c r="J32" s="229"/>
      <c r="K32" s="485"/>
      <c r="L32" s="231"/>
      <c r="M32" s="229"/>
      <c r="N32" s="229"/>
      <c r="O32" s="229"/>
      <c r="P32" s="229"/>
      <c r="Q32" s="229"/>
      <c r="R32" s="468"/>
      <c r="S32" s="171"/>
      <c r="T32" s="231"/>
      <c r="U32" s="229"/>
      <c r="V32" s="229"/>
      <c r="W32" s="229"/>
      <c r="X32" s="229"/>
      <c r="Y32" s="229"/>
      <c r="Z32" s="468"/>
      <c r="AA32" s="468"/>
      <c r="AB32" s="21"/>
      <c r="AC32" s="21"/>
      <c r="AD32" s="21"/>
      <c r="AE32" s="21"/>
      <c r="AF32" s="21"/>
    </row>
    <row r="33" spans="2:33" ht="61.35" customHeight="1">
      <c r="B33" s="467"/>
      <c r="C33" s="467"/>
      <c r="D33" s="173"/>
      <c r="E33" s="173"/>
      <c r="F33" s="173"/>
      <c r="G33" s="173"/>
      <c r="H33" s="173"/>
      <c r="I33" s="173"/>
      <c r="J33" s="173"/>
      <c r="K33" s="467"/>
      <c r="L33" s="231"/>
      <c r="M33" s="229"/>
      <c r="N33" s="229"/>
      <c r="O33" s="229"/>
      <c r="P33" s="229"/>
      <c r="Q33" s="229"/>
      <c r="R33" s="468"/>
      <c r="S33" s="229"/>
      <c r="T33" s="231"/>
      <c r="U33" s="229"/>
      <c r="V33" s="229"/>
      <c r="W33" s="229"/>
      <c r="X33" s="229"/>
      <c r="Y33" s="229"/>
      <c r="Z33" s="468"/>
      <c r="AA33" s="468"/>
      <c r="AC33" s="21"/>
      <c r="AD33" s="21"/>
      <c r="AE33" s="21"/>
      <c r="AF33" s="21"/>
    </row>
    <row r="34" spans="2:33" s="303" customFormat="1" ht="22.5" customHeight="1">
      <c r="B34" s="469"/>
      <c r="C34" s="491"/>
      <c r="D34" s="492" t="s">
        <v>251</v>
      </c>
      <c r="E34" s="492"/>
      <c r="F34" s="492"/>
      <c r="G34" s="492"/>
      <c r="H34" s="492"/>
      <c r="I34" s="492"/>
      <c r="J34" s="492"/>
      <c r="K34" s="507"/>
      <c r="L34" s="493" t="s">
        <v>252</v>
      </c>
      <c r="M34" s="493"/>
      <c r="N34" s="493"/>
      <c r="O34" s="493"/>
      <c r="P34" s="493"/>
      <c r="Q34" s="493"/>
      <c r="R34" s="508"/>
      <c r="S34" s="494"/>
      <c r="T34" s="494" t="s">
        <v>253</v>
      </c>
      <c r="U34" s="494"/>
      <c r="V34" s="494"/>
      <c r="W34" s="494"/>
      <c r="X34" s="494"/>
      <c r="Y34" s="494"/>
      <c r="Z34" s="511"/>
      <c r="AA34" s="470"/>
      <c r="AB34" s="377"/>
      <c r="AC34" s="377"/>
      <c r="AD34" s="377"/>
      <c r="AE34" s="377"/>
      <c r="AF34" s="377"/>
    </row>
    <row r="35" spans="2:33" ht="19.5" customHeight="1">
      <c r="B35" s="467"/>
      <c r="C35" s="487"/>
      <c r="D35" s="444" t="str">
        <f>AO6</f>
        <v>［人］</v>
      </c>
      <c r="E35" s="376"/>
      <c r="F35" s="376"/>
      <c r="G35" s="376"/>
      <c r="H35" s="376"/>
      <c r="I35" s="376"/>
      <c r="J35" s="376"/>
      <c r="K35" s="487"/>
      <c r="L35" s="444" t="str">
        <f>AP6</f>
        <v>［トン］</v>
      </c>
      <c r="M35" s="376"/>
      <c r="N35" s="376"/>
      <c r="O35" s="376"/>
      <c r="P35" s="376"/>
      <c r="Q35" s="376"/>
      <c r="R35" s="488"/>
      <c r="S35" s="689"/>
      <c r="T35" s="448" t="s">
        <v>106</v>
      </c>
      <c r="U35" s="449"/>
      <c r="V35" s="376"/>
      <c r="W35" s="376"/>
      <c r="X35" s="376"/>
      <c r="Y35" s="376"/>
      <c r="Z35" s="488"/>
      <c r="AA35" s="471"/>
    </row>
    <row r="36" spans="2:33" ht="20.45" customHeight="1">
      <c r="B36" s="467"/>
      <c r="C36" s="485"/>
      <c r="D36" s="231"/>
      <c r="E36" s="229"/>
      <c r="F36" s="229"/>
      <c r="G36" s="229"/>
      <c r="H36" s="229"/>
      <c r="I36" s="229"/>
      <c r="J36" s="229"/>
      <c r="K36" s="485"/>
      <c r="L36" s="231"/>
      <c r="M36" s="229"/>
      <c r="N36" s="229"/>
      <c r="O36" s="229"/>
      <c r="P36" s="229"/>
      <c r="Q36" s="229"/>
      <c r="R36" s="468"/>
      <c r="S36" s="485"/>
      <c r="T36" s="231"/>
      <c r="U36" s="229"/>
      <c r="V36" s="229"/>
      <c r="W36" s="229"/>
      <c r="X36" s="229"/>
      <c r="Y36" s="229"/>
      <c r="Z36" s="468"/>
      <c r="AA36" s="468"/>
      <c r="AB36" s="21"/>
    </row>
    <row r="37" spans="2:33" ht="20.45" customHeight="1">
      <c r="B37" s="467"/>
      <c r="C37" s="485"/>
      <c r="D37" s="231"/>
      <c r="E37" s="229"/>
      <c r="F37" s="229"/>
      <c r="G37" s="229"/>
      <c r="H37" s="229"/>
      <c r="I37" s="229"/>
      <c r="J37" s="229"/>
      <c r="K37" s="485"/>
      <c r="L37" s="231"/>
      <c r="M37" s="229"/>
      <c r="N37" s="229"/>
      <c r="O37" s="229"/>
      <c r="P37" s="229"/>
      <c r="Q37" s="229"/>
      <c r="R37" s="468"/>
      <c r="S37" s="485"/>
      <c r="T37" s="231"/>
      <c r="U37" s="229"/>
      <c r="V37" s="229"/>
      <c r="W37" s="229"/>
      <c r="X37" s="229"/>
      <c r="Y37" s="229"/>
      <c r="Z37" s="468"/>
      <c r="AA37" s="468"/>
    </row>
    <row r="38" spans="2:33" ht="20.45" customHeight="1">
      <c r="B38" s="467"/>
      <c r="C38" s="485"/>
      <c r="D38" s="231"/>
      <c r="E38" s="229"/>
      <c r="F38" s="229"/>
      <c r="G38" s="229"/>
      <c r="H38" s="229"/>
      <c r="I38" s="229"/>
      <c r="J38" s="229"/>
      <c r="K38" s="485"/>
      <c r="L38" s="231"/>
      <c r="M38" s="229"/>
      <c r="N38" s="229"/>
      <c r="O38" s="229"/>
      <c r="P38" s="229"/>
      <c r="Q38" s="229"/>
      <c r="R38" s="468"/>
      <c r="S38" s="485"/>
      <c r="T38" s="231"/>
      <c r="U38" s="229"/>
      <c r="V38" s="229"/>
      <c r="W38" s="229"/>
      <c r="X38" s="229"/>
      <c r="Y38" s="229"/>
      <c r="Z38" s="468"/>
      <c r="AA38" s="468"/>
      <c r="AB38" s="21"/>
    </row>
    <row r="39" spans="2:33" ht="20.45" customHeight="1">
      <c r="B39" s="467"/>
      <c r="C39" s="485"/>
      <c r="D39" s="231"/>
      <c r="E39" s="871"/>
      <c r="F39" s="229"/>
      <c r="G39" s="229"/>
      <c r="H39" s="229"/>
      <c r="I39" s="229"/>
      <c r="J39" s="229"/>
      <c r="K39" s="485"/>
      <c r="L39" s="231"/>
      <c r="M39" s="229"/>
      <c r="N39" s="229"/>
      <c r="O39" s="229"/>
      <c r="P39" s="229"/>
      <c r="Q39" s="229"/>
      <c r="R39" s="468"/>
      <c r="S39" s="485"/>
      <c r="T39" s="231"/>
      <c r="U39" s="229"/>
      <c r="V39" s="229"/>
      <c r="W39" s="229"/>
      <c r="X39" s="229"/>
      <c r="Y39" s="229"/>
      <c r="Z39" s="468"/>
      <c r="AA39" s="468"/>
    </row>
    <row r="40" spans="2:33" ht="20.45" customHeight="1">
      <c r="B40" s="467"/>
      <c r="C40" s="485"/>
      <c r="D40" s="231"/>
      <c r="E40" s="229"/>
      <c r="F40" s="229"/>
      <c r="G40" s="229"/>
      <c r="H40" s="229"/>
      <c r="I40" s="229"/>
      <c r="J40" s="229"/>
      <c r="K40" s="485"/>
      <c r="L40" s="231"/>
      <c r="M40" s="229"/>
      <c r="N40" s="229"/>
      <c r="O40" s="229"/>
      <c r="P40" s="229"/>
      <c r="Q40" s="229"/>
      <c r="R40" s="468"/>
      <c r="S40" s="485"/>
      <c r="T40" s="231"/>
      <c r="U40" s="229"/>
      <c r="V40" s="229"/>
      <c r="W40" s="229"/>
      <c r="X40" s="229"/>
      <c r="Y40" s="229"/>
      <c r="Z40" s="468"/>
      <c r="AA40" s="468"/>
      <c r="AB40" s="21"/>
    </row>
    <row r="41" spans="2:33" ht="20.45" customHeight="1">
      <c r="B41" s="467"/>
      <c r="C41" s="485"/>
      <c r="D41" s="231"/>
      <c r="E41" s="229"/>
      <c r="F41" s="229"/>
      <c r="G41" s="229"/>
      <c r="H41" s="229"/>
      <c r="I41" s="229"/>
      <c r="J41" s="229"/>
      <c r="K41" s="485"/>
      <c r="L41" s="231"/>
      <c r="M41" s="229"/>
      <c r="N41" s="229"/>
      <c r="O41" s="229"/>
      <c r="P41" s="229"/>
      <c r="Q41" s="229"/>
      <c r="R41" s="468"/>
      <c r="S41" s="485"/>
      <c r="T41" s="231"/>
      <c r="U41" s="229"/>
      <c r="V41" s="229"/>
      <c r="W41" s="229"/>
      <c r="X41" s="229"/>
      <c r="Y41" s="229"/>
      <c r="Z41" s="468"/>
      <c r="AA41" s="468"/>
    </row>
    <row r="42" spans="2:33" ht="20.45" customHeight="1">
      <c r="B42" s="467"/>
      <c r="C42" s="485"/>
      <c r="D42" s="231"/>
      <c r="E42" s="229"/>
      <c r="F42" s="229"/>
      <c r="G42" s="229"/>
      <c r="H42" s="229"/>
      <c r="I42" s="229"/>
      <c r="J42" s="229"/>
      <c r="K42" s="485"/>
      <c r="L42" s="231"/>
      <c r="M42" s="229"/>
      <c r="N42" s="229"/>
      <c r="O42" s="229"/>
      <c r="P42" s="229"/>
      <c r="Q42" s="229"/>
      <c r="R42" s="468"/>
      <c r="S42" s="485"/>
      <c r="T42" s="231"/>
      <c r="U42" s="229"/>
      <c r="V42" s="229"/>
      <c r="W42" s="229"/>
      <c r="X42" s="229"/>
      <c r="Y42" s="229"/>
      <c r="Z42" s="468"/>
      <c r="AA42" s="468"/>
      <c r="AB42" s="21"/>
    </row>
    <row r="43" spans="2:33" ht="20.45" customHeight="1">
      <c r="B43" s="467"/>
      <c r="C43" s="485"/>
      <c r="D43" s="231"/>
      <c r="E43" s="229"/>
      <c r="F43" s="229"/>
      <c r="G43" s="229"/>
      <c r="H43" s="229"/>
      <c r="I43" s="229"/>
      <c r="J43" s="229"/>
      <c r="K43" s="485"/>
      <c r="L43" s="231"/>
      <c r="M43" s="229"/>
      <c r="N43" s="229"/>
      <c r="O43" s="229"/>
      <c r="P43" s="229"/>
      <c r="Q43" s="229"/>
      <c r="R43" s="468"/>
      <c r="S43" s="485"/>
      <c r="T43" s="231"/>
      <c r="U43" s="229"/>
      <c r="V43" s="229"/>
      <c r="W43" s="229"/>
      <c r="X43" s="229"/>
      <c r="Y43" s="229"/>
      <c r="Z43" s="468"/>
      <c r="AA43" s="468"/>
    </row>
    <row r="44" spans="2:33" ht="20.45" customHeight="1">
      <c r="B44" s="467"/>
      <c r="C44" s="485"/>
      <c r="D44" s="231"/>
      <c r="E44" s="229"/>
      <c r="F44" s="229"/>
      <c r="G44" s="229"/>
      <c r="H44" s="229"/>
      <c r="I44" s="229"/>
      <c r="J44" s="229"/>
      <c r="K44" s="485"/>
      <c r="L44" s="231"/>
      <c r="M44" s="229"/>
      <c r="N44" s="229"/>
      <c r="O44" s="229"/>
      <c r="P44" s="229"/>
      <c r="Q44" s="229"/>
      <c r="R44" s="468"/>
      <c r="S44" s="485"/>
      <c r="T44" s="231"/>
      <c r="U44" s="229"/>
      <c r="V44" s="229"/>
      <c r="W44" s="229"/>
      <c r="X44" s="229"/>
      <c r="Y44" s="229"/>
      <c r="Z44" s="468"/>
      <c r="AA44" s="468"/>
      <c r="AB44" s="21"/>
    </row>
    <row r="45" spans="2:33" ht="20.45" customHeight="1">
      <c r="B45" s="467"/>
      <c r="C45" s="467"/>
      <c r="D45" s="173"/>
      <c r="E45" s="173"/>
      <c r="F45" s="173"/>
      <c r="G45" s="173"/>
      <c r="H45" s="173"/>
      <c r="I45" s="173"/>
      <c r="J45" s="173"/>
      <c r="K45" s="467"/>
      <c r="L45" s="173"/>
      <c r="M45" s="173"/>
      <c r="N45" s="173"/>
      <c r="O45" s="173"/>
      <c r="P45" s="173"/>
      <c r="Q45" s="173"/>
      <c r="R45" s="473"/>
      <c r="S45" s="467"/>
      <c r="T45" s="173"/>
      <c r="U45" s="173"/>
      <c r="V45" s="173"/>
      <c r="W45" s="173"/>
      <c r="X45" s="173"/>
      <c r="Y45" s="173"/>
      <c r="Z45" s="473"/>
      <c r="AA45" s="473"/>
    </row>
    <row r="46" spans="2:33" ht="20.45" customHeight="1">
      <c r="B46" s="467"/>
      <c r="C46" s="467"/>
      <c r="D46" s="173"/>
      <c r="E46" s="173"/>
      <c r="F46" s="173"/>
      <c r="G46" s="173"/>
      <c r="H46" s="173"/>
      <c r="I46" s="173"/>
      <c r="J46" s="173"/>
      <c r="K46" s="467"/>
      <c r="L46" s="173"/>
      <c r="M46" s="173"/>
      <c r="N46" s="173"/>
      <c r="O46" s="173"/>
      <c r="P46" s="173"/>
      <c r="Q46" s="173"/>
      <c r="R46" s="473"/>
      <c r="S46" s="467"/>
      <c r="T46" s="173"/>
      <c r="U46" s="173"/>
      <c r="V46" s="173"/>
      <c r="W46" s="173"/>
      <c r="X46" s="173"/>
      <c r="Y46" s="173"/>
      <c r="Z46" s="473"/>
      <c r="AA46" s="473"/>
      <c r="AB46" s="21"/>
    </row>
    <row r="47" spans="2:33" ht="61.35" customHeight="1">
      <c r="B47" s="467"/>
      <c r="C47" s="489"/>
      <c r="D47" s="477"/>
      <c r="E47" s="478"/>
      <c r="F47" s="478"/>
      <c r="G47" s="478"/>
      <c r="H47" s="478"/>
      <c r="I47" s="478"/>
      <c r="J47" s="476"/>
      <c r="K47" s="687"/>
      <c r="L47" s="577"/>
      <c r="M47" s="577"/>
      <c r="N47" s="577"/>
      <c r="O47" s="577"/>
      <c r="P47" s="577"/>
      <c r="Q47" s="577"/>
      <c r="R47" s="688"/>
      <c r="S47" s="475"/>
      <c r="T47" s="477"/>
      <c r="U47" s="478"/>
      <c r="V47" s="478"/>
      <c r="W47" s="478"/>
      <c r="X47" s="478"/>
      <c r="Y47" s="478"/>
      <c r="Z47" s="480"/>
      <c r="AA47" s="468"/>
      <c r="AG47" s="21"/>
    </row>
    <row r="48" spans="2:33" ht="7.5" customHeight="1">
      <c r="B48" s="475"/>
      <c r="C48" s="476"/>
      <c r="D48" s="477"/>
      <c r="E48" s="478"/>
      <c r="F48" s="478"/>
      <c r="G48" s="478"/>
      <c r="H48" s="478"/>
      <c r="I48" s="478"/>
      <c r="J48" s="478"/>
      <c r="K48" s="478"/>
      <c r="L48" s="476"/>
      <c r="M48" s="479"/>
      <c r="N48" s="476"/>
      <c r="O48" s="476"/>
      <c r="P48" s="476"/>
      <c r="Q48" s="476"/>
      <c r="R48" s="476"/>
      <c r="S48" s="476"/>
      <c r="T48" s="477"/>
      <c r="U48" s="478"/>
      <c r="V48" s="478"/>
      <c r="W48" s="478"/>
      <c r="X48" s="478"/>
      <c r="Y48" s="478"/>
      <c r="Z48" s="478"/>
      <c r="AA48" s="480"/>
      <c r="AB48" s="21"/>
    </row>
    <row r="49" spans="2:28" ht="5.0999999999999996" customHeight="1"/>
    <row r="50" spans="2:28" ht="77.45" customHeight="1">
      <c r="B50" s="1101" t="s">
        <v>1625</v>
      </c>
      <c r="C50" s="1101"/>
      <c r="D50" s="1101"/>
      <c r="E50" s="1101"/>
      <c r="F50" s="1101"/>
      <c r="G50" s="1101"/>
      <c r="H50" s="1101"/>
      <c r="I50" s="1101"/>
      <c r="J50" s="1101"/>
      <c r="K50" s="1101"/>
      <c r="L50" s="1101"/>
      <c r="M50" s="1101"/>
      <c r="N50" s="1101"/>
      <c r="O50" s="1101"/>
      <c r="P50" s="1101"/>
      <c r="Q50" s="1101"/>
      <c r="R50" s="1101"/>
      <c r="S50" s="1101"/>
      <c r="T50" s="1101"/>
      <c r="U50" s="1101"/>
      <c r="V50" s="1101"/>
      <c r="W50" s="1101"/>
      <c r="X50" s="1101"/>
      <c r="Y50" s="1101"/>
      <c r="Z50" s="1101"/>
      <c r="AA50" s="1101"/>
      <c r="AB50" s="21"/>
    </row>
    <row r="51" spans="2:28" ht="6.95" customHeight="1"/>
    <row r="52" spans="2:28" ht="72.95" customHeight="1">
      <c r="B52" s="1109"/>
      <c r="C52" s="1110"/>
      <c r="D52" s="1110"/>
      <c r="E52" s="1110"/>
      <c r="F52" s="1110"/>
      <c r="G52" s="1110"/>
      <c r="H52" s="1110"/>
      <c r="I52" s="1110"/>
      <c r="J52" s="1110"/>
      <c r="K52" s="1110"/>
      <c r="L52" s="1110"/>
      <c r="M52" s="1110"/>
      <c r="N52" s="1110"/>
      <c r="O52" s="1110"/>
      <c r="P52" s="1110"/>
      <c r="Q52" s="1110"/>
      <c r="R52" s="1110"/>
      <c r="S52" s="1110"/>
      <c r="T52" s="1110"/>
      <c r="U52" s="1110"/>
      <c r="V52" s="1110"/>
      <c r="W52" s="1110"/>
      <c r="X52" s="1110"/>
      <c r="Y52" s="1110"/>
      <c r="Z52" s="1110"/>
      <c r="AA52" s="369"/>
    </row>
    <row r="53" spans="2:28">
      <c r="L53" s="370"/>
      <c r="M53" s="16"/>
      <c r="N53" s="370"/>
      <c r="O53" s="370"/>
      <c r="P53" s="370"/>
      <c r="Q53" s="370"/>
      <c r="R53" s="370"/>
      <c r="S53" s="370"/>
      <c r="T53" s="370"/>
      <c r="U53" s="370"/>
      <c r="V53" s="370"/>
      <c r="W53" s="370"/>
      <c r="X53" s="370"/>
      <c r="Y53" s="370"/>
      <c r="Z53" s="370"/>
      <c r="AA53" s="370"/>
    </row>
    <row r="54" spans="2:28" ht="12" customHeight="1">
      <c r="L54" s="16"/>
      <c r="M54" s="29"/>
      <c r="T54" s="21"/>
      <c r="U54" s="29"/>
      <c r="Z54" s="21"/>
      <c r="AA54" s="21"/>
    </row>
    <row r="55" spans="2:28">
      <c r="L55" s="16"/>
      <c r="M55" s="29"/>
      <c r="T55" s="21"/>
      <c r="U55" s="29"/>
      <c r="Z55" s="21"/>
      <c r="AA55" s="21"/>
    </row>
    <row r="56" spans="2:28">
      <c r="L56" s="16"/>
      <c r="M56" s="29"/>
      <c r="T56" s="21"/>
      <c r="U56" s="29"/>
      <c r="Z56" s="21"/>
      <c r="AA56" s="21"/>
    </row>
    <row r="57" spans="2:28">
      <c r="L57" s="16"/>
      <c r="M57" s="29"/>
      <c r="T57" s="21"/>
      <c r="U57" s="29"/>
      <c r="Z57" s="21"/>
      <c r="AA57" s="21"/>
    </row>
    <row r="58" spans="2:28">
      <c r="L58" s="21"/>
      <c r="M58" s="29"/>
      <c r="T58" s="21"/>
      <c r="U58" s="29"/>
      <c r="Z58" s="21"/>
      <c r="AA58" s="21"/>
    </row>
  </sheetData>
  <mergeCells count="3">
    <mergeCell ref="AM4:AN4"/>
    <mergeCell ref="B52:Z52"/>
    <mergeCell ref="B50:AA50"/>
  </mergeCells>
  <phoneticPr fontId="7"/>
  <printOptions horizontalCentered="1" verticalCentered="1"/>
  <pageMargins left="0.19685039370078741" right="0.19685039370078741" top="0.19685039370078741" bottom="0.19685039370078741" header="0" footer="0"/>
  <pageSetup paperSize="8" scale="4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FE0BB-EF9B-4071-8099-106316E7D994}">
  <sheetPr codeName="Sheet4">
    <tabColor rgb="FF1B8D82"/>
    <pageSetUpPr fitToPage="1"/>
  </sheetPr>
  <dimension ref="A1:BK125"/>
  <sheetViews>
    <sheetView showGridLines="0" defaultGridColor="0" showWhiteSpace="0" view="pageBreakPreview" colorId="47" zoomScale="60" zoomScaleNormal="60" zoomScalePageLayoutView="70" workbookViewId="0"/>
  </sheetViews>
  <sheetFormatPr defaultColWidth="3.5" defaultRowHeight="12"/>
  <cols>
    <col min="1" max="1" width="1.5" style="16" customWidth="1"/>
    <col min="2" max="2" width="2.5" style="16" customWidth="1"/>
    <col min="3" max="3" width="4.1640625" style="16" customWidth="1"/>
    <col min="4" max="4" width="3.83203125" style="16" customWidth="1"/>
    <col min="5" max="5" width="17.33203125" style="16" customWidth="1"/>
    <col min="6" max="16" width="10.6640625" style="16" customWidth="1"/>
    <col min="17" max="17" width="7.6640625" style="16" customWidth="1"/>
    <col min="18" max="21" width="12.5" style="16" customWidth="1"/>
    <col min="22" max="25" width="5.5" style="16" customWidth="1"/>
    <col min="26" max="26" width="1.83203125" style="16" customWidth="1"/>
    <col min="27" max="27" width="1.5" style="16" customWidth="1"/>
    <col min="28" max="28" width="2.1640625" style="16" customWidth="1"/>
    <col min="29" max="29" width="4.33203125" style="16" customWidth="1"/>
    <col min="30" max="30" width="2.5" style="16" customWidth="1"/>
    <col min="31" max="31" width="12.1640625" style="16" customWidth="1"/>
    <col min="32" max="42" width="10.5" style="16" customWidth="1"/>
    <col min="43" max="43" width="2.6640625" style="16" customWidth="1"/>
    <col min="44" max="44" width="1.83203125" style="16" customWidth="1"/>
    <col min="45" max="47" width="3.5" style="16"/>
    <col min="48" max="49" width="21.5" style="16" customWidth="1"/>
    <col min="50" max="50" width="22.33203125" style="16" customWidth="1"/>
    <col min="51" max="51" width="19.33203125" style="16" customWidth="1"/>
    <col min="52" max="52" width="13.5" style="16" customWidth="1"/>
    <col min="53" max="53" width="12.6640625" style="16" customWidth="1"/>
    <col min="54" max="54" width="30.83203125" style="16" customWidth="1"/>
    <col min="55" max="55" width="34.33203125" style="16" customWidth="1"/>
    <col min="56" max="56" width="56.5" style="16" customWidth="1"/>
    <col min="57" max="65" width="12.6640625" style="16" customWidth="1"/>
    <col min="66" max="16384" width="3.5" style="16"/>
  </cols>
  <sheetData>
    <row r="1" spans="1:63" ht="3" customHeight="1">
      <c r="A1" s="251"/>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row>
    <row r="2" spans="1:63" s="155" customFormat="1" ht="45" customHeight="1">
      <c r="A2" s="251"/>
      <c r="B2" s="378" t="s">
        <v>254</v>
      </c>
      <c r="C2" s="252"/>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4"/>
      <c r="AD2" s="168"/>
      <c r="AE2" s="168"/>
      <c r="AF2" s="168"/>
      <c r="AG2" s="168"/>
      <c r="AH2" s="168"/>
      <c r="AI2" s="168"/>
      <c r="AJ2" s="168"/>
      <c r="AK2" s="168"/>
      <c r="AL2" s="168"/>
      <c r="AM2" s="168"/>
      <c r="AN2" s="168"/>
      <c r="AO2" s="168"/>
      <c r="AP2" s="305" t="str">
        <f>年度マスタ!J4</f>
        <v>牟岐町</v>
      </c>
      <c r="AQ2" s="255"/>
      <c r="AR2" s="168"/>
      <c r="AW2" s="16"/>
      <c r="AX2" s="16"/>
      <c r="AY2" s="16"/>
      <c r="AZ2" s="16"/>
    </row>
    <row r="3" spans="1:63" ht="22.7" customHeight="1">
      <c r="B3" s="256" t="s">
        <v>255</v>
      </c>
      <c r="C3" s="257"/>
      <c r="F3" s="258"/>
      <c r="AB3" s="259" t="s">
        <v>256</v>
      </c>
      <c r="AF3" s="257"/>
    </row>
    <row r="4" spans="1:63" ht="15.95" customHeight="1">
      <c r="B4" s="260"/>
      <c r="C4" s="261"/>
      <c r="D4" s="262"/>
      <c r="E4" s="263"/>
      <c r="F4" s="263"/>
      <c r="G4" s="262"/>
      <c r="H4" s="262"/>
      <c r="I4" s="262"/>
      <c r="J4" s="262"/>
      <c r="K4" s="262"/>
      <c r="L4" s="262"/>
      <c r="M4" s="262"/>
      <c r="N4" s="262"/>
      <c r="O4" s="264"/>
      <c r="P4" s="265"/>
      <c r="Q4" s="266"/>
      <c r="R4" s="267"/>
      <c r="S4" s="268"/>
      <c r="T4" s="267"/>
      <c r="U4" s="267"/>
      <c r="V4" s="267"/>
      <c r="W4" s="267"/>
      <c r="X4" s="267"/>
      <c r="Y4" s="267"/>
      <c r="Z4" s="269"/>
      <c r="AA4" s="270"/>
      <c r="AB4" s="517"/>
      <c r="AC4" s="518"/>
      <c r="AD4" s="512"/>
      <c r="AE4" s="512"/>
      <c r="AF4" s="262" t="s">
        <v>257</v>
      </c>
      <c r="AG4" s="512"/>
      <c r="AH4" s="512"/>
      <c r="AI4" s="512"/>
      <c r="AJ4" s="512"/>
      <c r="AK4" s="512"/>
      <c r="AL4" s="512"/>
      <c r="AM4" s="512"/>
      <c r="AN4" s="512"/>
      <c r="AO4" s="512"/>
      <c r="AP4" s="512"/>
      <c r="AQ4" s="269"/>
      <c r="AV4" s="271" t="s">
        <v>258</v>
      </c>
      <c r="AW4" s="271" t="s">
        <v>259</v>
      </c>
    </row>
    <row r="5" spans="1:63" ht="15.95" customHeight="1">
      <c r="B5" s="272"/>
      <c r="Z5" s="273"/>
      <c r="AB5" s="272"/>
      <c r="AF5" s="1111"/>
      <c r="AG5" s="1111"/>
      <c r="AH5" s="21"/>
      <c r="AI5" s="21"/>
      <c r="AJ5" s="21"/>
      <c r="AK5" s="21"/>
      <c r="AL5" s="21"/>
      <c r="AM5" s="21"/>
      <c r="AN5" s="21"/>
      <c r="AO5" s="21"/>
      <c r="AP5" s="21"/>
      <c r="AQ5" s="273"/>
      <c r="AV5" s="16" t="s">
        <v>260</v>
      </c>
      <c r="AW5" s="16" t="s">
        <v>261</v>
      </c>
    </row>
    <row r="6" spans="1:63" ht="15.95" customHeight="1">
      <c r="B6" s="272"/>
      <c r="Z6" s="273"/>
      <c r="AB6" s="272"/>
      <c r="AD6" s="13"/>
      <c r="AF6" s="1111"/>
      <c r="AG6" s="1111"/>
      <c r="AH6" s="148"/>
      <c r="AI6" s="148"/>
      <c r="AJ6" s="148"/>
      <c r="AK6" s="148"/>
      <c r="AL6" s="148"/>
      <c r="AM6" s="148"/>
      <c r="AN6" s="148"/>
      <c r="AO6" s="148"/>
      <c r="AP6" s="148"/>
      <c r="AQ6" s="273"/>
      <c r="AV6" s="16" t="s">
        <v>262</v>
      </c>
      <c r="AW6" s="16" t="s">
        <v>262</v>
      </c>
    </row>
    <row r="7" spans="1:63" ht="15.95" customHeight="1">
      <c r="B7" s="272"/>
      <c r="Z7" s="273"/>
      <c r="AB7" s="272"/>
      <c r="AF7" s="274"/>
      <c r="AH7" s="519"/>
      <c r="AI7" s="519"/>
      <c r="AJ7" s="519"/>
      <c r="AK7" s="519"/>
      <c r="AL7" s="519"/>
      <c r="AM7" s="519"/>
      <c r="AN7" s="519"/>
      <c r="AO7" s="519"/>
      <c r="AP7" s="519"/>
      <c r="AQ7" s="273"/>
      <c r="AV7" s="16" t="s">
        <v>263</v>
      </c>
      <c r="AW7" s="16" t="s">
        <v>263</v>
      </c>
    </row>
    <row r="8" spans="1:63" ht="15.95" customHeight="1">
      <c r="B8" s="272"/>
      <c r="Z8" s="273"/>
      <c r="AB8" s="272"/>
      <c r="AF8" s="275"/>
      <c r="AG8" s="275"/>
      <c r="AH8" s="519"/>
      <c r="AI8" s="519"/>
      <c r="AJ8" s="519"/>
      <c r="AK8" s="519"/>
      <c r="AL8" s="519"/>
      <c r="AM8" s="519"/>
      <c r="AN8" s="519"/>
      <c r="AO8" s="519"/>
      <c r="AP8" s="519"/>
      <c r="AQ8" s="273"/>
      <c r="AV8" s="16" t="str">
        <f>年度マスタ!K6</f>
        <v>令和3年度</v>
      </c>
      <c r="AW8" s="16" t="str">
        <f>年度マスタ!K6</f>
        <v>令和3年度</v>
      </c>
    </row>
    <row r="9" spans="1:63" ht="15.95" customHeight="1">
      <c r="B9" s="272"/>
      <c r="Z9" s="273"/>
      <c r="AB9" s="272"/>
      <c r="AF9" s="275"/>
      <c r="AG9" s="275"/>
      <c r="AH9" s="519"/>
      <c r="AI9" s="519"/>
      <c r="AJ9" s="519"/>
      <c r="AK9" s="519"/>
      <c r="AL9" s="519"/>
      <c r="AM9" s="519"/>
      <c r="AN9" s="519"/>
      <c r="AO9" s="519"/>
      <c r="AP9" s="519"/>
      <c r="AQ9" s="273"/>
      <c r="AV9" s="16">
        <f>年度マスタ!J6</f>
        <v>2021</v>
      </c>
      <c r="AW9" s="16">
        <f>年度マスタ!J6</f>
        <v>2021</v>
      </c>
    </row>
    <row r="10" spans="1:63" ht="15.95" customHeight="1">
      <c r="B10" s="272"/>
      <c r="Z10" s="273"/>
      <c r="AB10" s="272"/>
      <c r="AF10" s="275"/>
      <c r="AG10" s="275"/>
      <c r="AH10" s="519"/>
      <c r="AI10" s="519"/>
      <c r="AJ10" s="519"/>
      <c r="AK10" s="519"/>
      <c r="AL10" s="519"/>
      <c r="AM10" s="519"/>
      <c r="AN10" s="519"/>
      <c r="AO10" s="519"/>
      <c r="AP10" s="519"/>
      <c r="AQ10" s="273"/>
    </row>
    <row r="11" spans="1:63" ht="15.95" customHeight="1">
      <c r="B11" s="272"/>
      <c r="Z11" s="273"/>
      <c r="AB11" s="272"/>
      <c r="AF11" s="275"/>
      <c r="AG11" s="275"/>
      <c r="AH11" s="519"/>
      <c r="AI11" s="519"/>
      <c r="AJ11" s="519"/>
      <c r="AK11" s="519"/>
      <c r="AL11" s="519"/>
      <c r="AM11" s="519"/>
      <c r="AN11" s="519"/>
      <c r="AO11" s="519"/>
      <c r="AP11" s="519"/>
      <c r="AQ11" s="273"/>
      <c r="AV11" s="16" t="s">
        <v>264</v>
      </c>
    </row>
    <row r="12" spans="1:63" ht="15.95" customHeight="1">
      <c r="B12" s="272"/>
      <c r="Z12" s="273"/>
      <c r="AB12" s="272"/>
      <c r="AF12" s="275"/>
      <c r="AG12" s="275"/>
      <c r="AH12" s="519"/>
      <c r="AI12" s="519"/>
      <c r="AJ12" s="519"/>
      <c r="AK12" s="519"/>
      <c r="AL12" s="519"/>
      <c r="AM12" s="519"/>
      <c r="AN12" s="519"/>
      <c r="AO12" s="519"/>
      <c r="AP12" s="519"/>
      <c r="AQ12" s="273"/>
      <c r="AV12" s="16" t="s">
        <v>265</v>
      </c>
    </row>
    <row r="13" spans="1:63" ht="15.95" customHeight="1">
      <c r="B13" s="272"/>
      <c r="Z13" s="273"/>
      <c r="AB13" s="272"/>
      <c r="AF13" s="275"/>
      <c r="AG13" s="275"/>
      <c r="AH13" s="519"/>
      <c r="AI13" s="519"/>
      <c r="AJ13" s="519"/>
      <c r="AK13" s="519"/>
      <c r="AL13" s="519"/>
      <c r="AM13" s="519"/>
      <c r="AN13" s="519"/>
      <c r="AO13" s="519"/>
      <c r="AP13" s="519"/>
      <c r="AQ13" s="273"/>
      <c r="AV13" s="276"/>
      <c r="AW13" s="277" t="s">
        <v>102</v>
      </c>
      <c r="AX13" s="70"/>
      <c r="AY13" s="165">
        <f>SUM(AX14:AX16)</f>
        <v>0</v>
      </c>
      <c r="BE13" s="70" t="str">
        <f>年度マスタ!K4</f>
        <v>36383</v>
      </c>
      <c r="BF13" s="70" t="str">
        <f>年度マスタ!K4</f>
        <v>36383</v>
      </c>
      <c r="BG13" s="70" t="str">
        <f>年度マスタ!K4</f>
        <v>36383</v>
      </c>
      <c r="BH13" s="278" t="s">
        <v>195</v>
      </c>
      <c r="BI13" s="278" t="s">
        <v>195</v>
      </c>
      <c r="BJ13" s="278" t="s">
        <v>195</v>
      </c>
      <c r="BK13" s="278" t="str">
        <f>年度マスタ!K4</f>
        <v>36383</v>
      </c>
    </row>
    <row r="14" spans="1:63" ht="15.95" customHeight="1">
      <c r="B14" s="272"/>
      <c r="W14" s="13"/>
      <c r="X14" s="13"/>
      <c r="Y14" s="13"/>
      <c r="Z14" s="273"/>
      <c r="AB14" s="272"/>
      <c r="AF14" s="275"/>
      <c r="AG14" s="275"/>
      <c r="AH14" s="519"/>
      <c r="AI14" s="519"/>
      <c r="AJ14" s="519"/>
      <c r="AK14" s="519"/>
      <c r="AL14" s="519"/>
      <c r="AM14" s="519"/>
      <c r="AN14" s="519"/>
      <c r="AO14" s="519"/>
      <c r="AP14" s="519"/>
      <c r="AQ14" s="273"/>
      <c r="AV14" s="70" t="s">
        <v>107</v>
      </c>
      <c r="AW14" s="70" t="s">
        <v>107</v>
      </c>
      <c r="AX14" s="165">
        <f t="shared" ref="AX14:AX18" si="0">P23</f>
        <v>0</v>
      </c>
      <c r="AY14" s="70"/>
      <c r="BE14" s="70" t="str">
        <f>AP2</f>
        <v>牟岐町</v>
      </c>
      <c r="BF14" s="70" t="str">
        <f>AP2</f>
        <v>牟岐町</v>
      </c>
      <c r="BG14" s="70" t="str">
        <f>AP2</f>
        <v>牟岐町</v>
      </c>
      <c r="BH14" s="70" t="s">
        <v>205</v>
      </c>
      <c r="BI14" s="70" t="s">
        <v>205</v>
      </c>
      <c r="BJ14" s="70" t="s">
        <v>205</v>
      </c>
      <c r="BK14" s="70" t="str">
        <f>AP2</f>
        <v>牟岐町</v>
      </c>
    </row>
    <row r="15" spans="1:63" ht="15.95" customHeight="1">
      <c r="B15" s="272"/>
      <c r="C15" s="13"/>
      <c r="D15" s="13"/>
      <c r="E15" s="166"/>
      <c r="F15" s="166"/>
      <c r="G15" s="13"/>
      <c r="W15" s="13"/>
      <c r="X15" s="13"/>
      <c r="Y15" s="13"/>
      <c r="Z15" s="273"/>
      <c r="AB15" s="272"/>
      <c r="AQ15" s="273"/>
      <c r="AV15" s="70" t="s">
        <v>109</v>
      </c>
      <c r="AW15" s="70" t="s">
        <v>109</v>
      </c>
      <c r="AX15" s="165">
        <f t="shared" si="0"/>
        <v>0</v>
      </c>
      <c r="AY15" s="70"/>
      <c r="BA15" s="70" t="s">
        <v>266</v>
      </c>
      <c r="BB15" s="70" t="s">
        <v>267</v>
      </c>
      <c r="BC15" s="70" t="s">
        <v>268</v>
      </c>
      <c r="BD15" s="70" t="s">
        <v>269</v>
      </c>
      <c r="BE15" s="70" t="s">
        <v>270</v>
      </c>
      <c r="BF15" s="70" t="s">
        <v>271</v>
      </c>
      <c r="BG15" s="70" t="s">
        <v>272</v>
      </c>
      <c r="BH15" s="70" t="s">
        <v>270</v>
      </c>
      <c r="BI15" s="70" t="s">
        <v>271</v>
      </c>
      <c r="BJ15" s="70" t="s">
        <v>272</v>
      </c>
      <c r="BK15" s="70" t="s">
        <v>273</v>
      </c>
    </row>
    <row r="16" spans="1:63" ht="15.95" customHeight="1">
      <c r="B16" s="272"/>
      <c r="C16" s="13"/>
      <c r="D16" s="13"/>
      <c r="E16" s="166"/>
      <c r="F16" s="166"/>
      <c r="G16" s="13"/>
      <c r="W16" s="13"/>
      <c r="X16" s="13"/>
      <c r="Y16" s="13"/>
      <c r="Z16" s="273"/>
      <c r="AB16" s="272"/>
      <c r="AQ16" s="273"/>
      <c r="AV16" s="70" t="s">
        <v>111</v>
      </c>
      <c r="AW16" s="70" t="s">
        <v>111</v>
      </c>
      <c r="AX16" s="165">
        <f t="shared" si="0"/>
        <v>0</v>
      </c>
      <c r="AY16" s="70"/>
      <c r="BA16" s="70">
        <v>14</v>
      </c>
      <c r="BB16" s="70" t="s">
        <v>274</v>
      </c>
      <c r="BC16" s="70" t="s">
        <v>275</v>
      </c>
      <c r="BD16" s="70" t="str">
        <f>BC16&amp;"(N="&amp;BE16&amp;")"</f>
        <v>14：パルプ・紙・紙加工品製造業(N=0)</v>
      </c>
      <c r="BE16" s="845">
        <f>VLOOKUP(BE$13&amp;"_"&amp;$AV$8,データシート2!$A:$SI,MATCH($AV$5&amp;"_"&amp;$BA16&amp;$AV$6,データシート2!$A$1:$SI$1,0),0)</f>
        <v>0</v>
      </c>
      <c r="BF16" s="952">
        <f>VLOOKUP(BF$13&amp;"_"&amp;$AW$8,データシート2!$A:$SI,MATCH($AW$5&amp;"_"&amp;$BA16&amp;$AW$6,データシート2!$A$1:$SI$1,0),0)</f>
        <v>0</v>
      </c>
      <c r="BG16" s="952" t="e">
        <f>BF16/BE16</f>
        <v>#DIV/0!</v>
      </c>
      <c r="BH16" s="845">
        <f>VLOOKUP(BH$13&amp;"_"&amp;$AV$8,データシート2!$A:$SI,MATCH($AV$5&amp;"_"&amp;$BA16&amp;$AV$6,データシート2!$A$1:$SI$1,0),0)</f>
        <v>390</v>
      </c>
      <c r="BI16" s="845">
        <f>VLOOKUP(BI$13&amp;"_"&amp;$AW$8,データシート2!$A:$SI,MATCH($AW$5&amp;"_"&amp;$BA16&amp;$AW$6,データシート2!$A$1:$SI$1,0),0)</f>
        <v>23128.170999999998</v>
      </c>
      <c r="BJ16" s="845">
        <f>BI16/BH16</f>
        <v>59.303002564102563</v>
      </c>
      <c r="BK16" s="279" t="e">
        <f>BG16/BJ16</f>
        <v>#DIV/0!</v>
      </c>
    </row>
    <row r="17" spans="2:63" ht="15.95" customHeight="1">
      <c r="B17" s="272"/>
      <c r="D17" s="13"/>
      <c r="E17" s="166"/>
      <c r="F17" s="166"/>
      <c r="G17" s="13"/>
      <c r="O17" s="280"/>
      <c r="P17" s="280"/>
      <c r="Z17" s="273"/>
      <c r="AB17" s="272"/>
      <c r="AQ17" s="273"/>
      <c r="AV17" s="276"/>
      <c r="AW17" s="277" t="s">
        <v>113</v>
      </c>
      <c r="AX17" s="165">
        <f>P26</f>
        <v>0</v>
      </c>
      <c r="AY17" s="165">
        <f>AX17</f>
        <v>0</v>
      </c>
      <c r="BA17" s="70">
        <v>16</v>
      </c>
      <c r="BB17" s="70"/>
      <c r="BC17" s="70" t="s">
        <v>276</v>
      </c>
      <c r="BD17" s="70" t="str">
        <f t="shared" ref="BD17:BD51" si="1">BC17&amp;"(N="&amp;BE17&amp;")"</f>
        <v>16：化学工業(N=0)</v>
      </c>
      <c r="BE17" s="845">
        <f>VLOOKUP(BE$13&amp;"_"&amp;$AV$8,データシート2!$A:$SI,MATCH($AV$5&amp;"_"&amp;$BA17&amp;$AV$6,データシート2!$A$1:$SI$1,0),0)</f>
        <v>0</v>
      </c>
      <c r="BF17" s="952">
        <f>VLOOKUP(BF$13&amp;"_"&amp;$AW$8,データシート2!$A:$SI,MATCH($AW$5&amp;"_"&amp;$BA17&amp;$AW$6,データシート2!$A$1:$SI$1,0),0)</f>
        <v>0</v>
      </c>
      <c r="BG17" s="952" t="e">
        <f t="shared" ref="BG17:BG39" si="2">BF17/BE17</f>
        <v>#DIV/0!</v>
      </c>
      <c r="BH17" s="845">
        <f>VLOOKUP(BH$13&amp;"_"&amp;$AV$8,データシート2!$A:$SI,MATCH($AV$5&amp;"_"&amp;$BA17&amp;$AV$6,データシート2!$A$1:$SI$1,0),0)</f>
        <v>1191</v>
      </c>
      <c r="BI17" s="845">
        <f>VLOOKUP(BI$13&amp;"_"&amp;$AW$8,データシート2!$A:$SI,MATCH($AW$5&amp;"_"&amp;$BA17&amp;$AW$6,データシート2!$A$1:$SI$1,0),0)</f>
        <v>68901.73</v>
      </c>
      <c r="BJ17" s="845">
        <f t="shared" ref="BJ17:BJ39" si="3">BI17/BH17</f>
        <v>57.851998320738872</v>
      </c>
      <c r="BK17" s="279" t="e">
        <f t="shared" ref="BK17:BK39" si="4">BG17/BJ17</f>
        <v>#DIV/0!</v>
      </c>
    </row>
    <row r="18" spans="2:63" ht="15.95" customHeight="1">
      <c r="B18" s="272"/>
      <c r="C18" s="257"/>
      <c r="D18" s="13"/>
      <c r="E18" s="166"/>
      <c r="F18" s="166"/>
      <c r="G18" s="13"/>
      <c r="H18" s="13"/>
      <c r="I18" s="13"/>
      <c r="N18" s="21"/>
      <c r="Z18" s="273"/>
      <c r="AB18" s="272"/>
      <c r="AD18" s="13"/>
      <c r="AQ18" s="273"/>
      <c r="AV18" s="276"/>
      <c r="AW18" s="277" t="s">
        <v>277</v>
      </c>
      <c r="AX18" s="165">
        <f t="shared" si="0"/>
        <v>0</v>
      </c>
      <c r="AY18" s="165">
        <f>AX18</f>
        <v>0</v>
      </c>
      <c r="BA18" s="70">
        <v>17</v>
      </c>
      <c r="BB18" s="70"/>
      <c r="BC18" s="70" t="s">
        <v>278</v>
      </c>
      <c r="BD18" s="70" t="str">
        <f t="shared" si="1"/>
        <v>17：石油製品・石炭製品製造業(N=0)</v>
      </c>
      <c r="BE18" s="845">
        <f>VLOOKUP(BE$13&amp;"_"&amp;$AV$8,データシート2!$A:$SI,MATCH($AV$5&amp;"_"&amp;$BA18&amp;$AV$6,データシート2!$A$1:$SI$1,0),0)</f>
        <v>0</v>
      </c>
      <c r="BF18" s="952">
        <f>VLOOKUP(BF$13&amp;"_"&amp;$AW$8,データシート2!$A:$SI,MATCH($AW$5&amp;"_"&amp;$BA18&amp;$AW$6,データシート2!$A$1:$SI$1,0),0)</f>
        <v>0</v>
      </c>
      <c r="BG18" s="952" t="e">
        <f t="shared" si="2"/>
        <v>#DIV/0!</v>
      </c>
      <c r="BH18" s="845">
        <f>VLOOKUP(BH$13&amp;"_"&amp;$AV$8,データシート2!$A:$SI,MATCH($AV$5&amp;"_"&amp;$BA18&amp;$AV$6,データシート2!$A$1:$SI$1,0),0)</f>
        <v>98</v>
      </c>
      <c r="BI18" s="845">
        <f>VLOOKUP(BI$13&amp;"_"&amp;$AW$8,データシート2!$A:$SI,MATCH($AW$5&amp;"_"&amp;$BA18&amp;$AW$6,データシート2!$A$1:$SI$1,0),0)</f>
        <v>684.53599999999994</v>
      </c>
      <c r="BJ18" s="845">
        <f t="shared" si="3"/>
        <v>6.9850612244897956</v>
      </c>
      <c r="BK18" s="279" t="e">
        <f t="shared" si="4"/>
        <v>#DIV/0!</v>
      </c>
    </row>
    <row r="19" spans="2:63" ht="15.95" customHeight="1">
      <c r="B19" s="272"/>
      <c r="N19" s="282"/>
      <c r="P19" s="162" t="s">
        <v>101</v>
      </c>
      <c r="Z19" s="273"/>
      <c r="AB19" s="272"/>
      <c r="AQ19" s="273"/>
      <c r="AV19" s="276"/>
      <c r="AW19" s="277" t="s">
        <v>279</v>
      </c>
      <c r="AX19" s="165">
        <f>P28</f>
        <v>0</v>
      </c>
      <c r="AY19" s="165">
        <f>AX19</f>
        <v>0</v>
      </c>
      <c r="BA19" s="70">
        <v>21</v>
      </c>
      <c r="BB19" s="70"/>
      <c r="BC19" s="70" t="s">
        <v>280</v>
      </c>
      <c r="BD19" s="70" t="str">
        <f t="shared" si="1"/>
        <v>21：窯業・土石製品製造業(N=0)</v>
      </c>
      <c r="BE19" s="845">
        <f>VLOOKUP(BE$13&amp;"_"&amp;$AV$8,データシート2!$A:$SI,MATCH($AV$5&amp;"_"&amp;$BA19&amp;$AV$6,データシート2!$A$1:$SI$1,0),0)</f>
        <v>0</v>
      </c>
      <c r="BF19" s="952">
        <f>VLOOKUP(BF$13&amp;"_"&amp;$AW$8,データシート2!$A:$SI,MATCH($AW$5&amp;"_"&amp;$BA19&amp;$AW$6,データシート2!$A$1:$SI$1,0),0)</f>
        <v>0</v>
      </c>
      <c r="BG19" s="952" t="e">
        <f t="shared" si="2"/>
        <v>#DIV/0!</v>
      </c>
      <c r="BH19" s="845">
        <f>VLOOKUP(BH$13&amp;"_"&amp;$AV$8,データシート2!$A:$SI,MATCH($AV$5&amp;"_"&amp;$BA19&amp;$AV$6,データシート2!$A$1:$SI$1,0),0)</f>
        <v>465</v>
      </c>
      <c r="BI19" s="845">
        <f>VLOOKUP(BI$13&amp;"_"&amp;$AW$8,データシート2!$A:$SI,MATCH($AW$5&amp;"_"&amp;$BA19&amp;$AW$6,データシート2!$A$1:$SI$1,0),0)</f>
        <v>53490.586000000003</v>
      </c>
      <c r="BJ19" s="845">
        <f t="shared" si="3"/>
        <v>115.0335182795699</v>
      </c>
      <c r="BK19" s="279" t="e">
        <f t="shared" si="4"/>
        <v>#DIV/0!</v>
      </c>
    </row>
    <row r="20" spans="2:63" ht="15.95" customHeight="1" thickBot="1">
      <c r="B20" s="281"/>
      <c r="C20" s="405" t="s">
        <v>281</v>
      </c>
      <c r="D20" s="406"/>
      <c r="E20" s="406"/>
      <c r="F20" s="1015" t="s">
        <v>1551</v>
      </c>
      <c r="G20" s="1016" t="s">
        <v>179</v>
      </c>
      <c r="H20" s="1016" t="s">
        <v>180</v>
      </c>
      <c r="I20" s="1016" t="s">
        <v>181</v>
      </c>
      <c r="J20" s="1016" t="s">
        <v>182</v>
      </c>
      <c r="K20" s="1016" t="s">
        <v>155</v>
      </c>
      <c r="L20" s="1016" t="s">
        <v>156</v>
      </c>
      <c r="M20" s="1016" t="s">
        <v>183</v>
      </c>
      <c r="N20" s="1016" t="s">
        <v>158</v>
      </c>
      <c r="O20" s="1016" t="s">
        <v>159</v>
      </c>
      <c r="P20" s="1017" t="s">
        <v>160</v>
      </c>
      <c r="Z20" s="273"/>
      <c r="AB20" s="272"/>
      <c r="AQ20" s="273"/>
      <c r="AX20" s="164"/>
      <c r="BA20" s="70">
        <v>22</v>
      </c>
      <c r="BB20" s="70"/>
      <c r="BC20" s="70" t="s">
        <v>282</v>
      </c>
      <c r="BD20" s="70" t="str">
        <f t="shared" si="1"/>
        <v>22：鉄鋼業(N=0)</v>
      </c>
      <c r="BE20" s="845">
        <f>VLOOKUP(BE$13&amp;"_"&amp;$AV$8,データシート2!$A:$SI,MATCH($AV$5&amp;"_"&amp;$BA20&amp;$AV$6,データシート2!$A$1:$SI$1,0),0)</f>
        <v>0</v>
      </c>
      <c r="BF20" s="952">
        <f>VLOOKUP(BF$13&amp;"_"&amp;$AW$8,データシート2!$A:$SI,MATCH($AW$5&amp;"_"&amp;$BA20&amp;$AW$6,データシート2!$A$1:$SI$1,0),0)</f>
        <v>0</v>
      </c>
      <c r="BG20" s="952" t="e">
        <f t="shared" si="2"/>
        <v>#DIV/0!</v>
      </c>
      <c r="BH20" s="845">
        <f>VLOOKUP(BH$13&amp;"_"&amp;$AV$8,データシート2!$A:$SI,MATCH($AV$5&amp;"_"&amp;$BA20&amp;$AV$6,データシート2!$A$1:$SI$1,0),0)</f>
        <v>475</v>
      </c>
      <c r="BI20" s="845">
        <f>VLOOKUP(BI$13&amp;"_"&amp;$AW$8,データシート2!$A:$SI,MATCH($AW$5&amp;"_"&amp;$BA20&amp;$AW$6,データシート2!$A$1:$SI$1,0),0)</f>
        <v>171964.16099999999</v>
      </c>
      <c r="BJ20" s="845">
        <f t="shared" si="3"/>
        <v>362.02981263157892</v>
      </c>
      <c r="BK20" s="279" t="e">
        <f t="shared" si="4"/>
        <v>#DIV/0!</v>
      </c>
    </row>
    <row r="21" spans="2:63" ht="15.95" customHeight="1" thickTop="1" thickBot="1">
      <c r="B21" s="283"/>
      <c r="C21" s="407" t="s">
        <v>204</v>
      </c>
      <c r="D21" s="522"/>
      <c r="E21" s="522"/>
      <c r="F21" s="877">
        <f>SUM(F22,F26,F27,F28)</f>
        <v>0</v>
      </c>
      <c r="G21" s="877">
        <f t="shared" ref="G21:O21" si="5">SUM(G22,G26,G27,G28)</f>
        <v>0</v>
      </c>
      <c r="H21" s="877">
        <f t="shared" si="5"/>
        <v>0</v>
      </c>
      <c r="I21" s="877">
        <f t="shared" si="5"/>
        <v>0</v>
      </c>
      <c r="J21" s="877">
        <f t="shared" si="5"/>
        <v>0</v>
      </c>
      <c r="K21" s="877">
        <f t="shared" si="5"/>
        <v>0</v>
      </c>
      <c r="L21" s="877">
        <f t="shared" si="5"/>
        <v>0</v>
      </c>
      <c r="M21" s="877">
        <f t="shared" si="5"/>
        <v>0</v>
      </c>
      <c r="N21" s="877">
        <f t="shared" si="5"/>
        <v>0</v>
      </c>
      <c r="O21" s="877">
        <f t="shared" si="5"/>
        <v>0</v>
      </c>
      <c r="P21" s="878">
        <f>SUM(P22,P26,P27,P28)</f>
        <v>0</v>
      </c>
      <c r="Q21" s="13"/>
      <c r="R21" s="13"/>
      <c r="S21" s="13"/>
      <c r="T21" s="13"/>
      <c r="U21" s="13"/>
      <c r="V21" s="13"/>
      <c r="W21" s="13"/>
      <c r="X21" s="13"/>
      <c r="Y21" s="13"/>
      <c r="Z21" s="284"/>
      <c r="AA21" s="270"/>
      <c r="AB21" s="520"/>
      <c r="AQ21" s="273"/>
      <c r="AV21" s="16" t="s">
        <v>283</v>
      </c>
      <c r="AX21" s="164"/>
      <c r="BA21" s="70">
        <v>9</v>
      </c>
      <c r="BB21" s="70" t="s">
        <v>284</v>
      </c>
      <c r="BC21" s="70" t="s">
        <v>285</v>
      </c>
      <c r="BD21" s="70" t="str">
        <f t="shared" si="1"/>
        <v>9：食料品製造業(N=0)</v>
      </c>
      <c r="BE21" s="845">
        <f>VLOOKUP(BE$13&amp;"_"&amp;$AV$8,データシート2!$A:$SI,MATCH($AV$5&amp;"_"&amp;$BA21&amp;$AV$6,データシート2!$A$1:$SI$1,0),0)</f>
        <v>0</v>
      </c>
      <c r="BF21" s="952">
        <f>VLOOKUP(BF$13&amp;"_"&amp;$AW$8,データシート2!$A:$SI,MATCH($AW$5&amp;"_"&amp;$BA21&amp;$AW$6,データシート2!$A$1:$SI$1,0),0)</f>
        <v>0</v>
      </c>
      <c r="BG21" s="952" t="e">
        <f t="shared" si="2"/>
        <v>#DIV/0!</v>
      </c>
      <c r="BH21" s="845">
        <f>VLOOKUP(BH$13&amp;"_"&amp;$AV$8,データシート2!$A:$SI,MATCH($AV$5&amp;"_"&amp;$BA21&amp;$AV$6,データシート2!$A$1:$SI$1,0),0)</f>
        <v>1407</v>
      </c>
      <c r="BI21" s="845">
        <f>VLOOKUP(BI$13&amp;"_"&amp;$AW$8,データシート2!$A:$SI,MATCH($AW$5&amp;"_"&amp;$BA21&amp;$AW$6,データシート2!$A$1:$SI$1,0),0)</f>
        <v>12163.800999999999</v>
      </c>
      <c r="BJ21" s="845">
        <f t="shared" si="3"/>
        <v>8.6452032693674479</v>
      </c>
      <c r="BK21" s="279" t="e">
        <f t="shared" si="4"/>
        <v>#DIV/0!</v>
      </c>
    </row>
    <row r="22" spans="2:63" ht="15.95" customHeight="1" thickBot="1">
      <c r="B22" s="285"/>
      <c r="C22" s="522"/>
      <c r="D22" s="408" t="s">
        <v>114</v>
      </c>
      <c r="E22" s="409"/>
      <c r="F22" s="879">
        <f>SUM(F23:F25)</f>
        <v>0</v>
      </c>
      <c r="G22" s="879">
        <f t="shared" ref="G22:P22" si="6">SUM(G23:G25)</f>
        <v>0</v>
      </c>
      <c r="H22" s="879">
        <f t="shared" si="6"/>
        <v>0</v>
      </c>
      <c r="I22" s="879">
        <f t="shared" si="6"/>
        <v>0</v>
      </c>
      <c r="J22" s="879">
        <f t="shared" si="6"/>
        <v>0</v>
      </c>
      <c r="K22" s="879">
        <f t="shared" si="6"/>
        <v>0</v>
      </c>
      <c r="L22" s="879">
        <f t="shared" si="6"/>
        <v>0</v>
      </c>
      <c r="M22" s="879">
        <f t="shared" si="6"/>
        <v>0</v>
      </c>
      <c r="N22" s="879">
        <f t="shared" si="6"/>
        <v>0</v>
      </c>
      <c r="O22" s="879">
        <f t="shared" si="6"/>
        <v>0</v>
      </c>
      <c r="P22" s="880">
        <f t="shared" si="6"/>
        <v>0</v>
      </c>
      <c r="Z22" s="273"/>
      <c r="AB22" s="272"/>
      <c r="AC22" s="521" t="s">
        <v>286</v>
      </c>
      <c r="AP22" s="16" t="s">
        <v>287</v>
      </c>
      <c r="AQ22" s="273"/>
      <c r="AV22" s="70" t="str">
        <f>AW22</f>
        <v>エネルギー起源CO2</v>
      </c>
      <c r="AW22" s="70" t="str">
        <f>D56</f>
        <v>エネルギー起源CO2</v>
      </c>
      <c r="AX22" s="165">
        <f>P56</f>
        <v>0</v>
      </c>
      <c r="AY22" s="165">
        <f>AX22</f>
        <v>0</v>
      </c>
      <c r="BA22" s="70">
        <v>10</v>
      </c>
      <c r="BB22" s="70"/>
      <c r="BC22" s="70" t="s">
        <v>288</v>
      </c>
      <c r="BD22" s="70" t="str">
        <f t="shared" si="1"/>
        <v>10：飲料・たばこ・飼料製造業(N=0)</v>
      </c>
      <c r="BE22" s="845">
        <f>VLOOKUP(BE$13&amp;"_"&amp;$AV$8,データシート2!$A:$SI,MATCH($AV$5&amp;"_"&amp;$BA22&amp;$AV$6,データシート2!$A$1:$SI$1,0),0)</f>
        <v>0</v>
      </c>
      <c r="BF22" s="952">
        <f>VLOOKUP(BF$13&amp;"_"&amp;$AW$8,データシート2!$A:$SI,MATCH($AW$5&amp;"_"&amp;$BA22&amp;$AW$6,データシート2!$A$1:$SI$1,0),0)</f>
        <v>0</v>
      </c>
      <c r="BG22" s="952" t="e">
        <f t="shared" si="2"/>
        <v>#DIV/0!</v>
      </c>
      <c r="BH22" s="845">
        <f>VLOOKUP(BH$13&amp;"_"&amp;$AV$8,データシート2!$A:$SI,MATCH($AV$5&amp;"_"&amp;$BA22&amp;$AV$6,データシート2!$A$1:$SI$1,0),0)</f>
        <v>322</v>
      </c>
      <c r="BI22" s="845">
        <f>VLOOKUP(BI$13&amp;"_"&amp;$AW$8,データシート2!$A:$SI,MATCH($AW$5&amp;"_"&amp;$BA22&amp;$AW$6,データシート2!$A$1:$SI$1,0),0)</f>
        <v>3405.203</v>
      </c>
      <c r="BJ22" s="845">
        <f t="shared" si="3"/>
        <v>10.575164596273291</v>
      </c>
      <c r="BK22" s="279" t="e">
        <f t="shared" si="4"/>
        <v>#DIV/0!</v>
      </c>
    </row>
    <row r="23" spans="2:63" ht="15.95" customHeight="1" thickBot="1">
      <c r="B23" s="285"/>
      <c r="C23" s="522"/>
      <c r="D23" s="410"/>
      <c r="E23" s="409" t="s">
        <v>184</v>
      </c>
      <c r="F23" s="881">
        <f>IFERROR(VLOOKUP(年度マスタ!$K$4&amp;"_"&amp;F$20,データシート1!$A:$BU,MATCH("ba_"&amp;$E23,データシート1!$A$1:$BU$1,0),0),0)</f>
        <v>0</v>
      </c>
      <c r="G23" s="881">
        <f>IFERROR(VLOOKUP(年度マスタ!$K$4&amp;"_"&amp;G$20,データシート1!$A:$BU,MATCH("ba_"&amp;$E23,データシート1!$A$1:$BU$1,0),0),0)</f>
        <v>0</v>
      </c>
      <c r="H23" s="881">
        <f>IFERROR(VLOOKUP(年度マスタ!$K$4&amp;"_"&amp;H$20,データシート1!$A:$BU,MATCH("ba_"&amp;$E23,データシート1!$A$1:$BU$1,0),0),0)</f>
        <v>0</v>
      </c>
      <c r="I23" s="881">
        <f>IFERROR(VLOOKUP(年度マスタ!$K$4&amp;"_"&amp;I$20,データシート1!$A:$BU,MATCH("ba_"&amp;$E23,データシート1!$A$1:$BU$1,0),0),0)</f>
        <v>0</v>
      </c>
      <c r="J23" s="881">
        <f>IFERROR(VLOOKUP(年度マスタ!$K$4&amp;"_"&amp;J$20,データシート1!$A:$BU,MATCH("ba_"&amp;$E23,データシート1!$A$1:$BU$1,0),0),0)</f>
        <v>0</v>
      </c>
      <c r="K23" s="881">
        <f>IFERROR(VLOOKUP(年度マスタ!$K$4&amp;"_"&amp;K$20,データシート1!$A:$BU,MATCH("ba_"&amp;$E23,データシート1!$A$1:$BU$1,0),0),0)</f>
        <v>0</v>
      </c>
      <c r="L23" s="881">
        <f>IFERROR(VLOOKUP(年度マスタ!$K$4&amp;"_"&amp;L$20,データシート1!$A:$BU,MATCH("ba_"&amp;$E23,データシート1!$A$1:$BU$1,0),0),0)</f>
        <v>0</v>
      </c>
      <c r="M23" s="881">
        <f>IFERROR(VLOOKUP(年度マスタ!$K$4&amp;"_"&amp;M$20,データシート1!$A:$BU,MATCH("ba_"&amp;$E23,データシート1!$A$1:$BU$1,0),0),0)</f>
        <v>0</v>
      </c>
      <c r="N23" s="881">
        <f>IFERROR(VLOOKUP(年度マスタ!$K$4&amp;"_"&amp;N$20,データシート1!$A:$BU,MATCH("ba_"&amp;$E23,データシート1!$A$1:$BU$1,0),0),0)</f>
        <v>0</v>
      </c>
      <c r="O23" s="881">
        <f>IFERROR(VLOOKUP(年度マスタ!$K$4&amp;"_"&amp;O$20,データシート1!$A:$BU,MATCH("ba_"&amp;$E23,データシート1!$A$1:$BU$1,0),0),0)</f>
        <v>0</v>
      </c>
      <c r="P23" s="882">
        <f>IFERROR(VLOOKUP(年度マスタ!$K$4&amp;"_"&amp;P$20,データシート1!$A:$BU,MATCH("ba_"&amp;$E23,データシート1!$A$1:$BU$1,0),0),0)</f>
        <v>0</v>
      </c>
      <c r="Z23" s="273"/>
      <c r="AB23" s="272"/>
      <c r="AC23" s="405" t="s">
        <v>281</v>
      </c>
      <c r="AD23" s="406"/>
      <c r="AE23" s="406"/>
      <c r="AF23" s="1015" t="s">
        <v>1551</v>
      </c>
      <c r="AG23" s="1016" t="s">
        <v>179</v>
      </c>
      <c r="AH23" s="1016" t="s">
        <v>180</v>
      </c>
      <c r="AI23" s="1016" t="s">
        <v>181</v>
      </c>
      <c r="AJ23" s="1016" t="s">
        <v>182</v>
      </c>
      <c r="AK23" s="1016" t="s">
        <v>155</v>
      </c>
      <c r="AL23" s="1016" t="s">
        <v>156</v>
      </c>
      <c r="AM23" s="1016" t="s">
        <v>183</v>
      </c>
      <c r="AN23" s="1016" t="s">
        <v>158</v>
      </c>
      <c r="AO23" s="1016" t="s">
        <v>159</v>
      </c>
      <c r="AP23" s="1017" t="s">
        <v>160</v>
      </c>
      <c r="AQ23" s="273"/>
      <c r="AV23" s="70" t="str">
        <f>AW23</f>
        <v>非エネルギー起源CO2</v>
      </c>
      <c r="AW23" s="70" t="str">
        <f>D57</f>
        <v>非エネルギー起源CO2</v>
      </c>
      <c r="AX23" s="277"/>
      <c r="AY23" s="165">
        <f>P57</f>
        <v>0</v>
      </c>
      <c r="AZ23" s="164"/>
      <c r="BA23" s="70">
        <v>11</v>
      </c>
      <c r="BB23" s="70"/>
      <c r="BC23" s="70" t="s">
        <v>1627</v>
      </c>
      <c r="BD23" s="70" t="str">
        <f t="shared" ref="BD23" si="7">BC23&amp;"(N="&amp;BE23&amp;")"</f>
        <v>11：繊維工業(N=0)</v>
      </c>
      <c r="BE23" s="845">
        <f>VLOOKUP(BE$13&amp;"_"&amp;$AV$8,データシート2!$A:$SI,MATCH($AV$5&amp;"_"&amp;$BA23&amp;$AV$6,データシート2!$A$1:$SI$1,0),0)</f>
        <v>0</v>
      </c>
      <c r="BF23" s="952">
        <f>VLOOKUP(BF$13&amp;"_"&amp;$AW$8,データシート2!$A:$SI,MATCH($AW$5&amp;"_"&amp;$BA23&amp;$AW$6,データシート2!$A$1:$SI$1,0),0)</f>
        <v>0</v>
      </c>
      <c r="BG23" s="952" t="e">
        <f t="shared" ref="BG23" si="8">BF23/BE23</f>
        <v>#DIV/0!</v>
      </c>
      <c r="BH23" s="845">
        <f>VLOOKUP(BH$13&amp;"_"&amp;$AV$8,データシート2!$A:$SI,MATCH($AV$5&amp;"_"&amp;$BA23&amp;$AV$6,データシート2!$A$1:$SI$1,0),0)</f>
        <v>230</v>
      </c>
      <c r="BI23" s="845">
        <f>VLOOKUP(BI$13&amp;"_"&amp;$AW$8,データシート2!$A:$SI,MATCH($AW$5&amp;"_"&amp;$BA23&amp;$AW$6,データシート2!$A$1:$SI$1,0),0)</f>
        <v>4563.1750000000002</v>
      </c>
      <c r="BJ23" s="845">
        <f t="shared" ref="BJ23" si="9">BI23/BH23</f>
        <v>19.839891304347827</v>
      </c>
      <c r="BK23" s="279" t="e">
        <f t="shared" ref="BK23" si="10">BG23/BJ23</f>
        <v>#DIV/0!</v>
      </c>
    </row>
    <row r="24" spans="2:63" ht="15.95" customHeight="1" thickTop="1" thickBot="1">
      <c r="B24" s="286"/>
      <c r="C24" s="522"/>
      <c r="D24" s="410"/>
      <c r="E24" s="409" t="s">
        <v>194</v>
      </c>
      <c r="F24" s="881">
        <f>IFERROR(VLOOKUP(年度マスタ!$K$4&amp;"_"&amp;F$20,データシート1!$A:$BU,MATCH("ba_"&amp;$E24,データシート1!$A$1:$BU$1,0),0),0)</f>
        <v>0</v>
      </c>
      <c r="G24" s="881">
        <f>IFERROR(VLOOKUP(年度マスタ!$K$4&amp;"_"&amp;G$20,データシート1!$A:$BU,MATCH("ba_"&amp;$E24,データシート1!$A$1:$BU$1,0),0),0)</f>
        <v>0</v>
      </c>
      <c r="H24" s="881">
        <f>IFERROR(VLOOKUP(年度マスタ!$K$4&amp;"_"&amp;H$20,データシート1!$A:$BU,MATCH("ba_"&amp;$E24,データシート1!$A$1:$BU$1,0),0),0)</f>
        <v>0</v>
      </c>
      <c r="I24" s="881">
        <f>IFERROR(VLOOKUP(年度マスタ!$K$4&amp;"_"&amp;I$20,データシート1!$A:$BU,MATCH("ba_"&amp;$E24,データシート1!$A$1:$BU$1,0),0),0)</f>
        <v>0</v>
      </c>
      <c r="J24" s="881">
        <f>IFERROR(VLOOKUP(年度マスタ!$K$4&amp;"_"&amp;J$20,データシート1!$A:$BU,MATCH("ba_"&amp;$E24,データシート1!$A$1:$BU$1,0),0),0)</f>
        <v>0</v>
      </c>
      <c r="K24" s="881">
        <f>IFERROR(VLOOKUP(年度マスタ!$K$4&amp;"_"&amp;K$20,データシート1!$A:$BU,MATCH("ba_"&amp;$E24,データシート1!$A$1:$BU$1,0),0),0)</f>
        <v>0</v>
      </c>
      <c r="L24" s="881">
        <f>IFERROR(VLOOKUP(年度マスタ!$K$4&amp;"_"&amp;L$20,データシート1!$A:$BU,MATCH("ba_"&amp;$E24,データシート1!$A$1:$BU$1,0),0),0)</f>
        <v>0</v>
      </c>
      <c r="M24" s="881">
        <f>IFERROR(VLOOKUP(年度マスタ!$K$4&amp;"_"&amp;M$20,データシート1!$A:$BU,MATCH("ba_"&amp;$E24,データシート1!$A$1:$BU$1,0),0),0)</f>
        <v>0</v>
      </c>
      <c r="N24" s="881">
        <f>IFERROR(VLOOKUP(年度マスタ!$K$4&amp;"_"&amp;N$20,データシート1!$A:$BU,MATCH("ba_"&amp;$E24,データシート1!$A$1:$BU$1,0),0),0)</f>
        <v>0</v>
      </c>
      <c r="O24" s="881">
        <f>IFERROR(VLOOKUP(年度マスタ!$K$4&amp;"_"&amp;O$20,データシート1!$A:$BU,MATCH("ba_"&amp;$E24,データシート1!$A$1:$BU$1,0),0),0)</f>
        <v>0</v>
      </c>
      <c r="P24" s="882">
        <f>IFERROR(VLOOKUP(年度マスタ!$K$4&amp;"_"&amp;P$20,データシート1!$A:$BU,MATCH("ba_"&amp;$E24,データシート1!$A$1:$BU$1,0),0),0)</f>
        <v>0</v>
      </c>
      <c r="Z24" s="273"/>
      <c r="AB24" s="272"/>
      <c r="AC24" s="1112" t="s">
        <v>290</v>
      </c>
      <c r="AD24" s="1112"/>
      <c r="AE24" s="1113"/>
      <c r="AF24" s="877">
        <f>AF25+AF29</f>
        <v>11.492506347406824</v>
      </c>
      <c r="AG24" s="877">
        <f t="shared" ref="AG24:AP24" si="11">AG25+AG29</f>
        <v>12.922465879654583</v>
      </c>
      <c r="AH24" s="877">
        <f t="shared" si="11"/>
        <v>12.080654492737192</v>
      </c>
      <c r="AI24" s="877">
        <f t="shared" si="11"/>
        <v>10.555649108752057</v>
      </c>
      <c r="AJ24" s="877">
        <f t="shared" si="11"/>
        <v>9.4518434157824061</v>
      </c>
      <c r="AK24" s="877">
        <f t="shared" si="11"/>
        <v>7.404376331775639</v>
      </c>
      <c r="AL24" s="877">
        <f t="shared" si="11"/>
        <v>7.3492971247625407</v>
      </c>
      <c r="AM24" s="877">
        <f t="shared" si="11"/>
        <v>7.168407978049645</v>
      </c>
      <c r="AN24" s="877">
        <f t="shared" si="11"/>
        <v>5.9884669847923977</v>
      </c>
      <c r="AO24" s="877">
        <f t="shared" si="11"/>
        <v>6.7699683749232609</v>
      </c>
      <c r="AP24" s="878">
        <f t="shared" si="11"/>
        <v>7.0175785107863016</v>
      </c>
      <c r="AQ24" s="273"/>
      <c r="AV24" s="70" t="str">
        <f>AW24</f>
        <v>廃棄物原燃料</v>
      </c>
      <c r="AW24" s="70" t="str">
        <f>E58</f>
        <v>廃棄物原燃料</v>
      </c>
      <c r="AX24" s="287">
        <f t="shared" ref="AX24:AX31" si="12">P58</f>
        <v>0</v>
      </c>
      <c r="AY24" s="287"/>
      <c r="BA24" s="70">
        <v>12</v>
      </c>
      <c r="BB24" s="70"/>
      <c r="BC24" s="70" t="s">
        <v>289</v>
      </c>
      <c r="BD24" s="70" t="str">
        <f t="shared" si="1"/>
        <v>12：木材・木製品製造業(N=0)</v>
      </c>
      <c r="BE24" s="845">
        <f>VLOOKUP(BE$13&amp;"_"&amp;$AV$8,データシート2!$A:$SI,MATCH($AV$5&amp;"_"&amp;$BA24&amp;$AV$6,データシート2!$A$1:$SI$1,0),0)</f>
        <v>0</v>
      </c>
      <c r="BF24" s="952">
        <f>VLOOKUP(BF$13&amp;"_"&amp;$AW$8,データシート2!$A:$SI,MATCH($AW$5&amp;"_"&amp;$BA24&amp;$AW$6,データシート2!$A$1:$SI$1,0),0)</f>
        <v>0</v>
      </c>
      <c r="BG24" s="952" t="e">
        <f t="shared" si="2"/>
        <v>#DIV/0!</v>
      </c>
      <c r="BH24" s="845">
        <f>VLOOKUP(BH$13&amp;"_"&amp;$AV$8,データシート2!$A:$SI,MATCH($AV$5&amp;"_"&amp;$BA24&amp;$AV$6,データシート2!$A$1:$SI$1,0),0)</f>
        <v>62</v>
      </c>
      <c r="BI24" s="845">
        <f>VLOOKUP(BI$13&amp;"_"&amp;$AW$8,データシート2!$A:$SI,MATCH($AW$5&amp;"_"&amp;$BA24&amp;$AW$6,データシート2!$A$1:$SI$1,0),0)</f>
        <v>541.58000000000004</v>
      </c>
      <c r="BJ24" s="845">
        <f t="shared" si="3"/>
        <v>8.7351612903225817</v>
      </c>
      <c r="BK24" s="279" t="e">
        <f t="shared" si="4"/>
        <v>#DIV/0!</v>
      </c>
    </row>
    <row r="25" spans="2:63" ht="15.95" customHeight="1" thickBot="1">
      <c r="B25" s="285"/>
      <c r="C25" s="522"/>
      <c r="D25" s="411"/>
      <c r="E25" s="409" t="s">
        <v>197</v>
      </c>
      <c r="F25" s="881">
        <f>IFERROR(VLOOKUP(年度マスタ!$K$4&amp;"_"&amp;F$20,データシート1!$A:$BU,MATCH("ba_"&amp;$E25,データシート1!$A$1:$BU$1,0),0),0)</f>
        <v>0</v>
      </c>
      <c r="G25" s="881">
        <f>IFERROR(VLOOKUP(年度マスタ!$K$4&amp;"_"&amp;G$20,データシート1!$A:$BU,MATCH("ba_"&amp;$E25,データシート1!$A$1:$BU$1,0),0),0)</f>
        <v>0</v>
      </c>
      <c r="H25" s="881">
        <f>IFERROR(VLOOKUP(年度マスタ!$K$4&amp;"_"&amp;H$20,データシート1!$A:$BU,MATCH("ba_"&amp;$E25,データシート1!$A$1:$BU$1,0),0),0)</f>
        <v>0</v>
      </c>
      <c r="I25" s="881">
        <f>IFERROR(VLOOKUP(年度マスタ!$K$4&amp;"_"&amp;I$20,データシート1!$A:$BU,MATCH("ba_"&amp;$E25,データシート1!$A$1:$BU$1,0),0),0)</f>
        <v>0</v>
      </c>
      <c r="J25" s="881">
        <f>IFERROR(VLOOKUP(年度マスタ!$K$4&amp;"_"&amp;J$20,データシート1!$A:$BU,MATCH("ba_"&amp;$E25,データシート1!$A$1:$BU$1,0),0),0)</f>
        <v>0</v>
      </c>
      <c r="K25" s="881">
        <f>IFERROR(VLOOKUP(年度マスタ!$K$4&amp;"_"&amp;K$20,データシート1!$A:$BU,MATCH("ba_"&amp;$E25,データシート1!$A$1:$BU$1,0),0),0)</f>
        <v>0</v>
      </c>
      <c r="L25" s="881">
        <f>IFERROR(VLOOKUP(年度マスタ!$K$4&amp;"_"&amp;L$20,データシート1!$A:$BU,MATCH("ba_"&amp;$E25,データシート1!$A$1:$BU$1,0),0),0)</f>
        <v>0</v>
      </c>
      <c r="M25" s="881">
        <f>IFERROR(VLOOKUP(年度マスタ!$K$4&amp;"_"&amp;M$20,データシート1!$A:$BU,MATCH("ba_"&amp;$E25,データシート1!$A$1:$BU$1,0),0),0)</f>
        <v>0</v>
      </c>
      <c r="N25" s="881">
        <f>IFERROR(VLOOKUP(年度マスタ!$K$4&amp;"_"&amp;N$20,データシート1!$A:$BU,MATCH("ba_"&amp;$E25,データシート1!$A$1:$BU$1,0),0),0)</f>
        <v>0</v>
      </c>
      <c r="O25" s="881">
        <f>IFERROR(VLOOKUP(年度マスタ!$K$4&amp;"_"&amp;O$20,データシート1!$A:$BU,MATCH("ba_"&amp;$E25,データシート1!$A$1:$BU$1,0),0),0)</f>
        <v>0</v>
      </c>
      <c r="P25" s="882">
        <f>IFERROR(VLOOKUP(年度マスタ!$K$4&amp;"_"&amp;P$20,データシート1!$A:$BU,MATCH("ba_"&amp;$E25,データシート1!$A$1:$BU$1,0),0),0)</f>
        <v>0</v>
      </c>
      <c r="Z25" s="273"/>
      <c r="AB25" s="272"/>
      <c r="AC25" s="522"/>
      <c r="AD25" s="408" t="s">
        <v>114</v>
      </c>
      <c r="AE25" s="409"/>
      <c r="AF25" s="879">
        <f>①CO2排出量の現状把握!Z35</f>
        <v>2.787562176530471</v>
      </c>
      <c r="AG25" s="879">
        <f>①CO2排出量の現状把握!AA35</f>
        <v>2.8005132523175527</v>
      </c>
      <c r="AH25" s="879">
        <f>①CO2排出量の現状把握!AB35</f>
        <v>2.602908951458331</v>
      </c>
      <c r="AI25" s="879">
        <f>①CO2排出量の現状把握!AC35</f>
        <v>1.8180857722409072</v>
      </c>
      <c r="AJ25" s="879">
        <f>①CO2排出量の現状把握!AD35</f>
        <v>1.4964171666696229</v>
      </c>
      <c r="AK25" s="879">
        <f>①CO2排出量の現状把握!AE35</f>
        <v>1.7407108629325752</v>
      </c>
      <c r="AL25" s="879">
        <f>①CO2排出量の現状把握!AF35</f>
        <v>1.6200182430566195</v>
      </c>
      <c r="AM25" s="879">
        <f>①CO2排出量の現状把握!AG35</f>
        <v>1.5007044124402289</v>
      </c>
      <c r="AN25" s="879">
        <f>①CO2排出量の現状把握!AH35</f>
        <v>1.2020307269456634</v>
      </c>
      <c r="AO25" s="879">
        <f>①CO2排出量の現状把握!AI35</f>
        <v>1.6703877152894711</v>
      </c>
      <c r="AP25" s="880">
        <f>①CO2排出量の現状把握!AJ35</f>
        <v>1.5758129845978841</v>
      </c>
      <c r="AQ25" s="273"/>
      <c r="AV25" s="70" t="str">
        <f>AW25</f>
        <v>廃棄物原燃料以外</v>
      </c>
      <c r="AW25" s="70" t="str">
        <f>E59</f>
        <v>廃棄物原燃料以外</v>
      </c>
      <c r="AX25" s="287">
        <f t="shared" si="12"/>
        <v>0</v>
      </c>
      <c r="AY25" s="70"/>
      <c r="BA25" s="70">
        <v>13</v>
      </c>
      <c r="BB25" s="70"/>
      <c r="BC25" s="70" t="s">
        <v>291</v>
      </c>
      <c r="BD25" s="70" t="str">
        <f t="shared" si="1"/>
        <v>13：家具・装備品製造業(N=0)</v>
      </c>
      <c r="BE25" s="845">
        <f>VLOOKUP(BE$13&amp;"_"&amp;$AV$8,データシート2!$A:$SI,MATCH($AV$5&amp;"_"&amp;$BA25&amp;$AV$6,データシート2!$A$1:$SI$1,0),0)</f>
        <v>0</v>
      </c>
      <c r="BF25" s="952">
        <f>VLOOKUP(BF$13&amp;"_"&amp;$AW$8,データシート2!$A:$SI,MATCH($AW$5&amp;"_"&amp;$BA25&amp;$AW$6,データシート2!$A$1:$SI$1,0),0)</f>
        <v>0</v>
      </c>
      <c r="BG25" s="952" t="e">
        <f t="shared" si="2"/>
        <v>#DIV/0!</v>
      </c>
      <c r="BH25" s="845">
        <f>VLOOKUP(BH$13&amp;"_"&amp;$AV$8,データシート2!$A:$SI,MATCH($AV$5&amp;"_"&amp;$BA25&amp;$AV$6,データシート2!$A$1:$SI$1,0),0)</f>
        <v>24</v>
      </c>
      <c r="BI25" s="845">
        <f>VLOOKUP(BI$13&amp;"_"&amp;$AW$8,データシート2!$A:$SI,MATCH($AW$5&amp;"_"&amp;$BA25&amp;$AW$6,データシート2!$A$1:$SI$1,0),0)</f>
        <v>111.625</v>
      </c>
      <c r="BJ25" s="845">
        <f t="shared" si="3"/>
        <v>4.651041666666667</v>
      </c>
      <c r="BK25" s="279" t="e">
        <f t="shared" si="4"/>
        <v>#DIV/0!</v>
      </c>
    </row>
    <row r="26" spans="2:63" ht="15.95" customHeight="1" thickBot="1">
      <c r="B26" s="285"/>
      <c r="C26" s="522"/>
      <c r="D26" s="412" t="s">
        <v>199</v>
      </c>
      <c r="E26" s="409"/>
      <c r="F26" s="879">
        <f>IFERROR(VLOOKUP(年度マスタ!$K$4&amp;"_"&amp;F$20,データシート1!$A:$BU,MATCH("ba_"&amp;$D26,データシート1!$A$1:$BU$1,0),0),0)</f>
        <v>0</v>
      </c>
      <c r="G26" s="879">
        <f>IFERROR(VLOOKUP(年度マスタ!$K$4&amp;"_"&amp;G$20,データシート1!$A:$BU,MATCH("ba_"&amp;$D26,データシート1!$A$1:$BU$1,0),0),0)</f>
        <v>0</v>
      </c>
      <c r="H26" s="879">
        <f>IFERROR(VLOOKUP(年度マスタ!$K$4&amp;"_"&amp;H$20,データシート1!$A:$BU,MATCH("ba_"&amp;$D26,データシート1!$A$1:$BU$1,0),0),0)</f>
        <v>0</v>
      </c>
      <c r="I26" s="879">
        <f>IFERROR(VLOOKUP(年度マスタ!$K$4&amp;"_"&amp;I$20,データシート1!$A:$BU,MATCH("ba_"&amp;$D26,データシート1!$A$1:$BU$1,0),0),0)</f>
        <v>0</v>
      </c>
      <c r="J26" s="879">
        <f>IFERROR(VLOOKUP(年度マスタ!$K$4&amp;"_"&amp;J$20,データシート1!$A:$BU,MATCH("ba_"&amp;$D26,データシート1!$A$1:$BU$1,0),0),0)</f>
        <v>0</v>
      </c>
      <c r="K26" s="879">
        <f>IFERROR(VLOOKUP(年度マスタ!$K$4&amp;"_"&amp;K$20,データシート1!$A:$BU,MATCH("ba_"&amp;$D26,データシート1!$A$1:$BU$1,0),0),0)</f>
        <v>0</v>
      </c>
      <c r="L26" s="879">
        <f>IFERROR(VLOOKUP(年度マスタ!$K$4&amp;"_"&amp;L$20,データシート1!$A:$BU,MATCH("ba_"&amp;$D26,データシート1!$A$1:$BU$1,0),0),0)</f>
        <v>0</v>
      </c>
      <c r="M26" s="879">
        <f>IFERROR(VLOOKUP(年度マスタ!$K$4&amp;"_"&amp;M$20,データシート1!$A:$BU,MATCH("ba_"&amp;$D26,データシート1!$A$1:$BU$1,0),0),0)</f>
        <v>0</v>
      </c>
      <c r="N26" s="879">
        <f>IFERROR(VLOOKUP(年度マスタ!$K$4&amp;"_"&amp;N$20,データシート1!$A:$BU,MATCH("ba_"&amp;$D26,データシート1!$A$1:$BU$1,0),0),0)</f>
        <v>0</v>
      </c>
      <c r="O26" s="879">
        <f>IFERROR(VLOOKUP(年度マスタ!$K$4&amp;"_"&amp;O$20,データシート1!$A:$BU,MATCH("ba_"&amp;$D26,データシート1!$A$1:$BU$1,0),0),0)</f>
        <v>0</v>
      </c>
      <c r="P26" s="880">
        <f>IFERROR(VLOOKUP(年度マスタ!$K$4&amp;"_"&amp;P$20,データシート1!$A:$BU,MATCH("ba_"&amp;$D26,データシート1!$A$1:$BU$1,0),0),0)</f>
        <v>0</v>
      </c>
      <c r="Z26" s="273"/>
      <c r="AB26" s="272"/>
      <c r="AC26" s="522"/>
      <c r="AD26" s="410"/>
      <c r="AE26" s="409" t="s">
        <v>184</v>
      </c>
      <c r="AF26" s="881">
        <f>①CO2排出量の現状把握!Z36</f>
        <v>1.1427421350036</v>
      </c>
      <c r="AG26" s="881">
        <f>①CO2排出量の現状把握!AA36</f>
        <v>1.144592750215101</v>
      </c>
      <c r="AH26" s="881">
        <f>①CO2排出量の現状把握!AB36</f>
        <v>1.141217261832391</v>
      </c>
      <c r="AI26" s="881">
        <f>①CO2排出量の現状把握!AC36</f>
        <v>0.97715943643794545</v>
      </c>
      <c r="AJ26" s="881">
        <f>①CO2排出量の現状把握!AD36</f>
        <v>0.71339182047394167</v>
      </c>
      <c r="AK26" s="881">
        <f>①CO2排出量の現状把握!AE36</f>
        <v>0.94214693910501879</v>
      </c>
      <c r="AL26" s="881">
        <f>①CO2排出量の現状把握!AF36</f>
        <v>0.84221759125106099</v>
      </c>
      <c r="AM26" s="881">
        <f>①CO2排出量の現状把握!AG36</f>
        <v>0.77863087469555625</v>
      </c>
      <c r="AN26" s="881">
        <f>①CO2排出量の現状把握!AH36</f>
        <v>0.5330597018861114</v>
      </c>
      <c r="AO26" s="881">
        <f>①CO2排出量の現状把握!AI36</f>
        <v>0.88614686644105956</v>
      </c>
      <c r="AP26" s="882">
        <f>①CO2排出量の現状把握!AJ36</f>
        <v>0.7801691266053532</v>
      </c>
      <c r="AQ26" s="273"/>
      <c r="AV26" s="70" t="str">
        <f>AW26</f>
        <v>CH4</v>
      </c>
      <c r="AW26" s="70" t="str">
        <f t="shared" ref="AW26:AW31" si="13">D60</f>
        <v>CH4</v>
      </c>
      <c r="AX26" s="287">
        <f t="shared" si="12"/>
        <v>0</v>
      </c>
      <c r="AY26" s="287">
        <f>AX26</f>
        <v>0</v>
      </c>
      <c r="BA26" s="70">
        <v>15</v>
      </c>
      <c r="BB26" s="70"/>
      <c r="BC26" s="70" t="s">
        <v>292</v>
      </c>
      <c r="BD26" s="70" t="str">
        <f t="shared" si="1"/>
        <v>15：印刷・同関連業(N=0)</v>
      </c>
      <c r="BE26" s="845">
        <f>VLOOKUP(BE$13&amp;"_"&amp;$AV$8,データシート2!$A:$SI,MATCH($AV$5&amp;"_"&amp;$BA26&amp;$AV$6,データシート2!$A$1:$SI$1,0),0)</f>
        <v>0</v>
      </c>
      <c r="BF26" s="952">
        <f>VLOOKUP(BF$13&amp;"_"&amp;$AW$8,データシート2!$A:$SI,MATCH($AW$5&amp;"_"&amp;$BA26&amp;$AW$6,データシート2!$A$1:$SI$1,0),0)</f>
        <v>0</v>
      </c>
      <c r="BG26" s="952" t="e">
        <f t="shared" si="2"/>
        <v>#DIV/0!</v>
      </c>
      <c r="BH26" s="845">
        <f>VLOOKUP(BH$13&amp;"_"&amp;$AV$8,データシート2!$A:$SI,MATCH($AV$5&amp;"_"&amp;$BA26&amp;$AV$6,データシート2!$A$1:$SI$1,0),0)</f>
        <v>189</v>
      </c>
      <c r="BI26" s="845">
        <f>VLOOKUP(BI$13&amp;"_"&amp;$AW$8,データシート2!$A:$SI,MATCH($AW$5&amp;"_"&amp;$BA26&amp;$AW$6,データシート2!$A$1:$SI$1,0),0)</f>
        <v>1412.3130000000001</v>
      </c>
      <c r="BJ26" s="845">
        <f t="shared" si="3"/>
        <v>7.4725555555555561</v>
      </c>
      <c r="BK26" s="279" t="e">
        <f t="shared" si="4"/>
        <v>#DIV/0!</v>
      </c>
    </row>
    <row r="27" spans="2:63" ht="15.95" customHeight="1" thickBot="1">
      <c r="B27" s="285"/>
      <c r="C27" s="522"/>
      <c r="D27" s="412" t="s">
        <v>294</v>
      </c>
      <c r="E27" s="409"/>
      <c r="F27" s="879">
        <f>IFERROR(VLOOKUP(年度マスタ!$K$4&amp;"_"&amp;F$20,データシート1!$A:$BU,MATCH("ba_"&amp;$D27,データシート1!$A$1:$BU$1,0),0),0)</f>
        <v>0</v>
      </c>
      <c r="G27" s="879">
        <f>IFERROR(VLOOKUP(年度マスタ!$K$4&amp;"_"&amp;G$20,データシート1!$A:$BU,MATCH("ba_"&amp;$D27,データシート1!$A$1:$BU$1,0),0),0)</f>
        <v>0</v>
      </c>
      <c r="H27" s="879">
        <f>IFERROR(VLOOKUP(年度マスタ!$K$4&amp;"_"&amp;H$20,データシート1!$A:$BU,MATCH("ba_"&amp;$D27,データシート1!$A$1:$BU$1,0),0),0)</f>
        <v>0</v>
      </c>
      <c r="I27" s="879">
        <f>IFERROR(VLOOKUP(年度マスタ!$K$4&amp;"_"&amp;I$20,データシート1!$A:$BU,MATCH("ba_"&amp;$D27,データシート1!$A$1:$BU$1,0),0),0)</f>
        <v>0</v>
      </c>
      <c r="J27" s="879">
        <f>IFERROR(VLOOKUP(年度マスタ!$K$4&amp;"_"&amp;J$20,データシート1!$A:$BU,MATCH("ba_"&amp;$D27,データシート1!$A$1:$BU$1,0),0),0)</f>
        <v>0</v>
      </c>
      <c r="K27" s="879">
        <f>IFERROR(VLOOKUP(年度マスタ!$K$4&amp;"_"&amp;K$20,データシート1!$A:$BU,MATCH("ba_"&amp;$D27,データシート1!$A$1:$BU$1,0),0),0)</f>
        <v>0</v>
      </c>
      <c r="L27" s="879">
        <f>IFERROR(VLOOKUP(年度マスタ!$K$4&amp;"_"&amp;L$20,データシート1!$A:$BU,MATCH("ba_"&amp;$D27,データシート1!$A$1:$BU$1,0),0),0)</f>
        <v>0</v>
      </c>
      <c r="M27" s="879">
        <f>IFERROR(VLOOKUP(年度マスタ!$K$4&amp;"_"&amp;M$20,データシート1!$A:$BU,MATCH("ba_"&amp;$D27,データシート1!$A$1:$BU$1,0),0),0)</f>
        <v>0</v>
      </c>
      <c r="N27" s="879">
        <f>IFERROR(VLOOKUP(年度マスタ!$K$4&amp;"_"&amp;N$20,データシート1!$A:$BU,MATCH("ba_"&amp;$D27,データシート1!$A$1:$BU$1,0),0),0)</f>
        <v>0</v>
      </c>
      <c r="O27" s="879">
        <f>IFERROR(VLOOKUP(年度マスタ!$K$4&amp;"_"&amp;O$20,データシート1!$A:$BU,MATCH("ba_"&amp;$D27,データシート1!$A$1:$BU$1,0),0),0)</f>
        <v>0</v>
      </c>
      <c r="P27" s="880">
        <f>IFERROR(VLOOKUP(年度マスタ!$K$4&amp;"_"&amp;P$20,データシート1!$A:$BU,MATCH("ba_"&amp;$D27,データシート1!$A$1:$BU$1,0),0),0)</f>
        <v>0</v>
      </c>
      <c r="Z27" s="273"/>
      <c r="AB27" s="272"/>
      <c r="AC27" s="522"/>
      <c r="AD27" s="410"/>
      <c r="AE27" s="409" t="s">
        <v>194</v>
      </c>
      <c r="AF27" s="881">
        <f>①CO2排出量の現状把握!Z37</f>
        <v>0.480024339638845</v>
      </c>
      <c r="AG27" s="881">
        <f>①CO2排出量の現状把握!AA37</f>
        <v>0.49175326740744879</v>
      </c>
      <c r="AH27" s="881">
        <f>①CO2排出量の現状把握!AB37</f>
        <v>0.41687183103869918</v>
      </c>
      <c r="AI27" s="881">
        <f>①CO2排出量の現状把握!AC37</f>
        <v>0.39757581768621131</v>
      </c>
      <c r="AJ27" s="881">
        <f>①CO2排出量の現状把握!AD37</f>
        <v>0.3548675170717368</v>
      </c>
      <c r="AK27" s="881">
        <f>①CO2排出量の現状把握!AE37</f>
        <v>0.33663240242020398</v>
      </c>
      <c r="AL27" s="881">
        <f>①CO2排出量の現状把握!AF37</f>
        <v>0.34113635817434368</v>
      </c>
      <c r="AM27" s="881">
        <f>①CO2排出量の現状把握!AG37</f>
        <v>0.32318538904209249</v>
      </c>
      <c r="AN27" s="881">
        <f>①CO2排出量の現状把握!AH37</f>
        <v>0.27628528638362559</v>
      </c>
      <c r="AO27" s="881">
        <f>①CO2排出量の現状把握!AI37</f>
        <v>0.29645492127979595</v>
      </c>
      <c r="AP27" s="882">
        <f>①CO2排出量の現状把握!AJ37</f>
        <v>0.29379466759901729</v>
      </c>
      <c r="AQ27" s="273"/>
      <c r="AV27" s="70" t="str">
        <f t="shared" ref="AV27:AV31" si="14">AW27</f>
        <v>N2O</v>
      </c>
      <c r="AW27" s="70" t="str">
        <f t="shared" si="13"/>
        <v>N2O</v>
      </c>
      <c r="AX27" s="287">
        <f t="shared" si="12"/>
        <v>0</v>
      </c>
      <c r="AY27" s="287">
        <f t="shared" ref="AY27:AY31" si="15">AX27</f>
        <v>0</v>
      </c>
      <c r="BA27" s="70">
        <v>18</v>
      </c>
      <c r="BB27" s="70"/>
      <c r="BC27" s="70" t="s">
        <v>293</v>
      </c>
      <c r="BD27" s="70" t="str">
        <f t="shared" si="1"/>
        <v>18：プラスチック製品製造業(N=0)</v>
      </c>
      <c r="BE27" s="845">
        <f>VLOOKUP(BE$13&amp;"_"&amp;$AV$8,データシート2!$A:$SI,MATCH($AV$5&amp;"_"&amp;$BA27&amp;$AV$6,データシート2!$A$1:$SI$1,0),0)</f>
        <v>0</v>
      </c>
      <c r="BF27" s="952">
        <f>VLOOKUP(BF$13&amp;"_"&amp;$AW$8,データシート2!$A:$SI,MATCH($AW$5&amp;"_"&amp;$BA27&amp;$AW$6,データシート2!$A$1:$SI$1,0),0)</f>
        <v>0</v>
      </c>
      <c r="BG27" s="952" t="e">
        <f t="shared" si="2"/>
        <v>#DIV/0!</v>
      </c>
      <c r="BH27" s="845">
        <f>VLOOKUP(BH$13&amp;"_"&amp;$AV$8,データシート2!$A:$SI,MATCH($AV$5&amp;"_"&amp;$BA27&amp;$AV$6,データシート2!$A$1:$SI$1,0),0)</f>
        <v>706</v>
      </c>
      <c r="BI27" s="845">
        <f>VLOOKUP(BI$13&amp;"_"&amp;$AW$8,データシート2!$A:$SI,MATCH($AW$5&amp;"_"&amp;$BA27&amp;$AW$6,データシート2!$A$1:$SI$1,0),0)</f>
        <v>6123.2049999999999</v>
      </c>
      <c r="BJ27" s="845">
        <f t="shared" si="3"/>
        <v>8.6730949008498577</v>
      </c>
      <c r="BK27" s="279" t="e">
        <f t="shared" si="4"/>
        <v>#DIV/0!</v>
      </c>
    </row>
    <row r="28" spans="2:63" ht="15.95" customHeight="1" thickBot="1">
      <c r="B28" s="285"/>
      <c r="C28" s="522"/>
      <c r="D28" s="408" t="s">
        <v>296</v>
      </c>
      <c r="E28" s="413"/>
      <c r="F28" s="883">
        <f>IFERROR(VLOOKUP(年度マスタ!$K$4&amp;"_"&amp;F$20,データシート1!$A:$BU,MATCH("ba_"&amp;$D28,データシート1!$A$1:$BU$1,0),0),0)</f>
        <v>0</v>
      </c>
      <c r="G28" s="883">
        <f>IFERROR(VLOOKUP(年度マスタ!$K$4&amp;"_"&amp;G$20,データシート1!$A:$BU,MATCH("ba_"&amp;$D28,データシート1!$A$1:$BU$1,0),0),0)</f>
        <v>0</v>
      </c>
      <c r="H28" s="883">
        <f>IFERROR(VLOOKUP(年度マスタ!$K$4&amp;"_"&amp;H$20,データシート1!$A:$BU,MATCH("ba_"&amp;$D28,データシート1!$A$1:$BU$1,0),0),0)</f>
        <v>0</v>
      </c>
      <c r="I28" s="883">
        <f>IFERROR(VLOOKUP(年度マスタ!$K$4&amp;"_"&amp;I$20,データシート1!$A:$BU,MATCH("ba_"&amp;$D28,データシート1!$A$1:$BU$1,0),0),0)</f>
        <v>0</v>
      </c>
      <c r="J28" s="883">
        <f>IFERROR(VLOOKUP(年度マスタ!$K$4&amp;"_"&amp;J$20,データシート1!$A:$BU,MATCH("ba_"&amp;$D28,データシート1!$A$1:$BU$1,0),0),0)</f>
        <v>0</v>
      </c>
      <c r="K28" s="883">
        <f>IFERROR(VLOOKUP(年度マスタ!$K$4&amp;"_"&amp;K$20,データシート1!$A:$BU,MATCH("ba_"&amp;$D28,データシート1!$A$1:$BU$1,0),0),0)</f>
        <v>0</v>
      </c>
      <c r="L28" s="883">
        <f>IFERROR(VLOOKUP(年度マスタ!$K$4&amp;"_"&amp;L$20,データシート1!$A:$BU,MATCH("ba_"&amp;$D28,データシート1!$A$1:$BU$1,0),0),0)</f>
        <v>0</v>
      </c>
      <c r="M28" s="883">
        <f>IFERROR(VLOOKUP(年度マスタ!$K$4&amp;"_"&amp;M$20,データシート1!$A:$BU,MATCH("ba_"&amp;$D28,データシート1!$A$1:$BU$1,0),0),0)</f>
        <v>0</v>
      </c>
      <c r="N28" s="883">
        <f>IFERROR(VLOOKUP(年度マスタ!$K$4&amp;"_"&amp;N$20,データシート1!$A:$BU,MATCH("ba_"&amp;$D28,データシート1!$A$1:$BU$1,0),0),0)</f>
        <v>0</v>
      </c>
      <c r="O28" s="883">
        <f>IFERROR(VLOOKUP(年度マスタ!$K$4&amp;"_"&amp;O$20,データシート1!$A:$BU,MATCH("ba_"&amp;$D28,データシート1!$A$1:$BU$1,0),0),0)</f>
        <v>0</v>
      </c>
      <c r="P28" s="884">
        <f>IFERROR(VLOOKUP(年度マスタ!$K$4&amp;"_"&amp;P$20,データシート1!$A:$BU,MATCH("ba_"&amp;$D28,データシート1!$A$1:$BU$1,0),0),0)</f>
        <v>0</v>
      </c>
      <c r="Z28" s="273"/>
      <c r="AB28" s="272"/>
      <c r="AC28" s="522"/>
      <c r="AD28" s="411"/>
      <c r="AE28" s="409" t="s">
        <v>197</v>
      </c>
      <c r="AF28" s="881">
        <f>①CO2排出量の現状把握!Z38</f>
        <v>1.1647957018880259</v>
      </c>
      <c r="AG28" s="881">
        <f>①CO2排出量の現状把握!AA38</f>
        <v>1.1641672346950029</v>
      </c>
      <c r="AH28" s="881">
        <f>①CO2排出量の現状把握!AB38</f>
        <v>1.044819858587241</v>
      </c>
      <c r="AI28" s="881">
        <f>①CO2排出量の現状把握!AC38</f>
        <v>0.44335051811675058</v>
      </c>
      <c r="AJ28" s="881">
        <f>①CO2排出量の現状把握!AD38</f>
        <v>0.42815782912394451</v>
      </c>
      <c r="AK28" s="881">
        <f>①CO2排出量の現状把握!AE38</f>
        <v>0.46193152140735227</v>
      </c>
      <c r="AL28" s="881">
        <f>①CO2排出量の現状把握!AF38</f>
        <v>0.43666429363121484</v>
      </c>
      <c r="AM28" s="881">
        <f>①CO2排出量の現状把握!AG38</f>
        <v>0.39888814870258021</v>
      </c>
      <c r="AN28" s="881">
        <f>①CO2排出量の現状把握!AH38</f>
        <v>0.39268573867592638</v>
      </c>
      <c r="AO28" s="881">
        <f>①CO2排出量の現状把握!AI38</f>
        <v>0.48778592756861561</v>
      </c>
      <c r="AP28" s="882">
        <f>①CO2排出量の現状把握!AJ38</f>
        <v>0.50184919039351361</v>
      </c>
      <c r="AQ28" s="273"/>
      <c r="AV28" s="70" t="str">
        <f t="shared" si="14"/>
        <v>HFC</v>
      </c>
      <c r="AW28" s="70" t="str">
        <f t="shared" si="13"/>
        <v>HFC</v>
      </c>
      <c r="AX28" s="287">
        <f t="shared" si="12"/>
        <v>0</v>
      </c>
      <c r="AY28" s="287">
        <f t="shared" si="15"/>
        <v>0</v>
      </c>
      <c r="BA28" s="70">
        <v>19</v>
      </c>
      <c r="BB28" s="70"/>
      <c r="BC28" s="70" t="s">
        <v>295</v>
      </c>
      <c r="BD28" s="70" t="str">
        <f t="shared" si="1"/>
        <v>19：ゴム製品製造業(N=0)</v>
      </c>
      <c r="BE28" s="845">
        <f>VLOOKUP(BE$13&amp;"_"&amp;$AV$8,データシート2!$A:$SI,MATCH($AV$5&amp;"_"&amp;$BA28&amp;$AV$6,データシート2!$A$1:$SI$1,0),0)</f>
        <v>0</v>
      </c>
      <c r="BF28" s="952">
        <f>VLOOKUP(BF$13&amp;"_"&amp;$AW$8,データシート2!$A:$SI,MATCH($AW$5&amp;"_"&amp;$BA28&amp;$AW$6,データシート2!$A$1:$SI$1,0),0)</f>
        <v>0</v>
      </c>
      <c r="BG28" s="952" t="e">
        <f t="shared" si="2"/>
        <v>#DIV/0!</v>
      </c>
      <c r="BH28" s="845">
        <f>VLOOKUP(BH$13&amp;"_"&amp;$AV$8,データシート2!$A:$SI,MATCH($AV$5&amp;"_"&amp;$BA28&amp;$AV$6,データシート2!$A$1:$SI$1,0),0)</f>
        <v>148</v>
      </c>
      <c r="BI28" s="845">
        <f>VLOOKUP(BI$13&amp;"_"&amp;$AW$8,データシート2!$A:$SI,MATCH($AW$5&amp;"_"&amp;$BA28&amp;$AW$6,データシート2!$A$1:$SI$1,0),0)</f>
        <v>2145.4560000000001</v>
      </c>
      <c r="BJ28" s="845">
        <f t="shared" si="3"/>
        <v>14.496324324324325</v>
      </c>
      <c r="BK28" s="279" t="e">
        <f t="shared" si="4"/>
        <v>#DIV/0!</v>
      </c>
    </row>
    <row r="29" spans="2:63" ht="15.95" customHeight="1">
      <c r="B29" s="285"/>
      <c r="Z29" s="273"/>
      <c r="AB29" s="272"/>
      <c r="AC29" s="522"/>
      <c r="AD29" s="408" t="s">
        <v>199</v>
      </c>
      <c r="AE29" s="413"/>
      <c r="AF29" s="883">
        <f>①CO2排出量の現状把握!Z39</f>
        <v>8.7049441708763524</v>
      </c>
      <c r="AG29" s="883">
        <f>①CO2排出量の現状把握!AA39</f>
        <v>10.121952627337031</v>
      </c>
      <c r="AH29" s="883">
        <f>①CO2排出量の現状把握!AB39</f>
        <v>9.4777455412788605</v>
      </c>
      <c r="AI29" s="883">
        <f>①CO2排出量の現状把握!AC39</f>
        <v>8.7375633365111494</v>
      </c>
      <c r="AJ29" s="883">
        <f>①CO2排出量の現状把握!AD39</f>
        <v>7.9554262491127838</v>
      </c>
      <c r="AK29" s="883">
        <f>①CO2排出量の現状把握!AE39</f>
        <v>5.6636654688430639</v>
      </c>
      <c r="AL29" s="883">
        <f>①CO2排出量の現状把握!AF39</f>
        <v>5.7292788817059215</v>
      </c>
      <c r="AM29" s="883">
        <f>①CO2排出量の現状把握!AG39</f>
        <v>5.6677035656094166</v>
      </c>
      <c r="AN29" s="883">
        <f>①CO2排出量の現状把握!AH39</f>
        <v>4.7864362578467343</v>
      </c>
      <c r="AO29" s="883">
        <f>①CO2排出量の現状把握!AI39</f>
        <v>5.0995806596337898</v>
      </c>
      <c r="AP29" s="884">
        <f>①CO2排出量の現状把握!AJ39</f>
        <v>5.4417655261884175</v>
      </c>
      <c r="AQ29" s="273"/>
      <c r="AV29" s="70" t="str">
        <f t="shared" si="14"/>
        <v>PFC</v>
      </c>
      <c r="AW29" s="70" t="str">
        <f t="shared" si="13"/>
        <v>PFC</v>
      </c>
      <c r="AX29" s="287">
        <f t="shared" si="12"/>
        <v>0</v>
      </c>
      <c r="AY29" s="287">
        <f t="shared" si="15"/>
        <v>0</v>
      </c>
      <c r="BA29" s="70">
        <v>20</v>
      </c>
      <c r="BB29" s="70"/>
      <c r="BC29" s="70" t="s">
        <v>297</v>
      </c>
      <c r="BD29" s="70" t="str">
        <f t="shared" si="1"/>
        <v>20：なめし革・同製品・毛皮製造業(N=0)</v>
      </c>
      <c r="BE29" s="845">
        <f>VLOOKUP(BE$13&amp;"_"&amp;$AV$8,データシート2!$A:$SI,MATCH($AV$5&amp;"_"&amp;$BA29&amp;$AV$6,データシート2!$A$1:$SI$1,0),0)</f>
        <v>0</v>
      </c>
      <c r="BF29" s="952">
        <f>VLOOKUP(BF$13&amp;"_"&amp;$AW$8,データシート2!$A:$SI,MATCH($AW$5&amp;"_"&amp;$BA29&amp;$AW$6,データシート2!$A$1:$SI$1,0),0)</f>
        <v>0</v>
      </c>
      <c r="BG29" s="952" t="e">
        <f t="shared" si="2"/>
        <v>#DIV/0!</v>
      </c>
      <c r="BH29" s="845">
        <f>VLOOKUP(BH$13&amp;"_"&amp;$AV$8,データシート2!$A:$SI,MATCH($AV$5&amp;"_"&amp;$BA29&amp;$AV$6,データシート2!$A$1:$SI$1,0),0)</f>
        <v>1</v>
      </c>
      <c r="BI29" s="845">
        <f>VLOOKUP(BI$13&amp;"_"&amp;$AW$8,データシート2!$A:$SI,MATCH($AW$5&amp;"_"&amp;$BA29&amp;$AW$6,データシート2!$A$1:$SI$1,0),0)</f>
        <v>5.6760000000000002</v>
      </c>
      <c r="BJ29" s="845">
        <f t="shared" si="3"/>
        <v>5.6760000000000002</v>
      </c>
      <c r="BK29" s="279" t="e">
        <f t="shared" si="4"/>
        <v>#DIV/0!</v>
      </c>
    </row>
    <row r="30" spans="2:63" ht="15.95" customHeight="1">
      <c r="B30" s="285"/>
      <c r="Z30" s="273"/>
      <c r="AB30" s="272"/>
      <c r="AC30" s="521" t="s">
        <v>299</v>
      </c>
      <c r="AD30" s="523"/>
      <c r="AQ30" s="273"/>
      <c r="AV30" s="70" t="str">
        <f t="shared" si="14"/>
        <v>SF6</v>
      </c>
      <c r="AW30" s="70" t="str">
        <f t="shared" si="13"/>
        <v>SF6</v>
      </c>
      <c r="AX30" s="287">
        <f t="shared" si="12"/>
        <v>0</v>
      </c>
      <c r="AY30" s="287">
        <f t="shared" si="15"/>
        <v>0</v>
      </c>
      <c r="BA30" s="70">
        <v>23</v>
      </c>
      <c r="BB30" s="70"/>
      <c r="BC30" s="70" t="s">
        <v>298</v>
      </c>
      <c r="BD30" s="70" t="str">
        <f t="shared" si="1"/>
        <v>23：非鉄金属製造業(N=0)</v>
      </c>
      <c r="BE30" s="845">
        <f>VLOOKUP(BE$13&amp;"_"&amp;$AV$8,データシート2!$A:$SI,MATCH($AV$5&amp;"_"&amp;$BA30&amp;$AV$6,データシート2!$A$1:$SI$1,0),0)</f>
        <v>0</v>
      </c>
      <c r="BF30" s="952">
        <f>VLOOKUP(BF$13&amp;"_"&amp;$AW$8,データシート2!$A:$SI,MATCH($AW$5&amp;"_"&amp;$BA30&amp;$AW$6,データシート2!$A$1:$SI$1,0),0)</f>
        <v>0</v>
      </c>
      <c r="BG30" s="952" t="e">
        <f t="shared" si="2"/>
        <v>#DIV/0!</v>
      </c>
      <c r="BH30" s="845">
        <f>VLOOKUP(BH$13&amp;"_"&amp;$AV$8,データシート2!$A:$SI,MATCH($AV$5&amp;"_"&amp;$BA30&amp;$AV$6,データシート2!$A$1:$SI$1,0),0)</f>
        <v>325</v>
      </c>
      <c r="BI30" s="845">
        <f>VLOOKUP(BI$13&amp;"_"&amp;$AW$8,データシート2!$A:$SI,MATCH($AW$5&amp;"_"&amp;$BA30&amp;$AW$6,データシート2!$A$1:$SI$1,0),0)</f>
        <v>8872.1419999999998</v>
      </c>
      <c r="BJ30" s="845">
        <f t="shared" si="3"/>
        <v>27.29889846153846</v>
      </c>
      <c r="BK30" s="279" t="e">
        <f t="shared" si="4"/>
        <v>#DIV/0!</v>
      </c>
    </row>
    <row r="31" spans="2:63" ht="15.95" customHeight="1" thickBot="1">
      <c r="B31" s="285"/>
      <c r="Z31" s="273"/>
      <c r="AB31" s="272"/>
      <c r="AC31" s="405" t="s">
        <v>281</v>
      </c>
      <c r="AD31" s="406"/>
      <c r="AE31" s="406"/>
      <c r="AF31" s="1015" t="s">
        <v>1551</v>
      </c>
      <c r="AG31" s="1016" t="s">
        <v>179</v>
      </c>
      <c r="AH31" s="1016" t="s">
        <v>180</v>
      </c>
      <c r="AI31" s="1016" t="s">
        <v>181</v>
      </c>
      <c r="AJ31" s="1016" t="s">
        <v>182</v>
      </c>
      <c r="AK31" s="1016" t="s">
        <v>155</v>
      </c>
      <c r="AL31" s="1016" t="s">
        <v>156</v>
      </c>
      <c r="AM31" s="1016" t="s">
        <v>183</v>
      </c>
      <c r="AN31" s="1016" t="s">
        <v>158</v>
      </c>
      <c r="AO31" s="1016" t="s">
        <v>159</v>
      </c>
      <c r="AP31" s="1017" t="s">
        <v>160</v>
      </c>
      <c r="AQ31" s="273"/>
      <c r="AV31" s="70" t="str">
        <f t="shared" si="14"/>
        <v>NF3</v>
      </c>
      <c r="AW31" s="70" t="str">
        <f t="shared" si="13"/>
        <v>NF3</v>
      </c>
      <c r="AX31" s="287">
        <f t="shared" si="12"/>
        <v>0</v>
      </c>
      <c r="AY31" s="287">
        <f t="shared" si="15"/>
        <v>0</v>
      </c>
      <c r="BA31" s="70">
        <v>24</v>
      </c>
      <c r="BB31" s="70"/>
      <c r="BC31" s="70" t="s">
        <v>300</v>
      </c>
      <c r="BD31" s="70" t="str">
        <f t="shared" si="1"/>
        <v>24：金属製品製造業(N=0)</v>
      </c>
      <c r="BE31" s="845">
        <f>VLOOKUP(BE$13&amp;"_"&amp;$AV$8,データシート2!$A:$SI,MATCH($AV$5&amp;"_"&amp;$BA31&amp;$AV$6,データシート2!$A$1:$SI$1,0),0)</f>
        <v>0</v>
      </c>
      <c r="BF31" s="952">
        <f>VLOOKUP(BF$13&amp;"_"&amp;$AW$8,データシート2!$A:$SI,MATCH($AW$5&amp;"_"&amp;$BA31&amp;$AW$6,データシート2!$A$1:$SI$1,0),0)</f>
        <v>0</v>
      </c>
      <c r="BG31" s="952" t="e">
        <f t="shared" si="2"/>
        <v>#DIV/0!</v>
      </c>
      <c r="BH31" s="845">
        <f>VLOOKUP(BH$13&amp;"_"&amp;$AV$8,データシート2!$A:$SI,MATCH($AV$5&amp;"_"&amp;$BA31&amp;$AV$6,データシート2!$A$1:$SI$1,0),0)</f>
        <v>435</v>
      </c>
      <c r="BI31" s="845">
        <f>VLOOKUP(BI$13&amp;"_"&amp;$AW$8,データシート2!$A:$SI,MATCH($AW$5&amp;"_"&amp;$BA31&amp;$AW$6,データシート2!$A$1:$SI$1,0),0)</f>
        <v>3683.5569999999998</v>
      </c>
      <c r="BJ31" s="845">
        <f t="shared" si="3"/>
        <v>8.4679471264367816</v>
      </c>
      <c r="BK31" s="279" t="e">
        <f t="shared" si="4"/>
        <v>#DIV/0!</v>
      </c>
    </row>
    <row r="32" spans="2:63" ht="15.95" customHeight="1" thickTop="1" thickBot="1">
      <c r="B32" s="285"/>
      <c r="Z32" s="273"/>
      <c r="AB32" s="272"/>
      <c r="AC32" s="1114" t="s">
        <v>290</v>
      </c>
      <c r="AD32" s="1114"/>
      <c r="AE32" s="1115"/>
      <c r="AF32" s="461">
        <f t="shared" ref="AF32:AP32" si="16">IFERROR(IF(SUM(F23:F26)/AF24&gt;1,1,SUM(F23:F26)/AF24),0)</f>
        <v>0</v>
      </c>
      <c r="AG32" s="461">
        <f t="shared" si="16"/>
        <v>0</v>
      </c>
      <c r="AH32" s="461">
        <f t="shared" si="16"/>
        <v>0</v>
      </c>
      <c r="AI32" s="461">
        <f t="shared" si="16"/>
        <v>0</v>
      </c>
      <c r="AJ32" s="461">
        <f t="shared" si="16"/>
        <v>0</v>
      </c>
      <c r="AK32" s="461">
        <f t="shared" si="16"/>
        <v>0</v>
      </c>
      <c r="AL32" s="461">
        <f t="shared" si="16"/>
        <v>0</v>
      </c>
      <c r="AM32" s="461">
        <f t="shared" si="16"/>
        <v>0</v>
      </c>
      <c r="AN32" s="461">
        <f t="shared" si="16"/>
        <v>0</v>
      </c>
      <c r="AO32" s="461">
        <f t="shared" si="16"/>
        <v>0</v>
      </c>
      <c r="AP32" s="461">
        <f t="shared" si="16"/>
        <v>0</v>
      </c>
      <c r="AQ32" s="273"/>
      <c r="BA32" s="70">
        <v>25</v>
      </c>
      <c r="BB32" s="70"/>
      <c r="BC32" s="70" t="s">
        <v>301</v>
      </c>
      <c r="BD32" s="70" t="str">
        <f t="shared" si="1"/>
        <v>25：はん用機械器具製造業(N=0)</v>
      </c>
      <c r="BE32" s="845">
        <f>VLOOKUP(BE$13&amp;"_"&amp;$AV$8,データシート2!$A:$SI,MATCH($AV$5&amp;"_"&amp;$BA32&amp;$AV$6,データシート2!$A$1:$SI$1,0),0)</f>
        <v>0</v>
      </c>
      <c r="BF32" s="952">
        <f>VLOOKUP(BF$13&amp;"_"&amp;$AW$8,データシート2!$A:$SI,MATCH($AW$5&amp;"_"&amp;$BA32&amp;$AW$6,データシート2!$A$1:$SI$1,0),0)</f>
        <v>0</v>
      </c>
      <c r="BG32" s="952" t="e">
        <f t="shared" si="2"/>
        <v>#DIV/0!</v>
      </c>
      <c r="BH32" s="845">
        <f>VLOOKUP(BH$13&amp;"_"&amp;$AV$8,データシート2!$A:$SI,MATCH($AV$5&amp;"_"&amp;$BA32&amp;$AV$6,データシート2!$A$1:$SI$1,0),0)</f>
        <v>205</v>
      </c>
      <c r="BI32" s="845">
        <f>VLOOKUP(BI$13&amp;"_"&amp;$AW$8,データシート2!$A:$SI,MATCH($AW$5&amp;"_"&amp;$BA32&amp;$AW$6,データシート2!$A$1:$SI$1,0),0)</f>
        <v>3259.05</v>
      </c>
      <c r="BJ32" s="845">
        <f t="shared" si="3"/>
        <v>15.897804878048781</v>
      </c>
      <c r="BK32" s="279" t="e">
        <f t="shared" si="4"/>
        <v>#DIV/0!</v>
      </c>
    </row>
    <row r="33" spans="2:63" ht="15.95" customHeight="1" thickBot="1">
      <c r="B33" s="285"/>
      <c r="Z33" s="273"/>
      <c r="AB33" s="272"/>
      <c r="AC33" s="522"/>
      <c r="AD33" s="408" t="s">
        <v>114</v>
      </c>
      <c r="AE33" s="409"/>
      <c r="AF33" s="458">
        <f>IFERROR(IF(F22/AF25&gt;1,1,F22/AF25),0)</f>
        <v>0</v>
      </c>
      <c r="AG33" s="458">
        <f t="shared" ref="AG33:AP33" si="17">IFERROR(IF(G22/AG25&gt;1,1,G22/AG25),0)</f>
        <v>0</v>
      </c>
      <c r="AH33" s="458">
        <f t="shared" si="17"/>
        <v>0</v>
      </c>
      <c r="AI33" s="458">
        <f t="shared" si="17"/>
        <v>0</v>
      </c>
      <c r="AJ33" s="458">
        <f t="shared" si="17"/>
        <v>0</v>
      </c>
      <c r="AK33" s="458">
        <f t="shared" si="17"/>
        <v>0</v>
      </c>
      <c r="AL33" s="458">
        <f t="shared" si="17"/>
        <v>0</v>
      </c>
      <c r="AM33" s="458">
        <f t="shared" si="17"/>
        <v>0</v>
      </c>
      <c r="AN33" s="458">
        <f>IFERROR(IF(N22/AN25&gt;1,1,N22/AN25),0)</f>
        <v>0</v>
      </c>
      <c r="AO33" s="458">
        <f t="shared" si="17"/>
        <v>0</v>
      </c>
      <c r="AP33" s="458">
        <f t="shared" si="17"/>
        <v>0</v>
      </c>
      <c r="AQ33" s="273"/>
      <c r="BA33" s="70">
        <v>26</v>
      </c>
      <c r="BB33" s="70"/>
      <c r="BC33" s="70" t="s">
        <v>302</v>
      </c>
      <c r="BD33" s="70" t="str">
        <f t="shared" si="1"/>
        <v>26：生産用機械器具製造業(N=0)</v>
      </c>
      <c r="BE33" s="845">
        <f>VLOOKUP(BE$13&amp;"_"&amp;$AV$8,データシート2!$A:$SI,MATCH($AV$5&amp;"_"&amp;$BA33&amp;$AV$6,データシート2!$A$1:$SI$1,0),0)</f>
        <v>0</v>
      </c>
      <c r="BF33" s="952">
        <f>VLOOKUP(BF$13&amp;"_"&amp;$AW$8,データシート2!$A:$SI,MATCH($AW$5&amp;"_"&amp;$BA33&amp;$AW$6,データシート2!$A$1:$SI$1,0),0)</f>
        <v>0</v>
      </c>
      <c r="BG33" s="952" t="e">
        <f t="shared" si="2"/>
        <v>#DIV/0!</v>
      </c>
      <c r="BH33" s="845">
        <f>VLOOKUP(BH$13&amp;"_"&amp;$AV$8,データシート2!$A:$SI,MATCH($AV$5&amp;"_"&amp;$BA33&amp;$AV$6,データシート2!$A$1:$SI$1,0),0)</f>
        <v>212</v>
      </c>
      <c r="BI33" s="845">
        <f>VLOOKUP(BI$13&amp;"_"&amp;$AW$8,データシート2!$A:$SI,MATCH($AW$5&amp;"_"&amp;$BA33&amp;$AW$6,データシート2!$A$1:$SI$1,0),0)</f>
        <v>1658.9770000000001</v>
      </c>
      <c r="BJ33" s="845">
        <f t="shared" si="3"/>
        <v>7.82536320754717</v>
      </c>
      <c r="BK33" s="279" t="e">
        <f t="shared" si="4"/>
        <v>#DIV/0!</v>
      </c>
    </row>
    <row r="34" spans="2:63" ht="15.95" customHeight="1" thickBot="1">
      <c r="B34" s="285"/>
      <c r="Z34" s="273"/>
      <c r="AB34" s="272"/>
      <c r="AC34" s="522"/>
      <c r="AD34" s="410"/>
      <c r="AE34" s="409" t="s">
        <v>184</v>
      </c>
      <c r="AF34" s="459">
        <f>IFERROR(IF(F23/AF26&gt;1,1,F23/AF26),0)</f>
        <v>0</v>
      </c>
      <c r="AG34" s="459">
        <f t="shared" ref="AG34:AP36" si="18">IFERROR(IF(G23/AG26&gt;1,1,G23/AG26),0)</f>
        <v>0</v>
      </c>
      <c r="AH34" s="459">
        <f t="shared" si="18"/>
        <v>0</v>
      </c>
      <c r="AI34" s="459">
        <f t="shared" si="18"/>
        <v>0</v>
      </c>
      <c r="AJ34" s="459">
        <f t="shared" si="18"/>
        <v>0</v>
      </c>
      <c r="AK34" s="459">
        <f t="shared" si="18"/>
        <v>0</v>
      </c>
      <c r="AL34" s="459">
        <f t="shared" si="18"/>
        <v>0</v>
      </c>
      <c r="AM34" s="459">
        <f t="shared" si="18"/>
        <v>0</v>
      </c>
      <c r="AN34" s="459">
        <f t="shared" si="18"/>
        <v>0</v>
      </c>
      <c r="AO34" s="459">
        <f t="shared" si="18"/>
        <v>0</v>
      </c>
      <c r="AP34" s="459">
        <f t="shared" si="18"/>
        <v>0</v>
      </c>
      <c r="AQ34" s="273"/>
      <c r="BA34" s="70">
        <v>27</v>
      </c>
      <c r="BB34" s="70"/>
      <c r="BC34" s="70" t="s">
        <v>303</v>
      </c>
      <c r="BD34" s="70" t="str">
        <f t="shared" si="1"/>
        <v>27：業務用機械器具製造業(N=0)</v>
      </c>
      <c r="BE34" s="845">
        <f>VLOOKUP(BE$13&amp;"_"&amp;$AV$8,データシート2!$A:$SI,MATCH($AV$5&amp;"_"&amp;$BA34&amp;$AV$6,データシート2!$A$1:$SI$1,0),0)</f>
        <v>0</v>
      </c>
      <c r="BF34" s="952">
        <f>VLOOKUP(BF$13&amp;"_"&amp;$AW$8,データシート2!$A:$SI,MATCH($AW$5&amp;"_"&amp;$BA34&amp;$AW$6,データシート2!$A$1:$SI$1,0),0)</f>
        <v>0</v>
      </c>
      <c r="BG34" s="952" t="e">
        <f t="shared" si="2"/>
        <v>#DIV/0!</v>
      </c>
      <c r="BH34" s="845">
        <f>VLOOKUP(BH$13&amp;"_"&amp;$AV$8,データシート2!$A:$SI,MATCH($AV$5&amp;"_"&amp;$BA34&amp;$AV$6,データシート2!$A$1:$SI$1,0),0)</f>
        <v>114</v>
      </c>
      <c r="BI34" s="845">
        <f>VLOOKUP(BI$13&amp;"_"&amp;$AW$8,データシート2!$A:$SI,MATCH($AW$5&amp;"_"&amp;$BA34&amp;$AW$6,データシート2!$A$1:$SI$1,0),0)</f>
        <v>1182.8920000000001</v>
      </c>
      <c r="BJ34" s="845">
        <f t="shared" si="3"/>
        <v>10.376245614035088</v>
      </c>
      <c r="BK34" s="279" t="e">
        <f t="shared" si="4"/>
        <v>#DIV/0!</v>
      </c>
    </row>
    <row r="35" spans="2:63" ht="15.95" customHeight="1" thickBot="1">
      <c r="B35" s="285">
        <f t="shared" ref="B35:B36" si="19">D35</f>
        <v>0</v>
      </c>
      <c r="C35" s="288"/>
      <c r="D35" s="275"/>
      <c r="E35" s="275"/>
      <c r="F35" s="275"/>
      <c r="G35" s="289"/>
      <c r="H35" s="289"/>
      <c r="I35" s="289"/>
      <c r="J35" s="289"/>
      <c r="K35" s="289"/>
      <c r="L35" s="289"/>
      <c r="M35" s="289"/>
      <c r="Z35" s="273"/>
      <c r="AB35" s="272"/>
      <c r="AC35" s="522"/>
      <c r="AD35" s="410"/>
      <c r="AE35" s="409" t="s">
        <v>194</v>
      </c>
      <c r="AF35" s="459">
        <f t="shared" ref="AF35:AF36" si="20">IFERROR(IF(F24/AF27&gt;1,1,F24/AF27),0)</f>
        <v>0</v>
      </c>
      <c r="AG35" s="459">
        <f t="shared" si="18"/>
        <v>0</v>
      </c>
      <c r="AH35" s="459">
        <f>IFERROR(IF(H24/AH27&gt;1,1,H24/AH27),0)</f>
        <v>0</v>
      </c>
      <c r="AI35" s="459">
        <f t="shared" si="18"/>
        <v>0</v>
      </c>
      <c r="AJ35" s="459">
        <f t="shared" si="18"/>
        <v>0</v>
      </c>
      <c r="AK35" s="459">
        <f t="shared" si="18"/>
        <v>0</v>
      </c>
      <c r="AL35" s="459">
        <f t="shared" si="18"/>
        <v>0</v>
      </c>
      <c r="AM35" s="459">
        <f t="shared" si="18"/>
        <v>0</v>
      </c>
      <c r="AN35" s="459">
        <f t="shared" si="18"/>
        <v>0</v>
      </c>
      <c r="AO35" s="459">
        <f t="shared" si="18"/>
        <v>0</v>
      </c>
      <c r="AP35" s="459">
        <f t="shared" si="18"/>
        <v>0</v>
      </c>
      <c r="AQ35" s="273"/>
      <c r="BA35" s="70">
        <v>28</v>
      </c>
      <c r="BB35" s="70"/>
      <c r="BC35" s="70" t="s">
        <v>304</v>
      </c>
      <c r="BD35" s="70" t="str">
        <f t="shared" si="1"/>
        <v>28：電子部品等製造業(N=0)</v>
      </c>
      <c r="BE35" s="845">
        <f>VLOOKUP(BE$13&amp;"_"&amp;$AV$8,データシート2!$A:$SI,MATCH($AV$5&amp;"_"&amp;$BA35&amp;$AV$6,データシート2!$A$1:$SI$1,0),0)</f>
        <v>0</v>
      </c>
      <c r="BF35" s="952">
        <f>VLOOKUP(BF$13&amp;"_"&amp;$AW$8,データシート2!$A:$SI,MATCH($AW$5&amp;"_"&amp;$BA35&amp;$AW$6,データシート2!$A$1:$SI$1,0),0)</f>
        <v>0</v>
      </c>
      <c r="BG35" s="952" t="e">
        <f t="shared" si="2"/>
        <v>#DIV/0!</v>
      </c>
      <c r="BH35" s="845">
        <f>VLOOKUP(BH$13&amp;"_"&amp;$AV$8,データシート2!$A:$SI,MATCH($AV$5&amp;"_"&amp;$BA35&amp;$AV$6,データシート2!$A$1:$SI$1,0),0)</f>
        <v>484</v>
      </c>
      <c r="BI35" s="845">
        <f>VLOOKUP(BI$13&amp;"_"&amp;$AW$8,データシート2!$A:$SI,MATCH($AW$5&amp;"_"&amp;$BA35&amp;$AW$6,データシート2!$A$1:$SI$1,0),0)</f>
        <v>16441.412</v>
      </c>
      <c r="BJ35" s="845">
        <f t="shared" si="3"/>
        <v>33.969859504132231</v>
      </c>
      <c r="BK35" s="279" t="e">
        <f t="shared" si="4"/>
        <v>#DIV/0!</v>
      </c>
    </row>
    <row r="36" spans="2:63" ht="15.95" customHeight="1" thickBot="1">
      <c r="B36" s="285">
        <f t="shared" si="19"/>
        <v>0</v>
      </c>
      <c r="Z36" s="273"/>
      <c r="AB36" s="272"/>
      <c r="AC36" s="522"/>
      <c r="AD36" s="410"/>
      <c r="AE36" s="409" t="s">
        <v>197</v>
      </c>
      <c r="AF36" s="459">
        <f t="shared" si="20"/>
        <v>0</v>
      </c>
      <c r="AG36" s="459">
        <f t="shared" si="18"/>
        <v>0</v>
      </c>
      <c r="AH36" s="459">
        <f t="shared" si="18"/>
        <v>0</v>
      </c>
      <c r="AI36" s="459">
        <f t="shared" si="18"/>
        <v>0</v>
      </c>
      <c r="AJ36" s="459">
        <f t="shared" si="18"/>
        <v>0</v>
      </c>
      <c r="AK36" s="459">
        <f t="shared" si="18"/>
        <v>0</v>
      </c>
      <c r="AL36" s="459">
        <f t="shared" si="18"/>
        <v>0</v>
      </c>
      <c r="AM36" s="459">
        <f t="shared" si="18"/>
        <v>0</v>
      </c>
      <c r="AN36" s="459">
        <f t="shared" si="18"/>
        <v>0</v>
      </c>
      <c r="AO36" s="459">
        <f t="shared" si="18"/>
        <v>0</v>
      </c>
      <c r="AP36" s="459">
        <f t="shared" si="18"/>
        <v>0</v>
      </c>
      <c r="AQ36" s="273"/>
      <c r="BA36" s="70">
        <v>29</v>
      </c>
      <c r="BB36" s="70"/>
      <c r="BC36" s="70" t="s">
        <v>305</v>
      </c>
      <c r="BD36" s="70" t="str">
        <f t="shared" si="1"/>
        <v>29：電気機械器具製造業(N=0)</v>
      </c>
      <c r="BE36" s="845">
        <f>VLOOKUP(BE$13&amp;"_"&amp;$AV$8,データシート2!$A:$SI,MATCH($AV$5&amp;"_"&amp;$BA36&amp;$AV$6,データシート2!$A$1:$SI$1,0),0)</f>
        <v>0</v>
      </c>
      <c r="BF36" s="952">
        <f>VLOOKUP(BF$13&amp;"_"&amp;$AW$8,データシート2!$A:$SI,MATCH($AW$5&amp;"_"&amp;$BA36&amp;$AW$6,データシート2!$A$1:$SI$1,0),0)</f>
        <v>0</v>
      </c>
      <c r="BG36" s="952" t="e">
        <f t="shared" si="2"/>
        <v>#DIV/0!</v>
      </c>
      <c r="BH36" s="845">
        <f>VLOOKUP(BH$13&amp;"_"&amp;$AV$8,データシート2!$A:$SI,MATCH($AV$5&amp;"_"&amp;$BA36&amp;$AV$6,データシート2!$A$1:$SI$1,0),0)</f>
        <v>316</v>
      </c>
      <c r="BI36" s="845">
        <f>VLOOKUP(BI$13&amp;"_"&amp;$AW$8,データシート2!$A:$SI,MATCH($AW$5&amp;"_"&amp;$BA36&amp;$AW$6,データシート2!$A$1:$SI$1,0),0)</f>
        <v>3825.02</v>
      </c>
      <c r="BJ36" s="845">
        <f t="shared" si="3"/>
        <v>12.104493670886075</v>
      </c>
      <c r="BK36" s="279" t="e">
        <f t="shared" si="4"/>
        <v>#DIV/0!</v>
      </c>
    </row>
    <row r="37" spans="2:63" ht="15.95" customHeight="1">
      <c r="B37" s="290"/>
      <c r="C37" s="29"/>
      <c r="Z37" s="273"/>
      <c r="AB37" s="272"/>
      <c r="AC37" s="522"/>
      <c r="AD37" s="408" t="s">
        <v>199</v>
      </c>
      <c r="AE37" s="413"/>
      <c r="AF37" s="460">
        <f>IFERROR(IF(F26/AF29&gt;1,1,F26/AF29),0)</f>
        <v>0</v>
      </c>
      <c r="AG37" s="460">
        <f t="shared" ref="AG37:AP37" si="21">IFERROR(IF(G26/AG29&gt;1,1,G26/AG29),0)</f>
        <v>0</v>
      </c>
      <c r="AH37" s="460">
        <f t="shared" si="21"/>
        <v>0</v>
      </c>
      <c r="AI37" s="460">
        <f t="shared" si="21"/>
        <v>0</v>
      </c>
      <c r="AJ37" s="460">
        <f t="shared" si="21"/>
        <v>0</v>
      </c>
      <c r="AK37" s="460">
        <f t="shared" si="21"/>
        <v>0</v>
      </c>
      <c r="AL37" s="460">
        <f t="shared" si="21"/>
        <v>0</v>
      </c>
      <c r="AM37" s="460">
        <f t="shared" si="21"/>
        <v>0</v>
      </c>
      <c r="AN37" s="460">
        <f t="shared" si="21"/>
        <v>0</v>
      </c>
      <c r="AO37" s="460">
        <f t="shared" si="21"/>
        <v>0</v>
      </c>
      <c r="AP37" s="460">
        <f t="shared" si="21"/>
        <v>0</v>
      </c>
      <c r="AQ37" s="273"/>
      <c r="BA37" s="70">
        <v>30</v>
      </c>
      <c r="BB37" s="70"/>
      <c r="BC37" s="70" t="s">
        <v>306</v>
      </c>
      <c r="BD37" s="70" t="str">
        <f t="shared" si="1"/>
        <v>30：情報通信機械器具製造業(N=0)</v>
      </c>
      <c r="BE37" s="845">
        <f>VLOOKUP(BE$13&amp;"_"&amp;$AV$8,データシート2!$A:$SI,MATCH($AV$5&amp;"_"&amp;$BA37&amp;$AV$6,データシート2!$A$1:$SI$1,0),0)</f>
        <v>0</v>
      </c>
      <c r="BF37" s="952">
        <f>VLOOKUP(BF$13&amp;"_"&amp;$AW$8,データシート2!$A:$SI,MATCH($AW$5&amp;"_"&amp;$BA37&amp;$AW$6,データシート2!$A$1:$SI$1,0),0)</f>
        <v>0</v>
      </c>
      <c r="BG37" s="952" t="e">
        <f t="shared" si="2"/>
        <v>#DIV/0!</v>
      </c>
      <c r="BH37" s="845">
        <f>VLOOKUP(BH$13&amp;"_"&amp;$AV$8,データシート2!$A:$SI,MATCH($AV$5&amp;"_"&amp;$BA37&amp;$AV$6,データシート2!$A$1:$SI$1,0),0)</f>
        <v>61</v>
      </c>
      <c r="BI37" s="845">
        <f>VLOOKUP(BI$13&amp;"_"&amp;$AW$8,データシート2!$A:$SI,MATCH($AW$5&amp;"_"&amp;$BA37&amp;$AW$6,データシート2!$A$1:$SI$1,0),0)</f>
        <v>410.28199999999998</v>
      </c>
      <c r="BJ37" s="845">
        <f t="shared" si="3"/>
        <v>6.7259344262295082</v>
      </c>
      <c r="BK37" s="279" t="e">
        <f t="shared" si="4"/>
        <v>#DIV/0!</v>
      </c>
    </row>
    <row r="38" spans="2:63" ht="15.95" customHeight="1">
      <c r="B38" s="290"/>
      <c r="J38" s="13"/>
      <c r="K38" s="13"/>
      <c r="L38" s="13"/>
      <c r="M38" s="13"/>
      <c r="Z38" s="273"/>
      <c r="AB38" s="272"/>
      <c r="AP38" s="418"/>
      <c r="AQ38" s="273"/>
      <c r="BA38" s="70">
        <v>31</v>
      </c>
      <c r="BB38" s="70"/>
      <c r="BC38" s="70" t="s">
        <v>307</v>
      </c>
      <c r="BD38" s="70" t="str">
        <f t="shared" si="1"/>
        <v>31：輸送用機械器具製造業(N=0)</v>
      </c>
      <c r="BE38" s="845">
        <f>VLOOKUP(BE$13&amp;"_"&amp;$AV$8,データシート2!$A:$SI,MATCH($AV$5&amp;"_"&amp;$BA38&amp;$AV$6,データシート2!$A$1:$SI$1,0),0)</f>
        <v>0</v>
      </c>
      <c r="BF38" s="952">
        <f>VLOOKUP(BF$13&amp;"_"&amp;$AW$8,データシート2!$A:$SI,MATCH($AW$5&amp;"_"&amp;$BA38&amp;$AW$6,データシート2!$A$1:$SI$1,0),0)</f>
        <v>0</v>
      </c>
      <c r="BG38" s="952" t="e">
        <f t="shared" si="2"/>
        <v>#DIV/0!</v>
      </c>
      <c r="BH38" s="845">
        <f>VLOOKUP(BH$13&amp;"_"&amp;$AV$8,データシート2!$A:$SI,MATCH($AV$5&amp;"_"&amp;$BA38&amp;$AV$6,データシート2!$A$1:$SI$1,0),0)</f>
        <v>1054</v>
      </c>
      <c r="BI38" s="845">
        <f>VLOOKUP(BI$13&amp;"_"&amp;$AW$8,データシート2!$A:$SI,MATCH($AW$5&amp;"_"&amp;$BA38&amp;$AW$6,データシート2!$A$1:$SI$1,0),0)</f>
        <v>14506.13</v>
      </c>
      <c r="BJ38" s="845">
        <f t="shared" si="3"/>
        <v>13.762931688804553</v>
      </c>
      <c r="BK38" s="279" t="e">
        <f t="shared" si="4"/>
        <v>#DIV/0!</v>
      </c>
    </row>
    <row r="39" spans="2:63" ht="15.95" customHeight="1">
      <c r="B39" s="272"/>
      <c r="C39" s="13"/>
      <c r="D39" s="13"/>
      <c r="E39" s="874"/>
      <c r="F39" s="166"/>
      <c r="G39" s="166"/>
      <c r="H39" s="13"/>
      <c r="I39" s="13"/>
      <c r="J39" s="13"/>
      <c r="K39" s="13"/>
      <c r="L39" s="13"/>
      <c r="M39" s="13"/>
      <c r="Z39" s="273"/>
      <c r="AB39" s="272"/>
      <c r="AC39" s="270"/>
      <c r="AQ39" s="273"/>
      <c r="BA39" s="70">
        <v>32</v>
      </c>
      <c r="BB39" s="70"/>
      <c r="BC39" s="70" t="s">
        <v>308</v>
      </c>
      <c r="BD39" s="70" t="str">
        <f t="shared" si="1"/>
        <v>32：その他の製造業(N=0)</v>
      </c>
      <c r="BE39" s="845">
        <f>VLOOKUP(BE$13&amp;"_"&amp;$AV$8,データシート2!$A:$SI,MATCH($AV$5&amp;"_"&amp;$BA39&amp;$AV$6,データシート2!$A$1:$SI$1,0),0)</f>
        <v>0</v>
      </c>
      <c r="BF39" s="952">
        <f>VLOOKUP(BF$13&amp;"_"&amp;$AW$8,データシート2!$A:$SI,MATCH($AW$5&amp;"_"&amp;$BA39&amp;$AW$6,データシート2!$A$1:$SI$1,0),0)</f>
        <v>0</v>
      </c>
      <c r="BG39" s="952" t="e">
        <f t="shared" si="2"/>
        <v>#DIV/0!</v>
      </c>
      <c r="BH39" s="845">
        <f>VLOOKUP(BH$13&amp;"_"&amp;$AV$8,データシート2!$A:$SI,MATCH($AV$5&amp;"_"&amp;$BA39&amp;$AV$6,データシート2!$A$1:$SI$1,0),0)</f>
        <v>78</v>
      </c>
      <c r="BI39" s="845">
        <f>VLOOKUP(BI$13&amp;"_"&amp;$AW$8,データシート2!$A:$SI,MATCH($AW$5&amp;"_"&amp;$BA39&amp;$AW$6,データシート2!$A$1:$SI$1,0),0)</f>
        <v>684.53</v>
      </c>
      <c r="BJ39" s="845">
        <f t="shared" si="3"/>
        <v>8.7760256410256403</v>
      </c>
      <c r="BK39" s="279" t="e">
        <f t="shared" si="4"/>
        <v>#DIV/0!</v>
      </c>
    </row>
    <row r="40" spans="2:63" ht="15.95" customHeight="1">
      <c r="B40" s="272"/>
      <c r="Z40" s="273"/>
      <c r="AB40" s="272"/>
      <c r="AQ40" s="273"/>
      <c r="BA40" s="70" t="s">
        <v>309</v>
      </c>
      <c r="BB40" s="70" t="s">
        <v>189</v>
      </c>
      <c r="BC40" s="16" t="s">
        <v>310</v>
      </c>
      <c r="BD40" s="70" t="str">
        <f t="shared" si="1"/>
        <v>F：電気・ガス・熱供給・水道業(N=0)</v>
      </c>
      <c r="BE40" s="845">
        <f>VLOOKUP(BE$13&amp;"_"&amp;$AV$8,データシート2!$A:$SI,MATCH($AV$5&amp;"_"&amp;$BA40&amp;$AV$6,データシート2!$A$1:$SI$1,0),0)</f>
        <v>0</v>
      </c>
      <c r="BF40" s="952">
        <f>VLOOKUP(BF$13&amp;"_"&amp;$AW$8,データシート2!$A:$SI,MATCH($AW$5&amp;"_"&amp;$BA40&amp;$AW$6,データシート2!$A$1:$SI$1,0),0)</f>
        <v>0</v>
      </c>
      <c r="BG40" s="952" t="e">
        <f t="shared" ref="BG40:BG51" si="22">BF40/BE40</f>
        <v>#DIV/0!</v>
      </c>
      <c r="BH40" s="845">
        <f>VLOOKUP(BH$13&amp;"_"&amp;$AV$8,データシート2!$A:$SI,MATCH($AV$5&amp;"_"&amp;$BA40&amp;$AV$6,データシート2!$A$1:$SI$1,0),0)</f>
        <v>488</v>
      </c>
      <c r="BI40" s="845">
        <f>VLOOKUP(BI$13&amp;"_"&amp;$AW$8,データシート2!$A:$SI,MATCH($AW$5&amp;"_"&amp;$BA40&amp;$AW$6,データシート2!$A$1:$SI$1,0),0)</f>
        <v>4822.9080000000004</v>
      </c>
      <c r="BJ40" s="845">
        <f t="shared" ref="BJ40:BJ51" si="23">BI40/BH40</f>
        <v>9.8830081967213115</v>
      </c>
      <c r="BK40" s="279" t="e">
        <f t="shared" ref="BK40:BK51" si="24">BG40/BJ40</f>
        <v>#DIV/0!</v>
      </c>
    </row>
    <row r="41" spans="2:63" ht="15.95" customHeight="1">
      <c r="B41" s="291"/>
      <c r="Z41" s="273"/>
      <c r="AB41" s="513"/>
      <c r="AC41" s="298"/>
      <c r="AD41" s="298"/>
      <c r="AE41" s="298"/>
      <c r="AF41" s="298"/>
      <c r="AG41" s="298"/>
      <c r="AH41" s="298"/>
      <c r="AI41" s="298"/>
      <c r="AJ41" s="298"/>
      <c r="AK41" s="298"/>
      <c r="AL41" s="298"/>
      <c r="AM41" s="298"/>
      <c r="AN41" s="298"/>
      <c r="AO41" s="298"/>
      <c r="AP41" s="298"/>
      <c r="AQ41" s="299"/>
      <c r="BA41" s="70" t="s">
        <v>311</v>
      </c>
      <c r="BB41" s="70"/>
      <c r="BC41" s="70" t="s">
        <v>312</v>
      </c>
      <c r="BD41" s="70" t="str">
        <f t="shared" si="1"/>
        <v>G：情報通信業(N=0)</v>
      </c>
      <c r="BE41" s="845">
        <f>VLOOKUP(BE$13&amp;"_"&amp;$AV$8,データシート2!$A:$SI,MATCH($AV$5&amp;"_"&amp;$BA41&amp;$AV$6,データシート2!$A$1:$SI$1,0),0)</f>
        <v>0</v>
      </c>
      <c r="BF41" s="952">
        <f>VLOOKUP(BF$13&amp;"_"&amp;$AW$8,データシート2!$A:$SI,MATCH($AW$5&amp;"_"&amp;$BA41&amp;$AW$6,データシート2!$A$1:$SI$1,0),0)</f>
        <v>0</v>
      </c>
      <c r="BG41" s="952" t="e">
        <f t="shared" si="22"/>
        <v>#DIV/0!</v>
      </c>
      <c r="BH41" s="845">
        <f>VLOOKUP(BH$13&amp;"_"&amp;$AV$8,データシート2!$A:$SI,MATCH($AV$5&amp;"_"&amp;$BA41&amp;$AV$6,データシート2!$A$1:$SI$1,0),0)</f>
        <v>436</v>
      </c>
      <c r="BI41" s="845">
        <f>VLOOKUP(BI$13&amp;"_"&amp;$AW$8,データシート2!$A:$SI,MATCH($AW$5&amp;"_"&amp;$BA41&amp;$AW$6,データシート2!$A$1:$SI$1,0),0)</f>
        <v>3693.9059999999999</v>
      </c>
      <c r="BJ41" s="845">
        <f t="shared" si="23"/>
        <v>8.4722614678899077</v>
      </c>
      <c r="BK41" s="279" t="e">
        <f t="shared" si="24"/>
        <v>#DIV/0!</v>
      </c>
    </row>
    <row r="42" spans="2:63" ht="24.6" customHeight="1">
      <c r="B42" s="272"/>
      <c r="Z42" s="273"/>
      <c r="AB42" s="259" t="s">
        <v>315</v>
      </c>
      <c r="BA42" s="70" t="s">
        <v>313</v>
      </c>
      <c r="BB42" s="70"/>
      <c r="BC42" s="70" t="s">
        <v>314</v>
      </c>
      <c r="BD42" s="70" t="str">
        <f t="shared" si="1"/>
        <v>H：運輸業，郵便業(N=0)</v>
      </c>
      <c r="BE42" s="845">
        <f>VLOOKUP(BE$13&amp;"_"&amp;$AV$8,データシート2!$A:$SI,MATCH($AV$5&amp;"_"&amp;$BA42&amp;$AV$6,データシート2!$A$1:$SI$1,0),0)</f>
        <v>0</v>
      </c>
      <c r="BF42" s="952">
        <f>VLOOKUP(BF$13&amp;"_"&amp;$AW$8,データシート2!$A:$SI,MATCH($AW$5&amp;"_"&amp;$BA42&amp;$AW$6,データシート2!$A$1:$SI$1,0),0)</f>
        <v>0</v>
      </c>
      <c r="BG42" s="952" t="e">
        <f t="shared" si="22"/>
        <v>#DIV/0!</v>
      </c>
      <c r="BH42" s="845">
        <f>VLOOKUP(BH$13&amp;"_"&amp;$AV$8,データシート2!$A:$SI,MATCH($AV$5&amp;"_"&amp;$BA42&amp;$AV$6,データシート2!$A$1:$SI$1,0),0)</f>
        <v>181</v>
      </c>
      <c r="BI42" s="845">
        <f>VLOOKUP(BI$13&amp;"_"&amp;$AW$8,データシート2!$A:$SI,MATCH($AW$5&amp;"_"&amp;$BA42&amp;$AW$6,データシート2!$A$1:$SI$1,0),0)</f>
        <v>1207.0930000000001</v>
      </c>
      <c r="BJ42" s="845">
        <f t="shared" si="23"/>
        <v>6.6690220994475142</v>
      </c>
      <c r="BK42" s="279" t="e">
        <f t="shared" si="24"/>
        <v>#DIV/0!</v>
      </c>
    </row>
    <row r="43" spans="2:63" ht="15.95" customHeight="1">
      <c r="B43" s="272"/>
      <c r="Z43" s="273"/>
      <c r="AB43" s="260"/>
      <c r="AC43" s="512"/>
      <c r="AD43" s="512"/>
      <c r="AE43" s="512"/>
      <c r="AF43" s="512"/>
      <c r="AG43" s="512"/>
      <c r="AH43" s="512"/>
      <c r="AI43" s="512"/>
      <c r="AJ43" s="512"/>
      <c r="AK43" s="512"/>
      <c r="AL43" s="512"/>
      <c r="AM43" s="512"/>
      <c r="AN43" s="512"/>
      <c r="AO43" s="512"/>
      <c r="AP43" s="512"/>
      <c r="AQ43" s="269"/>
      <c r="BA43" s="70" t="s">
        <v>316</v>
      </c>
      <c r="BB43" s="70"/>
      <c r="BC43" s="70" t="s">
        <v>317</v>
      </c>
      <c r="BD43" s="70" t="str">
        <f t="shared" si="1"/>
        <v>I：卸売業，小売業(N=0)</v>
      </c>
      <c r="BE43" s="845">
        <f>VLOOKUP(BE$13&amp;"_"&amp;$AV$8,データシート2!$A:$SI,MATCH($AV$5&amp;"_"&amp;$BA43&amp;$AV$6,データシート2!$A$1:$SI$1,0),0)</f>
        <v>0</v>
      </c>
      <c r="BF43" s="952">
        <f>VLOOKUP(BF$13&amp;"_"&amp;$AW$8,データシート2!$A:$SI,MATCH($AW$5&amp;"_"&amp;$BA43&amp;$AW$6,データシート2!$A$1:$SI$1,0),0)</f>
        <v>0</v>
      </c>
      <c r="BG43" s="952" t="e">
        <f t="shared" si="22"/>
        <v>#DIV/0!</v>
      </c>
      <c r="BH43" s="845">
        <f>VLOOKUP(BH$13&amp;"_"&amp;$AV$8,データシート2!$A:$SI,MATCH($AV$5&amp;"_"&amp;$BA43&amp;$AV$6,データシート2!$A$1:$SI$1,0),0)</f>
        <v>613</v>
      </c>
      <c r="BI43" s="845">
        <f>VLOOKUP(BI$13&amp;"_"&amp;$AW$8,データシート2!$A:$SI,MATCH($AW$5&amp;"_"&amp;$BA43&amp;$AW$6,データシート2!$A$1:$SI$1,0),0)</f>
        <v>2525.7060000000001</v>
      </c>
      <c r="BJ43" s="845">
        <f t="shared" si="23"/>
        <v>4.1202381729200654</v>
      </c>
      <c r="BK43" s="279" t="e">
        <f t="shared" si="24"/>
        <v>#DIV/0!</v>
      </c>
    </row>
    <row r="44" spans="2:63" ht="15.95" customHeight="1">
      <c r="B44" s="291"/>
      <c r="Z44" s="273"/>
      <c r="AB44" s="272"/>
      <c r="AQ44" s="273"/>
      <c r="BA44" s="70" t="s">
        <v>318</v>
      </c>
      <c r="BB44" s="70"/>
      <c r="BC44" s="70" t="s">
        <v>319</v>
      </c>
      <c r="BD44" s="70" t="str">
        <f t="shared" si="1"/>
        <v>J：金融業，保険業(N=0)</v>
      </c>
      <c r="BE44" s="845">
        <f>VLOOKUP(BE$13&amp;"_"&amp;$AV$8,データシート2!$A:$SI,MATCH($AV$5&amp;"_"&amp;$BA44&amp;$AV$6,データシート2!$A$1:$SI$1,0),0)</f>
        <v>0</v>
      </c>
      <c r="BF44" s="952">
        <f>VLOOKUP(BF$13&amp;"_"&amp;$AW$8,データシート2!$A:$SI,MATCH($AW$5&amp;"_"&amp;$BA44&amp;$AW$6,データシート2!$A$1:$SI$1,0),0)</f>
        <v>0</v>
      </c>
      <c r="BG44" s="952" t="e">
        <f t="shared" si="22"/>
        <v>#DIV/0!</v>
      </c>
      <c r="BH44" s="845">
        <f>VLOOKUP(BH$13&amp;"_"&amp;$AV$8,データシート2!$A:$SI,MATCH($AV$5&amp;"_"&amp;$BA44&amp;$AV$6,データシート2!$A$1:$SI$1,0),0)</f>
        <v>157</v>
      </c>
      <c r="BI44" s="845">
        <f>VLOOKUP(BI$13&amp;"_"&amp;$AW$8,データシート2!$A:$SI,MATCH($AW$5&amp;"_"&amp;$BA44&amp;$AW$6,データシート2!$A$1:$SI$1,0),0)</f>
        <v>766.66700000000003</v>
      </c>
      <c r="BJ44" s="845">
        <f t="shared" si="23"/>
        <v>4.8832292993630579</v>
      </c>
      <c r="BK44" s="279" t="e">
        <f t="shared" si="24"/>
        <v>#DIV/0!</v>
      </c>
    </row>
    <row r="45" spans="2:63" ht="15.95" customHeight="1">
      <c r="B45" s="292"/>
      <c r="Z45" s="273"/>
      <c r="AB45" s="272"/>
      <c r="AQ45" s="273"/>
      <c r="BA45" s="70" t="s">
        <v>320</v>
      </c>
      <c r="BB45" s="70"/>
      <c r="BC45" s="70" t="s">
        <v>321</v>
      </c>
      <c r="BD45" s="70" t="str">
        <f t="shared" si="1"/>
        <v>K：不動産業，物品賃貸業(N=0)</v>
      </c>
      <c r="BE45" s="845">
        <f>VLOOKUP(BE$13&amp;"_"&amp;$AV$8,データシート2!$A:$SI,MATCH($AV$5&amp;"_"&amp;$BA45&amp;$AV$6,データシート2!$A$1:$SI$1,0),0)</f>
        <v>0</v>
      </c>
      <c r="BF45" s="952">
        <f>VLOOKUP(BF$13&amp;"_"&amp;$AW$8,データシート2!$A:$SI,MATCH($AW$5&amp;"_"&amp;$BA45&amp;$AW$6,データシート2!$A$1:$SI$1,0),0)</f>
        <v>0</v>
      </c>
      <c r="BG45" s="952" t="e">
        <f t="shared" si="22"/>
        <v>#DIV/0!</v>
      </c>
      <c r="BH45" s="845">
        <f>VLOOKUP(BH$13&amp;"_"&amp;$AV$8,データシート2!$A:$SI,MATCH($AV$5&amp;"_"&amp;$BA45&amp;$AV$6,データシート2!$A$1:$SI$1,0),0)</f>
        <v>687</v>
      </c>
      <c r="BI45" s="845">
        <f>VLOOKUP(BI$13&amp;"_"&amp;$AW$8,データシート2!$A:$SI,MATCH($AW$5&amp;"_"&amp;$BA45&amp;$AW$6,データシート2!$A$1:$SI$1,0),0)</f>
        <v>3705.2570000000001</v>
      </c>
      <c r="BJ45" s="845">
        <f t="shared" si="23"/>
        <v>5.393387190684134</v>
      </c>
      <c r="BK45" s="279" t="e">
        <f t="shared" si="24"/>
        <v>#DIV/0!</v>
      </c>
    </row>
    <row r="46" spans="2:63" ht="15.95" customHeight="1">
      <c r="B46" s="292"/>
      <c r="Z46" s="273"/>
      <c r="AB46" s="272"/>
      <c r="AQ46" s="273"/>
      <c r="BA46" s="70" t="s">
        <v>322</v>
      </c>
      <c r="BB46" s="70"/>
      <c r="BC46" s="70" t="s">
        <v>323</v>
      </c>
      <c r="BD46" s="70" t="str">
        <f t="shared" si="1"/>
        <v>L：学術研究,専門･技術ｻｰﾋﾞｽ業(N=0)</v>
      </c>
      <c r="BE46" s="845">
        <f>VLOOKUP(BE$13&amp;"_"&amp;$AV$8,データシート2!$A:$SI,MATCH($AV$5&amp;"_"&amp;$BA46&amp;$AV$6,データシート2!$A$1:$SI$1,0),0)</f>
        <v>0</v>
      </c>
      <c r="BF46" s="952">
        <f>VLOOKUP(BF$13&amp;"_"&amp;$AW$8,データシート2!$A:$SI,MATCH($AW$5&amp;"_"&amp;$BA46&amp;$AW$6,データシート2!$A$1:$SI$1,0),0)</f>
        <v>0</v>
      </c>
      <c r="BG46" s="952" t="e">
        <f t="shared" si="22"/>
        <v>#DIV/0!</v>
      </c>
      <c r="BH46" s="845">
        <f>VLOOKUP(BH$13&amp;"_"&amp;$AV$8,データシート2!$A:$SI,MATCH($AV$5&amp;"_"&amp;$BA46&amp;$AV$6,データシート2!$A$1:$SI$1,0),0)</f>
        <v>127</v>
      </c>
      <c r="BI46" s="845">
        <f>VLOOKUP(BI$13&amp;"_"&amp;$AW$8,データシート2!$A:$SI,MATCH($AW$5&amp;"_"&amp;$BA46&amp;$AW$6,データシート2!$A$1:$SI$1,0),0)</f>
        <v>1532.1120000000001</v>
      </c>
      <c r="BJ46" s="845">
        <f t="shared" si="23"/>
        <v>12.063874015748032</v>
      </c>
      <c r="BK46" s="279" t="e">
        <f t="shared" si="24"/>
        <v>#DIV/0!</v>
      </c>
    </row>
    <row r="47" spans="2:63" ht="15.95" customHeight="1">
      <c r="B47" s="292"/>
      <c r="Z47" s="273"/>
      <c r="AB47" s="272"/>
      <c r="AQ47" s="273"/>
      <c r="BA47" s="70" t="s">
        <v>324</v>
      </c>
      <c r="BB47" s="70"/>
      <c r="BC47" s="70" t="s">
        <v>325</v>
      </c>
      <c r="BD47" s="70" t="str">
        <f t="shared" si="1"/>
        <v>M：宿泊業，飲食サービス業(N=0)</v>
      </c>
      <c r="BE47" s="845">
        <f>VLOOKUP(BE$13&amp;"_"&amp;$AV$8,データシート2!$A:$SI,MATCH($AV$5&amp;"_"&amp;$BA47&amp;$AV$6,データシート2!$A$1:$SI$1,0),0)</f>
        <v>0</v>
      </c>
      <c r="BF47" s="952">
        <f>VLOOKUP(BF$13&amp;"_"&amp;$AW$8,データシート2!$A:$SI,MATCH($AW$5&amp;"_"&amp;$BA47&amp;$AW$6,データシート2!$A$1:$SI$1,0),0)</f>
        <v>0</v>
      </c>
      <c r="BG47" s="952" t="e">
        <f t="shared" si="22"/>
        <v>#DIV/0!</v>
      </c>
      <c r="BH47" s="845">
        <f>VLOOKUP(BH$13&amp;"_"&amp;$AV$8,データシート2!$A:$SI,MATCH($AV$5&amp;"_"&amp;$BA47&amp;$AV$6,データシート2!$A$1:$SI$1,0),0)</f>
        <v>380</v>
      </c>
      <c r="BI47" s="845">
        <f>VLOOKUP(BI$13&amp;"_"&amp;$AW$8,データシート2!$A:$SI,MATCH($AW$5&amp;"_"&amp;$BA47&amp;$AW$6,データシート2!$A$1:$SI$1,0),0)</f>
        <v>1783.183</v>
      </c>
      <c r="BJ47" s="845">
        <f t="shared" si="23"/>
        <v>4.6925868421052632</v>
      </c>
      <c r="BK47" s="279" t="e">
        <f t="shared" si="24"/>
        <v>#DIV/0!</v>
      </c>
    </row>
    <row r="48" spans="2:63" ht="15.95" customHeight="1">
      <c r="B48" s="292"/>
      <c r="Z48" s="273"/>
      <c r="AB48" s="272"/>
      <c r="AQ48" s="273"/>
      <c r="BA48" s="70" t="s">
        <v>326</v>
      </c>
      <c r="BB48" s="70"/>
      <c r="BC48" s="70" t="s">
        <v>327</v>
      </c>
      <c r="BD48" s="70" t="str">
        <f t="shared" si="1"/>
        <v>N：生活関連ｻｰﾋﾞｽ業,娯楽業(N=0)</v>
      </c>
      <c r="BE48" s="845">
        <f>VLOOKUP(BE$13&amp;"_"&amp;$AV$8,データシート2!$A:$SI,MATCH($AV$5&amp;"_"&amp;$BA48&amp;$AV$6,データシート2!$A$1:$SI$1,0),0)</f>
        <v>0</v>
      </c>
      <c r="BF48" s="952">
        <f>VLOOKUP(BF$13&amp;"_"&amp;$AW$8,データシート2!$A:$SI,MATCH($AW$5&amp;"_"&amp;$BA48&amp;$AW$6,データシート2!$A$1:$SI$1,0),0)</f>
        <v>0</v>
      </c>
      <c r="BG48" s="952" t="e">
        <f t="shared" si="22"/>
        <v>#DIV/0!</v>
      </c>
      <c r="BH48" s="845">
        <f>VLOOKUP(BH$13&amp;"_"&amp;$AV$8,データシート2!$A:$SI,MATCH($AV$5&amp;"_"&amp;$BA48&amp;$AV$6,データシート2!$A$1:$SI$1,0),0)</f>
        <v>202</v>
      </c>
      <c r="BI48" s="845">
        <f>VLOOKUP(BI$13&amp;"_"&amp;$AW$8,データシート2!$A:$SI,MATCH($AW$5&amp;"_"&amp;$BA48&amp;$AW$6,データシート2!$A$1:$SI$1,0),0)</f>
        <v>1002.329</v>
      </c>
      <c r="BJ48" s="845">
        <f t="shared" si="23"/>
        <v>4.962024752475247</v>
      </c>
      <c r="BK48" s="279" t="e">
        <f t="shared" si="24"/>
        <v>#DIV/0!</v>
      </c>
    </row>
    <row r="49" spans="2:63" ht="15.95" customHeight="1">
      <c r="B49" s="292"/>
      <c r="Z49" s="273"/>
      <c r="AB49" s="272"/>
      <c r="AQ49" s="273"/>
      <c r="BA49" s="70" t="s">
        <v>328</v>
      </c>
      <c r="BB49" s="70"/>
      <c r="BC49" s="70" t="s">
        <v>329</v>
      </c>
      <c r="BD49" s="70" t="str">
        <f t="shared" si="1"/>
        <v>O：教育，学習支援業(N=0)</v>
      </c>
      <c r="BE49" s="845">
        <f>VLOOKUP(BE$13&amp;"_"&amp;$AV$8,データシート2!$A:$SI,MATCH($AV$5&amp;"_"&amp;$BA49&amp;$AV$6,データシート2!$A$1:$SI$1,0),0)</f>
        <v>0</v>
      </c>
      <c r="BF49" s="952">
        <f>VLOOKUP(BF$13&amp;"_"&amp;$AW$8,データシート2!$A:$SI,MATCH($AW$5&amp;"_"&amp;$BA49&amp;$AW$6,データシート2!$A$1:$SI$1,0),0)</f>
        <v>0</v>
      </c>
      <c r="BG49" s="952" t="e">
        <f t="shared" si="22"/>
        <v>#DIV/0!</v>
      </c>
      <c r="BH49" s="845">
        <f>VLOOKUP(BH$13&amp;"_"&amp;$AV$8,データシート2!$A:$SI,MATCH($AV$5&amp;"_"&amp;$BA49&amp;$AV$6,データシート2!$A$1:$SI$1,0),0)</f>
        <v>393</v>
      </c>
      <c r="BI49" s="845">
        <f>VLOOKUP(BI$13&amp;"_"&amp;$AW$8,データシート2!$A:$SI,MATCH($AW$5&amp;"_"&amp;$BA49&amp;$AW$6,データシート2!$A$1:$SI$1,0),0)</f>
        <v>3356.114</v>
      </c>
      <c r="BJ49" s="845">
        <f t="shared" si="23"/>
        <v>8.5397302798982189</v>
      </c>
      <c r="BK49" s="279" t="e">
        <f t="shared" si="24"/>
        <v>#DIV/0!</v>
      </c>
    </row>
    <row r="50" spans="2:63" ht="15.95" customHeight="1">
      <c r="B50" s="292"/>
      <c r="C50" s="13"/>
      <c r="D50" s="166"/>
      <c r="E50" s="166"/>
      <c r="F50" s="13"/>
      <c r="G50" s="13"/>
      <c r="H50" s="13"/>
      <c r="I50" s="13"/>
      <c r="J50" s="13"/>
      <c r="K50" s="13"/>
      <c r="L50" s="13"/>
      <c r="M50" s="13"/>
      <c r="Z50" s="273"/>
      <c r="AB50" s="272"/>
      <c r="AQ50" s="273"/>
      <c r="BA50" s="70" t="s">
        <v>330</v>
      </c>
      <c r="BB50" s="70"/>
      <c r="BC50" s="70" t="s">
        <v>331</v>
      </c>
      <c r="BD50" s="70" t="str">
        <f t="shared" si="1"/>
        <v>P：医療，福祉(N=0)</v>
      </c>
      <c r="BE50" s="845">
        <f>VLOOKUP(BE$13&amp;"_"&amp;$AV$8,データシート2!$A:$SI,MATCH($AV$5&amp;"_"&amp;$BA50&amp;$AV$6,データシート2!$A$1:$SI$1,0),0)</f>
        <v>0</v>
      </c>
      <c r="BF50" s="952">
        <f>VLOOKUP(BF$13&amp;"_"&amp;$AW$8,データシート2!$A:$SI,MATCH($AW$5&amp;"_"&amp;$BA50&amp;$AW$6,データシート2!$A$1:$SI$1,0),0)</f>
        <v>0</v>
      </c>
      <c r="BG50" s="952" t="e">
        <f t="shared" si="22"/>
        <v>#DIV/0!</v>
      </c>
      <c r="BH50" s="845">
        <f>VLOOKUP(BH$13&amp;"_"&amp;$AV$8,データシート2!$A:$SI,MATCH($AV$5&amp;"_"&amp;$BA50&amp;$AV$6,データシート2!$A$1:$SI$1,0),0)</f>
        <v>813</v>
      </c>
      <c r="BI50" s="845">
        <f>VLOOKUP(BI$13&amp;"_"&amp;$AW$8,データシート2!$A:$SI,MATCH($AW$5&amp;"_"&amp;$BA50&amp;$AW$6,データシート2!$A$1:$SI$1,0),0)</f>
        <v>4507.0609999999997</v>
      </c>
      <c r="BJ50" s="845">
        <f t="shared" si="23"/>
        <v>5.5437404674046737</v>
      </c>
      <c r="BK50" s="279" t="e">
        <f t="shared" si="24"/>
        <v>#DIV/0!</v>
      </c>
    </row>
    <row r="51" spans="2:63" ht="15.95" customHeight="1">
      <c r="B51" s="272"/>
      <c r="Z51" s="273"/>
      <c r="AB51" s="272"/>
      <c r="AQ51" s="273"/>
      <c r="BA51" s="70" t="s">
        <v>332</v>
      </c>
      <c r="BB51" s="70"/>
      <c r="BC51" s="70" t="s">
        <v>333</v>
      </c>
      <c r="BD51" s="70" t="str">
        <f t="shared" si="1"/>
        <v>Q：複合サービス事業(N=0)</v>
      </c>
      <c r="BE51" s="845">
        <f>VLOOKUP(BE$13&amp;"_"&amp;$AV$8,データシート2!$A:$SI,MATCH($AV$5&amp;"_"&amp;$BA51&amp;$AV$6,データシート2!$A$1:$SI$1,0),0)</f>
        <v>0</v>
      </c>
      <c r="BF51" s="952">
        <f>VLOOKUP(BF$13&amp;"_"&amp;$AW$8,データシート2!$A:$SI,MATCH($AW$5&amp;"_"&amp;$BA51&amp;$AW$6,データシート2!$A$1:$SI$1,0),0)</f>
        <v>0</v>
      </c>
      <c r="BG51" s="952" t="e">
        <f t="shared" si="22"/>
        <v>#DIV/0!</v>
      </c>
      <c r="BH51" s="845">
        <f>VLOOKUP(BH$13&amp;"_"&amp;$AV$8,データシート2!$A:$SI,MATCH($AV$5&amp;"_"&amp;$BA51&amp;$AV$6,データシート2!$A$1:$SI$1,0),0)</f>
        <v>3</v>
      </c>
      <c r="BI51" s="845">
        <f>VLOOKUP(BI$13&amp;"_"&amp;$AW$8,データシート2!$A:$SI,MATCH($AW$5&amp;"_"&amp;$BA51&amp;$AW$6,データシート2!$A$1:$SI$1,0),0)</f>
        <v>16.611000000000001</v>
      </c>
      <c r="BJ51" s="845">
        <f t="shared" si="23"/>
        <v>5.5369999999999999</v>
      </c>
      <c r="BK51" s="279" t="e">
        <f t="shared" si="24"/>
        <v>#DIV/0!</v>
      </c>
    </row>
    <row r="52" spans="2:63" ht="15.95" customHeight="1">
      <c r="B52" s="272"/>
      <c r="Z52" s="273"/>
      <c r="AB52" s="272"/>
      <c r="AQ52" s="273"/>
      <c r="BA52" s="70" t="s">
        <v>334</v>
      </c>
      <c r="BB52" s="70"/>
      <c r="BC52" s="16" t="s">
        <v>335</v>
      </c>
      <c r="BD52" s="70" t="str">
        <f t="shared" ref="BD52" si="25">BC52&amp;"(N="&amp;BE52&amp;")"</f>
        <v>R：ｻｰﾋﾞｽ業(他に分類されない)(N=0)</v>
      </c>
      <c r="BE52" s="845">
        <f>VLOOKUP(BE$13&amp;"_"&amp;$AV$8,データシート2!$A:$SI,MATCH($AV$5&amp;"_"&amp;$BA52&amp;$AV$6,データシート2!$A$1:$SI$1,0),0)</f>
        <v>0</v>
      </c>
      <c r="BF52" s="952">
        <f>VLOOKUP(BF$13&amp;"_"&amp;$AW$8,データシート2!$A:$SI,MATCH($AW$5&amp;"_"&amp;$BA52&amp;$AW$6,データシート2!$A$1:$SI$1,0),0)</f>
        <v>0</v>
      </c>
      <c r="BG52" s="952" t="e">
        <f t="shared" ref="BG52" si="26">BF52/BE52</f>
        <v>#DIV/0!</v>
      </c>
      <c r="BH52" s="845">
        <f>VLOOKUP(BH$13&amp;"_"&amp;$AV$8,データシート2!$A:$SI,MATCH($AV$5&amp;"_"&amp;$BA52&amp;$AV$6,データシート2!$A$1:$SI$1,0),0)</f>
        <v>641</v>
      </c>
      <c r="BI52" s="845">
        <f>VLOOKUP(BI$13&amp;"_"&amp;$AW$8,データシート2!$A:$SI,MATCH($AW$5&amp;"_"&amp;$BA52&amp;$AW$6,データシート2!$A$1:$SI$1,0),0)</f>
        <v>17094.864000000001</v>
      </c>
      <c r="BJ52" s="845">
        <f t="shared" ref="BJ52" si="27">BI52/BH52</f>
        <v>26.66905460218409</v>
      </c>
      <c r="BK52" s="279" t="e">
        <f t="shared" ref="BK52" si="28">BG52/BJ52</f>
        <v>#DIV/0!</v>
      </c>
    </row>
    <row r="53" spans="2:63" ht="15.95" customHeight="1">
      <c r="B53" s="272"/>
      <c r="P53" s="162" t="s">
        <v>101</v>
      </c>
      <c r="Z53" s="273"/>
      <c r="AB53" s="272"/>
      <c r="AQ53" s="273"/>
      <c r="BA53" s="70" t="s">
        <v>336</v>
      </c>
      <c r="BB53" s="70"/>
      <c r="BC53" s="70" t="s">
        <v>337</v>
      </c>
      <c r="BD53" s="70" t="str">
        <f>BC53&amp;"(N="&amp;BE53&amp;")"</f>
        <v>S：公務(N=0)</v>
      </c>
      <c r="BE53" s="845">
        <f>VLOOKUP(BE$13&amp;"_"&amp;$AV$8,データシート2!$A:$SI,MATCH($AV$5&amp;"_"&amp;$BA53&amp;$AV$6,データシート2!$A$1:$SI$1,0),0)</f>
        <v>0</v>
      </c>
      <c r="BF53" s="952">
        <f>VLOOKUP(BF$13&amp;"_"&amp;$AW$8,データシート2!$A:$SI,MATCH($AW$5&amp;"_"&amp;$BA53&amp;$AW$6,データシート2!$A$1:$SI$1,0),0)</f>
        <v>0</v>
      </c>
      <c r="BG53" s="952" t="e">
        <f t="shared" ref="BG53:BG63" si="29">BF53/BE53</f>
        <v>#DIV/0!</v>
      </c>
      <c r="BH53" s="845">
        <f>VLOOKUP(BH$13&amp;"_"&amp;$AV$8,データシート2!$A:$SI,MATCH($AV$5&amp;"_"&amp;$BA53&amp;$AV$6,データシート2!$A$1:$SI$1,0),0)</f>
        <v>228</v>
      </c>
      <c r="BI53" s="845">
        <f>VLOOKUP(BI$13&amp;"_"&amp;$AW$8,データシート2!$A:$SI,MATCH($AW$5&amp;"_"&amp;$BA53&amp;$AW$6,データシート2!$A$1:$SI$1,0),0)</f>
        <v>1055.8810000000001</v>
      </c>
      <c r="BJ53" s="845">
        <f t="shared" ref="BJ53:BJ63" si="30">BI53/BH53</f>
        <v>4.6310570175438599</v>
      </c>
      <c r="BK53" s="279" t="e">
        <f t="shared" ref="BK53:BK63" si="31">BG53/BJ53</f>
        <v>#DIV/0!</v>
      </c>
    </row>
    <row r="54" spans="2:63" ht="15.95" customHeight="1" thickBot="1">
      <c r="B54" s="404"/>
      <c r="C54" s="405" t="s">
        <v>340</v>
      </c>
      <c r="D54" s="406"/>
      <c r="E54" s="406"/>
      <c r="F54" s="1015" t="s">
        <v>1551</v>
      </c>
      <c r="G54" s="1016" t="s">
        <v>179</v>
      </c>
      <c r="H54" s="1016" t="s">
        <v>180</v>
      </c>
      <c r="I54" s="1016" t="s">
        <v>181</v>
      </c>
      <c r="J54" s="1016" t="s">
        <v>182</v>
      </c>
      <c r="K54" s="1016" t="s">
        <v>155</v>
      </c>
      <c r="L54" s="1016" t="s">
        <v>156</v>
      </c>
      <c r="M54" s="1016" t="s">
        <v>183</v>
      </c>
      <c r="N54" s="1016" t="s">
        <v>158</v>
      </c>
      <c r="O54" s="1016" t="s">
        <v>159</v>
      </c>
      <c r="P54" s="1017" t="s">
        <v>160</v>
      </c>
      <c r="Z54" s="273"/>
      <c r="AB54" s="272"/>
      <c r="AQ54" s="273"/>
      <c r="BA54" s="70" t="s">
        <v>338</v>
      </c>
      <c r="BB54" s="70" t="s">
        <v>277</v>
      </c>
      <c r="BC54" s="70" t="s">
        <v>339</v>
      </c>
      <c r="BD54" s="70" t="str">
        <f>BC54&amp;"(N="&amp;BE54&amp;")"</f>
        <v>石油精製業・コークス製造業(N=0)</v>
      </c>
      <c r="BE54" s="845">
        <f>BE58+BE59</f>
        <v>0</v>
      </c>
      <c r="BF54" s="952">
        <f>BF58+BF59</f>
        <v>0</v>
      </c>
      <c r="BG54" s="952" t="e">
        <f t="shared" si="29"/>
        <v>#DIV/0!</v>
      </c>
      <c r="BH54" s="845">
        <f>BH58+BH59</f>
        <v>31</v>
      </c>
      <c r="BI54" s="845">
        <f>BI58+BI59</f>
        <v>27295.311999999998</v>
      </c>
      <c r="BJ54" s="845">
        <f t="shared" si="30"/>
        <v>880.49393548387093</v>
      </c>
      <c r="BK54" s="279" t="e">
        <f t="shared" si="31"/>
        <v>#DIV/0!</v>
      </c>
    </row>
    <row r="55" spans="2:63" ht="15.95" customHeight="1" thickTop="1" thickBot="1">
      <c r="B55" s="272"/>
      <c r="C55" s="407" t="s">
        <v>204</v>
      </c>
      <c r="D55" s="522"/>
      <c r="E55" s="522"/>
      <c r="F55" s="878">
        <f>SUM(F56,F57,F60,F61,F62,F63,F64,F65,)</f>
        <v>0</v>
      </c>
      <c r="G55" s="885">
        <f t="shared" ref="G55:P55" si="32">SUM(G56,G57,G60,G61,G62,G63,G64,G65,)</f>
        <v>0</v>
      </c>
      <c r="H55" s="885">
        <f t="shared" si="32"/>
        <v>0</v>
      </c>
      <c r="I55" s="885">
        <f t="shared" si="32"/>
        <v>0</v>
      </c>
      <c r="J55" s="885">
        <f t="shared" si="32"/>
        <v>0</v>
      </c>
      <c r="K55" s="885">
        <f t="shared" si="32"/>
        <v>0</v>
      </c>
      <c r="L55" s="885">
        <f t="shared" si="32"/>
        <v>0</v>
      </c>
      <c r="M55" s="885">
        <f t="shared" si="32"/>
        <v>0</v>
      </c>
      <c r="N55" s="885">
        <f t="shared" si="32"/>
        <v>0</v>
      </c>
      <c r="O55" s="885">
        <f t="shared" si="32"/>
        <v>0</v>
      </c>
      <c r="P55" s="886">
        <f t="shared" si="32"/>
        <v>0</v>
      </c>
      <c r="Z55" s="273"/>
      <c r="AB55" s="272"/>
      <c r="AQ55" s="273"/>
      <c r="BA55" s="70" t="s">
        <v>341</v>
      </c>
      <c r="BB55" s="70"/>
      <c r="BC55" s="70" t="s">
        <v>342</v>
      </c>
      <c r="BD55" s="70" t="str">
        <f t="shared" ref="BD55:BD57" si="33">BC55&amp;"(N="&amp;BE55&amp;")"</f>
        <v>発電所・変電所(N=0)</v>
      </c>
      <c r="BE55" s="845">
        <f>BE60+BE61</f>
        <v>0</v>
      </c>
      <c r="BF55" s="952">
        <f>BF60+BF61</f>
        <v>0</v>
      </c>
      <c r="BG55" s="952" t="e">
        <f t="shared" si="29"/>
        <v>#DIV/0!</v>
      </c>
      <c r="BH55" s="845">
        <f>BH60+BH61</f>
        <v>231</v>
      </c>
      <c r="BI55" s="845">
        <f>BI60+BI61</f>
        <v>22952.601999999999</v>
      </c>
      <c r="BJ55" s="845">
        <f t="shared" si="30"/>
        <v>99.361913419913421</v>
      </c>
      <c r="BK55" s="279" t="e">
        <f t="shared" si="31"/>
        <v>#DIV/0!</v>
      </c>
    </row>
    <row r="56" spans="2:63" ht="15.95" customHeight="1" thickBot="1">
      <c r="B56" s="272"/>
      <c r="C56" s="613" t="str">
        <f>D56</f>
        <v>エネルギー起源CO2</v>
      </c>
      <c r="D56" s="412" t="s">
        <v>344</v>
      </c>
      <c r="E56" s="409"/>
      <c r="F56" s="880">
        <f>IFERROR(VLOOKUP(年度マスタ!$K$4&amp;"_"&amp;F$54,データシート1!$A:$CE,MATCH("bc_"&amp;$C56,データシート1!$A$1:$CE$1,0),0),0)</f>
        <v>0</v>
      </c>
      <c r="G56" s="887">
        <f>IFERROR(VLOOKUP(年度マスタ!$K$4&amp;"_"&amp;G$54,データシート1!$A:$CE,MATCH("bc_"&amp;$C56,データシート1!$A$1:$CE$1,0),0),0)</f>
        <v>0</v>
      </c>
      <c r="H56" s="887">
        <f>IFERROR(VLOOKUP(年度マスタ!$K$4&amp;"_"&amp;H$54,データシート1!$A:$CE,MATCH("bc_"&amp;$C56,データシート1!$A$1:$CE$1,0),0),0)</f>
        <v>0</v>
      </c>
      <c r="I56" s="887">
        <f>IFERROR(VLOOKUP(年度マスタ!$K$4&amp;"_"&amp;I$54,データシート1!$A:$CE,MATCH("bc_"&amp;$C56,データシート1!$A$1:$CE$1,0),0),0)</f>
        <v>0</v>
      </c>
      <c r="J56" s="887">
        <f>IFERROR(VLOOKUP(年度マスタ!$K$4&amp;"_"&amp;J$54,データシート1!$A:$CE,MATCH("bc_"&amp;$C56,データシート1!$A$1:$CE$1,0),0),0)</f>
        <v>0</v>
      </c>
      <c r="K56" s="887">
        <f>IFERROR(VLOOKUP(年度マスタ!$K$4&amp;"_"&amp;K$54,データシート1!$A:$CE,MATCH("bc_"&amp;$C56,データシート1!$A$1:$CE$1,0),0),0)</f>
        <v>0</v>
      </c>
      <c r="L56" s="887">
        <f>IFERROR(VLOOKUP(年度マスタ!$K$4&amp;"_"&amp;L$54,データシート1!$A:$CE,MATCH("bc_"&amp;$C56,データシート1!$A$1:$CE$1,0),0),0)</f>
        <v>0</v>
      </c>
      <c r="M56" s="887">
        <f>IFERROR(VLOOKUP(年度マスタ!$K$4&amp;"_"&amp;M$54,データシート1!$A:$CE,MATCH("bc_"&amp;$C56,データシート1!$A$1:$CE$1,0),0),0)</f>
        <v>0</v>
      </c>
      <c r="N56" s="887">
        <f>IFERROR(VLOOKUP(年度マスタ!$K$4&amp;"_"&amp;N$54,データシート1!$A:$CE,MATCH("bc_"&amp;$C56,データシート1!$A$1:$CE$1,0),0),0)</f>
        <v>0</v>
      </c>
      <c r="O56" s="887">
        <f>IFERROR(VLOOKUP(年度マスタ!$K$4&amp;"_"&amp;O$54,データシート1!$A:$CE,MATCH("bc_"&amp;$C56,データシート1!$A$1:$CE$1,0),0),0)</f>
        <v>0</v>
      </c>
      <c r="P56" s="888">
        <f>IFERROR(VLOOKUP(年度マスタ!$K$4&amp;"_"&amp;P$54,データシート1!$A:$CE,MATCH("bc_"&amp;$C56,データシート1!$A$1:$CE$1,0),0),0)</f>
        <v>0</v>
      </c>
      <c r="Z56" s="273"/>
      <c r="AB56" s="272"/>
      <c r="AQ56" s="273"/>
      <c r="BA56" s="70">
        <v>3411</v>
      </c>
      <c r="BB56" s="70"/>
      <c r="BC56" s="70" t="s">
        <v>343</v>
      </c>
      <c r="BD56" s="70" t="str">
        <f t="shared" si="33"/>
        <v>ガス製造工場(N=0)</v>
      </c>
      <c r="BE56" s="845">
        <f>BE62</f>
        <v>0</v>
      </c>
      <c r="BF56" s="952">
        <f>BF62</f>
        <v>0</v>
      </c>
      <c r="BG56" s="952" t="e">
        <f t="shared" si="29"/>
        <v>#DIV/0!</v>
      </c>
      <c r="BH56" s="845">
        <f>BH62</f>
        <v>30</v>
      </c>
      <c r="BI56" s="845">
        <f>BI62</f>
        <v>751.173</v>
      </c>
      <c r="BJ56" s="845">
        <f t="shared" si="30"/>
        <v>25.039100000000001</v>
      </c>
      <c r="BK56" s="279" t="e">
        <f t="shared" si="31"/>
        <v>#DIV/0!</v>
      </c>
    </row>
    <row r="57" spans="2:63" ht="15.95" customHeight="1" thickBot="1">
      <c r="B57" s="272"/>
      <c r="C57" s="522"/>
      <c r="D57" s="410" t="s">
        <v>346</v>
      </c>
      <c r="E57" s="409"/>
      <c r="F57" s="880">
        <f>SUM(F58:F59)</f>
        <v>0</v>
      </c>
      <c r="G57" s="887">
        <f t="shared" ref="G57:J57" si="34">SUM(G58:G59)</f>
        <v>0</v>
      </c>
      <c r="H57" s="887">
        <f t="shared" si="34"/>
        <v>0</v>
      </c>
      <c r="I57" s="887">
        <f t="shared" si="34"/>
        <v>0</v>
      </c>
      <c r="J57" s="887">
        <f t="shared" si="34"/>
        <v>0</v>
      </c>
      <c r="K57" s="887">
        <f t="shared" ref="K57:O57" si="35">SUM(K58:K59)</f>
        <v>0</v>
      </c>
      <c r="L57" s="887">
        <f t="shared" si="35"/>
        <v>0</v>
      </c>
      <c r="M57" s="887">
        <f t="shared" si="35"/>
        <v>0</v>
      </c>
      <c r="N57" s="887">
        <f t="shared" si="35"/>
        <v>0</v>
      </c>
      <c r="O57" s="887">
        <f t="shared" si="35"/>
        <v>0</v>
      </c>
      <c r="P57" s="888">
        <f>SUM(P58:P59)</f>
        <v>0</v>
      </c>
      <c r="Z57" s="273"/>
      <c r="AB57" s="272"/>
      <c r="AQ57" s="273"/>
      <c r="BA57" s="70">
        <v>3511</v>
      </c>
      <c r="BB57" s="70"/>
      <c r="BC57" s="70" t="s">
        <v>345</v>
      </c>
      <c r="BD57" s="70" t="str">
        <f t="shared" si="33"/>
        <v>熱供給業(N=0)</v>
      </c>
      <c r="BE57" s="845">
        <f>BE63</f>
        <v>0</v>
      </c>
      <c r="BF57" s="952">
        <f>BF63</f>
        <v>0</v>
      </c>
      <c r="BG57" s="952" t="e">
        <f t="shared" si="29"/>
        <v>#DIV/0!</v>
      </c>
      <c r="BH57" s="845">
        <f>BH63</f>
        <v>137</v>
      </c>
      <c r="BI57" s="845">
        <f>BI63</f>
        <v>553.39800000000002</v>
      </c>
      <c r="BJ57" s="845">
        <f t="shared" si="30"/>
        <v>4.0394014598540151</v>
      </c>
      <c r="BK57" s="279" t="e">
        <f t="shared" si="31"/>
        <v>#DIV/0!</v>
      </c>
    </row>
    <row r="58" spans="2:63" ht="15.95" customHeight="1" thickBot="1">
      <c r="B58" s="272"/>
      <c r="C58" s="613" t="s">
        <v>348</v>
      </c>
      <c r="D58" s="410" t="s">
        <v>349</v>
      </c>
      <c r="E58" s="409" t="s">
        <v>350</v>
      </c>
      <c r="F58" s="882">
        <f>IFERROR(VLOOKUP(年度マスタ!$K$4&amp;"_"&amp;F$54,データシート1!$A:$CE,MATCH("bc_"&amp;$C58,データシート1!$A$1:$CE$1,0),0),0)</f>
        <v>0</v>
      </c>
      <c r="G58" s="889">
        <f>IFERROR(VLOOKUP(年度マスタ!$K$4&amp;"_"&amp;G$54,データシート1!$A:$CE,MATCH("bc_"&amp;$C58,データシート1!$A$1:$CE$1,0),0),0)</f>
        <v>0</v>
      </c>
      <c r="H58" s="889">
        <f>IFERROR(VLOOKUP(年度マスタ!$K$4&amp;"_"&amp;H$54,データシート1!$A:$CE,MATCH("bc_"&amp;$C58,データシート1!$A$1:$CE$1,0),0),0)</f>
        <v>0</v>
      </c>
      <c r="I58" s="889">
        <f>IFERROR(VLOOKUP(年度マスタ!$K$4&amp;"_"&amp;I$54,データシート1!$A:$CE,MATCH("bc_"&amp;$C58,データシート1!$A$1:$CE$1,0),0),0)</f>
        <v>0</v>
      </c>
      <c r="J58" s="889">
        <f>IFERROR(VLOOKUP(年度マスタ!$K$4&amp;"_"&amp;J$54,データシート1!$A:$CE,MATCH("bc_"&amp;$C58,データシート1!$A$1:$CE$1,0),0),0)</f>
        <v>0</v>
      </c>
      <c r="K58" s="889">
        <f>IFERROR(VLOOKUP(年度マスタ!$K$4&amp;"_"&amp;K$54,データシート1!$A:$CE,MATCH("bc_"&amp;$C58,データシート1!$A$1:$CE$1,0),0),0)</f>
        <v>0</v>
      </c>
      <c r="L58" s="889">
        <f>IFERROR(VLOOKUP(年度マスタ!$K$4&amp;"_"&amp;L$54,データシート1!$A:$CE,MATCH("bc_"&amp;$C58,データシート1!$A$1:$CE$1,0),0),0)</f>
        <v>0</v>
      </c>
      <c r="M58" s="889">
        <f>IFERROR(VLOOKUP(年度マスタ!$K$4&amp;"_"&amp;M$54,データシート1!$A:$CE,MATCH("bc_"&amp;$C58,データシート1!$A$1:$CE$1,0),0),0)</f>
        <v>0</v>
      </c>
      <c r="N58" s="889">
        <f>IFERROR(VLOOKUP(年度マスタ!$K$4&amp;"_"&amp;N$54,データシート1!$A:$CE,MATCH("bc_"&amp;$C58,データシート1!$A$1:$CE$1,0),0),0)</f>
        <v>0</v>
      </c>
      <c r="O58" s="889">
        <f>IFERROR(VLOOKUP(年度マスタ!$K$4&amp;"_"&amp;O$54,データシート1!$A:$CE,MATCH("bc_"&amp;$C58,データシート1!$A$1:$CE$1,0),0),0)</f>
        <v>0</v>
      </c>
      <c r="P58" s="890">
        <f>IFERROR(VLOOKUP(年度マスタ!$K$4&amp;"_"&amp;P$54,データシート1!$A:$CE,MATCH("bc_"&amp;$C58,データシート1!$A$1:$CE$1,0),0),0)</f>
        <v>0</v>
      </c>
      <c r="Z58" s="273"/>
      <c r="AB58" s="272"/>
      <c r="AQ58" s="273"/>
      <c r="BA58" s="293">
        <v>1711</v>
      </c>
      <c r="BB58" s="293"/>
      <c r="BC58" s="293"/>
      <c r="BD58" s="293" t="s">
        <v>347</v>
      </c>
      <c r="BE58" s="846">
        <f>VLOOKUP(BE$13&amp;"_"&amp;$AV$8,データシート2!$A:$SI,MATCH($AV$5&amp;"_"&amp;$BA58,データシート2!$A$1:$SI$1,0),0)</f>
        <v>0</v>
      </c>
      <c r="BF58" s="953">
        <f>VLOOKUP(BF$13&amp;"_"&amp;$AW$8,データシート2!$A:$SI,MATCH($AW$5&amp;"_"&amp;$BA58,データシート2!$A$1:$SI$1,0),0)</f>
        <v>0</v>
      </c>
      <c r="BG58" s="953" t="e">
        <f t="shared" si="29"/>
        <v>#DIV/0!</v>
      </c>
      <c r="BH58" s="846">
        <f>VLOOKUP(BH$13&amp;"_"&amp;$AV$8,データシート2!$A:$SI,MATCH($AV$5&amp;"_"&amp;$BA58,データシート2!$A$1:$SI$1,0),0)</f>
        <v>28</v>
      </c>
      <c r="BI58" s="846">
        <f>VLOOKUP(BI$13&amp;"_"&amp;$AW$8,データシート2!$A:$SI,MATCH($AW$5&amp;"_"&amp;$BA58,データシート2!$A$1:$SI$1,0),0)</f>
        <v>25772.405999999999</v>
      </c>
      <c r="BJ58" s="846">
        <f t="shared" si="30"/>
        <v>920.44307142857144</v>
      </c>
      <c r="BK58" s="279" t="e">
        <f t="shared" si="31"/>
        <v>#DIV/0!</v>
      </c>
    </row>
    <row r="59" spans="2:63" ht="15.95" customHeight="1" thickBot="1">
      <c r="B59" s="285"/>
      <c r="C59" s="613" t="s">
        <v>352</v>
      </c>
      <c r="D59" s="411" t="s">
        <v>353</v>
      </c>
      <c r="E59" s="409" t="s">
        <v>354</v>
      </c>
      <c r="F59" s="882">
        <f>IFERROR(VLOOKUP(年度マスタ!$K$4&amp;"_"&amp;F$54,データシート1!$A:$CE,MATCH("bc_"&amp;$C59,データシート1!$A$1:$CE$1,0),0),0)</f>
        <v>0</v>
      </c>
      <c r="G59" s="889">
        <f>IFERROR(VLOOKUP(年度マスタ!$K$4&amp;"_"&amp;G$54,データシート1!$A:$CE,MATCH("bc_"&amp;$C59,データシート1!$A$1:$CE$1,0),0),0)</f>
        <v>0</v>
      </c>
      <c r="H59" s="889">
        <f>IFERROR(VLOOKUP(年度マスタ!$K$4&amp;"_"&amp;H$54,データシート1!$A:$CE,MATCH("bc_"&amp;$C59,データシート1!$A$1:$CE$1,0),0),0)</f>
        <v>0</v>
      </c>
      <c r="I59" s="889">
        <f>IFERROR(VLOOKUP(年度マスタ!$K$4&amp;"_"&amp;I$54,データシート1!$A:$CE,MATCH("bc_"&amp;$C59,データシート1!$A$1:$CE$1,0),0),0)</f>
        <v>0</v>
      </c>
      <c r="J59" s="889">
        <f>IFERROR(VLOOKUP(年度マスタ!$K$4&amp;"_"&amp;J$54,データシート1!$A:$CE,MATCH("bc_"&amp;$C59,データシート1!$A$1:$CE$1,0),0),0)</f>
        <v>0</v>
      </c>
      <c r="K59" s="889">
        <f>IFERROR(VLOOKUP(年度マスタ!$K$4&amp;"_"&amp;K$54,データシート1!$A:$CE,MATCH("bc_"&amp;$C59,データシート1!$A$1:$CE$1,0),0),0)</f>
        <v>0</v>
      </c>
      <c r="L59" s="889">
        <f>IFERROR(VLOOKUP(年度マスタ!$K$4&amp;"_"&amp;L$54,データシート1!$A:$CE,MATCH("bc_"&amp;$C59,データシート1!$A$1:$CE$1,0),0),0)</f>
        <v>0</v>
      </c>
      <c r="M59" s="889">
        <f>IFERROR(VLOOKUP(年度マスタ!$K$4&amp;"_"&amp;M$54,データシート1!$A:$CE,MATCH("bc_"&amp;$C59,データシート1!$A$1:$CE$1,0),0),0)</f>
        <v>0</v>
      </c>
      <c r="N59" s="889">
        <f>IFERROR(VLOOKUP(年度マスタ!$K$4&amp;"_"&amp;N$54,データシート1!$A:$CE,MATCH("bc_"&amp;$C59,データシート1!$A$1:$CE$1,0),0),0)</f>
        <v>0</v>
      </c>
      <c r="O59" s="889">
        <f>IFERROR(VLOOKUP(年度マスタ!$K$4&amp;"_"&amp;O$54,データシート1!$A:$CE,MATCH("bc_"&amp;$C59,データシート1!$A$1:$CE$1,0),0),0)</f>
        <v>0</v>
      </c>
      <c r="P59" s="890">
        <f>IFERROR(VLOOKUP(年度マスタ!$K$4&amp;"_"&amp;P$54,データシート1!$A:$CE,MATCH("bc_"&amp;$C59,データシート1!$A$1:$CE$1,0),0),0)</f>
        <v>0</v>
      </c>
      <c r="Z59" s="273"/>
      <c r="AB59" s="272"/>
      <c r="AQ59" s="273"/>
      <c r="BA59" s="293">
        <v>1731</v>
      </c>
      <c r="BB59" s="293"/>
      <c r="BC59" s="293"/>
      <c r="BD59" s="293" t="s">
        <v>351</v>
      </c>
      <c r="BE59" s="846">
        <f>VLOOKUP(BE$13&amp;"_"&amp;$AV$8,データシート2!$A:$SI,MATCH($AV$5&amp;"_"&amp;$BA59,データシート2!$A$1:$SI$1,0),0)</f>
        <v>0</v>
      </c>
      <c r="BF59" s="953">
        <f>VLOOKUP(BF$13&amp;"_"&amp;$AW$8,データシート2!$A:$SI,MATCH($AW$5&amp;"_"&amp;$BA59,データシート2!$A$1:$SI$1,0),0)</f>
        <v>0</v>
      </c>
      <c r="BG59" s="953" t="e">
        <f t="shared" si="29"/>
        <v>#DIV/0!</v>
      </c>
      <c r="BH59" s="846">
        <f>VLOOKUP(BH$13&amp;"_"&amp;$AV$8,データシート2!$A:$SI,MATCH($AV$5&amp;"_"&amp;$BA59,データシート2!$A$1:$SI$1,0),0)</f>
        <v>3</v>
      </c>
      <c r="BI59" s="846">
        <f>VLOOKUP(BI$13&amp;"_"&amp;$AW$8,データシート2!$A:$SI,MATCH($AW$5&amp;"_"&amp;$BA59,データシート2!$A$1:$SI$1,0),0)</f>
        <v>1522.9059999999999</v>
      </c>
      <c r="BJ59" s="846">
        <f t="shared" si="30"/>
        <v>507.63533333333334</v>
      </c>
      <c r="BK59" s="279" t="e">
        <f t="shared" si="31"/>
        <v>#DIV/0!</v>
      </c>
    </row>
    <row r="60" spans="2:63" ht="15.95" customHeight="1" thickBot="1">
      <c r="B60" s="285"/>
      <c r="C60" s="614" t="str">
        <f>D60</f>
        <v>CH4</v>
      </c>
      <c r="D60" s="412" t="s">
        <v>356</v>
      </c>
      <c r="E60" s="409"/>
      <c r="F60" s="880">
        <f>IFERROR(VLOOKUP(年度マスタ!$K$4&amp;"_"&amp;F$54,データシート1!$A:$CE,MATCH("bc_"&amp;$C60,データシート1!$A$1:$CE$1,0),0),0)</f>
        <v>0</v>
      </c>
      <c r="G60" s="887">
        <f>IFERROR(VLOOKUP(年度マスタ!$K$4&amp;"_"&amp;G$54,データシート1!$A:$CE,MATCH("bc_"&amp;$C60,データシート1!$A$1:$CE$1,0),0),0)</f>
        <v>0</v>
      </c>
      <c r="H60" s="887">
        <f>IFERROR(VLOOKUP(年度マスタ!$K$4&amp;"_"&amp;H$54,データシート1!$A:$CE,MATCH("bc_"&amp;$C60,データシート1!$A$1:$CE$1,0),0),0)</f>
        <v>0</v>
      </c>
      <c r="I60" s="887">
        <f>IFERROR(VLOOKUP(年度マスタ!$K$4&amp;"_"&amp;I$54,データシート1!$A:$CE,MATCH("bc_"&amp;$C60,データシート1!$A$1:$CE$1,0),0),0)</f>
        <v>0</v>
      </c>
      <c r="J60" s="887">
        <f>IFERROR(VLOOKUP(年度マスタ!$K$4&amp;"_"&amp;J$54,データシート1!$A:$CE,MATCH("bc_"&amp;$C60,データシート1!$A$1:$CE$1,0),0),0)</f>
        <v>0</v>
      </c>
      <c r="K60" s="887">
        <f>IFERROR(VLOOKUP(年度マスタ!$K$4&amp;"_"&amp;K$54,データシート1!$A:$CE,MATCH("bc_"&amp;$C60,データシート1!$A$1:$CE$1,0),0),0)</f>
        <v>0</v>
      </c>
      <c r="L60" s="887">
        <f>IFERROR(VLOOKUP(年度マスタ!$K$4&amp;"_"&amp;L$54,データシート1!$A:$CE,MATCH("bc_"&amp;$C60,データシート1!$A$1:$CE$1,0),0),0)</f>
        <v>0</v>
      </c>
      <c r="M60" s="887">
        <f>IFERROR(VLOOKUP(年度マスタ!$K$4&amp;"_"&amp;M$54,データシート1!$A:$CE,MATCH("bc_"&amp;$C60,データシート1!$A$1:$CE$1,0),0),0)</f>
        <v>0</v>
      </c>
      <c r="N60" s="887">
        <f>IFERROR(VLOOKUP(年度マスタ!$K$4&amp;"_"&amp;N$54,データシート1!$A:$CE,MATCH("bc_"&amp;$C60,データシート1!$A$1:$CE$1,0),0),0)</f>
        <v>0</v>
      </c>
      <c r="O60" s="887">
        <f>IFERROR(VLOOKUP(年度マスタ!$K$4&amp;"_"&amp;O$54,データシート1!$A:$CE,MATCH("bc_"&amp;$C60,データシート1!$A$1:$CE$1,0),0),0)</f>
        <v>0</v>
      </c>
      <c r="P60" s="888">
        <f>IFERROR(VLOOKUP(年度マスタ!$K$4&amp;"_"&amp;P$54,データシート1!$A:$CE,MATCH("bc_"&amp;$C60,データシート1!$A$1:$CE$1,0),0),0)</f>
        <v>0</v>
      </c>
      <c r="Z60" s="273"/>
      <c r="AB60" s="272"/>
      <c r="AD60" s="294"/>
      <c r="AQ60" s="273"/>
      <c r="BA60" s="293">
        <v>3311</v>
      </c>
      <c r="BB60" s="293"/>
      <c r="BC60" s="293"/>
      <c r="BD60" s="293" t="s">
        <v>355</v>
      </c>
      <c r="BE60" s="846">
        <f>VLOOKUP(BE$13&amp;"_"&amp;$AV$8,データシート2!$A:$SI,MATCH($AV$5&amp;"_"&amp;$BA60,データシート2!$A$1:$SI$1,0),0)</f>
        <v>0</v>
      </c>
      <c r="BF60" s="953">
        <f>VLOOKUP(BF$13&amp;"_"&amp;$AW$8,データシート2!$A:$SI,MATCH($AW$5&amp;"_"&amp;$BA60,データシート2!$A$1:$SI$1,0),0)</f>
        <v>0</v>
      </c>
      <c r="BG60" s="953" t="e">
        <f t="shared" si="29"/>
        <v>#DIV/0!</v>
      </c>
      <c r="BH60" s="846">
        <f>VLOOKUP(BH$13&amp;"_"&amp;$AV$8,データシート2!$A:$SI,MATCH($AV$5&amp;"_"&amp;$BA60,データシート2!$A$1:$SI$1,0),0)</f>
        <v>228</v>
      </c>
      <c r="BI60" s="846">
        <f>VLOOKUP(BI$13&amp;"_"&amp;$AW$8,データシート2!$A:$SI,MATCH($AW$5&amp;"_"&amp;$BA60,データシート2!$A$1:$SI$1,0),0)</f>
        <v>22932.28</v>
      </c>
      <c r="BJ60" s="846">
        <f t="shared" si="30"/>
        <v>100.58017543859648</v>
      </c>
      <c r="BK60" s="279" t="e">
        <f t="shared" si="31"/>
        <v>#DIV/0!</v>
      </c>
    </row>
    <row r="61" spans="2:63" ht="15.95" customHeight="1" thickBot="1">
      <c r="B61" s="285">
        <f>AE32</f>
        <v>0</v>
      </c>
      <c r="C61" s="614" t="str">
        <f t="shared" ref="C61:C65" si="36">D61</f>
        <v>N2O</v>
      </c>
      <c r="D61" s="412" t="s">
        <v>358</v>
      </c>
      <c r="E61" s="409"/>
      <c r="F61" s="880">
        <f>IFERROR(VLOOKUP(年度マスタ!$K$4&amp;"_"&amp;F$54,データシート1!$A:$CE,MATCH("bc_"&amp;$C61,データシート1!$A$1:$CE$1,0),0),0)</f>
        <v>0</v>
      </c>
      <c r="G61" s="887">
        <f>IFERROR(VLOOKUP(年度マスタ!$K$4&amp;"_"&amp;G$54,データシート1!$A:$CE,MATCH("bc_"&amp;$C61,データシート1!$A$1:$CE$1,0),0),0)</f>
        <v>0</v>
      </c>
      <c r="H61" s="887">
        <f>IFERROR(VLOOKUP(年度マスタ!$K$4&amp;"_"&amp;H$54,データシート1!$A:$CE,MATCH("bc_"&amp;$C61,データシート1!$A$1:$CE$1,0),0),0)</f>
        <v>0</v>
      </c>
      <c r="I61" s="887">
        <f>IFERROR(VLOOKUP(年度マスタ!$K$4&amp;"_"&amp;I$54,データシート1!$A:$CE,MATCH("bc_"&amp;$C61,データシート1!$A$1:$CE$1,0),0),0)</f>
        <v>0</v>
      </c>
      <c r="J61" s="887">
        <f>IFERROR(VLOOKUP(年度マスタ!$K$4&amp;"_"&amp;J$54,データシート1!$A:$CE,MATCH("bc_"&amp;$C61,データシート1!$A$1:$CE$1,0),0),0)</f>
        <v>0</v>
      </c>
      <c r="K61" s="887">
        <f>IFERROR(VLOOKUP(年度マスタ!$K$4&amp;"_"&amp;K$54,データシート1!$A:$CE,MATCH("bc_"&amp;$C61,データシート1!$A$1:$CE$1,0),0),0)</f>
        <v>0</v>
      </c>
      <c r="L61" s="887">
        <f>IFERROR(VLOOKUP(年度マスタ!$K$4&amp;"_"&amp;L$54,データシート1!$A:$CE,MATCH("bc_"&amp;$C61,データシート1!$A$1:$CE$1,0),0),0)</f>
        <v>0</v>
      </c>
      <c r="M61" s="887">
        <f>IFERROR(VLOOKUP(年度マスタ!$K$4&amp;"_"&amp;M$54,データシート1!$A:$CE,MATCH("bc_"&amp;$C61,データシート1!$A$1:$CE$1,0),0),0)</f>
        <v>0</v>
      </c>
      <c r="N61" s="887">
        <f>IFERROR(VLOOKUP(年度マスタ!$K$4&amp;"_"&amp;N$54,データシート1!$A:$CE,MATCH("bc_"&amp;$C61,データシート1!$A$1:$CE$1,0),0),0)</f>
        <v>0</v>
      </c>
      <c r="O61" s="887">
        <f>IFERROR(VLOOKUP(年度マスタ!$K$4&amp;"_"&amp;O$54,データシート1!$A:$CE,MATCH("bc_"&amp;$C61,データシート1!$A$1:$CE$1,0),0),0)</f>
        <v>0</v>
      </c>
      <c r="P61" s="888">
        <f>IFERROR(VLOOKUP(年度マスタ!$K$4&amp;"_"&amp;P$54,データシート1!$A:$CE,MATCH("bc_"&amp;$C61,データシート1!$A$1:$CE$1,0),0),0)</f>
        <v>0</v>
      </c>
      <c r="Z61" s="273"/>
      <c r="AB61" s="272"/>
      <c r="AD61" s="294"/>
      <c r="AE61" s="295"/>
      <c r="AF61" s="296"/>
      <c r="AQ61" s="273"/>
      <c r="BA61" s="293">
        <v>3312</v>
      </c>
      <c r="BB61" s="293"/>
      <c r="BC61" s="293"/>
      <c r="BD61" s="293" t="s">
        <v>357</v>
      </c>
      <c r="BE61" s="846">
        <f>VLOOKUP(BE$13&amp;"_"&amp;$AV$8,データシート2!$A:$SI,MATCH($AV$5&amp;"_"&amp;$BA61,データシート2!$A$1:$SI$1,0),0)</f>
        <v>0</v>
      </c>
      <c r="BF61" s="953">
        <f>VLOOKUP(BF$13&amp;"_"&amp;$AW$8,データシート2!$A:$SI,MATCH($AW$5&amp;"_"&amp;$BA61,データシート2!$A$1:$SI$1,0),0)</f>
        <v>0</v>
      </c>
      <c r="BG61" s="953" t="e">
        <f t="shared" si="29"/>
        <v>#DIV/0!</v>
      </c>
      <c r="BH61" s="846">
        <f>VLOOKUP(BH$13&amp;"_"&amp;$AV$8,データシート2!$A:$SI,MATCH($AV$5&amp;"_"&amp;$BA61,データシート2!$A$1:$SI$1,0),0)</f>
        <v>3</v>
      </c>
      <c r="BI61" s="846">
        <f>VLOOKUP(BI$13&amp;"_"&amp;$AW$8,データシート2!$A:$SI,MATCH($AW$5&amp;"_"&amp;$BA61,データシート2!$A$1:$SI$1,0),0)</f>
        <v>20.321999999999999</v>
      </c>
      <c r="BJ61" s="846">
        <f t="shared" si="30"/>
        <v>6.774</v>
      </c>
      <c r="BK61" s="279" t="e">
        <f t="shared" si="31"/>
        <v>#DIV/0!</v>
      </c>
    </row>
    <row r="62" spans="2:63" ht="15.95" customHeight="1" thickBot="1">
      <c r="B62" s="285">
        <f>AE33</f>
        <v>0</v>
      </c>
      <c r="C62" s="614" t="str">
        <f t="shared" si="36"/>
        <v>HFC</v>
      </c>
      <c r="D62" s="412" t="s">
        <v>359</v>
      </c>
      <c r="E62" s="409"/>
      <c r="F62" s="880">
        <f>IFERROR(VLOOKUP(年度マスタ!$K$4&amp;"_"&amp;F$54,データシート1!$A:$CE,MATCH("bc_"&amp;$C62,データシート1!$A$1:$CE$1,0),0),0)</f>
        <v>0</v>
      </c>
      <c r="G62" s="887">
        <f>IFERROR(VLOOKUP(年度マスタ!$K$4&amp;"_"&amp;G$54,データシート1!$A:$CE,MATCH("bc_"&amp;$C62,データシート1!$A$1:$CE$1,0),0),0)</f>
        <v>0</v>
      </c>
      <c r="H62" s="887">
        <f>IFERROR(VLOOKUP(年度マスタ!$K$4&amp;"_"&amp;H$54,データシート1!$A:$CE,MATCH("bc_"&amp;$C62,データシート1!$A$1:$CE$1,0),0),0)</f>
        <v>0</v>
      </c>
      <c r="I62" s="887">
        <f>IFERROR(VLOOKUP(年度マスタ!$K$4&amp;"_"&amp;I$54,データシート1!$A:$CE,MATCH("bc_"&amp;$C62,データシート1!$A$1:$CE$1,0),0),0)</f>
        <v>0</v>
      </c>
      <c r="J62" s="887">
        <f>IFERROR(VLOOKUP(年度マスタ!$K$4&amp;"_"&amp;J$54,データシート1!$A:$CE,MATCH("bc_"&amp;$C62,データシート1!$A$1:$CE$1,0),0),0)</f>
        <v>0</v>
      </c>
      <c r="K62" s="887">
        <f>IFERROR(VLOOKUP(年度マスタ!$K$4&amp;"_"&amp;K$54,データシート1!$A:$CE,MATCH("bc_"&amp;$C62,データシート1!$A$1:$CE$1,0),0),0)</f>
        <v>0</v>
      </c>
      <c r="L62" s="887">
        <f>IFERROR(VLOOKUP(年度マスタ!$K$4&amp;"_"&amp;L$54,データシート1!$A:$CE,MATCH("bc_"&amp;$C62,データシート1!$A$1:$CE$1,0),0),0)</f>
        <v>0</v>
      </c>
      <c r="M62" s="887">
        <f>IFERROR(VLOOKUP(年度マスタ!$K$4&amp;"_"&amp;M$54,データシート1!$A:$CE,MATCH("bc_"&amp;$C62,データシート1!$A$1:$CE$1,0),0),0)</f>
        <v>0</v>
      </c>
      <c r="N62" s="887">
        <f>IFERROR(VLOOKUP(年度マスタ!$K$4&amp;"_"&amp;N$54,データシート1!$A:$CE,MATCH("bc_"&amp;$C62,データシート1!$A$1:$CE$1,0),0),0)</f>
        <v>0</v>
      </c>
      <c r="O62" s="887">
        <f>IFERROR(VLOOKUP(年度マスタ!$K$4&amp;"_"&amp;O$54,データシート1!$A:$CE,MATCH("bc_"&amp;$C62,データシート1!$A$1:$CE$1,0),0),0)</f>
        <v>0</v>
      </c>
      <c r="P62" s="888">
        <f>IFERROR(VLOOKUP(年度マスタ!$K$4&amp;"_"&amp;P$54,データシート1!$A:$CE,MATCH("bc_"&amp;$C62,データシート1!$A$1:$CE$1,0),0),0)</f>
        <v>0</v>
      </c>
      <c r="Z62" s="273"/>
      <c r="AB62" s="272"/>
      <c r="AD62" s="294"/>
      <c r="AE62" s="295"/>
      <c r="AF62" s="296"/>
      <c r="AQ62" s="273"/>
      <c r="BA62" s="293">
        <v>3411</v>
      </c>
      <c r="BB62" s="293"/>
      <c r="BC62" s="293"/>
      <c r="BD62" s="293" t="s">
        <v>343</v>
      </c>
      <c r="BE62" s="846">
        <f>VLOOKUP(BE$13&amp;"_"&amp;$AV$8,データシート2!$A:$SI,MATCH($AV$5&amp;"_"&amp;$BA62,データシート2!$A$1:$SI$1,0),0)</f>
        <v>0</v>
      </c>
      <c r="BF62" s="953">
        <f>VLOOKUP(BF$13&amp;"_"&amp;$AW$8,データシート2!$A:$SI,MATCH($AW$5&amp;"_"&amp;$BA62,データシート2!$A$1:$SI$1,0),0)</f>
        <v>0</v>
      </c>
      <c r="BG62" s="953" t="e">
        <f t="shared" si="29"/>
        <v>#DIV/0!</v>
      </c>
      <c r="BH62" s="846">
        <f>VLOOKUP(BH$13&amp;"_"&amp;$AV$8,データシート2!$A:$SI,MATCH($AV$5&amp;"_"&amp;$BA62,データシート2!$A$1:$SI$1,0),0)</f>
        <v>30</v>
      </c>
      <c r="BI62" s="846">
        <f>VLOOKUP(BI$13&amp;"_"&amp;$AW$8,データシート2!$A:$SI,MATCH($AW$5&amp;"_"&amp;$BA62,データシート2!$A$1:$SI$1,0),0)</f>
        <v>751.173</v>
      </c>
      <c r="BJ62" s="846">
        <f t="shared" si="30"/>
        <v>25.039100000000001</v>
      </c>
      <c r="BK62" s="279" t="e">
        <f t="shared" si="31"/>
        <v>#DIV/0!</v>
      </c>
    </row>
    <row r="63" spans="2:63" ht="15.95" customHeight="1" thickBot="1">
      <c r="B63" s="285">
        <f>AD34</f>
        <v>0</v>
      </c>
      <c r="C63" s="614" t="str">
        <f t="shared" si="36"/>
        <v>PFC</v>
      </c>
      <c r="D63" s="412" t="s">
        <v>360</v>
      </c>
      <c r="E63" s="409"/>
      <c r="F63" s="880">
        <f>IFERROR(VLOOKUP(年度マスタ!$K$4&amp;"_"&amp;F$54,データシート1!$A:$CE,MATCH("bc_"&amp;$C63,データシート1!$A$1:$CE$1,0),0),0)</f>
        <v>0</v>
      </c>
      <c r="G63" s="887">
        <f>IFERROR(VLOOKUP(年度マスタ!$K$4&amp;"_"&amp;G$54,データシート1!$A:$CE,MATCH("bc_"&amp;$C63,データシート1!$A$1:$CE$1,0),0),0)</f>
        <v>0</v>
      </c>
      <c r="H63" s="887">
        <f>IFERROR(VLOOKUP(年度マスタ!$K$4&amp;"_"&amp;H$54,データシート1!$A:$CE,MATCH("bc_"&amp;$C63,データシート1!$A$1:$CE$1,0),0),0)</f>
        <v>0</v>
      </c>
      <c r="I63" s="887">
        <f>IFERROR(VLOOKUP(年度マスタ!$K$4&amp;"_"&amp;I$54,データシート1!$A:$CE,MATCH("bc_"&amp;$C63,データシート1!$A$1:$CE$1,0),0),0)</f>
        <v>0</v>
      </c>
      <c r="J63" s="887">
        <f>IFERROR(VLOOKUP(年度マスタ!$K$4&amp;"_"&amp;J$54,データシート1!$A:$CE,MATCH("bc_"&amp;$C63,データシート1!$A$1:$CE$1,0),0),0)</f>
        <v>0</v>
      </c>
      <c r="K63" s="887">
        <f>IFERROR(VLOOKUP(年度マスタ!$K$4&amp;"_"&amp;K$54,データシート1!$A:$CE,MATCH("bc_"&amp;$C63,データシート1!$A$1:$CE$1,0),0),0)</f>
        <v>0</v>
      </c>
      <c r="L63" s="887">
        <f>IFERROR(VLOOKUP(年度マスタ!$K$4&amp;"_"&amp;L$54,データシート1!$A:$CE,MATCH("bc_"&amp;$C63,データシート1!$A$1:$CE$1,0),0),0)</f>
        <v>0</v>
      </c>
      <c r="M63" s="887">
        <f>IFERROR(VLOOKUP(年度マスタ!$K$4&amp;"_"&amp;M$54,データシート1!$A:$CE,MATCH("bc_"&amp;$C63,データシート1!$A$1:$CE$1,0),0),0)</f>
        <v>0</v>
      </c>
      <c r="N63" s="887">
        <f>IFERROR(VLOOKUP(年度マスタ!$K$4&amp;"_"&amp;N$54,データシート1!$A:$CE,MATCH("bc_"&amp;$C63,データシート1!$A$1:$CE$1,0),0),0)</f>
        <v>0</v>
      </c>
      <c r="O63" s="887">
        <f>IFERROR(VLOOKUP(年度マスタ!$K$4&amp;"_"&amp;O$54,データシート1!$A:$CE,MATCH("bc_"&amp;$C63,データシート1!$A$1:$CE$1,0),0),0)</f>
        <v>0</v>
      </c>
      <c r="P63" s="888">
        <f>IFERROR(VLOOKUP(年度マスタ!$K$4&amp;"_"&amp;P$54,データシート1!$A:$CE,MATCH("bc_"&amp;$C63,データシート1!$A$1:$CE$1,0),0),0)</f>
        <v>0</v>
      </c>
      <c r="Z63" s="273"/>
      <c r="AB63" s="272"/>
      <c r="AD63" s="294"/>
      <c r="AE63" s="295"/>
      <c r="AF63" s="296"/>
      <c r="AQ63" s="273"/>
      <c r="BA63" s="293">
        <v>3511</v>
      </c>
      <c r="BB63" s="293"/>
      <c r="BC63" s="293"/>
      <c r="BD63" s="293" t="s">
        <v>345</v>
      </c>
      <c r="BE63" s="846">
        <f>VLOOKUP(BE$13&amp;"_"&amp;$AV$8,データシート2!$A:$SI,MATCH($AV$5&amp;"_"&amp;$BA63,データシート2!$A$1:$SI$1,0),0)</f>
        <v>0</v>
      </c>
      <c r="BF63" s="953">
        <f>VLOOKUP(BF$13&amp;"_"&amp;$AW$8,データシート2!$A:$SI,MATCH($AW$5&amp;"_"&amp;$BA63,データシート2!$A$1:$SI$1,0),0)</f>
        <v>0</v>
      </c>
      <c r="BG63" s="953" t="e">
        <f t="shared" si="29"/>
        <v>#DIV/0!</v>
      </c>
      <c r="BH63" s="846">
        <f>VLOOKUP(BH$13&amp;"_"&amp;$AV$8,データシート2!$A:$SI,MATCH($AV$5&amp;"_"&amp;$BA63,データシート2!$A$1:$SI$1,0),0)</f>
        <v>137</v>
      </c>
      <c r="BI63" s="846">
        <f>VLOOKUP(BI$13&amp;"_"&amp;$AW$8,データシート2!$A:$SI,MATCH($AW$5&amp;"_"&amp;$BA63,データシート2!$A$1:$SI$1,0),0)</f>
        <v>553.39800000000002</v>
      </c>
      <c r="BJ63" s="846">
        <f t="shared" si="30"/>
        <v>4.0394014598540151</v>
      </c>
      <c r="BK63" s="279" t="e">
        <f t="shared" si="31"/>
        <v>#DIV/0!</v>
      </c>
    </row>
    <row r="64" spans="2:63" ht="15.95" customHeight="1" thickBot="1">
      <c r="B64" s="285">
        <f>AD35</f>
        <v>0</v>
      </c>
      <c r="C64" s="614" t="str">
        <f t="shared" si="36"/>
        <v>SF6</v>
      </c>
      <c r="D64" s="412" t="s">
        <v>361</v>
      </c>
      <c r="E64" s="409"/>
      <c r="F64" s="880">
        <f>IFERROR(VLOOKUP(年度マスタ!$K$4&amp;"_"&amp;F$54,データシート1!$A:$CE,MATCH("bc_"&amp;$C64,データシート1!$A$1:$CE$1,0),0),0)</f>
        <v>0</v>
      </c>
      <c r="G64" s="887">
        <f>IFERROR(VLOOKUP(年度マスタ!$K$4&amp;"_"&amp;G$54,データシート1!$A:$CE,MATCH("bc_"&amp;$C64,データシート1!$A$1:$CE$1,0),0),0)</f>
        <v>0</v>
      </c>
      <c r="H64" s="887">
        <f>IFERROR(VLOOKUP(年度マスタ!$K$4&amp;"_"&amp;H$54,データシート1!$A:$CE,MATCH("bc_"&amp;$C64,データシート1!$A$1:$CE$1,0),0),0)</f>
        <v>0</v>
      </c>
      <c r="I64" s="887">
        <f>IFERROR(VLOOKUP(年度マスタ!$K$4&amp;"_"&amp;I$54,データシート1!$A:$CE,MATCH("bc_"&amp;$C64,データシート1!$A$1:$CE$1,0),0),0)</f>
        <v>0</v>
      </c>
      <c r="J64" s="887">
        <f>IFERROR(VLOOKUP(年度マスタ!$K$4&amp;"_"&amp;J$54,データシート1!$A:$CE,MATCH("bc_"&amp;$C64,データシート1!$A$1:$CE$1,0),0),0)</f>
        <v>0</v>
      </c>
      <c r="K64" s="887">
        <f>IFERROR(VLOOKUP(年度マスタ!$K$4&amp;"_"&amp;K$54,データシート1!$A:$CE,MATCH("bc_"&amp;$C64,データシート1!$A$1:$CE$1,0),0),0)</f>
        <v>0</v>
      </c>
      <c r="L64" s="887">
        <f>IFERROR(VLOOKUP(年度マスタ!$K$4&amp;"_"&amp;L$54,データシート1!$A:$CE,MATCH("bc_"&amp;$C64,データシート1!$A$1:$CE$1,0),0),0)</f>
        <v>0</v>
      </c>
      <c r="M64" s="887">
        <f>IFERROR(VLOOKUP(年度マスタ!$K$4&amp;"_"&amp;M$54,データシート1!$A:$CE,MATCH("bc_"&amp;$C64,データシート1!$A$1:$CE$1,0),0),0)</f>
        <v>0</v>
      </c>
      <c r="N64" s="887">
        <f>IFERROR(VLOOKUP(年度マスタ!$K$4&amp;"_"&amp;N$54,データシート1!$A:$CE,MATCH("bc_"&amp;$C64,データシート1!$A$1:$CE$1,0),0),0)</f>
        <v>0</v>
      </c>
      <c r="O64" s="887">
        <f>IFERROR(VLOOKUP(年度マスタ!$K$4&amp;"_"&amp;O$54,データシート1!$A:$CE,MATCH("bc_"&amp;$C64,データシート1!$A$1:$CE$1,0),0),0)</f>
        <v>0</v>
      </c>
      <c r="P64" s="888">
        <f>IFERROR(VLOOKUP(年度マスタ!$K$4&amp;"_"&amp;P$54,データシート1!$A:$CE,MATCH("bc_"&amp;$C64,データシート1!$A$1:$CE$1,0),0),0)</f>
        <v>0</v>
      </c>
      <c r="Z64" s="273"/>
      <c r="AB64" s="272"/>
      <c r="AD64" s="294"/>
      <c r="AE64" s="295"/>
      <c r="AF64" s="296"/>
      <c r="AQ64" s="273"/>
    </row>
    <row r="65" spans="2:43" ht="15.95" customHeight="1">
      <c r="B65" s="285"/>
      <c r="C65" s="614" t="str">
        <f t="shared" si="36"/>
        <v>NF3</v>
      </c>
      <c r="D65" s="408" t="s">
        <v>362</v>
      </c>
      <c r="E65" s="413"/>
      <c r="F65" s="884">
        <f>IFERROR(VLOOKUP(年度マスタ!$K$4&amp;"_"&amp;F$54,データシート1!$A:$CE,MATCH("bc_"&amp;$C65,データシート1!$A$1:$CE$1,0),0),0)</f>
        <v>0</v>
      </c>
      <c r="G65" s="891">
        <f>IFERROR(VLOOKUP(年度マスタ!$K$4&amp;"_"&amp;G$54,データシート1!$A:$CE,MATCH("bc_"&amp;$C65,データシート1!$A$1:$CE$1,0),0),0)</f>
        <v>0</v>
      </c>
      <c r="H65" s="891">
        <f>IFERROR(VLOOKUP(年度マスタ!$K$4&amp;"_"&amp;H$54,データシート1!$A:$CE,MATCH("bc_"&amp;$C65,データシート1!$A$1:$CE$1,0),0),0)</f>
        <v>0</v>
      </c>
      <c r="I65" s="891">
        <f>IFERROR(VLOOKUP(年度マスタ!$K$4&amp;"_"&amp;I$54,データシート1!$A:$CE,MATCH("bc_"&amp;$C65,データシート1!$A$1:$CE$1,0),0),0)</f>
        <v>0</v>
      </c>
      <c r="J65" s="891">
        <f>IFERROR(VLOOKUP(年度マスタ!$K$4&amp;"_"&amp;J$54,データシート1!$A:$CE,MATCH("bc_"&amp;$C65,データシート1!$A$1:$CE$1,0),0),0)</f>
        <v>0</v>
      </c>
      <c r="K65" s="891">
        <f>IFERROR(VLOOKUP(年度マスタ!$K$4&amp;"_"&amp;K$54,データシート1!$A:$CE,MATCH("bc_"&amp;$C65,データシート1!$A$1:$CE$1,0),0),0)</f>
        <v>0</v>
      </c>
      <c r="L65" s="891">
        <f>IFERROR(VLOOKUP(年度マスタ!$K$4&amp;"_"&amp;L$54,データシート1!$A:$CE,MATCH("bc_"&amp;$C65,データシート1!$A$1:$CE$1,0),0),0)</f>
        <v>0</v>
      </c>
      <c r="M65" s="891">
        <f>IFERROR(VLOOKUP(年度マスタ!$K$4&amp;"_"&amp;M$54,データシート1!$A:$CE,MATCH("bc_"&amp;$C65,データシート1!$A$1:$CE$1,0),0),0)</f>
        <v>0</v>
      </c>
      <c r="N65" s="891">
        <f>IFERROR(VLOOKUP(年度マスタ!$K$4&amp;"_"&amp;N$54,データシート1!$A:$CE,MATCH("bc_"&amp;$C65,データシート1!$A$1:$CE$1,0),0),0)</f>
        <v>0</v>
      </c>
      <c r="O65" s="891">
        <f>IFERROR(VLOOKUP(年度マスタ!$K$4&amp;"_"&amp;O$54,データシート1!$A:$CE,MATCH("bc_"&amp;$C65,データシート1!$A$1:$CE$1,0),0),0)</f>
        <v>0</v>
      </c>
      <c r="P65" s="892">
        <f>IFERROR(VLOOKUP(年度マスタ!$K$4&amp;"_"&amp;P$54,データシート1!$A:$CE,MATCH("bc_"&amp;$C65,データシート1!$A$1:$CE$1,0),0),0)</f>
        <v>0</v>
      </c>
      <c r="Z65" s="273"/>
      <c r="AB65" s="272"/>
      <c r="AD65" s="294"/>
      <c r="AE65" s="295"/>
      <c r="AF65" s="296"/>
      <c r="AQ65" s="273"/>
    </row>
    <row r="66" spans="2:43" ht="146.44999999999999" customHeight="1">
      <c r="B66" s="285">
        <f>AD36</f>
        <v>0</v>
      </c>
      <c r="Z66" s="273"/>
      <c r="AB66" s="272"/>
      <c r="AD66" s="294"/>
      <c r="AE66" s="295"/>
      <c r="AF66" s="296"/>
      <c r="AQ66" s="273"/>
    </row>
    <row r="67" spans="2:43" ht="20.100000000000001" customHeight="1">
      <c r="B67" s="297"/>
      <c r="C67" s="298"/>
      <c r="D67" s="298"/>
      <c r="E67" s="298"/>
      <c r="F67" s="298"/>
      <c r="G67" s="298"/>
      <c r="H67" s="298"/>
      <c r="I67" s="298"/>
      <c r="J67" s="298"/>
      <c r="K67" s="298"/>
      <c r="L67" s="298"/>
      <c r="M67" s="298"/>
      <c r="N67" s="298"/>
      <c r="O67" s="298"/>
      <c r="P67" s="298"/>
      <c r="Q67" s="298"/>
      <c r="R67" s="298"/>
      <c r="S67" s="298"/>
      <c r="T67" s="298"/>
      <c r="U67" s="298"/>
      <c r="V67" s="298"/>
      <c r="W67" s="298"/>
      <c r="X67" s="298"/>
      <c r="Y67" s="298"/>
      <c r="Z67" s="299"/>
      <c r="AB67" s="513"/>
      <c r="AC67" s="298"/>
      <c r="AD67" s="514"/>
      <c r="AE67" s="515"/>
      <c r="AF67" s="516"/>
      <c r="AG67" s="298"/>
      <c r="AH67" s="298"/>
      <c r="AI67" s="298"/>
      <c r="AJ67" s="298"/>
      <c r="AK67" s="298"/>
      <c r="AL67" s="298"/>
      <c r="AM67" s="298"/>
      <c r="AN67" s="298"/>
      <c r="AO67" s="298"/>
      <c r="AP67" s="298"/>
      <c r="AQ67" s="299"/>
    </row>
    <row r="68" spans="2:43" ht="6.6" customHeight="1">
      <c r="C68" s="13"/>
      <c r="D68" s="13"/>
      <c r="E68" s="166"/>
      <c r="F68" s="166"/>
      <c r="G68" s="13"/>
      <c r="O68" s="13"/>
      <c r="P68" s="13"/>
      <c r="Q68" s="13"/>
      <c r="R68" s="13"/>
      <c r="S68" s="13"/>
      <c r="T68" s="13"/>
      <c r="U68" s="13"/>
      <c r="V68" s="13"/>
      <c r="W68" s="13"/>
      <c r="X68" s="13"/>
      <c r="Y68" s="13"/>
      <c r="Z68" s="13"/>
      <c r="AA68" s="282"/>
      <c r="AB68" s="282"/>
      <c r="AD68" s="294"/>
      <c r="AE68" s="295"/>
      <c r="AF68" s="296"/>
      <c r="AG68" s="296"/>
      <c r="AP68" s="418"/>
    </row>
    <row r="69" spans="2:43" ht="19.5" customHeight="1">
      <c r="O69" s="13"/>
      <c r="P69" s="13"/>
      <c r="Q69" s="13"/>
      <c r="R69" s="13"/>
      <c r="S69" s="13"/>
      <c r="T69" s="13"/>
      <c r="U69" s="13"/>
      <c r="V69" s="13"/>
      <c r="W69" s="13"/>
      <c r="X69" s="13"/>
      <c r="Y69" s="13"/>
      <c r="Z69" s="13"/>
      <c r="AA69" s="282"/>
      <c r="AB69" s="282"/>
      <c r="AD69" s="294"/>
      <c r="AE69" s="295"/>
      <c r="AF69" s="296"/>
      <c r="AG69" s="296"/>
    </row>
    <row r="70" spans="2:43" ht="19.5" customHeight="1">
      <c r="L70" s="445"/>
      <c r="N70" s="13"/>
      <c r="O70" s="13"/>
      <c r="P70" s="13"/>
      <c r="Q70" s="13"/>
      <c r="R70" s="13"/>
      <c r="S70" s="13"/>
      <c r="T70" s="13"/>
      <c r="U70" s="13"/>
      <c r="V70" s="13"/>
      <c r="W70" s="13"/>
      <c r="X70" s="13"/>
      <c r="Y70" s="13"/>
      <c r="Z70" s="13"/>
      <c r="AA70" s="282"/>
      <c r="AB70" s="282"/>
      <c r="AE70" s="295"/>
      <c r="AF70" s="296"/>
      <c r="AG70" s="296"/>
    </row>
    <row r="71" spans="2:43" ht="19.5" customHeight="1">
      <c r="H71" s="166"/>
      <c r="I71" s="13"/>
      <c r="J71" s="300"/>
      <c r="K71" s="13"/>
      <c r="L71" s="13"/>
      <c r="M71" s="13"/>
      <c r="N71" s="13"/>
      <c r="O71" s="13"/>
      <c r="P71" s="13"/>
      <c r="Q71" s="13"/>
      <c r="R71" s="13"/>
      <c r="S71" s="13"/>
      <c r="T71" s="13"/>
      <c r="U71" s="13"/>
      <c r="V71" s="13"/>
      <c r="W71" s="13"/>
      <c r="X71" s="13"/>
      <c r="Y71" s="13"/>
      <c r="Z71" s="13"/>
      <c r="AA71" s="282"/>
      <c r="AB71" s="282"/>
    </row>
    <row r="72" spans="2:43" ht="15.75">
      <c r="H72" s="166"/>
      <c r="I72" s="13"/>
      <c r="J72" s="300"/>
      <c r="K72" s="13"/>
      <c r="L72" s="13"/>
      <c r="M72" s="13"/>
      <c r="N72" s="13"/>
      <c r="O72" s="13"/>
      <c r="P72" s="13"/>
      <c r="Q72" s="13"/>
      <c r="R72" s="13"/>
      <c r="S72" s="13"/>
      <c r="T72" s="13"/>
      <c r="U72" s="13"/>
      <c r="V72" s="13"/>
      <c r="W72" s="13"/>
      <c r="X72" s="13"/>
      <c r="Y72" s="13"/>
      <c r="Z72" s="13"/>
      <c r="AA72" s="282"/>
      <c r="AB72" s="282"/>
    </row>
    <row r="73" spans="2:43" ht="15.75">
      <c r="H73" s="166"/>
      <c r="I73" s="13"/>
      <c r="J73" s="300"/>
      <c r="K73" s="13"/>
      <c r="L73" s="13"/>
      <c r="M73" s="13"/>
      <c r="N73" s="13"/>
      <c r="O73" s="13" t="s">
        <v>353</v>
      </c>
      <c r="P73" s="13"/>
      <c r="Q73" s="13"/>
      <c r="R73" s="13"/>
      <c r="S73" s="13"/>
      <c r="T73" s="13"/>
      <c r="U73" s="13"/>
      <c r="V73" s="13"/>
      <c r="W73" s="13"/>
      <c r="X73" s="13"/>
      <c r="Y73" s="13"/>
      <c r="Z73" s="13"/>
      <c r="AA73" s="282"/>
      <c r="AB73" s="282"/>
    </row>
    <row r="74" spans="2:43" ht="15.75">
      <c r="H74" s="166"/>
      <c r="I74" s="13"/>
      <c r="J74" s="300"/>
      <c r="K74" s="13"/>
      <c r="L74" s="13"/>
      <c r="M74" s="13"/>
      <c r="N74" s="13"/>
      <c r="R74" s="13"/>
      <c r="S74" s="13"/>
      <c r="T74" s="13"/>
      <c r="U74" s="13"/>
      <c r="V74" s="13"/>
      <c r="W74" s="13"/>
      <c r="X74" s="13"/>
      <c r="Y74" s="13"/>
      <c r="Z74" s="13"/>
    </row>
    <row r="75" spans="2:43" ht="15.75">
      <c r="H75" s="166"/>
      <c r="I75" s="13"/>
      <c r="J75" s="300"/>
      <c r="K75" s="13"/>
      <c r="L75" s="13"/>
      <c r="M75" s="13"/>
      <c r="N75" s="13"/>
      <c r="R75" s="13"/>
      <c r="S75" s="13"/>
      <c r="T75" s="13"/>
      <c r="U75" s="13"/>
      <c r="V75" s="13"/>
      <c r="W75" s="13"/>
      <c r="X75" s="13"/>
      <c r="Y75" s="13"/>
      <c r="Z75" s="13"/>
    </row>
    <row r="76" spans="2:43" ht="15.75">
      <c r="H76" s="13"/>
      <c r="I76" s="13"/>
      <c r="J76" s="300"/>
      <c r="K76" s="13"/>
      <c r="L76" s="13"/>
      <c r="M76" s="13"/>
      <c r="N76" s="13"/>
      <c r="T76" s="13"/>
      <c r="U76" s="13"/>
      <c r="V76" s="13"/>
      <c r="W76" s="13"/>
      <c r="X76" s="13"/>
      <c r="Y76" s="13"/>
      <c r="Z76" s="13"/>
    </row>
    <row r="77" spans="2:43" ht="15.75">
      <c r="H77" s="13"/>
      <c r="I77" s="13"/>
      <c r="J77" s="13"/>
      <c r="K77" s="13"/>
      <c r="L77" s="13"/>
      <c r="M77" s="13"/>
      <c r="N77" s="13"/>
      <c r="X77" s="13"/>
      <c r="Y77" s="13"/>
    </row>
    <row r="78" spans="2:43" ht="15.75">
      <c r="H78" s="13"/>
      <c r="I78" s="13"/>
      <c r="J78" s="13"/>
      <c r="K78" s="13"/>
      <c r="L78" s="13"/>
      <c r="M78" s="13"/>
      <c r="N78" s="13"/>
      <c r="O78" s="148"/>
      <c r="P78" s="148"/>
      <c r="Q78" s="148"/>
      <c r="X78" s="13"/>
      <c r="Y78" s="13"/>
    </row>
    <row r="79" spans="2:43" ht="15.75">
      <c r="H79" s="13"/>
      <c r="I79" s="13"/>
      <c r="J79" s="13"/>
      <c r="K79" s="13"/>
      <c r="L79" s="13"/>
      <c r="M79" s="13"/>
      <c r="N79" s="13"/>
      <c r="O79" s="301"/>
      <c r="P79" s="301"/>
      <c r="Q79" s="301"/>
    </row>
    <row r="80" spans="2:43" ht="15.75">
      <c r="H80" s="13"/>
      <c r="I80" s="13"/>
      <c r="J80" s="13"/>
      <c r="K80" s="13"/>
      <c r="L80" s="13"/>
      <c r="M80" s="13"/>
      <c r="N80" s="13"/>
      <c r="O80" s="302"/>
      <c r="P80" s="302"/>
      <c r="Q80" s="302"/>
      <c r="R80" s="148"/>
    </row>
    <row r="81" spans="2:18" ht="15.75">
      <c r="H81" s="13"/>
      <c r="I81" s="13"/>
      <c r="J81" s="13"/>
      <c r="K81" s="13"/>
      <c r="L81" s="13"/>
      <c r="M81" s="13"/>
      <c r="N81" s="13"/>
      <c r="O81" s="302"/>
      <c r="P81" s="302"/>
      <c r="Q81" s="302"/>
      <c r="R81" s="301"/>
    </row>
    <row r="82" spans="2:18" ht="15.75">
      <c r="H82" s="13"/>
      <c r="I82" s="13"/>
      <c r="J82" s="13"/>
      <c r="K82" s="13"/>
      <c r="L82" s="13"/>
      <c r="M82" s="13"/>
      <c r="O82" s="302"/>
      <c r="P82" s="302"/>
      <c r="Q82" s="302"/>
      <c r="R82" s="302"/>
    </row>
    <row r="83" spans="2:18" ht="15.75">
      <c r="H83" s="13"/>
      <c r="I83" s="13"/>
      <c r="J83" s="13"/>
      <c r="O83" s="302"/>
      <c r="P83" s="302"/>
      <c r="Q83" s="302"/>
      <c r="R83" s="302"/>
    </row>
    <row r="84" spans="2:18" ht="15.75">
      <c r="H84" s="13"/>
      <c r="I84" s="13"/>
      <c r="J84" s="13"/>
      <c r="O84" s="302"/>
      <c r="P84" s="302"/>
      <c r="Q84" s="302"/>
      <c r="R84" s="302"/>
    </row>
    <row r="85" spans="2:18" ht="15.75">
      <c r="J85" s="13"/>
      <c r="O85" s="302"/>
      <c r="P85" s="302"/>
      <c r="Q85" s="302"/>
      <c r="R85" s="302"/>
    </row>
    <row r="86" spans="2:18">
      <c r="B86" s="303"/>
      <c r="N86" s="148"/>
      <c r="O86" s="302"/>
      <c r="P86" s="302"/>
      <c r="Q86" s="302"/>
      <c r="R86" s="302"/>
    </row>
    <row r="87" spans="2:18">
      <c r="B87" s="303"/>
      <c r="K87" s="148"/>
      <c r="L87" s="148"/>
      <c r="M87" s="148"/>
      <c r="N87" s="301"/>
      <c r="O87" s="302"/>
      <c r="P87" s="302"/>
      <c r="Q87" s="302"/>
      <c r="R87" s="302"/>
    </row>
    <row r="88" spans="2:18">
      <c r="K88" s="301"/>
      <c r="L88" s="301"/>
      <c r="M88" s="301"/>
      <c r="N88" s="302"/>
      <c r="O88" s="302"/>
      <c r="P88" s="302"/>
      <c r="Q88" s="302"/>
      <c r="R88" s="302"/>
    </row>
    <row r="89" spans="2:18" ht="20.25" customHeight="1">
      <c r="K89" s="302"/>
      <c r="L89" s="302"/>
      <c r="M89" s="302"/>
      <c r="N89" s="302"/>
      <c r="O89" s="302"/>
      <c r="P89" s="302"/>
      <c r="Q89" s="302"/>
      <c r="R89" s="302"/>
    </row>
    <row r="90" spans="2:18" ht="20.25" customHeight="1">
      <c r="K90" s="302"/>
      <c r="L90" s="302"/>
      <c r="M90" s="302"/>
      <c r="N90" s="302"/>
      <c r="O90" s="302"/>
      <c r="P90" s="302"/>
      <c r="Q90" s="302"/>
      <c r="R90" s="302"/>
    </row>
    <row r="91" spans="2:18" ht="20.25" customHeight="1">
      <c r="K91" s="302"/>
      <c r="L91" s="302"/>
      <c r="M91" s="302"/>
      <c r="N91" s="302"/>
      <c r="O91" s="302"/>
      <c r="P91" s="302"/>
      <c r="Q91" s="302"/>
      <c r="R91" s="302"/>
    </row>
    <row r="92" spans="2:18">
      <c r="K92" s="302"/>
      <c r="L92" s="302"/>
      <c r="M92" s="302"/>
      <c r="N92" s="302"/>
      <c r="O92" s="302"/>
      <c r="P92" s="302"/>
      <c r="Q92" s="302"/>
      <c r="R92" s="302"/>
    </row>
    <row r="93" spans="2:18">
      <c r="K93" s="302"/>
      <c r="L93" s="302"/>
      <c r="M93" s="302"/>
      <c r="N93" s="302"/>
      <c r="O93" s="302"/>
      <c r="P93" s="302"/>
      <c r="Q93" s="302"/>
      <c r="R93" s="302"/>
    </row>
    <row r="94" spans="2:18">
      <c r="K94" s="302"/>
      <c r="L94" s="302"/>
      <c r="M94" s="302"/>
      <c r="N94" s="302"/>
      <c r="O94" s="302"/>
      <c r="P94" s="302"/>
      <c r="Q94" s="302"/>
      <c r="R94" s="302"/>
    </row>
    <row r="95" spans="2:18">
      <c r="K95" s="302"/>
      <c r="L95" s="302"/>
      <c r="M95" s="302"/>
      <c r="N95" s="302"/>
      <c r="O95" s="302"/>
      <c r="P95" s="302"/>
      <c r="Q95" s="302"/>
      <c r="R95" s="302"/>
    </row>
    <row r="96" spans="2:18">
      <c r="K96" s="302"/>
      <c r="L96" s="302"/>
      <c r="M96" s="302"/>
      <c r="N96" s="302"/>
      <c r="O96" s="302"/>
      <c r="P96" s="302"/>
      <c r="Q96" s="302"/>
      <c r="R96" s="302"/>
    </row>
    <row r="97" spans="11:18">
      <c r="K97" s="302"/>
      <c r="L97" s="302"/>
      <c r="M97" s="302"/>
      <c r="N97" s="302"/>
      <c r="O97" s="302"/>
      <c r="P97" s="302"/>
      <c r="Q97" s="302"/>
      <c r="R97" s="302"/>
    </row>
    <row r="98" spans="11:18">
      <c r="K98" s="302"/>
      <c r="L98" s="302"/>
      <c r="M98" s="302"/>
      <c r="N98" s="302"/>
      <c r="O98" s="302"/>
      <c r="P98" s="302"/>
      <c r="Q98" s="302"/>
      <c r="R98" s="302"/>
    </row>
    <row r="99" spans="11:18">
      <c r="K99" s="302"/>
      <c r="L99" s="302"/>
      <c r="M99" s="302"/>
      <c r="N99" s="302"/>
      <c r="O99" s="302"/>
      <c r="P99" s="302"/>
      <c r="Q99" s="302"/>
      <c r="R99" s="302"/>
    </row>
    <row r="100" spans="11:18" ht="30.75" customHeight="1">
      <c r="K100" s="302"/>
      <c r="L100" s="302"/>
      <c r="M100" s="302"/>
      <c r="N100" s="302"/>
      <c r="O100" s="302"/>
      <c r="P100" s="302"/>
      <c r="Q100" s="302"/>
      <c r="R100" s="302"/>
    </row>
    <row r="101" spans="11:18">
      <c r="K101" s="302"/>
      <c r="L101" s="302"/>
      <c r="M101" s="302"/>
      <c r="N101" s="302"/>
      <c r="O101" s="302"/>
      <c r="P101" s="302"/>
      <c r="Q101" s="302"/>
      <c r="R101" s="302"/>
    </row>
    <row r="102" spans="11:18">
      <c r="K102" s="302"/>
      <c r="L102" s="302"/>
      <c r="M102" s="302"/>
      <c r="N102" s="302"/>
      <c r="O102" s="302"/>
      <c r="P102" s="302"/>
      <c r="Q102" s="302"/>
      <c r="R102" s="302"/>
    </row>
    <row r="103" spans="11:18">
      <c r="K103" s="302"/>
      <c r="L103" s="302"/>
      <c r="M103" s="302"/>
      <c r="N103" s="302"/>
      <c r="O103" s="302"/>
      <c r="P103" s="302"/>
      <c r="Q103" s="302"/>
      <c r="R103" s="302"/>
    </row>
    <row r="104" spans="11:18">
      <c r="K104" s="302"/>
      <c r="L104" s="302"/>
      <c r="M104" s="302"/>
      <c r="N104" s="302"/>
      <c r="R104" s="302"/>
    </row>
    <row r="105" spans="11:18">
      <c r="K105" s="302"/>
      <c r="L105" s="302"/>
      <c r="M105" s="302"/>
      <c r="N105" s="302"/>
      <c r="R105" s="302"/>
    </row>
    <row r="106" spans="11:18">
      <c r="K106" s="302"/>
      <c r="L106" s="302"/>
      <c r="M106" s="302"/>
      <c r="N106" s="302"/>
    </row>
    <row r="107" spans="11:18">
      <c r="K107" s="302"/>
      <c r="L107" s="302"/>
      <c r="M107" s="302"/>
      <c r="N107" s="302"/>
    </row>
    <row r="108" spans="11:18">
      <c r="K108" s="302"/>
      <c r="L108" s="302"/>
      <c r="M108" s="302"/>
      <c r="N108" s="302"/>
    </row>
    <row r="109" spans="11:18">
      <c r="K109" s="302"/>
      <c r="L109" s="302"/>
      <c r="M109" s="302"/>
      <c r="N109" s="302"/>
    </row>
    <row r="110" spans="11:18">
      <c r="K110" s="302"/>
      <c r="L110" s="302"/>
      <c r="M110" s="302"/>
      <c r="N110" s="302"/>
    </row>
    <row r="111" spans="11:18">
      <c r="K111" s="302"/>
      <c r="L111" s="302"/>
      <c r="M111" s="302"/>
      <c r="N111" s="302"/>
    </row>
    <row r="112" spans="11:18">
      <c r="K112" s="302"/>
      <c r="L112" s="302"/>
      <c r="M112" s="302"/>
    </row>
    <row r="115" spans="10:10">
      <c r="J115" s="302"/>
    </row>
    <row r="125" spans="10:10" ht="14.25" customHeight="1"/>
  </sheetData>
  <mergeCells count="3">
    <mergeCell ref="AF5:AG6"/>
    <mergeCell ref="AC24:AE24"/>
    <mergeCell ref="AC32:AE32"/>
  </mergeCells>
  <phoneticPr fontId="7"/>
  <printOptions horizontalCentered="1" verticalCentered="1"/>
  <pageMargins left="0.19685039370078741" right="0.19685039370078741" top="0.19685039370078741" bottom="0.19685039370078741" header="0" footer="0"/>
  <pageSetup paperSize="8" scale="48" orientation="landscape" r:id="rId1"/>
  <headerFooter alignWithMargins="0"/>
  <rowBreaks count="1" manualBreakCount="1">
    <brk id="69" max="45" man="1"/>
  </rowBreaks>
  <ignoredErrors>
    <ignoredError sqref="F57:P57"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D86CB-74E1-4EFA-8C2C-BDFA306B9C9A}">
  <sheetPr codeName="Sheet5">
    <tabColor rgb="FF1B8D82"/>
    <pageSetUpPr fitToPage="1"/>
  </sheetPr>
  <dimension ref="A1:AV238"/>
  <sheetViews>
    <sheetView showGridLines="0" defaultGridColor="0" view="pageBreakPreview" colorId="47" zoomScale="60" zoomScaleNormal="60" zoomScalePageLayoutView="40" workbookViewId="0"/>
  </sheetViews>
  <sheetFormatPr defaultColWidth="9.33203125" defaultRowHeight="12"/>
  <cols>
    <col min="1" max="1" width="1.33203125" style="16" customWidth="1"/>
    <col min="2" max="2" width="2" style="16" customWidth="1"/>
    <col min="3" max="5" width="20.83203125" style="16" customWidth="1"/>
    <col min="6" max="6" width="1" style="16" customWidth="1"/>
    <col min="7" max="9" width="10.83203125" style="16" customWidth="1"/>
    <col min="10" max="18" width="11.1640625" style="16" customWidth="1"/>
    <col min="19" max="19" width="2" style="16" customWidth="1"/>
    <col min="20" max="20" width="1.5" style="16" customWidth="1"/>
    <col min="21" max="21" width="2" style="16" customWidth="1"/>
    <col min="22" max="24" width="20.83203125" style="16" customWidth="1"/>
    <col min="25" max="25" width="1" style="16" customWidth="1"/>
    <col min="26" max="26" width="18" style="16" customWidth="1"/>
    <col min="27" max="27" width="1.5" style="16" customWidth="1"/>
    <col min="28" max="28" width="13.5" style="16" customWidth="1"/>
    <col min="29" max="29" width="23" style="16" customWidth="1"/>
    <col min="30" max="31" width="21.5" style="16" customWidth="1"/>
    <col min="32" max="32" width="2" style="16" customWidth="1"/>
    <col min="33" max="33" width="1.33203125" style="16" customWidth="1"/>
    <col min="34" max="34" width="10.5" style="16" customWidth="1"/>
    <col min="35" max="44" width="20" style="16" customWidth="1"/>
    <col min="45" max="45" width="32.33203125" style="16" customWidth="1"/>
    <col min="46" max="46" width="25.5" style="16" customWidth="1"/>
    <col min="47" max="47" width="5" style="16" customWidth="1"/>
    <col min="48" max="49" width="9.33203125" style="16"/>
    <col min="50" max="50" width="10.5" style="16" bestFit="1" customWidth="1"/>
    <col min="51" max="16384" width="9.33203125" style="16"/>
  </cols>
  <sheetData>
    <row r="1" spans="1:47" s="20" customFormat="1" ht="48.6" customHeight="1">
      <c r="A1" s="168"/>
      <c r="B1" s="524" t="s">
        <v>363</v>
      </c>
      <c r="C1" s="524"/>
      <c r="D1" s="168"/>
      <c r="E1" s="168"/>
      <c r="F1" s="168"/>
      <c r="G1" s="168"/>
      <c r="H1" s="168"/>
      <c r="I1" s="168"/>
      <c r="J1" s="168"/>
      <c r="K1" s="168"/>
      <c r="L1" s="168"/>
      <c r="M1" s="168"/>
      <c r="N1" s="168"/>
      <c r="O1" s="168"/>
      <c r="P1" s="168"/>
      <c r="Q1" s="168"/>
      <c r="R1" s="168"/>
      <c r="S1" s="168"/>
      <c r="T1" s="168"/>
      <c r="U1" s="168"/>
      <c r="V1" s="167"/>
      <c r="W1" s="167"/>
      <c r="X1" s="167"/>
      <c r="Y1" s="167"/>
      <c r="Z1" s="167"/>
      <c r="AA1" s="167"/>
      <c r="AB1" s="167"/>
      <c r="AC1" s="167"/>
      <c r="AD1" s="525"/>
      <c r="AE1" s="305" t="str">
        <f>年度マスタ!J4</f>
        <v>牟岐町</v>
      </c>
      <c r="AF1" s="305"/>
      <c r="AG1" s="167"/>
      <c r="AH1" s="152"/>
      <c r="AI1" s="152"/>
      <c r="AJ1" s="152"/>
      <c r="AK1" s="152"/>
      <c r="AL1" s="153"/>
      <c r="AM1" s="153"/>
      <c r="AN1" s="153"/>
      <c r="AO1" s="153"/>
      <c r="AP1" s="153"/>
      <c r="AQ1" s="153"/>
      <c r="AR1" s="153"/>
      <c r="AS1" s="153"/>
      <c r="AT1" s="154"/>
    </row>
    <row r="2" spans="1:47" s="527" customFormat="1" ht="27.95" customHeight="1">
      <c r="A2" s="526"/>
      <c r="B2" s="526" t="s">
        <v>364</v>
      </c>
      <c r="C2" s="526"/>
      <c r="D2" s="528"/>
      <c r="E2" s="529"/>
      <c r="F2" s="528"/>
      <c r="G2" s="528"/>
      <c r="H2" s="528"/>
      <c r="I2" s="528"/>
      <c r="J2" s="528"/>
      <c r="K2" s="528"/>
      <c r="L2" s="528"/>
      <c r="M2" s="528"/>
      <c r="N2" s="528"/>
      <c r="O2" s="528"/>
      <c r="P2" s="530"/>
      <c r="Q2" s="528"/>
      <c r="R2" s="528"/>
      <c r="S2" s="528"/>
      <c r="T2" s="526"/>
      <c r="U2" s="690" t="s">
        <v>365</v>
      </c>
      <c r="V2" s="690"/>
      <c r="W2" s="691"/>
      <c r="X2" s="691"/>
      <c r="Y2" s="691"/>
      <c r="Z2" s="691"/>
      <c r="AA2" s="691"/>
      <c r="AB2" s="691"/>
      <c r="AC2" s="691"/>
      <c r="AD2" s="691"/>
      <c r="AE2" s="691"/>
      <c r="AF2" s="691"/>
      <c r="AG2" s="526"/>
      <c r="AH2" s="531"/>
      <c r="AI2" s="531"/>
      <c r="AJ2" s="531"/>
      <c r="AK2" s="531"/>
      <c r="AL2" s="531"/>
      <c r="AM2" s="531"/>
      <c r="AN2" s="532"/>
      <c r="AO2" s="533"/>
      <c r="AP2" s="1123"/>
      <c r="AQ2" s="1123"/>
      <c r="AR2" s="1123"/>
      <c r="AS2" s="1123"/>
      <c r="AT2" s="1123"/>
      <c r="AU2" s="534"/>
    </row>
    <row r="3" spans="1:47" ht="15" customHeight="1">
      <c r="B3" s="462"/>
      <c r="C3" s="565"/>
      <c r="D3" s="541"/>
      <c r="E3" s="540"/>
      <c r="F3" s="463"/>
      <c r="G3" s="463"/>
      <c r="H3" s="463"/>
      <c r="I3" s="463"/>
      <c r="J3" s="463"/>
      <c r="K3" s="463"/>
      <c r="L3" s="463"/>
      <c r="M3" s="463"/>
      <c r="N3" s="463"/>
      <c r="O3" s="463"/>
      <c r="P3" s="463"/>
      <c r="Q3" s="463"/>
      <c r="R3" s="566" t="s">
        <v>366</v>
      </c>
      <c r="S3" s="567"/>
      <c r="T3" s="147"/>
      <c r="U3" s="579"/>
      <c r="V3" s="565"/>
      <c r="W3" s="580"/>
      <c r="X3" s="463"/>
      <c r="Y3" s="463"/>
      <c r="Z3" s="463"/>
      <c r="AA3" s="463"/>
      <c r="AB3" s="463"/>
      <c r="AC3" s="463"/>
      <c r="AD3" s="463"/>
      <c r="AE3" s="463"/>
      <c r="AF3" s="466"/>
      <c r="AH3" s="173"/>
      <c r="AI3" s="173"/>
      <c r="AJ3" s="173"/>
      <c r="AK3" s="173"/>
      <c r="AL3" s="173"/>
      <c r="AM3" s="173"/>
      <c r="AN3" s="229"/>
      <c r="AO3" s="21"/>
      <c r="AP3" s="1123"/>
      <c r="AQ3" s="1123"/>
      <c r="AR3" s="1123"/>
      <c r="AS3" s="1123"/>
      <c r="AT3" s="1123"/>
      <c r="AU3" s="156"/>
    </row>
    <row r="4" spans="1:47" ht="20.100000000000001" customHeight="1">
      <c r="B4" s="467"/>
      <c r="C4" s="557" t="s">
        <v>367</v>
      </c>
      <c r="D4" s="171"/>
      <c r="E4" s="172"/>
      <c r="F4" s="171"/>
      <c r="G4" s="1132"/>
      <c r="H4" s="1132"/>
      <c r="I4" s="1132"/>
      <c r="J4" s="629" t="s">
        <v>368</v>
      </c>
      <c r="K4" s="630"/>
      <c r="L4" s="630"/>
      <c r="M4" s="630"/>
      <c r="N4" s="630"/>
      <c r="O4" s="630"/>
      <c r="P4" s="630"/>
      <c r="Q4" s="631"/>
      <c r="R4" s="632"/>
      <c r="S4" s="568"/>
      <c r="T4" s="190"/>
      <c r="U4" s="581"/>
      <c r="V4" s="417" t="s">
        <v>369</v>
      </c>
      <c r="W4" s="195"/>
      <c r="X4" s="195"/>
      <c r="Y4" s="173"/>
      <c r="Z4" s="1134"/>
      <c r="AA4" s="1116"/>
      <c r="AB4" s="1116"/>
      <c r="AC4" s="1116" t="s">
        <v>370</v>
      </c>
      <c r="AD4" s="1116" t="s">
        <v>1605</v>
      </c>
      <c r="AE4" s="1118" t="s">
        <v>1606</v>
      </c>
      <c r="AF4" s="473"/>
      <c r="AH4" s="173"/>
      <c r="AI4" s="173"/>
      <c r="AJ4" s="173"/>
      <c r="AK4" s="173"/>
      <c r="AL4" s="173"/>
      <c r="AM4" s="173"/>
      <c r="AN4" s="229"/>
      <c r="AO4" s="21"/>
      <c r="AP4" s="1123"/>
      <c r="AQ4" s="1123"/>
      <c r="AR4" s="1123"/>
      <c r="AS4" s="1123"/>
      <c r="AT4" s="1123"/>
      <c r="AU4" s="156"/>
    </row>
    <row r="5" spans="1:47" ht="20.100000000000001" customHeight="1" thickBot="1">
      <c r="B5" s="467"/>
      <c r="C5" s="1018" t="s">
        <v>1604</v>
      </c>
      <c r="D5" s="171"/>
      <c r="E5" s="172"/>
      <c r="F5" s="171"/>
      <c r="G5" s="1133"/>
      <c r="H5" s="1133"/>
      <c r="I5" s="1133"/>
      <c r="J5" s="1019" t="s">
        <v>182</v>
      </c>
      <c r="K5" s="1019" t="s">
        <v>155</v>
      </c>
      <c r="L5" s="1019" t="s">
        <v>156</v>
      </c>
      <c r="M5" s="1019" t="s">
        <v>183</v>
      </c>
      <c r="N5" s="1019" t="s">
        <v>158</v>
      </c>
      <c r="O5" s="1019" t="s">
        <v>159</v>
      </c>
      <c r="P5" s="1019" t="s">
        <v>160</v>
      </c>
      <c r="Q5" s="1019" t="s">
        <v>161</v>
      </c>
      <c r="R5" s="1020" t="s">
        <v>1549</v>
      </c>
      <c r="S5" s="568"/>
      <c r="T5" s="190"/>
      <c r="U5" s="581"/>
      <c r="W5" s="195"/>
      <c r="X5" s="195"/>
      <c r="Y5" s="173"/>
      <c r="Z5" s="1135"/>
      <c r="AA5" s="1117"/>
      <c r="AB5" s="1117"/>
      <c r="AC5" s="1117"/>
      <c r="AD5" s="1117"/>
      <c r="AE5" s="1119"/>
      <c r="AF5" s="473"/>
      <c r="AH5" s="173"/>
      <c r="AI5" s="173"/>
      <c r="AJ5" s="173"/>
      <c r="AK5" s="173"/>
      <c r="AL5" s="173"/>
      <c r="AM5" s="173"/>
      <c r="AN5" s="229"/>
      <c r="AO5" s="21"/>
      <c r="AP5" s="1123"/>
      <c r="AQ5" s="1123"/>
      <c r="AR5" s="1123"/>
      <c r="AS5" s="1123"/>
      <c r="AT5" s="1123"/>
      <c r="AU5" s="156"/>
    </row>
    <row r="6" spans="1:47" ht="22.35" customHeight="1" thickTop="1">
      <c r="B6" s="467"/>
      <c r="C6" s="172"/>
      <c r="D6" s="171"/>
      <c r="E6" s="172"/>
      <c r="F6" s="171"/>
      <c r="G6" s="620" t="s">
        <v>371</v>
      </c>
      <c r="H6" s="621"/>
      <c r="I6" s="621"/>
      <c r="J6" s="618">
        <f>VLOOKUP(年度マスタ!$K$4&amp;"_"&amp;J$5,データシート1!$A:$BT,MATCH("cb_"&amp;$G6,データシート1!$A$1:$BT$1,0),0)</f>
        <v>150.36199999999999</v>
      </c>
      <c r="K6" s="619">
        <f>VLOOKUP(年度マスタ!$K$4&amp;"_"&amp;K$5,データシート1!$A:$BT,MATCH("cb_"&amp;$G6,データシート1!$A$1:$BT$1,0),0)</f>
        <v>165.66200000000001</v>
      </c>
      <c r="L6" s="619">
        <f>VLOOKUP(年度マスタ!$K$4&amp;"_"&amp;L$5,データシート1!$A:$BT,MATCH("cb_"&amp;$G6,データシート1!$A$1:$BT$1,0),0)</f>
        <v>169.262</v>
      </c>
      <c r="M6" s="619">
        <f>VLOOKUP(年度マスタ!$K$4&amp;"_"&amp;M$5,データシート1!$A:$BT,MATCH("cb_"&amp;$G6,データシート1!$A$1:$BT$1,0),0)</f>
        <v>191.86200000000002</v>
      </c>
      <c r="N6" s="619">
        <f>VLOOKUP(年度マスタ!$K$4&amp;"_"&amp;N$5,データシート1!$A:$BT,MATCH("cb_"&amp;$G6,データシート1!$A$1:$BT$1,0),0)</f>
        <v>206.762</v>
      </c>
      <c r="O6" s="619">
        <f>VLOOKUP(年度マスタ!$K$4&amp;"_"&amp;O$5,データシート1!$A:$BT,MATCH("cb_"&amp;$G6,データシート1!$A$1:$BT$1,0),0)</f>
        <v>222.102</v>
      </c>
      <c r="P6" s="619">
        <f>VLOOKUP(年度マスタ!$K$4&amp;"_"&amp;P$5,データシート1!$A:$BT,MATCH("cb_"&amp;$G6,データシート1!$A$1:$BT$1,0),0)</f>
        <v>237.30199999999999</v>
      </c>
      <c r="Q6" s="619">
        <f>VLOOKUP(年度マスタ!$K$4&amp;"_"&amp;Q$5,データシート1!$A:$BT,MATCH("cb_"&amp;$G6,データシート1!$A$1:$BT$1,0),0)</f>
        <v>265.90200000000004</v>
      </c>
      <c r="R6" s="633">
        <f>VLOOKUP(年度マスタ!$K$4&amp;"_"&amp;R$5,データシート1!$A:$BT,MATCH("cb_"&amp;$G6,データシート1!$A$1:$BT$1,0),0)</f>
        <v>283.40200000000004</v>
      </c>
      <c r="S6" s="568"/>
      <c r="T6" s="190"/>
      <c r="U6" s="581"/>
      <c r="V6" s="195"/>
      <c r="W6" s="195"/>
      <c r="X6" s="195"/>
      <c r="Y6" s="196" t="s">
        <v>372</v>
      </c>
      <c r="Z6" s="663" t="s">
        <v>373</v>
      </c>
      <c r="AA6" s="663"/>
      <c r="AB6" s="663"/>
      <c r="AC6" s="664">
        <f>SUM(AC7:AC8)</f>
        <v>61197</v>
      </c>
      <c r="AD6" s="664">
        <f>SUM(AD7:AD8)</f>
        <v>84510.861000000004</v>
      </c>
      <c r="AE6" s="665">
        <f>$AD6*3600/100000000</f>
        <v>3.0423909960000004</v>
      </c>
      <c r="AF6" s="473"/>
      <c r="AH6" s="173"/>
      <c r="AI6" s="173"/>
      <c r="AJ6" s="173"/>
      <c r="AK6" s="173"/>
      <c r="AL6" s="173"/>
      <c r="AM6" s="173"/>
      <c r="AN6" s="229"/>
      <c r="AO6" s="21"/>
      <c r="AP6" s="1123"/>
      <c r="AQ6" s="1123"/>
      <c r="AR6" s="1123"/>
      <c r="AS6" s="1123"/>
      <c r="AT6" s="1123"/>
      <c r="AU6" s="156"/>
    </row>
    <row r="7" spans="1:47" ht="22.35" customHeight="1">
      <c r="B7" s="467"/>
      <c r="C7" s="172"/>
      <c r="D7" s="171"/>
      <c r="E7" s="172"/>
      <c r="F7" s="171"/>
      <c r="G7" s="622" t="s">
        <v>374</v>
      </c>
      <c r="H7" s="623"/>
      <c r="I7" s="623"/>
      <c r="J7" s="616">
        <f>VLOOKUP(年度マスタ!$K$4&amp;"_"&amp;J$5,データシート1!$A:$BT,MATCH("cb_"&amp;$G7,データシート1!$A$1:$BT$1,0),0)</f>
        <v>452.6</v>
      </c>
      <c r="K7" s="617">
        <f>VLOOKUP(年度マスタ!$K$4&amp;"_"&amp;K$5,データシート1!$A:$BT,MATCH("cb_"&amp;$G7,データシート1!$A$1:$BT$1,0),0)</f>
        <v>469.6</v>
      </c>
      <c r="L7" s="617">
        <f>VLOOKUP(年度マスタ!$K$4&amp;"_"&amp;L$5,データシート1!$A:$BT,MATCH("cb_"&amp;$G7,データシート1!$A$1:$BT$1,0),0)</f>
        <v>483</v>
      </c>
      <c r="M7" s="617">
        <f>VLOOKUP(年度マスタ!$K$4&amp;"_"&amp;M$5,データシート1!$A:$BT,MATCH("cb_"&amp;$G7,データシート1!$A$1:$BT$1,0),0)</f>
        <v>627</v>
      </c>
      <c r="N7" s="617">
        <f>VLOOKUP(年度マスタ!$K$4&amp;"_"&amp;N$5,データシート1!$A:$BT,MATCH("cb_"&amp;$G7,データシート1!$A$1:$BT$1,0),0)</f>
        <v>637.90000000000009</v>
      </c>
      <c r="O7" s="617">
        <f>VLOOKUP(年度マスタ!$K$4&amp;"_"&amp;O$5,データシート1!$A:$BT,MATCH("cb_"&amp;$G7,データシート1!$A$1:$BT$1,0),0)</f>
        <v>637.90000000000009</v>
      </c>
      <c r="P7" s="617">
        <f>VLOOKUP(年度マスタ!$K$4&amp;"_"&amp;P$5,データシート1!$A:$BT,MATCH("cb_"&amp;$G7,データシート1!$A$1:$BT$1,0),0)</f>
        <v>736.80000000000018</v>
      </c>
      <c r="Q7" s="617">
        <f>VLOOKUP(年度マスタ!$K$4&amp;"_"&amp;Q$5,データシート1!$A:$BT,MATCH("cb_"&amp;$G7,データシート1!$A$1:$BT$1,0),0)</f>
        <v>736.40000000000009</v>
      </c>
      <c r="R7" s="634">
        <f>VLOOKUP(年度マスタ!$K$4&amp;"_"&amp;R$5,データシート1!$A:$BT,MATCH("cb_"&amp;$G7,データシート1!$A$1:$BT$1,0),0)</f>
        <v>736.40000000000009</v>
      </c>
      <c r="S7" s="568"/>
      <c r="T7" s="190"/>
      <c r="U7" s="581"/>
      <c r="V7" s="195"/>
      <c r="W7" s="195"/>
      <c r="X7" s="195"/>
      <c r="Y7" s="196" t="s">
        <v>375</v>
      </c>
      <c r="Z7" s="212" t="s">
        <v>376</v>
      </c>
      <c r="AA7" s="212"/>
      <c r="AB7" s="212"/>
      <c r="AC7" s="1022">
        <f>VLOOKUP(年度マスタ!$K$4&amp;"_"&amp;年度マスタ!$K$9,データシート3!A:AB,MATCH("ea_"&amp;$Y7&amp;"_設備",データシート3!$A$1:$AB$1,0),0)</f>
        <v>28974</v>
      </c>
      <c r="AD7" s="1022">
        <f>VLOOKUP(年度マスタ!$K$4&amp;"_"&amp;年度マスタ!$K$9,データシート3!A:AB,MATCH("ea_"&amp;$Y7&amp;"_年間発電",データシート3!$A$1:$AB$1,0),0)/10^3</f>
        <v>40153.37200000001</v>
      </c>
      <c r="AE7" s="554">
        <f t="shared" ref="AE7:AE16" si="0">$AD7*3600/100000000</f>
        <v>1.4455213920000005</v>
      </c>
      <c r="AF7" s="473"/>
      <c r="AH7" s="173"/>
      <c r="AI7" s="173"/>
      <c r="AJ7" s="173"/>
      <c r="AK7" s="173"/>
      <c r="AL7" s="173"/>
      <c r="AM7" s="173"/>
      <c r="AN7" s="229"/>
      <c r="AO7" s="21"/>
      <c r="AP7" s="1123"/>
      <c r="AQ7" s="1123"/>
      <c r="AR7" s="1123"/>
      <c r="AS7" s="1123"/>
      <c r="AT7" s="1123"/>
      <c r="AU7" s="156"/>
    </row>
    <row r="8" spans="1:47" ht="22.35" customHeight="1">
      <c r="B8" s="467"/>
      <c r="C8" s="172"/>
      <c r="D8" s="171"/>
      <c r="E8" s="172"/>
      <c r="F8" s="171"/>
      <c r="G8" s="623" t="s">
        <v>377</v>
      </c>
      <c r="H8" s="623"/>
      <c r="I8" s="623"/>
      <c r="J8" s="616">
        <f>VLOOKUP(年度マスタ!$K$4&amp;"_"&amp;J$5,データシート1!$A:$BT,MATCH("cb_"&amp;$G8,データシート1!$A$1:$BT$1,0),0)</f>
        <v>0</v>
      </c>
      <c r="K8" s="617">
        <f>VLOOKUP(年度マスタ!$K$4&amp;"_"&amp;K$5,データシート1!$A:$BT,MATCH("cb_"&amp;$G8,データシート1!$A$1:$BT$1,0),0)</f>
        <v>0</v>
      </c>
      <c r="L8" s="617">
        <f>VLOOKUP(年度マスタ!$K$4&amp;"_"&amp;L$5,データシート1!$A:$BT,MATCH("cb_"&amp;$G8,データシート1!$A$1:$BT$1,0),0)</f>
        <v>0</v>
      </c>
      <c r="M8" s="617">
        <f>VLOOKUP(年度マスタ!$K$4&amp;"_"&amp;M$5,データシート1!$A:$BT,MATCH("cb_"&amp;$G8,データシート1!$A$1:$BT$1,0),0)</f>
        <v>0</v>
      </c>
      <c r="N8" s="617">
        <f>VLOOKUP(年度マスタ!$K$4&amp;"_"&amp;N$5,データシート1!$A:$BT,MATCH("cb_"&amp;$G8,データシート1!$A$1:$BT$1,0),0)</f>
        <v>0</v>
      </c>
      <c r="O8" s="617">
        <f>VLOOKUP(年度マスタ!$K$4&amp;"_"&amp;O$5,データシート1!$A:$BT,MATCH("cb_"&amp;$G8,データシート1!$A$1:$BT$1,0),0)</f>
        <v>0</v>
      </c>
      <c r="P8" s="617">
        <f>VLOOKUP(年度マスタ!$K$4&amp;"_"&amp;P$5,データシート1!$A:$BT,MATCH("cb_"&amp;$G8,データシート1!$A$1:$BT$1,0),0)</f>
        <v>0</v>
      </c>
      <c r="Q8" s="617">
        <f>VLOOKUP(年度マスタ!$K$4&amp;"_"&amp;Q$5,データシート1!$A:$BT,MATCH("cb_"&amp;$G8,データシート1!$A$1:$BT$1,0),0)</f>
        <v>0</v>
      </c>
      <c r="R8" s="634">
        <f>VLOOKUP(年度マスタ!$K$4&amp;"_"&amp;R$5,データシート1!$A:$BT,MATCH("cb_"&amp;$G8,データシート1!$A$1:$BT$1,0),0)</f>
        <v>0</v>
      </c>
      <c r="S8" s="568"/>
      <c r="T8" s="190"/>
      <c r="U8" s="581"/>
      <c r="V8" s="195"/>
      <c r="W8" s="195"/>
      <c r="X8" s="195"/>
      <c r="Y8" s="196" t="s">
        <v>378</v>
      </c>
      <c r="Z8" s="186" t="s">
        <v>379</v>
      </c>
      <c r="AA8" s="186"/>
      <c r="AB8" s="186"/>
      <c r="AC8" s="1022">
        <f>VLOOKUP(年度マスタ!$K$4&amp;"_"&amp;年度マスタ!$K$9,データシート3!A:AB,MATCH("ea_"&amp;$Y8&amp;"_設備",データシート3!$A$1:$AB$1,0),0)</f>
        <v>32223</v>
      </c>
      <c r="AD8" s="1022">
        <f>VLOOKUP(年度マスタ!$K$4&amp;"_"&amp;年度マスタ!$K$9,データシート3!A:AB,MATCH("ea_"&amp;$Y8&amp;"_年間発電",データシート3!$A$1:$AB$1,0),0)/10^3</f>
        <v>44357.489000000001</v>
      </c>
      <c r="AE8" s="554">
        <f t="shared" si="0"/>
        <v>1.5968696040000001</v>
      </c>
      <c r="AF8" s="473"/>
      <c r="AH8" s="173"/>
      <c r="AI8" s="173"/>
      <c r="AJ8" s="173"/>
      <c r="AK8" s="173"/>
      <c r="AL8" s="173"/>
      <c r="AM8" s="173"/>
      <c r="AN8" s="229"/>
      <c r="AO8" s="21"/>
      <c r="AP8" s="1123"/>
      <c r="AQ8" s="1123"/>
      <c r="AR8" s="1123"/>
      <c r="AS8" s="1123"/>
      <c r="AT8" s="1123"/>
      <c r="AU8" s="156"/>
    </row>
    <row r="9" spans="1:47" ht="22.35" customHeight="1">
      <c r="B9" s="467"/>
      <c r="C9" s="172"/>
      <c r="D9" s="171"/>
      <c r="E9" s="172"/>
      <c r="F9" s="171"/>
      <c r="G9" s="623" t="s">
        <v>380</v>
      </c>
      <c r="H9" s="623"/>
      <c r="I9" s="623"/>
      <c r="J9" s="616">
        <f>VLOOKUP(年度マスタ!$K$4&amp;"_"&amp;J$5,データシート1!$A:$BT,MATCH("cb_"&amp;$G9,データシート1!$A$1:$BT$1,0),0)</f>
        <v>0</v>
      </c>
      <c r="K9" s="617">
        <f>VLOOKUP(年度マスタ!$K$4&amp;"_"&amp;K$5,データシート1!$A:$BT,MATCH("cb_"&amp;$G9,データシート1!$A$1:$BT$1,0),0)</f>
        <v>0</v>
      </c>
      <c r="L9" s="617">
        <f>VLOOKUP(年度マスタ!$K$4&amp;"_"&amp;L$5,データシート1!$A:$BT,MATCH("cb_"&amp;$G9,データシート1!$A$1:$BT$1,0),0)</f>
        <v>0</v>
      </c>
      <c r="M9" s="617">
        <f>VLOOKUP(年度マスタ!$K$4&amp;"_"&amp;M$5,データシート1!$A:$BT,MATCH("cb_"&amp;$G9,データシート1!$A$1:$BT$1,0),0)</f>
        <v>0</v>
      </c>
      <c r="N9" s="617">
        <f>VLOOKUP(年度マスタ!$K$4&amp;"_"&amp;N$5,データシート1!$A:$BT,MATCH("cb_"&amp;$G9,データシート1!$A$1:$BT$1,0),0)</f>
        <v>0</v>
      </c>
      <c r="O9" s="617">
        <f>VLOOKUP(年度マスタ!$K$4&amp;"_"&amp;O$5,データシート1!$A:$BT,MATCH("cb_"&amp;$G9,データシート1!$A$1:$BT$1,0),0)</f>
        <v>0</v>
      </c>
      <c r="P9" s="617">
        <f>VLOOKUP(年度マスタ!$K$4&amp;"_"&amp;P$5,データシート1!$A:$BT,MATCH("cb_"&amp;$G9,データシート1!$A$1:$BT$1,0),0)</f>
        <v>0</v>
      </c>
      <c r="Q9" s="617">
        <f>VLOOKUP(年度マスタ!$K$4&amp;"_"&amp;Q$5,データシート1!$A:$BT,MATCH("cb_"&amp;$G9,データシート1!$A$1:$BT$1,0),0)</f>
        <v>0</v>
      </c>
      <c r="R9" s="634">
        <f>VLOOKUP(年度マスタ!$K$4&amp;"_"&amp;R$5,データシート1!$A:$BT,MATCH("cb_"&amp;$G9,データシート1!$A$1:$BT$1,0),0)</f>
        <v>0</v>
      </c>
      <c r="S9" s="568"/>
      <c r="T9" s="190"/>
      <c r="U9" s="581"/>
      <c r="V9" s="195"/>
      <c r="W9" s="195"/>
      <c r="X9" s="195"/>
      <c r="Y9" s="196" t="s">
        <v>381</v>
      </c>
      <c r="Z9" s="208" t="s">
        <v>377</v>
      </c>
      <c r="AA9" s="208"/>
      <c r="AB9" s="208"/>
      <c r="AC9" s="666">
        <f>VLOOKUP(年度マスタ!$K$4&amp;"_"&amp;年度マスタ!$K$9,データシート3!A:AB,MATCH("ea_"&amp;$Y9&amp;"_設備",データシート3!$A$1:$AB$1,0),0)</f>
        <v>11700</v>
      </c>
      <c r="AD9" s="666">
        <f>VLOOKUP(年度マスタ!$K$4&amp;"_"&amp;年度マスタ!$K$9,データシート3!A:AB,MATCH("ea_"&amp;$Y9&amp;"_年間発電",データシート3!$A$1:$AB$1,0),0)/10^3</f>
        <v>20751.579000000005</v>
      </c>
      <c r="AE9" s="667">
        <f t="shared" si="0"/>
        <v>0.74705684400000016</v>
      </c>
      <c r="AF9" s="473"/>
      <c r="AH9" s="173"/>
      <c r="AI9" s="173"/>
      <c r="AJ9" s="173"/>
      <c r="AK9" s="173"/>
      <c r="AL9" s="173"/>
      <c r="AM9" s="173"/>
      <c r="AN9" s="229"/>
      <c r="AO9" s="21"/>
      <c r="AP9" s="1123"/>
      <c r="AQ9" s="1123"/>
      <c r="AR9" s="1123"/>
      <c r="AS9" s="1123"/>
      <c r="AT9" s="1123"/>
      <c r="AU9" s="156"/>
    </row>
    <row r="10" spans="1:47" ht="22.35" customHeight="1">
      <c r="B10" s="467"/>
      <c r="C10" s="172"/>
      <c r="D10" s="171"/>
      <c r="E10" s="172"/>
      <c r="F10" s="171"/>
      <c r="G10" s="623" t="s">
        <v>382</v>
      </c>
      <c r="H10" s="623"/>
      <c r="I10" s="623"/>
      <c r="J10" s="616">
        <f>VLOOKUP(年度マスタ!$K$4&amp;"_"&amp;J$5,データシート1!$A:$BT,MATCH("cb_"&amp;$G10,データシート1!$A$1:$BT$1,0),0)</f>
        <v>0</v>
      </c>
      <c r="K10" s="617">
        <f>VLOOKUP(年度マスタ!$K$4&amp;"_"&amp;K$5,データシート1!$A:$BT,MATCH("cb_"&amp;$G10,データシート1!$A$1:$BT$1,0),0)</f>
        <v>0</v>
      </c>
      <c r="L10" s="617">
        <f>VLOOKUP(年度マスタ!$K$4&amp;"_"&amp;L$5,データシート1!$A:$BT,MATCH("cb_"&amp;$G10,データシート1!$A$1:$BT$1,0),0)</f>
        <v>0</v>
      </c>
      <c r="M10" s="617">
        <f>VLOOKUP(年度マスタ!$K$4&amp;"_"&amp;M$5,データシート1!$A:$BT,MATCH("cb_"&amp;$G10,データシート1!$A$1:$BT$1,0),0)</f>
        <v>0</v>
      </c>
      <c r="N10" s="617">
        <f>VLOOKUP(年度マスタ!$K$4&amp;"_"&amp;N$5,データシート1!$A:$BT,MATCH("cb_"&amp;$G10,データシート1!$A$1:$BT$1,0),0)</f>
        <v>0</v>
      </c>
      <c r="O10" s="617">
        <f>VLOOKUP(年度マスタ!$K$4&amp;"_"&amp;O$5,データシート1!$A:$BT,MATCH("cb_"&amp;$G10,データシート1!$A$1:$BT$1,0),0)</f>
        <v>0</v>
      </c>
      <c r="P10" s="617">
        <f>VLOOKUP(年度マスタ!$K$4&amp;"_"&amp;P$5,データシート1!$A:$BT,MATCH("cb_"&amp;$G10,データシート1!$A$1:$BT$1,0),0)</f>
        <v>0</v>
      </c>
      <c r="Q10" s="617">
        <f>VLOOKUP(年度マスタ!$K$4&amp;"_"&amp;Q$5,データシート1!$A:$BT,MATCH("cb_"&amp;$G10,データシート1!$A$1:$BT$1,0),0)</f>
        <v>0</v>
      </c>
      <c r="R10" s="634">
        <f>VLOOKUP(年度マスタ!$K$4&amp;"_"&amp;R$5,データシート1!$A:$BT,MATCH("cb_"&amp;$G10,データシート1!$A$1:$BT$1,0),0)</f>
        <v>0</v>
      </c>
      <c r="S10" s="568"/>
      <c r="T10" s="190"/>
      <c r="U10" s="581"/>
      <c r="V10" s="195"/>
      <c r="W10" s="195"/>
      <c r="X10" s="195"/>
      <c r="Y10" s="196" t="s">
        <v>383</v>
      </c>
      <c r="Z10" s="208" t="s">
        <v>384</v>
      </c>
      <c r="AA10" s="208"/>
      <c r="AB10" s="208"/>
      <c r="AC10" s="666">
        <f>SUM(AC11:AC12)</f>
        <v>87</v>
      </c>
      <c r="AD10" s="666">
        <f>SUM(AD11:AD12)</f>
        <v>471.50799999999998</v>
      </c>
      <c r="AE10" s="667">
        <f t="shared" si="0"/>
        <v>1.6974288000000001E-2</v>
      </c>
      <c r="AF10" s="473"/>
      <c r="AH10" s="173"/>
      <c r="AI10" s="173"/>
      <c r="AJ10" s="173"/>
      <c r="AK10" s="173"/>
      <c r="AL10" s="173"/>
      <c r="AM10" s="173"/>
      <c r="AN10" s="229"/>
      <c r="AO10" s="21"/>
      <c r="AP10" s="1123"/>
      <c r="AQ10" s="1123"/>
      <c r="AR10" s="1123"/>
      <c r="AS10" s="1123"/>
      <c r="AT10" s="1123"/>
      <c r="AU10" s="156"/>
    </row>
    <row r="11" spans="1:47" ht="22.35" customHeight="1" thickBot="1">
      <c r="B11" s="467"/>
      <c r="C11" s="172"/>
      <c r="D11" s="171"/>
      <c r="E11" s="172"/>
      <c r="F11" s="171"/>
      <c r="G11" s="624" t="s">
        <v>385</v>
      </c>
      <c r="H11" s="625"/>
      <c r="I11" s="626" t="s">
        <v>386</v>
      </c>
      <c r="J11" s="653">
        <f>VLOOKUP(年度マスタ!$K$4&amp;"_"&amp;J$5,データシート1!$A:$BT,MATCH("cb_"&amp;$G11,データシート1!$A$1:$BT$1,0),0)</f>
        <v>0</v>
      </c>
      <c r="K11" s="654">
        <f>VLOOKUP(年度マスタ!$K$4&amp;"_"&amp;K$5,データシート1!$A:$BT,MATCH("cb_"&amp;$G11,データシート1!$A$1:$BT$1,0),0)</f>
        <v>0</v>
      </c>
      <c r="L11" s="654">
        <f>VLOOKUP(年度マスタ!$K$4&amp;"_"&amp;L$5,データシート1!$A:$BT,MATCH("cb_"&amp;$G11,データシート1!$A$1:$BT$1,0),0)</f>
        <v>0</v>
      </c>
      <c r="M11" s="654">
        <f>VLOOKUP(年度マスタ!$K$4&amp;"_"&amp;M$5,データシート1!$A:$BT,MATCH("cb_"&amp;$G11,データシート1!$A$1:$BT$1,0),0)</f>
        <v>0</v>
      </c>
      <c r="N11" s="654">
        <f>VLOOKUP(年度マスタ!$K$4&amp;"_"&amp;N$5,データシート1!$A:$BT,MATCH("cb_"&amp;$G11,データシート1!$A$1:$BT$1,0),0)</f>
        <v>0</v>
      </c>
      <c r="O11" s="654">
        <f>VLOOKUP(年度マスタ!$K$4&amp;"_"&amp;O$5,データシート1!$A:$BT,MATCH("cb_"&amp;$G11,データシート1!$A$1:$BT$1,0),0)</f>
        <v>0</v>
      </c>
      <c r="P11" s="654">
        <f>VLOOKUP(年度マスタ!$K$4&amp;"_"&amp;P$5,データシート1!$A:$BT,MATCH("cb_"&amp;$G11,データシート1!$A$1:$BT$1,0),0)</f>
        <v>0</v>
      </c>
      <c r="Q11" s="654">
        <f>VLOOKUP(年度マスタ!$K$4&amp;"_"&amp;Q$5,データシート1!$A:$BT,MATCH("cb_"&amp;$G11,データシート1!$A$1:$BT$1,0),0)</f>
        <v>0</v>
      </c>
      <c r="R11" s="655">
        <f>VLOOKUP(年度マスタ!$K$4&amp;"_"&amp;R$5,データシート1!$A:$BT,MATCH("cb_"&amp;$G11,データシート1!$A$1:$BT$1,0),0)</f>
        <v>0</v>
      </c>
      <c r="S11" s="569"/>
      <c r="T11" s="149"/>
      <c r="U11" s="582"/>
      <c r="V11" s="197"/>
      <c r="W11" s="197"/>
      <c r="X11" s="197"/>
      <c r="Y11" s="196" t="s">
        <v>387</v>
      </c>
      <c r="Z11" s="212" t="s">
        <v>388</v>
      </c>
      <c r="AA11" s="212"/>
      <c r="AB11" s="212"/>
      <c r="AC11" s="1022">
        <f>VLOOKUP(年度マスタ!$K$4&amp;"_"&amp;年度マスタ!$K$9,データシート3!A:AB,MATCH("ea_"&amp;$Y11&amp;"_設備",データシート3!$A$1:$AB$1,0),0)</f>
        <v>87</v>
      </c>
      <c r="AD11" s="1022">
        <f>VLOOKUP(年度マスタ!$K$4&amp;"_"&amp;年度マスタ!$K$9,データシート3!A:AB,MATCH("ea_"&amp;$Y11&amp;"_年間発電",データシート3!$A$1:$AB$1,0),0)/10^3</f>
        <v>471.50799999999998</v>
      </c>
      <c r="AE11" s="554">
        <f t="shared" si="0"/>
        <v>1.6974288000000001E-2</v>
      </c>
      <c r="AF11" s="473"/>
      <c r="AH11" s="173"/>
      <c r="AI11" s="195"/>
      <c r="AJ11" s="195"/>
      <c r="AK11" s="173"/>
      <c r="AL11" s="173"/>
      <c r="AM11" s="173"/>
      <c r="AN11" s="229"/>
      <c r="AO11" s="21"/>
      <c r="AP11" s="1123"/>
      <c r="AQ11" s="1123"/>
      <c r="AR11" s="1123"/>
      <c r="AS11" s="1123"/>
      <c r="AT11" s="1123"/>
      <c r="AU11" s="156"/>
    </row>
    <row r="12" spans="1:47" ht="22.35" customHeight="1" thickTop="1">
      <c r="B12" s="467"/>
      <c r="C12" s="172"/>
      <c r="D12" s="171"/>
      <c r="E12" s="172"/>
      <c r="F12" s="171"/>
      <c r="G12" s="627" t="s">
        <v>389</v>
      </c>
      <c r="H12" s="628"/>
      <c r="I12" s="628"/>
      <c r="J12" s="650">
        <f>SUM(J6:J11)</f>
        <v>602.96199999999999</v>
      </c>
      <c r="K12" s="651">
        <f t="shared" ref="K12:Q12" si="1">SUM(K6:K11)</f>
        <v>635.26200000000006</v>
      </c>
      <c r="L12" s="651">
        <f t="shared" si="1"/>
        <v>652.26199999999994</v>
      </c>
      <c r="M12" s="651">
        <f t="shared" si="1"/>
        <v>818.86200000000008</v>
      </c>
      <c r="N12" s="651">
        <f t="shared" si="1"/>
        <v>844.66200000000003</v>
      </c>
      <c r="O12" s="651">
        <f t="shared" si="1"/>
        <v>860.00200000000007</v>
      </c>
      <c r="P12" s="651">
        <f t="shared" si="1"/>
        <v>974.1020000000002</v>
      </c>
      <c r="Q12" s="651">
        <f t="shared" si="1"/>
        <v>1002.3020000000001</v>
      </c>
      <c r="R12" s="652">
        <f t="shared" ref="R12" si="2">SUM(R6:R11)</f>
        <v>1019.8020000000001</v>
      </c>
      <c r="S12" s="570"/>
      <c r="T12" s="158"/>
      <c r="U12" s="583"/>
      <c r="V12" s="178"/>
      <c r="W12" s="178"/>
      <c r="X12" s="178"/>
      <c r="Y12" s="196" t="s">
        <v>390</v>
      </c>
      <c r="Z12" s="186" t="s">
        <v>391</v>
      </c>
      <c r="AA12" s="213"/>
      <c r="AB12" s="214"/>
      <c r="AC12" s="1022">
        <f>VLOOKUP(年度マスタ!$K$4&amp;"_"&amp;年度マスタ!$K$9,データシート3!A:AB,MATCH("ea_"&amp;$Y12&amp;"_設備",データシート3!$A$1:$AB$1,0),0)</f>
        <v>0</v>
      </c>
      <c r="AD12" s="1022">
        <f>VLOOKUP(年度マスタ!$K$4&amp;"_"&amp;年度マスタ!$K$9,データシート3!A:AB,MATCH("ea_"&amp;$Y12&amp;"_年間発電",データシート3!$A$1:$AB$1,0),0)/10^3</f>
        <v>0</v>
      </c>
      <c r="AE12" s="554">
        <f t="shared" si="0"/>
        <v>0</v>
      </c>
      <c r="AF12" s="473"/>
      <c r="AH12" s="173"/>
      <c r="AI12" s="195"/>
      <c r="AJ12" s="173"/>
      <c r="AK12" s="173"/>
      <c r="AL12" s="173"/>
      <c r="AM12" s="173"/>
      <c r="AN12" s="229"/>
      <c r="AO12" s="21"/>
      <c r="AP12" s="1123"/>
      <c r="AQ12" s="1123"/>
      <c r="AR12" s="1123"/>
      <c r="AS12" s="1123"/>
      <c r="AT12" s="1123"/>
      <c r="AU12" s="156"/>
    </row>
    <row r="13" spans="1:47" ht="22.35" customHeight="1">
      <c r="B13" s="467"/>
      <c r="C13" s="174"/>
      <c r="D13" s="171"/>
      <c r="E13" s="175"/>
      <c r="F13" s="171"/>
      <c r="G13" s="173"/>
      <c r="H13" s="173"/>
      <c r="I13" s="173"/>
      <c r="J13" s="173"/>
      <c r="K13" s="173"/>
      <c r="L13" s="173"/>
      <c r="M13" s="173"/>
      <c r="N13" s="173"/>
      <c r="O13" s="173"/>
      <c r="P13" s="173"/>
      <c r="Q13" s="173"/>
      <c r="R13" s="173"/>
      <c r="S13" s="473"/>
      <c r="U13" s="467"/>
      <c r="V13" s="198"/>
      <c r="W13" s="173"/>
      <c r="X13" s="173"/>
      <c r="Y13" s="196" t="s">
        <v>392</v>
      </c>
      <c r="Z13" s="208" t="s">
        <v>382</v>
      </c>
      <c r="AA13" s="209"/>
      <c r="AB13" s="210"/>
      <c r="AC13" s="666">
        <f>SUM(AC14:AC16)</f>
        <v>0</v>
      </c>
      <c r="AD13" s="666">
        <f>SUM(AD14:AD16)</f>
        <v>0</v>
      </c>
      <c r="AE13" s="667">
        <f t="shared" si="0"/>
        <v>0</v>
      </c>
      <c r="AF13" s="584">
        <f>AF15</f>
        <v>0</v>
      </c>
      <c r="AG13" s="192"/>
      <c r="AH13" s="432"/>
      <c r="AI13" s="432"/>
      <c r="AJ13" s="432"/>
      <c r="AK13" s="432"/>
      <c r="AL13" s="432"/>
      <c r="AM13" s="432"/>
      <c r="AN13" s="229"/>
      <c r="AO13" s="21"/>
      <c r="AP13" s="1123"/>
      <c r="AQ13" s="1123"/>
      <c r="AR13" s="1123"/>
      <c r="AS13" s="1123"/>
      <c r="AT13" s="1123"/>
      <c r="AU13" s="156"/>
    </row>
    <row r="14" spans="1:47" ht="22.35" customHeight="1">
      <c r="B14" s="467"/>
      <c r="C14" s="176"/>
      <c r="D14" s="171"/>
      <c r="E14" s="173"/>
      <c r="F14" s="171"/>
      <c r="G14" s="173"/>
      <c r="H14" s="173"/>
      <c r="I14" s="173"/>
      <c r="J14" s="173"/>
      <c r="K14" s="173"/>
      <c r="L14" s="173"/>
      <c r="M14" s="173"/>
      <c r="N14" s="173"/>
      <c r="O14" s="173"/>
      <c r="P14" s="173"/>
      <c r="Q14" s="173"/>
      <c r="R14" s="173"/>
      <c r="S14" s="468"/>
      <c r="T14" s="21"/>
      <c r="U14" s="484"/>
      <c r="V14" s="199"/>
      <c r="W14" s="171"/>
      <c r="X14" s="171"/>
      <c r="Y14" s="196" t="s">
        <v>393</v>
      </c>
      <c r="Z14" s="212" t="s">
        <v>394</v>
      </c>
      <c r="AA14" s="215"/>
      <c r="AB14" s="216"/>
      <c r="AC14" s="1022">
        <f>VLOOKUP(年度マスタ!$K$4&amp;"_"&amp;年度マスタ!$K$9,データシート3!A:AB,MATCH("ea_"&amp;$Y14&amp;"_設備",データシート3!$A$1:$AB$1,0),0)</f>
        <v>0</v>
      </c>
      <c r="AD14" s="1022">
        <f>VLOOKUP(年度マスタ!$K$4&amp;"_"&amp;年度マスタ!$K$9,データシート3!A:AB,MATCH("ea_"&amp;$Y14&amp;"_年間発電",データシート3!$A$1:$AB$1,0),0)/10^3</f>
        <v>0</v>
      </c>
      <c r="AE14" s="554">
        <f t="shared" si="0"/>
        <v>0</v>
      </c>
      <c r="AF14" s="585"/>
      <c r="AH14" s="173"/>
      <c r="AI14" s="173"/>
      <c r="AJ14" s="173"/>
      <c r="AK14" s="173"/>
      <c r="AL14" s="173"/>
      <c r="AM14" s="173"/>
      <c r="AN14" s="229"/>
      <c r="AO14" s="21"/>
      <c r="AP14" s="1123"/>
      <c r="AQ14" s="1123"/>
      <c r="AR14" s="1123"/>
      <c r="AS14" s="1123"/>
      <c r="AT14" s="1123"/>
      <c r="AU14" s="156"/>
    </row>
    <row r="15" spans="1:47" ht="22.35" customHeight="1">
      <c r="B15" s="467"/>
      <c r="C15" s="170"/>
      <c r="D15" s="171"/>
      <c r="E15" s="172"/>
      <c r="F15" s="171"/>
      <c r="G15" s="173"/>
      <c r="H15" s="173"/>
      <c r="I15" s="173"/>
      <c r="J15" s="173"/>
      <c r="K15" s="173"/>
      <c r="L15" s="173"/>
      <c r="M15" s="173"/>
      <c r="N15" s="173"/>
      <c r="O15" s="173"/>
      <c r="P15" s="173"/>
      <c r="Q15" s="173"/>
      <c r="S15" s="571"/>
      <c r="T15" s="147"/>
      <c r="U15" s="586"/>
      <c r="V15" s="200"/>
      <c r="W15" s="200"/>
      <c r="X15" s="200"/>
      <c r="Y15" s="196" t="s">
        <v>395</v>
      </c>
      <c r="Z15" s="217" t="s">
        <v>396</v>
      </c>
      <c r="AA15" s="218"/>
      <c r="AB15" s="219"/>
      <c r="AC15" s="1022">
        <f>VLOOKUP(年度マスタ!$K$4&amp;"_"&amp;年度マスタ!$K$9,データシート3!A:AB,MATCH("ea_"&amp;$Y15&amp;"_設備",データシート3!$A$1:$AB$1,0),0)</f>
        <v>0</v>
      </c>
      <c r="AD15" s="1022">
        <f>VLOOKUP(年度マスタ!$K$4&amp;"_"&amp;年度マスタ!$K$9,データシート3!A:AB,MATCH("ea_"&amp;$Y15&amp;"_年間発電",データシート3!$A$1:$AB$1,0),0)/10^3</f>
        <v>0</v>
      </c>
      <c r="AE15" s="554">
        <f t="shared" si="0"/>
        <v>0</v>
      </c>
      <c r="AF15" s="587"/>
      <c r="AG15" s="193"/>
      <c r="AH15" s="433"/>
      <c r="AI15" s="433"/>
      <c r="AJ15" s="433"/>
      <c r="AK15" s="433"/>
      <c r="AL15" s="433"/>
      <c r="AM15" s="433"/>
      <c r="AN15" s="229"/>
      <c r="AO15" s="21"/>
      <c r="AP15" s="1123"/>
      <c r="AQ15" s="1123"/>
      <c r="AR15" s="1123"/>
      <c r="AS15" s="1123"/>
      <c r="AT15" s="1123"/>
      <c r="AU15" s="156"/>
    </row>
    <row r="16" spans="1:47" ht="22.35" customHeight="1">
      <c r="B16" s="467"/>
      <c r="D16" s="171"/>
      <c r="E16" s="172"/>
      <c r="F16" s="171"/>
      <c r="G16" s="173"/>
      <c r="H16" s="173"/>
      <c r="I16" s="173"/>
      <c r="J16" s="173"/>
      <c r="K16" s="173"/>
      <c r="L16" s="173"/>
      <c r="M16" s="173"/>
      <c r="N16" s="173"/>
      <c r="O16" s="173"/>
      <c r="P16" s="173"/>
      <c r="Q16" s="173"/>
      <c r="R16" s="187" t="s">
        <v>1609</v>
      </c>
      <c r="S16" s="572"/>
      <c r="T16" s="191"/>
      <c r="U16" s="588"/>
      <c r="W16" s="201"/>
      <c r="X16" s="201"/>
      <c r="Y16" s="196" t="s">
        <v>397</v>
      </c>
      <c r="Z16" s="186" t="s">
        <v>398</v>
      </c>
      <c r="AA16" s="213"/>
      <c r="AB16" s="220"/>
      <c r="AC16" s="1022">
        <f>VLOOKUP(年度マスタ!$K$4&amp;"_"&amp;年度マスタ!$K$9,データシート3!A:AB,MATCH("ea_"&amp;$Y16&amp;"_設備",データシート3!$A$1:$AB$1,0),0)</f>
        <v>0</v>
      </c>
      <c r="AD16" s="1022">
        <f>VLOOKUP(年度マスタ!$K$4&amp;"_"&amp;年度マスタ!$K$9,データシート3!A:AB,MATCH("ea_"&amp;$Y16&amp;"_年間発電",データシート3!$A$1:$AB$1,0),0)/10^3</f>
        <v>0</v>
      </c>
      <c r="AE16" s="554">
        <f t="shared" si="0"/>
        <v>0</v>
      </c>
      <c r="AF16" s="589"/>
      <c r="AG16" s="194"/>
      <c r="AH16" s="434"/>
      <c r="AI16" s="434"/>
      <c r="AJ16" s="434"/>
      <c r="AK16" s="434"/>
      <c r="AL16" s="434"/>
      <c r="AM16" s="434"/>
      <c r="AN16" s="229"/>
      <c r="AO16" s="21"/>
      <c r="AP16" s="1123"/>
      <c r="AQ16" s="1123"/>
      <c r="AR16" s="1123"/>
      <c r="AS16" s="1123"/>
      <c r="AT16" s="1123"/>
      <c r="AU16" s="156"/>
    </row>
    <row r="17" spans="2:47" ht="22.35" customHeight="1">
      <c r="B17" s="467"/>
      <c r="C17" s="173"/>
      <c r="D17" s="171"/>
      <c r="E17" s="172"/>
      <c r="F17" s="171"/>
      <c r="G17" s="558"/>
      <c r="H17" s="558"/>
      <c r="I17" s="635"/>
      <c r="J17" s="1120" t="s">
        <v>399</v>
      </c>
      <c r="K17" s="1121"/>
      <c r="L17" s="1121"/>
      <c r="M17" s="1121"/>
      <c r="N17" s="1121"/>
      <c r="O17" s="1121"/>
      <c r="P17" s="1121"/>
      <c r="Q17" s="1121"/>
      <c r="R17" s="1122"/>
      <c r="S17" s="572"/>
      <c r="T17" s="191"/>
      <c r="U17" s="588"/>
      <c r="V17" s="383" t="s">
        <v>400</v>
      </c>
      <c r="W17" s="202"/>
      <c r="X17" s="201"/>
      <c r="Y17" s="196" t="s">
        <v>401</v>
      </c>
      <c r="Z17" s="208" t="s">
        <v>402</v>
      </c>
      <c r="AA17" s="209"/>
      <c r="AB17" s="211"/>
      <c r="AC17" s="982" t="s">
        <v>403</v>
      </c>
      <c r="AD17" s="983" t="s">
        <v>403</v>
      </c>
      <c r="AE17" s="667">
        <f>VLOOKUP(年度マスタ!$K$4&amp;"_"&amp;年度マスタ!$K$9,データシート3!A:AB,MATCH("ea_"&amp;$Y17&amp;"_設備",データシート3!$A$1:$AB$1,0),0)/10^8</f>
        <v>0.17439154000000001</v>
      </c>
      <c r="AF17" s="589"/>
      <c r="AG17" s="194"/>
      <c r="AH17" s="434"/>
      <c r="AI17" s="434"/>
      <c r="AJ17" s="434"/>
      <c r="AK17" s="434"/>
      <c r="AL17" s="434"/>
      <c r="AM17" s="434"/>
      <c r="AN17" s="229"/>
      <c r="AO17" s="21"/>
      <c r="AP17" s="1123"/>
      <c r="AQ17" s="1123"/>
      <c r="AR17" s="1123"/>
      <c r="AS17" s="1123"/>
      <c r="AT17" s="1123"/>
      <c r="AU17" s="156"/>
    </row>
    <row r="18" spans="2:47" ht="20.85" customHeight="1" thickBot="1">
      <c r="B18" s="467"/>
      <c r="D18" s="171"/>
      <c r="E18" s="172"/>
      <c r="F18" s="171"/>
      <c r="G18" s="636"/>
      <c r="H18" s="636"/>
      <c r="I18" s="637"/>
      <c r="J18" s="1019" t="s">
        <v>182</v>
      </c>
      <c r="K18" s="1019" t="s">
        <v>155</v>
      </c>
      <c r="L18" s="1019" t="s">
        <v>156</v>
      </c>
      <c r="M18" s="1019" t="s">
        <v>183</v>
      </c>
      <c r="N18" s="1019" t="s">
        <v>158</v>
      </c>
      <c r="O18" s="1019" t="s">
        <v>159</v>
      </c>
      <c r="P18" s="1019" t="s">
        <v>160</v>
      </c>
      <c r="Q18" s="1019" t="s">
        <v>161</v>
      </c>
      <c r="R18" s="1020" t="s">
        <v>1549</v>
      </c>
      <c r="S18" s="572"/>
      <c r="T18" s="191"/>
      <c r="U18" s="588"/>
      <c r="V18" s="173"/>
      <c r="W18" s="201"/>
      <c r="X18" s="201"/>
      <c r="Y18" s="196" t="s">
        <v>404</v>
      </c>
      <c r="Z18" s="668" t="s">
        <v>404</v>
      </c>
      <c r="AA18" s="669"/>
      <c r="AB18" s="670"/>
      <c r="AC18" s="984" t="s">
        <v>403</v>
      </c>
      <c r="AD18" s="985" t="s">
        <v>403</v>
      </c>
      <c r="AE18" s="986">
        <f>VLOOKUP(年度マスタ!$K$4&amp;"_"&amp;年度マスタ!$K$9,データシート3!A:AB,MATCH("ea_"&amp;$Y18&amp;"_設備",データシート3!$A$1:$AB$1,0),0)/10^8</f>
        <v>2.3645334899999999</v>
      </c>
      <c r="AF18" s="589"/>
      <c r="AG18" s="194"/>
      <c r="AH18" s="434"/>
      <c r="AI18" s="434"/>
      <c r="AJ18" s="434"/>
      <c r="AK18" s="434"/>
      <c r="AL18" s="434"/>
      <c r="AM18" s="434"/>
      <c r="AN18" s="229"/>
      <c r="AO18" s="21"/>
      <c r="AP18" s="1123"/>
      <c r="AQ18" s="1123"/>
      <c r="AR18" s="1123"/>
      <c r="AS18" s="1123"/>
      <c r="AT18" s="1123"/>
      <c r="AU18" s="156"/>
    </row>
    <row r="19" spans="2:47" ht="22.35" customHeight="1" thickTop="1">
      <c r="B19" s="467"/>
      <c r="C19" s="382" t="s">
        <v>405</v>
      </c>
      <c r="D19" s="171"/>
      <c r="E19" s="172"/>
      <c r="F19" s="171"/>
      <c r="G19" s="620" t="s">
        <v>371</v>
      </c>
      <c r="H19" s="621"/>
      <c r="I19" s="641"/>
      <c r="J19" s="638">
        <f>J6*別紙!$C5/100*別紙!$E5/10^3</f>
        <v>180.45244343999997</v>
      </c>
      <c r="K19" s="615">
        <f>K6*別紙!$C5/100*別紙!$E5/10^3</f>
        <v>198.81427943999998</v>
      </c>
      <c r="L19" s="615">
        <f>L6*別紙!$C5/100*別紙!$E5/10^3</f>
        <v>203.13471144000002</v>
      </c>
      <c r="M19" s="615">
        <f>M6*別紙!$C5/100*別紙!$E5/10^3</f>
        <v>230.25742344000005</v>
      </c>
      <c r="N19" s="615">
        <f>N6*別紙!$C5/100*別紙!$E5/10^3</f>
        <v>248.13921144000003</v>
      </c>
      <c r="O19" s="615">
        <f>O6*別紙!$C5/100*別紙!$E5/10^3</f>
        <v>266.54905223999998</v>
      </c>
      <c r="P19" s="615">
        <f>P6*別紙!$C5/100*別紙!$E5/10^3</f>
        <v>284.79087623999999</v>
      </c>
      <c r="Q19" s="615">
        <f>Q6*別紙!$C5/100*別紙!$E5/10^3</f>
        <v>319.11430824000001</v>
      </c>
      <c r="R19" s="639">
        <f>R6*別紙!$C5/100*別紙!$E5/10^3</f>
        <v>340.11640824000006</v>
      </c>
      <c r="S19" s="572"/>
      <c r="T19" s="191"/>
      <c r="U19" s="588"/>
      <c r="W19" s="201"/>
      <c r="X19" s="201"/>
      <c r="Y19" s="173"/>
      <c r="Z19" s="628" t="s">
        <v>389</v>
      </c>
      <c r="AA19" s="671"/>
      <c r="AB19" s="672"/>
      <c r="AC19" s="673">
        <f>SUM($AC$6,$AC$9,$AC$10,$AC$13)</f>
        <v>72984</v>
      </c>
      <c r="AD19" s="673">
        <f>SUM($AD$6,$AD$9,$AD$10,$AD$13)</f>
        <v>105733.948</v>
      </c>
      <c r="AE19" s="674">
        <f>SUM($AE$6,$AE$9,$AE$10,$AE$13,$AE$17,$AE$18)</f>
        <v>6.3453471580000009</v>
      </c>
      <c r="AF19" s="589"/>
      <c r="AG19" s="194"/>
      <c r="AH19" s="434"/>
      <c r="AI19" s="434"/>
      <c r="AJ19" s="434"/>
      <c r="AK19" s="434"/>
      <c r="AL19" s="434"/>
      <c r="AM19" s="434"/>
      <c r="AN19" s="229"/>
      <c r="AO19" s="21"/>
      <c r="AP19" s="1123"/>
      <c r="AQ19" s="1123"/>
      <c r="AR19" s="1123"/>
      <c r="AS19" s="1123"/>
      <c r="AT19" s="1123"/>
      <c r="AU19" s="156"/>
    </row>
    <row r="20" spans="2:47" ht="22.35" customHeight="1">
      <c r="B20" s="467"/>
      <c r="C20" s="1021" t="s">
        <v>1604</v>
      </c>
      <c r="D20" s="171"/>
      <c r="E20" s="172"/>
      <c r="F20" s="171"/>
      <c r="G20" s="622" t="s">
        <v>374</v>
      </c>
      <c r="H20" s="623"/>
      <c r="I20" s="642"/>
      <c r="J20" s="640">
        <f>J7*別紙!$C6/100*別紙!$E6/10^3</f>
        <v>598.68117600000005</v>
      </c>
      <c r="K20" s="617">
        <f>K7*別紙!$C6/100*別紙!$E6/10^3</f>
        <v>621.16809599999999</v>
      </c>
      <c r="L20" s="617">
        <f>L7*別紙!$C6/100*別紙!$E6/10^3</f>
        <v>638.89308000000005</v>
      </c>
      <c r="M20" s="617">
        <f>M7*別紙!$C6/100*別紙!$E6/10^3</f>
        <v>829.37051999999994</v>
      </c>
      <c r="N20" s="617">
        <f>N7*別紙!$C6/100*別紙!$E6/10^3</f>
        <v>843.78860400000008</v>
      </c>
      <c r="O20" s="617">
        <f>O7*別紙!$C6/100*別紙!$E6/10^3</f>
        <v>843.78860400000008</v>
      </c>
      <c r="P20" s="617">
        <f>P7*別紙!$C6/100*別紙!$E6/10^3</f>
        <v>974.60956800000019</v>
      </c>
      <c r="Q20" s="617">
        <f>Q7*別紙!$C6/100*別紙!$E6/10^3</f>
        <v>974.08046400000012</v>
      </c>
      <c r="R20" s="634">
        <f>R7*別紙!$C6/100*別紙!$E6/10^3</f>
        <v>974.08046400000012</v>
      </c>
      <c r="S20" s="572"/>
      <c r="T20" s="191"/>
      <c r="U20" s="588"/>
      <c r="V20" s="201"/>
      <c r="W20" s="201"/>
      <c r="X20" s="201"/>
      <c r="Y20" s="201"/>
      <c r="Z20" s="173"/>
      <c r="AA20" s="173"/>
      <c r="AB20" s="173"/>
      <c r="AC20" s="173"/>
      <c r="AD20" s="173"/>
      <c r="AE20" s="173"/>
      <c r="AF20" s="589"/>
      <c r="AG20" s="194"/>
      <c r="AH20" s="434"/>
      <c r="AI20" s="434"/>
      <c r="AJ20" s="434"/>
      <c r="AK20" s="434"/>
      <c r="AL20" s="434"/>
      <c r="AM20" s="434"/>
      <c r="AN20" s="229"/>
      <c r="AO20" s="21"/>
      <c r="AP20" s="1123"/>
      <c r="AQ20" s="1123"/>
      <c r="AR20" s="1123"/>
      <c r="AS20" s="1123"/>
      <c r="AT20" s="1123"/>
      <c r="AU20" s="156"/>
    </row>
    <row r="21" spans="2:47" ht="22.35" customHeight="1">
      <c r="B21" s="467"/>
      <c r="C21" s="172"/>
      <c r="D21" s="171"/>
      <c r="E21" s="172"/>
      <c r="F21" s="171"/>
      <c r="G21" s="623" t="s">
        <v>377</v>
      </c>
      <c r="H21" s="623"/>
      <c r="I21" s="642"/>
      <c r="J21" s="640">
        <f>J8*別紙!$C7/100*別紙!$E7/10^3</f>
        <v>0</v>
      </c>
      <c r="K21" s="617">
        <f>K8*別紙!$C7/100*別紙!$E7/10^3</f>
        <v>0</v>
      </c>
      <c r="L21" s="617">
        <f>L8*別紙!$C7/100*別紙!$E7/10^3</f>
        <v>0</v>
      </c>
      <c r="M21" s="617">
        <f>M8*別紙!$C7/100*別紙!$E7/10^3</f>
        <v>0</v>
      </c>
      <c r="N21" s="617">
        <f>N8*別紙!$C7/100*別紙!$E7/10^3</f>
        <v>0</v>
      </c>
      <c r="O21" s="617">
        <f>O8*別紙!$C7/100*別紙!$E7/10^3</f>
        <v>0</v>
      </c>
      <c r="P21" s="617">
        <f>P8*別紙!$C7/100*別紙!$E7/10^3</f>
        <v>0</v>
      </c>
      <c r="Q21" s="617">
        <f>Q8*別紙!$C7/100*別紙!$E7/10^3</f>
        <v>0</v>
      </c>
      <c r="R21" s="634">
        <f>R8*別紙!$C7/100*別紙!$E7/10^3</f>
        <v>0</v>
      </c>
      <c r="S21" s="572"/>
      <c r="T21" s="191"/>
      <c r="U21" s="588"/>
      <c r="V21" s="201"/>
      <c r="W21" s="201"/>
      <c r="X21" s="201"/>
      <c r="Y21" s="201"/>
      <c r="Z21" s="173"/>
      <c r="AA21" s="173"/>
      <c r="AB21" s="173"/>
      <c r="AC21" s="173"/>
      <c r="AD21" s="173"/>
      <c r="AE21" s="173"/>
      <c r="AF21" s="589"/>
      <c r="AG21" s="194"/>
      <c r="AH21" s="434"/>
      <c r="AI21" s="173"/>
      <c r="AJ21" s="434"/>
      <c r="AK21" s="434"/>
      <c r="AL21" s="434"/>
      <c r="AM21" s="434"/>
      <c r="AN21" s="229"/>
      <c r="AO21" s="21"/>
      <c r="AP21" s="1123"/>
      <c r="AQ21" s="1123"/>
      <c r="AR21" s="1123"/>
      <c r="AS21" s="1123"/>
      <c r="AT21" s="1123"/>
      <c r="AU21" s="156"/>
    </row>
    <row r="22" spans="2:47" ht="22.35" customHeight="1">
      <c r="B22" s="467"/>
      <c r="C22" s="172"/>
      <c r="D22" s="171"/>
      <c r="E22" s="172"/>
      <c r="F22" s="171"/>
      <c r="G22" s="623" t="s">
        <v>380</v>
      </c>
      <c r="H22" s="623"/>
      <c r="I22" s="642"/>
      <c r="J22" s="640">
        <f>J9*別紙!$C8/100*別紙!$E8/10^3</f>
        <v>0</v>
      </c>
      <c r="K22" s="617">
        <f>K9*別紙!$C8/100*別紙!$E8/10^3</f>
        <v>0</v>
      </c>
      <c r="L22" s="617">
        <f>L9*別紙!$C8/100*別紙!$E8/10^3</f>
        <v>0</v>
      </c>
      <c r="M22" s="617">
        <f>M9*別紙!$C8/100*別紙!$E8/10^3</f>
        <v>0</v>
      </c>
      <c r="N22" s="617">
        <f>N9*別紙!$C8/100*別紙!$E8/10^3</f>
        <v>0</v>
      </c>
      <c r="O22" s="617">
        <f>O9*別紙!$C8/100*別紙!$E8/10^3</f>
        <v>0</v>
      </c>
      <c r="P22" s="617">
        <f>P9*別紙!$C8/100*別紙!$E8/10^3</f>
        <v>0</v>
      </c>
      <c r="Q22" s="617">
        <f>Q9*別紙!$C8/100*別紙!$E8/10^3</f>
        <v>0</v>
      </c>
      <c r="R22" s="634">
        <f>R9*別紙!$C8/100*別紙!$E8/10^3</f>
        <v>0</v>
      </c>
      <c r="S22" s="572"/>
      <c r="T22" s="191"/>
      <c r="U22" s="588"/>
      <c r="V22" s="201"/>
      <c r="W22" s="201"/>
      <c r="X22" s="201"/>
      <c r="Y22" s="201"/>
      <c r="Z22" s="188" t="s">
        <v>406</v>
      </c>
      <c r="AA22" s="173"/>
      <c r="AB22" s="173"/>
      <c r="AC22" s="173"/>
      <c r="AD22" s="173"/>
      <c r="AE22" s="173"/>
      <c r="AF22" s="589"/>
      <c r="AG22" s="194"/>
      <c r="AH22" s="434"/>
      <c r="AI22" s="201"/>
      <c r="AJ22" s="435"/>
      <c r="AK22" s="434"/>
      <c r="AL22" s="434"/>
      <c r="AM22" s="434"/>
      <c r="AN22" s="229"/>
      <c r="AO22" s="21"/>
      <c r="AP22" s="1123"/>
      <c r="AQ22" s="1123"/>
      <c r="AR22" s="1123"/>
      <c r="AS22" s="1123"/>
      <c r="AT22" s="1123"/>
      <c r="AU22" s="156"/>
    </row>
    <row r="23" spans="2:47" ht="22.35" customHeight="1">
      <c r="B23" s="467"/>
      <c r="C23" s="172"/>
      <c r="D23" s="171"/>
      <c r="E23" s="172"/>
      <c r="F23" s="171"/>
      <c r="G23" s="623" t="s">
        <v>382</v>
      </c>
      <c r="H23" s="623"/>
      <c r="I23" s="642"/>
      <c r="J23" s="640">
        <f>J10*別紙!$C9/100*別紙!$E9/10^3</f>
        <v>0</v>
      </c>
      <c r="K23" s="617">
        <f>K10*別紙!$C9/100*別紙!$E9/10^3</f>
        <v>0</v>
      </c>
      <c r="L23" s="617">
        <f>L10*別紙!$C9/100*別紙!$E9/10^3</f>
        <v>0</v>
      </c>
      <c r="M23" s="617">
        <f>M10*別紙!$C9/100*別紙!$E9/10^3</f>
        <v>0</v>
      </c>
      <c r="N23" s="617">
        <f>N10*別紙!$C9/100*別紙!$E9/10^3</f>
        <v>0</v>
      </c>
      <c r="O23" s="617">
        <f>O10*別紙!$C9/100*別紙!$E9/10^3</f>
        <v>0</v>
      </c>
      <c r="P23" s="617">
        <f>P10*別紙!$C9/100*別紙!$E9/10^3</f>
        <v>0</v>
      </c>
      <c r="Q23" s="617">
        <f>Q10*別紙!$C9/100*別紙!$E9/10^3</f>
        <v>0</v>
      </c>
      <c r="R23" s="634">
        <f>R10*別紙!$C9/100*別紙!$E9/10^3</f>
        <v>0</v>
      </c>
      <c r="S23" s="572"/>
      <c r="T23" s="191"/>
      <c r="U23" s="588"/>
      <c r="V23" s="201"/>
      <c r="W23" s="201"/>
      <c r="X23" s="201"/>
      <c r="Y23" s="201"/>
      <c r="Z23" s="675"/>
      <c r="AA23" s="1146" t="s">
        <v>407</v>
      </c>
      <c r="AB23" s="1146"/>
      <c r="AC23" s="1146"/>
      <c r="AD23" s="1147" t="s">
        <v>408</v>
      </c>
      <c r="AE23" s="1147"/>
      <c r="AF23" s="589"/>
      <c r="AG23" s="194"/>
      <c r="AH23" s="434"/>
      <c r="AI23" s="434"/>
      <c r="AJ23" s="434"/>
      <c r="AK23" s="434"/>
      <c r="AL23" s="434"/>
      <c r="AM23" s="434"/>
      <c r="AN23" s="229"/>
      <c r="AO23" s="21"/>
      <c r="AP23" s="1123"/>
      <c r="AQ23" s="1123"/>
      <c r="AR23" s="1123"/>
      <c r="AS23" s="1123"/>
      <c r="AT23" s="1123"/>
      <c r="AU23" s="156"/>
    </row>
    <row r="24" spans="2:47" ht="22.35" customHeight="1" thickBot="1">
      <c r="B24" s="467"/>
      <c r="C24" s="172"/>
      <c r="D24" s="171"/>
      <c r="E24" s="172"/>
      <c r="F24" s="171"/>
      <c r="G24" s="646" t="s">
        <v>385</v>
      </c>
      <c r="H24" s="647"/>
      <c r="I24" s="648" t="s">
        <v>386</v>
      </c>
      <c r="J24" s="659">
        <f>J11*別紙!$C10/100*別紙!$E10/10^3</f>
        <v>0</v>
      </c>
      <c r="K24" s="654">
        <f>K11*別紙!$C10/100*別紙!$E10/10^3</f>
        <v>0</v>
      </c>
      <c r="L24" s="654">
        <f>L11*別紙!$C10/100*別紙!$E10/10^3</f>
        <v>0</v>
      </c>
      <c r="M24" s="654">
        <f>M11*別紙!$C10/100*別紙!$E10/10^3</f>
        <v>0</v>
      </c>
      <c r="N24" s="654">
        <f>N11*別紙!$C10/100*別紙!$E10/10^3</f>
        <v>0</v>
      </c>
      <c r="O24" s="654">
        <f>O11*別紙!$C10/100*別紙!$E10/10^3</f>
        <v>0</v>
      </c>
      <c r="P24" s="654">
        <f>P11*別紙!$C10/100*別紙!$E10/10^3</f>
        <v>0</v>
      </c>
      <c r="Q24" s="654">
        <f>Q11*別紙!$C10/100*別紙!$E10/10^3</f>
        <v>0</v>
      </c>
      <c r="R24" s="655">
        <f>R11*別紙!$C10/100*別紙!$E10/10^3</f>
        <v>0</v>
      </c>
      <c r="S24" s="572"/>
      <c r="T24" s="191"/>
      <c r="U24" s="588"/>
      <c r="V24" s="201"/>
      <c r="W24" s="201"/>
      <c r="X24" s="201"/>
      <c r="Y24" s="201"/>
      <c r="Z24" s="1124" t="s">
        <v>409</v>
      </c>
      <c r="AA24" s="1125" t="s">
        <v>410</v>
      </c>
      <c r="AB24" s="1125"/>
      <c r="AC24" s="1125"/>
      <c r="AD24" s="1127" t="s">
        <v>411</v>
      </c>
      <c r="AE24" s="1128"/>
      <c r="AF24" s="589"/>
      <c r="AG24" s="194"/>
      <c r="AH24" s="434"/>
      <c r="AI24" s="434"/>
      <c r="AJ24" s="434"/>
      <c r="AK24" s="434"/>
      <c r="AL24" s="434"/>
      <c r="AM24" s="434"/>
      <c r="AN24" s="229"/>
      <c r="AO24" s="21"/>
      <c r="AP24" s="1123"/>
      <c r="AQ24" s="1123"/>
      <c r="AR24" s="1123"/>
      <c r="AS24" s="1123"/>
      <c r="AT24" s="1123"/>
      <c r="AU24" s="156"/>
    </row>
    <row r="25" spans="2:47" ht="22.35" customHeight="1" thickTop="1">
      <c r="B25" s="467"/>
      <c r="C25" s="172"/>
      <c r="D25" s="171"/>
      <c r="E25" s="172"/>
      <c r="F25" s="171"/>
      <c r="G25" s="643" t="s">
        <v>389</v>
      </c>
      <c r="H25" s="644"/>
      <c r="I25" s="645"/>
      <c r="J25" s="656">
        <f t="shared" ref="J25:Q25" si="3">SUM(J19:J24)</f>
        <v>779.13361944000007</v>
      </c>
      <c r="K25" s="657">
        <f t="shared" si="3"/>
        <v>819.98237543999994</v>
      </c>
      <c r="L25" s="657">
        <f t="shared" si="3"/>
        <v>842.0277914400001</v>
      </c>
      <c r="M25" s="657">
        <f t="shared" si="3"/>
        <v>1059.6279434400001</v>
      </c>
      <c r="N25" s="657">
        <f t="shared" si="3"/>
        <v>1091.9278154400001</v>
      </c>
      <c r="O25" s="657">
        <f t="shared" si="3"/>
        <v>1110.3376562400001</v>
      </c>
      <c r="P25" s="657">
        <f t="shared" si="3"/>
        <v>1259.4004442400001</v>
      </c>
      <c r="Q25" s="657">
        <f t="shared" si="3"/>
        <v>1293.19477224</v>
      </c>
      <c r="R25" s="658">
        <f t="shared" ref="R25" si="4">SUM(R19:R24)</f>
        <v>1314.1968722400002</v>
      </c>
      <c r="S25" s="570"/>
      <c r="T25" s="158"/>
      <c r="U25" s="583"/>
      <c r="V25" s="178"/>
      <c r="W25" s="178"/>
      <c r="X25" s="178"/>
      <c r="Y25" s="178"/>
      <c r="Z25" s="1124"/>
      <c r="AA25" s="1125"/>
      <c r="AB25" s="1125"/>
      <c r="AC25" s="1125"/>
      <c r="AD25" s="1128"/>
      <c r="AE25" s="1128"/>
      <c r="AF25" s="575"/>
      <c r="AG25" s="157"/>
      <c r="AH25" s="189"/>
      <c r="AI25" s="189"/>
      <c r="AJ25" s="189"/>
      <c r="AK25" s="189"/>
      <c r="AL25" s="189"/>
      <c r="AM25" s="189"/>
      <c r="AN25" s="229"/>
      <c r="AO25" s="21"/>
      <c r="AP25" s="1123"/>
      <c r="AQ25" s="1123"/>
      <c r="AR25" s="1123"/>
      <c r="AS25" s="1123"/>
      <c r="AT25" s="1123"/>
      <c r="AU25" s="156"/>
    </row>
    <row r="26" spans="2:47" ht="22.35" customHeight="1" thickBot="1">
      <c r="B26" s="467"/>
      <c r="C26" s="172"/>
      <c r="D26" s="171"/>
      <c r="E26" s="172"/>
      <c r="F26" s="171"/>
      <c r="G26" s="625" t="s">
        <v>412</v>
      </c>
      <c r="H26" s="625"/>
      <c r="I26" s="649"/>
      <c r="J26" s="659">
        <f>(VLOOKUP(年度マスタ!$K$4&amp;"_"&amp;J$18,データシート1!$A:$BT,MATCH("da_合計",データシート1!$A$1:$BT$1,0),0))/10^3</f>
        <v>22093.776189246819</v>
      </c>
      <c r="K26" s="654">
        <f>(VLOOKUP(年度マスタ!$K$4&amp;"_"&amp;K$18,データシート1!$A:$BT,MATCH("da_合計",データシート1!$A$1:$BT$1,0),0))/10^3</f>
        <v>22688.080769801079</v>
      </c>
      <c r="L26" s="654">
        <f>(VLOOKUP(年度マスタ!$K$4&amp;"_"&amp;L$18,データシート1!$A:$BT,MATCH("da_合計",データシート1!$A$1:$BT$1,0),0))/10^3</f>
        <v>22054.329320789926</v>
      </c>
      <c r="M26" s="654">
        <f>(VLOOKUP(年度マスタ!$K$4&amp;"_"&amp;M$18,データシート1!$A:$BT,MATCH("da_合計",データシート1!$A$1:$BT$1,0),0))/10^3</f>
        <v>20895.262980705902</v>
      </c>
      <c r="N26" s="654">
        <f>(VLOOKUP(年度マスタ!$K$4&amp;"_"&amp;N$18,データシート1!$A:$BT,MATCH("da_合計",データシート1!$A$1:$BT$1,0),0))/10^3</f>
        <v>20217.814186909502</v>
      </c>
      <c r="O26" s="654">
        <f>(VLOOKUP(年度マスタ!$K$4&amp;"_"&amp;O$18,データシート1!$A:$BT,MATCH("da_合計",データシート1!$A$1:$BT$1,0),0))/10^3</f>
        <v>21455.491668269551</v>
      </c>
      <c r="P26" s="654">
        <f>(VLOOKUP(年度マスタ!$K$4&amp;"_"&amp;P$18,データシート1!$A:$BT,MATCH("da_合計",データシート1!$A$1:$BT$1,0),0))/10^3</f>
        <v>21564.650524692974</v>
      </c>
      <c r="Q26" s="654">
        <f>(VLOOKUP(年度マスタ!$K$4&amp;"_"&amp;Q$18,データシート1!$A:$BT,MATCH("da_合計",データシート1!$A$1:$BT$1,0),0))/10^3</f>
        <v>21365.825466166818</v>
      </c>
      <c r="R26" s="655">
        <f>Q26</f>
        <v>21365.825466166818</v>
      </c>
      <c r="S26" s="570"/>
      <c r="T26" s="158"/>
      <c r="U26" s="583"/>
      <c r="V26" s="178"/>
      <c r="W26" s="178"/>
      <c r="X26" s="178"/>
      <c r="Y26" s="178"/>
      <c r="Z26" s="676" t="s">
        <v>413</v>
      </c>
      <c r="AA26" s="1125" t="s">
        <v>414</v>
      </c>
      <c r="AB26" s="1125"/>
      <c r="AC26" s="1125"/>
      <c r="AD26" s="1125" t="s">
        <v>415</v>
      </c>
      <c r="AE26" s="1125"/>
      <c r="AF26" s="575"/>
      <c r="AG26" s="157"/>
      <c r="AH26" s="189"/>
      <c r="AI26" s="189"/>
      <c r="AJ26" s="189"/>
      <c r="AK26" s="189"/>
      <c r="AL26" s="189"/>
      <c r="AM26" s="189"/>
      <c r="AN26" s="229"/>
      <c r="AO26" s="21"/>
      <c r="AP26" s="1123"/>
      <c r="AQ26" s="1123"/>
      <c r="AR26" s="1123"/>
      <c r="AS26" s="1123"/>
      <c r="AT26" s="1123"/>
      <c r="AU26" s="156"/>
    </row>
    <row r="27" spans="2:47" ht="22.35" customHeight="1" thickTop="1">
      <c r="B27" s="467"/>
      <c r="C27" s="172"/>
      <c r="D27" s="171"/>
      <c r="E27" s="172"/>
      <c r="F27" s="171"/>
      <c r="G27" s="1141" t="s">
        <v>416</v>
      </c>
      <c r="H27" s="1142"/>
      <c r="I27" s="1143"/>
      <c r="J27" s="838">
        <f>J25/J26</f>
        <v>3.5264846206743479E-2</v>
      </c>
      <c r="K27" s="839">
        <f t="shared" ref="K27:P27" si="5">K25/K26</f>
        <v>3.614154867305637E-2</v>
      </c>
      <c r="L27" s="839">
        <f t="shared" si="5"/>
        <v>3.8179705181342644E-2</v>
      </c>
      <c r="M27" s="839">
        <f t="shared" si="5"/>
        <v>5.0711395420982769E-2</v>
      </c>
      <c r="N27" s="839">
        <f t="shared" si="5"/>
        <v>5.4008203129445834E-2</v>
      </c>
      <c r="O27" s="839">
        <f t="shared" si="5"/>
        <v>5.175074397768635E-2</v>
      </c>
      <c r="P27" s="839">
        <f t="shared" si="5"/>
        <v>5.8401152515683105E-2</v>
      </c>
      <c r="Q27" s="839">
        <f>Q25/Q26</f>
        <v>6.0526319204834748E-2</v>
      </c>
      <c r="R27" s="840">
        <f>R25/R26</f>
        <v>6.1509295501877774E-2</v>
      </c>
      <c r="S27" s="570"/>
      <c r="T27" s="158"/>
      <c r="U27" s="583"/>
      <c r="V27" s="178"/>
      <c r="W27" s="178"/>
      <c r="X27" s="178"/>
      <c r="Y27" s="178"/>
      <c r="Z27" s="1124" t="s">
        <v>377</v>
      </c>
      <c r="AA27" s="1125" t="s">
        <v>417</v>
      </c>
      <c r="AB27" s="1125"/>
      <c r="AC27" s="1125"/>
      <c r="AD27" s="1126" t="s">
        <v>418</v>
      </c>
      <c r="AE27" s="1125"/>
      <c r="AF27" s="575"/>
      <c r="AG27" s="157"/>
      <c r="AH27" s="189"/>
      <c r="AI27" s="189"/>
      <c r="AJ27" s="189"/>
      <c r="AK27" s="189"/>
      <c r="AL27" s="189"/>
      <c r="AM27" s="189"/>
      <c r="AN27" s="229"/>
      <c r="AO27" s="21"/>
      <c r="AP27" s="1123"/>
      <c r="AQ27" s="1123"/>
      <c r="AR27" s="1123"/>
      <c r="AS27" s="1123"/>
      <c r="AT27" s="1123"/>
      <c r="AU27" s="156"/>
    </row>
    <row r="28" spans="2:47" ht="22.35" customHeight="1">
      <c r="B28" s="467"/>
      <c r="C28" s="172"/>
      <c r="D28" s="171"/>
      <c r="E28" s="172"/>
      <c r="F28" s="171"/>
      <c r="G28" s="177"/>
      <c r="H28" s="177"/>
      <c r="I28" s="177"/>
      <c r="J28" s="178"/>
      <c r="K28" s="178"/>
      <c r="L28" s="178"/>
      <c r="M28" s="178"/>
      <c r="N28" s="178"/>
      <c r="O28" s="178"/>
      <c r="P28" s="178"/>
      <c r="Q28" s="178"/>
      <c r="R28" s="178"/>
      <c r="S28" s="570"/>
      <c r="T28" s="158"/>
      <c r="U28" s="583"/>
      <c r="V28" s="178"/>
      <c r="W28" s="178"/>
      <c r="X28" s="178"/>
      <c r="Y28" s="178"/>
      <c r="Z28" s="1124"/>
      <c r="AA28" s="1125"/>
      <c r="AB28" s="1125"/>
      <c r="AC28" s="1125"/>
      <c r="AD28" s="1125"/>
      <c r="AE28" s="1125"/>
      <c r="AF28" s="575"/>
      <c r="AG28" s="157"/>
      <c r="AH28" s="189"/>
      <c r="AI28" s="189"/>
      <c r="AJ28" s="189"/>
      <c r="AK28" s="189"/>
      <c r="AL28" s="189"/>
      <c r="AM28" s="189"/>
      <c r="AN28" s="229"/>
      <c r="AO28" s="21"/>
      <c r="AP28" s="1123"/>
      <c r="AQ28" s="1123"/>
      <c r="AR28" s="1123"/>
      <c r="AS28" s="1123"/>
      <c r="AT28" s="1123"/>
      <c r="AU28" s="156"/>
    </row>
    <row r="29" spans="2:47" ht="21" customHeight="1">
      <c r="B29" s="467"/>
      <c r="C29" s="172"/>
      <c r="D29" s="171"/>
      <c r="E29" s="172"/>
      <c r="F29" s="171"/>
      <c r="G29" s="177"/>
      <c r="H29" s="177"/>
      <c r="I29" s="177"/>
      <c r="J29" s="178"/>
      <c r="K29" s="178"/>
      <c r="L29" s="178"/>
      <c r="M29" s="178"/>
      <c r="N29" s="178"/>
      <c r="O29" s="178"/>
      <c r="P29" s="178"/>
      <c r="Q29" s="178"/>
      <c r="R29" s="178"/>
      <c r="S29" s="570"/>
      <c r="T29" s="158"/>
      <c r="U29" s="583"/>
      <c r="V29" s="178"/>
      <c r="W29" s="178"/>
      <c r="X29" s="178"/>
      <c r="Y29" s="178"/>
      <c r="Z29" s="676" t="s">
        <v>380</v>
      </c>
      <c r="AA29" s="1125" t="s">
        <v>419</v>
      </c>
      <c r="AB29" s="1125"/>
      <c r="AC29" s="1125"/>
      <c r="AD29" s="1125" t="s">
        <v>380</v>
      </c>
      <c r="AE29" s="1125"/>
      <c r="AF29" s="575"/>
      <c r="AG29" s="157"/>
      <c r="AH29" s="189"/>
      <c r="AI29" s="189"/>
      <c r="AJ29" s="189"/>
      <c r="AK29" s="189"/>
      <c r="AL29" s="189"/>
      <c r="AM29" s="189"/>
      <c r="AN29" s="229"/>
      <c r="AO29" s="21"/>
      <c r="AP29" s="1123"/>
      <c r="AQ29" s="1123"/>
      <c r="AR29" s="1123"/>
      <c r="AS29" s="1123"/>
      <c r="AT29" s="1123"/>
      <c r="AU29" s="156"/>
    </row>
    <row r="30" spans="2:47" ht="21" customHeight="1">
      <c r="B30" s="467"/>
      <c r="C30" s="172"/>
      <c r="D30" s="171"/>
      <c r="E30" s="172"/>
      <c r="F30" s="171"/>
      <c r="G30" s="177"/>
      <c r="H30" s="177"/>
      <c r="I30" s="177"/>
      <c r="J30" s="178"/>
      <c r="K30" s="178"/>
      <c r="L30" s="178"/>
      <c r="M30" s="178"/>
      <c r="N30" s="178"/>
      <c r="O30" s="178"/>
      <c r="P30" s="178"/>
      <c r="Q30" s="178"/>
      <c r="R30" s="178"/>
      <c r="S30" s="570"/>
      <c r="T30" s="158"/>
      <c r="U30" s="583"/>
      <c r="V30" s="178"/>
      <c r="W30" s="178"/>
      <c r="X30" s="178"/>
      <c r="Y30" s="178"/>
      <c r="Z30" s="1124" t="s">
        <v>382</v>
      </c>
      <c r="AA30" s="1126" t="s">
        <v>420</v>
      </c>
      <c r="AB30" s="1125"/>
      <c r="AC30" s="1125"/>
      <c r="AD30" s="1125" t="s">
        <v>382</v>
      </c>
      <c r="AE30" s="1125"/>
      <c r="AF30" s="575"/>
      <c r="AG30" s="157"/>
      <c r="AH30" s="189"/>
      <c r="AI30" s="189"/>
      <c r="AJ30" s="189"/>
      <c r="AK30" s="189"/>
      <c r="AL30" s="189"/>
      <c r="AM30" s="189"/>
      <c r="AN30" s="229"/>
      <c r="AO30" s="21"/>
      <c r="AP30" s="1123"/>
      <c r="AQ30" s="1123"/>
      <c r="AR30" s="1123"/>
      <c r="AS30" s="1123"/>
      <c r="AT30" s="1123"/>
      <c r="AU30" s="156"/>
    </row>
    <row r="31" spans="2:47" ht="25.5" customHeight="1">
      <c r="B31" s="467"/>
      <c r="C31" s="1131"/>
      <c r="D31" s="1131"/>
      <c r="E31" s="1131"/>
      <c r="F31" s="1131"/>
      <c r="G31" s="1131"/>
      <c r="H31" s="1131"/>
      <c r="I31" s="1131"/>
      <c r="J31" s="1131"/>
      <c r="K31" s="1131"/>
      <c r="L31" s="178"/>
      <c r="M31" s="178"/>
      <c r="N31" s="178"/>
      <c r="O31" s="178"/>
      <c r="P31" s="178"/>
      <c r="Q31" s="178"/>
      <c r="R31" s="178"/>
      <c r="S31" s="570"/>
      <c r="T31" s="158"/>
      <c r="U31" s="583"/>
      <c r="V31" s="178"/>
      <c r="W31" s="178"/>
      <c r="X31" s="178"/>
      <c r="Y31" s="178"/>
      <c r="Z31" s="1124"/>
      <c r="AA31" s="1125"/>
      <c r="AB31" s="1125"/>
      <c r="AC31" s="1125"/>
      <c r="AD31" s="1125"/>
      <c r="AE31" s="1125"/>
      <c r="AF31" s="575"/>
      <c r="AG31" s="157"/>
      <c r="AH31" s="189"/>
      <c r="AI31" s="189"/>
      <c r="AJ31" s="189"/>
      <c r="AK31" s="189"/>
      <c r="AL31" s="189"/>
      <c r="AM31" s="189"/>
      <c r="AN31" s="229"/>
      <c r="AO31" s="21"/>
      <c r="AP31" s="1123"/>
      <c r="AQ31" s="1123"/>
      <c r="AR31" s="1123"/>
      <c r="AS31" s="1123"/>
      <c r="AT31" s="1123"/>
      <c r="AU31" s="156"/>
    </row>
    <row r="32" spans="2:47" ht="44.1" customHeight="1">
      <c r="B32" s="467"/>
      <c r="C32" s="1131"/>
      <c r="D32" s="1131"/>
      <c r="E32" s="1131"/>
      <c r="F32" s="1131"/>
      <c r="G32" s="1131"/>
      <c r="H32" s="1131"/>
      <c r="I32" s="1131"/>
      <c r="J32" s="1131"/>
      <c r="K32" s="1131"/>
      <c r="L32" s="178"/>
      <c r="M32" s="178"/>
      <c r="N32" s="178"/>
      <c r="O32" s="178"/>
      <c r="P32" s="178"/>
      <c r="Q32" s="178"/>
      <c r="R32" s="178"/>
      <c r="S32" s="570"/>
      <c r="T32" s="158"/>
      <c r="U32" s="590"/>
      <c r="V32" s="379"/>
      <c r="W32" s="379"/>
      <c r="X32" s="379"/>
      <c r="Y32" s="379"/>
      <c r="Z32" s="379"/>
      <c r="AA32" s="379"/>
      <c r="AB32" s="379"/>
      <c r="AC32" s="379"/>
      <c r="AD32" s="379"/>
      <c r="AE32" s="379"/>
      <c r="AF32" s="591"/>
      <c r="AG32" s="157"/>
      <c r="AH32" s="189"/>
      <c r="AI32" s="189"/>
      <c r="AJ32" s="189"/>
      <c r="AK32" s="189"/>
      <c r="AL32" s="189"/>
      <c r="AM32" s="189"/>
      <c r="AN32" s="229"/>
      <c r="AO32" s="21"/>
      <c r="AP32" s="1123"/>
      <c r="AQ32" s="1123"/>
      <c r="AR32" s="1123"/>
      <c r="AS32" s="1123"/>
      <c r="AT32" s="1123"/>
      <c r="AU32" s="156"/>
    </row>
    <row r="33" spans="2:47" s="162" customFormat="1" ht="7.5" customHeight="1">
      <c r="B33" s="573"/>
      <c r="D33" s="180"/>
      <c r="E33" s="179"/>
      <c r="F33" s="180"/>
      <c r="G33" s="181"/>
      <c r="H33" s="181"/>
      <c r="I33" s="181"/>
      <c r="K33" s="237"/>
      <c r="L33" s="182"/>
      <c r="M33" s="416"/>
      <c r="N33" s="416"/>
      <c r="O33" s="416"/>
      <c r="P33" s="416"/>
      <c r="Q33" s="416"/>
      <c r="R33" s="416"/>
      <c r="S33" s="574"/>
      <c r="T33" s="169"/>
      <c r="U33" s="660"/>
      <c r="V33" s="661"/>
      <c r="W33" s="661"/>
      <c r="X33" s="661"/>
      <c r="Y33" s="661"/>
      <c r="Z33" s="661"/>
      <c r="AA33" s="661"/>
      <c r="AB33" s="661"/>
      <c r="AC33" s="661"/>
      <c r="AD33" s="661"/>
      <c r="AE33" s="661"/>
      <c r="AF33" s="662"/>
      <c r="AG33" s="159"/>
      <c r="AH33" s="381"/>
      <c r="AI33" s="381"/>
      <c r="AJ33" s="381"/>
      <c r="AK33" s="381"/>
      <c r="AL33" s="381"/>
      <c r="AM33" s="381"/>
      <c r="AN33" s="436"/>
      <c r="AO33" s="160"/>
      <c r="AP33" s="1123"/>
      <c r="AQ33" s="1123"/>
      <c r="AR33" s="1123"/>
      <c r="AS33" s="1123"/>
      <c r="AT33" s="1123"/>
      <c r="AU33" s="161"/>
    </row>
    <row r="34" spans="2:47" ht="23.25" customHeight="1">
      <c r="B34" s="467"/>
      <c r="C34" s="382" t="s">
        <v>421</v>
      </c>
      <c r="D34" s="171"/>
      <c r="E34" s="172"/>
      <c r="F34" s="171"/>
      <c r="G34" s="183"/>
      <c r="H34" s="183"/>
      <c r="I34" s="183"/>
      <c r="J34" s="183"/>
      <c r="K34" s="557" t="s">
        <v>422</v>
      </c>
      <c r="L34" s="184"/>
      <c r="M34" s="416"/>
      <c r="N34" s="416"/>
      <c r="O34" s="416"/>
      <c r="P34" s="416"/>
      <c r="Q34" s="416"/>
      <c r="R34" s="416"/>
      <c r="S34" s="575"/>
      <c r="T34" s="157"/>
      <c r="U34" s="535" t="s">
        <v>423</v>
      </c>
      <c r="V34" s="185"/>
      <c r="W34" s="185"/>
      <c r="X34" s="185"/>
      <c r="Y34" s="185"/>
      <c r="Z34" s="185"/>
      <c r="AA34" s="185"/>
      <c r="AB34" s="185"/>
      <c r="AC34" s="185"/>
      <c r="AD34" s="185"/>
      <c r="AE34" s="185"/>
      <c r="AF34" s="185"/>
      <c r="AG34" s="157"/>
      <c r="AH34" s="189"/>
      <c r="AI34" s="189"/>
      <c r="AJ34" s="189"/>
      <c r="AK34" s="189"/>
      <c r="AL34" s="189"/>
      <c r="AM34" s="189"/>
      <c r="AN34" s="229"/>
      <c r="AO34" s="21"/>
      <c r="AP34" s="1123"/>
      <c r="AQ34" s="1123"/>
      <c r="AR34" s="1123"/>
      <c r="AS34" s="1123"/>
      <c r="AT34" s="1123"/>
      <c r="AU34" s="156"/>
    </row>
    <row r="35" spans="2:47" ht="23.25" customHeight="1">
      <c r="B35" s="467"/>
      <c r="D35" s="171"/>
      <c r="E35" s="172"/>
      <c r="F35" s="171"/>
      <c r="G35" s="183"/>
      <c r="H35" s="183"/>
      <c r="I35" s="183"/>
      <c r="J35" s="183"/>
      <c r="L35" s="184"/>
      <c r="M35" s="416"/>
      <c r="N35" s="416"/>
      <c r="O35" s="416"/>
      <c r="P35" s="416"/>
      <c r="Q35" s="416"/>
      <c r="R35" s="416"/>
      <c r="S35" s="575"/>
      <c r="T35" s="157"/>
      <c r="U35" s="592"/>
      <c r="V35" s="382" t="s">
        <v>424</v>
      </c>
      <c r="W35" s="189"/>
      <c r="X35" s="189"/>
      <c r="Y35" s="189"/>
      <c r="Z35" s="189"/>
      <c r="AA35" s="189"/>
      <c r="AB35" s="419" t="s">
        <v>425</v>
      </c>
      <c r="AC35" s="203"/>
      <c r="AD35" s="203"/>
      <c r="AE35" s="203"/>
      <c r="AF35" s="575"/>
      <c r="AG35" s="157"/>
      <c r="AH35" s="189"/>
      <c r="AI35" s="173"/>
      <c r="AJ35" s="173"/>
      <c r="AK35" s="173"/>
      <c r="AL35" s="173"/>
      <c r="AM35" s="173"/>
      <c r="AN35" s="173"/>
      <c r="AO35" s="21"/>
      <c r="AP35" s="1123"/>
      <c r="AQ35" s="1123"/>
      <c r="AR35" s="1123"/>
      <c r="AS35" s="1123"/>
      <c r="AT35" s="1123"/>
      <c r="AU35" s="156"/>
    </row>
    <row r="36" spans="2:47" ht="21" customHeight="1">
      <c r="B36" s="467"/>
      <c r="C36" s="172"/>
      <c r="D36" s="171"/>
      <c r="E36" s="172"/>
      <c r="F36" s="171"/>
      <c r="G36" s="183"/>
      <c r="H36" s="183"/>
      <c r="I36" s="183"/>
      <c r="J36" s="183"/>
      <c r="K36" s="183"/>
      <c r="L36" s="184"/>
      <c r="M36" s="416"/>
      <c r="N36" s="416"/>
      <c r="O36" s="416"/>
      <c r="P36" s="416"/>
      <c r="Q36" s="416"/>
      <c r="R36" s="416"/>
      <c r="S36" s="575"/>
      <c r="T36" s="157"/>
      <c r="U36" s="467"/>
      <c r="V36" s="173"/>
      <c r="W36" s="173"/>
      <c r="X36" s="173"/>
      <c r="Y36" s="173"/>
      <c r="Z36" s="173"/>
      <c r="AA36" s="189"/>
      <c r="AB36" s="204"/>
      <c r="AC36" s="204"/>
      <c r="AD36" s="204"/>
      <c r="AE36" s="204"/>
      <c r="AF36" s="575"/>
      <c r="AG36" s="157"/>
      <c r="AH36" s="189"/>
      <c r="AI36" s="173"/>
      <c r="AJ36" s="173"/>
      <c r="AK36" s="173"/>
      <c r="AL36" s="173"/>
      <c r="AM36" s="173"/>
      <c r="AN36" s="173"/>
      <c r="AO36" s="21"/>
      <c r="AP36" s="1123"/>
      <c r="AQ36" s="1123"/>
      <c r="AR36" s="1123"/>
      <c r="AS36" s="1123"/>
      <c r="AT36" s="1123"/>
      <c r="AU36" s="156"/>
    </row>
    <row r="37" spans="2:47" ht="21" customHeight="1">
      <c r="B37" s="467"/>
      <c r="C37" s="173"/>
      <c r="D37" s="171"/>
      <c r="E37" s="172"/>
      <c r="F37" s="171"/>
      <c r="G37" s="173"/>
      <c r="H37" s="173"/>
      <c r="I37" s="173"/>
      <c r="J37" s="173"/>
      <c r="K37" s="173"/>
      <c r="L37" s="173"/>
      <c r="M37" s="416"/>
      <c r="N37" s="416"/>
      <c r="O37" s="416"/>
      <c r="P37" s="416"/>
      <c r="Q37" s="416"/>
      <c r="R37" s="416"/>
      <c r="S37" s="473"/>
      <c r="U37" s="467"/>
      <c r="V37" s="173"/>
      <c r="W37" s="173"/>
      <c r="X37" s="173"/>
      <c r="Y37" s="173"/>
      <c r="Z37" s="173"/>
      <c r="AA37" s="189"/>
      <c r="AB37" s="204"/>
      <c r="AC37" s="204"/>
      <c r="AD37" s="204"/>
      <c r="AE37" s="204"/>
      <c r="AF37" s="473"/>
      <c r="AG37" s="41"/>
      <c r="AH37" s="420"/>
      <c r="AI37" s="173"/>
      <c r="AJ37" s="173"/>
      <c r="AK37" s="173"/>
      <c r="AL37" s="173"/>
      <c r="AM37" s="173"/>
      <c r="AN37" s="173"/>
      <c r="AO37" s="21"/>
      <c r="AP37" s="1123"/>
      <c r="AQ37" s="1123"/>
      <c r="AR37" s="1123"/>
      <c r="AS37" s="1123"/>
      <c r="AT37" s="1123"/>
      <c r="AU37" s="156"/>
    </row>
    <row r="38" spans="2:47" ht="21" customHeight="1">
      <c r="B38" s="467"/>
      <c r="C38" s="173"/>
      <c r="D38" s="171"/>
      <c r="E38" s="172"/>
      <c r="F38" s="171"/>
      <c r="G38" s="173"/>
      <c r="H38" s="173"/>
      <c r="I38" s="173"/>
      <c r="J38" s="173"/>
      <c r="K38" s="173"/>
      <c r="L38" s="173"/>
      <c r="M38" s="416"/>
      <c r="N38" s="416"/>
      <c r="O38" s="416"/>
      <c r="P38" s="416"/>
      <c r="Q38" s="416"/>
      <c r="R38" s="416"/>
      <c r="S38" s="473"/>
      <c r="U38" s="467"/>
      <c r="V38" s="173"/>
      <c r="W38" s="173"/>
      <c r="X38" s="173"/>
      <c r="Y38" s="173"/>
      <c r="Z38" s="173"/>
      <c r="AA38" s="189"/>
      <c r="AB38" s="204"/>
      <c r="AC38" s="204"/>
      <c r="AD38" s="204"/>
      <c r="AE38" s="204"/>
      <c r="AF38" s="473"/>
      <c r="AG38" s="41"/>
      <c r="AH38" s="420"/>
      <c r="AI38" s="173"/>
      <c r="AJ38" s="173"/>
      <c r="AK38" s="173"/>
      <c r="AL38" s="173"/>
      <c r="AM38" s="173"/>
      <c r="AN38" s="173"/>
      <c r="AO38" s="21"/>
      <c r="AP38" s="163"/>
      <c r="AQ38" s="163"/>
      <c r="AR38" s="163"/>
      <c r="AS38" s="163"/>
      <c r="AT38" s="163"/>
      <c r="AU38" s="156"/>
    </row>
    <row r="39" spans="2:47" ht="21" customHeight="1">
      <c r="B39" s="467"/>
      <c r="C39" s="173"/>
      <c r="D39" s="171"/>
      <c r="E39" s="873"/>
      <c r="F39" s="171"/>
      <c r="G39" s="173"/>
      <c r="H39" s="173"/>
      <c r="I39" s="173"/>
      <c r="J39" s="173"/>
      <c r="K39" s="173"/>
      <c r="L39" s="173"/>
      <c r="M39" s="416"/>
      <c r="N39" s="416"/>
      <c r="O39" s="416"/>
      <c r="P39" s="416"/>
      <c r="Q39" s="416"/>
      <c r="R39" s="416"/>
      <c r="S39" s="473"/>
      <c r="U39" s="467"/>
      <c r="V39" s="173"/>
      <c r="W39" s="173"/>
      <c r="X39" s="173"/>
      <c r="Y39" s="173"/>
      <c r="Z39" s="173"/>
      <c r="AA39" s="189"/>
      <c r="AB39" s="204"/>
      <c r="AC39" s="204"/>
      <c r="AD39" s="204"/>
      <c r="AE39" s="204"/>
      <c r="AF39" s="473"/>
      <c r="AG39" s="41"/>
      <c r="AH39" s="420"/>
      <c r="AI39" s="173"/>
      <c r="AJ39" s="437"/>
      <c r="AK39" s="437"/>
      <c r="AL39" s="437"/>
      <c r="AM39" s="437"/>
      <c r="AN39" s="437"/>
      <c r="AO39" s="21"/>
      <c r="AP39" s="163"/>
      <c r="AQ39" s="163"/>
      <c r="AR39" s="163"/>
      <c r="AS39" s="163"/>
      <c r="AT39" s="163"/>
      <c r="AU39" s="156"/>
    </row>
    <row r="40" spans="2:47" ht="21" customHeight="1">
      <c r="B40" s="467"/>
      <c r="C40" s="172"/>
      <c r="D40" s="171"/>
      <c r="E40" s="172"/>
      <c r="F40" s="171"/>
      <c r="G40" s="173"/>
      <c r="H40" s="173"/>
      <c r="I40" s="173"/>
      <c r="J40" s="173"/>
      <c r="K40" s="173"/>
      <c r="L40" s="173"/>
      <c r="M40" s="416"/>
      <c r="N40" s="416"/>
      <c r="O40" s="416"/>
      <c r="P40" s="416"/>
      <c r="Q40" s="416"/>
      <c r="R40" s="416"/>
      <c r="S40" s="473"/>
      <c r="U40" s="467"/>
      <c r="V40" s="173"/>
      <c r="W40" s="173"/>
      <c r="X40" s="173"/>
      <c r="Y40" s="173"/>
      <c r="Z40" s="173"/>
      <c r="AA40" s="189"/>
      <c r="AB40" s="204"/>
      <c r="AC40" s="204"/>
      <c r="AD40" s="204"/>
      <c r="AE40" s="204"/>
      <c r="AF40" s="473"/>
      <c r="AG40" s="41"/>
      <c r="AH40" s="420"/>
      <c r="AI40" s="173"/>
      <c r="AJ40" s="438"/>
      <c r="AK40" s="438"/>
      <c r="AL40" s="438"/>
      <c r="AM40" s="438"/>
      <c r="AN40" s="439"/>
      <c r="AO40" s="21"/>
      <c r="AP40" s="163"/>
      <c r="AQ40" s="163"/>
      <c r="AR40" s="163"/>
      <c r="AS40" s="163"/>
      <c r="AT40" s="163"/>
      <c r="AU40" s="156"/>
    </row>
    <row r="41" spans="2:47" ht="21" customHeight="1">
      <c r="B41" s="467"/>
      <c r="C41" s="172"/>
      <c r="D41" s="171"/>
      <c r="E41" s="172"/>
      <c r="F41" s="171"/>
      <c r="G41" s="173"/>
      <c r="H41" s="173"/>
      <c r="I41" s="173"/>
      <c r="J41" s="173"/>
      <c r="K41" s="173"/>
      <c r="L41" s="173"/>
      <c r="M41" s="416"/>
      <c r="N41" s="416"/>
      <c r="O41" s="416"/>
      <c r="P41" s="416"/>
      <c r="Q41" s="416"/>
      <c r="R41" s="416"/>
      <c r="S41" s="473"/>
      <c r="U41" s="467"/>
      <c r="V41" s="173"/>
      <c r="W41" s="173"/>
      <c r="X41" s="173"/>
      <c r="Y41" s="173"/>
      <c r="Z41" s="173"/>
      <c r="AA41" s="189"/>
      <c r="AB41" s="204"/>
      <c r="AC41" s="204"/>
      <c r="AD41" s="204"/>
      <c r="AE41" s="204"/>
      <c r="AF41" s="473"/>
      <c r="AG41" s="41"/>
      <c r="AH41" s="420"/>
      <c r="AI41" s="173"/>
      <c r="AJ41" s="440"/>
      <c r="AK41" s="440"/>
      <c r="AL41" s="440"/>
      <c r="AM41" s="440"/>
      <c r="AN41" s="440"/>
      <c r="AO41" s="21"/>
      <c r="AP41" s="163"/>
      <c r="AQ41" s="163"/>
      <c r="AR41" s="163"/>
      <c r="AS41" s="163"/>
      <c r="AT41" s="163"/>
      <c r="AU41" s="156"/>
    </row>
    <row r="42" spans="2:47" ht="21" customHeight="1">
      <c r="B42" s="467"/>
      <c r="C42" s="172"/>
      <c r="D42" s="171"/>
      <c r="E42" s="172"/>
      <c r="F42" s="171"/>
      <c r="G42" s="173"/>
      <c r="H42" s="173"/>
      <c r="I42" s="173"/>
      <c r="J42" s="173"/>
      <c r="K42" s="173"/>
      <c r="L42" s="173"/>
      <c r="M42" s="416"/>
      <c r="N42" s="416"/>
      <c r="O42" s="416"/>
      <c r="P42" s="416"/>
      <c r="Q42" s="416"/>
      <c r="R42" s="416"/>
      <c r="S42" s="473"/>
      <c r="U42" s="467"/>
      <c r="V42" s="173"/>
      <c r="W42" s="173"/>
      <c r="X42" s="173"/>
      <c r="Y42" s="173"/>
      <c r="Z42" s="173"/>
      <c r="AA42" s="173"/>
      <c r="AB42" s="204"/>
      <c r="AC42" s="204"/>
      <c r="AD42" s="204"/>
      <c r="AE42" s="204"/>
      <c r="AF42" s="473"/>
      <c r="AG42" s="41"/>
      <c r="AH42" s="420"/>
      <c r="AI42" s="173"/>
      <c r="AJ42" s="173"/>
      <c r="AK42" s="173"/>
      <c r="AL42" s="173"/>
      <c r="AM42" s="229"/>
      <c r="AN42" s="173"/>
      <c r="AO42" s="21"/>
      <c r="AP42" s="163"/>
      <c r="AQ42" s="163"/>
      <c r="AR42" s="163"/>
      <c r="AS42" s="163"/>
      <c r="AT42" s="163"/>
      <c r="AU42" s="156"/>
    </row>
    <row r="43" spans="2:47" ht="21" customHeight="1">
      <c r="B43" s="467"/>
      <c r="C43" s="172"/>
      <c r="D43" s="171"/>
      <c r="E43" s="172"/>
      <c r="F43" s="171"/>
      <c r="G43" s="173"/>
      <c r="H43" s="173"/>
      <c r="I43" s="173"/>
      <c r="J43" s="173"/>
      <c r="K43" s="173"/>
      <c r="L43" s="173"/>
      <c r="M43" s="416"/>
      <c r="N43" s="416"/>
      <c r="O43" s="416"/>
      <c r="P43" s="416"/>
      <c r="Q43" s="416"/>
      <c r="R43" s="416"/>
      <c r="S43" s="473"/>
      <c r="U43" s="467"/>
      <c r="V43" s="173"/>
      <c r="W43" s="173"/>
      <c r="X43" s="173"/>
      <c r="Y43" s="173"/>
      <c r="Z43" s="173"/>
      <c r="AA43" s="173"/>
      <c r="AB43" s="204"/>
      <c r="AC43" s="204"/>
      <c r="AD43" s="204"/>
      <c r="AE43" s="204"/>
      <c r="AF43" s="473"/>
      <c r="AG43" s="41"/>
      <c r="AH43" s="420"/>
      <c r="AI43" s="173"/>
      <c r="AJ43" s="173"/>
      <c r="AK43" s="173"/>
      <c r="AL43" s="173"/>
      <c r="AM43" s="173"/>
      <c r="AN43" s="173"/>
      <c r="AO43" s="21"/>
      <c r="AP43" s="163"/>
      <c r="AQ43" s="163"/>
      <c r="AR43" s="163"/>
      <c r="AS43" s="163"/>
      <c r="AT43" s="163"/>
      <c r="AU43" s="156"/>
    </row>
    <row r="44" spans="2:47" ht="21" customHeight="1">
      <c r="B44" s="467"/>
      <c r="D44" s="171"/>
      <c r="E44" s="172"/>
      <c r="F44" s="171"/>
      <c r="G44" s="173"/>
      <c r="H44" s="173"/>
      <c r="I44" s="173"/>
      <c r="J44" s="173"/>
      <c r="K44" s="173"/>
      <c r="L44" s="173"/>
      <c r="M44" s="416"/>
      <c r="N44" s="416"/>
      <c r="O44" s="416"/>
      <c r="P44" s="416"/>
      <c r="Q44" s="416"/>
      <c r="R44" s="416"/>
      <c r="S44" s="473"/>
      <c r="U44" s="467"/>
      <c r="V44" s="173"/>
      <c r="W44" s="173"/>
      <c r="X44" s="173"/>
      <c r="Y44" s="173"/>
      <c r="Z44" s="173"/>
      <c r="AA44" s="173"/>
      <c r="AB44" s="204"/>
      <c r="AC44" s="204"/>
      <c r="AD44" s="204"/>
      <c r="AE44" s="204"/>
      <c r="AF44" s="473"/>
      <c r="AG44" s="41"/>
      <c r="AH44" s="420"/>
      <c r="AI44" s="173"/>
      <c r="AJ44" s="437"/>
      <c r="AK44" s="437"/>
      <c r="AL44" s="437"/>
      <c r="AM44" s="437"/>
      <c r="AN44" s="437"/>
      <c r="AO44" s="21"/>
      <c r="AP44" s="163"/>
      <c r="AQ44" s="163"/>
      <c r="AR44" s="163"/>
      <c r="AS44" s="163"/>
      <c r="AT44" s="163"/>
      <c r="AU44" s="156"/>
    </row>
    <row r="45" spans="2:47" ht="21" customHeight="1">
      <c r="B45" s="467"/>
      <c r="D45" s="171"/>
      <c r="E45" s="172"/>
      <c r="F45" s="171"/>
      <c r="G45" s="173"/>
      <c r="H45" s="173"/>
      <c r="I45" s="173"/>
      <c r="J45" s="173"/>
      <c r="K45" s="173"/>
      <c r="L45" s="173"/>
      <c r="M45" s="416"/>
      <c r="N45" s="416"/>
      <c r="O45" s="416"/>
      <c r="P45" s="416"/>
      <c r="Q45" s="416"/>
      <c r="R45" s="416"/>
      <c r="S45" s="473"/>
      <c r="U45" s="467"/>
      <c r="V45" s="173"/>
      <c r="W45" s="173"/>
      <c r="X45" s="173"/>
      <c r="Y45" s="173"/>
      <c r="Z45" s="173"/>
      <c r="AA45" s="173"/>
      <c r="AB45" s="204"/>
      <c r="AC45" s="204"/>
      <c r="AD45" s="205"/>
      <c r="AE45" s="205"/>
      <c r="AF45" s="473"/>
      <c r="AG45" s="41"/>
      <c r="AH45" s="420"/>
      <c r="AI45" s="173"/>
      <c r="AJ45" s="438"/>
      <c r="AK45" s="438"/>
      <c r="AL45" s="438"/>
      <c r="AM45" s="438"/>
      <c r="AN45" s="439"/>
      <c r="AO45" s="21"/>
      <c r="AP45" s="163"/>
      <c r="AQ45" s="163"/>
      <c r="AR45" s="163"/>
      <c r="AS45" s="163"/>
      <c r="AT45" s="163"/>
      <c r="AU45" s="156"/>
    </row>
    <row r="46" spans="2:47" ht="21" customHeight="1">
      <c r="B46" s="467"/>
      <c r="C46" s="172"/>
      <c r="D46" s="171"/>
      <c r="E46" s="172"/>
      <c r="F46" s="171"/>
      <c r="G46" s="173"/>
      <c r="H46" s="173"/>
      <c r="I46" s="173"/>
      <c r="J46" s="173"/>
      <c r="K46" s="173"/>
      <c r="L46" s="173"/>
      <c r="M46" s="416"/>
      <c r="N46" s="416"/>
      <c r="O46" s="416"/>
      <c r="P46" s="416"/>
      <c r="Q46" s="416"/>
      <c r="R46" s="416"/>
      <c r="S46" s="473"/>
      <c r="U46" s="467"/>
      <c r="V46" s="173"/>
      <c r="W46" s="173"/>
      <c r="X46" s="173"/>
      <c r="Y46" s="173"/>
      <c r="Z46" s="173"/>
      <c r="AA46" s="173"/>
      <c r="AB46" s="204"/>
      <c r="AC46" s="204"/>
      <c r="AD46" s="205"/>
      <c r="AE46" s="205"/>
      <c r="AF46" s="473"/>
      <c r="AG46" s="41"/>
      <c r="AH46" s="420"/>
      <c r="AI46" s="173"/>
      <c r="AJ46" s="440"/>
      <c r="AK46" s="440"/>
      <c r="AL46" s="440"/>
      <c r="AM46" s="440"/>
      <c r="AN46" s="440"/>
      <c r="AO46" s="21"/>
      <c r="AP46" s="163"/>
      <c r="AQ46" s="163"/>
      <c r="AR46" s="163"/>
      <c r="AS46" s="163"/>
      <c r="AT46" s="163"/>
      <c r="AU46" s="156"/>
    </row>
    <row r="47" spans="2:47" ht="21" customHeight="1">
      <c r="B47" s="467"/>
      <c r="C47" s="172"/>
      <c r="D47" s="171"/>
      <c r="E47" s="172"/>
      <c r="F47" s="171"/>
      <c r="G47" s="173"/>
      <c r="H47" s="173"/>
      <c r="I47" s="173"/>
      <c r="J47" s="173"/>
      <c r="K47" s="173"/>
      <c r="L47" s="173"/>
      <c r="M47" s="416"/>
      <c r="N47" s="416"/>
      <c r="O47" s="416"/>
      <c r="P47" s="416"/>
      <c r="Q47" s="416"/>
      <c r="R47" s="416"/>
      <c r="S47" s="473"/>
      <c r="U47" s="467"/>
      <c r="V47" s="173"/>
      <c r="W47" s="173"/>
      <c r="X47" s="173"/>
      <c r="Y47" s="173"/>
      <c r="Z47" s="173"/>
      <c r="AA47" s="173"/>
      <c r="AB47" s="204"/>
      <c r="AC47" s="204"/>
      <c r="AD47" s="205"/>
      <c r="AE47" s="205"/>
      <c r="AF47" s="473"/>
      <c r="AG47" s="41"/>
      <c r="AH47" s="420"/>
      <c r="AI47" s="173"/>
      <c r="AJ47" s="437"/>
      <c r="AK47" s="437"/>
      <c r="AL47" s="440"/>
      <c r="AM47" s="441"/>
      <c r="AN47" s="229"/>
      <c r="AO47" s="21"/>
      <c r="AP47" s="163"/>
      <c r="AQ47" s="163"/>
      <c r="AR47" s="163"/>
      <c r="AS47" s="163"/>
      <c r="AT47" s="163"/>
      <c r="AU47" s="156"/>
    </row>
    <row r="48" spans="2:47" ht="21" customHeight="1">
      <c r="B48" s="467"/>
      <c r="C48" s="172"/>
      <c r="D48" s="171"/>
      <c r="E48" s="172"/>
      <c r="F48" s="171"/>
      <c r="G48" s="173"/>
      <c r="H48" s="173"/>
      <c r="I48" s="173"/>
      <c r="J48" s="173"/>
      <c r="K48" s="173"/>
      <c r="L48" s="173"/>
      <c r="M48" s="416"/>
      <c r="N48" s="416"/>
      <c r="O48" s="416"/>
      <c r="P48" s="416"/>
      <c r="Q48" s="416"/>
      <c r="R48" s="416"/>
      <c r="S48" s="473"/>
      <c r="U48" s="467"/>
      <c r="V48" s="173"/>
      <c r="W48" s="173"/>
      <c r="X48" s="173"/>
      <c r="Y48" s="173"/>
      <c r="Z48" s="173"/>
      <c r="AA48" s="173"/>
      <c r="AB48" s="204"/>
      <c r="AC48" s="204"/>
      <c r="AD48" s="205"/>
      <c r="AE48" s="205"/>
      <c r="AF48" s="473"/>
      <c r="AG48" s="41"/>
      <c r="AH48" s="420"/>
      <c r="AI48" s="420"/>
      <c r="AJ48" s="420"/>
      <c r="AK48" s="420"/>
      <c r="AL48" s="441"/>
      <c r="AM48" s="441"/>
      <c r="AN48" s="229"/>
      <c r="AO48" s="21"/>
      <c r="AP48" s="163"/>
      <c r="AQ48" s="163"/>
      <c r="AR48" s="163"/>
      <c r="AS48" s="163"/>
      <c r="AT48" s="163"/>
      <c r="AU48" s="156"/>
    </row>
    <row r="49" spans="2:48" ht="21" customHeight="1">
      <c r="B49" s="467"/>
      <c r="C49" s="172"/>
      <c r="D49" s="171"/>
      <c r="E49" s="172"/>
      <c r="F49" s="171"/>
      <c r="G49" s="173"/>
      <c r="H49" s="173"/>
      <c r="I49" s="173"/>
      <c r="J49" s="173"/>
      <c r="K49" s="173"/>
      <c r="L49" s="173"/>
      <c r="M49" s="416"/>
      <c r="N49" s="416"/>
      <c r="O49" s="416"/>
      <c r="P49" s="416"/>
      <c r="Q49" s="416"/>
      <c r="R49" s="416"/>
      <c r="S49" s="473"/>
      <c r="U49" s="467"/>
      <c r="V49" s="173"/>
      <c r="W49" s="173"/>
      <c r="X49" s="173"/>
      <c r="Y49" s="173"/>
      <c r="Z49" s="173"/>
      <c r="AA49" s="173"/>
      <c r="AB49" s="173"/>
      <c r="AC49" s="173"/>
      <c r="AD49" s="173"/>
      <c r="AE49" s="173"/>
      <c r="AF49" s="473"/>
      <c r="AG49" s="41"/>
      <c r="AH49" s="420"/>
      <c r="AI49" s="420"/>
      <c r="AJ49" s="420"/>
      <c r="AK49" s="420"/>
      <c r="AL49" s="441"/>
      <c r="AM49" s="441"/>
      <c r="AN49" s="229"/>
      <c r="AO49" s="21"/>
      <c r="AP49" s="163"/>
      <c r="AQ49" s="163"/>
      <c r="AR49" s="163"/>
      <c r="AS49" s="163"/>
      <c r="AT49" s="163"/>
      <c r="AU49" s="156"/>
    </row>
    <row r="50" spans="2:48" ht="18.95" customHeight="1">
      <c r="B50" s="467"/>
      <c r="C50" s="172"/>
      <c r="D50" s="171"/>
      <c r="E50" s="172"/>
      <c r="F50" s="171"/>
      <c r="G50" s="173"/>
      <c r="H50" s="173"/>
      <c r="I50" s="173"/>
      <c r="J50" s="173"/>
      <c r="K50" s="173"/>
      <c r="L50" s="173"/>
      <c r="M50" s="416"/>
      <c r="N50" s="416"/>
      <c r="O50" s="416"/>
      <c r="P50" s="416"/>
      <c r="Q50" s="416"/>
      <c r="R50" s="416"/>
      <c r="S50" s="473"/>
      <c r="U50" s="467"/>
      <c r="V50" s="1138" t="s">
        <v>426</v>
      </c>
      <c r="W50" s="1139"/>
      <c r="X50" s="1139"/>
      <c r="Y50" s="1139"/>
      <c r="Z50" s="1140"/>
      <c r="AA50" s="173"/>
      <c r="AB50" s="682"/>
      <c r="AC50" s="1136" t="s">
        <v>1607</v>
      </c>
      <c r="AD50" s="1136" t="s">
        <v>1608</v>
      </c>
      <c r="AE50" s="1144" t="s">
        <v>427</v>
      </c>
      <c r="AF50" s="473"/>
      <c r="AG50" s="41"/>
      <c r="AH50" s="420"/>
      <c r="AI50" s="173" t="s">
        <v>428</v>
      </c>
      <c r="AJ50" s="420"/>
      <c r="AK50" s="420"/>
      <c r="AL50" s="441"/>
      <c r="AM50" s="441"/>
      <c r="AN50" s="229"/>
      <c r="AO50" s="21"/>
      <c r="AP50" s="163"/>
      <c r="AQ50" s="163"/>
      <c r="AR50" s="163"/>
      <c r="AS50" s="163"/>
      <c r="AT50" s="163"/>
      <c r="AU50" s="156"/>
    </row>
    <row r="51" spans="2:48" ht="18.95" customHeight="1">
      <c r="B51" s="467"/>
      <c r="C51" s="172"/>
      <c r="D51" s="171"/>
      <c r="E51" s="172"/>
      <c r="F51" s="171"/>
      <c r="G51" s="173"/>
      <c r="H51" s="173"/>
      <c r="I51" s="173"/>
      <c r="J51" s="173"/>
      <c r="K51" s="173"/>
      <c r="L51" s="173"/>
      <c r="M51" s="416"/>
      <c r="N51" s="416"/>
      <c r="O51" s="416"/>
      <c r="P51" s="416"/>
      <c r="Q51" s="416"/>
      <c r="R51" s="416"/>
      <c r="S51" s="473"/>
      <c r="U51" s="467"/>
      <c r="V51" s="685" t="s">
        <v>429</v>
      </c>
      <c r="W51" s="685"/>
      <c r="X51" s="683"/>
      <c r="Y51" s="684"/>
      <c r="Z51" s="837">
        <f>R27</f>
        <v>6.1509295501877774E-2</v>
      </c>
      <c r="AA51" s="173"/>
      <c r="AB51" s="677"/>
      <c r="AC51" s="1137"/>
      <c r="AD51" s="1137"/>
      <c r="AE51" s="1145"/>
      <c r="AF51" s="473"/>
      <c r="AG51" s="41"/>
      <c r="AH51" s="420"/>
      <c r="AI51" s="173" t="s">
        <v>430</v>
      </c>
      <c r="AJ51" s="420"/>
      <c r="AK51" s="420"/>
      <c r="AL51" s="441"/>
      <c r="AM51" s="441"/>
      <c r="AN51" s="229"/>
      <c r="AO51" s="21"/>
      <c r="AP51" s="163"/>
      <c r="AQ51" s="163"/>
      <c r="AR51" s="163"/>
      <c r="AS51" s="163"/>
      <c r="AT51" s="163"/>
      <c r="AU51" s="156"/>
    </row>
    <row r="52" spans="2:48" ht="18.95" customHeight="1">
      <c r="B52" s="467"/>
      <c r="C52" s="172"/>
      <c r="D52" s="171"/>
      <c r="E52" s="172"/>
      <c r="F52" s="171"/>
      <c r="G52" s="173"/>
      <c r="H52" s="173"/>
      <c r="I52" s="173"/>
      <c r="J52" s="173"/>
      <c r="K52" s="173"/>
      <c r="L52" s="173"/>
      <c r="M52" s="416"/>
      <c r="N52" s="416"/>
      <c r="O52" s="416"/>
      <c r="P52" s="416"/>
      <c r="Q52" s="416"/>
      <c r="R52" s="416"/>
      <c r="S52" s="473"/>
      <c r="U52" s="467"/>
      <c r="V52" s="685" t="s">
        <v>431</v>
      </c>
      <c r="W52" s="685"/>
      <c r="X52" s="683"/>
      <c r="Y52" s="684"/>
      <c r="Z52" s="837">
        <f>AD19/R26</f>
        <v>4.9487415390260336</v>
      </c>
      <c r="AA52" s="173"/>
      <c r="AB52" s="678" t="s">
        <v>413</v>
      </c>
      <c r="AC52" s="679">
        <f>$AD6</f>
        <v>84510.861000000004</v>
      </c>
      <c r="AD52" s="680">
        <f>R19+R20</f>
        <v>1314.1968722400002</v>
      </c>
      <c r="AE52" s="681">
        <f t="shared" ref="AE52:AE54" si="6">IFERROR(AD52/AC52,"-")</f>
        <v>1.5550626945334283E-2</v>
      </c>
      <c r="AF52" s="473"/>
      <c r="AG52" s="41"/>
      <c r="AH52" s="420"/>
      <c r="AI52" s="420"/>
      <c r="AJ52" s="420"/>
      <c r="AK52" s="420"/>
      <c r="AL52" s="441"/>
      <c r="AM52" s="441"/>
      <c r="AN52" s="229"/>
      <c r="AO52" s="21"/>
      <c r="AP52" s="163"/>
      <c r="AQ52" s="163"/>
      <c r="AR52" s="163"/>
      <c r="AS52" s="163"/>
      <c r="AT52" s="163"/>
      <c r="AU52" s="156"/>
    </row>
    <row r="53" spans="2:48" ht="18.95" customHeight="1">
      <c r="B53" s="467"/>
      <c r="C53" s="172"/>
      <c r="D53" s="171"/>
      <c r="E53" s="172"/>
      <c r="F53" s="171"/>
      <c r="G53" s="173"/>
      <c r="H53" s="173"/>
      <c r="I53" s="173"/>
      <c r="J53" s="173"/>
      <c r="K53" s="173"/>
      <c r="L53" s="173"/>
      <c r="M53" s="416"/>
      <c r="N53" s="416"/>
      <c r="O53" s="416"/>
      <c r="P53" s="416"/>
      <c r="Q53" s="416"/>
      <c r="R53" s="416"/>
      <c r="S53" s="473"/>
      <c r="U53" s="467"/>
      <c r="V53" s="685" t="s">
        <v>432</v>
      </c>
      <c r="W53" s="685" t="str">
        <f>IF($AD$19&lt;$Q$26,"不足量","余剰量")&amp;"[MWh/年]"</f>
        <v>余剰量[MWh/年]</v>
      </c>
      <c r="X53" s="686" t="s">
        <v>433</v>
      </c>
      <c r="Y53" s="1129">
        <f>IF($AD$19&lt;$R$26,(-1)*($AD$19-$R$26),$AD$19-$R$26)</f>
        <v>84368.122533833186</v>
      </c>
      <c r="Z53" s="1130"/>
      <c r="AA53" s="173"/>
      <c r="AB53" s="678" t="s">
        <v>377</v>
      </c>
      <c r="AC53" s="679">
        <f>$AD9</f>
        <v>20751.579000000005</v>
      </c>
      <c r="AD53" s="680">
        <f>R21</f>
        <v>0</v>
      </c>
      <c r="AE53" s="681">
        <f t="shared" si="6"/>
        <v>0</v>
      </c>
      <c r="AF53" s="473"/>
      <c r="AG53" s="41"/>
      <c r="AH53" s="420"/>
      <c r="AI53" s="442"/>
      <c r="AJ53" s="70" t="s">
        <v>434</v>
      </c>
      <c r="AK53" s="70" t="s">
        <v>155</v>
      </c>
      <c r="AL53" s="70" t="s">
        <v>435</v>
      </c>
      <c r="AM53" s="70" t="s">
        <v>436</v>
      </c>
      <c r="AN53" s="70" t="s">
        <v>437</v>
      </c>
      <c r="AO53" s="70" t="s">
        <v>159</v>
      </c>
      <c r="AP53" s="70" t="s">
        <v>438</v>
      </c>
      <c r="AQ53" s="70" t="s">
        <v>439</v>
      </c>
      <c r="AR53" s="70" t="s">
        <v>1550</v>
      </c>
      <c r="AS53" s="163"/>
      <c r="AT53" s="163"/>
      <c r="AU53" s="156"/>
    </row>
    <row r="54" spans="2:48" ht="27.6" customHeight="1">
      <c r="B54" s="467"/>
      <c r="C54" s="172"/>
      <c r="D54" s="171"/>
      <c r="E54" s="172"/>
      <c r="F54" s="171"/>
      <c r="G54" s="173"/>
      <c r="H54" s="173"/>
      <c r="I54" s="173"/>
      <c r="J54" s="173"/>
      <c r="K54" s="173"/>
      <c r="L54" s="173"/>
      <c r="M54" s="416"/>
      <c r="N54" s="416"/>
      <c r="O54" s="416"/>
      <c r="P54" s="416"/>
      <c r="Q54" s="416"/>
      <c r="R54" s="416"/>
      <c r="S54" s="473"/>
      <c r="U54" s="467"/>
      <c r="V54" s="171"/>
      <c r="W54" s="171"/>
      <c r="X54" s="206"/>
      <c r="Y54" s="207"/>
      <c r="Z54" s="207"/>
      <c r="AA54" s="173"/>
      <c r="AB54" s="678" t="s">
        <v>380</v>
      </c>
      <c r="AC54" s="679">
        <f>$AD10</f>
        <v>471.50799999999998</v>
      </c>
      <c r="AD54" s="679">
        <f>R22</f>
        <v>0</v>
      </c>
      <c r="AE54" s="681">
        <f t="shared" si="6"/>
        <v>0</v>
      </c>
      <c r="AF54" s="473"/>
      <c r="AG54" s="41"/>
      <c r="AH54" s="420"/>
      <c r="AI54" s="442" t="s">
        <v>440</v>
      </c>
      <c r="AJ54" s="443">
        <f>VLOOKUP(年度マスタ!$K$4&amp;"_"&amp;AJ$53,データシート1!$A$1:$BT$2000,MATCH("ca_太陽光発電（10kW未満）",データシート1!$A$1:$BT$1,0),0)</f>
        <v>39</v>
      </c>
      <c r="AK54" s="443">
        <f>VLOOKUP(年度マスタ!$K$4&amp;"_"&amp;AK$53,データシート1!$A$1:$BT$2000,MATCH("ca_太陽光発電（10kW未満）",データシート1!$A$1:$BT$1,0),0)</f>
        <v>41</v>
      </c>
      <c r="AL54" s="443">
        <f>VLOOKUP(年度マスタ!$K$4&amp;"_"&amp;AL$53,データシート1!$A$1:$BT$2000,MATCH("ca_太陽光発電（10kW未満）",データシート1!$A$1:$BT$1,0),0)</f>
        <v>42</v>
      </c>
      <c r="AM54" s="443">
        <f>VLOOKUP(年度マスタ!$K$4&amp;"_"&amp;AM$53,データシート1!$A$1:$BT$2000,MATCH("ca_太陽光発電（10kW未満）",データシート1!$A$1:$BT$1,0),0)</f>
        <v>45</v>
      </c>
      <c r="AN54" s="443">
        <f>VLOOKUP(年度マスタ!$K$4&amp;"_"&amp;AN$53,データシート1!$A$1:$BT$2000,MATCH("ca_太陽光発電（10kW未満）",データシート1!$A$1:$BT$1,0),0)</f>
        <v>49</v>
      </c>
      <c r="AO54" s="443">
        <f>VLOOKUP(年度マスタ!$K$4&amp;"_"&amp;AO$53,データシート1!$A$1:$BT$2000,MATCH("ca_太陽光発電（10kW未満）",データシート1!$A$1:$BT$1,0),0)</f>
        <v>51</v>
      </c>
      <c r="AP54" s="443">
        <f>VLOOKUP(年度マスタ!$K$4&amp;"_"&amp;AP$53,データシート1!$A$1:$BT$2000,MATCH("ca_太陽光発電（10kW未満）",データシート1!$A$1:$BT$1,0),0)</f>
        <v>53</v>
      </c>
      <c r="AQ54" s="443">
        <f>VLOOKUP(年度マスタ!$K$4&amp;"_"&amp;AQ$53,データシート1!$A$1:$BT$2000,MATCH("ca_太陽光発電（10kW未満）",データシート1!$A$1:$BT$1,0),0)</f>
        <v>56</v>
      </c>
      <c r="AR54" s="443">
        <f>VLOOKUP(年度マスタ!$K$4&amp;"_"&amp;AR$53,データシート1!$A$1:$BT$2000,MATCH("ca_太陽光発電（10kW未満）",データシート1!$A$1:$BT$1,0),0)</f>
        <v>60</v>
      </c>
      <c r="AS54" s="163"/>
      <c r="AT54" s="163"/>
      <c r="AU54" s="156"/>
    </row>
    <row r="55" spans="2:48" ht="24" customHeight="1">
      <c r="B55" s="467"/>
      <c r="C55" s="172"/>
      <c r="D55" s="171"/>
      <c r="E55" s="172"/>
      <c r="F55" s="171"/>
      <c r="G55" s="173"/>
      <c r="H55" s="173"/>
      <c r="I55" s="173"/>
      <c r="J55" s="173"/>
      <c r="K55" s="173"/>
      <c r="L55" s="173"/>
      <c r="M55" s="416"/>
      <c r="N55" s="416"/>
      <c r="O55" s="416"/>
      <c r="P55" s="416"/>
      <c r="Q55" s="416"/>
      <c r="R55" s="416"/>
      <c r="S55" s="473"/>
      <c r="U55" s="467"/>
      <c r="V55" s="173"/>
      <c r="W55" s="173"/>
      <c r="X55" s="173"/>
      <c r="Y55" s="173"/>
      <c r="Z55" s="173"/>
      <c r="AA55" s="173"/>
      <c r="AB55" s="678" t="s">
        <v>382</v>
      </c>
      <c r="AC55" s="679">
        <f>$AD13</f>
        <v>0</v>
      </c>
      <c r="AD55" s="679">
        <f>R23</f>
        <v>0</v>
      </c>
      <c r="AE55" s="681" t="str">
        <f>IFERROR(AD55/AC55,"-")</f>
        <v>-</v>
      </c>
      <c r="AF55" s="473"/>
      <c r="AG55" s="41"/>
      <c r="AH55" s="420"/>
      <c r="AI55" s="173"/>
      <c r="AJ55" s="173"/>
      <c r="AK55" s="173"/>
      <c r="AL55" s="173"/>
      <c r="AM55" s="173"/>
      <c r="AN55" s="173"/>
      <c r="AS55" s="163"/>
      <c r="AT55" s="163"/>
      <c r="AU55" s="156"/>
    </row>
    <row r="56" spans="2:48" ht="8.1" customHeight="1">
      <c r="B56" s="475"/>
      <c r="C56" s="576"/>
      <c r="D56" s="577"/>
      <c r="E56" s="576"/>
      <c r="F56" s="577"/>
      <c r="G56" s="476"/>
      <c r="H56" s="476"/>
      <c r="I56" s="476"/>
      <c r="J56" s="476"/>
      <c r="K56" s="476"/>
      <c r="L56" s="476"/>
      <c r="M56" s="578"/>
      <c r="N56" s="578"/>
      <c r="O56" s="578"/>
      <c r="P56" s="578"/>
      <c r="Q56" s="578"/>
      <c r="R56" s="578"/>
      <c r="S56" s="490"/>
      <c r="U56" s="475"/>
      <c r="V56" s="476"/>
      <c r="W56" s="476"/>
      <c r="X56" s="476"/>
      <c r="Y56" s="476"/>
      <c r="Z56" s="476"/>
      <c r="AA56" s="476"/>
      <c r="AB56" s="476"/>
      <c r="AC56" s="476"/>
      <c r="AD56" s="476"/>
      <c r="AE56" s="476"/>
      <c r="AF56" s="490"/>
      <c r="AG56" s="41"/>
      <c r="AH56" s="420"/>
      <c r="AI56" s="173"/>
      <c r="AJ56" s="438"/>
      <c r="AK56" s="438"/>
      <c r="AL56" s="438"/>
      <c r="AM56" s="438"/>
      <c r="AN56" s="438"/>
      <c r="AO56" s="164"/>
      <c r="AP56" s="164"/>
      <c r="AQ56" s="164"/>
      <c r="AR56" s="164"/>
      <c r="AS56" s="163"/>
      <c r="AT56" s="163"/>
      <c r="AU56" s="156"/>
    </row>
    <row r="57" spans="2:48" ht="55.35" customHeight="1">
      <c r="B57" s="173"/>
      <c r="C57" s="172"/>
      <c r="D57" s="171"/>
      <c r="E57" s="172"/>
      <c r="F57" s="171"/>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420"/>
      <c r="AH57" s="420"/>
      <c r="AI57" s="421"/>
      <c r="AJ57" s="421"/>
      <c r="AK57" s="421"/>
      <c r="AL57" s="173"/>
      <c r="AM57" s="173"/>
      <c r="AN57" s="173"/>
      <c r="AO57" s="173"/>
      <c r="AP57" s="422"/>
      <c r="AQ57" s="423"/>
      <c r="AR57" s="423"/>
      <c r="AS57" s="423"/>
      <c r="AT57" s="423"/>
      <c r="AU57" s="424"/>
      <c r="AV57" s="173"/>
    </row>
    <row r="58" spans="2:48" ht="45.75" customHeight="1">
      <c r="B58" s="425"/>
      <c r="C58" s="426"/>
      <c r="D58" s="427"/>
      <c r="E58" s="428"/>
      <c r="F58" s="427"/>
      <c r="G58" s="427"/>
      <c r="H58" s="427"/>
      <c r="I58" s="427"/>
      <c r="J58" s="427"/>
      <c r="K58" s="427"/>
      <c r="L58" s="427"/>
      <c r="M58" s="427"/>
      <c r="N58" s="427"/>
      <c r="O58" s="427"/>
      <c r="P58" s="427"/>
      <c r="Q58" s="230"/>
      <c r="R58" s="230"/>
      <c r="S58" s="426"/>
      <c r="T58" s="426"/>
      <c r="U58" s="426"/>
      <c r="V58" s="236"/>
      <c r="W58" s="236"/>
      <c r="X58" s="236"/>
      <c r="Y58" s="236"/>
      <c r="Z58" s="236"/>
      <c r="AA58" s="236"/>
      <c r="AB58" s="236"/>
      <c r="AC58" s="236"/>
      <c r="AD58" s="236"/>
      <c r="AE58" s="236"/>
      <c r="AF58" s="236"/>
      <c r="AG58" s="236"/>
      <c r="AH58" s="236"/>
      <c r="AI58" s="236"/>
      <c r="AJ58" s="236"/>
      <c r="AK58" s="236"/>
      <c r="AL58" s="236"/>
      <c r="AM58" s="236"/>
      <c r="AN58" s="236"/>
      <c r="AO58" s="236"/>
      <c r="AP58" s="236"/>
      <c r="AQ58" s="236"/>
      <c r="AR58" s="236"/>
      <c r="AS58" s="429"/>
      <c r="AT58" s="429"/>
      <c r="AU58" s="173"/>
      <c r="AV58" s="173"/>
    </row>
    <row r="59" spans="2:48" ht="36" customHeight="1">
      <c r="B59" s="173"/>
      <c r="C59" s="230"/>
      <c r="D59" s="236"/>
      <c r="E59" s="430"/>
      <c r="F59" s="236"/>
      <c r="G59" s="236"/>
      <c r="H59" s="236"/>
      <c r="I59" s="236"/>
      <c r="J59" s="236"/>
      <c r="K59" s="236"/>
      <c r="L59" s="236"/>
      <c r="M59" s="236"/>
      <c r="N59" s="236"/>
      <c r="O59" s="236"/>
      <c r="P59" s="236"/>
      <c r="Q59" s="236"/>
      <c r="R59" s="236"/>
      <c r="S59" s="230"/>
      <c r="T59" s="230"/>
      <c r="U59" s="230"/>
      <c r="V59" s="230"/>
      <c r="W59" s="230"/>
      <c r="X59" s="230"/>
      <c r="Y59" s="230"/>
      <c r="Z59" s="230"/>
      <c r="AA59" s="230"/>
      <c r="AB59" s="230"/>
      <c r="AC59" s="230"/>
      <c r="AD59" s="230"/>
      <c r="AE59" s="230"/>
      <c r="AF59" s="236"/>
      <c r="AG59" s="236"/>
      <c r="AH59" s="236"/>
      <c r="AI59" s="236"/>
      <c r="AJ59" s="236"/>
      <c r="AK59" s="236"/>
      <c r="AL59" s="236"/>
      <c r="AM59" s="236"/>
      <c r="AN59" s="236"/>
      <c r="AO59" s="236"/>
      <c r="AP59" s="236"/>
      <c r="AQ59" s="236"/>
      <c r="AR59" s="236"/>
      <c r="AS59" s="236"/>
      <c r="AT59" s="431"/>
      <c r="AU59" s="173"/>
      <c r="AV59" s="173"/>
    </row>
    <row r="60" spans="2:48" ht="36" customHeight="1">
      <c r="B60" s="173"/>
      <c r="C60" s="172"/>
      <c r="D60" s="171"/>
      <c r="E60" s="172"/>
      <c r="F60" s="171"/>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row>
    <row r="61" spans="2:48" ht="36" customHeight="1">
      <c r="B61" s="173"/>
      <c r="C61" s="172"/>
      <c r="D61" s="171"/>
      <c r="E61" s="172"/>
      <c r="F61" s="171"/>
      <c r="G61" s="173"/>
      <c r="H61" s="173"/>
      <c r="I61" s="173"/>
      <c r="J61" s="173"/>
      <c r="K61" s="173"/>
      <c r="L61" s="173"/>
      <c r="M61" s="173"/>
      <c r="N61" s="173"/>
      <c r="O61" s="173"/>
      <c r="P61" s="232"/>
      <c r="Q61" s="232"/>
      <c r="R61" s="232"/>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row>
    <row r="62" spans="2:48" ht="36" customHeight="1">
      <c r="B62" s="173"/>
      <c r="C62" s="172"/>
      <c r="D62" s="171"/>
      <c r="E62" s="172"/>
      <c r="F62" s="171"/>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row>
    <row r="63" spans="2:48" ht="34.35" customHeight="1">
      <c r="B63" s="173"/>
      <c r="C63" s="172"/>
      <c r="D63" s="171"/>
      <c r="E63" s="172"/>
      <c r="F63" s="171"/>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row>
    <row r="64" spans="2:48" ht="34.35" customHeight="1">
      <c r="B64" s="173"/>
      <c r="C64" s="172"/>
      <c r="D64" s="171"/>
      <c r="E64" s="172"/>
      <c r="F64" s="171"/>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row>
    <row r="65" spans="2:48" ht="34.35" customHeight="1">
      <c r="B65" s="173"/>
      <c r="C65" s="172"/>
      <c r="D65" s="171"/>
      <c r="E65" s="172"/>
      <c r="F65" s="171"/>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row>
    <row r="66" spans="2:48" ht="34.35" customHeight="1">
      <c r="B66" s="173"/>
      <c r="C66" s="172"/>
      <c r="D66" s="171"/>
      <c r="E66" s="172"/>
      <c r="F66" s="171"/>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row>
    <row r="67" spans="2:48" ht="34.35" customHeight="1">
      <c r="B67" s="173"/>
      <c r="C67" s="172"/>
      <c r="D67" s="171"/>
      <c r="E67" s="172"/>
      <c r="F67" s="171"/>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row>
    <row r="68" spans="2:48" ht="45.75" customHeight="1">
      <c r="B68" s="173"/>
      <c r="C68" s="172"/>
      <c r="D68" s="171"/>
      <c r="E68" s="172"/>
      <c r="F68" s="171"/>
      <c r="G68" s="173"/>
      <c r="H68" s="173"/>
      <c r="I68" s="173"/>
      <c r="J68" s="173"/>
      <c r="K68" s="173"/>
      <c r="L68" s="173"/>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row>
    <row r="69" spans="2:48" ht="45.75" customHeight="1">
      <c r="B69" s="173"/>
      <c r="C69" s="172"/>
      <c r="D69" s="171"/>
      <c r="E69" s="172"/>
      <c r="F69" s="171"/>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row>
    <row r="70" spans="2:48" ht="45.75" customHeight="1">
      <c r="B70" s="173"/>
      <c r="C70" s="172"/>
      <c r="D70" s="171"/>
      <c r="E70" s="172"/>
      <c r="F70" s="171"/>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row>
    <row r="71" spans="2:48" ht="45.75" customHeight="1">
      <c r="B71" s="173"/>
      <c r="C71" s="172"/>
      <c r="D71" s="171"/>
      <c r="E71" s="172"/>
      <c r="F71" s="171"/>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row>
    <row r="72" spans="2:48" ht="45.75" customHeight="1">
      <c r="B72" s="173"/>
      <c r="C72" s="172"/>
      <c r="D72" s="171"/>
      <c r="E72" s="172"/>
      <c r="F72" s="171"/>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3"/>
      <c r="AP72" s="173"/>
      <c r="AQ72" s="173"/>
      <c r="AR72" s="173"/>
      <c r="AS72" s="173"/>
      <c r="AT72" s="173"/>
      <c r="AU72" s="173"/>
      <c r="AV72" s="173"/>
    </row>
    <row r="73" spans="2:48" ht="45.75" customHeight="1">
      <c r="B73" s="173"/>
      <c r="C73" s="172"/>
      <c r="D73" s="171"/>
      <c r="E73" s="172"/>
      <c r="F73" s="171"/>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row>
    <row r="74" spans="2:48" ht="45.75" customHeight="1">
      <c r="B74" s="173"/>
      <c r="C74" s="172"/>
      <c r="D74" s="171"/>
      <c r="E74" s="172"/>
      <c r="F74" s="171"/>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row>
    <row r="75" spans="2:48" ht="46.35" customHeight="1">
      <c r="B75" s="173"/>
      <c r="C75" s="172"/>
      <c r="D75" s="171"/>
      <c r="E75" s="172"/>
      <c r="F75" s="171"/>
      <c r="G75" s="173"/>
      <c r="H75" s="173"/>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row>
    <row r="76" spans="2:48" ht="46.35" customHeight="1">
      <c r="B76" s="173"/>
      <c r="C76" s="172"/>
      <c r="D76" s="171"/>
      <c r="E76" s="172"/>
      <c r="F76" s="171"/>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row>
    <row r="77" spans="2:48" ht="46.35" customHeight="1">
      <c r="B77" s="173"/>
      <c r="C77" s="172"/>
      <c r="D77" s="171"/>
      <c r="E77" s="172"/>
      <c r="F77" s="171"/>
      <c r="G77" s="173"/>
      <c r="H77" s="173"/>
      <c r="I77" s="173"/>
      <c r="J77" s="173"/>
      <c r="K77" s="173"/>
      <c r="L77" s="173"/>
      <c r="M77" s="173"/>
      <c r="N77" s="173"/>
      <c r="O77" s="173"/>
      <c r="P77" s="173"/>
      <c r="Q77" s="173"/>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73"/>
      <c r="AO77" s="173"/>
      <c r="AP77" s="173"/>
      <c r="AQ77" s="173"/>
      <c r="AR77" s="173"/>
      <c r="AS77" s="173"/>
      <c r="AT77" s="173"/>
      <c r="AU77" s="173"/>
      <c r="AV77" s="173"/>
    </row>
    <row r="78" spans="2:48" ht="46.35" customHeight="1">
      <c r="B78" s="173"/>
      <c r="C78" s="172"/>
      <c r="D78" s="171"/>
      <c r="E78" s="172"/>
      <c r="F78" s="171"/>
      <c r="G78" s="173"/>
      <c r="H78" s="173"/>
      <c r="I78" s="173"/>
      <c r="J78" s="173"/>
      <c r="K78" s="173"/>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row>
    <row r="79" spans="2:48" ht="80.25" customHeight="1">
      <c r="B79" s="173"/>
      <c r="C79" s="172"/>
      <c r="D79" s="171"/>
      <c r="E79" s="172"/>
      <c r="F79" s="171"/>
      <c r="G79" s="173"/>
      <c r="H79" s="173"/>
      <c r="I79" s="173"/>
      <c r="J79" s="173"/>
      <c r="K79" s="173"/>
      <c r="L79" s="173"/>
      <c r="M79" s="173"/>
      <c r="N79" s="173"/>
      <c r="O79" s="173"/>
      <c r="P79" s="173"/>
      <c r="Q79" s="173"/>
      <c r="R79" s="173"/>
      <c r="S79" s="173"/>
      <c r="T79" s="173"/>
      <c r="U79" s="173"/>
      <c r="V79" s="173"/>
      <c r="W79" s="173"/>
      <c r="X79" s="173"/>
      <c r="Y79" s="173"/>
      <c r="Z79" s="173"/>
      <c r="AA79" s="173"/>
      <c r="AB79" s="173"/>
      <c r="AC79" s="173"/>
      <c r="AD79" s="173"/>
      <c r="AE79" s="173"/>
      <c r="AF79" s="173"/>
      <c r="AG79" s="173"/>
      <c r="AH79" s="173"/>
      <c r="AI79" s="173"/>
      <c r="AJ79" s="173"/>
      <c r="AK79" s="173"/>
      <c r="AL79" s="173"/>
      <c r="AM79" s="173"/>
      <c r="AN79" s="173"/>
      <c r="AO79" s="173"/>
      <c r="AP79" s="173"/>
      <c r="AQ79" s="173"/>
      <c r="AR79" s="173"/>
      <c r="AS79" s="173"/>
      <c r="AT79" s="173"/>
      <c r="AU79" s="173"/>
      <c r="AV79" s="173"/>
    </row>
    <row r="80" spans="2:48" ht="36" customHeight="1">
      <c r="B80" s="173"/>
      <c r="C80" s="172"/>
      <c r="D80" s="171"/>
      <c r="E80" s="172"/>
      <c r="F80" s="171"/>
      <c r="G80" s="173"/>
      <c r="H80" s="173"/>
      <c r="I80" s="173"/>
      <c r="J80" s="173"/>
      <c r="K80" s="173"/>
      <c r="L80" s="173"/>
      <c r="M80" s="173"/>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c r="AK80" s="173"/>
      <c r="AL80" s="173"/>
      <c r="AM80" s="173"/>
      <c r="AN80" s="173"/>
      <c r="AO80" s="173"/>
      <c r="AP80" s="173"/>
      <c r="AQ80" s="173"/>
      <c r="AR80" s="173"/>
      <c r="AS80" s="173"/>
      <c r="AT80" s="173"/>
      <c r="AU80" s="173"/>
      <c r="AV80" s="173"/>
    </row>
    <row r="81" spans="2:48" ht="36" customHeight="1">
      <c r="B81" s="173"/>
      <c r="C81" s="172"/>
      <c r="D81" s="171"/>
      <c r="E81" s="172"/>
      <c r="F81" s="171"/>
      <c r="G81" s="173"/>
      <c r="H81" s="173"/>
      <c r="I81" s="173"/>
      <c r="J81" s="173"/>
      <c r="K81" s="173"/>
      <c r="L81" s="173"/>
      <c r="M81" s="173"/>
      <c r="N81" s="173"/>
      <c r="O81" s="173"/>
      <c r="P81" s="173"/>
      <c r="Q81" s="173"/>
      <c r="R81" s="173"/>
      <c r="S81" s="173"/>
      <c r="T81" s="173"/>
      <c r="U81" s="173"/>
      <c r="V81" s="173"/>
      <c r="W81" s="173"/>
      <c r="X81" s="173"/>
      <c r="Y81" s="173"/>
      <c r="Z81" s="173"/>
      <c r="AA81" s="173"/>
      <c r="AB81" s="173"/>
      <c r="AC81" s="173"/>
      <c r="AD81" s="173"/>
      <c r="AE81" s="173"/>
      <c r="AF81" s="173"/>
      <c r="AG81" s="173"/>
      <c r="AH81" s="173"/>
      <c r="AI81" s="173"/>
      <c r="AJ81" s="173"/>
      <c r="AK81" s="173"/>
      <c r="AL81" s="173"/>
      <c r="AM81" s="173"/>
      <c r="AN81" s="173"/>
      <c r="AO81" s="173"/>
      <c r="AP81" s="173"/>
      <c r="AQ81" s="173"/>
      <c r="AR81" s="173"/>
      <c r="AS81" s="173"/>
      <c r="AT81" s="173"/>
      <c r="AU81" s="173"/>
      <c r="AV81" s="173"/>
    </row>
    <row r="82" spans="2:48" ht="36.75" customHeight="1">
      <c r="B82" s="173"/>
      <c r="C82" s="172"/>
      <c r="D82" s="171"/>
      <c r="E82" s="172"/>
      <c r="F82" s="171"/>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3"/>
      <c r="AN82" s="173"/>
      <c r="AO82" s="173"/>
      <c r="AP82" s="173"/>
      <c r="AQ82" s="173"/>
      <c r="AR82" s="173"/>
      <c r="AS82" s="173"/>
      <c r="AT82" s="173"/>
      <c r="AU82" s="173"/>
      <c r="AV82" s="173"/>
    </row>
    <row r="83" spans="2:48" ht="36.75" customHeight="1">
      <c r="B83" s="173"/>
      <c r="C83" s="172"/>
      <c r="D83" s="171"/>
      <c r="E83" s="172"/>
      <c r="F83" s="171"/>
      <c r="G83" s="173"/>
      <c r="H83" s="173"/>
      <c r="I83" s="173"/>
      <c r="J83" s="173"/>
      <c r="K83" s="173"/>
      <c r="L83" s="173"/>
      <c r="M83" s="173"/>
      <c r="N83" s="173"/>
      <c r="O83" s="173"/>
      <c r="P83" s="173"/>
      <c r="Q83" s="173"/>
      <c r="R83" s="173"/>
      <c r="S83" s="173"/>
      <c r="T83" s="173"/>
      <c r="U83" s="173"/>
      <c r="V83" s="173"/>
      <c r="W83" s="173"/>
      <c r="X83" s="173"/>
      <c r="Y83" s="173"/>
      <c r="Z83" s="173"/>
      <c r="AA83" s="173"/>
      <c r="AB83" s="173"/>
      <c r="AC83" s="173"/>
      <c r="AD83" s="173"/>
      <c r="AE83" s="173"/>
      <c r="AF83" s="173"/>
      <c r="AG83" s="173"/>
      <c r="AH83" s="173"/>
      <c r="AI83" s="173"/>
      <c r="AJ83" s="173"/>
      <c r="AK83" s="173"/>
      <c r="AL83" s="173"/>
      <c r="AM83" s="173"/>
      <c r="AN83" s="173"/>
      <c r="AO83" s="173"/>
      <c r="AP83" s="173"/>
      <c r="AQ83" s="173"/>
      <c r="AR83" s="173"/>
      <c r="AS83" s="173"/>
      <c r="AT83" s="173"/>
      <c r="AU83" s="173"/>
      <c r="AV83" s="173"/>
    </row>
    <row r="84" spans="2:48" ht="36.75" customHeight="1">
      <c r="B84" s="173"/>
      <c r="C84" s="172"/>
      <c r="D84" s="171"/>
      <c r="E84" s="172"/>
      <c r="F84" s="171"/>
      <c r="G84" s="173"/>
      <c r="H84" s="173"/>
      <c r="I84" s="173"/>
      <c r="J84" s="173"/>
      <c r="K84" s="173"/>
      <c r="L84" s="173"/>
      <c r="M84" s="173"/>
      <c r="N84" s="173"/>
      <c r="O84" s="173"/>
      <c r="P84" s="173"/>
      <c r="Q84" s="173"/>
      <c r="R84" s="173"/>
      <c r="S84" s="173"/>
      <c r="T84" s="173"/>
      <c r="U84" s="173"/>
      <c r="V84" s="173"/>
      <c r="W84" s="173"/>
      <c r="X84" s="173"/>
      <c r="Y84" s="173"/>
      <c r="Z84" s="173"/>
      <c r="AA84" s="173"/>
      <c r="AB84" s="173"/>
      <c r="AC84" s="173"/>
      <c r="AD84" s="173"/>
      <c r="AE84" s="173"/>
      <c r="AF84" s="173"/>
      <c r="AG84" s="173"/>
      <c r="AH84" s="173"/>
      <c r="AI84" s="173"/>
      <c r="AJ84" s="173"/>
      <c r="AK84" s="173"/>
      <c r="AL84" s="173"/>
      <c r="AM84" s="173"/>
      <c r="AN84" s="173"/>
      <c r="AO84" s="173"/>
      <c r="AP84" s="173"/>
      <c r="AQ84" s="173"/>
      <c r="AR84" s="173"/>
      <c r="AS84" s="173"/>
      <c r="AT84" s="173"/>
      <c r="AU84" s="173"/>
      <c r="AV84" s="173"/>
    </row>
    <row r="85" spans="2:48" ht="36.75" customHeight="1">
      <c r="B85" s="173"/>
      <c r="C85" s="172"/>
      <c r="D85" s="171"/>
      <c r="E85" s="172"/>
      <c r="F85" s="171"/>
      <c r="G85" s="173"/>
      <c r="H85" s="173"/>
      <c r="I85" s="173"/>
      <c r="J85" s="173"/>
      <c r="K85" s="173"/>
      <c r="L85" s="173"/>
      <c r="M85" s="173"/>
      <c r="N85" s="173"/>
      <c r="O85" s="173"/>
      <c r="P85" s="173"/>
      <c r="Q85" s="173"/>
      <c r="R85" s="173"/>
      <c r="S85" s="172"/>
      <c r="T85" s="172"/>
      <c r="U85" s="172"/>
      <c r="V85" s="173"/>
      <c r="W85" s="173"/>
      <c r="X85" s="173"/>
      <c r="Y85" s="173"/>
      <c r="Z85" s="173"/>
      <c r="AA85" s="173"/>
      <c r="AB85" s="173"/>
      <c r="AC85" s="173"/>
      <c r="AD85" s="173"/>
      <c r="AE85" s="173"/>
      <c r="AF85" s="173"/>
      <c r="AG85" s="173"/>
      <c r="AH85" s="173"/>
      <c r="AI85" s="173"/>
      <c r="AJ85" s="173"/>
      <c r="AK85" s="173"/>
      <c r="AL85" s="173"/>
      <c r="AM85" s="173"/>
      <c r="AN85" s="173"/>
      <c r="AO85" s="173"/>
      <c r="AP85" s="173"/>
      <c r="AQ85" s="173"/>
      <c r="AR85" s="173"/>
      <c r="AS85" s="173"/>
      <c r="AT85" s="173"/>
      <c r="AU85" s="173"/>
      <c r="AV85" s="173"/>
    </row>
    <row r="86" spans="2:48" ht="15.75">
      <c r="B86" s="173"/>
      <c r="C86" s="421"/>
      <c r="D86" s="421"/>
      <c r="E86" s="421"/>
      <c r="F86" s="421"/>
      <c r="G86" s="421"/>
      <c r="H86" s="421"/>
      <c r="I86" s="421"/>
      <c r="J86" s="421"/>
      <c r="K86" s="421"/>
      <c r="L86" s="173"/>
      <c r="M86" s="173"/>
      <c r="N86" s="173"/>
      <c r="O86" s="173"/>
      <c r="P86" s="173"/>
      <c r="Q86" s="173"/>
      <c r="R86" s="173"/>
      <c r="S86" s="172"/>
      <c r="T86" s="172"/>
      <c r="U86" s="172"/>
      <c r="V86" s="173"/>
      <c r="W86" s="173"/>
      <c r="X86" s="173"/>
      <c r="Y86" s="173"/>
      <c r="Z86" s="173"/>
      <c r="AA86" s="173"/>
      <c r="AB86" s="173"/>
      <c r="AC86" s="173"/>
      <c r="AD86" s="173"/>
      <c r="AE86" s="173"/>
      <c r="AF86" s="173"/>
      <c r="AG86" s="173"/>
      <c r="AH86" s="173"/>
      <c r="AI86" s="173"/>
      <c r="AJ86" s="173"/>
      <c r="AK86" s="173"/>
      <c r="AL86" s="173"/>
      <c r="AM86" s="173"/>
      <c r="AN86" s="173"/>
      <c r="AO86" s="173"/>
      <c r="AP86" s="173"/>
      <c r="AQ86" s="173"/>
      <c r="AR86" s="173"/>
      <c r="AS86" s="173"/>
      <c r="AT86" s="173"/>
      <c r="AU86" s="173"/>
      <c r="AV86" s="173"/>
    </row>
    <row r="87" spans="2:48">
      <c r="B87" s="173"/>
      <c r="C87" s="173"/>
      <c r="D87" s="173"/>
      <c r="E87" s="173"/>
      <c r="F87" s="173"/>
      <c r="G87" s="173"/>
      <c r="H87" s="173"/>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row>
    <row r="88" spans="2:48">
      <c r="B88" s="173"/>
      <c r="C88" s="173"/>
      <c r="D88" s="173"/>
      <c r="E88" s="173"/>
      <c r="F88" s="173"/>
      <c r="G88" s="173"/>
      <c r="H88" s="173"/>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row>
    <row r="157" spans="44:45" ht="16.5">
      <c r="AR157" s="21"/>
      <c r="AS157" s="21"/>
    </row>
    <row r="158" spans="44:45" ht="16.5">
      <c r="AR158" s="21"/>
      <c r="AS158" s="21"/>
    </row>
    <row r="159" spans="44:45" ht="16.5">
      <c r="AR159" s="21"/>
      <c r="AS159" s="21"/>
    </row>
    <row r="160" spans="44:45" ht="16.5">
      <c r="AR160" s="21"/>
      <c r="AS160" s="21"/>
    </row>
    <row r="161" spans="41:47" ht="16.5">
      <c r="AR161" s="21"/>
      <c r="AS161" s="21"/>
    </row>
    <row r="162" spans="41:47" ht="16.5">
      <c r="AO162" s="21"/>
      <c r="AP162" s="21"/>
      <c r="AQ162" s="21"/>
      <c r="AR162" s="21"/>
      <c r="AS162" s="21"/>
      <c r="AT162" s="21"/>
      <c r="AU162" s="21"/>
    </row>
    <row r="163" spans="41:47" ht="16.5">
      <c r="AO163" s="21"/>
      <c r="AP163" s="21"/>
      <c r="AQ163" s="21"/>
      <c r="AT163" s="21"/>
      <c r="AU163" s="21"/>
    </row>
    <row r="164" spans="41:47" ht="16.5">
      <c r="AO164" s="21"/>
      <c r="AP164" s="21"/>
      <c r="AQ164" s="21"/>
      <c r="AT164" s="21"/>
      <c r="AU164" s="21"/>
    </row>
    <row r="165" spans="41:47" ht="16.5">
      <c r="AO165" s="21"/>
      <c r="AP165" s="21"/>
      <c r="AQ165" s="21"/>
      <c r="AT165" s="21"/>
      <c r="AU165" s="21"/>
    </row>
    <row r="166" spans="41:47" ht="16.5">
      <c r="AO166" s="21"/>
      <c r="AP166" s="21"/>
      <c r="AQ166" s="21"/>
      <c r="AT166" s="21"/>
      <c r="AU166" s="21"/>
    </row>
    <row r="167" spans="41:47" ht="16.5">
      <c r="AO167" s="21"/>
      <c r="AP167" s="21"/>
      <c r="AQ167" s="21"/>
      <c r="AT167" s="21"/>
      <c r="AU167" s="21"/>
    </row>
    <row r="194" spans="41:47" ht="16.5">
      <c r="AR194" s="21"/>
      <c r="AS194" s="21"/>
    </row>
    <row r="195" spans="41:47" ht="16.5">
      <c r="AR195" s="21"/>
      <c r="AS195" s="21"/>
    </row>
    <row r="196" spans="41:47" ht="16.5">
      <c r="AR196" s="21"/>
      <c r="AS196" s="21"/>
    </row>
    <row r="197" spans="41:47" ht="16.5">
      <c r="AR197" s="21"/>
      <c r="AS197" s="21"/>
    </row>
    <row r="198" spans="41:47" ht="16.5">
      <c r="AR198" s="21"/>
      <c r="AS198" s="21"/>
    </row>
    <row r="199" spans="41:47" ht="16.5">
      <c r="AO199" s="21"/>
      <c r="AP199" s="21"/>
      <c r="AQ199" s="21"/>
      <c r="AR199" s="21"/>
      <c r="AS199" s="21"/>
      <c r="AT199" s="21"/>
      <c r="AU199" s="21"/>
    </row>
    <row r="200" spans="41:47" ht="16.5">
      <c r="AO200" s="21"/>
      <c r="AP200" s="21"/>
      <c r="AQ200" s="21"/>
      <c r="AR200" s="21"/>
      <c r="AS200" s="21"/>
      <c r="AT200" s="21"/>
      <c r="AU200" s="21"/>
    </row>
    <row r="201" spans="41:47" ht="16.5">
      <c r="AO201" s="21"/>
      <c r="AP201" s="21"/>
      <c r="AQ201" s="21"/>
      <c r="AR201" s="21"/>
      <c r="AS201" s="21"/>
      <c r="AT201" s="21"/>
      <c r="AU201" s="21"/>
    </row>
    <row r="202" spans="41:47" ht="16.5">
      <c r="AO202" s="21"/>
      <c r="AP202" s="21"/>
      <c r="AQ202" s="21"/>
      <c r="AR202" s="21"/>
      <c r="AS202" s="21"/>
      <c r="AT202" s="21"/>
      <c r="AU202" s="21"/>
    </row>
    <row r="203" spans="41:47" ht="16.5">
      <c r="AO203" s="21"/>
      <c r="AP203" s="21"/>
      <c r="AQ203" s="21"/>
      <c r="AR203" s="21"/>
      <c r="AS203" s="21"/>
      <c r="AT203" s="21"/>
      <c r="AU203" s="21"/>
    </row>
    <row r="204" spans="41:47" ht="16.5">
      <c r="AO204" s="21"/>
      <c r="AP204" s="21"/>
      <c r="AQ204" s="21"/>
      <c r="AR204" s="21"/>
      <c r="AS204" s="21"/>
      <c r="AT204" s="21"/>
      <c r="AU204" s="21"/>
    </row>
    <row r="205" spans="41:47" ht="16.5">
      <c r="AO205" s="21"/>
      <c r="AP205" s="21"/>
      <c r="AQ205" s="21"/>
      <c r="AR205" s="21"/>
      <c r="AS205" s="21"/>
      <c r="AT205" s="21"/>
      <c r="AU205" s="21"/>
    </row>
    <row r="206" spans="41:47" ht="16.5">
      <c r="AO206" s="21"/>
      <c r="AP206" s="21"/>
      <c r="AQ206" s="21"/>
      <c r="AR206" s="21"/>
      <c r="AS206" s="21"/>
      <c r="AT206" s="21"/>
      <c r="AU206" s="21"/>
    </row>
    <row r="207" spans="41:47" ht="16.5">
      <c r="AO207" s="21"/>
      <c r="AP207" s="21"/>
      <c r="AQ207" s="21"/>
      <c r="AR207" s="21"/>
      <c r="AS207" s="21"/>
      <c r="AT207" s="21"/>
      <c r="AU207" s="21"/>
    </row>
    <row r="208" spans="41:47" ht="16.5">
      <c r="AO208" s="21"/>
      <c r="AP208" s="21"/>
      <c r="AQ208" s="21"/>
      <c r="AR208" s="21"/>
      <c r="AS208" s="21"/>
      <c r="AT208" s="21"/>
      <c r="AU208" s="21"/>
    </row>
    <row r="209" spans="41:47" ht="16.5">
      <c r="AO209" s="21"/>
      <c r="AP209" s="21"/>
      <c r="AQ209" s="21"/>
      <c r="AR209" s="21"/>
      <c r="AS209" s="21"/>
      <c r="AT209" s="21"/>
      <c r="AU209" s="21"/>
    </row>
    <row r="210" spans="41:47" ht="16.5">
      <c r="AO210" s="21"/>
      <c r="AP210" s="21"/>
      <c r="AQ210" s="21"/>
      <c r="AR210" s="21"/>
      <c r="AS210" s="21"/>
      <c r="AT210" s="21"/>
      <c r="AU210" s="21"/>
    </row>
    <row r="211" spans="41:47" ht="16.5">
      <c r="AO211" s="21"/>
      <c r="AP211" s="21"/>
      <c r="AQ211" s="21"/>
      <c r="AR211" s="21"/>
      <c r="AS211" s="21"/>
      <c r="AT211" s="21"/>
      <c r="AU211" s="21"/>
    </row>
    <row r="212" spans="41:47" ht="16.5">
      <c r="AO212" s="21"/>
      <c r="AP212" s="21"/>
      <c r="AQ212" s="21"/>
      <c r="AR212" s="21"/>
      <c r="AS212" s="21"/>
      <c r="AT212" s="21"/>
      <c r="AU212" s="21"/>
    </row>
    <row r="213" spans="41:47" ht="16.5">
      <c r="AO213" s="21"/>
      <c r="AP213" s="21"/>
      <c r="AQ213" s="21"/>
      <c r="AR213" s="21"/>
      <c r="AS213" s="21"/>
      <c r="AT213" s="21"/>
      <c r="AU213" s="21"/>
    </row>
    <row r="214" spans="41:47" ht="16.5">
      <c r="AO214" s="21"/>
      <c r="AP214" s="21"/>
      <c r="AQ214" s="21"/>
      <c r="AR214" s="21"/>
      <c r="AS214" s="21"/>
      <c r="AT214" s="21"/>
      <c r="AU214" s="21"/>
    </row>
    <row r="215" spans="41:47" ht="16.5">
      <c r="AO215" s="21"/>
      <c r="AP215" s="21"/>
      <c r="AQ215" s="21"/>
      <c r="AR215" s="21"/>
      <c r="AS215" s="21"/>
      <c r="AT215" s="21"/>
      <c r="AU215" s="21"/>
    </row>
    <row r="216" spans="41:47" ht="16.5">
      <c r="AO216" s="21"/>
      <c r="AP216" s="21"/>
      <c r="AQ216" s="21"/>
      <c r="AR216" s="21"/>
      <c r="AS216" s="21"/>
      <c r="AT216" s="21"/>
      <c r="AU216" s="21"/>
    </row>
    <row r="217" spans="41:47" ht="16.5">
      <c r="AO217" s="21"/>
      <c r="AP217" s="21"/>
      <c r="AQ217" s="21"/>
      <c r="AR217" s="21"/>
      <c r="AS217" s="21"/>
      <c r="AT217" s="21"/>
      <c r="AU217" s="21"/>
    </row>
    <row r="218" spans="41:47" ht="16.5">
      <c r="AO218" s="21"/>
      <c r="AP218" s="21"/>
      <c r="AQ218" s="21"/>
      <c r="AR218" s="21"/>
      <c r="AS218" s="21"/>
      <c r="AT218" s="21"/>
      <c r="AU218" s="21"/>
    </row>
    <row r="219" spans="41:47" ht="16.5">
      <c r="AO219" s="21"/>
      <c r="AP219" s="21"/>
      <c r="AQ219" s="21"/>
      <c r="AR219" s="21"/>
      <c r="AS219" s="21"/>
      <c r="AT219" s="21"/>
      <c r="AU219" s="21"/>
    </row>
    <row r="220" spans="41:47" ht="16.5">
      <c r="AO220" s="21"/>
      <c r="AP220" s="21"/>
      <c r="AQ220" s="21"/>
      <c r="AR220" s="21"/>
      <c r="AS220" s="21"/>
      <c r="AT220" s="21"/>
      <c r="AU220" s="21"/>
    </row>
    <row r="221" spans="41:47" ht="16.5">
      <c r="AO221" s="21"/>
      <c r="AP221" s="21"/>
      <c r="AQ221" s="21"/>
      <c r="AR221" s="21"/>
      <c r="AS221" s="21"/>
      <c r="AT221" s="21"/>
      <c r="AU221" s="21"/>
    </row>
    <row r="222" spans="41:47" ht="16.5">
      <c r="AO222" s="21"/>
      <c r="AP222" s="21"/>
      <c r="AQ222" s="21"/>
      <c r="AR222" s="21"/>
      <c r="AS222" s="21"/>
      <c r="AT222" s="21"/>
      <c r="AU222" s="21"/>
    </row>
    <row r="223" spans="41:47" ht="16.5">
      <c r="AO223" s="21"/>
      <c r="AP223" s="21"/>
      <c r="AQ223" s="21"/>
      <c r="AR223" s="21"/>
      <c r="AS223" s="21"/>
      <c r="AT223" s="21"/>
      <c r="AU223" s="21"/>
    </row>
    <row r="224" spans="41:47" ht="16.5">
      <c r="AO224" s="21"/>
      <c r="AP224" s="21"/>
      <c r="AQ224" s="21"/>
      <c r="AR224" s="21"/>
      <c r="AS224" s="21"/>
      <c r="AT224" s="21"/>
      <c r="AU224" s="21"/>
    </row>
    <row r="225" spans="41:47" ht="16.5">
      <c r="AO225" s="21"/>
      <c r="AP225" s="21"/>
      <c r="AQ225" s="21"/>
      <c r="AR225" s="21"/>
      <c r="AS225" s="21"/>
      <c r="AT225" s="21"/>
      <c r="AU225" s="21"/>
    </row>
    <row r="226" spans="41:47" ht="16.5">
      <c r="AO226" s="21"/>
      <c r="AP226" s="21"/>
      <c r="AQ226" s="21"/>
      <c r="AR226" s="21"/>
      <c r="AS226" s="21"/>
      <c r="AT226" s="21"/>
      <c r="AU226" s="21"/>
    </row>
    <row r="227" spans="41:47" ht="16.5">
      <c r="AO227" s="21"/>
      <c r="AP227" s="21"/>
      <c r="AQ227" s="21"/>
      <c r="AR227" s="21"/>
      <c r="AS227" s="21"/>
      <c r="AT227" s="21"/>
      <c r="AU227" s="21"/>
    </row>
    <row r="228" spans="41:47" ht="16.5">
      <c r="AO228" s="21"/>
      <c r="AP228" s="21"/>
      <c r="AQ228" s="21"/>
      <c r="AR228" s="21"/>
      <c r="AS228" s="21"/>
      <c r="AT228" s="21"/>
      <c r="AU228" s="21"/>
    </row>
    <row r="229" spans="41:47" ht="16.5">
      <c r="AO229" s="21"/>
      <c r="AP229" s="21"/>
      <c r="AQ229" s="21"/>
      <c r="AR229" s="21"/>
      <c r="AS229" s="21"/>
      <c r="AT229" s="21"/>
      <c r="AU229" s="21"/>
    </row>
    <row r="230" spans="41:47" ht="16.5">
      <c r="AO230" s="21"/>
      <c r="AP230" s="21"/>
      <c r="AQ230" s="21"/>
      <c r="AR230" s="21"/>
      <c r="AS230" s="21"/>
      <c r="AT230" s="21"/>
      <c r="AU230" s="21"/>
    </row>
    <row r="231" spans="41:47" ht="16.5">
      <c r="AO231" s="21"/>
      <c r="AP231" s="21"/>
      <c r="AQ231" s="21"/>
      <c r="AR231" s="21"/>
      <c r="AS231" s="21"/>
      <c r="AT231" s="21"/>
      <c r="AU231" s="21"/>
    </row>
    <row r="232" spans="41:47" ht="16.5">
      <c r="AO232" s="21"/>
      <c r="AP232" s="21"/>
      <c r="AQ232" s="21"/>
      <c r="AR232" s="21"/>
      <c r="AS232" s="21"/>
      <c r="AT232" s="21"/>
      <c r="AU232" s="21"/>
    </row>
    <row r="233" spans="41:47" ht="16.5">
      <c r="AO233" s="21"/>
      <c r="AP233" s="21"/>
      <c r="AQ233" s="21"/>
      <c r="AR233" s="21"/>
      <c r="AS233" s="21"/>
      <c r="AT233" s="21"/>
      <c r="AU233" s="21"/>
    </row>
    <row r="234" spans="41:47" ht="16.5">
      <c r="AO234" s="21"/>
      <c r="AP234" s="21"/>
      <c r="AQ234" s="21"/>
      <c r="AT234" s="21"/>
      <c r="AU234" s="21"/>
    </row>
    <row r="235" spans="41:47" ht="16.5">
      <c r="AO235" s="21"/>
      <c r="AP235" s="21"/>
      <c r="AQ235" s="21"/>
      <c r="AT235" s="21"/>
      <c r="AU235" s="21"/>
    </row>
    <row r="236" spans="41:47" ht="16.5">
      <c r="AO236" s="21"/>
      <c r="AP236" s="21"/>
      <c r="AQ236" s="21"/>
      <c r="AT236" s="21"/>
      <c r="AU236" s="21"/>
    </row>
    <row r="237" spans="41:47" ht="16.5">
      <c r="AO237" s="21"/>
      <c r="AP237" s="21"/>
      <c r="AQ237" s="21"/>
      <c r="AT237" s="21"/>
      <c r="AU237" s="21"/>
    </row>
    <row r="238" spans="41:47" ht="16.5">
      <c r="AO238" s="21"/>
      <c r="AP238" s="21"/>
      <c r="AQ238" s="21"/>
      <c r="AT238" s="21"/>
      <c r="AU238" s="21"/>
    </row>
  </sheetData>
  <mergeCells count="29">
    <mergeCell ref="AD50:AD51"/>
    <mergeCell ref="AE50:AE51"/>
    <mergeCell ref="AA23:AC23"/>
    <mergeCell ref="AD23:AE23"/>
    <mergeCell ref="AA26:AC26"/>
    <mergeCell ref="AA29:AC29"/>
    <mergeCell ref="AA30:AC31"/>
    <mergeCell ref="AD30:AE31"/>
    <mergeCell ref="AD29:AE29"/>
    <mergeCell ref="Y53:Z53"/>
    <mergeCell ref="C31:K32"/>
    <mergeCell ref="G4:I5"/>
    <mergeCell ref="Z4:AB5"/>
    <mergeCell ref="AC4:AC5"/>
    <mergeCell ref="AC50:AC51"/>
    <mergeCell ref="Z24:Z25"/>
    <mergeCell ref="Z27:Z28"/>
    <mergeCell ref="V50:Z50"/>
    <mergeCell ref="G27:I27"/>
    <mergeCell ref="AD4:AD5"/>
    <mergeCell ref="AE4:AE5"/>
    <mergeCell ref="J17:R17"/>
    <mergeCell ref="AP2:AT37"/>
    <mergeCell ref="Z30:Z31"/>
    <mergeCell ref="AA27:AC28"/>
    <mergeCell ref="AD27:AE28"/>
    <mergeCell ref="AD26:AE26"/>
    <mergeCell ref="AD24:AE25"/>
    <mergeCell ref="AA24:AC25"/>
  </mergeCells>
  <phoneticPr fontId="7"/>
  <printOptions horizontalCentered="1" verticalCentered="1"/>
  <pageMargins left="0.19685039370078741" right="0.19685039370078741" top="0.19685039370078741" bottom="0.19685039370078741" header="0" footer="0"/>
  <pageSetup paperSize="8" scale="48" orientation="landscape" r:id="rId1"/>
  <headerFooter alignWithMargins="0"/>
  <ignoredErrors>
    <ignoredError sqref="AC10:AD10 AC13:AD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5575-9216-483D-9242-EB720564F797}">
  <sheetPr codeName="Sheet13">
    <tabColor theme="2" tint="-9.9978637043366805E-2"/>
    <pageSetUpPr fitToPage="1"/>
  </sheetPr>
  <dimension ref="A1:DS131"/>
  <sheetViews>
    <sheetView showGridLines="0" view="pageBreakPreview" zoomScale="25" zoomScaleNormal="25" zoomScaleSheetLayoutView="25" workbookViewId="0"/>
  </sheetViews>
  <sheetFormatPr defaultColWidth="9.33203125" defaultRowHeight="16.5"/>
  <cols>
    <col min="1" max="1" width="3.5" style="16" customWidth="1"/>
    <col min="2" max="27" width="17" style="16" customWidth="1"/>
    <col min="28" max="28" width="7.5" style="16" customWidth="1"/>
    <col min="29" max="35" width="17" style="16" customWidth="1"/>
    <col min="36" max="39" width="13.83203125" style="16" customWidth="1"/>
    <col min="40" max="42" width="17.1640625" style="16" customWidth="1"/>
    <col min="43" max="43" width="17.1640625" style="21" customWidth="1"/>
    <col min="44" max="44" width="17.1640625" style="221" customWidth="1"/>
    <col min="45" max="46" width="17.1640625" style="21" customWidth="1"/>
    <col min="47" max="47" width="2.6640625" style="16" customWidth="1"/>
    <col min="48" max="48" width="9.33203125" style="16"/>
    <col min="49" max="49" width="3.5" style="16" customWidth="1"/>
    <col min="50" max="50" width="62.83203125" style="16" customWidth="1"/>
    <col min="51" max="51" width="32.5" style="16" bestFit="1" customWidth="1"/>
    <col min="52" max="52" width="37.33203125" style="16" bestFit="1" customWidth="1"/>
    <col min="53" max="53" width="5" style="16" customWidth="1"/>
    <col min="54" max="54" width="21.83203125" style="21" bestFit="1" customWidth="1"/>
    <col min="55" max="55" width="57.1640625" style="21" bestFit="1" customWidth="1"/>
    <col min="56" max="56" width="41.33203125" style="21" bestFit="1" customWidth="1"/>
    <col min="57" max="57" width="34.1640625" style="21" bestFit="1" customWidth="1"/>
    <col min="58" max="58" width="42.33203125" style="21" bestFit="1" customWidth="1"/>
    <col min="59" max="59" width="63.33203125" style="21" bestFit="1" customWidth="1"/>
    <col min="60" max="60" width="56.33203125" style="21" bestFit="1" customWidth="1"/>
    <col min="61" max="61" width="70" style="21" bestFit="1" customWidth="1"/>
    <col min="62" max="62" width="49.5" style="21" bestFit="1" customWidth="1"/>
    <col min="63" max="64" width="34.1640625" style="21" bestFit="1" customWidth="1"/>
    <col min="65" max="68" width="35.83203125" style="21" bestFit="1" customWidth="1"/>
    <col min="69" max="69" width="71.33203125" style="21" customWidth="1"/>
    <col min="70" max="70" width="41.33203125" style="21" bestFit="1" customWidth="1"/>
    <col min="71" max="71" width="17" style="21" customWidth="1"/>
    <col min="72" max="72" width="36.1640625" style="21" bestFit="1" customWidth="1"/>
    <col min="73" max="73" width="41.33203125" style="21" bestFit="1" customWidth="1"/>
    <col min="74" max="74" width="29.33203125" style="21" customWidth="1"/>
    <col min="75" max="75" width="22.33203125" style="21" bestFit="1" customWidth="1"/>
    <col min="76" max="76" width="43.33203125" style="21" bestFit="1" customWidth="1"/>
    <col min="77" max="77" width="36.33203125" style="21" bestFit="1" customWidth="1"/>
    <col min="78" max="78" width="50" style="21" bestFit="1" customWidth="1"/>
    <col min="79" max="80" width="29.5" style="21" bestFit="1" customWidth="1"/>
    <col min="81" max="81" width="22.33203125" style="21" bestFit="1" customWidth="1"/>
    <col min="82" max="83" width="20.33203125" style="21" bestFit="1" customWidth="1"/>
    <col min="84" max="85" width="20.33203125" style="16" bestFit="1" customWidth="1"/>
    <col min="86" max="86" width="69.1640625" style="16" customWidth="1"/>
    <col min="87" max="87" width="24.83203125" style="16" bestFit="1" customWidth="1"/>
    <col min="88" max="88" width="17" style="16" customWidth="1"/>
    <col min="89" max="89" width="36.1640625" style="21" bestFit="1" customWidth="1"/>
    <col min="90" max="93" width="29" style="21" customWidth="1"/>
    <col min="94" max="94" width="46.33203125" style="21" customWidth="1"/>
    <col min="95" max="95" width="29" style="21" customWidth="1"/>
    <col min="96" max="96" width="32.83203125" style="21" customWidth="1"/>
    <col min="97" max="97" width="29" style="21" customWidth="1"/>
    <col min="98" max="98" width="45.5" style="21" customWidth="1"/>
    <col min="99" max="99" width="29" style="21" customWidth="1"/>
    <col min="100" max="100" width="17" style="21" customWidth="1"/>
    <col min="101" max="104" width="32.33203125" style="21" customWidth="1"/>
    <col min="105" max="105" width="45.83203125" style="21" customWidth="1"/>
    <col min="106" max="106" width="50.83203125" style="21" customWidth="1"/>
    <col min="107" max="108" width="32.33203125" style="21" customWidth="1"/>
    <col min="109" max="109" width="17" style="21" customWidth="1"/>
    <col min="110" max="110" width="31.1640625" style="21" customWidth="1"/>
    <col min="111" max="111" width="40" style="21" customWidth="1"/>
    <col min="112" max="112" width="31.1640625" style="21" customWidth="1"/>
    <col min="113" max="113" width="42.33203125" style="21" customWidth="1"/>
    <col min="114" max="114" width="50.83203125" style="21" customWidth="1"/>
    <col min="115" max="116" width="31.1640625" style="21" customWidth="1"/>
    <col min="117" max="117" width="17" style="21" customWidth="1"/>
    <col min="118" max="118" width="38.83203125" style="21" customWidth="1"/>
    <col min="119" max="119" width="43.1640625" style="21" bestFit="1" customWidth="1"/>
    <col min="120" max="120" width="36.1640625" style="21" bestFit="1" customWidth="1"/>
    <col min="121" max="121" width="49.83203125" style="21" bestFit="1" customWidth="1"/>
    <col min="122" max="122" width="57.33203125" style="21" customWidth="1"/>
    <col min="123" max="123" width="29.33203125" style="21" bestFit="1" customWidth="1"/>
    <col min="124" max="16384" width="9.33203125" style="16"/>
  </cols>
  <sheetData>
    <row r="1" spans="1:123" s="20" customFormat="1" ht="79.5" customHeight="1">
      <c r="A1" s="238"/>
      <c r="B1" s="244" t="s">
        <v>441</v>
      </c>
      <c r="C1" s="239"/>
      <c r="D1" s="239"/>
      <c r="E1" s="239"/>
      <c r="F1" s="239"/>
      <c r="G1" s="239"/>
      <c r="H1" s="239"/>
      <c r="I1" s="239"/>
      <c r="J1" s="239"/>
      <c r="K1" s="239"/>
      <c r="L1" s="239"/>
      <c r="M1" s="239"/>
      <c r="N1" s="239"/>
      <c r="O1" s="239"/>
      <c r="P1" s="239"/>
      <c r="Q1" s="239"/>
      <c r="R1" s="239"/>
      <c r="S1" s="239"/>
      <c r="T1" s="239"/>
      <c r="U1" s="239"/>
      <c r="V1" s="239"/>
      <c r="W1" s="239"/>
      <c r="X1" s="239"/>
      <c r="Y1" s="239"/>
      <c r="Z1" s="239"/>
      <c r="AA1" s="240"/>
      <c r="AB1" s="239"/>
      <c r="AC1" s="241"/>
      <c r="AD1" s="239"/>
      <c r="AE1" s="239"/>
      <c r="AF1" s="239"/>
      <c r="AG1" s="239"/>
      <c r="AH1" s="239"/>
      <c r="AI1" s="239"/>
      <c r="AJ1" s="239"/>
      <c r="AK1" s="239"/>
      <c r="AL1" s="239"/>
      <c r="AM1" s="239"/>
      <c r="AN1" s="239"/>
      <c r="AO1" s="239"/>
      <c r="AP1" s="239"/>
      <c r="AQ1" s="239"/>
      <c r="AR1" s="239"/>
      <c r="AS1" s="242"/>
      <c r="AT1" s="241" t="str">
        <f>AY12</f>
        <v>牟岐町</v>
      </c>
      <c r="AU1" s="243"/>
      <c r="AW1" s="16"/>
      <c r="AX1" s="16"/>
      <c r="AY1" s="16"/>
      <c r="AZ1" s="16"/>
      <c r="BA1" s="16"/>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16"/>
      <c r="CG1" s="16"/>
      <c r="CH1" s="16"/>
      <c r="CI1" s="16"/>
      <c r="CJ1" s="16"/>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row>
    <row r="2" spans="1:123" s="23" customFormat="1" ht="48.75" customHeight="1">
      <c r="A2" s="536"/>
      <c r="B2" s="1034" t="str">
        <f>"1　部門・分野別排出量の比較（標準的手法）（" &amp; $BC$14 &amp; "（" &amp; $BC$15 &amp; "年度））"</f>
        <v>1　部門・分野別排出量の比較（標準的手法）（令和3年度（2021年度））</v>
      </c>
      <c r="C2" s="28"/>
      <c r="D2" s="28"/>
      <c r="E2" s="28"/>
      <c r="F2" s="28"/>
      <c r="G2" s="28"/>
      <c r="H2" s="28"/>
      <c r="I2" s="28"/>
      <c r="J2" s="28"/>
      <c r="K2" s="28"/>
      <c r="L2" s="28"/>
      <c r="M2" s="28"/>
      <c r="N2" s="28"/>
      <c r="O2" s="28"/>
      <c r="P2" s="28"/>
      <c r="Q2" s="28"/>
      <c r="R2" s="28"/>
      <c r="S2" s="28"/>
      <c r="T2" s="28"/>
      <c r="U2" s="28"/>
      <c r="V2" s="28"/>
      <c r="W2" s="28"/>
      <c r="X2" s="28"/>
      <c r="Y2" s="28"/>
      <c r="Z2" s="28"/>
      <c r="AA2" s="28"/>
      <c r="AC2" s="1035" t="str">
        <f>"2　区域の排出量に占める特定事業所排出量比率の比較（"&amp;BC14&amp;"（"&amp;BC15&amp;"年度））"</f>
        <v>2　区域の排出量に占める特定事業所排出量比率の比較（令和3年度（2021年度））</v>
      </c>
      <c r="AD2" s="28"/>
      <c r="AE2" s="28"/>
      <c r="AF2" s="28"/>
      <c r="AG2" s="28"/>
      <c r="AH2" s="28"/>
      <c r="AI2" s="28"/>
      <c r="AJ2" s="28"/>
      <c r="AK2" s="28"/>
      <c r="AL2" s="28"/>
      <c r="AM2" s="28"/>
      <c r="AN2" s="28"/>
      <c r="AO2" s="1036"/>
      <c r="AQ2" s="537"/>
      <c r="AV2" s="39"/>
      <c r="AW2" s="16"/>
      <c r="AX2" s="16"/>
      <c r="AY2" s="16"/>
      <c r="AZ2" s="16"/>
      <c r="BA2" s="16"/>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16"/>
      <c r="CG2" s="16"/>
      <c r="CH2" s="16"/>
      <c r="CI2" s="16"/>
      <c r="CJ2" s="16"/>
      <c r="CK2" s="16"/>
      <c r="CL2" s="16"/>
      <c r="CM2" s="16"/>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row>
    <row r="3" spans="1:123" ht="44.25" customHeight="1">
      <c r="B3" s="593" t="s">
        <v>442</v>
      </c>
      <c r="C3" s="594"/>
      <c r="D3" s="594"/>
      <c r="E3" s="594"/>
      <c r="F3" s="594"/>
      <c r="G3" s="594"/>
      <c r="H3" s="594"/>
      <c r="I3" s="594"/>
      <c r="J3" s="594"/>
      <c r="K3" s="594"/>
      <c r="L3" s="594"/>
      <c r="M3" s="595"/>
      <c r="N3" s="594"/>
      <c r="O3" s="596" t="s">
        <v>443</v>
      </c>
      <c r="P3" s="594"/>
      <c r="Q3" s="594"/>
      <c r="R3" s="594"/>
      <c r="S3" s="594"/>
      <c r="T3" s="594"/>
      <c r="U3" s="594"/>
      <c r="V3" s="594"/>
      <c r="W3" s="594"/>
      <c r="X3" s="594"/>
      <c r="Y3" s="594"/>
      <c r="Z3" s="594"/>
      <c r="AA3" s="597"/>
      <c r="AB3" s="28"/>
      <c r="AC3" s="593" t="s">
        <v>444</v>
      </c>
      <c r="AD3" s="594"/>
      <c r="AE3" s="594"/>
      <c r="AF3" s="594"/>
      <c r="AG3" s="594"/>
      <c r="AH3" s="594"/>
      <c r="AI3" s="594"/>
      <c r="AJ3" s="594"/>
      <c r="AK3" s="594"/>
      <c r="AL3" s="601" t="s">
        <v>445</v>
      </c>
      <c r="AM3" s="594"/>
      <c r="AN3" s="594"/>
      <c r="AO3" s="602"/>
      <c r="AP3" s="594"/>
      <c r="AQ3" s="594"/>
      <c r="AR3" s="594"/>
      <c r="AS3" s="594"/>
      <c r="AT3" s="597"/>
      <c r="CK3" s="16"/>
      <c r="CL3" s="16"/>
      <c r="CM3" s="16"/>
    </row>
    <row r="4" spans="1:123" ht="44.25" customHeight="1">
      <c r="B4" s="272"/>
      <c r="Q4" s="21"/>
      <c r="R4" s="21"/>
      <c r="S4" s="21"/>
      <c r="T4" s="21"/>
      <c r="U4" s="21"/>
      <c r="V4" s="21"/>
      <c r="W4" s="21"/>
      <c r="X4" s="21"/>
      <c r="Y4" s="21"/>
      <c r="Z4" s="21"/>
      <c r="AA4" s="598"/>
      <c r="AC4" s="603"/>
      <c r="AD4" s="21"/>
      <c r="AE4" s="21"/>
      <c r="AF4" s="21"/>
      <c r="AG4" s="21"/>
      <c r="AH4" s="21"/>
      <c r="AI4" s="21"/>
      <c r="AO4" s="398"/>
      <c r="AQ4" s="16"/>
      <c r="AR4" s="16"/>
      <c r="AS4" s="16"/>
      <c r="AT4" s="273"/>
      <c r="CK4" s="16"/>
      <c r="CL4" s="16"/>
      <c r="CM4" s="16"/>
    </row>
    <row r="5" spans="1:123" ht="30" customHeight="1">
      <c r="B5" s="599"/>
      <c r="C5" s="21"/>
      <c r="D5" s="21"/>
      <c r="E5" s="21"/>
      <c r="F5" s="21"/>
      <c r="G5" s="21"/>
      <c r="H5" s="21"/>
      <c r="I5" s="21"/>
      <c r="J5" s="21"/>
      <c r="K5" s="21"/>
      <c r="L5" s="21"/>
      <c r="M5" s="21"/>
      <c r="N5" s="21"/>
      <c r="O5" s="21"/>
      <c r="P5" s="21"/>
      <c r="Q5" s="21"/>
      <c r="R5" s="21"/>
      <c r="S5" s="21"/>
      <c r="T5" s="29"/>
      <c r="U5" s="21"/>
      <c r="V5" s="21"/>
      <c r="W5" s="21"/>
      <c r="X5" s="21"/>
      <c r="Y5" s="21"/>
      <c r="Z5" s="21"/>
      <c r="AA5" s="598"/>
      <c r="AB5" s="21"/>
      <c r="AC5" s="599"/>
      <c r="AD5" s="21"/>
      <c r="AE5" s="21"/>
      <c r="AF5" s="21"/>
      <c r="AG5" s="21"/>
      <c r="AH5" s="21"/>
      <c r="AI5" s="21"/>
      <c r="AN5" s="399"/>
      <c r="AQ5" s="16"/>
      <c r="AR5" s="16"/>
      <c r="AS5" s="16"/>
      <c r="AT5" s="273"/>
      <c r="BC5" s="79"/>
      <c r="BD5" s="79"/>
      <c r="BE5" s="79"/>
      <c r="BF5" s="79"/>
      <c r="BG5" s="79"/>
      <c r="BH5" s="79"/>
      <c r="BI5" s="79"/>
      <c r="BJ5" s="79"/>
      <c r="BK5" s="79"/>
      <c r="BL5" s="79"/>
      <c r="BM5" s="79"/>
      <c r="BN5" s="79"/>
      <c r="BO5" s="79"/>
      <c r="CK5" s="79"/>
      <c r="CL5" s="79"/>
      <c r="CM5" s="79"/>
      <c r="CN5" s="79"/>
      <c r="CO5" s="79"/>
      <c r="CP5" s="79"/>
      <c r="CQ5" s="79"/>
      <c r="CR5" s="79"/>
      <c r="CS5" s="79"/>
      <c r="CW5" s="79"/>
      <c r="CX5" s="79"/>
      <c r="CY5" s="79"/>
      <c r="CZ5" s="79"/>
      <c r="DA5" s="79"/>
      <c r="DB5" s="79"/>
      <c r="DC5" s="79"/>
      <c r="DD5" s="79"/>
    </row>
    <row r="6" spans="1:123" ht="30" customHeight="1">
      <c r="B6" s="599"/>
      <c r="C6" s="21"/>
      <c r="D6" s="21"/>
      <c r="E6" s="21"/>
      <c r="F6" s="21"/>
      <c r="G6" s="21"/>
      <c r="H6" s="21"/>
      <c r="I6" s="21"/>
      <c r="J6" s="21"/>
      <c r="K6" s="21"/>
      <c r="L6" s="21"/>
      <c r="M6" s="21"/>
      <c r="N6" s="21"/>
      <c r="O6" s="21"/>
      <c r="P6" s="21"/>
      <c r="Q6" s="21"/>
      <c r="R6" s="21"/>
      <c r="S6" s="21"/>
      <c r="T6" s="21"/>
      <c r="U6" s="21"/>
      <c r="V6" s="21"/>
      <c r="W6" s="21"/>
      <c r="X6" s="21"/>
      <c r="Y6" s="21"/>
      <c r="Z6" s="21"/>
      <c r="AA6" s="598"/>
      <c r="AB6" s="21"/>
      <c r="AC6" s="599"/>
      <c r="AD6" s="23"/>
      <c r="AE6" s="23"/>
      <c r="AF6" s="23"/>
      <c r="AG6" s="23"/>
      <c r="AH6" s="23"/>
      <c r="AI6" s="23"/>
      <c r="AQ6" s="16"/>
      <c r="AR6" s="16"/>
      <c r="AS6" s="16"/>
      <c r="AT6" s="273"/>
      <c r="BC6" s="79"/>
      <c r="BD6" s="79"/>
      <c r="BE6" s="79"/>
      <c r="BF6" s="79"/>
      <c r="BG6" s="79"/>
      <c r="BH6" s="79"/>
      <c r="BI6" s="79"/>
      <c r="BJ6" s="79"/>
      <c r="BK6" s="79"/>
      <c r="BL6" s="79"/>
      <c r="BM6" s="79"/>
      <c r="BN6" s="79"/>
      <c r="BO6" s="79"/>
      <c r="CK6" s="79"/>
      <c r="CL6" s="79"/>
      <c r="CM6" s="79"/>
      <c r="CN6" s="79"/>
      <c r="CO6" s="79"/>
      <c r="CP6" s="79"/>
      <c r="CQ6" s="79"/>
      <c r="CR6" s="79"/>
      <c r="CS6" s="79"/>
      <c r="CW6" s="79"/>
      <c r="CX6" s="79"/>
      <c r="CY6" s="79"/>
      <c r="CZ6" s="79"/>
      <c r="DA6" s="79"/>
      <c r="DB6" s="79"/>
      <c r="DC6" s="79"/>
      <c r="DD6" s="79"/>
      <c r="DE6" s="79"/>
    </row>
    <row r="7" spans="1:123" ht="30" customHeight="1">
      <c r="B7" s="599"/>
      <c r="C7" s="21"/>
      <c r="D7" s="21"/>
      <c r="E7" s="21"/>
      <c r="F7" s="21"/>
      <c r="G7" s="21"/>
      <c r="H7" s="21"/>
      <c r="I7" s="21"/>
      <c r="J7" s="21"/>
      <c r="K7" s="21"/>
      <c r="L7" s="21"/>
      <c r="M7" s="21"/>
      <c r="N7" s="21"/>
      <c r="O7" s="21"/>
      <c r="P7" s="21"/>
      <c r="Q7" s="21"/>
      <c r="R7" s="21"/>
      <c r="S7" s="21"/>
      <c r="T7" s="21"/>
      <c r="U7" s="21"/>
      <c r="V7" s="21"/>
      <c r="W7" s="21"/>
      <c r="X7" s="21"/>
      <c r="Y7" s="21"/>
      <c r="Z7" s="21"/>
      <c r="AA7" s="598"/>
      <c r="AB7" s="21"/>
      <c r="AC7" s="599"/>
      <c r="AD7" s="21"/>
      <c r="AE7" s="21"/>
      <c r="AF7" s="21"/>
      <c r="AG7" s="21"/>
      <c r="AH7" s="21"/>
      <c r="AI7" s="21"/>
      <c r="AQ7" s="16"/>
      <c r="AR7" s="16"/>
      <c r="AS7" s="16"/>
      <c r="AT7" s="273"/>
      <c r="BC7" s="19"/>
      <c r="BD7" s="19"/>
      <c r="BE7" s="19"/>
      <c r="BF7" s="19"/>
      <c r="BG7" s="19"/>
      <c r="BH7" s="19"/>
      <c r="BI7" s="19"/>
      <c r="BJ7" s="19"/>
      <c r="BK7" s="19"/>
      <c r="BL7" s="19"/>
      <c r="BM7" s="19"/>
      <c r="BN7" s="19"/>
      <c r="BO7" s="19"/>
      <c r="CK7" s="19"/>
      <c r="CL7" s="19"/>
      <c r="CM7" s="19"/>
      <c r="CN7" s="19"/>
      <c r="CO7" s="19"/>
      <c r="CP7" s="19"/>
      <c r="CQ7" s="19"/>
      <c r="CR7" s="19"/>
      <c r="CS7" s="19"/>
      <c r="CW7" s="19"/>
      <c r="CX7" s="19"/>
      <c r="CY7" s="19"/>
      <c r="CZ7" s="19"/>
      <c r="DA7" s="19"/>
      <c r="DB7" s="19"/>
      <c r="DC7" s="19"/>
      <c r="DD7" s="19"/>
      <c r="DE7" s="79"/>
    </row>
    <row r="8" spans="1:123" ht="30" customHeight="1">
      <c r="B8" s="599"/>
      <c r="C8" s="21"/>
      <c r="D8" s="21"/>
      <c r="E8" s="21"/>
      <c r="F8" s="21"/>
      <c r="G8" s="21"/>
      <c r="H8" s="21"/>
      <c r="I8" s="21"/>
      <c r="J8" s="21"/>
      <c r="K8" s="21"/>
      <c r="L8" s="21"/>
      <c r="M8" s="21"/>
      <c r="N8" s="21"/>
      <c r="O8" s="21"/>
      <c r="P8" s="21"/>
      <c r="Q8" s="21"/>
      <c r="R8" s="21"/>
      <c r="S8" s="21"/>
      <c r="T8" s="21"/>
      <c r="U8" s="21"/>
      <c r="V8" s="21"/>
      <c r="W8" s="21"/>
      <c r="X8" s="21"/>
      <c r="Y8" s="21"/>
      <c r="Z8" s="21"/>
      <c r="AA8" s="598"/>
      <c r="AB8" s="21"/>
      <c r="AC8" s="599"/>
      <c r="AD8" s="21"/>
      <c r="AE8" s="21"/>
      <c r="AF8" s="21"/>
      <c r="AG8" s="21"/>
      <c r="AH8" s="21"/>
      <c r="AI8" s="21"/>
      <c r="AQ8" s="16"/>
      <c r="AR8" s="16"/>
      <c r="AS8" s="16"/>
      <c r="AT8" s="273"/>
      <c r="BC8" s="19"/>
      <c r="BD8" s="19"/>
      <c r="BE8" s="19"/>
      <c r="BF8" s="19"/>
      <c r="BG8" s="19"/>
      <c r="BH8" s="19"/>
      <c r="BI8" s="19"/>
      <c r="BJ8" s="19"/>
      <c r="BK8" s="19"/>
      <c r="BL8" s="19"/>
      <c r="BM8" s="19"/>
      <c r="BN8" s="19"/>
      <c r="BO8" s="19"/>
      <c r="CK8" s="19"/>
      <c r="CL8" s="19"/>
      <c r="CM8" s="80"/>
      <c r="CN8" s="19"/>
      <c r="CO8" s="19"/>
      <c r="CP8" s="19"/>
      <c r="CQ8" s="19"/>
      <c r="CR8" s="19"/>
      <c r="CS8" s="19"/>
      <c r="CW8" s="19"/>
      <c r="CX8" s="19"/>
      <c r="CY8" s="19"/>
      <c r="CZ8" s="19"/>
      <c r="DA8" s="19"/>
      <c r="DB8" s="19"/>
      <c r="DC8" s="19"/>
      <c r="DD8" s="19"/>
      <c r="DE8" s="19"/>
    </row>
    <row r="9" spans="1:123" ht="30" customHeight="1">
      <c r="B9" s="599"/>
      <c r="C9" s="21"/>
      <c r="D9" s="21"/>
      <c r="E9" s="21"/>
      <c r="F9" s="21"/>
      <c r="G9" s="21"/>
      <c r="H9" s="21"/>
      <c r="I9" s="21"/>
      <c r="J9" s="21"/>
      <c r="K9" s="21"/>
      <c r="L9" s="21"/>
      <c r="M9" s="21"/>
      <c r="N9" s="21"/>
      <c r="O9" s="21"/>
      <c r="P9" s="21"/>
      <c r="Q9" s="21"/>
      <c r="R9" s="21"/>
      <c r="S9" s="21"/>
      <c r="T9" s="21"/>
      <c r="U9" s="21"/>
      <c r="V9" s="21"/>
      <c r="W9" s="21"/>
      <c r="X9" s="21"/>
      <c r="Y9" s="21"/>
      <c r="Z9" s="21"/>
      <c r="AA9" s="598"/>
      <c r="AB9" s="21"/>
      <c r="AC9" s="599"/>
      <c r="AD9" s="21"/>
      <c r="AE9" s="21"/>
      <c r="AF9" s="21"/>
      <c r="AG9" s="21"/>
      <c r="AH9" s="21"/>
      <c r="AI9" s="21"/>
      <c r="AQ9" s="16"/>
      <c r="AR9" s="16"/>
      <c r="AS9" s="16"/>
      <c r="AT9" s="273"/>
      <c r="DE9" s="19"/>
    </row>
    <row r="10" spans="1:123" ht="30" customHeight="1">
      <c r="B10" s="599"/>
      <c r="C10" s="21"/>
      <c r="D10" s="21"/>
      <c r="E10" s="21"/>
      <c r="F10" s="21"/>
      <c r="G10" s="21"/>
      <c r="H10" s="21"/>
      <c r="I10" s="21"/>
      <c r="J10" s="21"/>
      <c r="K10" s="21"/>
      <c r="L10" s="21"/>
      <c r="M10" s="21"/>
      <c r="N10" s="21"/>
      <c r="O10" s="21"/>
      <c r="P10" s="21"/>
      <c r="Q10" s="21"/>
      <c r="R10" s="21"/>
      <c r="S10" s="21"/>
      <c r="T10" s="21"/>
      <c r="U10" s="21"/>
      <c r="V10" s="21"/>
      <c r="W10" s="21"/>
      <c r="X10" s="21"/>
      <c r="Y10" s="21"/>
      <c r="Z10" s="21"/>
      <c r="AA10" s="598"/>
      <c r="AB10" s="21"/>
      <c r="AC10" s="599"/>
      <c r="AD10" s="21"/>
      <c r="AE10" s="21"/>
      <c r="AF10" s="21"/>
      <c r="AG10" s="21"/>
      <c r="AH10" s="21"/>
      <c r="AI10" s="21"/>
      <c r="AQ10" s="16"/>
      <c r="AR10" s="16"/>
      <c r="AS10" s="16"/>
      <c r="AT10" s="273"/>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K10" s="16"/>
      <c r="CL10" s="16"/>
      <c r="CM10" s="16"/>
      <c r="CN10" s="16"/>
      <c r="CO10" s="16"/>
      <c r="CP10" s="16"/>
      <c r="CQ10" s="16"/>
      <c r="CR10" s="16"/>
      <c r="CS10" s="16"/>
      <c r="CT10" s="16"/>
      <c r="CU10" s="16"/>
      <c r="CV10" s="16"/>
      <c r="CW10" s="37"/>
      <c r="CX10" s="37"/>
      <c r="CY10" s="37"/>
      <c r="CZ10" s="37"/>
      <c r="DA10" s="37"/>
      <c r="DB10" s="37"/>
      <c r="DC10" s="37"/>
      <c r="DD10" s="37"/>
      <c r="DE10" s="37"/>
      <c r="DF10" s="37"/>
      <c r="DG10" s="37"/>
      <c r="DH10" s="37"/>
      <c r="DI10" s="37"/>
      <c r="DJ10" s="37"/>
      <c r="DK10" s="37"/>
      <c r="DL10" s="37"/>
      <c r="DM10" s="37"/>
      <c r="DN10" s="37"/>
      <c r="DO10" s="37"/>
      <c r="DP10" s="37"/>
      <c r="DQ10" s="37"/>
      <c r="DR10" s="37"/>
      <c r="DS10" s="37"/>
    </row>
    <row r="11" spans="1:123" ht="30" customHeight="1">
      <c r="B11" s="599"/>
      <c r="C11" s="21"/>
      <c r="D11" s="21"/>
      <c r="E11" s="21"/>
      <c r="F11" s="21"/>
      <c r="G11" s="21"/>
      <c r="H11" s="21"/>
      <c r="I11" s="21"/>
      <c r="J11" s="21"/>
      <c r="K11" s="21"/>
      <c r="L11" s="21"/>
      <c r="M11" s="21"/>
      <c r="N11" s="21"/>
      <c r="O11" s="21"/>
      <c r="P11" s="21"/>
      <c r="Q11" s="21"/>
      <c r="R11" s="21"/>
      <c r="S11" s="21"/>
      <c r="T11" s="21"/>
      <c r="U11" s="21"/>
      <c r="V11" s="21"/>
      <c r="W11" s="21"/>
      <c r="X11" s="21"/>
      <c r="Y11" s="21"/>
      <c r="Z11" s="21"/>
      <c r="AA11" s="598"/>
      <c r="AB11" s="21"/>
      <c r="AC11" s="599"/>
      <c r="AD11" s="21"/>
      <c r="AE11" s="21"/>
      <c r="AF11" s="21"/>
      <c r="AG11" s="21"/>
      <c r="AH11" s="21"/>
      <c r="AI11" s="21"/>
      <c r="AQ11" s="16"/>
      <c r="AR11" s="16"/>
      <c r="AS11" s="16"/>
      <c r="AT11" s="273"/>
      <c r="AX11" s="22" t="s">
        <v>446</v>
      </c>
      <c r="BB11" s="16"/>
      <c r="BC11" s="18" t="s">
        <v>171</v>
      </c>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K11" s="16"/>
      <c r="CL11" s="16"/>
      <c r="CM11" s="16"/>
      <c r="CN11" s="16"/>
      <c r="CO11" s="16"/>
      <c r="CP11" s="16"/>
      <c r="CQ11" s="16"/>
      <c r="CR11" s="16"/>
      <c r="CS11" s="16"/>
      <c r="CT11" s="16"/>
      <c r="CU11" s="16"/>
      <c r="CV11" s="16"/>
      <c r="CW11" s="18" t="s">
        <v>259</v>
      </c>
      <c r="CX11" s="16"/>
      <c r="CY11" s="16"/>
      <c r="CZ11" s="16"/>
      <c r="DA11" s="37"/>
      <c r="DB11" s="37"/>
      <c r="DC11" s="37"/>
      <c r="DD11" s="37"/>
      <c r="DE11" s="37"/>
      <c r="DF11" s="18" t="s">
        <v>258</v>
      </c>
      <c r="DG11" s="16"/>
      <c r="DH11" s="16"/>
      <c r="DI11" s="37"/>
      <c r="DJ11" s="37"/>
      <c r="DK11" s="37"/>
      <c r="DL11" s="37"/>
      <c r="DM11" s="37"/>
      <c r="DN11" s="37"/>
      <c r="DO11" s="37"/>
      <c r="DP11" s="37"/>
      <c r="DQ11" s="37"/>
      <c r="DR11" s="37"/>
      <c r="DS11" s="37"/>
    </row>
    <row r="12" spans="1:123" ht="30" customHeight="1">
      <c r="B12" s="599"/>
      <c r="C12" s="21"/>
      <c r="D12" s="21"/>
      <c r="E12" s="21"/>
      <c r="F12" s="21"/>
      <c r="G12" s="21"/>
      <c r="H12" s="21"/>
      <c r="I12" s="21"/>
      <c r="J12" s="21"/>
      <c r="K12" s="21"/>
      <c r="L12" s="21"/>
      <c r="M12" s="21"/>
      <c r="N12" s="21"/>
      <c r="O12" s="21"/>
      <c r="P12" s="21"/>
      <c r="Q12" s="21"/>
      <c r="R12" s="21"/>
      <c r="S12" s="21"/>
      <c r="T12" s="21"/>
      <c r="U12" s="21"/>
      <c r="V12" s="21"/>
      <c r="W12" s="21"/>
      <c r="X12" s="21"/>
      <c r="Y12" s="21"/>
      <c r="Z12" s="21"/>
      <c r="AA12" s="598"/>
      <c r="AB12" s="21"/>
      <c r="AC12" s="599"/>
      <c r="AD12" s="21"/>
      <c r="AE12" s="21"/>
      <c r="AF12" s="21"/>
      <c r="AG12" s="21"/>
      <c r="AH12" s="21"/>
      <c r="AI12" s="21"/>
      <c r="AQ12" s="16"/>
      <c r="AR12" s="16"/>
      <c r="AS12" s="16"/>
      <c r="AT12" s="273"/>
      <c r="AW12" s="20"/>
      <c r="AX12" s="1023" t="str">
        <f>年度マスタ!$I4</f>
        <v>徳島県</v>
      </c>
      <c r="AY12" s="1023" t="str">
        <f>年度マスタ!$J4</f>
        <v>牟岐町</v>
      </c>
      <c r="AZ12" s="1023" t="str">
        <f>年度マスタ!$K4</f>
        <v>36383</v>
      </c>
      <c r="BB12" s="39"/>
      <c r="BC12" s="18" t="s">
        <v>447</v>
      </c>
      <c r="BD12" s="39"/>
      <c r="BE12" s="39"/>
      <c r="BF12" s="39"/>
      <c r="BG12" s="39"/>
      <c r="BH12" s="39"/>
      <c r="BI12" s="39"/>
      <c r="BJ12" s="39"/>
      <c r="BK12" s="39"/>
      <c r="BL12" s="39"/>
      <c r="BM12" s="39"/>
      <c r="BN12" s="39"/>
      <c r="BO12" s="39"/>
      <c r="BP12" s="39"/>
      <c r="BQ12" s="39"/>
      <c r="BR12" s="39"/>
      <c r="BS12" s="39"/>
      <c r="BT12" s="40"/>
      <c r="BU12" s="40"/>
      <c r="BV12" s="40"/>
      <c r="BW12" s="40"/>
      <c r="BX12" s="40"/>
      <c r="BY12" s="40"/>
      <c r="BZ12" s="40"/>
      <c r="CA12" s="40"/>
      <c r="CB12" s="40"/>
      <c r="CC12" s="40"/>
      <c r="CD12" s="40"/>
      <c r="CE12" s="40"/>
      <c r="CF12" s="20"/>
      <c r="CG12" s="20"/>
      <c r="CH12" s="20"/>
      <c r="CI12" s="20"/>
      <c r="CJ12" s="20"/>
      <c r="CK12" s="40"/>
      <c r="CL12" s="40"/>
      <c r="CM12" s="40"/>
      <c r="CN12" s="40"/>
      <c r="CO12" s="40"/>
      <c r="CP12" s="40"/>
      <c r="CQ12" s="40"/>
      <c r="CR12" s="40"/>
      <c r="CS12" s="40"/>
      <c r="CT12" s="40"/>
      <c r="CU12" s="40"/>
      <c r="CV12" s="39"/>
      <c r="CW12" s="18" t="s">
        <v>261</v>
      </c>
      <c r="CX12" s="39"/>
      <c r="CY12" s="39"/>
      <c r="CZ12" s="39"/>
      <c r="DA12" s="38"/>
      <c r="DB12" s="38"/>
      <c r="DC12" s="38"/>
      <c r="DD12" s="38"/>
      <c r="DE12" s="38"/>
      <c r="DF12" s="18" t="s">
        <v>260</v>
      </c>
      <c r="DG12" s="39"/>
      <c r="DH12" s="39"/>
      <c r="DI12" s="38"/>
      <c r="DJ12" s="38"/>
      <c r="DK12" s="38"/>
      <c r="DL12" s="38"/>
      <c r="DM12" s="38"/>
      <c r="DN12" s="38"/>
      <c r="DO12" s="38"/>
      <c r="DP12" s="38"/>
      <c r="DQ12" s="38"/>
      <c r="DR12" s="38"/>
      <c r="DS12" s="38"/>
    </row>
    <row r="13" spans="1:123" ht="30" customHeight="1">
      <c r="B13" s="599"/>
      <c r="C13" s="21"/>
      <c r="D13" s="21"/>
      <c r="E13" s="21"/>
      <c r="F13" s="21"/>
      <c r="G13" s="21"/>
      <c r="H13" s="21"/>
      <c r="I13" s="21"/>
      <c r="J13" s="21"/>
      <c r="K13" s="21"/>
      <c r="L13" s="21"/>
      <c r="M13" s="21"/>
      <c r="N13" s="21"/>
      <c r="O13" s="21"/>
      <c r="P13" s="21"/>
      <c r="Q13" s="21"/>
      <c r="R13" s="21"/>
      <c r="S13" s="21"/>
      <c r="T13" s="21"/>
      <c r="U13" s="21"/>
      <c r="V13" s="21"/>
      <c r="W13" s="21"/>
      <c r="X13" s="21"/>
      <c r="Y13" s="21"/>
      <c r="Z13" s="21"/>
      <c r="AA13" s="598"/>
      <c r="AB13" s="21"/>
      <c r="AC13" s="599"/>
      <c r="AD13" s="21"/>
      <c r="AE13" s="21"/>
      <c r="AF13" s="21"/>
      <c r="AG13" s="21"/>
      <c r="AH13" s="21"/>
      <c r="AI13" s="21"/>
      <c r="AQ13" s="16"/>
      <c r="AR13" s="16"/>
      <c r="AS13" s="16"/>
      <c r="AT13" s="273"/>
      <c r="AW13" s="23"/>
      <c r="AX13" s="1023" t="str">
        <f>年度マスタ!$I5</f>
        <v>A.現況推計データ</v>
      </c>
      <c r="AY13" s="1023">
        <f>年度マスタ!$J5</f>
        <v>2022</v>
      </c>
      <c r="AZ13" s="1023" t="str">
        <f>年度マスタ!$K5</f>
        <v>令和4年度</v>
      </c>
      <c r="BB13" s="28"/>
      <c r="BC13" s="18" t="s">
        <v>448</v>
      </c>
      <c r="BD13" s="39"/>
      <c r="BE13" s="39"/>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3"/>
      <c r="CG13" s="23"/>
      <c r="CH13" s="23"/>
      <c r="CI13" s="23"/>
      <c r="CJ13" s="23"/>
      <c r="CK13" s="28"/>
      <c r="CL13" s="28"/>
      <c r="CM13" s="28"/>
      <c r="CN13" s="28"/>
      <c r="CO13" s="28"/>
      <c r="CP13" s="28"/>
      <c r="CQ13" s="28"/>
      <c r="CR13" s="28"/>
      <c r="CS13" s="28"/>
      <c r="CT13" s="28"/>
      <c r="CU13" s="28"/>
      <c r="CV13" s="28"/>
      <c r="CW13" s="18" t="s">
        <v>263</v>
      </c>
      <c r="CX13" s="39"/>
      <c r="CY13" s="39"/>
      <c r="CZ13" s="28"/>
      <c r="DA13" s="16"/>
      <c r="DB13" s="16"/>
      <c r="DC13" s="16"/>
      <c r="DD13" s="16"/>
      <c r="DE13" s="16"/>
      <c r="DF13" s="18" t="s">
        <v>263</v>
      </c>
      <c r="DG13" s="39"/>
      <c r="DH13" s="28"/>
      <c r="DI13" s="16"/>
      <c r="DJ13" s="16"/>
      <c r="DK13" s="16"/>
      <c r="DL13" s="16"/>
      <c r="DM13" s="16"/>
      <c r="DN13" s="16"/>
      <c r="DO13" s="16"/>
      <c r="DP13" s="16"/>
      <c r="DQ13" s="16"/>
      <c r="DR13" s="16"/>
      <c r="DS13" s="16"/>
    </row>
    <row r="14" spans="1:123" ht="30" customHeight="1">
      <c r="B14" s="599"/>
      <c r="C14" s="21"/>
      <c r="D14" s="21"/>
      <c r="E14" s="21"/>
      <c r="F14" s="21"/>
      <c r="G14" s="21"/>
      <c r="H14" s="21"/>
      <c r="I14" s="21"/>
      <c r="J14" s="21"/>
      <c r="K14" s="21"/>
      <c r="L14" s="21"/>
      <c r="M14" s="21"/>
      <c r="N14" s="21"/>
      <c r="O14" s="21"/>
      <c r="P14" s="21"/>
      <c r="Q14" s="21"/>
      <c r="R14" s="21"/>
      <c r="S14" s="21"/>
      <c r="T14" s="21"/>
      <c r="U14" s="21"/>
      <c r="V14" s="21"/>
      <c r="W14" s="21"/>
      <c r="X14" s="21"/>
      <c r="Y14" s="21"/>
      <c r="Z14" s="21"/>
      <c r="AA14" s="598"/>
      <c r="AB14" s="21"/>
      <c r="AC14" s="599"/>
      <c r="AD14" s="21"/>
      <c r="AE14" s="21"/>
      <c r="AF14" s="21"/>
      <c r="AG14" s="21"/>
      <c r="AH14" s="21"/>
      <c r="AI14" s="21"/>
      <c r="AQ14" s="16"/>
      <c r="AR14" s="16"/>
      <c r="AS14" s="16"/>
      <c r="AT14" s="273"/>
      <c r="AX14" s="1023" t="str">
        <f>年度マスタ!$I6</f>
        <v>B.SHKデータ</v>
      </c>
      <c r="AY14" s="1023">
        <f>年度マスタ!$J6</f>
        <v>2021</v>
      </c>
      <c r="AZ14" s="1023" t="str">
        <f>年度マスタ!$K6</f>
        <v>令和3年度</v>
      </c>
      <c r="BC14" s="1033" t="str">
        <f>AZ14</f>
        <v>令和3年度</v>
      </c>
      <c r="BD14" s="41" t="s">
        <v>449</v>
      </c>
      <c r="BT14" s="23"/>
      <c r="BU14" s="23"/>
      <c r="BV14" s="23"/>
      <c r="BW14" s="23"/>
      <c r="BX14" s="23"/>
      <c r="BY14" s="23"/>
      <c r="BZ14" s="23"/>
      <c r="CA14" s="23"/>
      <c r="CB14" s="23"/>
      <c r="CC14" s="23"/>
      <c r="CD14" s="23"/>
      <c r="CE14" s="23"/>
      <c r="CK14" s="23"/>
      <c r="CL14" s="23"/>
      <c r="CM14" s="23"/>
      <c r="CN14" s="23"/>
      <c r="CO14" s="23"/>
      <c r="CP14" s="23"/>
      <c r="CQ14" s="23"/>
      <c r="CR14" s="23"/>
      <c r="CS14" s="23"/>
      <c r="CT14" s="23"/>
      <c r="CU14" s="23"/>
      <c r="CV14" s="16"/>
      <c r="CW14" s="1033" t="str">
        <f>VLOOKUP(CW13,$AX$12:$AZ$16,3,0)</f>
        <v>令和3年度</v>
      </c>
      <c r="DF14" s="1033" t="str">
        <f>VLOOKUP(DF13,$AX$12:$AZ$16,3,0)</f>
        <v>令和3年度</v>
      </c>
      <c r="DL14" s="31"/>
      <c r="DM14" s="31"/>
      <c r="DN14" s="31"/>
      <c r="DO14" s="31"/>
      <c r="DP14" s="31"/>
      <c r="DQ14" s="31"/>
      <c r="DR14" s="31"/>
      <c r="DS14" s="31"/>
    </row>
    <row r="15" spans="1:123" ht="30" customHeight="1">
      <c r="B15" s="599"/>
      <c r="C15" s="21"/>
      <c r="D15" s="21"/>
      <c r="E15" s="21"/>
      <c r="F15" s="21"/>
      <c r="G15" s="21"/>
      <c r="H15" s="21"/>
      <c r="I15" s="21"/>
      <c r="J15" s="21"/>
      <c r="K15" s="21"/>
      <c r="L15" s="21"/>
      <c r="M15" s="21"/>
      <c r="N15" s="21"/>
      <c r="O15" s="21"/>
      <c r="P15" s="21"/>
      <c r="Q15" s="21"/>
      <c r="R15" s="21"/>
      <c r="S15" s="21"/>
      <c r="T15" s="21"/>
      <c r="U15" s="21"/>
      <c r="V15" s="21"/>
      <c r="W15" s="21"/>
      <c r="X15" s="21"/>
      <c r="Y15" s="21"/>
      <c r="Z15" s="21"/>
      <c r="AA15" s="598"/>
      <c r="AB15" s="21"/>
      <c r="AC15" s="599"/>
      <c r="AD15" s="21"/>
      <c r="AE15" s="21"/>
      <c r="AF15" s="21"/>
      <c r="AG15" s="21"/>
      <c r="AH15" s="21"/>
      <c r="AI15" s="21"/>
      <c r="AQ15" s="16"/>
      <c r="AR15" s="16"/>
      <c r="AS15" s="16"/>
      <c r="AT15" s="273"/>
      <c r="AX15" s="1023" t="str">
        <f>年度マスタ!$I7</f>
        <v>C.FITデータ</v>
      </c>
      <c r="AY15" s="1023">
        <f>年度マスタ!$J7</f>
        <v>2023</v>
      </c>
      <c r="AZ15" s="1023" t="str">
        <f>年度マスタ!$K7</f>
        <v>令和5年度</v>
      </c>
      <c r="BC15" s="1033">
        <f>AY14</f>
        <v>2021</v>
      </c>
      <c r="BD15" s="16"/>
      <c r="BF15" s="16"/>
      <c r="BG15" s="16"/>
      <c r="BH15" s="16"/>
      <c r="BI15" s="16"/>
      <c r="BJ15" s="16"/>
      <c r="BK15" s="16"/>
      <c r="BL15" s="16"/>
      <c r="BM15" s="16"/>
      <c r="BN15" s="16"/>
      <c r="BO15" s="16"/>
      <c r="BP15" s="16"/>
      <c r="BQ15" s="16"/>
      <c r="BS15" s="16"/>
      <c r="CV15" s="16"/>
      <c r="CW15" s="1033">
        <f>VLOOKUP(CW13,$AX$12:$AZ$16,2,0)</f>
        <v>2021</v>
      </c>
      <c r="DD15" s="16"/>
      <c r="DE15" s="16"/>
      <c r="DF15" s="1033">
        <f>VLOOKUP(DF13,$AX$12:$AZ$16,2,0)</f>
        <v>2021</v>
      </c>
      <c r="DL15" s="16"/>
      <c r="DM15" s="16"/>
      <c r="DN15" s="16"/>
      <c r="DO15" s="16"/>
      <c r="DP15" s="16"/>
      <c r="DQ15" s="16"/>
      <c r="DR15" s="16"/>
      <c r="DS15" s="16"/>
    </row>
    <row r="16" spans="1:123" ht="30" customHeight="1">
      <c r="B16" s="599"/>
      <c r="C16" s="21"/>
      <c r="D16" s="21"/>
      <c r="E16" s="21"/>
      <c r="F16" s="21"/>
      <c r="G16" s="21"/>
      <c r="H16" s="21"/>
      <c r="I16" s="21"/>
      <c r="J16" s="21"/>
      <c r="K16" s="21"/>
      <c r="L16" s="21"/>
      <c r="M16" s="21"/>
      <c r="N16" s="21"/>
      <c r="O16" s="21"/>
      <c r="P16" s="21"/>
      <c r="Q16" s="21"/>
      <c r="R16" s="21"/>
      <c r="S16" s="21"/>
      <c r="T16" s="21"/>
      <c r="U16" s="21"/>
      <c r="V16" s="21"/>
      <c r="W16" s="21"/>
      <c r="X16" s="21"/>
      <c r="Y16" s="21"/>
      <c r="Z16" s="21"/>
      <c r="AA16" s="598"/>
      <c r="AB16" s="21"/>
      <c r="AC16" s="599"/>
      <c r="AD16" s="21"/>
      <c r="AE16" s="21"/>
      <c r="AF16" s="21"/>
      <c r="AG16" s="21"/>
      <c r="AH16" s="21"/>
      <c r="AI16" s="21"/>
      <c r="AQ16" s="16"/>
      <c r="AR16" s="16"/>
      <c r="AS16" s="16"/>
      <c r="AT16" s="273"/>
      <c r="AX16" s="1023" t="str">
        <f>年度マスタ!$I8</f>
        <v>D.区域電力使用量データ</v>
      </c>
      <c r="AY16" s="1023">
        <f>年度マスタ!$J8</f>
        <v>2022</v>
      </c>
      <c r="AZ16" s="1023" t="str">
        <f>年度マスタ!$K8</f>
        <v>令和4年度</v>
      </c>
      <c r="BC16" s="19"/>
      <c r="BF16" s="16"/>
      <c r="BG16" s="16"/>
      <c r="BH16" s="16"/>
      <c r="BI16" s="16"/>
      <c r="BJ16" s="16"/>
      <c r="BK16" s="16"/>
      <c r="BL16" s="16"/>
      <c r="BM16" s="16"/>
      <c r="BN16" s="16"/>
      <c r="BO16" s="16"/>
      <c r="BP16" s="16"/>
      <c r="BQ16" s="16"/>
      <c r="CK16" s="22" t="s">
        <v>450</v>
      </c>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row>
    <row r="17" spans="1:123" ht="30" customHeight="1" thickBot="1">
      <c r="B17" s="599"/>
      <c r="C17" s="21"/>
      <c r="D17" s="21"/>
      <c r="E17" s="21"/>
      <c r="F17" s="21"/>
      <c r="G17" s="21"/>
      <c r="H17" s="21"/>
      <c r="I17" s="21"/>
      <c r="J17" s="21"/>
      <c r="K17" s="21"/>
      <c r="L17" s="21"/>
      <c r="M17" s="21"/>
      <c r="N17" s="21"/>
      <c r="O17" s="21"/>
      <c r="P17" s="21"/>
      <c r="Q17" s="21"/>
      <c r="R17" s="21"/>
      <c r="S17" s="21"/>
      <c r="T17" s="21"/>
      <c r="U17" s="21"/>
      <c r="V17" s="21"/>
      <c r="W17" s="21"/>
      <c r="X17" s="21"/>
      <c r="Y17" s="21"/>
      <c r="Z17" s="21"/>
      <c r="AA17" s="598"/>
      <c r="AB17" s="21"/>
      <c r="AC17" s="599"/>
      <c r="AD17" s="21"/>
      <c r="AE17" s="21"/>
      <c r="AF17" s="21"/>
      <c r="AG17" s="21"/>
      <c r="AH17" s="21"/>
      <c r="AI17" s="21"/>
      <c r="AQ17" s="16"/>
      <c r="AR17" s="16"/>
      <c r="AS17" s="16"/>
      <c r="AT17" s="273"/>
      <c r="BB17" s="22" t="s">
        <v>451</v>
      </c>
      <c r="BF17" s="16"/>
      <c r="BG17" s="16"/>
      <c r="BH17" s="16"/>
      <c r="BI17" s="16"/>
      <c r="BJ17" s="16"/>
      <c r="BK17" s="16"/>
      <c r="BL17" s="16"/>
      <c r="BM17" s="16"/>
      <c r="BN17" s="16"/>
      <c r="BO17" s="16"/>
      <c r="BP17" s="16"/>
      <c r="BQ17" s="16"/>
      <c r="BR17" s="22" t="s">
        <v>452</v>
      </c>
      <c r="BT17" s="81" t="s">
        <v>453</v>
      </c>
      <c r="BU17" s="22"/>
      <c r="BV17" s="22"/>
      <c r="BW17" s="22"/>
      <c r="BX17" s="22"/>
      <c r="BY17" s="22"/>
      <c r="BZ17" s="22"/>
      <c r="CA17" s="22"/>
      <c r="CB17" s="22"/>
      <c r="CC17" s="22"/>
      <c r="CD17" s="22"/>
      <c r="CE17" s="22"/>
      <c r="CF17" s="22"/>
      <c r="CG17" s="22"/>
      <c r="CH17" s="22"/>
      <c r="CI17" s="22"/>
      <c r="CK17" s="22" t="s">
        <v>454</v>
      </c>
      <c r="CV17" s="16"/>
      <c r="CW17" s="22" t="s">
        <v>455</v>
      </c>
      <c r="CX17" s="16"/>
      <c r="CY17" s="16"/>
      <c r="CZ17" s="16"/>
      <c r="DA17" s="16"/>
      <c r="DB17" s="16"/>
      <c r="DC17" s="16"/>
      <c r="DD17" s="16"/>
      <c r="DE17" s="16"/>
      <c r="DF17" s="22" t="s">
        <v>456</v>
      </c>
      <c r="DG17" s="16"/>
      <c r="DH17" s="16"/>
      <c r="DI17" s="16"/>
      <c r="DJ17" s="16"/>
      <c r="DK17" s="16"/>
      <c r="DL17" s="16"/>
      <c r="DM17" s="16"/>
      <c r="DN17" s="22" t="s">
        <v>457</v>
      </c>
      <c r="DO17" s="16"/>
      <c r="DP17" s="16"/>
      <c r="DQ17" s="16"/>
      <c r="DR17" s="16"/>
      <c r="DS17" s="16"/>
    </row>
    <row r="18" spans="1:123" ht="30" customHeight="1">
      <c r="B18" s="599"/>
      <c r="C18" s="21"/>
      <c r="D18" s="21"/>
      <c r="E18" s="21"/>
      <c r="F18" s="21"/>
      <c r="G18" s="21"/>
      <c r="H18" s="21"/>
      <c r="I18" s="21"/>
      <c r="J18" s="21"/>
      <c r="K18" s="21"/>
      <c r="L18" s="21"/>
      <c r="M18" s="21"/>
      <c r="N18" s="21"/>
      <c r="O18" s="21"/>
      <c r="P18" s="21"/>
      <c r="Q18" s="21"/>
      <c r="R18" s="21"/>
      <c r="S18" s="21"/>
      <c r="T18" s="21"/>
      <c r="U18" s="21"/>
      <c r="V18" s="21"/>
      <c r="W18" s="21"/>
      <c r="X18" s="21"/>
      <c r="Y18" s="21"/>
      <c r="Z18" s="21"/>
      <c r="AA18" s="598"/>
      <c r="AB18" s="21"/>
      <c r="AC18" s="599"/>
      <c r="AD18" s="21"/>
      <c r="AE18" s="21"/>
      <c r="AF18" s="21"/>
      <c r="AG18" s="21"/>
      <c r="AH18" s="21"/>
      <c r="AI18" s="21"/>
      <c r="AQ18" s="16"/>
      <c r="AR18" s="16"/>
      <c r="AS18" s="16"/>
      <c r="AT18" s="273"/>
      <c r="BB18" s="82"/>
      <c r="BC18" s="1024"/>
      <c r="BD18" s="42"/>
      <c r="BE18" s="43" t="s">
        <v>458</v>
      </c>
      <c r="BF18" s="24"/>
      <c r="BG18" s="24"/>
      <c r="BH18" s="24"/>
      <c r="BI18" s="1025" t="s">
        <v>189</v>
      </c>
      <c r="BJ18" s="44" t="s">
        <v>165</v>
      </c>
      <c r="BK18" s="43" t="s">
        <v>459</v>
      </c>
      <c r="BL18" s="24"/>
      <c r="BM18" s="24"/>
      <c r="BN18" s="24"/>
      <c r="BO18" s="24"/>
      <c r="BP18" s="45"/>
      <c r="BQ18" s="83" t="s">
        <v>127</v>
      </c>
      <c r="BR18" s="46"/>
      <c r="BT18" s="84"/>
      <c r="BU18" s="85"/>
      <c r="BV18" s="43" t="s">
        <v>458</v>
      </c>
      <c r="BW18" s="48"/>
      <c r="BX18" s="48"/>
      <c r="BY18" s="48"/>
      <c r="BZ18" s="43" t="s">
        <v>189</v>
      </c>
      <c r="CA18" s="43" t="s">
        <v>165</v>
      </c>
      <c r="CB18" s="43" t="s">
        <v>459</v>
      </c>
      <c r="CC18" s="24"/>
      <c r="CD18" s="24"/>
      <c r="CE18" s="24"/>
      <c r="CF18" s="48"/>
      <c r="CG18" s="48"/>
      <c r="CH18" s="43" t="s">
        <v>127</v>
      </c>
      <c r="CI18" s="46"/>
      <c r="CK18" s="84"/>
      <c r="CL18" s="1148" t="s">
        <v>460</v>
      </c>
      <c r="CM18" s="1148"/>
      <c r="CN18" s="1148"/>
      <c r="CO18" s="1148"/>
      <c r="CP18" s="1148"/>
      <c r="CQ18" s="1148"/>
      <c r="CR18" s="1148"/>
      <c r="CS18" s="1148"/>
      <c r="CT18" s="1148"/>
      <c r="CU18" s="1149"/>
      <c r="CV18" s="16"/>
      <c r="CW18" s="1150" t="s">
        <v>461</v>
      </c>
      <c r="CX18" s="1148"/>
      <c r="CY18" s="1148"/>
      <c r="CZ18" s="1148"/>
      <c r="DA18" s="1148"/>
      <c r="DB18" s="1148"/>
      <c r="DC18" s="1148"/>
      <c r="DD18" s="1149"/>
      <c r="DE18" s="16"/>
      <c r="DF18" s="1151" t="s">
        <v>462</v>
      </c>
      <c r="DG18" s="1152"/>
      <c r="DH18" s="1152"/>
      <c r="DI18" s="1152"/>
      <c r="DJ18" s="1152"/>
      <c r="DK18" s="1152"/>
      <c r="DL18" s="1153"/>
      <c r="DM18" s="16"/>
      <c r="DN18" s="1150" t="s">
        <v>463</v>
      </c>
      <c r="DO18" s="1148"/>
      <c r="DP18" s="1148"/>
      <c r="DQ18" s="1148"/>
      <c r="DR18" s="1148"/>
      <c r="DS18" s="1149"/>
    </row>
    <row r="19" spans="1:123" ht="30" customHeight="1">
      <c r="B19" s="599"/>
      <c r="C19" s="21"/>
      <c r="D19" s="21"/>
      <c r="E19" s="21"/>
      <c r="F19" s="21"/>
      <c r="G19" s="21"/>
      <c r="H19" s="21"/>
      <c r="I19" s="21"/>
      <c r="J19" s="21"/>
      <c r="K19" s="21"/>
      <c r="L19" s="21"/>
      <c r="M19" s="21"/>
      <c r="N19" s="21"/>
      <c r="O19" s="21"/>
      <c r="P19" s="21"/>
      <c r="Q19" s="21"/>
      <c r="R19" s="21"/>
      <c r="S19" s="21"/>
      <c r="T19" s="21"/>
      <c r="U19" s="21"/>
      <c r="V19" s="21"/>
      <c r="W19" s="21"/>
      <c r="X19" s="21"/>
      <c r="Y19" s="21"/>
      <c r="Z19" s="21"/>
      <c r="AA19" s="598"/>
      <c r="AB19" s="21"/>
      <c r="AC19" s="599"/>
      <c r="AD19" s="21"/>
      <c r="AE19" s="21"/>
      <c r="AF19" s="21"/>
      <c r="AG19" s="21"/>
      <c r="AH19" s="21"/>
      <c r="AI19" s="21"/>
      <c r="AQ19" s="16"/>
      <c r="AR19" s="16"/>
      <c r="AS19" s="16"/>
      <c r="AT19" s="273"/>
      <c r="AX19" s="1026"/>
      <c r="BB19" s="86"/>
      <c r="BC19" s="1027"/>
      <c r="BD19" s="49"/>
      <c r="BE19" s="47"/>
      <c r="BF19" s="1028" t="s">
        <v>186</v>
      </c>
      <c r="BG19" s="1028" t="s">
        <v>187</v>
      </c>
      <c r="BH19" s="1028" t="s">
        <v>188</v>
      </c>
      <c r="BI19" s="50"/>
      <c r="BJ19" s="47"/>
      <c r="BK19" s="50"/>
      <c r="BL19" s="30" t="s">
        <v>225</v>
      </c>
      <c r="BM19" s="26"/>
      <c r="BN19" s="25"/>
      <c r="BO19" s="32" t="s">
        <v>192</v>
      </c>
      <c r="BP19" s="32" t="s">
        <v>193</v>
      </c>
      <c r="BQ19" s="87"/>
      <c r="BR19" s="51"/>
      <c r="BT19" s="88"/>
      <c r="BU19" s="36"/>
      <c r="BV19" s="47"/>
      <c r="BW19" s="32" t="s">
        <v>186</v>
      </c>
      <c r="BX19" s="50" t="s">
        <v>187</v>
      </c>
      <c r="BY19" s="47" t="s">
        <v>188</v>
      </c>
      <c r="BZ19" s="47"/>
      <c r="CA19" s="47"/>
      <c r="CB19" s="47"/>
      <c r="CC19" s="30" t="s">
        <v>225</v>
      </c>
      <c r="CD19" s="26"/>
      <c r="CE19" s="25"/>
      <c r="CF19" s="89" t="s">
        <v>192</v>
      </c>
      <c r="CG19" s="47" t="s">
        <v>193</v>
      </c>
      <c r="CH19" s="47"/>
      <c r="CI19" s="51"/>
      <c r="CK19" s="88"/>
      <c r="CL19" s="55"/>
      <c r="CM19" s="52"/>
      <c r="CN19" s="53"/>
      <c r="CO19" s="52"/>
      <c r="CP19" s="53"/>
      <c r="CQ19" s="52"/>
      <c r="CR19" s="53"/>
      <c r="CS19" s="52"/>
      <c r="CT19" s="53"/>
      <c r="CU19" s="54"/>
      <c r="CV19" s="16"/>
      <c r="CW19" s="90" t="s">
        <v>458</v>
      </c>
      <c r="CX19" s="91" t="s">
        <v>186</v>
      </c>
      <c r="CY19" s="91" t="s">
        <v>187</v>
      </c>
      <c r="CZ19" s="91" t="s">
        <v>188</v>
      </c>
      <c r="DA19" s="91" t="s">
        <v>189</v>
      </c>
      <c r="DB19" s="91" t="s">
        <v>464</v>
      </c>
      <c r="DC19" s="91" t="s">
        <v>465</v>
      </c>
      <c r="DD19" s="92" t="s">
        <v>466</v>
      </c>
      <c r="DE19" s="16"/>
      <c r="DF19" s="90" t="s">
        <v>186</v>
      </c>
      <c r="DG19" s="91" t="s">
        <v>187</v>
      </c>
      <c r="DH19" s="91" t="s">
        <v>188</v>
      </c>
      <c r="DI19" s="91" t="s">
        <v>189</v>
      </c>
      <c r="DJ19" s="91" t="s">
        <v>464</v>
      </c>
      <c r="DK19" s="91" t="s">
        <v>465</v>
      </c>
      <c r="DL19" s="92" t="s">
        <v>466</v>
      </c>
      <c r="DM19" s="16"/>
      <c r="DN19" s="90" t="s">
        <v>186</v>
      </c>
      <c r="DO19" s="91" t="s">
        <v>187</v>
      </c>
      <c r="DP19" s="91" t="s">
        <v>188</v>
      </c>
      <c r="DQ19" s="91" t="s">
        <v>189</v>
      </c>
      <c r="DR19" s="93" t="s">
        <v>464</v>
      </c>
      <c r="DS19" s="92" t="s">
        <v>465</v>
      </c>
    </row>
    <row r="20" spans="1:123" ht="30" customHeight="1" thickBot="1">
      <c r="B20" s="599"/>
      <c r="C20" s="21"/>
      <c r="D20" s="21"/>
      <c r="E20" s="21"/>
      <c r="F20" s="21"/>
      <c r="G20" s="21"/>
      <c r="H20" s="21"/>
      <c r="I20" s="21"/>
      <c r="J20" s="21"/>
      <c r="K20" s="21"/>
      <c r="L20" s="21"/>
      <c r="M20" s="21"/>
      <c r="N20" s="21"/>
      <c r="O20" s="21"/>
      <c r="P20" s="21"/>
      <c r="Q20" s="21"/>
      <c r="R20" s="21"/>
      <c r="S20" s="21"/>
      <c r="T20" s="21"/>
      <c r="U20" s="21"/>
      <c r="V20" s="21"/>
      <c r="W20" s="21"/>
      <c r="X20" s="21"/>
      <c r="Y20" s="21"/>
      <c r="Z20" s="21"/>
      <c r="AA20" s="598"/>
      <c r="AB20" s="21"/>
      <c r="AC20" s="599"/>
      <c r="AD20" s="21"/>
      <c r="AE20" s="21"/>
      <c r="AF20" s="21"/>
      <c r="AG20" s="21"/>
      <c r="AH20" s="21"/>
      <c r="AI20" s="21"/>
      <c r="AQ20" s="16"/>
      <c r="AR20" s="16"/>
      <c r="AS20" s="16"/>
      <c r="AT20" s="273"/>
      <c r="AX20" s="18" t="s">
        <v>467</v>
      </c>
      <c r="AY20" s="18" t="s">
        <v>468</v>
      </c>
      <c r="BB20" s="94"/>
      <c r="BC20" s="1029" t="s">
        <v>469</v>
      </c>
      <c r="BD20" s="56" t="s">
        <v>470</v>
      </c>
      <c r="BE20" s="1030" t="s">
        <v>458</v>
      </c>
      <c r="BF20" s="27" t="s">
        <v>186</v>
      </c>
      <c r="BG20" s="27" t="s">
        <v>187</v>
      </c>
      <c r="BH20" s="27" t="s">
        <v>188</v>
      </c>
      <c r="BI20" s="27" t="s">
        <v>189</v>
      </c>
      <c r="BJ20" s="27" t="s">
        <v>165</v>
      </c>
      <c r="BK20" s="27" t="s">
        <v>459</v>
      </c>
      <c r="BL20" s="27" t="s">
        <v>225</v>
      </c>
      <c r="BM20" s="57" t="s">
        <v>190</v>
      </c>
      <c r="BN20" s="57" t="s">
        <v>191</v>
      </c>
      <c r="BO20" s="27" t="s">
        <v>192</v>
      </c>
      <c r="BP20" s="27" t="s">
        <v>193</v>
      </c>
      <c r="BQ20" s="27" t="s">
        <v>127</v>
      </c>
      <c r="BR20" s="58" t="s">
        <v>470</v>
      </c>
      <c r="BT20" s="95"/>
      <c r="BU20" s="56" t="s">
        <v>470</v>
      </c>
      <c r="BV20" s="27" t="s">
        <v>458</v>
      </c>
      <c r="BW20" s="27" t="s">
        <v>186</v>
      </c>
      <c r="BX20" s="27" t="s">
        <v>187</v>
      </c>
      <c r="BY20" s="27" t="s">
        <v>188</v>
      </c>
      <c r="BZ20" s="27" t="s">
        <v>189</v>
      </c>
      <c r="CA20" s="27" t="s">
        <v>165</v>
      </c>
      <c r="CB20" s="27" t="s">
        <v>459</v>
      </c>
      <c r="CC20" s="27" t="s">
        <v>225</v>
      </c>
      <c r="CD20" s="57" t="s">
        <v>190</v>
      </c>
      <c r="CE20" s="57" t="s">
        <v>191</v>
      </c>
      <c r="CF20" s="27" t="s">
        <v>192</v>
      </c>
      <c r="CG20" s="27" t="s">
        <v>193</v>
      </c>
      <c r="CH20" s="27" t="s">
        <v>127</v>
      </c>
      <c r="CI20" s="58" t="s">
        <v>470</v>
      </c>
      <c r="CK20" s="96" t="s">
        <v>469</v>
      </c>
      <c r="CL20" s="97" t="s">
        <v>458</v>
      </c>
      <c r="CM20" s="98" t="s">
        <v>471</v>
      </c>
      <c r="CN20" s="99" t="s">
        <v>186</v>
      </c>
      <c r="CO20" s="100" t="s">
        <v>471</v>
      </c>
      <c r="CP20" s="99" t="s">
        <v>187</v>
      </c>
      <c r="CQ20" s="100" t="s">
        <v>471</v>
      </c>
      <c r="CR20" s="99" t="s">
        <v>188</v>
      </c>
      <c r="CS20" s="100" t="s">
        <v>471</v>
      </c>
      <c r="CT20" s="101" t="s">
        <v>189</v>
      </c>
      <c r="CU20" s="102" t="s">
        <v>471</v>
      </c>
      <c r="CV20" s="16"/>
      <c r="CW20" s="103" t="s">
        <v>458</v>
      </c>
      <c r="CX20" s="104" t="s">
        <v>186</v>
      </c>
      <c r="CY20" s="104" t="s">
        <v>187</v>
      </c>
      <c r="CZ20" s="104" t="s">
        <v>188</v>
      </c>
      <c r="DA20" s="57" t="s">
        <v>189</v>
      </c>
      <c r="DB20" s="104" t="s">
        <v>464</v>
      </c>
      <c r="DC20" s="104" t="s">
        <v>465</v>
      </c>
      <c r="DD20" s="105" t="s">
        <v>466</v>
      </c>
      <c r="DE20" s="16"/>
      <c r="DF20" s="106" t="s">
        <v>186</v>
      </c>
      <c r="DG20" s="57" t="s">
        <v>187</v>
      </c>
      <c r="DH20" s="57" t="s">
        <v>188</v>
      </c>
      <c r="DI20" s="57" t="s">
        <v>189</v>
      </c>
      <c r="DJ20" s="57" t="s">
        <v>464</v>
      </c>
      <c r="DK20" s="57" t="s">
        <v>465</v>
      </c>
      <c r="DL20" s="107" t="s">
        <v>466</v>
      </c>
      <c r="DM20" s="16"/>
      <c r="DN20" s="108" t="s">
        <v>186</v>
      </c>
      <c r="DO20" s="104" t="s">
        <v>187</v>
      </c>
      <c r="DP20" s="104" t="s">
        <v>188</v>
      </c>
      <c r="DQ20" s="57" t="s">
        <v>189</v>
      </c>
      <c r="DR20" s="104" t="s">
        <v>464</v>
      </c>
      <c r="DS20" s="109" t="s">
        <v>465</v>
      </c>
    </row>
    <row r="21" spans="1:123" ht="30" customHeight="1" thickTop="1">
      <c r="B21" s="599"/>
      <c r="C21" s="21"/>
      <c r="D21" s="21"/>
      <c r="E21" s="21"/>
      <c r="F21" s="21"/>
      <c r="G21" s="21"/>
      <c r="H21" s="21"/>
      <c r="I21" s="21"/>
      <c r="J21" s="21"/>
      <c r="K21" s="21"/>
      <c r="L21" s="21"/>
      <c r="M21" s="21"/>
      <c r="N21" s="21"/>
      <c r="O21" s="21"/>
      <c r="P21" s="21"/>
      <c r="Q21" s="21"/>
      <c r="R21" s="21"/>
      <c r="S21" s="21"/>
      <c r="T21" s="21"/>
      <c r="U21" s="21"/>
      <c r="V21" s="21"/>
      <c r="W21" s="21"/>
      <c r="X21" s="21"/>
      <c r="Y21" s="21"/>
      <c r="Z21" s="21"/>
      <c r="AA21" s="598"/>
      <c r="AB21" s="21"/>
      <c r="AC21" s="599"/>
      <c r="AD21" s="21"/>
      <c r="AE21" s="21"/>
      <c r="AF21" s="21"/>
      <c r="AG21" s="21"/>
      <c r="AH21" s="21"/>
      <c r="AI21" s="21"/>
      <c r="AQ21" s="16"/>
      <c r="AR21" s="16"/>
      <c r="AS21" s="16"/>
      <c r="AT21" s="273"/>
      <c r="AX21" s="18" t="str">
        <f>比較地域マスタ!$Y6</f>
        <v>10443</v>
      </c>
      <c r="AY21" s="18" t="str">
        <f>IF(IFERROR(比較地域マスタ!$Z6,"")=0,"",IFERROR(比較地域マスタ!$Z6,""))</f>
        <v>片品村</v>
      </c>
      <c r="BB21" s="110" t="str">
        <f t="shared" ref="BB21:BC68" si="0">AX21</f>
        <v>10443</v>
      </c>
      <c r="BC21" s="1031" t="str">
        <f t="shared" si="0"/>
        <v>片品村</v>
      </c>
      <c r="BD21" s="34">
        <f>SUM(BE21,BI21:BK21,BQ21)</f>
        <v>28.15833599407317</v>
      </c>
      <c r="BE21" s="34">
        <f>SUM(BF21:BH21)</f>
        <v>2.5261343912250247</v>
      </c>
      <c r="BF21" s="34">
        <f>VLOOKUP($AX21&amp;"_"&amp;$BC$14,データシート1!$A:$BT,MATCH($BC$12&amp;"_"&amp;BF$20,データシート1!$A$1:$BT$1,0),0)</f>
        <v>1.4386973492072388</v>
      </c>
      <c r="BG21" s="34">
        <f>VLOOKUP($AX21&amp;"_"&amp;$BC$14,データシート1!$A:$BT,MATCH($BC$12&amp;"_"&amp;BG$20,データシート1!$A$1:$BT$1,0),0)</f>
        <v>0.47503843546995539</v>
      </c>
      <c r="BH21" s="34">
        <f>VLOOKUP($AX21&amp;"_"&amp;$BC$14,データシート1!$A:$BT,MATCH($BC$12&amp;"_"&amp;BH$20,データシート1!$A$1:$BT$1,0),0)</f>
        <v>0.61239860654783018</v>
      </c>
      <c r="BI21" s="34">
        <f>VLOOKUP($AX21&amp;"_"&amp;$BC$14,データシート1!$A:$BT,MATCH($BC$12&amp;"_"&amp;BI$20,データシート1!$A$1:$BT$1,0),0)</f>
        <v>6.2433263478980141</v>
      </c>
      <c r="BJ21" s="34">
        <f>VLOOKUP($AX21&amp;"_"&amp;$BC$14,データシート1!$A:$BT,MATCH($BC$12&amp;"_"&amp;BJ$20,データシート1!$A$1:$BT$1,0),0)</f>
        <v>4.8633062212316505</v>
      </c>
      <c r="BK21" s="34">
        <f t="shared" ref="BK21:BK68" si="1">SUM(BL21,BO21:BP21)</f>
        <v>13.624410003518479</v>
      </c>
      <c r="BL21" s="34">
        <f t="shared" ref="BL21:BL67" si="2">SUM(BM21:BN21)</f>
        <v>13.380059959060208</v>
      </c>
      <c r="BM21" s="34">
        <f>VLOOKUP($AX21&amp;"_"&amp;$BC$14,データシート1!$A:$BT,MATCH($BC$12&amp;"_"&amp;BM$20,データシート1!$A$1:$BT$1,0),0)</f>
        <v>4.3981630192133885</v>
      </c>
      <c r="BN21" s="34">
        <f>VLOOKUP($AX21&amp;"_"&amp;$BC$14,データシート1!$A:$BT,MATCH($BC$12&amp;"_"&amp;BN$20,データシート1!$A$1:$BT$1,0),0)</f>
        <v>8.9818969398468198</v>
      </c>
      <c r="BO21" s="34">
        <f>VLOOKUP($AX21&amp;"_"&amp;$BC$14,データシート1!$A:$BT,MATCH($BC$12&amp;"_"&amp;BO$20,データシート1!$A$1:$BT$1,0),0)</f>
        <v>0.24435004445826999</v>
      </c>
      <c r="BP21" s="34">
        <f>VLOOKUP($AX21&amp;"_"&amp;$BC$14,データシート1!$A:$BT,MATCH($BC$12&amp;"_"&amp;BP$20,データシート1!$A$1:$BT$1,0),0)</f>
        <v>0</v>
      </c>
      <c r="BQ21" s="34">
        <f>VLOOKUP($AX21&amp;"_"&amp;$BC$14,データシート1!$A:$BT,MATCH($BC$12&amp;"_"&amp;BQ$20,データシート1!$A$1:$BT$1,0),0)</f>
        <v>0.9011590302000001</v>
      </c>
      <c r="BR21" s="35">
        <f t="shared" ref="BR21:BR68" si="3">BD21</f>
        <v>28.15833599407317</v>
      </c>
      <c r="BT21" s="111" t="str">
        <f t="shared" ref="BT21:BT68" si="4">AY21</f>
        <v>片品村</v>
      </c>
      <c r="BU21" s="34">
        <f>BD21</f>
        <v>28.15833599407317</v>
      </c>
      <c r="BV21" s="60">
        <f>BE21/$BR21</f>
        <v>8.9711778130523445E-2</v>
      </c>
      <c r="BW21" s="60">
        <f t="shared" ref="BW21:CH42" si="5">BF21/$BR21</f>
        <v>5.1093123880262638E-2</v>
      </c>
      <c r="BX21" s="60">
        <f t="shared" si="5"/>
        <v>1.6870259505744323E-2</v>
      </c>
      <c r="BY21" s="60">
        <f t="shared" si="5"/>
        <v>2.174839474451648E-2</v>
      </c>
      <c r="BZ21" s="60">
        <f t="shared" si="5"/>
        <v>0.22172213404982893</v>
      </c>
      <c r="CA21" s="60">
        <f t="shared" si="5"/>
        <v>0.17271284149231297</v>
      </c>
      <c r="CB21" s="60">
        <f t="shared" si="5"/>
        <v>0.48384996920223466</v>
      </c>
      <c r="CC21" s="60">
        <f t="shared" si="5"/>
        <v>0.47517225314295825</v>
      </c>
      <c r="CD21" s="60">
        <f t="shared" si="5"/>
        <v>0.15619399598538505</v>
      </c>
      <c r="CE21" s="60">
        <f t="shared" si="5"/>
        <v>0.31897825715757316</v>
      </c>
      <c r="CF21" s="60">
        <f t="shared" si="5"/>
        <v>8.6777160592764191E-3</v>
      </c>
      <c r="CG21" s="60">
        <f t="shared" si="5"/>
        <v>0</v>
      </c>
      <c r="CH21" s="60">
        <f>BQ21/$BR21</f>
        <v>3.2003277125099941E-2</v>
      </c>
      <c r="CI21" s="112">
        <f t="shared" ref="CI21:CI68" si="6">BR21/$BR21</f>
        <v>1</v>
      </c>
      <c r="CK21" s="113" t="str">
        <f t="shared" ref="CK21:CK68" si="7">AY21</f>
        <v>片品村</v>
      </c>
      <c r="CL21" s="114">
        <f>CN21+CP21+CR21</f>
        <v>2.5261343912250247</v>
      </c>
      <c r="CM21" s="61">
        <f>IF(IF(CL21=0,0,CW21/CL21)&gt;1,1,IF(CL21=0,0,CW21/CL21))</f>
        <v>0</v>
      </c>
      <c r="CN21" s="62">
        <f>BF21</f>
        <v>1.4386973492072388</v>
      </c>
      <c r="CO21" s="61">
        <f>IF(IF(CN21=0,0,CX21/CN21)&gt;1,1,IF(CN21=0,0,CX21/CN21))</f>
        <v>0</v>
      </c>
      <c r="CP21" s="62">
        <f t="shared" ref="CP21:CP68" si="8">BG21</f>
        <v>0.47503843546995539</v>
      </c>
      <c r="CQ21" s="61">
        <f>IF(IF(CP21=0,0,CY21/CP21)&gt;1,1,IF(CP21=0,0,CY21/CP21))</f>
        <v>0</v>
      </c>
      <c r="CR21" s="62">
        <f t="shared" ref="CR21:CR68" si="9">BH21</f>
        <v>0.61239860654783018</v>
      </c>
      <c r="CS21" s="61">
        <f>IF(IF(CR21=0,0,CZ21/CR21)&gt;1,1,IF(CR21=0,0,CZ21/CR21))</f>
        <v>0</v>
      </c>
      <c r="CT21" s="62">
        <f t="shared" ref="CT21:CT68" si="10">BI21</f>
        <v>6.2433263478980141</v>
      </c>
      <c r="CU21" s="63">
        <f>IF(IF(CT21=0,0,DA21/CT21)&gt;1,1,IF(CT21=0,0,DA21/CT21))</f>
        <v>0.52616182735762085</v>
      </c>
      <c r="CV21" s="16"/>
      <c r="CW21" s="956">
        <f>SUM(CX21:CZ21)</f>
        <v>0</v>
      </c>
      <c r="CX21" s="957">
        <f>VLOOKUP($AX21&amp;"_"&amp;$CW$14,データシート1!$A:$BT,MATCH($CW$12&amp;"_"&amp;CX$20,データシート1!$A$1:$BT$1,0),0)</f>
        <v>0</v>
      </c>
      <c r="CY21" s="957">
        <f>VLOOKUP($AX21&amp;"_"&amp;$CW$14,データシート1!$A:$BT,MATCH($CW$12&amp;"_"&amp;CY$20,データシート1!$A$1:$BT$1,0),0)</f>
        <v>0</v>
      </c>
      <c r="CZ21" s="957">
        <f>VLOOKUP($AX21&amp;"_"&amp;$CW$14,データシート1!$A:$BT,MATCH($CW$12&amp;"_"&amp;CZ$20,データシート1!$A$1:$BT$1,0),0)</f>
        <v>0</v>
      </c>
      <c r="DA21" s="957">
        <f>VLOOKUP($AX21&amp;"_"&amp;$CW$14,データシート1!$A:$BT,MATCH($CW$12&amp;"_"&amp;DA$20,データシート1!$A$1:$BT$1,0),0)</f>
        <v>3.2850000000000001</v>
      </c>
      <c r="DB21" s="957">
        <f>VLOOKUP($AX21&amp;"_"&amp;$CW$14,データシート1!$A:$BT,MATCH($CW$12&amp;"_"&amp;DB$20,データシート1!$A$1:$BT$1,0),0)</f>
        <v>0</v>
      </c>
      <c r="DC21" s="957">
        <f>VLOOKUP($AX21&amp;"_"&amp;$CW$14,データシート1!$A:$BT,MATCH($CW$12&amp;"_"&amp;DC$20,データシート1!$A$1:$BT$1,0),0)</f>
        <v>0</v>
      </c>
      <c r="DD21" s="958">
        <f t="shared" ref="DD21:DD68" si="11">SUM(CX21:DC21)</f>
        <v>3.2850000000000001</v>
      </c>
      <c r="DE21" s="16"/>
      <c r="DF21" s="115">
        <f>VLOOKUP($AX21&amp;"_"&amp;$DF$14,データシート1!$A:$BT,MATCH($DF$12&amp;"_"&amp;DF$20,データシート1!$A$1:$BT$1,0),0)</f>
        <v>0</v>
      </c>
      <c r="DG21" s="116">
        <f>VLOOKUP($AX21&amp;"_"&amp;$DF$14,データシート1!$A:$BT,MATCH($DF$12&amp;"_"&amp;DG$20,データシート1!$A$1:$BT$1,0),0)</f>
        <v>0</v>
      </c>
      <c r="DH21" s="116">
        <f>VLOOKUP($AX21&amp;"_"&amp;$DF$14,データシート1!$A:$BT,MATCH($DF$12&amp;"_"&amp;DH$20,データシート1!$A$1:$BT$1,0),0)</f>
        <v>0</v>
      </c>
      <c r="DI21" s="116">
        <f>VLOOKUP($AX21&amp;"_"&amp;$DF$14,データシート1!$A:$BT,MATCH($DF$12&amp;"_"&amp;DI$20,データシート1!$A$1:$BT$1,0),0)</f>
        <v>1</v>
      </c>
      <c r="DJ21" s="116">
        <f>VLOOKUP($AX21&amp;"_"&amp;$DF$14,データシート1!$A:$BT,MATCH($DF$12&amp;"_"&amp;DJ$20,データシート1!$A$1:$BT$1,0),0)</f>
        <v>0</v>
      </c>
      <c r="DK21" s="116">
        <f>VLOOKUP($AX21&amp;"_"&amp;$DF$14,データシート1!$A:$BT,MATCH($DF$12&amp;"_"&amp;DK$20,データシート1!$A$1:$BT$1,0),0)</f>
        <v>0</v>
      </c>
      <c r="DL21" s="117">
        <f t="shared" ref="DL21:DL68" si="12">SUM(DF21:DK21)</f>
        <v>1</v>
      </c>
      <c r="DM21" s="16"/>
      <c r="DN21" s="118">
        <f>IF($DD21=0,0,ROUND(CX21/$DD21,2))</f>
        <v>0</v>
      </c>
      <c r="DO21" s="119">
        <f>IF($DD21=0,0,ROUND(CY21/$DD21,2))</f>
        <v>0</v>
      </c>
      <c r="DP21" s="119">
        <f t="shared" ref="DP21:DR36" si="13">IF($DD21=0,0,ROUND(CZ21/$DD21,2))</f>
        <v>0</v>
      </c>
      <c r="DQ21" s="119">
        <f t="shared" si="13"/>
        <v>1</v>
      </c>
      <c r="DR21" s="119">
        <f t="shared" si="13"/>
        <v>0</v>
      </c>
      <c r="DS21" s="120">
        <f>IF($DD21=0,0,ROUND(DC21/$DD21,2))</f>
        <v>0</v>
      </c>
    </row>
    <row r="22" spans="1:123" ht="30" customHeight="1">
      <c r="B22" s="599"/>
      <c r="C22" s="21"/>
      <c r="D22" s="21"/>
      <c r="E22" s="21"/>
      <c r="F22" s="21"/>
      <c r="G22" s="21"/>
      <c r="H22" s="21"/>
      <c r="I22" s="21"/>
      <c r="J22" s="21"/>
      <c r="K22" s="21"/>
      <c r="L22" s="21"/>
      <c r="M22" s="21"/>
      <c r="N22" s="21"/>
      <c r="O22" s="21"/>
      <c r="P22" s="21"/>
      <c r="Q22" s="21"/>
      <c r="R22" s="21"/>
      <c r="S22" s="21"/>
      <c r="T22" s="21"/>
      <c r="U22" s="21"/>
      <c r="V22" s="21"/>
      <c r="W22" s="21"/>
      <c r="X22" s="21"/>
      <c r="Y22" s="21"/>
      <c r="Z22" s="21"/>
      <c r="AA22" s="598"/>
      <c r="AB22" s="21"/>
      <c r="AC22" s="599"/>
      <c r="AD22" s="21"/>
      <c r="AE22" s="21"/>
      <c r="AF22" s="21"/>
      <c r="AG22" s="21"/>
      <c r="AH22" s="21"/>
      <c r="AI22" s="21"/>
      <c r="AQ22" s="16"/>
      <c r="AR22" s="16"/>
      <c r="AS22" s="16"/>
      <c r="AT22" s="273"/>
      <c r="AX22" s="18" t="str">
        <f>比較地域マスタ!$Y7</f>
        <v>06367</v>
      </c>
      <c r="AY22" s="18" t="str">
        <f>IF(IFERROR(比較地域マスタ!$Z7,"")=0,"",IFERROR(比較地域マスタ!$Z7,""))</f>
        <v>戸沢村</v>
      </c>
      <c r="BB22" s="110" t="str">
        <f t="shared" si="0"/>
        <v>06367</v>
      </c>
      <c r="BC22" s="1031" t="str">
        <f t="shared" si="0"/>
        <v>戸沢村</v>
      </c>
      <c r="BD22" s="34">
        <f t="shared" ref="BD22:BD68" si="14">SUM(BE22,BI22:BK22,BQ22)</f>
        <v>22.322326208849113</v>
      </c>
      <c r="BE22" s="34">
        <f t="shared" ref="BE22:BE67" si="15">SUM(BF22:BH22)</f>
        <v>2.8159018942687375</v>
      </c>
      <c r="BF22" s="34">
        <f>VLOOKUP($AX22&amp;"_"&amp;$BC$14,データシート1!$A:$BT,MATCH($BC$12&amp;"_"&amp;BF$20,データシート1!$A$1:$BT$1,0),0)</f>
        <v>0.68233587690771091</v>
      </c>
      <c r="BG22" s="34">
        <f>VLOOKUP($AX22&amp;"_"&amp;$BC$14,データシート1!$A:$BT,MATCH($BC$12&amp;"_"&amp;BG$20,データシート1!$A$1:$BT$1,0),0)</f>
        <v>0.79632232552273485</v>
      </c>
      <c r="BH22" s="34">
        <f>VLOOKUP($AX22&amp;"_"&amp;$BC$14,データシート1!$A:$BT,MATCH($BC$12&amp;"_"&amp;BH$20,データシート1!$A$1:$BT$1,0),0)</f>
        <v>1.3372436918382917</v>
      </c>
      <c r="BI22" s="34">
        <f>VLOOKUP($AX22&amp;"_"&amp;$BC$14,データシート1!$A:$BT,MATCH($BC$12&amp;"_"&amp;BI$20,データシート1!$A$1:$BT$1,0),0)</f>
        <v>3.1196654548218943</v>
      </c>
      <c r="BJ22" s="34">
        <f>VLOOKUP($AX22&amp;"_"&amp;$BC$14,データシート1!$A:$BT,MATCH($BC$12&amp;"_"&amp;BJ$20,データシート1!$A$1:$BT$1,0),0)</f>
        <v>6.558569283896766</v>
      </c>
      <c r="BK22" s="34">
        <f t="shared" si="1"/>
        <v>9.4534376952370938</v>
      </c>
      <c r="BL22" s="34">
        <f t="shared" si="2"/>
        <v>9.209029263671427</v>
      </c>
      <c r="BM22" s="34">
        <f>VLOOKUP($AX22&amp;"_"&amp;$BC$14,データシート1!$A:$BT,MATCH($BC$12&amp;"_"&amp;BM$20,データシート1!$A$1:$BT$1,0),0)</f>
        <v>3.6098643322097526</v>
      </c>
      <c r="BN22" s="34">
        <f>VLOOKUP($AX22&amp;"_"&amp;$BC$14,データシート1!$A:$BT,MATCH($BC$12&amp;"_"&amp;BN$20,データシート1!$A$1:$BT$1,0),0)</f>
        <v>5.5991649314616749</v>
      </c>
      <c r="BO22" s="34">
        <f>VLOOKUP($AX22&amp;"_"&amp;$BC$14,データシート1!$A:$BT,MATCH($BC$12&amp;"_"&amp;BO$20,データシート1!$A$1:$BT$1,0),0)</f>
        <v>0.24440843156566699</v>
      </c>
      <c r="BP22" s="34">
        <f>VLOOKUP($AX22&amp;"_"&amp;$BC$14,データシート1!$A:$BT,MATCH($BC$12&amp;"_"&amp;BP$20,データシート1!$A$1:$BT$1,0),0)</f>
        <v>0</v>
      </c>
      <c r="BQ22" s="34">
        <f>VLOOKUP($AX22&amp;"_"&amp;$BC$14,データシート1!$A:$BT,MATCH($BC$12&amp;"_"&amp;BQ$20,データシート1!$A$1:$BT$1,0),0)</f>
        <v>0.37475188062462261</v>
      </c>
      <c r="BR22" s="35">
        <f t="shared" si="3"/>
        <v>22.322326208849113</v>
      </c>
      <c r="BT22" s="121" t="str">
        <f t="shared" si="4"/>
        <v>戸沢村</v>
      </c>
      <c r="BU22" s="33">
        <f>BD22</f>
        <v>22.322326208849113</v>
      </c>
      <c r="BV22" s="59">
        <f t="shared" ref="BV22:BZ68" si="16">BE22/$BR22</f>
        <v>0.12614733195469768</v>
      </c>
      <c r="BW22" s="59">
        <f t="shared" si="5"/>
        <v>3.0567418042534312E-2</v>
      </c>
      <c r="BX22" s="59">
        <f t="shared" si="5"/>
        <v>3.5673805591419652E-2</v>
      </c>
      <c r="BY22" s="59">
        <f t="shared" si="5"/>
        <v>5.990610832074373E-2</v>
      </c>
      <c r="BZ22" s="59">
        <f t="shared" si="5"/>
        <v>0.13975539223081432</v>
      </c>
      <c r="CA22" s="59">
        <f t="shared" si="5"/>
        <v>0.29381208851328361</v>
      </c>
      <c r="CB22" s="59">
        <f t="shared" si="5"/>
        <v>0.42349697817288956</v>
      </c>
      <c r="CC22" s="59">
        <f t="shared" si="5"/>
        <v>0.41254792074585594</v>
      </c>
      <c r="CD22" s="59">
        <f t="shared" si="5"/>
        <v>0.16171541883384513</v>
      </c>
      <c r="CE22" s="59">
        <f t="shared" si="5"/>
        <v>0.25083250191201084</v>
      </c>
      <c r="CF22" s="59">
        <f t="shared" si="5"/>
        <v>1.0949057427033638E-2</v>
      </c>
      <c r="CG22" s="59">
        <f t="shared" si="5"/>
        <v>0</v>
      </c>
      <c r="CH22" s="59">
        <f t="shared" si="5"/>
        <v>1.6788209128314857E-2</v>
      </c>
      <c r="CI22" s="122">
        <f t="shared" si="6"/>
        <v>1</v>
      </c>
      <c r="CK22" s="123" t="str">
        <f t="shared" si="7"/>
        <v>戸沢村</v>
      </c>
      <c r="CL22" s="124">
        <f t="shared" ref="CL22:CL68" si="17">CN22+CP22+CR22</f>
        <v>2.8159018942687375</v>
      </c>
      <c r="CM22" s="65">
        <f t="shared" ref="CM22:CM68" si="18">IF(IF(CL22=0,0,CW22/CL22)&gt;1,1,IF(CL22=0,0,CW22/CL22))</f>
        <v>0</v>
      </c>
      <c r="CN22" s="66">
        <f t="shared" ref="CN22:CN68" si="19">BF22</f>
        <v>0.68233587690771091</v>
      </c>
      <c r="CO22" s="65">
        <f t="shared" ref="CO22:CO68" si="20">IF(IF(CN22=0,0,CX22/CN22)&gt;1,1,IF(CN22=0,0,CX22/CN22))</f>
        <v>0</v>
      </c>
      <c r="CP22" s="66">
        <f t="shared" si="8"/>
        <v>0.79632232552273485</v>
      </c>
      <c r="CQ22" s="65">
        <f t="shared" ref="CQ22:CQ68" si="21">IF(IF(CP22=0,0,CY22/CP22)&gt;1,1,IF(CP22=0,0,CY22/CP22))</f>
        <v>0</v>
      </c>
      <c r="CR22" s="66">
        <f t="shared" si="9"/>
        <v>1.3372436918382917</v>
      </c>
      <c r="CS22" s="65">
        <f t="shared" ref="CS22:CS68" si="22">IF(IF(CR22=0,0,CZ22/CR22)&gt;1,1,IF(CR22=0,0,CZ22/CR22))</f>
        <v>0</v>
      </c>
      <c r="CT22" s="66">
        <f t="shared" si="10"/>
        <v>3.1196654548218943</v>
      </c>
      <c r="CU22" s="67">
        <f t="shared" ref="CU22:CU68" si="23">IF(IF(CT22=0,0,DA22/CT22)&gt;1,1,IF(CT22=0,0,DA22/CT22))</f>
        <v>0</v>
      </c>
      <c r="CV22" s="16"/>
      <c r="CW22" s="959">
        <f t="shared" ref="CW22:CW68" si="24">SUM(CX22:CZ22)</f>
        <v>0</v>
      </c>
      <c r="CX22" s="960">
        <f>VLOOKUP($AX22&amp;"_"&amp;$CW$14,データシート1!$A:$BT,MATCH($CW$12&amp;"_"&amp;CX$20,データシート1!$A$1:$BT$1,0),0)</f>
        <v>0</v>
      </c>
      <c r="CY22" s="960">
        <f>VLOOKUP($AX22&amp;"_"&amp;$CW$14,データシート1!$A:$BT,MATCH($CW$12&amp;"_"&amp;CY$20,データシート1!$A$1:$BT$1,0),0)</f>
        <v>0</v>
      </c>
      <c r="CZ22" s="960">
        <f>VLOOKUP($AX22&amp;"_"&amp;$CW$14,データシート1!$A:$BT,MATCH($CW$12&amp;"_"&amp;CZ$20,データシート1!$A$1:$BT$1,0),0)</f>
        <v>0</v>
      </c>
      <c r="DA22" s="960">
        <f>VLOOKUP($AX22&amp;"_"&amp;$CW$14,データシート1!$A:$BT,MATCH($CW$12&amp;"_"&amp;DA$20,データシート1!$A$1:$BT$1,0),0)</f>
        <v>0</v>
      </c>
      <c r="DB22" s="960">
        <f>VLOOKUP($AX22&amp;"_"&amp;$CW$14,データシート1!$A:$BT,MATCH($CW$12&amp;"_"&amp;DB$20,データシート1!$A$1:$BT$1,0),0)</f>
        <v>0</v>
      </c>
      <c r="DC22" s="960">
        <f>VLOOKUP($AX22&amp;"_"&amp;$CW$14,データシート1!$A:$BT,MATCH($CW$12&amp;"_"&amp;DC$20,データシート1!$A$1:$BT$1,0),0)</f>
        <v>0</v>
      </c>
      <c r="DD22" s="961">
        <f t="shared" si="11"/>
        <v>0</v>
      </c>
      <c r="DE22" s="16"/>
      <c r="DF22" s="125">
        <f>VLOOKUP($AX22&amp;"_"&amp;$DF$14,データシート1!$A:$BT,MATCH($DF$12&amp;"_"&amp;DF$20,データシート1!$A$1:$BT$1,0),0)</f>
        <v>0</v>
      </c>
      <c r="DG22" s="64">
        <f>VLOOKUP($AX22&amp;"_"&amp;$DF$14,データシート1!$A:$BT,MATCH($DF$12&amp;"_"&amp;DG$20,データシート1!$A$1:$BT$1,0),0)</f>
        <v>0</v>
      </c>
      <c r="DH22" s="64">
        <f>VLOOKUP($AX22&amp;"_"&amp;$DF$14,データシート1!$A:$BT,MATCH($DF$12&amp;"_"&amp;DH$20,データシート1!$A$1:$BT$1,0),0)</f>
        <v>0</v>
      </c>
      <c r="DI22" s="64">
        <f>VLOOKUP($AX22&amp;"_"&amp;$DF$14,データシート1!$A:$BT,MATCH($DF$12&amp;"_"&amp;DI$20,データシート1!$A$1:$BT$1,0),0)</f>
        <v>0</v>
      </c>
      <c r="DJ22" s="64">
        <f>VLOOKUP($AX22&amp;"_"&amp;$DF$14,データシート1!$A:$BT,MATCH($DF$12&amp;"_"&amp;DJ$20,データシート1!$A$1:$BT$1,0),0)</f>
        <v>0</v>
      </c>
      <c r="DK22" s="64">
        <f>VLOOKUP($AX22&amp;"_"&amp;$DF$14,データシート1!$A:$BT,MATCH($DF$12&amp;"_"&amp;DK$20,データシート1!$A$1:$BT$1,0),0)</f>
        <v>0</v>
      </c>
      <c r="DL22" s="68">
        <f t="shared" si="12"/>
        <v>0</v>
      </c>
      <c r="DM22" s="16"/>
      <c r="DN22" s="126">
        <f>IF($DD22=0,0,ROUND(CX22/$DD22,2))</f>
        <v>0</v>
      </c>
      <c r="DO22" s="127">
        <f>IF($DD22=0,0,ROUND(CY22/$DD22,2))</f>
        <v>0</v>
      </c>
      <c r="DP22" s="127">
        <f t="shared" si="13"/>
        <v>0</v>
      </c>
      <c r="DQ22" s="127">
        <f t="shared" si="13"/>
        <v>0</v>
      </c>
      <c r="DR22" s="127">
        <f t="shared" si="13"/>
        <v>0</v>
      </c>
      <c r="DS22" s="128">
        <f>IF($DD22=0,0,ROUND(DC22/$DD22,2))</f>
        <v>0</v>
      </c>
    </row>
    <row r="23" spans="1:123" ht="30" customHeight="1">
      <c r="B23" s="599"/>
      <c r="C23" s="21"/>
      <c r="D23" s="21"/>
      <c r="E23" s="21"/>
      <c r="F23" s="21"/>
      <c r="G23" s="21"/>
      <c r="H23" s="21"/>
      <c r="I23" s="21"/>
      <c r="J23" s="21"/>
      <c r="K23" s="21"/>
      <c r="L23" s="21"/>
      <c r="M23" s="21"/>
      <c r="N23" s="21"/>
      <c r="O23" s="21"/>
      <c r="P23" s="21"/>
      <c r="Q23" s="21"/>
      <c r="R23" s="21"/>
      <c r="S23" s="21"/>
      <c r="T23" s="21"/>
      <c r="U23" s="21"/>
      <c r="V23" s="21"/>
      <c r="W23" s="21"/>
      <c r="X23" s="21"/>
      <c r="Y23" s="21"/>
      <c r="Z23" s="21"/>
      <c r="AA23" s="598"/>
      <c r="AB23" s="21"/>
      <c r="AC23" s="599"/>
      <c r="AD23" s="21"/>
      <c r="AE23" s="21"/>
      <c r="AF23" s="21"/>
      <c r="AG23" s="21"/>
      <c r="AH23" s="21"/>
      <c r="AI23" s="21"/>
      <c r="AQ23" s="16"/>
      <c r="AR23" s="16"/>
      <c r="AS23" s="16"/>
      <c r="AT23" s="273"/>
      <c r="AX23" s="18" t="str">
        <f>比較地域マスタ!$Y8</f>
        <v>31401</v>
      </c>
      <c r="AY23" s="18" t="str">
        <f>IF(IFERROR(比較地域マスタ!$Z8,"")=0,"",IFERROR(比較地域マスタ!$Z8,""))</f>
        <v>日南町</v>
      </c>
      <c r="BB23" s="110" t="str">
        <f t="shared" si="0"/>
        <v>31401</v>
      </c>
      <c r="BC23" s="1031" t="str">
        <f t="shared" si="0"/>
        <v>日南町</v>
      </c>
      <c r="BD23" s="34">
        <f t="shared" si="14"/>
        <v>38.85856064746401</v>
      </c>
      <c r="BE23" s="34">
        <f t="shared" si="15"/>
        <v>14.233745076498552</v>
      </c>
      <c r="BF23" s="34">
        <f>VLOOKUP($AX23&amp;"_"&amp;$BC$14,データシート1!$A:$BT,MATCH($BC$12&amp;"_"&amp;BF$20,データシート1!$A$1:$BT$1,0),0)</f>
        <v>1.5778641562284246</v>
      </c>
      <c r="BG23" s="34">
        <f>VLOOKUP($AX23&amp;"_"&amp;$BC$14,データシート1!$A:$BT,MATCH($BC$12&amp;"_"&amp;BG$20,データシート1!$A$1:$BT$1,0),0)</f>
        <v>0.61923654876636436</v>
      </c>
      <c r="BH23" s="34">
        <f>VLOOKUP($AX23&amp;"_"&amp;$BC$14,データシート1!$A:$BT,MATCH($BC$12&amp;"_"&amp;BH$20,データシート1!$A$1:$BT$1,0),0)</f>
        <v>12.036644371503764</v>
      </c>
      <c r="BI23" s="34">
        <f>VLOOKUP($AX23&amp;"_"&amp;$BC$14,データシート1!$A:$BT,MATCH($BC$12&amp;"_"&amp;BI$20,データシート1!$A$1:$BT$1,0),0)</f>
        <v>5.0858100524780303</v>
      </c>
      <c r="BJ23" s="34">
        <f>VLOOKUP($AX23&amp;"_"&amp;$BC$14,データシート1!$A:$BT,MATCH($BC$12&amp;"_"&amp;BJ$20,データシート1!$A$1:$BT$1,0),0)</f>
        <v>6.9976084908078562</v>
      </c>
      <c r="BK23" s="34">
        <f t="shared" si="1"/>
        <v>12.13955816295957</v>
      </c>
      <c r="BL23" s="34">
        <f t="shared" si="2"/>
        <v>11.891354569413071</v>
      </c>
      <c r="BM23" s="34">
        <f>VLOOKUP($AX23&amp;"_"&amp;$BC$14,データシート1!$A:$BT,MATCH($BC$12&amp;"_"&amp;BM$20,データシート1!$A$1:$BT$1,0),0)</f>
        <v>3.6343287742202106</v>
      </c>
      <c r="BN23" s="34">
        <f>VLOOKUP($AX23&amp;"_"&amp;$BC$14,データシート1!$A:$BT,MATCH($BC$12&amp;"_"&amp;BN$20,データシート1!$A$1:$BT$1,0),0)</f>
        <v>8.2570257951928596</v>
      </c>
      <c r="BO23" s="34">
        <f>VLOOKUP($AX23&amp;"_"&amp;$BC$14,データシート1!$A:$BT,MATCH($BC$12&amp;"_"&amp;BO$20,データシート1!$A$1:$BT$1,0),0)</f>
        <v>0.24820359354650001</v>
      </c>
      <c r="BP23" s="34">
        <f>VLOOKUP($AX23&amp;"_"&amp;$BC$14,データシート1!$A:$BT,MATCH($BC$12&amp;"_"&amp;BP$20,データシート1!$A$1:$BT$1,0),0)</f>
        <v>0</v>
      </c>
      <c r="BQ23" s="34">
        <f>VLOOKUP($AX23&amp;"_"&amp;$BC$14,データシート1!$A:$BT,MATCH($BC$12&amp;"_"&amp;BQ$20,データシート1!$A$1:$BT$1,0),0)</f>
        <v>0.40183886472000002</v>
      </c>
      <c r="BR23" s="35">
        <f t="shared" si="3"/>
        <v>38.85856064746401</v>
      </c>
      <c r="BT23" s="121" t="str">
        <f t="shared" si="4"/>
        <v>日南町</v>
      </c>
      <c r="BU23" s="33">
        <f t="shared" ref="BU23:BU68" si="25">BD23</f>
        <v>38.85856064746401</v>
      </c>
      <c r="BV23" s="59">
        <f t="shared" si="16"/>
        <v>0.36629625079609007</v>
      </c>
      <c r="BW23" s="59">
        <f t="shared" si="5"/>
        <v>4.0605316561857757E-2</v>
      </c>
      <c r="BX23" s="59">
        <f t="shared" si="5"/>
        <v>1.5935653262720038E-2</v>
      </c>
      <c r="BY23" s="59">
        <f t="shared" si="5"/>
        <v>0.30975528097151228</v>
      </c>
      <c r="BZ23" s="59">
        <f t="shared" si="5"/>
        <v>0.13088004207407361</v>
      </c>
      <c r="CA23" s="59">
        <f t="shared" si="5"/>
        <v>0.18007894204554215</v>
      </c>
      <c r="CB23" s="59">
        <f t="shared" si="5"/>
        <v>0.31240370102982246</v>
      </c>
      <c r="CC23" s="59">
        <f t="shared" si="5"/>
        <v>0.3060163416060323</v>
      </c>
      <c r="CD23" s="59">
        <f t="shared" si="5"/>
        <v>9.352710737775087E-2</v>
      </c>
      <c r="CE23" s="59">
        <f t="shared" si="5"/>
        <v>0.21248923422828145</v>
      </c>
      <c r="CF23" s="59">
        <f t="shared" si="5"/>
        <v>6.3873594237901423E-3</v>
      </c>
      <c r="CG23" s="59">
        <f t="shared" si="5"/>
        <v>0</v>
      </c>
      <c r="CH23" s="59">
        <f t="shared" si="5"/>
        <v>1.0341064054471737E-2</v>
      </c>
      <c r="CI23" s="122">
        <f t="shared" si="6"/>
        <v>1</v>
      </c>
      <c r="CK23" s="123" t="str">
        <f t="shared" si="7"/>
        <v>日南町</v>
      </c>
      <c r="CL23" s="124">
        <f t="shared" si="17"/>
        <v>14.233745076498552</v>
      </c>
      <c r="CM23" s="65">
        <f t="shared" si="18"/>
        <v>0</v>
      </c>
      <c r="CN23" s="66">
        <f t="shared" si="19"/>
        <v>1.5778641562284246</v>
      </c>
      <c r="CO23" s="65">
        <f t="shared" si="20"/>
        <v>0</v>
      </c>
      <c r="CP23" s="66">
        <f t="shared" si="8"/>
        <v>0.61923654876636436</v>
      </c>
      <c r="CQ23" s="65">
        <f t="shared" si="21"/>
        <v>0</v>
      </c>
      <c r="CR23" s="66">
        <f t="shared" si="9"/>
        <v>12.036644371503764</v>
      </c>
      <c r="CS23" s="65">
        <f t="shared" si="22"/>
        <v>0</v>
      </c>
      <c r="CT23" s="66">
        <f t="shared" si="10"/>
        <v>5.0858100524780303</v>
      </c>
      <c r="CU23" s="67">
        <f t="shared" si="23"/>
        <v>0</v>
      </c>
      <c r="CV23" s="16"/>
      <c r="CW23" s="959">
        <f t="shared" si="24"/>
        <v>0</v>
      </c>
      <c r="CX23" s="962">
        <f>VLOOKUP($AX23&amp;"_"&amp;$CW$14,データシート1!$A:$BT,MATCH($CW$12&amp;"_"&amp;CX$20,データシート1!$A$1:$BT$1,0),0)</f>
        <v>0</v>
      </c>
      <c r="CY23" s="962">
        <f>VLOOKUP($AX23&amp;"_"&amp;$CW$14,データシート1!$A:$BT,MATCH($CW$12&amp;"_"&amp;CY$20,データシート1!$A$1:$BT$1,0),0)</f>
        <v>0</v>
      </c>
      <c r="CZ23" s="962">
        <f>VLOOKUP($AX23&amp;"_"&amp;$CW$14,データシート1!$A:$BT,MATCH($CW$12&amp;"_"&amp;CZ$20,データシート1!$A$1:$BT$1,0),0)</f>
        <v>0</v>
      </c>
      <c r="DA23" s="962">
        <f>VLOOKUP($AX23&amp;"_"&amp;$CW$14,データシート1!$A:$BT,MATCH($CW$12&amp;"_"&amp;DA$20,データシート1!$A$1:$BT$1,0),0)</f>
        <v>0</v>
      </c>
      <c r="DB23" s="962">
        <f>VLOOKUP($AX23&amp;"_"&amp;$CW$14,データシート1!$A:$BT,MATCH($CW$12&amp;"_"&amp;DB$20,データシート1!$A$1:$BT$1,0),0)</f>
        <v>0</v>
      </c>
      <c r="DC23" s="962">
        <f>VLOOKUP($AX23&amp;"_"&amp;$CW$14,データシート1!$A:$BT,MATCH($CW$12&amp;"_"&amp;DC$20,データシート1!$A$1:$BT$1,0),0)</f>
        <v>0</v>
      </c>
      <c r="DD23" s="961">
        <f t="shared" si="11"/>
        <v>0</v>
      </c>
      <c r="DE23" s="16"/>
      <c r="DF23" s="125">
        <f>VLOOKUP($AX23&amp;"_"&amp;$DF$14,データシート1!$A:$BT,MATCH($DF$12&amp;"_"&amp;DF$20,データシート1!$A$1:$BT$1,0),0)</f>
        <v>0</v>
      </c>
      <c r="DG23" s="64">
        <f>VLOOKUP($AX23&amp;"_"&amp;$DF$14,データシート1!$A:$BT,MATCH($DF$12&amp;"_"&amp;DG$20,データシート1!$A$1:$BT$1,0),0)</f>
        <v>0</v>
      </c>
      <c r="DH23" s="64">
        <f>VLOOKUP($AX23&amp;"_"&amp;$DF$14,データシート1!$A:$BT,MATCH($DF$12&amp;"_"&amp;DH$20,データシート1!$A$1:$BT$1,0),0)</f>
        <v>0</v>
      </c>
      <c r="DI23" s="64">
        <f>VLOOKUP($AX23&amp;"_"&amp;$DF$14,データシート1!$A:$BT,MATCH($DF$12&amp;"_"&amp;DI$20,データシート1!$A$1:$BT$1,0),0)</f>
        <v>0</v>
      </c>
      <c r="DJ23" s="64">
        <f>VLOOKUP($AX23&amp;"_"&amp;$DF$14,データシート1!$A:$BT,MATCH($DF$12&amp;"_"&amp;DJ$20,データシート1!$A$1:$BT$1,0),0)</f>
        <v>0</v>
      </c>
      <c r="DK23" s="64">
        <f>VLOOKUP($AX23&amp;"_"&amp;$DF$14,データシート1!$A:$BT,MATCH($DF$12&amp;"_"&amp;DK$20,データシート1!$A$1:$BT$1,0),0)</f>
        <v>0</v>
      </c>
      <c r="DL23" s="68">
        <f t="shared" si="12"/>
        <v>0</v>
      </c>
      <c r="DM23" s="16"/>
      <c r="DN23" s="126">
        <f t="shared" ref="DN23:DN67" si="26">IF($DD23=0,0,ROUND(CX23/$DD23,2))</f>
        <v>0</v>
      </c>
      <c r="DO23" s="127">
        <f t="shared" ref="DO23:DO67" si="27">IF($DD23=0,0,ROUND(CY23/$DD23,2))</f>
        <v>0</v>
      </c>
      <c r="DP23" s="127">
        <f t="shared" si="13"/>
        <v>0</v>
      </c>
      <c r="DQ23" s="127">
        <f t="shared" si="13"/>
        <v>0</v>
      </c>
      <c r="DR23" s="127">
        <f t="shared" si="13"/>
        <v>0</v>
      </c>
      <c r="DS23" s="128">
        <f t="shared" ref="DS23:DS67" si="28">IF($DD23=0,0,ROUND(DC23/$DD23,2))</f>
        <v>0</v>
      </c>
    </row>
    <row r="24" spans="1:123" ht="30" customHeight="1">
      <c r="B24" s="599"/>
      <c r="C24" s="21"/>
      <c r="D24" s="21"/>
      <c r="E24" s="21"/>
      <c r="F24" s="21"/>
      <c r="G24" s="21"/>
      <c r="H24" s="21"/>
      <c r="I24" s="21"/>
      <c r="J24" s="21"/>
      <c r="K24" s="21"/>
      <c r="L24" s="21"/>
      <c r="M24" s="21"/>
      <c r="N24" s="21"/>
      <c r="O24" s="21"/>
      <c r="P24" s="21"/>
      <c r="Q24" s="21"/>
      <c r="R24" s="21"/>
      <c r="S24" s="21"/>
      <c r="T24" s="21"/>
      <c r="U24" s="21"/>
      <c r="V24" s="21"/>
      <c r="W24" s="21"/>
      <c r="X24" s="21"/>
      <c r="Y24" s="21"/>
      <c r="Z24" s="21"/>
      <c r="AA24" s="598"/>
      <c r="AB24" s="21"/>
      <c r="AC24" s="599"/>
      <c r="AD24" s="21"/>
      <c r="AE24" s="21"/>
      <c r="AF24" s="21"/>
      <c r="AG24" s="21"/>
      <c r="AH24" s="21"/>
      <c r="AI24" s="21"/>
      <c r="AQ24" s="16"/>
      <c r="AR24" s="16"/>
      <c r="AS24" s="16"/>
      <c r="AT24" s="273"/>
      <c r="AX24" s="18" t="str">
        <f>比較地域マスタ!$Y9</f>
        <v>15405</v>
      </c>
      <c r="AY24" s="18" t="str">
        <f>IF(IFERROR(比較地域マスタ!$Z9,"")=0,"",IFERROR(比較地域マスタ!$Z9,""))</f>
        <v>出雲崎町</v>
      </c>
      <c r="BB24" s="110" t="str">
        <f t="shared" si="0"/>
        <v>15405</v>
      </c>
      <c r="BC24" s="1031" t="str">
        <f t="shared" si="0"/>
        <v>出雲崎町</v>
      </c>
      <c r="BD24" s="34">
        <f t="shared" si="14"/>
        <v>25.175114853596863</v>
      </c>
      <c r="BE24" s="34">
        <f t="shared" si="15"/>
        <v>7.8711628892592254</v>
      </c>
      <c r="BF24" s="34">
        <f>VLOOKUP($AX24&amp;"_"&amp;$BC$14,データシート1!$A:$BT,MATCH($BC$12&amp;"_"&amp;BF$20,データシート1!$A$1:$BT$1,0),0)</f>
        <v>6.94676796095378</v>
      </c>
      <c r="BG24" s="34">
        <f>VLOOKUP($AX24&amp;"_"&amp;$BC$14,データシート1!$A:$BT,MATCH($BC$12&amp;"_"&amp;BG$20,データシート1!$A$1:$BT$1,0),0)</f>
        <v>0.4239486391140565</v>
      </c>
      <c r="BH24" s="34">
        <f>VLOOKUP($AX24&amp;"_"&amp;$BC$14,データシート1!$A:$BT,MATCH($BC$12&amp;"_"&amp;BH$20,データシート1!$A$1:$BT$1,0),0)</f>
        <v>0.500446289191389</v>
      </c>
      <c r="BI24" s="34">
        <f>VLOOKUP($AX24&amp;"_"&amp;$BC$14,データシート1!$A:$BT,MATCH($BC$12&amp;"_"&amp;BI$20,データシート1!$A$1:$BT$1,0),0)</f>
        <v>4.2517974216862857</v>
      </c>
      <c r="BJ24" s="34">
        <f>VLOOKUP($AX24&amp;"_"&amp;$BC$14,データシート1!$A:$BT,MATCH($BC$12&amp;"_"&amp;BJ$20,データシート1!$A$1:$BT$1,0),0)</f>
        <v>5.9278048074504186</v>
      </c>
      <c r="BK24" s="34">
        <f t="shared" si="1"/>
        <v>7.1243497352009326</v>
      </c>
      <c r="BL24" s="34">
        <f t="shared" si="2"/>
        <v>6.8795325938834839</v>
      </c>
      <c r="BM24" s="34">
        <f>VLOOKUP($AX24&amp;"_"&amp;$BC$14,データシート1!$A:$BT,MATCH($BC$12&amp;"_"&amp;BM$20,データシート1!$A$1:$BT$1,0),0)</f>
        <v>3.5432666845146179</v>
      </c>
      <c r="BN24" s="34">
        <f>VLOOKUP($AX24&amp;"_"&amp;$BC$14,データシート1!$A:$BT,MATCH($BC$12&amp;"_"&amp;BN$20,データシート1!$A$1:$BT$1,0),0)</f>
        <v>3.3362659093688656</v>
      </c>
      <c r="BO24" s="34">
        <f>VLOOKUP($AX24&amp;"_"&amp;$BC$14,データシート1!$A:$BT,MATCH($BC$12&amp;"_"&amp;BO$20,データシート1!$A$1:$BT$1,0),0)</f>
        <v>0.244817141317449</v>
      </c>
      <c r="BP24" s="34">
        <f>VLOOKUP($AX24&amp;"_"&amp;$BC$14,データシート1!$A:$BT,MATCH($BC$12&amp;"_"&amp;BP$20,データシート1!$A$1:$BT$1,0),0)</f>
        <v>0</v>
      </c>
      <c r="BQ24" s="34">
        <f>VLOOKUP($AX24&amp;"_"&amp;$BC$14,データシート1!$A:$BT,MATCH($BC$12&amp;"_"&amp;BQ$20,データシート1!$A$1:$BT$1,0),0)</f>
        <v>0</v>
      </c>
      <c r="BR24" s="35">
        <f t="shared" si="3"/>
        <v>25.175114853596863</v>
      </c>
      <c r="BT24" s="121" t="str">
        <f t="shared" si="4"/>
        <v>出雲崎町</v>
      </c>
      <c r="BU24" s="33">
        <f t="shared" si="25"/>
        <v>25.175114853596863</v>
      </c>
      <c r="BV24" s="59">
        <f t="shared" si="16"/>
        <v>0.3126564837949346</v>
      </c>
      <c r="BW24" s="59">
        <f t="shared" si="5"/>
        <v>0.27593788554101745</v>
      </c>
      <c r="BX24" s="59">
        <f t="shared" si="5"/>
        <v>1.6839988281264401E-2</v>
      </c>
      <c r="BY24" s="59">
        <f t="shared" si="5"/>
        <v>1.9878609972652752E-2</v>
      </c>
      <c r="BZ24" s="59">
        <f t="shared" si="5"/>
        <v>0.16888889867681439</v>
      </c>
      <c r="CA24" s="59">
        <f t="shared" si="5"/>
        <v>0.23546287045453104</v>
      </c>
      <c r="CB24" s="59">
        <f t="shared" si="5"/>
        <v>0.28299174707371988</v>
      </c>
      <c r="CC24" s="59">
        <f t="shared" si="5"/>
        <v>0.27326717808004675</v>
      </c>
      <c r="CD24" s="59">
        <f t="shared" si="5"/>
        <v>0.14074480712878965</v>
      </c>
      <c r="CE24" s="59">
        <f t="shared" si="5"/>
        <v>0.13252237095125707</v>
      </c>
      <c r="CF24" s="59">
        <f t="shared" si="5"/>
        <v>9.7245689936731727E-3</v>
      </c>
      <c r="CG24" s="59">
        <f t="shared" si="5"/>
        <v>0</v>
      </c>
      <c r="CH24" s="59">
        <f t="shared" si="5"/>
        <v>0</v>
      </c>
      <c r="CI24" s="122">
        <f t="shared" si="6"/>
        <v>1</v>
      </c>
      <c r="CK24" s="123" t="str">
        <f t="shared" si="7"/>
        <v>出雲崎町</v>
      </c>
      <c r="CL24" s="124">
        <f t="shared" si="17"/>
        <v>7.8711628892592254</v>
      </c>
      <c r="CM24" s="65">
        <f t="shared" si="18"/>
        <v>0</v>
      </c>
      <c r="CN24" s="66">
        <f t="shared" si="19"/>
        <v>6.94676796095378</v>
      </c>
      <c r="CO24" s="65">
        <f t="shared" si="20"/>
        <v>0</v>
      </c>
      <c r="CP24" s="66">
        <f t="shared" si="8"/>
        <v>0.4239486391140565</v>
      </c>
      <c r="CQ24" s="65">
        <f t="shared" si="21"/>
        <v>0</v>
      </c>
      <c r="CR24" s="66">
        <f t="shared" si="9"/>
        <v>0.500446289191389</v>
      </c>
      <c r="CS24" s="65">
        <f t="shared" si="22"/>
        <v>0</v>
      </c>
      <c r="CT24" s="66">
        <f t="shared" si="10"/>
        <v>4.2517974216862857</v>
      </c>
      <c r="CU24" s="67">
        <f t="shared" si="23"/>
        <v>0</v>
      </c>
      <c r="CV24" s="16"/>
      <c r="CW24" s="959">
        <f t="shared" si="24"/>
        <v>0</v>
      </c>
      <c r="CX24" s="962">
        <f>VLOOKUP($AX24&amp;"_"&amp;$CW$14,データシート1!$A:$BT,MATCH($CW$12&amp;"_"&amp;CX$20,データシート1!$A$1:$BT$1,0),0)</f>
        <v>0</v>
      </c>
      <c r="CY24" s="962">
        <f>VLOOKUP($AX24&amp;"_"&amp;$CW$14,データシート1!$A:$BT,MATCH($CW$12&amp;"_"&amp;CY$20,データシート1!$A$1:$BT$1,0),0)</f>
        <v>0</v>
      </c>
      <c r="CZ24" s="962">
        <f>VLOOKUP($AX24&amp;"_"&amp;$CW$14,データシート1!$A:$BT,MATCH($CW$12&amp;"_"&amp;CZ$20,データシート1!$A$1:$BT$1,0),0)</f>
        <v>0</v>
      </c>
      <c r="DA24" s="962">
        <f>VLOOKUP($AX24&amp;"_"&amp;$CW$14,データシート1!$A:$BT,MATCH($CW$12&amp;"_"&amp;DA$20,データシート1!$A$1:$BT$1,0),0)</f>
        <v>0</v>
      </c>
      <c r="DB24" s="962">
        <f>VLOOKUP($AX24&amp;"_"&amp;$CW$14,データシート1!$A:$BT,MATCH($CW$12&amp;"_"&amp;DB$20,データシート1!$A$1:$BT$1,0),0)</f>
        <v>0</v>
      </c>
      <c r="DC24" s="962">
        <f>VLOOKUP($AX24&amp;"_"&amp;$CW$14,データシート1!$A:$BT,MATCH($CW$12&amp;"_"&amp;DC$20,データシート1!$A$1:$BT$1,0),0)</f>
        <v>0</v>
      </c>
      <c r="DD24" s="961">
        <f t="shared" si="11"/>
        <v>0</v>
      </c>
      <c r="DE24" s="16"/>
      <c r="DF24" s="125">
        <f>VLOOKUP($AX24&amp;"_"&amp;$DF$14,データシート1!$A:$BT,MATCH($DF$12&amp;"_"&amp;DF$20,データシート1!$A$1:$BT$1,0),0)</f>
        <v>0</v>
      </c>
      <c r="DG24" s="64">
        <f>VLOOKUP($AX24&amp;"_"&amp;$DF$14,データシート1!$A:$BT,MATCH($DF$12&amp;"_"&amp;DG$20,データシート1!$A$1:$BT$1,0),0)</f>
        <v>0</v>
      </c>
      <c r="DH24" s="64">
        <f>VLOOKUP($AX24&amp;"_"&amp;$DF$14,データシート1!$A:$BT,MATCH($DF$12&amp;"_"&amp;DH$20,データシート1!$A$1:$BT$1,0),0)</f>
        <v>0</v>
      </c>
      <c r="DI24" s="64">
        <f>VLOOKUP($AX24&amp;"_"&amp;$DF$14,データシート1!$A:$BT,MATCH($DF$12&amp;"_"&amp;DI$20,データシート1!$A$1:$BT$1,0),0)</f>
        <v>0</v>
      </c>
      <c r="DJ24" s="64">
        <f>VLOOKUP($AX24&amp;"_"&amp;$DF$14,データシート1!$A:$BT,MATCH($DF$12&amp;"_"&amp;DJ$20,データシート1!$A$1:$BT$1,0),0)</f>
        <v>0</v>
      </c>
      <c r="DK24" s="64">
        <f>VLOOKUP($AX24&amp;"_"&amp;$DF$14,データシート1!$A:$BT,MATCH($DF$12&amp;"_"&amp;DK$20,データシート1!$A$1:$BT$1,0),0)</f>
        <v>0</v>
      </c>
      <c r="DL24" s="68">
        <f t="shared" si="12"/>
        <v>0</v>
      </c>
      <c r="DM24" s="16"/>
      <c r="DN24" s="126">
        <f t="shared" si="26"/>
        <v>0</v>
      </c>
      <c r="DO24" s="127">
        <f t="shared" si="27"/>
        <v>0</v>
      </c>
      <c r="DP24" s="127">
        <f t="shared" si="13"/>
        <v>0</v>
      </c>
      <c r="DQ24" s="127">
        <f t="shared" si="13"/>
        <v>0</v>
      </c>
      <c r="DR24" s="127">
        <f t="shared" si="13"/>
        <v>0</v>
      </c>
      <c r="DS24" s="128">
        <f t="shared" si="28"/>
        <v>0</v>
      </c>
    </row>
    <row r="25" spans="1:123" ht="30" customHeight="1">
      <c r="B25" s="599"/>
      <c r="C25" s="21"/>
      <c r="D25" s="21"/>
      <c r="E25" s="21"/>
      <c r="F25" s="21"/>
      <c r="G25" s="21"/>
      <c r="H25" s="21"/>
      <c r="I25" s="21"/>
      <c r="J25" s="21"/>
      <c r="K25" s="21"/>
      <c r="L25" s="21"/>
      <c r="M25" s="21"/>
      <c r="N25" s="21"/>
      <c r="O25" s="21"/>
      <c r="P25" s="21"/>
      <c r="Q25" s="21"/>
      <c r="R25" s="21"/>
      <c r="S25" s="21"/>
      <c r="T25" s="21"/>
      <c r="U25" s="21"/>
      <c r="V25" s="21"/>
      <c r="W25" s="21"/>
      <c r="X25" s="21"/>
      <c r="Y25" s="21"/>
      <c r="Z25" s="21"/>
      <c r="AA25" s="598"/>
      <c r="AB25" s="21"/>
      <c r="AC25" s="599"/>
      <c r="AD25" s="21"/>
      <c r="AE25" s="21"/>
      <c r="AF25" s="21"/>
      <c r="AG25" s="21"/>
      <c r="AH25" s="21"/>
      <c r="AI25" s="21"/>
      <c r="AQ25" s="16"/>
      <c r="AR25" s="16"/>
      <c r="AS25" s="16"/>
      <c r="AT25" s="273"/>
      <c r="AX25" s="18" t="str">
        <f>比較地域マスタ!$Y10</f>
        <v>03503</v>
      </c>
      <c r="AY25" s="18" t="str">
        <f>IF(IFERROR(比較地域マスタ!$Z10,"")=0,"",IFERROR(比較地域マスタ!$Z10,""))</f>
        <v>野田村</v>
      </c>
      <c r="BB25" s="110" t="str">
        <f t="shared" si="0"/>
        <v>03503</v>
      </c>
      <c r="BC25" s="1031" t="str">
        <f t="shared" si="0"/>
        <v>野田村</v>
      </c>
      <c r="BD25" s="34">
        <f t="shared" si="14"/>
        <v>23.546240524651914</v>
      </c>
      <c r="BE25" s="34">
        <f t="shared" si="15"/>
        <v>3.8779129698911197</v>
      </c>
      <c r="BF25" s="34">
        <f>VLOOKUP($AX25&amp;"_"&amp;$BC$14,データシート1!$A:$BT,MATCH($BC$12&amp;"_"&amp;BF$20,データシート1!$A$1:$BT$1,0),0)</f>
        <v>0.43476500881502395</v>
      </c>
      <c r="BG25" s="34">
        <f>VLOOKUP($AX25&amp;"_"&amp;$BC$14,データシート1!$A:$BT,MATCH($BC$12&amp;"_"&amp;BG$20,データシート1!$A$1:$BT$1,0),0)</f>
        <v>0.76574415133296747</v>
      </c>
      <c r="BH25" s="34">
        <f>VLOOKUP($AX25&amp;"_"&amp;$BC$14,データシート1!$A:$BT,MATCH($BC$12&amp;"_"&amp;BH$20,データシート1!$A$1:$BT$1,0),0)</f>
        <v>2.6774038097431285</v>
      </c>
      <c r="BI25" s="34">
        <f>VLOOKUP($AX25&amp;"_"&amp;$BC$14,データシート1!$A:$BT,MATCH($BC$12&amp;"_"&amp;BI$20,データシート1!$A$1:$BT$1,0),0)</f>
        <v>3.7789364475321396</v>
      </c>
      <c r="BJ25" s="34">
        <f>VLOOKUP($AX25&amp;"_"&amp;$BC$14,データシート1!$A:$BT,MATCH($BC$12&amp;"_"&amp;BJ$20,データシート1!$A$1:$BT$1,0),0)</f>
        <v>6.6298604131817997</v>
      </c>
      <c r="BK25" s="34">
        <f t="shared" si="1"/>
        <v>8.6255840062541367</v>
      </c>
      <c r="BL25" s="34">
        <f t="shared" si="2"/>
        <v>8.385904930387662</v>
      </c>
      <c r="BM25" s="34">
        <f>VLOOKUP($AX25&amp;"_"&amp;$BC$14,データシート1!$A:$BT,MATCH($BC$12&amp;"_"&amp;BM$20,データシート1!$A$1:$BT$1,0),0)</f>
        <v>3.2374611593838973</v>
      </c>
      <c r="BN25" s="34">
        <f>VLOOKUP($AX25&amp;"_"&amp;$BC$14,データシート1!$A:$BT,MATCH($BC$12&amp;"_"&amp;BN$20,データシート1!$A$1:$BT$1,0),0)</f>
        <v>5.1484437710037652</v>
      </c>
      <c r="BO25" s="34">
        <f>VLOOKUP($AX25&amp;"_"&amp;$BC$14,データシート1!$A:$BT,MATCH($BC$12&amp;"_"&amp;BO$20,データシート1!$A$1:$BT$1,0),0)</f>
        <v>0.23967907586647499</v>
      </c>
      <c r="BP25" s="34">
        <f>VLOOKUP($AX25&amp;"_"&amp;$BC$14,データシート1!$A:$BT,MATCH($BC$12&amp;"_"&amp;BP$20,データシート1!$A$1:$BT$1,0),0)</f>
        <v>0</v>
      </c>
      <c r="BQ25" s="34">
        <f>VLOOKUP($AX25&amp;"_"&amp;$BC$14,データシート1!$A:$BT,MATCH($BC$12&amp;"_"&amp;BQ$20,データシート1!$A$1:$BT$1,0),0)</f>
        <v>0.63394668779271923</v>
      </c>
      <c r="BR25" s="35">
        <f t="shared" si="3"/>
        <v>23.546240524651914</v>
      </c>
      <c r="BT25" s="121" t="str">
        <f t="shared" si="4"/>
        <v>野田村</v>
      </c>
      <c r="BU25" s="33">
        <f t="shared" si="25"/>
        <v>23.546240524651914</v>
      </c>
      <c r="BV25" s="59">
        <f t="shared" si="16"/>
        <v>0.16469350875062663</v>
      </c>
      <c r="BW25" s="59">
        <f t="shared" si="5"/>
        <v>1.8464306790710112E-2</v>
      </c>
      <c r="BX25" s="59">
        <f t="shared" si="5"/>
        <v>3.2520866782587476E-2</v>
      </c>
      <c r="BY25" s="59">
        <f t="shared" si="5"/>
        <v>0.11370833517732908</v>
      </c>
      <c r="BZ25" s="59">
        <f t="shared" si="5"/>
        <v>0.1604900129842704</v>
      </c>
      <c r="CA25" s="59">
        <f t="shared" si="5"/>
        <v>0.28156768407426302</v>
      </c>
      <c r="CB25" s="59">
        <f t="shared" si="5"/>
        <v>0.36632531623141779</v>
      </c>
      <c r="CC25" s="59">
        <f t="shared" si="5"/>
        <v>0.35614623581237842</v>
      </c>
      <c r="CD25" s="59">
        <f t="shared" si="5"/>
        <v>0.13749376067038868</v>
      </c>
      <c r="CE25" s="59">
        <f t="shared" si="5"/>
        <v>0.21865247514198979</v>
      </c>
      <c r="CF25" s="59">
        <f t="shared" si="5"/>
        <v>1.0179080419039345E-2</v>
      </c>
      <c r="CG25" s="59">
        <f t="shared" si="5"/>
        <v>0</v>
      </c>
      <c r="CH25" s="59">
        <f t="shared" si="5"/>
        <v>2.6923477959422182E-2</v>
      </c>
      <c r="CI25" s="122">
        <f t="shared" si="6"/>
        <v>1</v>
      </c>
      <c r="CK25" s="123" t="str">
        <f t="shared" si="7"/>
        <v>野田村</v>
      </c>
      <c r="CL25" s="124">
        <f t="shared" si="17"/>
        <v>3.8779129698911197</v>
      </c>
      <c r="CM25" s="65">
        <f t="shared" si="18"/>
        <v>0</v>
      </c>
      <c r="CN25" s="66">
        <f t="shared" si="19"/>
        <v>0.43476500881502395</v>
      </c>
      <c r="CO25" s="65">
        <f t="shared" si="20"/>
        <v>0</v>
      </c>
      <c r="CP25" s="66">
        <f t="shared" si="8"/>
        <v>0.76574415133296747</v>
      </c>
      <c r="CQ25" s="65">
        <f t="shared" si="21"/>
        <v>0</v>
      </c>
      <c r="CR25" s="66">
        <f t="shared" si="9"/>
        <v>2.6774038097431285</v>
      </c>
      <c r="CS25" s="65">
        <f t="shared" si="22"/>
        <v>0</v>
      </c>
      <c r="CT25" s="66">
        <f t="shared" si="10"/>
        <v>3.7789364475321396</v>
      </c>
      <c r="CU25" s="67">
        <f t="shared" si="23"/>
        <v>0</v>
      </c>
      <c r="CV25" s="16"/>
      <c r="CW25" s="959">
        <f t="shared" si="24"/>
        <v>0</v>
      </c>
      <c r="CX25" s="962">
        <f>VLOOKUP($AX25&amp;"_"&amp;$CW$14,データシート1!$A:$BT,MATCH($CW$12&amp;"_"&amp;CX$20,データシート1!$A$1:$BT$1,0),0)</f>
        <v>0</v>
      </c>
      <c r="CY25" s="962">
        <f>VLOOKUP($AX25&amp;"_"&amp;$CW$14,データシート1!$A:$BT,MATCH($CW$12&amp;"_"&amp;CY$20,データシート1!$A$1:$BT$1,0),0)</f>
        <v>0</v>
      </c>
      <c r="CZ25" s="962">
        <f>VLOOKUP($AX25&amp;"_"&amp;$CW$14,データシート1!$A:$BT,MATCH($CW$12&amp;"_"&amp;CZ$20,データシート1!$A$1:$BT$1,0),0)</f>
        <v>0</v>
      </c>
      <c r="DA25" s="962">
        <f>VLOOKUP($AX25&amp;"_"&amp;$CW$14,データシート1!$A:$BT,MATCH($CW$12&amp;"_"&amp;DA$20,データシート1!$A$1:$BT$1,0),0)</f>
        <v>0</v>
      </c>
      <c r="DB25" s="962">
        <f>VLOOKUP($AX25&amp;"_"&amp;$CW$14,データシート1!$A:$BT,MATCH($CW$12&amp;"_"&amp;DB$20,データシート1!$A$1:$BT$1,0),0)</f>
        <v>0</v>
      </c>
      <c r="DC25" s="962">
        <f>VLOOKUP($AX25&amp;"_"&amp;$CW$14,データシート1!$A:$BT,MATCH($CW$12&amp;"_"&amp;DC$20,データシート1!$A$1:$BT$1,0),0)</f>
        <v>0</v>
      </c>
      <c r="DD25" s="961">
        <f t="shared" si="11"/>
        <v>0</v>
      </c>
      <c r="DE25" s="16"/>
      <c r="DF25" s="125">
        <f>VLOOKUP($AX25&amp;"_"&amp;$DF$14,データシート1!$A:$BT,MATCH($DF$12&amp;"_"&amp;DF$20,データシート1!$A$1:$BT$1,0),0)</f>
        <v>0</v>
      </c>
      <c r="DG25" s="64">
        <f>VLOOKUP($AX25&amp;"_"&amp;$DF$14,データシート1!$A:$BT,MATCH($DF$12&amp;"_"&amp;DG$20,データシート1!$A$1:$BT$1,0),0)</f>
        <v>0</v>
      </c>
      <c r="DH25" s="64">
        <f>VLOOKUP($AX25&amp;"_"&amp;$DF$14,データシート1!$A:$BT,MATCH($DF$12&amp;"_"&amp;DH$20,データシート1!$A$1:$BT$1,0),0)</f>
        <v>0</v>
      </c>
      <c r="DI25" s="64">
        <f>VLOOKUP($AX25&amp;"_"&amp;$DF$14,データシート1!$A:$BT,MATCH($DF$12&amp;"_"&amp;DI$20,データシート1!$A$1:$BT$1,0),0)</f>
        <v>0</v>
      </c>
      <c r="DJ25" s="64">
        <f>VLOOKUP($AX25&amp;"_"&amp;$DF$14,データシート1!$A:$BT,MATCH($DF$12&amp;"_"&amp;DJ$20,データシート1!$A$1:$BT$1,0),0)</f>
        <v>0</v>
      </c>
      <c r="DK25" s="64">
        <f>VLOOKUP($AX25&amp;"_"&amp;$DF$14,データシート1!$A:$BT,MATCH($DF$12&amp;"_"&amp;DK$20,データシート1!$A$1:$BT$1,0),0)</f>
        <v>0</v>
      </c>
      <c r="DL25" s="68">
        <f t="shared" si="12"/>
        <v>0</v>
      </c>
      <c r="DM25" s="16"/>
      <c r="DN25" s="126">
        <f t="shared" si="26"/>
        <v>0</v>
      </c>
      <c r="DO25" s="127">
        <f t="shared" si="27"/>
        <v>0</v>
      </c>
      <c r="DP25" s="127">
        <f t="shared" si="13"/>
        <v>0</v>
      </c>
      <c r="DQ25" s="127">
        <f t="shared" si="13"/>
        <v>0</v>
      </c>
      <c r="DR25" s="127">
        <f t="shared" si="13"/>
        <v>0</v>
      </c>
      <c r="DS25" s="128">
        <f t="shared" si="28"/>
        <v>0</v>
      </c>
    </row>
    <row r="26" spans="1:123" ht="30" customHeight="1">
      <c r="B26" s="599"/>
      <c r="C26" s="21"/>
      <c r="D26" s="21"/>
      <c r="E26" s="21"/>
      <c r="F26" s="21"/>
      <c r="G26" s="21"/>
      <c r="H26" s="21"/>
      <c r="I26" s="21"/>
      <c r="J26" s="21"/>
      <c r="K26" s="21"/>
      <c r="L26" s="21"/>
      <c r="M26" s="21"/>
      <c r="N26" s="21"/>
      <c r="O26" s="21"/>
      <c r="P26" s="21"/>
      <c r="Q26" s="21"/>
      <c r="R26" s="21"/>
      <c r="S26" s="21"/>
      <c r="T26" s="21"/>
      <c r="U26" s="21"/>
      <c r="V26" s="21"/>
      <c r="W26" s="21"/>
      <c r="X26" s="21"/>
      <c r="Y26" s="21"/>
      <c r="Z26" s="21"/>
      <c r="AA26" s="598"/>
      <c r="AB26" s="21"/>
      <c r="AC26" s="599"/>
      <c r="AD26" s="21"/>
      <c r="AE26" s="21"/>
      <c r="AF26" s="21"/>
      <c r="AG26" s="21"/>
      <c r="AH26" s="21"/>
      <c r="AI26" s="21"/>
      <c r="AQ26" s="16"/>
      <c r="AR26" s="16"/>
      <c r="AS26" s="16"/>
      <c r="AT26" s="273"/>
      <c r="AX26" s="18" t="str">
        <f>比較地域マスタ!$Y11</f>
        <v>01608</v>
      </c>
      <c r="AY26" s="18" t="str">
        <f>IF(IFERROR(比較地域マスタ!$Z11,"")=0,"",IFERROR(比較地域マスタ!$Z11,""))</f>
        <v>様似町</v>
      </c>
      <c r="BB26" s="110" t="str">
        <f t="shared" si="0"/>
        <v>01608</v>
      </c>
      <c r="BC26" s="1031" t="str">
        <f t="shared" si="0"/>
        <v>様似町</v>
      </c>
      <c r="BD26" s="34">
        <f t="shared" si="14"/>
        <v>47.004448701222074</v>
      </c>
      <c r="BE26" s="34">
        <f t="shared" si="15"/>
        <v>23.476772975914965</v>
      </c>
      <c r="BF26" s="34">
        <f>VLOOKUP($AX26&amp;"_"&amp;$BC$14,データシート1!$A:$BT,MATCH($BC$12&amp;"_"&amp;BF$20,データシート1!$A$1:$BT$1,0),0)</f>
        <v>12.610778241080171</v>
      </c>
      <c r="BG26" s="34">
        <f>VLOOKUP($AX26&amp;"_"&amp;$BC$14,データシート1!$A:$BT,MATCH($BC$12&amp;"_"&amp;BG$20,データシート1!$A$1:$BT$1,0),0)</f>
        <v>0.71197456801981462</v>
      </c>
      <c r="BH26" s="34">
        <f>VLOOKUP($AX26&amp;"_"&amp;$BC$14,データシート1!$A:$BT,MATCH($BC$12&amp;"_"&amp;BH$20,データシート1!$A$1:$BT$1,0),0)</f>
        <v>10.154020166814981</v>
      </c>
      <c r="BI26" s="34">
        <f>VLOOKUP($AX26&amp;"_"&amp;$BC$14,データシート1!$A:$BT,MATCH($BC$12&amp;"_"&amp;BI$20,データシート1!$A$1:$BT$1,0),0)</f>
        <v>4.3329804265699474</v>
      </c>
      <c r="BJ26" s="34">
        <f>VLOOKUP($AX26&amp;"_"&amp;$BC$14,データシート1!$A:$BT,MATCH($BC$12&amp;"_"&amp;BJ$20,データシート1!$A$1:$BT$1,0),0)</f>
        <v>9.3020347531589529</v>
      </c>
      <c r="BK26" s="34">
        <f t="shared" si="1"/>
        <v>9.4966792423282129</v>
      </c>
      <c r="BL26" s="34">
        <f t="shared" si="2"/>
        <v>9.2580511343948917</v>
      </c>
      <c r="BM26" s="34">
        <f>VLOOKUP($AX26&amp;"_"&amp;$BC$14,データシート1!$A:$BT,MATCH($BC$12&amp;"_"&amp;BM$20,データシート1!$A$1:$BT$1,0),0)</f>
        <v>3.691412472244612</v>
      </c>
      <c r="BN26" s="34">
        <f>VLOOKUP($AX26&amp;"_"&amp;$BC$14,データシート1!$A:$BT,MATCH($BC$12&amp;"_"&amp;BN$20,データシート1!$A$1:$BT$1,0),0)</f>
        <v>5.5666386621502797</v>
      </c>
      <c r="BO26" s="34">
        <f>VLOOKUP($AX26&amp;"_"&amp;$BC$14,データシート1!$A:$BT,MATCH($BC$12&amp;"_"&amp;BO$20,データシート1!$A$1:$BT$1,0),0)</f>
        <v>0.23862810793332101</v>
      </c>
      <c r="BP26" s="34">
        <f>VLOOKUP($AX26&amp;"_"&amp;$BC$14,データシート1!$A:$BT,MATCH($BC$12&amp;"_"&amp;BP$20,データシート1!$A$1:$BT$1,0),0)</f>
        <v>0</v>
      </c>
      <c r="BQ26" s="34">
        <f>VLOOKUP($AX26&amp;"_"&amp;$BC$14,データシート1!$A:$BT,MATCH($BC$12&amp;"_"&amp;BQ$20,データシート1!$A$1:$BT$1,0),0)</f>
        <v>0.39598130324999992</v>
      </c>
      <c r="BR26" s="35">
        <f t="shared" si="3"/>
        <v>47.004448701222074</v>
      </c>
      <c r="BT26" s="121" t="str">
        <f t="shared" si="4"/>
        <v>様似町</v>
      </c>
      <c r="BU26" s="33">
        <f t="shared" si="25"/>
        <v>47.004448701222074</v>
      </c>
      <c r="BV26" s="59">
        <f t="shared" si="16"/>
        <v>0.49945853264107298</v>
      </c>
      <c r="BW26" s="59">
        <f t="shared" si="5"/>
        <v>0.26828903624078249</v>
      </c>
      <c r="BX26" s="59">
        <f t="shared" si="5"/>
        <v>1.5146961355623854E-2</v>
      </c>
      <c r="BY26" s="59">
        <f t="shared" si="5"/>
        <v>0.21602253504466665</v>
      </c>
      <c r="BZ26" s="59">
        <f t="shared" si="5"/>
        <v>9.2182347549952096E-2</v>
      </c>
      <c r="CA26" s="59">
        <f t="shared" si="5"/>
        <v>0.19789690146747979</v>
      </c>
      <c r="CB26" s="59">
        <f t="shared" si="5"/>
        <v>0.20203788162036901</v>
      </c>
      <c r="CC26" s="59">
        <f t="shared" si="5"/>
        <v>0.19696116836179786</v>
      </c>
      <c r="CD26" s="59">
        <f t="shared" si="5"/>
        <v>7.8533257473321641E-2</v>
      </c>
      <c r="CE26" s="59">
        <f t="shared" si="5"/>
        <v>0.11842791088847622</v>
      </c>
      <c r="CF26" s="59">
        <f t="shared" si="5"/>
        <v>5.0767132585711377E-3</v>
      </c>
      <c r="CG26" s="59">
        <f t="shared" si="5"/>
        <v>0</v>
      </c>
      <c r="CH26" s="59">
        <f t="shared" si="5"/>
        <v>8.4243367211262448E-3</v>
      </c>
      <c r="CI26" s="122">
        <f t="shared" si="6"/>
        <v>1</v>
      </c>
      <c r="CK26" s="123" t="str">
        <f t="shared" si="7"/>
        <v>様似町</v>
      </c>
      <c r="CL26" s="124">
        <f t="shared" si="17"/>
        <v>23.476772975914965</v>
      </c>
      <c r="CM26" s="65">
        <f t="shared" si="18"/>
        <v>0</v>
      </c>
      <c r="CN26" s="66">
        <f t="shared" si="19"/>
        <v>12.610778241080171</v>
      </c>
      <c r="CO26" s="65">
        <f t="shared" si="20"/>
        <v>0</v>
      </c>
      <c r="CP26" s="66">
        <f t="shared" si="8"/>
        <v>0.71197456801981462</v>
      </c>
      <c r="CQ26" s="65">
        <f t="shared" si="21"/>
        <v>0</v>
      </c>
      <c r="CR26" s="66">
        <f t="shared" si="9"/>
        <v>10.154020166814981</v>
      </c>
      <c r="CS26" s="65">
        <f t="shared" si="22"/>
        <v>0</v>
      </c>
      <c r="CT26" s="66">
        <f t="shared" si="10"/>
        <v>4.3329804265699474</v>
      </c>
      <c r="CU26" s="67">
        <f t="shared" si="23"/>
        <v>0</v>
      </c>
      <c r="CV26" s="16"/>
      <c r="CW26" s="959">
        <f t="shared" si="24"/>
        <v>0</v>
      </c>
      <c r="CX26" s="962">
        <f>VLOOKUP($AX26&amp;"_"&amp;$CW$14,データシート1!$A:$BT,MATCH($CW$12&amp;"_"&amp;CX$20,データシート1!$A$1:$BT$1,0),0)</f>
        <v>0</v>
      </c>
      <c r="CY26" s="962">
        <f>VLOOKUP($AX26&amp;"_"&amp;$CW$14,データシート1!$A:$BT,MATCH($CW$12&amp;"_"&amp;CY$20,データシート1!$A$1:$BT$1,0),0)</f>
        <v>0</v>
      </c>
      <c r="CZ26" s="962">
        <f>VLOOKUP($AX26&amp;"_"&amp;$CW$14,データシート1!$A:$BT,MATCH($CW$12&amp;"_"&amp;CZ$20,データシート1!$A$1:$BT$1,0),0)</f>
        <v>0</v>
      </c>
      <c r="DA26" s="962">
        <f>VLOOKUP($AX26&amp;"_"&amp;$CW$14,データシート1!$A:$BT,MATCH($CW$12&amp;"_"&amp;DA$20,データシート1!$A$1:$BT$1,0),0)</f>
        <v>0</v>
      </c>
      <c r="DB26" s="962">
        <f>VLOOKUP($AX26&amp;"_"&amp;$CW$14,データシート1!$A:$BT,MATCH($CW$12&amp;"_"&amp;DB$20,データシート1!$A$1:$BT$1,0),0)</f>
        <v>0</v>
      </c>
      <c r="DC26" s="962">
        <f>VLOOKUP($AX26&amp;"_"&amp;$CW$14,データシート1!$A:$BT,MATCH($CW$12&amp;"_"&amp;DC$20,データシート1!$A$1:$BT$1,0),0)</f>
        <v>0</v>
      </c>
      <c r="DD26" s="961">
        <f t="shared" si="11"/>
        <v>0</v>
      </c>
      <c r="DE26" s="16"/>
      <c r="DF26" s="125">
        <f>VLOOKUP($AX26&amp;"_"&amp;$DF$14,データシート1!$A:$BT,MATCH($DF$12&amp;"_"&amp;DF$20,データシート1!$A$1:$BT$1,0),0)</f>
        <v>0</v>
      </c>
      <c r="DG26" s="64">
        <f>VLOOKUP($AX26&amp;"_"&amp;$DF$14,データシート1!$A:$BT,MATCH($DF$12&amp;"_"&amp;DG$20,データシート1!$A$1:$BT$1,0),0)</f>
        <v>0</v>
      </c>
      <c r="DH26" s="64">
        <f>VLOOKUP($AX26&amp;"_"&amp;$DF$14,データシート1!$A:$BT,MATCH($DF$12&amp;"_"&amp;DH$20,データシート1!$A$1:$BT$1,0),0)</f>
        <v>0</v>
      </c>
      <c r="DI26" s="64">
        <f>VLOOKUP($AX26&amp;"_"&amp;$DF$14,データシート1!$A:$BT,MATCH($DF$12&amp;"_"&amp;DI$20,データシート1!$A$1:$BT$1,0),0)</f>
        <v>0</v>
      </c>
      <c r="DJ26" s="64">
        <f>VLOOKUP($AX26&amp;"_"&amp;$DF$14,データシート1!$A:$BT,MATCH($DF$12&amp;"_"&amp;DJ$20,データシート1!$A$1:$BT$1,0),0)</f>
        <v>0</v>
      </c>
      <c r="DK26" s="64">
        <f>VLOOKUP($AX26&amp;"_"&amp;$DF$14,データシート1!$A:$BT,MATCH($DF$12&amp;"_"&amp;DK$20,データシート1!$A$1:$BT$1,0),0)</f>
        <v>0</v>
      </c>
      <c r="DL26" s="68">
        <f t="shared" si="12"/>
        <v>0</v>
      </c>
      <c r="DM26" s="16"/>
      <c r="DN26" s="126">
        <f t="shared" si="26"/>
        <v>0</v>
      </c>
      <c r="DO26" s="127">
        <f t="shared" si="27"/>
        <v>0</v>
      </c>
      <c r="DP26" s="127">
        <f t="shared" si="13"/>
        <v>0</v>
      </c>
      <c r="DQ26" s="127">
        <f t="shared" si="13"/>
        <v>0</v>
      </c>
      <c r="DR26" s="127">
        <f t="shared" si="13"/>
        <v>0</v>
      </c>
      <c r="DS26" s="128">
        <f t="shared" si="28"/>
        <v>0</v>
      </c>
    </row>
    <row r="27" spans="1:123" ht="30" customHeight="1">
      <c r="B27" s="599"/>
      <c r="C27" s="21"/>
      <c r="D27" s="21"/>
      <c r="E27" s="21"/>
      <c r="F27" s="21"/>
      <c r="G27" s="21"/>
      <c r="H27" s="21"/>
      <c r="I27" s="21"/>
      <c r="J27" s="21"/>
      <c r="K27" s="21"/>
      <c r="L27" s="21"/>
      <c r="M27" s="21"/>
      <c r="N27" s="21"/>
      <c r="O27" s="21"/>
      <c r="P27" s="21"/>
      <c r="Q27" s="21"/>
      <c r="R27" s="21"/>
      <c r="S27" s="21"/>
      <c r="T27" s="21"/>
      <c r="U27" s="21"/>
      <c r="V27" s="21"/>
      <c r="W27" s="21"/>
      <c r="X27" s="21"/>
      <c r="Y27" s="21"/>
      <c r="Z27" s="21"/>
      <c r="AA27" s="598"/>
      <c r="AB27" s="21"/>
      <c r="AC27" s="599"/>
      <c r="AD27" s="21"/>
      <c r="AE27" s="21"/>
      <c r="AF27" s="21"/>
      <c r="AG27" s="21"/>
      <c r="AH27" s="21"/>
      <c r="AI27" s="21"/>
      <c r="AQ27" s="16"/>
      <c r="AR27" s="16"/>
      <c r="AS27" s="16"/>
      <c r="AT27" s="273"/>
      <c r="AX27" s="18" t="str">
        <f>比較地域マスタ!$Y12</f>
        <v>01333</v>
      </c>
      <c r="AY27" s="18" t="str">
        <f>IF(IFERROR(比較地域マスタ!$Z12,"")=0,"",IFERROR(比較地域マスタ!$Z12,""))</f>
        <v>知内町</v>
      </c>
      <c r="BB27" s="110" t="str">
        <f t="shared" si="0"/>
        <v>01333</v>
      </c>
      <c r="BC27" s="1031" t="str">
        <f t="shared" si="0"/>
        <v>知内町</v>
      </c>
      <c r="BD27" s="34">
        <f t="shared" si="14"/>
        <v>38.413654318907675</v>
      </c>
      <c r="BE27" s="34">
        <f t="shared" si="15"/>
        <v>16.423493629435491</v>
      </c>
      <c r="BF27" s="34">
        <f>VLOOKUP($AX27&amp;"_"&amp;$BC$14,データシート1!$A:$BT,MATCH($BC$12&amp;"_"&amp;BF$20,データシート1!$A$1:$BT$1,0),0)</f>
        <v>11.27769462370197</v>
      </c>
      <c r="BG27" s="34">
        <f>VLOOKUP($AX27&amp;"_"&amp;$BC$14,データシート1!$A:$BT,MATCH($BC$12&amp;"_"&amp;BG$20,データシート1!$A$1:$BT$1,0),0)</f>
        <v>0.44568486738248236</v>
      </c>
      <c r="BH27" s="34">
        <f>VLOOKUP($AX27&amp;"_"&amp;$BC$14,データシート1!$A:$BT,MATCH($BC$12&amp;"_"&amp;BH$20,データシート1!$A$1:$BT$1,0),0)</f>
        <v>4.7001141383510392</v>
      </c>
      <c r="BI27" s="34">
        <f>VLOOKUP($AX27&amp;"_"&amp;$BC$14,データシート1!$A:$BT,MATCH($BC$12&amp;"_"&amp;BI$20,データシート1!$A$1:$BT$1,0),0)</f>
        <v>4.3420452391778346</v>
      </c>
      <c r="BJ27" s="34">
        <f>VLOOKUP($AX27&amp;"_"&amp;$BC$14,データシート1!$A:$BT,MATCH($BC$12&amp;"_"&amp;BJ$20,データシート1!$A$1:$BT$1,0),0)</f>
        <v>8.8321019304072941</v>
      </c>
      <c r="BK27" s="34">
        <f t="shared" si="1"/>
        <v>8.3321441744929441</v>
      </c>
      <c r="BL27" s="34">
        <f t="shared" si="2"/>
        <v>8.0960267121777125</v>
      </c>
      <c r="BM27" s="34">
        <f>VLOOKUP($AX27&amp;"_"&amp;$BC$14,データシート1!$A:$BT,MATCH($BC$12&amp;"_"&amp;BM$20,データシート1!$A$1:$BT$1,0),0)</f>
        <v>3.5609354481888373</v>
      </c>
      <c r="BN27" s="34">
        <f>VLOOKUP($AX27&amp;"_"&amp;$BC$14,データシート1!$A:$BT,MATCH($BC$12&amp;"_"&amp;BN$20,データシート1!$A$1:$BT$1,0),0)</f>
        <v>4.5350912639888756</v>
      </c>
      <c r="BO27" s="34">
        <f>VLOOKUP($AX27&amp;"_"&amp;$BC$14,データシート1!$A:$BT,MATCH($BC$12&amp;"_"&amp;BO$20,データシート1!$A$1:$BT$1,0),0)</f>
        <v>0.23611746231523101</v>
      </c>
      <c r="BP27" s="34">
        <f>VLOOKUP($AX27&amp;"_"&amp;$BC$14,データシート1!$A:$BT,MATCH($BC$12&amp;"_"&amp;BP$20,データシート1!$A$1:$BT$1,0),0)</f>
        <v>0</v>
      </c>
      <c r="BQ27" s="34">
        <f>VLOOKUP($AX27&amp;"_"&amp;$BC$14,データシート1!$A:$BT,MATCH($BC$12&amp;"_"&amp;BQ$20,データシート1!$A$1:$BT$1,0),0)</f>
        <v>0.48386934539411253</v>
      </c>
      <c r="BR27" s="35">
        <f t="shared" si="3"/>
        <v>38.413654318907675</v>
      </c>
      <c r="BT27" s="121" t="str">
        <f t="shared" si="4"/>
        <v>知内町</v>
      </c>
      <c r="BU27" s="33">
        <f t="shared" si="25"/>
        <v>38.413654318907675</v>
      </c>
      <c r="BV27" s="59">
        <f t="shared" si="16"/>
        <v>0.4275431202949011</v>
      </c>
      <c r="BW27" s="59">
        <f t="shared" si="5"/>
        <v>0.29358557064306556</v>
      </c>
      <c r="BX27" s="59">
        <f t="shared" si="5"/>
        <v>1.1602251212093372E-2</v>
      </c>
      <c r="BY27" s="59">
        <f t="shared" si="5"/>
        <v>0.12235529843974217</v>
      </c>
      <c r="BZ27" s="59">
        <f t="shared" si="5"/>
        <v>0.11303390203729267</v>
      </c>
      <c r="CA27" s="59">
        <f t="shared" si="5"/>
        <v>0.22992089888360412</v>
      </c>
      <c r="CB27" s="59">
        <f t="shared" si="5"/>
        <v>0.21690579358370912</v>
      </c>
      <c r="CC27" s="59">
        <f t="shared" si="5"/>
        <v>0.21075908698935597</v>
      </c>
      <c r="CD27" s="59">
        <f t="shared" si="5"/>
        <v>9.2699731679422678E-2</v>
      </c>
      <c r="CE27" s="59">
        <f t="shared" si="5"/>
        <v>0.11805935530993332</v>
      </c>
      <c r="CF27" s="59">
        <f t="shared" si="5"/>
        <v>6.1467065943531197E-3</v>
      </c>
      <c r="CG27" s="59">
        <f t="shared" si="5"/>
        <v>0</v>
      </c>
      <c r="CH27" s="59">
        <f t="shared" si="5"/>
        <v>1.2596285200493046E-2</v>
      </c>
      <c r="CI27" s="122">
        <f t="shared" si="6"/>
        <v>1</v>
      </c>
      <c r="CK27" s="123" t="str">
        <f t="shared" si="7"/>
        <v>知内町</v>
      </c>
      <c r="CL27" s="124">
        <f t="shared" si="17"/>
        <v>16.423493629435491</v>
      </c>
      <c r="CM27" s="65">
        <f t="shared" si="18"/>
        <v>0</v>
      </c>
      <c r="CN27" s="66">
        <f t="shared" si="19"/>
        <v>11.27769462370197</v>
      </c>
      <c r="CO27" s="65">
        <f t="shared" si="20"/>
        <v>0</v>
      </c>
      <c r="CP27" s="66">
        <f t="shared" si="8"/>
        <v>0.44568486738248236</v>
      </c>
      <c r="CQ27" s="65">
        <f t="shared" si="21"/>
        <v>0</v>
      </c>
      <c r="CR27" s="66">
        <f t="shared" si="9"/>
        <v>4.7001141383510392</v>
      </c>
      <c r="CS27" s="65">
        <f t="shared" si="22"/>
        <v>0</v>
      </c>
      <c r="CT27" s="66">
        <f t="shared" si="10"/>
        <v>4.3420452391778346</v>
      </c>
      <c r="CU27" s="67">
        <f t="shared" si="23"/>
        <v>0</v>
      </c>
      <c r="CV27" s="16"/>
      <c r="CW27" s="959">
        <f t="shared" si="24"/>
        <v>0</v>
      </c>
      <c r="CX27" s="962">
        <f>VLOOKUP($AX27&amp;"_"&amp;$CW$14,データシート1!$A:$BT,MATCH($CW$12&amp;"_"&amp;CX$20,データシート1!$A$1:$BT$1,0),0)</f>
        <v>0</v>
      </c>
      <c r="CY27" s="962">
        <f>VLOOKUP($AX27&amp;"_"&amp;$CW$14,データシート1!$A:$BT,MATCH($CW$12&amp;"_"&amp;CY$20,データシート1!$A$1:$BT$1,0),0)</f>
        <v>0</v>
      </c>
      <c r="CZ27" s="962">
        <f>VLOOKUP($AX27&amp;"_"&amp;$CW$14,データシート1!$A:$BT,MATCH($CW$12&amp;"_"&amp;CZ$20,データシート1!$A$1:$BT$1,0),0)</f>
        <v>0</v>
      </c>
      <c r="DA27" s="962">
        <f>VLOOKUP($AX27&amp;"_"&amp;$CW$14,データシート1!$A:$BT,MATCH($CW$12&amp;"_"&amp;DA$20,データシート1!$A$1:$BT$1,0),0)</f>
        <v>0</v>
      </c>
      <c r="DB27" s="962">
        <f>VLOOKUP($AX27&amp;"_"&amp;$CW$14,データシート1!$A:$BT,MATCH($CW$12&amp;"_"&amp;DB$20,データシート1!$A$1:$BT$1,0),0)</f>
        <v>116.316</v>
      </c>
      <c r="DC27" s="962">
        <f>VLOOKUP($AX27&amp;"_"&amp;$CW$14,データシート1!$A:$BT,MATCH($CW$12&amp;"_"&amp;DC$20,データシート1!$A$1:$BT$1,0),0)</f>
        <v>0</v>
      </c>
      <c r="DD27" s="961">
        <f t="shared" si="11"/>
        <v>116.316</v>
      </c>
      <c r="DE27" s="16"/>
      <c r="DF27" s="125">
        <f>VLOOKUP($AX27&amp;"_"&amp;$DF$14,データシート1!$A:$BT,MATCH($DF$12&amp;"_"&amp;DF$20,データシート1!$A$1:$BT$1,0),0)</f>
        <v>0</v>
      </c>
      <c r="DG27" s="64">
        <f>VLOOKUP($AX27&amp;"_"&amp;$DF$14,データシート1!$A:$BT,MATCH($DF$12&amp;"_"&amp;DG$20,データシート1!$A$1:$BT$1,0),0)</f>
        <v>0</v>
      </c>
      <c r="DH27" s="64">
        <f>VLOOKUP($AX27&amp;"_"&amp;$DF$14,データシート1!$A:$BT,MATCH($DF$12&amp;"_"&amp;DH$20,データシート1!$A$1:$BT$1,0),0)</f>
        <v>0</v>
      </c>
      <c r="DI27" s="64">
        <f>VLOOKUP($AX27&amp;"_"&amp;$DF$14,データシート1!$A:$BT,MATCH($DF$12&amp;"_"&amp;DI$20,データシート1!$A$1:$BT$1,0),0)</f>
        <v>0</v>
      </c>
      <c r="DJ27" s="64">
        <f>VLOOKUP($AX27&amp;"_"&amp;$DF$14,データシート1!$A:$BT,MATCH($DF$12&amp;"_"&amp;DJ$20,データシート1!$A$1:$BT$1,0),0)</f>
        <v>1</v>
      </c>
      <c r="DK27" s="64">
        <f>VLOOKUP($AX27&amp;"_"&amp;$DF$14,データシート1!$A:$BT,MATCH($DF$12&amp;"_"&amp;DK$20,データシート1!$A$1:$BT$1,0),0)</f>
        <v>0</v>
      </c>
      <c r="DL27" s="68">
        <f t="shared" si="12"/>
        <v>1</v>
      </c>
      <c r="DM27" s="16"/>
      <c r="DN27" s="126">
        <f t="shared" si="26"/>
        <v>0</v>
      </c>
      <c r="DO27" s="127">
        <f t="shared" si="27"/>
        <v>0</v>
      </c>
      <c r="DP27" s="127">
        <f t="shared" si="13"/>
        <v>0</v>
      </c>
      <c r="DQ27" s="127">
        <f t="shared" si="13"/>
        <v>0</v>
      </c>
      <c r="DR27" s="127">
        <f t="shared" si="13"/>
        <v>1</v>
      </c>
      <c r="DS27" s="128">
        <f t="shared" si="28"/>
        <v>0</v>
      </c>
    </row>
    <row r="28" spans="1:123" ht="30" customHeight="1">
      <c r="B28" s="599"/>
      <c r="C28" s="21"/>
      <c r="D28" s="21"/>
      <c r="E28" s="21"/>
      <c r="F28" s="21"/>
      <c r="G28" s="21"/>
      <c r="H28" s="21"/>
      <c r="I28" s="21"/>
      <c r="J28" s="21"/>
      <c r="K28" s="21"/>
      <c r="L28" s="21"/>
      <c r="M28" s="21"/>
      <c r="N28" s="21"/>
      <c r="O28" s="21"/>
      <c r="P28" s="21"/>
      <c r="Q28" s="21"/>
      <c r="R28" s="21"/>
      <c r="S28" s="21"/>
      <c r="T28" s="21"/>
      <c r="U28" s="21"/>
      <c r="V28" s="21"/>
      <c r="W28" s="21"/>
      <c r="X28" s="21"/>
      <c r="Y28" s="21"/>
      <c r="Z28" s="21"/>
      <c r="AA28" s="598"/>
      <c r="AB28" s="21"/>
      <c r="AC28" s="599"/>
      <c r="AD28" s="21"/>
      <c r="AE28" s="21"/>
      <c r="AF28" s="21"/>
      <c r="AG28" s="21"/>
      <c r="AH28" s="21"/>
      <c r="AI28" s="21"/>
      <c r="AQ28" s="16"/>
      <c r="AR28" s="16"/>
      <c r="AS28" s="16"/>
      <c r="AT28" s="273"/>
      <c r="AX28" s="18" t="str">
        <f>比較地域マスタ!$Y13</f>
        <v>30343</v>
      </c>
      <c r="AY28" s="18" t="str">
        <f>IF(IFERROR(比較地域マスタ!$Z13,"")=0,"",IFERROR(比較地域マスタ!$Z13,""))</f>
        <v>九度山町</v>
      </c>
      <c r="BB28" s="110" t="str">
        <f t="shared" si="0"/>
        <v>30343</v>
      </c>
      <c r="BC28" s="1031" t="str">
        <f t="shared" si="0"/>
        <v>九度山町</v>
      </c>
      <c r="BD28" s="34">
        <f t="shared" si="14"/>
        <v>22.381719507019202</v>
      </c>
      <c r="BE28" s="34">
        <f t="shared" si="15"/>
        <v>6.7194200356611482</v>
      </c>
      <c r="BF28" s="34">
        <f>VLOOKUP($AX28&amp;"_"&amp;$BC$14,データシート1!$A:$BT,MATCH($BC$12&amp;"_"&amp;BF$20,データシート1!$A$1:$BT$1,0),0)</f>
        <v>2.2654570431281122</v>
      </c>
      <c r="BG28" s="34">
        <f>VLOOKUP($AX28&amp;"_"&amp;$BC$14,データシート1!$A:$BT,MATCH($BC$12&amp;"_"&amp;BG$20,データシート1!$A$1:$BT$1,0),0)</f>
        <v>0.19151553207561342</v>
      </c>
      <c r="BH28" s="34">
        <f>VLOOKUP($AX28&amp;"_"&amp;$BC$14,データシート1!$A:$BT,MATCH($BC$12&amp;"_"&amp;BH$20,データシート1!$A$1:$BT$1,0),0)</f>
        <v>4.2624474604574232</v>
      </c>
      <c r="BI28" s="34">
        <f>VLOOKUP($AX28&amp;"_"&amp;$BC$14,データシート1!$A:$BT,MATCH($BC$12&amp;"_"&amp;BI$20,データシート1!$A$1:$BT$1,0),0)</f>
        <v>2.4755673643228362</v>
      </c>
      <c r="BJ28" s="34">
        <f>VLOOKUP($AX28&amp;"_"&amp;$BC$14,データシート1!$A:$BT,MATCH($BC$12&amp;"_"&amp;BJ$20,データシート1!$A$1:$BT$1,0),0)</f>
        <v>3.7316081078089502</v>
      </c>
      <c r="BK28" s="34">
        <f t="shared" si="1"/>
        <v>8.9327918429529962</v>
      </c>
      <c r="BL28" s="34">
        <f t="shared" si="2"/>
        <v>8.7003527684038033</v>
      </c>
      <c r="BM28" s="34">
        <f>VLOOKUP($AX28&amp;"_"&amp;$BC$14,データシート1!$A:$BT,MATCH($BC$12&amp;"_"&amp;BM$20,データシート1!$A$1:$BT$1,0),0)</f>
        <v>3.3149318924170132</v>
      </c>
      <c r="BN28" s="34">
        <f>VLOOKUP($AX28&amp;"_"&amp;$BC$14,データシート1!$A:$BT,MATCH($BC$12&amp;"_"&amp;BN$20,データシート1!$A$1:$BT$1,0),0)</f>
        <v>5.3854208759867896</v>
      </c>
      <c r="BO28" s="34">
        <f>VLOOKUP($AX28&amp;"_"&amp;$BC$14,データシート1!$A:$BT,MATCH($BC$12&amp;"_"&amp;BO$20,データシート1!$A$1:$BT$1,0),0)</f>
        <v>0.23243907454919299</v>
      </c>
      <c r="BP28" s="34">
        <f>VLOOKUP($AX28&amp;"_"&amp;$BC$14,データシート1!$A:$BT,MATCH($BC$12&amp;"_"&amp;BP$20,データシート1!$A$1:$BT$1,0),0)</f>
        <v>0</v>
      </c>
      <c r="BQ28" s="34">
        <f>VLOOKUP($AX28&amp;"_"&amp;$BC$14,データシート1!$A:$BT,MATCH($BC$12&amp;"_"&amp;BQ$20,データシート1!$A$1:$BT$1,0),0)</f>
        <v>0.52233215627327012</v>
      </c>
      <c r="BR28" s="35">
        <f t="shared" si="3"/>
        <v>22.381719507019202</v>
      </c>
      <c r="BT28" s="121" t="str">
        <f t="shared" si="4"/>
        <v>九度山町</v>
      </c>
      <c r="BU28" s="33">
        <f t="shared" si="25"/>
        <v>22.381719507019202</v>
      </c>
      <c r="BV28" s="59">
        <f t="shared" si="16"/>
        <v>0.30021911558465603</v>
      </c>
      <c r="BW28" s="59">
        <f t="shared" si="5"/>
        <v>0.10121907936598147</v>
      </c>
      <c r="BX28" s="59">
        <f t="shared" si="5"/>
        <v>8.5567836740850778E-3</v>
      </c>
      <c r="BY28" s="59">
        <f t="shared" si="5"/>
        <v>0.19044325254458949</v>
      </c>
      <c r="BZ28" s="59">
        <f t="shared" si="5"/>
        <v>0.11060666556680177</v>
      </c>
      <c r="CA28" s="59">
        <f t="shared" si="5"/>
        <v>0.16672571142885911</v>
      </c>
      <c r="CB28" s="59">
        <f t="shared" si="5"/>
        <v>0.39911106205006075</v>
      </c>
      <c r="CC28" s="59">
        <f t="shared" si="5"/>
        <v>0.38872584234090046</v>
      </c>
      <c r="CD28" s="59">
        <f t="shared" si="5"/>
        <v>0.14810890161398935</v>
      </c>
      <c r="CE28" s="59">
        <f t="shared" si="5"/>
        <v>0.24061694072691112</v>
      </c>
      <c r="CF28" s="59">
        <f t="shared" si="5"/>
        <v>1.0385219709160284E-2</v>
      </c>
      <c r="CG28" s="59">
        <f t="shared" si="5"/>
        <v>0</v>
      </c>
      <c r="CH28" s="59">
        <f t="shared" si="5"/>
        <v>2.3337445369622289E-2</v>
      </c>
      <c r="CI28" s="122">
        <f t="shared" si="6"/>
        <v>1</v>
      </c>
      <c r="CK28" s="123" t="str">
        <f t="shared" si="7"/>
        <v>九度山町</v>
      </c>
      <c r="CL28" s="124">
        <f t="shared" si="17"/>
        <v>6.7194200356611482</v>
      </c>
      <c r="CM28" s="65">
        <f t="shared" si="18"/>
        <v>0</v>
      </c>
      <c r="CN28" s="66">
        <f t="shared" si="19"/>
        <v>2.2654570431281122</v>
      </c>
      <c r="CO28" s="65">
        <f t="shared" si="20"/>
        <v>0</v>
      </c>
      <c r="CP28" s="66">
        <f t="shared" si="8"/>
        <v>0.19151553207561342</v>
      </c>
      <c r="CQ28" s="65">
        <f t="shared" si="21"/>
        <v>0</v>
      </c>
      <c r="CR28" s="66">
        <f t="shared" si="9"/>
        <v>4.2624474604574232</v>
      </c>
      <c r="CS28" s="65">
        <f t="shared" si="22"/>
        <v>0</v>
      </c>
      <c r="CT28" s="66">
        <f t="shared" si="10"/>
        <v>2.4755673643228362</v>
      </c>
      <c r="CU28" s="67">
        <f t="shared" si="23"/>
        <v>0</v>
      </c>
      <c r="CV28" s="16"/>
      <c r="CW28" s="959">
        <f t="shared" si="24"/>
        <v>0</v>
      </c>
      <c r="CX28" s="962">
        <f>VLOOKUP($AX28&amp;"_"&amp;$CW$14,データシート1!$A:$BT,MATCH($CW$12&amp;"_"&amp;CX$20,データシート1!$A$1:$BT$1,0),0)</f>
        <v>0</v>
      </c>
      <c r="CY28" s="962">
        <f>VLOOKUP($AX28&amp;"_"&amp;$CW$14,データシート1!$A:$BT,MATCH($CW$12&amp;"_"&amp;CY$20,データシート1!$A$1:$BT$1,0),0)</f>
        <v>0</v>
      </c>
      <c r="CZ28" s="962">
        <f>VLOOKUP($AX28&amp;"_"&amp;$CW$14,データシート1!$A:$BT,MATCH($CW$12&amp;"_"&amp;CZ$20,データシート1!$A$1:$BT$1,0),0)</f>
        <v>0</v>
      </c>
      <c r="DA28" s="962">
        <f>VLOOKUP($AX28&amp;"_"&amp;$CW$14,データシート1!$A:$BT,MATCH($CW$12&amp;"_"&amp;DA$20,データシート1!$A$1:$BT$1,0),0)</f>
        <v>0</v>
      </c>
      <c r="DB28" s="962">
        <f>VLOOKUP($AX28&amp;"_"&amp;$CW$14,データシート1!$A:$BT,MATCH($CW$12&amp;"_"&amp;DB$20,データシート1!$A$1:$BT$1,0),0)</f>
        <v>0</v>
      </c>
      <c r="DC28" s="962">
        <f>VLOOKUP($AX28&amp;"_"&amp;$CW$14,データシート1!$A:$BT,MATCH($CW$12&amp;"_"&amp;DC$20,データシート1!$A$1:$BT$1,0),0)</f>
        <v>0</v>
      </c>
      <c r="DD28" s="961">
        <f t="shared" si="11"/>
        <v>0</v>
      </c>
      <c r="DE28" s="16"/>
      <c r="DF28" s="125">
        <f>VLOOKUP($AX28&amp;"_"&amp;$DF$14,データシート1!$A:$BT,MATCH($DF$12&amp;"_"&amp;DF$20,データシート1!$A$1:$BT$1,0),0)</f>
        <v>0</v>
      </c>
      <c r="DG28" s="64">
        <f>VLOOKUP($AX28&amp;"_"&amp;$DF$14,データシート1!$A:$BT,MATCH($DF$12&amp;"_"&amp;DG$20,データシート1!$A$1:$BT$1,0),0)</f>
        <v>0</v>
      </c>
      <c r="DH28" s="64">
        <f>VLOOKUP($AX28&amp;"_"&amp;$DF$14,データシート1!$A:$BT,MATCH($DF$12&amp;"_"&amp;DH$20,データシート1!$A$1:$BT$1,0),0)</f>
        <v>0</v>
      </c>
      <c r="DI28" s="64">
        <f>VLOOKUP($AX28&amp;"_"&amp;$DF$14,データシート1!$A:$BT,MATCH($DF$12&amp;"_"&amp;DI$20,データシート1!$A$1:$BT$1,0),0)</f>
        <v>0</v>
      </c>
      <c r="DJ28" s="64">
        <f>VLOOKUP($AX28&amp;"_"&amp;$DF$14,データシート1!$A:$BT,MATCH($DF$12&amp;"_"&amp;DJ$20,データシート1!$A$1:$BT$1,0),0)</f>
        <v>0</v>
      </c>
      <c r="DK28" s="64">
        <f>VLOOKUP($AX28&amp;"_"&amp;$DF$14,データシート1!$A:$BT,MATCH($DF$12&amp;"_"&amp;DK$20,データシート1!$A$1:$BT$1,0),0)</f>
        <v>0</v>
      </c>
      <c r="DL28" s="68">
        <f t="shared" si="12"/>
        <v>0</v>
      </c>
      <c r="DM28" s="16"/>
      <c r="DN28" s="126">
        <f t="shared" si="26"/>
        <v>0</v>
      </c>
      <c r="DO28" s="127">
        <f t="shared" si="27"/>
        <v>0</v>
      </c>
      <c r="DP28" s="127">
        <f t="shared" si="13"/>
        <v>0</v>
      </c>
      <c r="DQ28" s="127">
        <f t="shared" si="13"/>
        <v>0</v>
      </c>
      <c r="DR28" s="127">
        <f t="shared" si="13"/>
        <v>0</v>
      </c>
      <c r="DS28" s="128">
        <f t="shared" si="28"/>
        <v>0</v>
      </c>
    </row>
    <row r="29" spans="1:123" ht="30" customHeight="1">
      <c r="B29" s="599"/>
      <c r="C29" s="21"/>
      <c r="D29" s="21"/>
      <c r="E29" s="21"/>
      <c r="F29" s="21"/>
      <c r="G29" s="21"/>
      <c r="H29" s="21"/>
      <c r="I29" s="21"/>
      <c r="J29" s="21"/>
      <c r="K29" s="21"/>
      <c r="L29" s="21"/>
      <c r="M29" s="21"/>
      <c r="N29" s="21"/>
      <c r="O29" s="21"/>
      <c r="P29" s="21"/>
      <c r="Q29" s="21"/>
      <c r="R29" s="21"/>
      <c r="S29" s="21"/>
      <c r="T29" s="21"/>
      <c r="U29" s="21"/>
      <c r="V29" s="21"/>
      <c r="W29" s="21"/>
      <c r="X29" s="21"/>
      <c r="Y29" s="21"/>
      <c r="Z29" s="21"/>
      <c r="AA29" s="598"/>
      <c r="AB29" s="21"/>
      <c r="AC29" s="599"/>
      <c r="AD29" s="21"/>
      <c r="AE29" s="21"/>
      <c r="AF29" s="21"/>
      <c r="AG29" s="21"/>
      <c r="AH29" s="21"/>
      <c r="AI29" s="21"/>
      <c r="AQ29" s="16"/>
      <c r="AR29" s="16"/>
      <c r="AS29" s="16"/>
      <c r="AT29" s="273"/>
      <c r="AX29" s="18" t="str">
        <f>比較地域マスタ!$Y14</f>
        <v>01638</v>
      </c>
      <c r="AY29" s="18" t="str">
        <f>IF(IFERROR(比較地域マスタ!$Z14,"")=0,"",IFERROR(比較地域マスタ!$Z14,""))</f>
        <v>中札内村</v>
      </c>
      <c r="BB29" s="110" t="str">
        <f t="shared" si="0"/>
        <v>01638</v>
      </c>
      <c r="BC29" s="1031" t="str">
        <f t="shared" si="0"/>
        <v>中札内村</v>
      </c>
      <c r="BD29" s="34">
        <f t="shared" si="14"/>
        <v>89.151319039246602</v>
      </c>
      <c r="BE29" s="34">
        <f t="shared" si="15"/>
        <v>64.288867079919342</v>
      </c>
      <c r="BF29" s="34">
        <f>VLOOKUP($AX29&amp;"_"&amp;$BC$14,データシート1!$A:$BT,MATCH($BC$12&amp;"_"&amp;BF$20,データシート1!$A$1:$BT$1,0),0)</f>
        <v>45.878822168712759</v>
      </c>
      <c r="BG29" s="34">
        <f>VLOOKUP($AX29&amp;"_"&amp;$BC$14,データシート1!$A:$BT,MATCH($BC$12&amp;"_"&amp;BG$20,データシート1!$A$1:$BT$1,0),0)</f>
        <v>0.27469884907851111</v>
      </c>
      <c r="BH29" s="34">
        <f>VLOOKUP($AX29&amp;"_"&amp;$BC$14,データシート1!$A:$BT,MATCH($BC$12&amp;"_"&amp;BH$20,データシート1!$A$1:$BT$1,0),0)</f>
        <v>18.135346062128068</v>
      </c>
      <c r="BI29" s="34">
        <f>VLOOKUP($AX29&amp;"_"&amp;$BC$14,データシート1!$A:$BT,MATCH($BC$12&amp;"_"&amp;BI$20,データシート1!$A$1:$BT$1,0),0)</f>
        <v>5.7425587870963639</v>
      </c>
      <c r="BJ29" s="34">
        <f>VLOOKUP($AX29&amp;"_"&amp;$BC$14,データシート1!$A:$BT,MATCH($BC$12&amp;"_"&amp;BJ$20,データシート1!$A$1:$BT$1,0),0)</f>
        <v>8.4192637496721954</v>
      </c>
      <c r="BK29" s="34">
        <f t="shared" si="1"/>
        <v>10.486168447631117</v>
      </c>
      <c r="BL29" s="34">
        <f t="shared" si="2"/>
        <v>10.25769969638495</v>
      </c>
      <c r="BM29" s="34">
        <f>VLOOKUP($AX29&amp;"_"&amp;$BC$14,データシート1!$A:$BT,MATCH($BC$12&amp;"_"&amp;BM$20,データシート1!$A$1:$BT$1,0),0)</f>
        <v>3.7756788836139656</v>
      </c>
      <c r="BN29" s="34">
        <f>VLOOKUP($AX29&amp;"_"&amp;$BC$14,データシート1!$A:$BT,MATCH($BC$12&amp;"_"&amp;BN$20,データシート1!$A$1:$BT$1,0),0)</f>
        <v>6.4820208127709851</v>
      </c>
      <c r="BO29" s="34">
        <f>VLOOKUP($AX29&amp;"_"&amp;$BC$14,データシート1!$A:$BT,MATCH($BC$12&amp;"_"&amp;BO$20,データシート1!$A$1:$BT$1,0),0)</f>
        <v>0.228468751246167</v>
      </c>
      <c r="BP29" s="34">
        <f>VLOOKUP($AX29&amp;"_"&amp;$BC$14,データシート1!$A:$BT,MATCH($BC$12&amp;"_"&amp;BP$20,データシート1!$A$1:$BT$1,0),0)</f>
        <v>0</v>
      </c>
      <c r="BQ29" s="34">
        <f>VLOOKUP($AX29&amp;"_"&amp;$BC$14,データシート1!$A:$BT,MATCH($BC$12&amp;"_"&amp;BQ$20,データシート1!$A$1:$BT$1,0),0)</f>
        <v>0.21446097492757241</v>
      </c>
      <c r="BR29" s="35">
        <f t="shared" si="3"/>
        <v>89.151319039246602</v>
      </c>
      <c r="BT29" s="121" t="str">
        <f t="shared" si="4"/>
        <v>中札内村</v>
      </c>
      <c r="BU29" s="33">
        <f t="shared" si="25"/>
        <v>89.151319039246602</v>
      </c>
      <c r="BV29" s="59">
        <f t="shared" si="16"/>
        <v>0.72112076156290861</v>
      </c>
      <c r="BW29" s="59">
        <f t="shared" si="5"/>
        <v>0.51461742420788836</v>
      </c>
      <c r="BX29" s="59">
        <f t="shared" si="5"/>
        <v>3.0812651123824867E-3</v>
      </c>
      <c r="BY29" s="59">
        <f t="shared" si="5"/>
        <v>0.20342207224263775</v>
      </c>
      <c r="BZ29" s="59">
        <f t="shared" si="5"/>
        <v>6.4413615513286449E-2</v>
      </c>
      <c r="CA29" s="59">
        <f t="shared" si="5"/>
        <v>9.4437904457317437E-2</v>
      </c>
      <c r="CB29" s="59">
        <f t="shared" si="5"/>
        <v>0.1176221345980854</v>
      </c>
      <c r="CC29" s="59">
        <f t="shared" si="5"/>
        <v>0.11505942712826558</v>
      </c>
      <c r="CD29" s="59">
        <f t="shared" si="5"/>
        <v>4.2351351884673955E-2</v>
      </c>
      <c r="CE29" s="59">
        <f t="shared" si="5"/>
        <v>7.270807524359163E-2</v>
      </c>
      <c r="CF29" s="59">
        <f t="shared" si="5"/>
        <v>2.5627074698198176E-3</v>
      </c>
      <c r="CG29" s="59">
        <f t="shared" si="5"/>
        <v>0</v>
      </c>
      <c r="CH29" s="59">
        <f t="shared" si="5"/>
        <v>2.4055838684020076E-3</v>
      </c>
      <c r="CI29" s="122">
        <f t="shared" si="6"/>
        <v>1</v>
      </c>
      <c r="CK29" s="123" t="str">
        <f t="shared" si="7"/>
        <v>中札内村</v>
      </c>
      <c r="CL29" s="124">
        <f t="shared" si="17"/>
        <v>64.288867079919342</v>
      </c>
      <c r="CM29" s="65">
        <f t="shared" si="18"/>
        <v>0.12196512951850011</v>
      </c>
      <c r="CN29" s="66">
        <f t="shared" si="19"/>
        <v>45.878822168712759</v>
      </c>
      <c r="CO29" s="65">
        <f t="shared" si="20"/>
        <v>0.17090674148446647</v>
      </c>
      <c r="CP29" s="66">
        <f t="shared" si="8"/>
        <v>0.27469884907851111</v>
      </c>
      <c r="CQ29" s="65">
        <f t="shared" si="21"/>
        <v>0</v>
      </c>
      <c r="CR29" s="66">
        <f t="shared" si="9"/>
        <v>18.135346062128068</v>
      </c>
      <c r="CS29" s="65">
        <f t="shared" si="22"/>
        <v>0</v>
      </c>
      <c r="CT29" s="66">
        <f t="shared" si="10"/>
        <v>5.7425587870963639</v>
      </c>
      <c r="CU29" s="67">
        <f t="shared" si="23"/>
        <v>0</v>
      </c>
      <c r="CV29" s="16"/>
      <c r="CW29" s="959">
        <f t="shared" si="24"/>
        <v>7.8410000000000002</v>
      </c>
      <c r="CX29" s="962">
        <f>VLOOKUP($AX29&amp;"_"&amp;$CW$14,データシート1!$A:$BT,MATCH($CW$12&amp;"_"&amp;CX$20,データシート1!$A$1:$BT$1,0),0)</f>
        <v>7.8410000000000002</v>
      </c>
      <c r="CY29" s="962">
        <f>VLOOKUP($AX29&amp;"_"&amp;$CW$14,データシート1!$A:$BT,MATCH($CW$12&amp;"_"&amp;CY$20,データシート1!$A$1:$BT$1,0),0)</f>
        <v>0</v>
      </c>
      <c r="CZ29" s="962">
        <f>VLOOKUP($AX29&amp;"_"&amp;$CW$14,データシート1!$A:$BT,MATCH($CW$12&amp;"_"&amp;CZ$20,データシート1!$A$1:$BT$1,0),0)</f>
        <v>0</v>
      </c>
      <c r="DA29" s="962">
        <f>VLOOKUP($AX29&amp;"_"&amp;$CW$14,データシート1!$A:$BT,MATCH($CW$12&amp;"_"&amp;DA$20,データシート1!$A$1:$BT$1,0),0)</f>
        <v>0</v>
      </c>
      <c r="DB29" s="962">
        <f>VLOOKUP($AX29&amp;"_"&amp;$CW$14,データシート1!$A:$BT,MATCH($CW$12&amp;"_"&amp;DB$20,データシート1!$A$1:$BT$1,0),0)</f>
        <v>0</v>
      </c>
      <c r="DC29" s="962">
        <f>VLOOKUP($AX29&amp;"_"&amp;$CW$14,データシート1!$A:$BT,MATCH($CW$12&amp;"_"&amp;DC$20,データシート1!$A$1:$BT$1,0),0)</f>
        <v>0</v>
      </c>
      <c r="DD29" s="961">
        <f t="shared" si="11"/>
        <v>7.8410000000000002</v>
      </c>
      <c r="DE29" s="16"/>
      <c r="DF29" s="125">
        <f>VLOOKUP($AX29&amp;"_"&amp;$DF$14,データシート1!$A:$BT,MATCH($DF$12&amp;"_"&amp;DF$20,データシート1!$A$1:$BT$1,0),0)</f>
        <v>2</v>
      </c>
      <c r="DG29" s="64">
        <f>VLOOKUP($AX29&amp;"_"&amp;$DF$14,データシート1!$A:$BT,MATCH($DF$12&amp;"_"&amp;DG$20,データシート1!$A$1:$BT$1,0),0)</f>
        <v>0</v>
      </c>
      <c r="DH29" s="64">
        <f>VLOOKUP($AX29&amp;"_"&amp;$DF$14,データシート1!$A:$BT,MATCH($DF$12&amp;"_"&amp;DH$20,データシート1!$A$1:$BT$1,0),0)</f>
        <v>0</v>
      </c>
      <c r="DI29" s="64">
        <f>VLOOKUP($AX29&amp;"_"&amp;$DF$14,データシート1!$A:$BT,MATCH($DF$12&amp;"_"&amp;DI$20,データシート1!$A$1:$BT$1,0),0)</f>
        <v>0</v>
      </c>
      <c r="DJ29" s="64">
        <f>VLOOKUP($AX29&amp;"_"&amp;$DF$14,データシート1!$A:$BT,MATCH($DF$12&amp;"_"&amp;DJ$20,データシート1!$A$1:$BT$1,0),0)</f>
        <v>0</v>
      </c>
      <c r="DK29" s="64">
        <f>VLOOKUP($AX29&amp;"_"&amp;$DF$14,データシート1!$A:$BT,MATCH($DF$12&amp;"_"&amp;DK$20,データシート1!$A$1:$BT$1,0),0)</f>
        <v>0</v>
      </c>
      <c r="DL29" s="68">
        <f t="shared" si="12"/>
        <v>2</v>
      </c>
      <c r="DM29" s="16"/>
      <c r="DN29" s="126">
        <f t="shared" si="26"/>
        <v>1</v>
      </c>
      <c r="DO29" s="127">
        <f t="shared" si="27"/>
        <v>0</v>
      </c>
      <c r="DP29" s="127">
        <f t="shared" si="13"/>
        <v>0</v>
      </c>
      <c r="DQ29" s="127">
        <f t="shared" si="13"/>
        <v>0</v>
      </c>
      <c r="DR29" s="127">
        <f t="shared" si="13"/>
        <v>0</v>
      </c>
      <c r="DS29" s="128">
        <f t="shared" si="28"/>
        <v>0</v>
      </c>
    </row>
    <row r="30" spans="1:123" ht="30" customHeight="1">
      <c r="B30" s="599"/>
      <c r="C30" s="21"/>
      <c r="D30" s="21"/>
      <c r="E30" s="21"/>
      <c r="F30" s="21"/>
      <c r="G30" s="21"/>
      <c r="H30" s="21"/>
      <c r="I30" s="21"/>
      <c r="J30" s="21"/>
      <c r="K30" s="21"/>
      <c r="L30" s="21"/>
      <c r="M30" s="21"/>
      <c r="N30" s="21"/>
      <c r="O30" s="21"/>
      <c r="P30" s="21"/>
      <c r="Q30" s="21"/>
      <c r="R30" s="21"/>
      <c r="S30" s="21"/>
      <c r="T30" s="21"/>
      <c r="U30" s="21"/>
      <c r="V30" s="21"/>
      <c r="W30" s="21"/>
      <c r="X30" s="21"/>
      <c r="Y30" s="21"/>
      <c r="Z30" s="21"/>
      <c r="AA30" s="598"/>
      <c r="AB30" s="21"/>
      <c r="AC30" s="599"/>
      <c r="AD30" s="21"/>
      <c r="AE30" s="21"/>
      <c r="AF30" s="21"/>
      <c r="AG30" s="21"/>
      <c r="AH30" s="21"/>
      <c r="AI30" s="21"/>
      <c r="AQ30" s="16"/>
      <c r="AR30" s="16"/>
      <c r="AS30" s="16"/>
      <c r="AT30" s="273"/>
      <c r="AX30" s="18" t="str">
        <f>比較地域マスタ!$Y15</f>
        <v>43423</v>
      </c>
      <c r="AY30" s="18" t="str">
        <f>IF(IFERROR(比較地域マスタ!$Z15,"")=0,"",IFERROR(比較地域マスタ!$Z15,""))</f>
        <v>南小国町</v>
      </c>
      <c r="BB30" s="110" t="str">
        <f t="shared" si="0"/>
        <v>43423</v>
      </c>
      <c r="BC30" s="1031" t="str">
        <f t="shared" si="0"/>
        <v>南小国町</v>
      </c>
      <c r="BD30" s="34">
        <f t="shared" si="14"/>
        <v>20.853715460733639</v>
      </c>
      <c r="BE30" s="34">
        <f t="shared" si="15"/>
        <v>2.8320188068566035</v>
      </c>
      <c r="BF30" s="34">
        <f>VLOOKUP($AX30&amp;"_"&amp;$BC$14,データシート1!$A:$BT,MATCH($BC$12&amp;"_"&amp;BF$20,データシート1!$A$1:$BT$1,0),0)</f>
        <v>0.63865280091765819</v>
      </c>
      <c r="BG30" s="34">
        <f>VLOOKUP($AX30&amp;"_"&amp;$BC$14,データシート1!$A:$BT,MATCH($BC$12&amp;"_"&amp;BG$20,データシート1!$A$1:$BT$1,0),0)</f>
        <v>0.36331678289821767</v>
      </c>
      <c r="BH30" s="34">
        <f>VLOOKUP($AX30&amp;"_"&amp;$BC$14,データシート1!$A:$BT,MATCH($BC$12&amp;"_"&amp;BH$20,データシート1!$A$1:$BT$1,0),0)</f>
        <v>1.8300492230407273</v>
      </c>
      <c r="BI30" s="34">
        <f>VLOOKUP($AX30&amp;"_"&amp;$BC$14,データシート1!$A:$BT,MATCH($BC$12&amp;"_"&amp;BI$20,データシート1!$A$1:$BT$1,0),0)</f>
        <v>5.0267558912743091</v>
      </c>
      <c r="BJ30" s="34">
        <f>VLOOKUP($AX30&amp;"_"&amp;$BC$14,データシート1!$A:$BT,MATCH($BC$12&amp;"_"&amp;BJ$20,データシート1!$A$1:$BT$1,0),0)</f>
        <v>3.2530196469867105</v>
      </c>
      <c r="BK30" s="34">
        <f t="shared" si="1"/>
        <v>9.7419211156160159</v>
      </c>
      <c r="BL30" s="34">
        <f t="shared" si="2"/>
        <v>9.5155543002361576</v>
      </c>
      <c r="BM30" s="34">
        <f>VLOOKUP($AX30&amp;"_"&amp;$BC$14,データシート1!$A:$BT,MATCH($BC$12&amp;"_"&amp;BM$20,データシート1!$A$1:$BT$1,0),0)</f>
        <v>3.4889012578247116</v>
      </c>
      <c r="BN30" s="34">
        <f>VLOOKUP($AX30&amp;"_"&amp;$BC$14,データシート1!$A:$BT,MATCH($BC$12&amp;"_"&amp;BN$20,データシート1!$A$1:$BT$1,0),0)</f>
        <v>6.0266530424114464</v>
      </c>
      <c r="BO30" s="34">
        <f>VLOOKUP($AX30&amp;"_"&amp;$BC$14,データシート1!$A:$BT,MATCH($BC$12&amp;"_"&amp;BO$20,データシート1!$A$1:$BT$1,0),0)</f>
        <v>0.226366815379859</v>
      </c>
      <c r="BP30" s="34">
        <f>VLOOKUP($AX30&amp;"_"&amp;$BC$14,データシート1!$A:$BT,MATCH($BC$12&amp;"_"&amp;BP$20,データシート1!$A$1:$BT$1,0),0)</f>
        <v>0</v>
      </c>
      <c r="BQ30" s="34">
        <f>VLOOKUP($AX30&amp;"_"&amp;$BC$14,データシート1!$A:$BT,MATCH($BC$12&amp;"_"&amp;BQ$20,データシート1!$A$1:$BT$1,0),0)</f>
        <v>0</v>
      </c>
      <c r="BR30" s="35">
        <f t="shared" si="3"/>
        <v>20.853715460733639</v>
      </c>
      <c r="BT30" s="121" t="str">
        <f t="shared" si="4"/>
        <v>南小国町</v>
      </c>
      <c r="BU30" s="33">
        <f t="shared" si="25"/>
        <v>20.853715460733639</v>
      </c>
      <c r="BV30" s="59">
        <f t="shared" si="16"/>
        <v>0.13580403991744944</v>
      </c>
      <c r="BW30" s="59">
        <f t="shared" si="5"/>
        <v>3.0625372352481028E-2</v>
      </c>
      <c r="BX30" s="59">
        <f t="shared" si="5"/>
        <v>1.7422160745519066E-2</v>
      </c>
      <c r="BY30" s="59">
        <f t="shared" si="5"/>
        <v>8.7756506819449312E-2</v>
      </c>
      <c r="BZ30" s="59">
        <f t="shared" si="5"/>
        <v>0.2410484549259054</v>
      </c>
      <c r="CA30" s="59">
        <f t="shared" si="5"/>
        <v>0.15599232919006503</v>
      </c>
      <c r="CB30" s="59">
        <f t="shared" si="5"/>
        <v>0.46715517596658013</v>
      </c>
      <c r="CC30" s="59">
        <f t="shared" si="5"/>
        <v>0.45630018871953082</v>
      </c>
      <c r="CD30" s="59">
        <f t="shared" si="5"/>
        <v>0.16730358023701408</v>
      </c>
      <c r="CE30" s="59">
        <f t="shared" si="5"/>
        <v>0.28899660848251679</v>
      </c>
      <c r="CF30" s="59">
        <f t="shared" si="5"/>
        <v>1.0854987247049325E-2</v>
      </c>
      <c r="CG30" s="59">
        <f t="shared" si="5"/>
        <v>0</v>
      </c>
      <c r="CH30" s="59">
        <f t="shared" si="5"/>
        <v>0</v>
      </c>
      <c r="CI30" s="122">
        <f t="shared" si="6"/>
        <v>1</v>
      </c>
      <c r="CK30" s="123" t="str">
        <f t="shared" si="7"/>
        <v>南小国町</v>
      </c>
      <c r="CL30" s="124">
        <f t="shared" si="17"/>
        <v>2.8320188068566035</v>
      </c>
      <c r="CM30" s="65">
        <f t="shared" si="18"/>
        <v>0</v>
      </c>
      <c r="CN30" s="66">
        <f t="shared" si="19"/>
        <v>0.63865280091765819</v>
      </c>
      <c r="CO30" s="65">
        <f t="shared" si="20"/>
        <v>0</v>
      </c>
      <c r="CP30" s="66">
        <f t="shared" si="8"/>
        <v>0.36331678289821767</v>
      </c>
      <c r="CQ30" s="65">
        <f t="shared" si="21"/>
        <v>0</v>
      </c>
      <c r="CR30" s="66">
        <f t="shared" si="9"/>
        <v>1.8300492230407273</v>
      </c>
      <c r="CS30" s="65">
        <f t="shared" si="22"/>
        <v>0</v>
      </c>
      <c r="CT30" s="66">
        <f t="shared" si="10"/>
        <v>5.0267558912743091</v>
      </c>
      <c r="CU30" s="67">
        <f t="shared" si="23"/>
        <v>0</v>
      </c>
      <c r="CV30" s="16"/>
      <c r="CW30" s="959">
        <f t="shared" si="24"/>
        <v>0</v>
      </c>
      <c r="CX30" s="962">
        <f>VLOOKUP($AX30&amp;"_"&amp;$CW$14,データシート1!$A:$BT,MATCH($CW$12&amp;"_"&amp;CX$20,データシート1!$A$1:$BT$1,0),0)</f>
        <v>0</v>
      </c>
      <c r="CY30" s="962">
        <f>VLOOKUP($AX30&amp;"_"&amp;$CW$14,データシート1!$A:$BT,MATCH($CW$12&amp;"_"&amp;CY$20,データシート1!$A$1:$BT$1,0),0)</f>
        <v>0</v>
      </c>
      <c r="CZ30" s="962">
        <f>VLOOKUP($AX30&amp;"_"&amp;$CW$14,データシート1!$A:$BT,MATCH($CW$12&amp;"_"&amp;CZ$20,データシート1!$A$1:$BT$1,0),0)</f>
        <v>0</v>
      </c>
      <c r="DA30" s="962">
        <f>VLOOKUP($AX30&amp;"_"&amp;$CW$14,データシート1!$A:$BT,MATCH($CW$12&amp;"_"&amp;DA$20,データシート1!$A$1:$BT$1,0),0)</f>
        <v>0</v>
      </c>
      <c r="DB30" s="962">
        <f>VLOOKUP($AX30&amp;"_"&amp;$CW$14,データシート1!$A:$BT,MATCH($CW$12&amp;"_"&amp;DB$20,データシート1!$A$1:$BT$1,0),0)</f>
        <v>0</v>
      </c>
      <c r="DC30" s="962">
        <f>VLOOKUP($AX30&amp;"_"&amp;$CW$14,データシート1!$A:$BT,MATCH($CW$12&amp;"_"&amp;DC$20,データシート1!$A$1:$BT$1,0),0)</f>
        <v>0</v>
      </c>
      <c r="DD30" s="961">
        <f t="shared" si="11"/>
        <v>0</v>
      </c>
      <c r="DE30" s="16"/>
      <c r="DF30" s="125">
        <f>VLOOKUP($AX30&amp;"_"&amp;$DF$14,データシート1!$A:$BT,MATCH($DF$12&amp;"_"&amp;DF$20,データシート1!$A$1:$BT$1,0),0)</f>
        <v>0</v>
      </c>
      <c r="DG30" s="64">
        <f>VLOOKUP($AX30&amp;"_"&amp;$DF$14,データシート1!$A:$BT,MATCH($DF$12&amp;"_"&amp;DG$20,データシート1!$A$1:$BT$1,0),0)</f>
        <v>0</v>
      </c>
      <c r="DH30" s="64">
        <f>VLOOKUP($AX30&amp;"_"&amp;$DF$14,データシート1!$A:$BT,MATCH($DF$12&amp;"_"&amp;DH$20,データシート1!$A$1:$BT$1,0),0)</f>
        <v>0</v>
      </c>
      <c r="DI30" s="64">
        <f>VLOOKUP($AX30&amp;"_"&amp;$DF$14,データシート1!$A:$BT,MATCH($DF$12&amp;"_"&amp;DI$20,データシート1!$A$1:$BT$1,0),0)</f>
        <v>0</v>
      </c>
      <c r="DJ30" s="64">
        <f>VLOOKUP($AX30&amp;"_"&amp;$DF$14,データシート1!$A:$BT,MATCH($DF$12&amp;"_"&amp;DJ$20,データシート1!$A$1:$BT$1,0),0)</f>
        <v>0</v>
      </c>
      <c r="DK30" s="64">
        <f>VLOOKUP($AX30&amp;"_"&amp;$DF$14,データシート1!$A:$BT,MATCH($DF$12&amp;"_"&amp;DK$20,データシート1!$A$1:$BT$1,0),0)</f>
        <v>0</v>
      </c>
      <c r="DL30" s="68">
        <f t="shared" si="12"/>
        <v>0</v>
      </c>
      <c r="DM30" s="16"/>
      <c r="DN30" s="126">
        <f t="shared" si="26"/>
        <v>0</v>
      </c>
      <c r="DO30" s="127">
        <f t="shared" si="27"/>
        <v>0</v>
      </c>
      <c r="DP30" s="127">
        <f t="shared" si="13"/>
        <v>0</v>
      </c>
      <c r="DQ30" s="127">
        <f t="shared" si="13"/>
        <v>0</v>
      </c>
      <c r="DR30" s="127">
        <f t="shared" si="13"/>
        <v>0</v>
      </c>
      <c r="DS30" s="128">
        <f t="shared" si="28"/>
        <v>0</v>
      </c>
    </row>
    <row r="31" spans="1:123" ht="30" customHeight="1">
      <c r="B31" s="599"/>
      <c r="C31" s="21"/>
      <c r="D31" s="21"/>
      <c r="E31" s="21"/>
      <c r="F31" s="21"/>
      <c r="G31" s="21"/>
      <c r="H31" s="21"/>
      <c r="I31" s="21"/>
      <c r="J31" s="21"/>
      <c r="K31" s="21"/>
      <c r="L31" s="21"/>
      <c r="M31" s="21"/>
      <c r="N31" s="21"/>
      <c r="O31" s="21"/>
      <c r="P31" s="21"/>
      <c r="Q31" s="21"/>
      <c r="R31" s="21"/>
      <c r="S31" s="21"/>
      <c r="T31" s="21"/>
      <c r="U31" s="21"/>
      <c r="V31" s="21"/>
      <c r="W31" s="21"/>
      <c r="X31" s="21"/>
      <c r="Y31" s="21"/>
      <c r="Z31" s="21"/>
      <c r="AA31" s="598"/>
      <c r="AB31" s="21"/>
      <c r="AC31" s="599"/>
      <c r="AD31" s="21"/>
      <c r="AE31" s="21"/>
      <c r="AF31" s="21"/>
      <c r="AG31" s="21"/>
      <c r="AH31" s="21"/>
      <c r="AI31" s="21"/>
      <c r="AQ31" s="16"/>
      <c r="AR31" s="16"/>
      <c r="AS31" s="16"/>
      <c r="AT31" s="273"/>
      <c r="AX31" s="18" t="str">
        <f>比較地域マスタ!$Y16</f>
        <v>07367</v>
      </c>
      <c r="AY31" s="18" t="str">
        <f>IF(IFERROR(比較地域マスタ!$Z16,"")=0,"",IFERROR(比較地域マスタ!$Z16,""))</f>
        <v>只見町</v>
      </c>
      <c r="BB31" s="110" t="str">
        <f t="shared" si="0"/>
        <v>07367</v>
      </c>
      <c r="BC31" s="1031" t="str">
        <f t="shared" si="0"/>
        <v>只見町</v>
      </c>
      <c r="BD31" s="34">
        <f t="shared" si="14"/>
        <v>31.329391574773631</v>
      </c>
      <c r="BE31" s="34">
        <f t="shared" si="15"/>
        <v>9.1203104650563027</v>
      </c>
      <c r="BF31" s="34">
        <f>VLOOKUP($AX31&amp;"_"&amp;$BC$14,データシート1!$A:$BT,MATCH($BC$12&amp;"_"&amp;BF$20,データシート1!$A$1:$BT$1,0),0)</f>
        <v>3.4146665890937786</v>
      </c>
      <c r="BG31" s="34">
        <f>VLOOKUP($AX31&amp;"_"&amp;$BC$14,データシート1!$A:$BT,MATCH($BC$12&amp;"_"&amp;BG$20,データシート1!$A$1:$BT$1,0),0)</f>
        <v>0.73568637123390757</v>
      </c>
      <c r="BH31" s="34">
        <f>VLOOKUP($AX31&amp;"_"&amp;$BC$14,データシート1!$A:$BT,MATCH($BC$12&amp;"_"&amp;BH$20,データシート1!$A$1:$BT$1,0),0)</f>
        <v>4.9699575047286153</v>
      </c>
      <c r="BI31" s="34">
        <f>VLOOKUP($AX31&amp;"_"&amp;$BC$14,データシート1!$A:$BT,MATCH($BC$12&amp;"_"&amp;BI$20,データシート1!$A$1:$BT$1,0),0)</f>
        <v>5.0878103319952075</v>
      </c>
      <c r="BJ31" s="34">
        <f>VLOOKUP($AX31&amp;"_"&amp;$BC$14,データシート1!$A:$BT,MATCH($BC$12&amp;"_"&amp;BJ$20,データシート1!$A$1:$BT$1,0),0)</f>
        <v>7.0134903916716818</v>
      </c>
      <c r="BK31" s="34">
        <f t="shared" si="1"/>
        <v>9.8298417618629905</v>
      </c>
      <c r="BL31" s="34">
        <f t="shared" si="2"/>
        <v>9.5931988155811823</v>
      </c>
      <c r="BM31" s="34">
        <f>VLOOKUP($AX31&amp;"_"&amp;$BC$14,データシート1!$A:$BT,MATCH($BC$12&amp;"_"&amp;BM$20,データシート1!$A$1:$BT$1,0),0)</f>
        <v>3.2877491790720601</v>
      </c>
      <c r="BN31" s="34">
        <f>VLOOKUP($AX31&amp;"_"&amp;$BC$14,データシート1!$A:$BT,MATCH($BC$12&amp;"_"&amp;BN$20,データシート1!$A$1:$BT$1,0),0)</f>
        <v>6.305449636509123</v>
      </c>
      <c r="BO31" s="34">
        <f>VLOOKUP($AX31&amp;"_"&amp;$BC$14,データシート1!$A:$BT,MATCH($BC$12&amp;"_"&amp;BO$20,データシート1!$A$1:$BT$1,0),0)</f>
        <v>0.23664294628180799</v>
      </c>
      <c r="BP31" s="34">
        <f>VLOOKUP($AX31&amp;"_"&amp;$BC$14,データシート1!$A:$BT,MATCH($BC$12&amp;"_"&amp;BP$20,データシート1!$A$1:$BT$1,0),0)</f>
        <v>0</v>
      </c>
      <c r="BQ31" s="34">
        <f>VLOOKUP($AX31&amp;"_"&amp;$BC$14,データシート1!$A:$BT,MATCH($BC$12&amp;"_"&amp;BQ$20,データシート1!$A$1:$BT$1,0),0)</f>
        <v>0.27793862418744791</v>
      </c>
      <c r="BR31" s="35">
        <f t="shared" si="3"/>
        <v>31.329391574773631</v>
      </c>
      <c r="BT31" s="121" t="str">
        <f t="shared" si="4"/>
        <v>只見町</v>
      </c>
      <c r="BU31" s="33">
        <f t="shared" si="25"/>
        <v>31.329391574773631</v>
      </c>
      <c r="BV31" s="59">
        <f t="shared" si="16"/>
        <v>0.29111036016415842</v>
      </c>
      <c r="BW31" s="59">
        <f t="shared" si="5"/>
        <v>0.10899243226425316</v>
      </c>
      <c r="BX31" s="59">
        <f t="shared" si="5"/>
        <v>2.3482306366469016E-2</v>
      </c>
      <c r="BY31" s="59">
        <f t="shared" si="5"/>
        <v>0.15863562153343622</v>
      </c>
      <c r="BZ31" s="59">
        <f t="shared" si="5"/>
        <v>0.16239735520723941</v>
      </c>
      <c r="CA31" s="59">
        <f t="shared" si="5"/>
        <v>0.22386296187503787</v>
      </c>
      <c r="CB31" s="59">
        <f t="shared" si="5"/>
        <v>0.31375782508901201</v>
      </c>
      <c r="CC31" s="59">
        <f t="shared" si="5"/>
        <v>0.30620444041133593</v>
      </c>
      <c r="CD31" s="59">
        <f t="shared" si="5"/>
        <v>0.10494136699799014</v>
      </c>
      <c r="CE31" s="59">
        <f t="shared" si="5"/>
        <v>0.20126307341334582</v>
      </c>
      <c r="CF31" s="59">
        <f t="shared" si="5"/>
        <v>7.5533846776760409E-3</v>
      </c>
      <c r="CG31" s="59">
        <f t="shared" si="5"/>
        <v>0</v>
      </c>
      <c r="CH31" s="59">
        <f t="shared" si="5"/>
        <v>8.8714976645522733E-3</v>
      </c>
      <c r="CI31" s="122">
        <f t="shared" si="6"/>
        <v>1</v>
      </c>
      <c r="CK31" s="123" t="str">
        <f t="shared" si="7"/>
        <v>只見町</v>
      </c>
      <c r="CL31" s="124">
        <f t="shared" si="17"/>
        <v>9.1203104650563027</v>
      </c>
      <c r="CM31" s="65">
        <f t="shared" si="18"/>
        <v>0</v>
      </c>
      <c r="CN31" s="66">
        <f t="shared" si="19"/>
        <v>3.4146665890937786</v>
      </c>
      <c r="CO31" s="65">
        <f t="shared" si="20"/>
        <v>0</v>
      </c>
      <c r="CP31" s="66">
        <f t="shared" si="8"/>
        <v>0.73568637123390757</v>
      </c>
      <c r="CQ31" s="65">
        <f t="shared" si="21"/>
        <v>0</v>
      </c>
      <c r="CR31" s="66">
        <f t="shared" si="9"/>
        <v>4.9699575047286153</v>
      </c>
      <c r="CS31" s="65">
        <f t="shared" si="22"/>
        <v>0</v>
      </c>
      <c r="CT31" s="66">
        <f t="shared" si="10"/>
        <v>5.0878103319952075</v>
      </c>
      <c r="CU31" s="67">
        <f t="shared" si="23"/>
        <v>0</v>
      </c>
      <c r="CV31" s="16"/>
      <c r="CW31" s="959">
        <f t="shared" si="24"/>
        <v>0</v>
      </c>
      <c r="CX31" s="962">
        <f>VLOOKUP($AX31&amp;"_"&amp;$CW$14,データシート1!$A:$BT,MATCH($CW$12&amp;"_"&amp;CX$20,データシート1!$A$1:$BT$1,0),0)</f>
        <v>0</v>
      </c>
      <c r="CY31" s="962">
        <f>VLOOKUP($AX31&amp;"_"&amp;$CW$14,データシート1!$A:$BT,MATCH($CW$12&amp;"_"&amp;CY$20,データシート1!$A$1:$BT$1,0),0)</f>
        <v>0</v>
      </c>
      <c r="CZ31" s="962">
        <f>VLOOKUP($AX31&amp;"_"&amp;$CW$14,データシート1!$A:$BT,MATCH($CW$12&amp;"_"&amp;CZ$20,データシート1!$A$1:$BT$1,0),0)</f>
        <v>0</v>
      </c>
      <c r="DA31" s="962">
        <f>VLOOKUP($AX31&amp;"_"&amp;$CW$14,データシート1!$A:$BT,MATCH($CW$12&amp;"_"&amp;DA$20,データシート1!$A$1:$BT$1,0),0)</f>
        <v>0</v>
      </c>
      <c r="DB31" s="962">
        <f>VLOOKUP($AX31&amp;"_"&amp;$CW$14,データシート1!$A:$BT,MATCH($CW$12&amp;"_"&amp;DB$20,データシート1!$A$1:$BT$1,0),0)</f>
        <v>0</v>
      </c>
      <c r="DC31" s="962">
        <f>VLOOKUP($AX31&amp;"_"&amp;$CW$14,データシート1!$A:$BT,MATCH($CW$12&amp;"_"&amp;DC$20,データシート1!$A$1:$BT$1,0),0)</f>
        <v>0</v>
      </c>
      <c r="DD31" s="961">
        <f t="shared" si="11"/>
        <v>0</v>
      </c>
      <c r="DE31" s="16"/>
      <c r="DF31" s="125">
        <f>VLOOKUP($AX31&amp;"_"&amp;$DF$14,データシート1!$A:$BT,MATCH($DF$12&amp;"_"&amp;DF$20,データシート1!$A$1:$BT$1,0),0)</f>
        <v>0</v>
      </c>
      <c r="DG31" s="64">
        <f>VLOOKUP($AX31&amp;"_"&amp;$DF$14,データシート1!$A:$BT,MATCH($DF$12&amp;"_"&amp;DG$20,データシート1!$A$1:$BT$1,0),0)</f>
        <v>0</v>
      </c>
      <c r="DH31" s="64">
        <f>VLOOKUP($AX31&amp;"_"&amp;$DF$14,データシート1!$A:$BT,MATCH($DF$12&amp;"_"&amp;DH$20,データシート1!$A$1:$BT$1,0),0)</f>
        <v>0</v>
      </c>
      <c r="DI31" s="64">
        <f>VLOOKUP($AX31&amp;"_"&amp;$DF$14,データシート1!$A:$BT,MATCH($DF$12&amp;"_"&amp;DI$20,データシート1!$A$1:$BT$1,0),0)</f>
        <v>0</v>
      </c>
      <c r="DJ31" s="64">
        <f>VLOOKUP($AX31&amp;"_"&amp;$DF$14,データシート1!$A:$BT,MATCH($DF$12&amp;"_"&amp;DJ$20,データシート1!$A$1:$BT$1,0),0)</f>
        <v>0</v>
      </c>
      <c r="DK31" s="64">
        <f>VLOOKUP($AX31&amp;"_"&amp;$DF$14,データシート1!$A:$BT,MATCH($DF$12&amp;"_"&amp;DK$20,データシート1!$A$1:$BT$1,0),0)</f>
        <v>0</v>
      </c>
      <c r="DL31" s="68">
        <f t="shared" si="12"/>
        <v>0</v>
      </c>
      <c r="DM31" s="16"/>
      <c r="DN31" s="126">
        <f t="shared" si="26"/>
        <v>0</v>
      </c>
      <c r="DO31" s="127">
        <f t="shared" si="27"/>
        <v>0</v>
      </c>
      <c r="DP31" s="127">
        <f t="shared" si="13"/>
        <v>0</v>
      </c>
      <c r="DQ31" s="127">
        <f t="shared" si="13"/>
        <v>0</v>
      </c>
      <c r="DR31" s="127">
        <f t="shared" si="13"/>
        <v>0</v>
      </c>
      <c r="DS31" s="128">
        <f t="shared" si="28"/>
        <v>0</v>
      </c>
    </row>
    <row r="32" spans="1:123" s="23" customFormat="1" ht="30" customHeight="1">
      <c r="A32" s="16"/>
      <c r="B32" s="599"/>
      <c r="C32" s="21"/>
      <c r="D32" s="21"/>
      <c r="E32" s="21"/>
      <c r="F32" s="21"/>
      <c r="G32" s="21"/>
      <c r="H32" s="21"/>
      <c r="I32" s="21"/>
      <c r="J32" s="21"/>
      <c r="K32" s="21"/>
      <c r="L32" s="21"/>
      <c r="M32" s="21"/>
      <c r="N32" s="21"/>
      <c r="O32" s="21"/>
      <c r="P32" s="21"/>
      <c r="Q32" s="21"/>
      <c r="R32" s="21"/>
      <c r="S32" s="21"/>
      <c r="T32" s="21"/>
      <c r="U32" s="21"/>
      <c r="V32" s="21"/>
      <c r="W32" s="21"/>
      <c r="X32" s="21"/>
      <c r="Y32" s="21"/>
      <c r="Z32" s="21"/>
      <c r="AA32" s="598"/>
      <c r="AB32" s="21"/>
      <c r="AC32" s="599"/>
      <c r="AD32" s="21"/>
      <c r="AE32" s="21"/>
      <c r="AF32" s="21"/>
      <c r="AG32" s="21"/>
      <c r="AH32" s="21"/>
      <c r="AI32" s="21"/>
      <c r="AJ32" s="16"/>
      <c r="AK32" s="16"/>
      <c r="AL32" s="16"/>
      <c r="AM32" s="16"/>
      <c r="AN32" s="16"/>
      <c r="AO32" s="16"/>
      <c r="AP32" s="16"/>
      <c r="AQ32" s="16"/>
      <c r="AR32" s="16"/>
      <c r="AS32" s="16"/>
      <c r="AT32" s="273"/>
      <c r="AW32" s="16"/>
      <c r="AX32" s="18" t="str">
        <f>比較地域マスタ!$Y17</f>
        <v>01469</v>
      </c>
      <c r="AY32" s="18" t="str">
        <f>IF(IFERROR(比較地域マスタ!$Z17,"")=0,"",IFERROR(比較地域マスタ!$Z17,""))</f>
        <v>美深町</v>
      </c>
      <c r="AZ32" s="16"/>
      <c r="BA32" s="16"/>
      <c r="BB32" s="110" t="str">
        <f t="shared" si="0"/>
        <v>01469</v>
      </c>
      <c r="BC32" s="1031" t="str">
        <f t="shared" si="0"/>
        <v>美深町</v>
      </c>
      <c r="BD32" s="34">
        <f t="shared" si="14"/>
        <v>34.534393908930795</v>
      </c>
      <c r="BE32" s="34">
        <f t="shared" si="15"/>
        <v>8.9966560256085391</v>
      </c>
      <c r="BF32" s="34">
        <f>VLOOKUP($AX32&amp;"_"&amp;$BC$14,データシート1!$A:$BT,MATCH($BC$12&amp;"_"&amp;BF$20,データシート1!$A$1:$BT$1,0),0)</f>
        <v>2.5140137538262874</v>
      </c>
      <c r="BG32" s="34">
        <f>VLOOKUP($AX32&amp;"_"&amp;$BC$14,データシート1!$A:$BT,MATCH($BC$12&amp;"_"&amp;BG$20,データシート1!$A$1:$BT$1,0),0)</f>
        <v>0.54098854971584343</v>
      </c>
      <c r="BH32" s="34">
        <f>VLOOKUP($AX32&amp;"_"&amp;$BC$14,データシート1!$A:$BT,MATCH($BC$12&amp;"_"&amp;BH$20,データシート1!$A$1:$BT$1,0),0)</f>
        <v>5.9416537220664081</v>
      </c>
      <c r="BI32" s="34">
        <f>VLOOKUP($AX32&amp;"_"&amp;$BC$14,データシート1!$A:$BT,MATCH($BC$12&amp;"_"&amp;BI$20,データシート1!$A$1:$BT$1,0),0)</f>
        <v>7.0388269900241935</v>
      </c>
      <c r="BJ32" s="34">
        <f>VLOOKUP($AX32&amp;"_"&amp;$BC$14,データシート1!$A:$BT,MATCH($BC$12&amp;"_"&amp;BJ$20,データシート1!$A$1:$BT$1,0),0)</f>
        <v>9.3020347531589529</v>
      </c>
      <c r="BK32" s="34">
        <f t="shared" si="1"/>
        <v>9.105521010254682</v>
      </c>
      <c r="BL32" s="34">
        <f t="shared" si="2"/>
        <v>8.8724980646315146</v>
      </c>
      <c r="BM32" s="34">
        <f>VLOOKUP($AX32&amp;"_"&amp;$BC$14,データシート1!$A:$BT,MATCH($BC$12&amp;"_"&amp;BM$20,データシート1!$A$1:$BT$1,0),0)</f>
        <v>3.324445842087747</v>
      </c>
      <c r="BN32" s="34">
        <f>VLOOKUP($AX32&amp;"_"&amp;$BC$14,データシート1!$A:$BT,MATCH($BC$12&amp;"_"&amp;BN$20,データシート1!$A$1:$BT$1,0),0)</f>
        <v>5.5480522225437676</v>
      </c>
      <c r="BO32" s="34">
        <f>VLOOKUP($AX32&amp;"_"&amp;$BC$14,データシート1!$A:$BT,MATCH($BC$12&amp;"_"&amp;BO$20,データシート1!$A$1:$BT$1,0),0)</f>
        <v>0.233022945623167</v>
      </c>
      <c r="BP32" s="34">
        <f>VLOOKUP($AX32&amp;"_"&amp;$BC$14,データシート1!$A:$BT,MATCH($BC$12&amp;"_"&amp;BP$20,データシート1!$A$1:$BT$1,0),0)</f>
        <v>0</v>
      </c>
      <c r="BQ32" s="34">
        <f>VLOOKUP($AX32&amp;"_"&amp;$BC$14,データシート1!$A:$BT,MATCH($BC$12&amp;"_"&amp;BQ$20,データシート1!$A$1:$BT$1,0),0)</f>
        <v>9.1355129884423555E-2</v>
      </c>
      <c r="BR32" s="35">
        <f t="shared" si="3"/>
        <v>34.534393908930795</v>
      </c>
      <c r="BS32" s="21"/>
      <c r="BT32" s="121" t="str">
        <f t="shared" si="4"/>
        <v>美深町</v>
      </c>
      <c r="BU32" s="33">
        <f t="shared" si="25"/>
        <v>34.534393908930795</v>
      </c>
      <c r="BV32" s="59">
        <f t="shared" si="16"/>
        <v>0.26051292660103559</v>
      </c>
      <c r="BW32" s="59">
        <f t="shared" si="5"/>
        <v>7.2797390348181237E-2</v>
      </c>
      <c r="BX32" s="59">
        <f t="shared" si="5"/>
        <v>1.5665210489648716E-2</v>
      </c>
      <c r="BY32" s="59">
        <f t="shared" si="5"/>
        <v>0.17205032576320564</v>
      </c>
      <c r="BZ32" s="59">
        <f t="shared" si="5"/>
        <v>0.20382077671859508</v>
      </c>
      <c r="CA32" s="59">
        <f t="shared" si="5"/>
        <v>0.26935566837191233</v>
      </c>
      <c r="CB32" s="59">
        <f t="shared" si="5"/>
        <v>0.26366529073208783</v>
      </c>
      <c r="CC32" s="59">
        <f t="shared" si="5"/>
        <v>0.25691772926517281</v>
      </c>
      <c r="CD32" s="59">
        <f t="shared" si="5"/>
        <v>9.6264780289890245E-2</v>
      </c>
      <c r="CE32" s="59">
        <f t="shared" si="5"/>
        <v>0.16065294897528254</v>
      </c>
      <c r="CF32" s="59">
        <f t="shared" si="5"/>
        <v>6.7475614669150431E-3</v>
      </c>
      <c r="CG32" s="59">
        <f t="shared" si="5"/>
        <v>0</v>
      </c>
      <c r="CH32" s="59">
        <f t="shared" si="5"/>
        <v>2.6453375763690061E-3</v>
      </c>
      <c r="CI32" s="122">
        <f t="shared" si="6"/>
        <v>1</v>
      </c>
      <c r="CJ32" s="16"/>
      <c r="CK32" s="123" t="str">
        <f t="shared" si="7"/>
        <v>美深町</v>
      </c>
      <c r="CL32" s="124">
        <f t="shared" si="17"/>
        <v>8.9966560256085391</v>
      </c>
      <c r="CM32" s="65">
        <f t="shared" si="18"/>
        <v>0</v>
      </c>
      <c r="CN32" s="66">
        <f t="shared" si="19"/>
        <v>2.5140137538262874</v>
      </c>
      <c r="CO32" s="65">
        <f t="shared" si="20"/>
        <v>0</v>
      </c>
      <c r="CP32" s="66">
        <f t="shared" si="8"/>
        <v>0.54098854971584343</v>
      </c>
      <c r="CQ32" s="65">
        <f t="shared" si="21"/>
        <v>0</v>
      </c>
      <c r="CR32" s="66">
        <f t="shared" si="9"/>
        <v>5.9416537220664081</v>
      </c>
      <c r="CS32" s="65">
        <f t="shared" si="22"/>
        <v>0</v>
      </c>
      <c r="CT32" s="66">
        <f t="shared" si="10"/>
        <v>7.0388269900241935</v>
      </c>
      <c r="CU32" s="67">
        <f t="shared" si="23"/>
        <v>0</v>
      </c>
      <c r="CV32" s="16"/>
      <c r="CW32" s="959">
        <f t="shared" si="24"/>
        <v>0</v>
      </c>
      <c r="CX32" s="962">
        <f>VLOOKUP($AX32&amp;"_"&amp;$CW$14,データシート1!$A:$BT,MATCH($CW$12&amp;"_"&amp;CX$20,データシート1!$A$1:$BT$1,0),0)</f>
        <v>0</v>
      </c>
      <c r="CY32" s="962">
        <f>VLOOKUP($AX32&amp;"_"&amp;$CW$14,データシート1!$A:$BT,MATCH($CW$12&amp;"_"&amp;CY$20,データシート1!$A$1:$BT$1,0),0)</f>
        <v>0</v>
      </c>
      <c r="CZ32" s="962">
        <f>VLOOKUP($AX32&amp;"_"&amp;$CW$14,データシート1!$A:$BT,MATCH($CW$12&amp;"_"&amp;CZ$20,データシート1!$A$1:$BT$1,0),0)</f>
        <v>0</v>
      </c>
      <c r="DA32" s="962">
        <f>VLOOKUP($AX32&amp;"_"&amp;$CW$14,データシート1!$A:$BT,MATCH($CW$12&amp;"_"&amp;DA$20,データシート1!$A$1:$BT$1,0),0)</f>
        <v>0</v>
      </c>
      <c r="DB32" s="962">
        <f>VLOOKUP($AX32&amp;"_"&amp;$CW$14,データシート1!$A:$BT,MATCH($CW$12&amp;"_"&amp;DB$20,データシート1!$A$1:$BT$1,0),0)</f>
        <v>0</v>
      </c>
      <c r="DC32" s="962">
        <f>VLOOKUP($AX32&amp;"_"&amp;$CW$14,データシート1!$A:$BT,MATCH($CW$12&amp;"_"&amp;DC$20,データシート1!$A$1:$BT$1,0),0)</f>
        <v>0</v>
      </c>
      <c r="DD32" s="961">
        <f t="shared" si="11"/>
        <v>0</v>
      </c>
      <c r="DE32" s="16"/>
      <c r="DF32" s="125">
        <f>VLOOKUP($AX32&amp;"_"&amp;$DF$14,データシート1!$A:$BT,MATCH($DF$12&amp;"_"&amp;DF$20,データシート1!$A$1:$BT$1,0),0)</f>
        <v>0</v>
      </c>
      <c r="DG32" s="64">
        <f>VLOOKUP($AX32&amp;"_"&amp;$DF$14,データシート1!$A:$BT,MATCH($DF$12&amp;"_"&amp;DG$20,データシート1!$A$1:$BT$1,0),0)</f>
        <v>0</v>
      </c>
      <c r="DH32" s="64">
        <f>VLOOKUP($AX32&amp;"_"&amp;$DF$14,データシート1!$A:$BT,MATCH($DF$12&amp;"_"&amp;DH$20,データシート1!$A$1:$BT$1,0),0)</f>
        <v>0</v>
      </c>
      <c r="DI32" s="64">
        <f>VLOOKUP($AX32&amp;"_"&amp;$DF$14,データシート1!$A:$BT,MATCH($DF$12&amp;"_"&amp;DI$20,データシート1!$A$1:$BT$1,0),0)</f>
        <v>0</v>
      </c>
      <c r="DJ32" s="64">
        <f>VLOOKUP($AX32&amp;"_"&amp;$DF$14,データシート1!$A:$BT,MATCH($DF$12&amp;"_"&amp;DJ$20,データシート1!$A$1:$BT$1,0),0)</f>
        <v>0</v>
      </c>
      <c r="DK32" s="64">
        <f>VLOOKUP($AX32&amp;"_"&amp;$DF$14,データシート1!$A:$BT,MATCH($DF$12&amp;"_"&amp;DK$20,データシート1!$A$1:$BT$1,0),0)</f>
        <v>0</v>
      </c>
      <c r="DL32" s="68">
        <f t="shared" si="12"/>
        <v>0</v>
      </c>
      <c r="DM32" s="16"/>
      <c r="DN32" s="126">
        <f t="shared" si="26"/>
        <v>0</v>
      </c>
      <c r="DO32" s="127">
        <f t="shared" si="27"/>
        <v>0</v>
      </c>
      <c r="DP32" s="127">
        <f t="shared" si="13"/>
        <v>0</v>
      </c>
      <c r="DQ32" s="127">
        <f t="shared" si="13"/>
        <v>0</v>
      </c>
      <c r="DR32" s="127">
        <f t="shared" si="13"/>
        <v>0</v>
      </c>
      <c r="DS32" s="128">
        <f t="shared" si="28"/>
        <v>0</v>
      </c>
    </row>
    <row r="33" spans="2:123" ht="30" customHeight="1">
      <c r="B33" s="599"/>
      <c r="C33" s="21"/>
      <c r="D33" s="21"/>
      <c r="E33" s="21"/>
      <c r="F33" s="21"/>
      <c r="G33" s="21"/>
      <c r="H33" s="21"/>
      <c r="I33" s="21"/>
      <c r="J33" s="21"/>
      <c r="K33" s="21"/>
      <c r="L33" s="21"/>
      <c r="M33" s="21"/>
      <c r="N33" s="21"/>
      <c r="O33" s="21"/>
      <c r="P33" s="21"/>
      <c r="Q33" s="21"/>
      <c r="R33" s="21"/>
      <c r="S33" s="21"/>
      <c r="T33" s="21"/>
      <c r="U33" s="21"/>
      <c r="V33" s="21"/>
      <c r="W33" s="21"/>
      <c r="X33" s="21"/>
      <c r="Y33" s="21"/>
      <c r="Z33" s="21"/>
      <c r="AA33" s="598"/>
      <c r="AB33" s="21"/>
      <c r="AC33" s="599"/>
      <c r="AD33" s="21"/>
      <c r="AE33" s="21"/>
      <c r="AF33" s="21"/>
      <c r="AG33" s="21"/>
      <c r="AH33" s="21"/>
      <c r="AI33" s="21"/>
      <c r="AQ33" s="16"/>
      <c r="AR33" s="16"/>
      <c r="AS33" s="16"/>
      <c r="AT33" s="273"/>
      <c r="AX33" s="18" t="str">
        <f>比較地域マスタ!$Y18</f>
        <v>06366</v>
      </c>
      <c r="AY33" s="18" t="str">
        <f>IF(IFERROR(比較地域マスタ!$Z18,"")=0,"",IFERROR(比較地域マスタ!$Z18,""))</f>
        <v>鮭川村</v>
      </c>
      <c r="BB33" s="110" t="str">
        <f t="shared" si="0"/>
        <v>06366</v>
      </c>
      <c r="BC33" s="1031" t="str">
        <f t="shared" si="0"/>
        <v>鮭川村</v>
      </c>
      <c r="BD33" s="34">
        <f t="shared" si="14"/>
        <v>28.521079450798108</v>
      </c>
      <c r="BE33" s="34">
        <f t="shared" si="15"/>
        <v>10.218209222785452</v>
      </c>
      <c r="BF33" s="34">
        <f>VLOOKUP($AX33&amp;"_"&amp;$BC$14,データシート1!$A:$BT,MATCH($BC$12&amp;"_"&amp;BF$20,データシート1!$A$1:$BT$1,0),0)</f>
        <v>2.3836567093233989</v>
      </c>
      <c r="BG33" s="34">
        <f>VLOOKUP($AX33&amp;"_"&amp;$BC$14,データシート1!$A:$BT,MATCH($BC$12&amp;"_"&amp;BG$20,データシート1!$A$1:$BT$1,0),0)</f>
        <v>0.76201920996175543</v>
      </c>
      <c r="BH33" s="34">
        <f>VLOOKUP($AX33&amp;"_"&amp;$BC$14,データシート1!$A:$BT,MATCH($BC$12&amp;"_"&amp;BH$20,データシート1!$A$1:$BT$1,0),0)</f>
        <v>7.0725333035002977</v>
      </c>
      <c r="BI33" s="34">
        <f>VLOOKUP($AX33&amp;"_"&amp;$BC$14,データシート1!$A:$BT,MATCH($BC$12&amp;"_"&amp;BI$20,データシート1!$A$1:$BT$1,0),0)</f>
        <v>2.3544644942052035</v>
      </c>
      <c r="BJ33" s="34">
        <f>VLOOKUP($AX33&amp;"_"&amp;$BC$14,データシート1!$A:$BT,MATCH($BC$12&amp;"_"&amp;BJ$20,データシート1!$A$1:$BT$1,0),0)</f>
        <v>5.5562768315067093</v>
      </c>
      <c r="BK33" s="34">
        <f t="shared" si="1"/>
        <v>10.068364940617954</v>
      </c>
      <c r="BL33" s="34">
        <f t="shared" si="2"/>
        <v>9.8360426402835568</v>
      </c>
      <c r="BM33" s="34">
        <f>VLOOKUP($AX33&amp;"_"&amp;$BC$14,データシート1!$A:$BT,MATCH($BC$12&amp;"_"&amp;BM$20,データシート1!$A$1:$BT$1,0),0)</f>
        <v>3.5120065641679221</v>
      </c>
      <c r="BN33" s="34">
        <f>VLOOKUP($AX33&amp;"_"&amp;$BC$14,データシート1!$A:$BT,MATCH($BC$12&amp;"_"&amp;BN$20,データシート1!$A$1:$BT$1,0),0)</f>
        <v>6.3240360761156351</v>
      </c>
      <c r="BO33" s="34">
        <f>VLOOKUP($AX33&amp;"_"&amp;$BC$14,データシート1!$A:$BT,MATCH($BC$12&amp;"_"&amp;BO$20,データシート1!$A$1:$BT$1,0),0)</f>
        <v>0.23232230033439799</v>
      </c>
      <c r="BP33" s="34">
        <f>VLOOKUP($AX33&amp;"_"&amp;$BC$14,データシート1!$A:$BT,MATCH($BC$12&amp;"_"&amp;BP$20,データシート1!$A$1:$BT$1,0),0)</f>
        <v>0</v>
      </c>
      <c r="BQ33" s="34">
        <f>VLOOKUP($AX33&amp;"_"&amp;$BC$14,データシート1!$A:$BT,MATCH($BC$12&amp;"_"&amp;BQ$20,データシート1!$A$1:$BT$1,0),0)</f>
        <v>0.32376396168279159</v>
      </c>
      <c r="BR33" s="35">
        <f t="shared" si="3"/>
        <v>28.521079450798108</v>
      </c>
      <c r="BT33" s="121" t="str">
        <f t="shared" si="4"/>
        <v>鮭川村</v>
      </c>
      <c r="BU33" s="33">
        <f t="shared" si="25"/>
        <v>28.521079450798108</v>
      </c>
      <c r="BV33" s="59">
        <f t="shared" si="16"/>
        <v>0.35826867073572544</v>
      </c>
      <c r="BW33" s="59">
        <f t="shared" si="5"/>
        <v>8.3575262760845356E-2</v>
      </c>
      <c r="BX33" s="59">
        <f t="shared" si="5"/>
        <v>2.6717754889898873E-2</v>
      </c>
      <c r="BY33" s="59">
        <f t="shared" si="5"/>
        <v>0.24797565308498121</v>
      </c>
      <c r="BZ33" s="59">
        <f t="shared" si="5"/>
        <v>8.2551731545326149E-2</v>
      </c>
      <c r="CA33" s="59">
        <f t="shared" si="5"/>
        <v>0.19481299230247848</v>
      </c>
      <c r="CB33" s="59">
        <f t="shared" si="5"/>
        <v>0.35301486249799741</v>
      </c>
      <c r="CC33" s="59">
        <f t="shared" si="5"/>
        <v>0.34486922759188604</v>
      </c>
      <c r="CD33" s="59">
        <f t="shared" si="5"/>
        <v>0.12313722452989574</v>
      </c>
      <c r="CE33" s="59">
        <f t="shared" si="5"/>
        <v>0.22173200306199031</v>
      </c>
      <c r="CF33" s="59">
        <f t="shared" si="5"/>
        <v>8.1456349061114122E-3</v>
      </c>
      <c r="CG33" s="59">
        <f t="shared" si="5"/>
        <v>0</v>
      </c>
      <c r="CH33" s="59">
        <f t="shared" si="5"/>
        <v>1.1351742918472591E-2</v>
      </c>
      <c r="CI33" s="122">
        <f t="shared" si="6"/>
        <v>1</v>
      </c>
      <c r="CK33" s="123" t="str">
        <f t="shared" si="7"/>
        <v>鮭川村</v>
      </c>
      <c r="CL33" s="124">
        <f t="shared" si="17"/>
        <v>10.218209222785452</v>
      </c>
      <c r="CM33" s="65">
        <f t="shared" si="18"/>
        <v>0</v>
      </c>
      <c r="CN33" s="66">
        <f t="shared" si="19"/>
        <v>2.3836567093233989</v>
      </c>
      <c r="CO33" s="65">
        <f t="shared" si="20"/>
        <v>0</v>
      </c>
      <c r="CP33" s="66">
        <f t="shared" si="8"/>
        <v>0.76201920996175543</v>
      </c>
      <c r="CQ33" s="65">
        <f t="shared" si="21"/>
        <v>0</v>
      </c>
      <c r="CR33" s="66">
        <f t="shared" si="9"/>
        <v>7.0725333035002977</v>
      </c>
      <c r="CS33" s="65">
        <f t="shared" si="22"/>
        <v>0</v>
      </c>
      <c r="CT33" s="66">
        <f t="shared" si="10"/>
        <v>2.3544644942052035</v>
      </c>
      <c r="CU33" s="67">
        <f t="shared" si="23"/>
        <v>1</v>
      </c>
      <c r="CV33" s="16"/>
      <c r="CW33" s="959">
        <f t="shared" si="24"/>
        <v>0</v>
      </c>
      <c r="CX33" s="962">
        <f>VLOOKUP($AX33&amp;"_"&amp;$CW$14,データシート1!$A:$BT,MATCH($CW$12&amp;"_"&amp;CX$20,データシート1!$A$1:$BT$1,0),0)</f>
        <v>0</v>
      </c>
      <c r="CY33" s="962">
        <f>VLOOKUP($AX33&amp;"_"&amp;$CW$14,データシート1!$A:$BT,MATCH($CW$12&amp;"_"&amp;CY$20,データシート1!$A$1:$BT$1,0),0)</f>
        <v>0</v>
      </c>
      <c r="CZ33" s="962">
        <f>VLOOKUP($AX33&amp;"_"&amp;$CW$14,データシート1!$A:$BT,MATCH($CW$12&amp;"_"&amp;CZ$20,データシート1!$A$1:$BT$1,0),0)</f>
        <v>0</v>
      </c>
      <c r="DA33" s="962">
        <f>VLOOKUP($AX33&amp;"_"&amp;$CW$14,データシート1!$A:$BT,MATCH($CW$12&amp;"_"&amp;DA$20,データシート1!$A$1:$BT$1,0),0)</f>
        <v>12.218999999999999</v>
      </c>
      <c r="DB33" s="962">
        <f>VLOOKUP($AX33&amp;"_"&amp;$CW$14,データシート1!$A:$BT,MATCH($CW$12&amp;"_"&amp;DB$20,データシート1!$A$1:$BT$1,0),0)</f>
        <v>0</v>
      </c>
      <c r="DC33" s="962">
        <f>VLOOKUP($AX33&amp;"_"&amp;$CW$14,データシート1!$A:$BT,MATCH($CW$12&amp;"_"&amp;DC$20,データシート1!$A$1:$BT$1,0),0)</f>
        <v>0</v>
      </c>
      <c r="DD33" s="961">
        <f t="shared" si="11"/>
        <v>12.218999999999999</v>
      </c>
      <c r="DE33" s="16"/>
      <c r="DF33" s="125">
        <f>VLOOKUP($AX33&amp;"_"&amp;$DF$14,データシート1!$A:$BT,MATCH($DF$12&amp;"_"&amp;DF$20,データシート1!$A$1:$BT$1,0),0)</f>
        <v>0</v>
      </c>
      <c r="DG33" s="64">
        <f>VLOOKUP($AX33&amp;"_"&amp;$DF$14,データシート1!$A:$BT,MATCH($DF$12&amp;"_"&amp;DG$20,データシート1!$A$1:$BT$1,0),0)</f>
        <v>0</v>
      </c>
      <c r="DH33" s="64">
        <f>VLOOKUP($AX33&amp;"_"&amp;$DF$14,データシート1!$A:$BT,MATCH($DF$12&amp;"_"&amp;DH$20,データシート1!$A$1:$BT$1,0),0)</f>
        <v>0</v>
      </c>
      <c r="DI33" s="64">
        <f>VLOOKUP($AX33&amp;"_"&amp;$DF$14,データシート1!$A:$BT,MATCH($DF$12&amp;"_"&amp;DI$20,データシート1!$A$1:$BT$1,0),0)</f>
        <v>1</v>
      </c>
      <c r="DJ33" s="64">
        <f>VLOOKUP($AX33&amp;"_"&amp;$DF$14,データシート1!$A:$BT,MATCH($DF$12&amp;"_"&amp;DJ$20,データシート1!$A$1:$BT$1,0),0)</f>
        <v>0</v>
      </c>
      <c r="DK33" s="64">
        <f>VLOOKUP($AX33&amp;"_"&amp;$DF$14,データシート1!$A:$BT,MATCH($DF$12&amp;"_"&amp;DK$20,データシート1!$A$1:$BT$1,0),0)</f>
        <v>0</v>
      </c>
      <c r="DL33" s="68">
        <f t="shared" si="12"/>
        <v>1</v>
      </c>
      <c r="DM33" s="16"/>
      <c r="DN33" s="126">
        <f t="shared" si="26"/>
        <v>0</v>
      </c>
      <c r="DO33" s="127">
        <f t="shared" si="27"/>
        <v>0</v>
      </c>
      <c r="DP33" s="127">
        <f t="shared" si="13"/>
        <v>0</v>
      </c>
      <c r="DQ33" s="127">
        <f t="shared" si="13"/>
        <v>1</v>
      </c>
      <c r="DR33" s="127">
        <f t="shared" si="13"/>
        <v>0</v>
      </c>
      <c r="DS33" s="128">
        <f t="shared" si="28"/>
        <v>0</v>
      </c>
    </row>
    <row r="34" spans="2:123" ht="30" customHeight="1">
      <c r="B34" s="599"/>
      <c r="C34" s="21"/>
      <c r="D34" s="21"/>
      <c r="E34" s="21"/>
      <c r="F34" s="21"/>
      <c r="G34" s="21"/>
      <c r="H34" s="21"/>
      <c r="I34" s="21"/>
      <c r="J34" s="21"/>
      <c r="K34" s="21"/>
      <c r="L34" s="21"/>
      <c r="M34" s="21"/>
      <c r="N34" s="21"/>
      <c r="O34" s="21"/>
      <c r="P34" s="21"/>
      <c r="Q34" s="21"/>
      <c r="R34" s="21"/>
      <c r="S34" s="21"/>
      <c r="T34" s="21"/>
      <c r="U34" s="21"/>
      <c r="V34" s="21"/>
      <c r="W34" s="21"/>
      <c r="X34" s="21"/>
      <c r="Y34" s="21"/>
      <c r="Z34" s="21"/>
      <c r="AA34" s="598"/>
      <c r="AB34" s="21"/>
      <c r="AC34" s="599"/>
      <c r="AD34" s="21"/>
      <c r="AE34" s="21"/>
      <c r="AF34" s="21"/>
      <c r="AG34" s="21"/>
      <c r="AH34" s="21"/>
      <c r="AI34" s="21"/>
      <c r="AQ34" s="16"/>
      <c r="AR34" s="16"/>
      <c r="AS34" s="16"/>
      <c r="AT34" s="273"/>
      <c r="AX34" s="18" t="str">
        <f>比較地域マスタ!$Y19</f>
        <v>20423</v>
      </c>
      <c r="AY34" s="18" t="str">
        <f>IF(IFERROR(比較地域マスタ!$Z19,"")=0,"",IFERROR(比較地域マスタ!$Z19,""))</f>
        <v>南木曽町</v>
      </c>
      <c r="BB34" s="110" t="str">
        <f t="shared" si="0"/>
        <v>20423</v>
      </c>
      <c r="BC34" s="1031" t="str">
        <f t="shared" si="0"/>
        <v>南木曽町</v>
      </c>
      <c r="BD34" s="34">
        <f t="shared" si="14"/>
        <v>25.59905730596698</v>
      </c>
      <c r="BE34" s="34">
        <f t="shared" si="15"/>
        <v>5.4876351932749818</v>
      </c>
      <c r="BF34" s="34">
        <f>VLOOKUP($AX34&amp;"_"&amp;$BC$14,データシート1!$A:$BT,MATCH($BC$12&amp;"_"&amp;BF$20,データシート1!$A$1:$BT$1,0),0)</f>
        <v>2.9377421665279333</v>
      </c>
      <c r="BG34" s="34">
        <f>VLOOKUP($AX34&amp;"_"&amp;$BC$14,データシート1!$A:$BT,MATCH($BC$12&amp;"_"&amp;BG$20,データシート1!$A$1:$BT$1,0),0)</f>
        <v>0.44912286397908963</v>
      </c>
      <c r="BH34" s="34">
        <f>VLOOKUP($AX34&amp;"_"&amp;$BC$14,データシート1!$A:$BT,MATCH($BC$12&amp;"_"&amp;BH$20,データシート1!$A$1:$BT$1,0),0)</f>
        <v>2.1007701627679589</v>
      </c>
      <c r="BI34" s="34">
        <f>VLOOKUP($AX34&amp;"_"&amp;$BC$14,データシート1!$A:$BT,MATCH($BC$12&amp;"_"&amp;BI$20,データシート1!$A$1:$BT$1,0),0)</f>
        <v>4.4690751229158625</v>
      </c>
      <c r="BJ34" s="34">
        <f>VLOOKUP($AX34&amp;"_"&amp;$BC$14,データシート1!$A:$BT,MATCH($BC$12&amp;"_"&amp;BJ$20,データシート1!$A$1:$BT$1,0),0)</f>
        <v>6.5605921020082185</v>
      </c>
      <c r="BK34" s="34">
        <f t="shared" si="1"/>
        <v>8.6827430026936749</v>
      </c>
      <c r="BL34" s="34">
        <f t="shared" si="2"/>
        <v>8.4509461863258544</v>
      </c>
      <c r="BM34" s="34">
        <f>VLOOKUP($AX34&amp;"_"&amp;$BC$14,データシート1!$A:$BT,MATCH($BC$12&amp;"_"&amp;BM$20,データシート1!$A$1:$BT$1,0),0)</f>
        <v>3.4372541024693013</v>
      </c>
      <c r="BN34" s="34">
        <f>VLOOKUP($AX34&amp;"_"&amp;$BC$14,データシート1!$A:$BT,MATCH($BC$12&amp;"_"&amp;BN$20,データシート1!$A$1:$BT$1,0),0)</f>
        <v>5.0136920838565535</v>
      </c>
      <c r="BO34" s="34">
        <f>VLOOKUP($AX34&amp;"_"&amp;$BC$14,データシート1!$A:$BT,MATCH($BC$12&amp;"_"&amp;BO$20,データシート1!$A$1:$BT$1,0),0)</f>
        <v>0.23179681636782101</v>
      </c>
      <c r="BP34" s="34">
        <f>VLOOKUP($AX34&amp;"_"&amp;$BC$14,データシート1!$A:$BT,MATCH($BC$12&amp;"_"&amp;BP$20,データシート1!$A$1:$BT$1,0),0)</f>
        <v>0</v>
      </c>
      <c r="BQ34" s="34">
        <f>VLOOKUP($AX34&amp;"_"&amp;$BC$14,データシート1!$A:$BT,MATCH($BC$12&amp;"_"&amp;BQ$20,データシート1!$A$1:$BT$1,0),0)</f>
        <v>0.39901188507424651</v>
      </c>
      <c r="BR34" s="35">
        <f t="shared" si="3"/>
        <v>25.59905730596698</v>
      </c>
      <c r="BT34" s="121" t="str">
        <f t="shared" si="4"/>
        <v>南木曽町</v>
      </c>
      <c r="BU34" s="33">
        <f t="shared" si="25"/>
        <v>25.59905730596698</v>
      </c>
      <c r="BV34" s="59">
        <f t="shared" si="16"/>
        <v>0.21436864364516456</v>
      </c>
      <c r="BW34" s="59">
        <f t="shared" si="5"/>
        <v>0.11475977929246496</v>
      </c>
      <c r="BX34" s="59">
        <f t="shared" si="5"/>
        <v>1.7544507932891806E-2</v>
      </c>
      <c r="BY34" s="59">
        <f t="shared" si="5"/>
        <v>8.2064356419807791E-2</v>
      </c>
      <c r="BZ34" s="59">
        <f t="shared" si="5"/>
        <v>0.17457967570837654</v>
      </c>
      <c r="CA34" s="59">
        <f t="shared" si="5"/>
        <v>0.25628256633024471</v>
      </c>
      <c r="CB34" s="59">
        <f t="shared" si="5"/>
        <v>0.33918213858093055</v>
      </c>
      <c r="CC34" s="59">
        <f t="shared" si="5"/>
        <v>0.33012724200418081</v>
      </c>
      <c r="CD34" s="59">
        <f t="shared" si="5"/>
        <v>0.13427268283305491</v>
      </c>
      <c r="CE34" s="59">
        <f t="shared" si="5"/>
        <v>0.19585455917112593</v>
      </c>
      <c r="CF34" s="59">
        <f t="shared" si="5"/>
        <v>9.0548965767497467E-3</v>
      </c>
      <c r="CG34" s="59">
        <f t="shared" si="5"/>
        <v>0</v>
      </c>
      <c r="CH34" s="59">
        <f t="shared" si="5"/>
        <v>1.5586975735283788E-2</v>
      </c>
      <c r="CI34" s="122">
        <f t="shared" si="6"/>
        <v>1</v>
      </c>
      <c r="CK34" s="123" t="str">
        <f t="shared" si="7"/>
        <v>南木曽町</v>
      </c>
      <c r="CL34" s="124">
        <f t="shared" si="17"/>
        <v>5.4876351932749818</v>
      </c>
      <c r="CM34" s="65">
        <f t="shared" si="18"/>
        <v>0.92662865166977471</v>
      </c>
      <c r="CN34" s="66">
        <f t="shared" si="19"/>
        <v>2.9377421665279333</v>
      </c>
      <c r="CO34" s="65">
        <f t="shared" si="20"/>
        <v>1</v>
      </c>
      <c r="CP34" s="66">
        <f t="shared" si="8"/>
        <v>0.44912286397908963</v>
      </c>
      <c r="CQ34" s="65">
        <f t="shared" si="21"/>
        <v>0</v>
      </c>
      <c r="CR34" s="66">
        <f t="shared" si="9"/>
        <v>2.1007701627679589</v>
      </c>
      <c r="CS34" s="65">
        <f t="shared" si="22"/>
        <v>0</v>
      </c>
      <c r="CT34" s="66">
        <f t="shared" si="10"/>
        <v>4.4690751229158625</v>
      </c>
      <c r="CU34" s="67">
        <f t="shared" si="23"/>
        <v>0</v>
      </c>
      <c r="CV34" s="16"/>
      <c r="CW34" s="959">
        <f t="shared" si="24"/>
        <v>5.085</v>
      </c>
      <c r="CX34" s="962">
        <f>VLOOKUP($AX34&amp;"_"&amp;$CW$14,データシート1!$A:$BT,MATCH($CW$12&amp;"_"&amp;CX$20,データシート1!$A$1:$BT$1,0),0)</f>
        <v>5.085</v>
      </c>
      <c r="CY34" s="962">
        <f>VLOOKUP($AX34&amp;"_"&amp;$CW$14,データシート1!$A:$BT,MATCH($CW$12&amp;"_"&amp;CY$20,データシート1!$A$1:$BT$1,0),0)</f>
        <v>0</v>
      </c>
      <c r="CZ34" s="962">
        <f>VLOOKUP($AX34&amp;"_"&amp;$CW$14,データシート1!$A:$BT,MATCH($CW$12&amp;"_"&amp;CZ$20,データシート1!$A$1:$BT$1,0),0)</f>
        <v>0</v>
      </c>
      <c r="DA34" s="962">
        <f>VLOOKUP($AX34&amp;"_"&amp;$CW$14,データシート1!$A:$BT,MATCH($CW$12&amp;"_"&amp;DA$20,データシート1!$A$1:$BT$1,0),0)</f>
        <v>0</v>
      </c>
      <c r="DB34" s="962">
        <f>VLOOKUP($AX34&amp;"_"&amp;$CW$14,データシート1!$A:$BT,MATCH($CW$12&amp;"_"&amp;DB$20,データシート1!$A$1:$BT$1,0),0)</f>
        <v>0</v>
      </c>
      <c r="DC34" s="962">
        <f>VLOOKUP($AX34&amp;"_"&amp;$CW$14,データシート1!$A:$BT,MATCH($CW$12&amp;"_"&amp;DC$20,データシート1!$A$1:$BT$1,0),0)</f>
        <v>0</v>
      </c>
      <c r="DD34" s="961">
        <f t="shared" si="11"/>
        <v>5.085</v>
      </c>
      <c r="DE34" s="16"/>
      <c r="DF34" s="125">
        <f>VLOOKUP($AX34&amp;"_"&amp;$DF$14,データシート1!$A:$BT,MATCH($DF$12&amp;"_"&amp;DF$20,データシート1!$A$1:$BT$1,0),0)</f>
        <v>1</v>
      </c>
      <c r="DG34" s="64">
        <f>VLOOKUP($AX34&amp;"_"&amp;$DF$14,データシート1!$A:$BT,MATCH($DF$12&amp;"_"&amp;DG$20,データシート1!$A$1:$BT$1,0),0)</f>
        <v>0</v>
      </c>
      <c r="DH34" s="64">
        <f>VLOOKUP($AX34&amp;"_"&amp;$DF$14,データシート1!$A:$BT,MATCH($DF$12&amp;"_"&amp;DH$20,データシート1!$A$1:$BT$1,0),0)</f>
        <v>0</v>
      </c>
      <c r="DI34" s="64">
        <f>VLOOKUP($AX34&amp;"_"&amp;$DF$14,データシート1!$A:$BT,MATCH($DF$12&amp;"_"&amp;DI$20,データシート1!$A$1:$BT$1,0),0)</f>
        <v>0</v>
      </c>
      <c r="DJ34" s="64">
        <f>VLOOKUP($AX34&amp;"_"&amp;$DF$14,データシート1!$A:$BT,MATCH($DF$12&amp;"_"&amp;DJ$20,データシート1!$A$1:$BT$1,0),0)</f>
        <v>0</v>
      </c>
      <c r="DK34" s="64">
        <f>VLOOKUP($AX34&amp;"_"&amp;$DF$14,データシート1!$A:$BT,MATCH($DF$12&amp;"_"&amp;DK$20,データシート1!$A$1:$BT$1,0),0)</f>
        <v>0</v>
      </c>
      <c r="DL34" s="68">
        <f t="shared" si="12"/>
        <v>1</v>
      </c>
      <c r="DM34" s="16"/>
      <c r="DN34" s="126">
        <f t="shared" si="26"/>
        <v>1</v>
      </c>
      <c r="DO34" s="127">
        <f t="shared" si="27"/>
        <v>0</v>
      </c>
      <c r="DP34" s="127">
        <f t="shared" si="13"/>
        <v>0</v>
      </c>
      <c r="DQ34" s="127">
        <f t="shared" si="13"/>
        <v>0</v>
      </c>
      <c r="DR34" s="127">
        <f t="shared" si="13"/>
        <v>0</v>
      </c>
      <c r="DS34" s="128">
        <f t="shared" si="28"/>
        <v>0</v>
      </c>
    </row>
    <row r="35" spans="2:123" ht="30" customHeight="1">
      <c r="B35" s="599"/>
      <c r="C35" s="21"/>
      <c r="D35" s="21"/>
      <c r="E35" s="21"/>
      <c r="F35" s="21"/>
      <c r="G35" s="21"/>
      <c r="H35" s="21"/>
      <c r="I35" s="21"/>
      <c r="J35" s="21"/>
      <c r="K35" s="21"/>
      <c r="L35" s="21"/>
      <c r="M35" s="21"/>
      <c r="N35" s="21"/>
      <c r="O35" s="21"/>
      <c r="P35" s="21"/>
      <c r="Q35" s="21"/>
      <c r="R35" s="21"/>
      <c r="S35" s="21"/>
      <c r="T35" s="21"/>
      <c r="U35" s="21"/>
      <c r="V35" s="21"/>
      <c r="W35" s="21"/>
      <c r="X35" s="21"/>
      <c r="Y35" s="21"/>
      <c r="Z35" s="21"/>
      <c r="AA35" s="598"/>
      <c r="AB35" s="21"/>
      <c r="AC35" s="599"/>
      <c r="AD35" s="21"/>
      <c r="AE35" s="21"/>
      <c r="AF35" s="21"/>
      <c r="AG35" s="21"/>
      <c r="AH35" s="21"/>
      <c r="AI35" s="21"/>
      <c r="AQ35" s="16"/>
      <c r="AR35" s="16"/>
      <c r="AS35" s="16"/>
      <c r="AT35" s="273"/>
      <c r="AX35" s="18" t="str">
        <f>比較地域マスタ!$Y20</f>
        <v>20304</v>
      </c>
      <c r="AY35" s="18" t="str">
        <f>IF(IFERROR(比較地域マスタ!$Z20,"")=0,"",IFERROR(比較地域マスタ!$Z20,""))</f>
        <v>川上村</v>
      </c>
      <c r="BB35" s="110" t="str">
        <f t="shared" si="0"/>
        <v>20304</v>
      </c>
      <c r="BC35" s="1031" t="str">
        <f t="shared" si="0"/>
        <v>川上村</v>
      </c>
      <c r="BD35" s="34">
        <f t="shared" si="14"/>
        <v>31.24810365362039</v>
      </c>
      <c r="BE35" s="34">
        <f t="shared" si="15"/>
        <v>2.8249179508710816</v>
      </c>
      <c r="BF35" s="34">
        <f>VLOOKUP($AX35&amp;"_"&amp;$BC$14,データシート1!$A:$BT,MATCH($BC$12&amp;"_"&amp;BF$20,データシート1!$A$1:$BT$1,0),0)</f>
        <v>0</v>
      </c>
      <c r="BG35" s="34">
        <f>VLOOKUP($AX35&amp;"_"&amp;$BC$14,データシート1!$A:$BT,MATCH($BC$12&amp;"_"&amp;BG$20,データシート1!$A$1:$BT$1,0),0)</f>
        <v>0.25730997415468682</v>
      </c>
      <c r="BH35" s="34">
        <f>VLOOKUP($AX35&amp;"_"&amp;$BC$14,データシート1!$A:$BT,MATCH($BC$12&amp;"_"&amp;BH$20,データシート1!$A$1:$BT$1,0),0)</f>
        <v>2.5676079767163946</v>
      </c>
      <c r="BI35" s="34">
        <f>VLOOKUP($AX35&amp;"_"&amp;$BC$14,データシート1!$A:$BT,MATCH($BC$12&amp;"_"&amp;BI$20,データシート1!$A$1:$BT$1,0),0)</f>
        <v>2.7600886968938911</v>
      </c>
      <c r="BJ35" s="34">
        <f>VLOOKUP($AX35&amp;"_"&amp;$BC$14,データシート1!$A:$BT,MATCH($BC$12&amp;"_"&amp;BJ$20,データシート1!$A$1:$BT$1,0),0)</f>
        <v>5.4014904070178451</v>
      </c>
      <c r="BK35" s="34">
        <f t="shared" si="1"/>
        <v>20.041297388837574</v>
      </c>
      <c r="BL35" s="34">
        <f t="shared" si="2"/>
        <v>19.816857348001829</v>
      </c>
      <c r="BM35" s="34">
        <f>VLOOKUP($AX35&amp;"_"&amp;$BC$14,データシート1!$A:$BT,MATCH($BC$12&amp;"_"&amp;BM$20,データシート1!$A$1:$BT$1,0),0)</f>
        <v>4.2228345181384412</v>
      </c>
      <c r="BN35" s="34">
        <f>VLOOKUP($AX35&amp;"_"&amp;$BC$14,データシート1!$A:$BT,MATCH($BC$12&amp;"_"&amp;BN$20,データシート1!$A$1:$BT$1,0),0)</f>
        <v>15.594022829863388</v>
      </c>
      <c r="BO35" s="34">
        <f>VLOOKUP($AX35&amp;"_"&amp;$BC$14,データシート1!$A:$BT,MATCH($BC$12&amp;"_"&amp;BO$20,データシート1!$A$1:$BT$1,0),0)</f>
        <v>0.22444004083574401</v>
      </c>
      <c r="BP35" s="34">
        <f>VLOOKUP($AX35&amp;"_"&amp;$BC$14,データシート1!$A:$BT,MATCH($BC$12&amp;"_"&amp;BP$20,データシート1!$A$1:$BT$1,0),0)</f>
        <v>0</v>
      </c>
      <c r="BQ35" s="34">
        <f>VLOOKUP($AX35&amp;"_"&amp;$BC$14,データシート1!$A:$BT,MATCH($BC$12&amp;"_"&amp;BQ$20,データシート1!$A$1:$BT$1,0),0)</f>
        <v>0.22030921000000001</v>
      </c>
      <c r="BR35" s="35">
        <f t="shared" si="3"/>
        <v>31.24810365362039</v>
      </c>
      <c r="BT35" s="121" t="str">
        <f t="shared" si="4"/>
        <v>川上村</v>
      </c>
      <c r="BU35" s="33">
        <f t="shared" si="25"/>
        <v>31.24810365362039</v>
      </c>
      <c r="BV35" s="59">
        <f t="shared" si="16"/>
        <v>9.0402860352256545E-2</v>
      </c>
      <c r="BW35" s="59">
        <f t="shared" si="5"/>
        <v>0</v>
      </c>
      <c r="BX35" s="59">
        <f t="shared" si="5"/>
        <v>8.2344188628827395E-3</v>
      </c>
      <c r="BY35" s="59">
        <f t="shared" si="5"/>
        <v>8.21684414893738E-2</v>
      </c>
      <c r="BZ35" s="59">
        <f t="shared" si="5"/>
        <v>8.8328198328096255E-2</v>
      </c>
      <c r="CA35" s="59">
        <f t="shared" si="5"/>
        <v>0.17285818259221086</v>
      </c>
      <c r="CB35" s="59">
        <f t="shared" si="5"/>
        <v>0.64136043617211946</v>
      </c>
      <c r="CC35" s="59">
        <f t="shared" si="5"/>
        <v>0.63417791900808218</v>
      </c>
      <c r="CD35" s="59">
        <f t="shared" si="5"/>
        <v>0.13513890522598754</v>
      </c>
      <c r="CE35" s="59">
        <f t="shared" si="5"/>
        <v>0.49903901378209464</v>
      </c>
      <c r="CF35" s="59">
        <f t="shared" si="5"/>
        <v>7.1825171640372649E-3</v>
      </c>
      <c r="CG35" s="59">
        <f t="shared" si="5"/>
        <v>0</v>
      </c>
      <c r="CH35" s="59">
        <f t="shared" si="5"/>
        <v>7.0503225553168918E-3</v>
      </c>
      <c r="CI35" s="122">
        <f t="shared" si="6"/>
        <v>1</v>
      </c>
      <c r="CK35" s="123" t="str">
        <f t="shared" si="7"/>
        <v>川上村</v>
      </c>
      <c r="CL35" s="124">
        <f t="shared" si="17"/>
        <v>2.8249179508710816</v>
      </c>
      <c r="CM35" s="65">
        <f t="shared" si="18"/>
        <v>0</v>
      </c>
      <c r="CN35" s="66">
        <f t="shared" si="19"/>
        <v>0</v>
      </c>
      <c r="CO35" s="65">
        <f t="shared" si="20"/>
        <v>0</v>
      </c>
      <c r="CP35" s="66">
        <f t="shared" si="8"/>
        <v>0.25730997415468682</v>
      </c>
      <c r="CQ35" s="65">
        <f t="shared" si="21"/>
        <v>0</v>
      </c>
      <c r="CR35" s="66">
        <f t="shared" si="9"/>
        <v>2.5676079767163946</v>
      </c>
      <c r="CS35" s="65">
        <f t="shared" si="22"/>
        <v>0</v>
      </c>
      <c r="CT35" s="66">
        <f t="shared" si="10"/>
        <v>2.7600886968938911</v>
      </c>
      <c r="CU35" s="67">
        <f t="shared" si="23"/>
        <v>0</v>
      </c>
      <c r="CV35" s="16"/>
      <c r="CW35" s="959">
        <f t="shared" si="24"/>
        <v>0</v>
      </c>
      <c r="CX35" s="962">
        <f>VLOOKUP($AX35&amp;"_"&amp;$CW$14,データシート1!$A:$BT,MATCH($CW$12&amp;"_"&amp;CX$20,データシート1!$A$1:$BT$1,0),0)</f>
        <v>0</v>
      </c>
      <c r="CY35" s="962">
        <f>VLOOKUP($AX35&amp;"_"&amp;$CW$14,データシート1!$A:$BT,MATCH($CW$12&amp;"_"&amp;CY$20,データシート1!$A$1:$BT$1,0),0)</f>
        <v>0</v>
      </c>
      <c r="CZ35" s="962">
        <f>VLOOKUP($AX35&amp;"_"&amp;$CW$14,データシート1!$A:$BT,MATCH($CW$12&amp;"_"&amp;CZ$20,データシート1!$A$1:$BT$1,0),0)</f>
        <v>0</v>
      </c>
      <c r="DA35" s="962">
        <f>VLOOKUP($AX35&amp;"_"&amp;$CW$14,データシート1!$A:$BT,MATCH($CW$12&amp;"_"&amp;DA$20,データシート1!$A$1:$BT$1,0),0)</f>
        <v>0</v>
      </c>
      <c r="DB35" s="962">
        <f>VLOOKUP($AX35&amp;"_"&amp;$CW$14,データシート1!$A:$BT,MATCH($CW$12&amp;"_"&amp;DB$20,データシート1!$A$1:$BT$1,0),0)</f>
        <v>0</v>
      </c>
      <c r="DC35" s="962">
        <f>VLOOKUP($AX35&amp;"_"&amp;$CW$14,データシート1!$A:$BT,MATCH($CW$12&amp;"_"&amp;DC$20,データシート1!$A$1:$BT$1,0),0)</f>
        <v>0</v>
      </c>
      <c r="DD35" s="961">
        <f t="shared" si="11"/>
        <v>0</v>
      </c>
      <c r="DE35" s="16"/>
      <c r="DF35" s="125">
        <f>VLOOKUP($AX35&amp;"_"&amp;$DF$14,データシート1!$A:$BT,MATCH($DF$12&amp;"_"&amp;DF$20,データシート1!$A$1:$BT$1,0),0)</f>
        <v>0</v>
      </c>
      <c r="DG35" s="64">
        <f>VLOOKUP($AX35&amp;"_"&amp;$DF$14,データシート1!$A:$BT,MATCH($DF$12&amp;"_"&amp;DG$20,データシート1!$A$1:$BT$1,0),0)</f>
        <v>0</v>
      </c>
      <c r="DH35" s="64">
        <f>VLOOKUP($AX35&amp;"_"&amp;$DF$14,データシート1!$A:$BT,MATCH($DF$12&amp;"_"&amp;DH$20,データシート1!$A$1:$BT$1,0),0)</f>
        <v>0</v>
      </c>
      <c r="DI35" s="64">
        <f>VLOOKUP($AX35&amp;"_"&amp;$DF$14,データシート1!$A:$BT,MATCH($DF$12&amp;"_"&amp;DI$20,データシート1!$A$1:$BT$1,0),0)</f>
        <v>0</v>
      </c>
      <c r="DJ35" s="64">
        <f>VLOOKUP($AX35&amp;"_"&amp;$DF$14,データシート1!$A:$BT,MATCH($DF$12&amp;"_"&amp;DJ$20,データシート1!$A$1:$BT$1,0),0)</f>
        <v>0</v>
      </c>
      <c r="DK35" s="64">
        <f>VLOOKUP($AX35&amp;"_"&amp;$DF$14,データシート1!$A:$BT,MATCH($DF$12&amp;"_"&amp;DK$20,データシート1!$A$1:$BT$1,0),0)</f>
        <v>0</v>
      </c>
      <c r="DL35" s="68">
        <f t="shared" si="12"/>
        <v>0</v>
      </c>
      <c r="DM35" s="16"/>
      <c r="DN35" s="126">
        <f t="shared" si="26"/>
        <v>0</v>
      </c>
      <c r="DO35" s="127">
        <f t="shared" si="27"/>
        <v>0</v>
      </c>
      <c r="DP35" s="127">
        <f t="shared" si="13"/>
        <v>0</v>
      </c>
      <c r="DQ35" s="127">
        <f t="shared" si="13"/>
        <v>0</v>
      </c>
      <c r="DR35" s="127">
        <f t="shared" si="13"/>
        <v>0</v>
      </c>
      <c r="DS35" s="128">
        <f t="shared" si="28"/>
        <v>0</v>
      </c>
    </row>
    <row r="36" spans="2:123" ht="30" customHeight="1">
      <c r="B36" s="599"/>
      <c r="C36" s="21"/>
      <c r="D36" s="21"/>
      <c r="E36" s="21"/>
      <c r="F36" s="21"/>
      <c r="G36" s="21"/>
      <c r="H36" s="21"/>
      <c r="I36" s="21"/>
      <c r="J36" s="21"/>
      <c r="K36" s="21"/>
      <c r="L36" s="21"/>
      <c r="M36" s="21"/>
      <c r="N36" s="21"/>
      <c r="O36" s="21"/>
      <c r="P36" s="21"/>
      <c r="Q36" s="21"/>
      <c r="R36" s="21"/>
      <c r="S36" s="21"/>
      <c r="T36" s="21"/>
      <c r="U36" s="21"/>
      <c r="V36" s="21"/>
      <c r="W36" s="21"/>
      <c r="X36" s="21"/>
      <c r="Y36" s="21"/>
      <c r="Z36" s="21"/>
      <c r="AA36" s="598"/>
      <c r="AB36" s="21"/>
      <c r="AC36" s="599"/>
      <c r="AD36" s="21"/>
      <c r="AE36" s="21"/>
      <c r="AF36" s="21"/>
      <c r="AG36" s="21"/>
      <c r="AH36" s="21"/>
      <c r="AI36" s="21"/>
      <c r="AQ36" s="16"/>
      <c r="AR36" s="16"/>
      <c r="AS36" s="16"/>
      <c r="AT36" s="273"/>
      <c r="AX36" s="18" t="str">
        <f>比較地域マスタ!$Y21</f>
        <v>01481</v>
      </c>
      <c r="AY36" s="18" t="str">
        <f>IF(IFERROR(比較地域マスタ!$Z21,"")=0,"",IFERROR(比較地域マスタ!$Z21,""))</f>
        <v>増毛町</v>
      </c>
      <c r="BB36" s="110" t="str">
        <f t="shared" si="0"/>
        <v>01481</v>
      </c>
      <c r="BC36" s="1031" t="str">
        <f t="shared" si="0"/>
        <v>増毛町</v>
      </c>
      <c r="BD36" s="34">
        <f t="shared" si="14"/>
        <v>47.837128477756664</v>
      </c>
      <c r="BE36" s="34">
        <f t="shared" si="15"/>
        <v>27.372434237514042</v>
      </c>
      <c r="BF36" s="34">
        <f>VLOOKUP($AX36&amp;"_"&amp;$BC$14,データシート1!$A:$BT,MATCH($BC$12&amp;"_"&amp;BF$20,データシート1!$A$1:$BT$1,0),0)</f>
        <v>18.835333864674283</v>
      </c>
      <c r="BG36" s="34">
        <f>VLOOKUP($AX36&amp;"_"&amp;$BC$14,データシート1!$A:$BT,MATCH($BC$12&amp;"_"&amp;BG$20,データシート1!$A$1:$BT$1,0),0)</f>
        <v>0.37841167985305108</v>
      </c>
      <c r="BH36" s="34">
        <f>VLOOKUP($AX36&amp;"_"&amp;$BC$14,データシート1!$A:$BT,MATCH($BC$12&amp;"_"&amp;BH$20,データシート1!$A$1:$BT$1,0),0)</f>
        <v>8.1586886929867095</v>
      </c>
      <c r="BI36" s="34">
        <f>VLOOKUP($AX36&amp;"_"&amp;$BC$14,データシート1!$A:$BT,MATCH($BC$12&amp;"_"&amp;BI$20,データシート1!$A$1:$BT$1,0),0)</f>
        <v>4.3783044896093815</v>
      </c>
      <c r="BJ36" s="34">
        <f>VLOOKUP($AX36&amp;"_"&amp;$BC$14,データシート1!$A:$BT,MATCH($BC$12&amp;"_"&amp;BJ$20,データシート1!$A$1:$BT$1,0),0)</f>
        <v>9.4645348881291511</v>
      </c>
      <c r="BK36" s="34">
        <f t="shared" si="1"/>
        <v>6.6178587984141144</v>
      </c>
      <c r="BL36" s="34">
        <f t="shared" si="2"/>
        <v>5.8232756416577702</v>
      </c>
      <c r="BM36" s="34">
        <f>VLOOKUP($AX36&amp;"_"&amp;$BC$14,データシート1!$A:$BT,MATCH($BC$12&amp;"_"&amp;BM$20,データシート1!$A$1:$BT$1,0),0)</f>
        <v>2.8215656452061171</v>
      </c>
      <c r="BN36" s="34">
        <f>VLOOKUP($AX36&amp;"_"&amp;$BC$14,データシート1!$A:$BT,MATCH($BC$12&amp;"_"&amp;BN$20,データシート1!$A$1:$BT$1,0),0)</f>
        <v>3.0017099964516532</v>
      </c>
      <c r="BO36" s="34">
        <f>VLOOKUP($AX36&amp;"_"&amp;$BC$14,データシート1!$A:$BT,MATCH($BC$12&amp;"_"&amp;BO$20,データシート1!$A$1:$BT$1,0),0)</f>
        <v>0.23144649372343601</v>
      </c>
      <c r="BP36" s="34">
        <f>VLOOKUP($AX36&amp;"_"&amp;$BC$14,データシート1!$A:$BT,MATCH($BC$12&amp;"_"&amp;BP$20,データシート1!$A$1:$BT$1,0),0)</f>
        <v>0.56313666303290799</v>
      </c>
      <c r="BQ36" s="34">
        <f>VLOOKUP($AX36&amp;"_"&amp;$BC$14,データシート1!$A:$BT,MATCH($BC$12&amp;"_"&amp;BQ$20,データシート1!$A$1:$BT$1,0),0)</f>
        <v>3.9960640899848509E-3</v>
      </c>
      <c r="BR36" s="35">
        <f t="shared" si="3"/>
        <v>47.837128477756664</v>
      </c>
      <c r="BT36" s="121" t="str">
        <f t="shared" si="4"/>
        <v>増毛町</v>
      </c>
      <c r="BU36" s="33">
        <f t="shared" si="25"/>
        <v>47.837128477756664</v>
      </c>
      <c r="BV36" s="59">
        <f t="shared" si="16"/>
        <v>0.5722006129661753</v>
      </c>
      <c r="BW36" s="59">
        <f t="shared" si="5"/>
        <v>0.39373880632137748</v>
      </c>
      <c r="BX36" s="59">
        <f t="shared" si="5"/>
        <v>7.910417951382788E-3</v>
      </c>
      <c r="BY36" s="59">
        <f t="shared" si="5"/>
        <v>0.17055138869341502</v>
      </c>
      <c r="BZ36" s="59">
        <f t="shared" si="5"/>
        <v>9.1525236336984728E-2</v>
      </c>
      <c r="CA36" s="59">
        <f t="shared" si="5"/>
        <v>0.19784914331824863</v>
      </c>
      <c r="CB36" s="59">
        <f t="shared" si="5"/>
        <v>0.13834147259677784</v>
      </c>
      <c r="CC36" s="59">
        <f t="shared" si="5"/>
        <v>0.12173129589844592</v>
      </c>
      <c r="CD36" s="59">
        <f t="shared" si="5"/>
        <v>5.898275534072013E-2</v>
      </c>
      <c r="CE36" s="59">
        <f t="shared" si="5"/>
        <v>6.2748540557725788E-2</v>
      </c>
      <c r="CF36" s="59">
        <f t="shared" si="5"/>
        <v>4.8382187871300452E-3</v>
      </c>
      <c r="CG36" s="59">
        <f t="shared" si="5"/>
        <v>1.1771957911201874E-2</v>
      </c>
      <c r="CH36" s="59">
        <f t="shared" si="5"/>
        <v>8.3534781813731637E-5</v>
      </c>
      <c r="CI36" s="122">
        <f t="shared" si="6"/>
        <v>1</v>
      </c>
      <c r="CK36" s="123" t="str">
        <f t="shared" si="7"/>
        <v>増毛町</v>
      </c>
      <c r="CL36" s="124">
        <f t="shared" si="17"/>
        <v>27.372434237514042</v>
      </c>
      <c r="CM36" s="65">
        <f t="shared" si="18"/>
        <v>0</v>
      </c>
      <c r="CN36" s="66">
        <f t="shared" si="19"/>
        <v>18.835333864674283</v>
      </c>
      <c r="CO36" s="65">
        <f t="shared" si="20"/>
        <v>0</v>
      </c>
      <c r="CP36" s="66">
        <f t="shared" si="8"/>
        <v>0.37841167985305108</v>
      </c>
      <c r="CQ36" s="65">
        <f t="shared" si="21"/>
        <v>0</v>
      </c>
      <c r="CR36" s="66">
        <f t="shared" si="9"/>
        <v>8.1586886929867095</v>
      </c>
      <c r="CS36" s="65">
        <f t="shared" si="22"/>
        <v>0</v>
      </c>
      <c r="CT36" s="66">
        <f t="shared" si="10"/>
        <v>4.3783044896093815</v>
      </c>
      <c r="CU36" s="67">
        <f t="shared" si="23"/>
        <v>0</v>
      </c>
      <c r="CV36" s="16"/>
      <c r="CW36" s="959">
        <f t="shared" si="24"/>
        <v>0</v>
      </c>
      <c r="CX36" s="962">
        <f>VLOOKUP($AX36&amp;"_"&amp;$CW$14,データシート1!$A:$BT,MATCH($CW$12&amp;"_"&amp;CX$20,データシート1!$A$1:$BT$1,0),0)</f>
        <v>0</v>
      </c>
      <c r="CY36" s="962">
        <f>VLOOKUP($AX36&amp;"_"&amp;$CW$14,データシート1!$A:$BT,MATCH($CW$12&amp;"_"&amp;CY$20,データシート1!$A$1:$BT$1,0),0)</f>
        <v>0</v>
      </c>
      <c r="CZ36" s="962">
        <f>VLOOKUP($AX36&amp;"_"&amp;$CW$14,データシート1!$A:$BT,MATCH($CW$12&amp;"_"&amp;CZ$20,データシート1!$A$1:$BT$1,0),0)</f>
        <v>0</v>
      </c>
      <c r="DA36" s="962">
        <f>VLOOKUP($AX36&amp;"_"&amp;$CW$14,データシート1!$A:$BT,MATCH($CW$12&amp;"_"&amp;DA$20,データシート1!$A$1:$BT$1,0),0)</f>
        <v>0</v>
      </c>
      <c r="DB36" s="962">
        <f>VLOOKUP($AX36&amp;"_"&amp;$CW$14,データシート1!$A:$BT,MATCH($CW$12&amp;"_"&amp;DB$20,データシート1!$A$1:$BT$1,0),0)</f>
        <v>0</v>
      </c>
      <c r="DC36" s="962">
        <f>VLOOKUP($AX36&amp;"_"&amp;$CW$14,データシート1!$A:$BT,MATCH($CW$12&amp;"_"&amp;DC$20,データシート1!$A$1:$BT$1,0),0)</f>
        <v>0</v>
      </c>
      <c r="DD36" s="961">
        <f t="shared" si="11"/>
        <v>0</v>
      </c>
      <c r="DE36" s="16"/>
      <c r="DF36" s="125">
        <f>VLOOKUP($AX36&amp;"_"&amp;$DF$14,データシート1!$A:$BT,MATCH($DF$12&amp;"_"&amp;DF$20,データシート1!$A$1:$BT$1,0),0)</f>
        <v>0</v>
      </c>
      <c r="DG36" s="64">
        <f>VLOOKUP($AX36&amp;"_"&amp;$DF$14,データシート1!$A:$BT,MATCH($DF$12&amp;"_"&amp;DG$20,データシート1!$A$1:$BT$1,0),0)</f>
        <v>0</v>
      </c>
      <c r="DH36" s="64">
        <f>VLOOKUP($AX36&amp;"_"&amp;$DF$14,データシート1!$A:$BT,MATCH($DF$12&amp;"_"&amp;DH$20,データシート1!$A$1:$BT$1,0),0)</f>
        <v>0</v>
      </c>
      <c r="DI36" s="64">
        <f>VLOOKUP($AX36&amp;"_"&amp;$DF$14,データシート1!$A:$BT,MATCH($DF$12&amp;"_"&amp;DI$20,データシート1!$A$1:$BT$1,0),0)</f>
        <v>0</v>
      </c>
      <c r="DJ36" s="64">
        <f>VLOOKUP($AX36&amp;"_"&amp;$DF$14,データシート1!$A:$BT,MATCH($DF$12&amp;"_"&amp;DJ$20,データシート1!$A$1:$BT$1,0),0)</f>
        <v>0</v>
      </c>
      <c r="DK36" s="64">
        <f>VLOOKUP($AX36&amp;"_"&amp;$DF$14,データシート1!$A:$BT,MATCH($DF$12&amp;"_"&amp;DK$20,データシート1!$A$1:$BT$1,0),0)</f>
        <v>0</v>
      </c>
      <c r="DL36" s="68">
        <f t="shared" si="12"/>
        <v>0</v>
      </c>
      <c r="DM36" s="16"/>
      <c r="DN36" s="126">
        <f t="shared" si="26"/>
        <v>0</v>
      </c>
      <c r="DO36" s="127">
        <f t="shared" si="27"/>
        <v>0</v>
      </c>
      <c r="DP36" s="127">
        <f t="shared" si="13"/>
        <v>0</v>
      </c>
      <c r="DQ36" s="127">
        <f t="shared" si="13"/>
        <v>0</v>
      </c>
      <c r="DR36" s="127">
        <f t="shared" si="13"/>
        <v>0</v>
      </c>
      <c r="DS36" s="128">
        <f t="shared" si="28"/>
        <v>0</v>
      </c>
    </row>
    <row r="37" spans="2:123" ht="30" customHeight="1">
      <c r="B37" s="599"/>
      <c r="C37" s="21"/>
      <c r="D37" s="21"/>
      <c r="E37" s="21"/>
      <c r="F37" s="21"/>
      <c r="G37" s="21"/>
      <c r="H37" s="21"/>
      <c r="I37" s="21"/>
      <c r="J37" s="21"/>
      <c r="K37" s="21"/>
      <c r="L37" s="21"/>
      <c r="M37" s="21"/>
      <c r="N37" s="21"/>
      <c r="O37" s="21"/>
      <c r="P37" s="21"/>
      <c r="Q37" s="21"/>
      <c r="R37" s="21"/>
      <c r="S37" s="21"/>
      <c r="T37" s="21"/>
      <c r="U37" s="21"/>
      <c r="V37" s="21"/>
      <c r="W37" s="21"/>
      <c r="X37" s="21"/>
      <c r="Y37" s="21"/>
      <c r="Z37" s="21"/>
      <c r="AA37" s="598"/>
      <c r="AB37" s="21"/>
      <c r="AC37" s="599"/>
      <c r="AD37" s="21"/>
      <c r="AE37" s="21"/>
      <c r="AF37" s="21"/>
      <c r="AG37" s="21"/>
      <c r="AH37" s="21"/>
      <c r="AI37" s="21"/>
      <c r="AQ37" s="16"/>
      <c r="AR37" s="16"/>
      <c r="AS37" s="16"/>
      <c r="AT37" s="273"/>
      <c r="AX37" s="18" t="str">
        <f>比較地域マスタ!$Y22</f>
        <v>01546</v>
      </c>
      <c r="AY37" s="18" t="str">
        <f>IF(IFERROR(比較地域マスタ!$Z22,"")=0,"",IFERROR(比較地域マスタ!$Z22,""))</f>
        <v>清里町</v>
      </c>
      <c r="BB37" s="110" t="str">
        <f t="shared" si="0"/>
        <v>01546</v>
      </c>
      <c r="BC37" s="1031" t="str">
        <f t="shared" si="0"/>
        <v>清里町</v>
      </c>
      <c r="BD37" s="34">
        <f t="shared" si="14"/>
        <v>24.569867425833344</v>
      </c>
      <c r="BE37" s="34">
        <f t="shared" si="15"/>
        <v>3.2253962714810829</v>
      </c>
      <c r="BF37" s="34">
        <f>VLOOKUP($AX37&amp;"_"&amp;$BC$14,データシート1!$A:$BT,MATCH($BC$12&amp;"_"&amp;BF$20,データシート1!$A$1:$BT$1,0),0)</f>
        <v>0</v>
      </c>
      <c r="BG37" s="34">
        <f>VLOOKUP($AX37&amp;"_"&amp;$BC$14,データシート1!$A:$BT,MATCH($BC$12&amp;"_"&amp;BG$20,データシート1!$A$1:$BT$1,0),0)</f>
        <v>0.21022871102947283</v>
      </c>
      <c r="BH37" s="34">
        <f>VLOOKUP($AX37&amp;"_"&amp;$BC$14,データシート1!$A:$BT,MATCH($BC$12&amp;"_"&amp;BH$20,データシート1!$A$1:$BT$1,0),0)</f>
        <v>3.0151675604516099</v>
      </c>
      <c r="BI37" s="34">
        <f>VLOOKUP($AX37&amp;"_"&amp;$BC$14,データシート1!$A:$BT,MATCH($BC$12&amp;"_"&amp;BI$20,データシート1!$A$1:$BT$1,0),0)</f>
        <v>4.1290221428924916</v>
      </c>
      <c r="BJ37" s="34">
        <f>VLOOKUP($AX37&amp;"_"&amp;$BC$14,データシート1!$A:$BT,MATCH($BC$12&amp;"_"&amp;BJ$20,データシート1!$A$1:$BT$1,0),0)</f>
        <v>7.668249612377493</v>
      </c>
      <c r="BK37" s="34">
        <f t="shared" si="1"/>
        <v>9.402638110922279</v>
      </c>
      <c r="BL37" s="34">
        <f t="shared" si="2"/>
        <v>9.176154521327625</v>
      </c>
      <c r="BM37" s="34">
        <f>VLOOKUP($AX37&amp;"_"&amp;$BC$14,データシート1!$A:$BT,MATCH($BC$12&amp;"_"&amp;BM$20,データシート1!$A$1:$BT$1,0),0)</f>
        <v>3.6234556888822289</v>
      </c>
      <c r="BN37" s="34">
        <f>VLOOKUP($AX37&amp;"_"&amp;$BC$14,データシート1!$A:$BT,MATCH($BC$12&amp;"_"&amp;BN$20,データシート1!$A$1:$BT$1,0),0)</f>
        <v>5.5526988324453965</v>
      </c>
      <c r="BO37" s="34">
        <f>VLOOKUP($AX37&amp;"_"&amp;$BC$14,データシート1!$A:$BT,MATCH($BC$12&amp;"_"&amp;BO$20,データシート1!$A$1:$BT$1,0),0)</f>
        <v>0.22648358959465401</v>
      </c>
      <c r="BP37" s="34">
        <f>VLOOKUP($AX37&amp;"_"&amp;$BC$14,データシート1!$A:$BT,MATCH($BC$12&amp;"_"&amp;BP$20,データシート1!$A$1:$BT$1,0),0)</f>
        <v>0</v>
      </c>
      <c r="BQ37" s="34">
        <f>VLOOKUP($AX37&amp;"_"&amp;$BC$14,データシート1!$A:$BT,MATCH($BC$12&amp;"_"&amp;BQ$20,データシート1!$A$1:$BT$1,0),0)</f>
        <v>0.14456128816</v>
      </c>
      <c r="BR37" s="35">
        <f t="shared" si="3"/>
        <v>24.569867425833344</v>
      </c>
      <c r="BT37" s="121" t="str">
        <f t="shared" si="4"/>
        <v>清里町</v>
      </c>
      <c r="BU37" s="33">
        <f t="shared" si="25"/>
        <v>24.569867425833344</v>
      </c>
      <c r="BV37" s="59">
        <f t="shared" si="16"/>
        <v>0.13127446785039729</v>
      </c>
      <c r="BW37" s="59">
        <f t="shared" si="5"/>
        <v>0</v>
      </c>
      <c r="BX37" s="59">
        <f t="shared" si="5"/>
        <v>8.5563632634188883E-3</v>
      </c>
      <c r="BY37" s="59">
        <f t="shared" si="5"/>
        <v>0.12271810458697839</v>
      </c>
      <c r="BZ37" s="59">
        <f t="shared" si="5"/>
        <v>0.16805227603919179</v>
      </c>
      <c r="CA37" s="59">
        <f t="shared" si="5"/>
        <v>0.31209975534157391</v>
      </c>
      <c r="CB37" s="59">
        <f t="shared" si="5"/>
        <v>0.38268981871005625</v>
      </c>
      <c r="CC37" s="59">
        <f t="shared" si="5"/>
        <v>0.37347187765773604</v>
      </c>
      <c r="CD37" s="59">
        <f t="shared" si="5"/>
        <v>0.14747558975725042</v>
      </c>
      <c r="CE37" s="59">
        <f t="shared" si="5"/>
        <v>0.22599628790048565</v>
      </c>
      <c r="CF37" s="59">
        <f t="shared" si="5"/>
        <v>9.2179410523201988E-3</v>
      </c>
      <c r="CG37" s="59">
        <f t="shared" si="5"/>
        <v>0</v>
      </c>
      <c r="CH37" s="59">
        <f t="shared" si="5"/>
        <v>5.8836820587808633E-3</v>
      </c>
      <c r="CI37" s="122">
        <f t="shared" si="6"/>
        <v>1</v>
      </c>
      <c r="CK37" s="123" t="str">
        <f t="shared" si="7"/>
        <v>清里町</v>
      </c>
      <c r="CL37" s="124">
        <f t="shared" si="17"/>
        <v>3.2253962714810829</v>
      </c>
      <c r="CM37" s="65">
        <f t="shared" si="18"/>
        <v>1</v>
      </c>
      <c r="CN37" s="66">
        <f t="shared" si="19"/>
        <v>0</v>
      </c>
      <c r="CO37" s="65">
        <f t="shared" si="20"/>
        <v>0</v>
      </c>
      <c r="CP37" s="66">
        <f t="shared" si="8"/>
        <v>0.21022871102947283</v>
      </c>
      <c r="CQ37" s="65">
        <f t="shared" si="21"/>
        <v>0</v>
      </c>
      <c r="CR37" s="66">
        <f t="shared" si="9"/>
        <v>3.0151675604516099</v>
      </c>
      <c r="CS37" s="65">
        <f t="shared" si="22"/>
        <v>0</v>
      </c>
      <c r="CT37" s="66">
        <f t="shared" si="10"/>
        <v>4.1290221428924916</v>
      </c>
      <c r="CU37" s="67">
        <f t="shared" si="23"/>
        <v>0</v>
      </c>
      <c r="CV37" s="16"/>
      <c r="CW37" s="959">
        <f t="shared" si="24"/>
        <v>4.5880000000000001</v>
      </c>
      <c r="CX37" s="962">
        <f>VLOOKUP($AX37&amp;"_"&amp;$CW$14,データシート1!$A:$BT,MATCH($CW$12&amp;"_"&amp;CX$20,データシート1!$A$1:$BT$1,0),0)</f>
        <v>4.5880000000000001</v>
      </c>
      <c r="CY37" s="962">
        <f>VLOOKUP($AX37&amp;"_"&amp;$CW$14,データシート1!$A:$BT,MATCH($CW$12&amp;"_"&amp;CY$20,データシート1!$A$1:$BT$1,0),0)</f>
        <v>0</v>
      </c>
      <c r="CZ37" s="962">
        <f>VLOOKUP($AX37&amp;"_"&amp;$CW$14,データシート1!$A:$BT,MATCH($CW$12&amp;"_"&amp;CZ$20,データシート1!$A$1:$BT$1,0),0)</f>
        <v>0</v>
      </c>
      <c r="DA37" s="962">
        <f>VLOOKUP($AX37&amp;"_"&amp;$CW$14,データシート1!$A:$BT,MATCH($CW$12&amp;"_"&amp;DA$20,データシート1!$A$1:$BT$1,0),0)</f>
        <v>0</v>
      </c>
      <c r="DB37" s="962">
        <f>VLOOKUP($AX37&amp;"_"&amp;$CW$14,データシート1!$A:$BT,MATCH($CW$12&amp;"_"&amp;DB$20,データシート1!$A$1:$BT$1,0),0)</f>
        <v>0</v>
      </c>
      <c r="DC37" s="962">
        <f>VLOOKUP($AX37&amp;"_"&amp;$CW$14,データシート1!$A:$BT,MATCH($CW$12&amp;"_"&amp;DC$20,データシート1!$A$1:$BT$1,0),0)</f>
        <v>0</v>
      </c>
      <c r="DD37" s="961">
        <f t="shared" si="11"/>
        <v>4.5880000000000001</v>
      </c>
      <c r="DE37" s="16"/>
      <c r="DF37" s="125">
        <f>VLOOKUP($AX37&amp;"_"&amp;$DF$14,データシート1!$A:$BT,MATCH($DF$12&amp;"_"&amp;DF$20,データシート1!$A$1:$BT$1,0),0)</f>
        <v>1</v>
      </c>
      <c r="DG37" s="64">
        <f>VLOOKUP($AX37&amp;"_"&amp;$DF$14,データシート1!$A:$BT,MATCH($DF$12&amp;"_"&amp;DG$20,データシート1!$A$1:$BT$1,0),0)</f>
        <v>0</v>
      </c>
      <c r="DH37" s="64">
        <f>VLOOKUP($AX37&amp;"_"&amp;$DF$14,データシート1!$A:$BT,MATCH($DF$12&amp;"_"&amp;DH$20,データシート1!$A$1:$BT$1,0),0)</f>
        <v>0</v>
      </c>
      <c r="DI37" s="64">
        <f>VLOOKUP($AX37&amp;"_"&amp;$DF$14,データシート1!$A:$BT,MATCH($DF$12&amp;"_"&amp;DI$20,データシート1!$A$1:$BT$1,0),0)</f>
        <v>0</v>
      </c>
      <c r="DJ37" s="64">
        <f>VLOOKUP($AX37&amp;"_"&amp;$DF$14,データシート1!$A:$BT,MATCH($DF$12&amp;"_"&amp;DJ$20,データシート1!$A$1:$BT$1,0),0)</f>
        <v>0</v>
      </c>
      <c r="DK37" s="64">
        <f>VLOOKUP($AX37&amp;"_"&amp;$DF$14,データシート1!$A:$BT,MATCH($DF$12&amp;"_"&amp;DK$20,データシート1!$A$1:$BT$1,0),0)</f>
        <v>0</v>
      </c>
      <c r="DL37" s="68">
        <f t="shared" si="12"/>
        <v>1</v>
      </c>
      <c r="DM37" s="16"/>
      <c r="DN37" s="126">
        <f t="shared" si="26"/>
        <v>1</v>
      </c>
      <c r="DO37" s="127">
        <f t="shared" si="27"/>
        <v>0</v>
      </c>
      <c r="DP37" s="127">
        <f t="shared" ref="DP37:DP68" si="29">IF($DD37=0,0,ROUND(CZ37/$DD37,2))</f>
        <v>0</v>
      </c>
      <c r="DQ37" s="127">
        <f t="shared" ref="DQ37:DQ68" si="30">IF($DD37=0,0,ROUND(DA37/$DD37,2))</f>
        <v>0</v>
      </c>
      <c r="DR37" s="127">
        <f t="shared" ref="DR37:DR68" si="31">IF($DD37=0,0,ROUND(DB37/$DD37,2))</f>
        <v>0</v>
      </c>
      <c r="DS37" s="128">
        <f t="shared" si="28"/>
        <v>0</v>
      </c>
    </row>
    <row r="38" spans="2:123" ht="30" customHeight="1">
      <c r="B38" s="599"/>
      <c r="C38" s="21"/>
      <c r="D38" s="21"/>
      <c r="E38" s="21"/>
      <c r="F38" s="21"/>
      <c r="G38" s="21"/>
      <c r="H38" s="21"/>
      <c r="I38" s="21"/>
      <c r="J38" s="21"/>
      <c r="K38" s="21"/>
      <c r="L38" s="21"/>
      <c r="M38" s="21"/>
      <c r="N38" s="21"/>
      <c r="O38" s="21"/>
      <c r="P38" s="21"/>
      <c r="Q38" s="21"/>
      <c r="R38" s="21"/>
      <c r="S38" s="21"/>
      <c r="T38" s="21"/>
      <c r="U38" s="21"/>
      <c r="V38" s="21"/>
      <c r="W38" s="21"/>
      <c r="X38" s="21"/>
      <c r="Y38" s="21"/>
      <c r="Z38" s="21"/>
      <c r="AA38" s="598"/>
      <c r="AB38" s="21"/>
      <c r="AC38" s="599"/>
      <c r="AD38" s="21"/>
      <c r="AE38" s="21"/>
      <c r="AF38" s="21"/>
      <c r="AG38" s="21"/>
      <c r="AH38" s="21"/>
      <c r="AI38" s="21"/>
      <c r="AQ38" s="16"/>
      <c r="AR38" s="16"/>
      <c r="AS38" s="16"/>
      <c r="AT38" s="273"/>
      <c r="AX38" s="18" t="str">
        <f>比較地域マスタ!$Y23</f>
        <v>01334</v>
      </c>
      <c r="AY38" s="18" t="str">
        <f>IF(IFERROR(比較地域マスタ!$Z23,"")=0,"",IFERROR(比較地域マスタ!$Z23,""))</f>
        <v>木古内町</v>
      </c>
      <c r="BB38" s="110" t="str">
        <f t="shared" si="0"/>
        <v>01334</v>
      </c>
      <c r="BC38" s="1031" t="str">
        <f t="shared" si="0"/>
        <v>木古内町</v>
      </c>
      <c r="BD38" s="34">
        <f t="shared" si="14"/>
        <v>28.18972691418254</v>
      </c>
      <c r="BE38" s="34">
        <f t="shared" si="15"/>
        <v>6.1897209766957699</v>
      </c>
      <c r="BF38" s="34">
        <f>VLOOKUP($AX38&amp;"_"&amp;$BC$14,データシート1!$A:$BT,MATCH($BC$12&amp;"_"&amp;BF$20,データシート1!$A$1:$BT$1,0),0)</f>
        <v>4.675023904719624</v>
      </c>
      <c r="BG38" s="34">
        <f>VLOOKUP($AX38&amp;"_"&amp;$BC$14,データシート1!$A:$BT,MATCH($BC$12&amp;"_"&amp;BG$20,データシート1!$A$1:$BT$1,0),0)</f>
        <v>0.62788308360802536</v>
      </c>
      <c r="BH38" s="34">
        <f>VLOOKUP($AX38&amp;"_"&amp;$BC$14,データシート1!$A:$BT,MATCH($BC$12&amp;"_"&amp;BH$20,データシート1!$A$1:$BT$1,0),0)</f>
        <v>0.88681398836812064</v>
      </c>
      <c r="BI38" s="34">
        <f>VLOOKUP($AX38&amp;"_"&amp;$BC$14,データシート1!$A:$BT,MATCH($BC$12&amp;"_"&amp;BI$20,データシート1!$A$1:$BT$1,0),0)</f>
        <v>5.3074477819177908</v>
      </c>
      <c r="BJ38" s="34">
        <f>VLOOKUP($AX38&amp;"_"&amp;$BC$14,データシート1!$A:$BT,MATCH($BC$12&amp;"_"&amp;BJ$20,データシート1!$A$1:$BT$1,0),0)</f>
        <v>9.2712914843808054</v>
      </c>
      <c r="BK38" s="34">
        <f t="shared" si="1"/>
        <v>6.9074582033972769</v>
      </c>
      <c r="BL38" s="34">
        <f t="shared" si="2"/>
        <v>6.6824926785949561</v>
      </c>
      <c r="BM38" s="34">
        <f>VLOOKUP($AX38&amp;"_"&amp;$BC$14,データシート1!$A:$BT,MATCH($BC$12&amp;"_"&amp;BM$20,データシート1!$A$1:$BT$1,0),0)</f>
        <v>3.2904674504065556</v>
      </c>
      <c r="BN38" s="34">
        <f>VLOOKUP($AX38&amp;"_"&amp;$BC$14,データシート1!$A:$BT,MATCH($BC$12&amp;"_"&amp;BN$20,データシート1!$A$1:$BT$1,0),0)</f>
        <v>3.3920252281884005</v>
      </c>
      <c r="BO38" s="34">
        <f>VLOOKUP($AX38&amp;"_"&amp;$BC$14,データシート1!$A:$BT,MATCH($BC$12&amp;"_"&amp;BO$20,データシート1!$A$1:$BT$1,0),0)</f>
        <v>0.22496552480232099</v>
      </c>
      <c r="BP38" s="34">
        <f>VLOOKUP($AX38&amp;"_"&amp;$BC$14,データシート1!$A:$BT,MATCH($BC$12&amp;"_"&amp;BP$20,データシート1!$A$1:$BT$1,0),0)</f>
        <v>0</v>
      </c>
      <c r="BQ38" s="34">
        <f>VLOOKUP($AX38&amp;"_"&amp;$BC$14,データシート1!$A:$BT,MATCH($BC$12&amp;"_"&amp;BQ$20,データシート1!$A$1:$BT$1,0),0)</f>
        <v>0.51380846779090017</v>
      </c>
      <c r="BR38" s="35">
        <f t="shared" si="3"/>
        <v>28.18972691418254</v>
      </c>
      <c r="BT38" s="121" t="str">
        <f t="shared" si="4"/>
        <v>木古内町</v>
      </c>
      <c r="BU38" s="33">
        <f t="shared" si="25"/>
        <v>28.18972691418254</v>
      </c>
      <c r="BV38" s="59">
        <f t="shared" si="16"/>
        <v>0.2195736409770489</v>
      </c>
      <c r="BW38" s="59">
        <f t="shared" si="5"/>
        <v>0.16584140452838411</v>
      </c>
      <c r="BX38" s="59">
        <f t="shared" si="5"/>
        <v>2.2273471662903232E-2</v>
      </c>
      <c r="BY38" s="59">
        <f t="shared" si="5"/>
        <v>3.145876478576156E-2</v>
      </c>
      <c r="BZ38" s="59">
        <f t="shared" si="5"/>
        <v>0.18827595592093371</v>
      </c>
      <c r="CA38" s="59">
        <f t="shared" si="5"/>
        <v>0.32888901381007435</v>
      </c>
      <c r="CB38" s="59">
        <f t="shared" si="5"/>
        <v>0.24503459094958682</v>
      </c>
      <c r="CC38" s="59">
        <f t="shared" si="5"/>
        <v>0.23705418285669613</v>
      </c>
      <c r="CD38" s="59">
        <f t="shared" si="5"/>
        <v>0.11672576539757425</v>
      </c>
      <c r="CE38" s="59">
        <f t="shared" si="5"/>
        <v>0.12032841745912189</v>
      </c>
      <c r="CF38" s="59">
        <f t="shared" si="5"/>
        <v>7.9804080928906947E-3</v>
      </c>
      <c r="CG38" s="59">
        <f t="shared" si="5"/>
        <v>0</v>
      </c>
      <c r="CH38" s="59">
        <f t="shared" si="5"/>
        <v>1.8226798342356337E-2</v>
      </c>
      <c r="CI38" s="122">
        <f t="shared" si="6"/>
        <v>1</v>
      </c>
      <c r="CK38" s="123" t="str">
        <f t="shared" si="7"/>
        <v>木古内町</v>
      </c>
      <c r="CL38" s="124">
        <f t="shared" si="17"/>
        <v>6.1897209766957699</v>
      </c>
      <c r="CM38" s="65">
        <f t="shared" si="18"/>
        <v>0</v>
      </c>
      <c r="CN38" s="66">
        <f t="shared" si="19"/>
        <v>4.675023904719624</v>
      </c>
      <c r="CO38" s="65">
        <f t="shared" si="20"/>
        <v>0</v>
      </c>
      <c r="CP38" s="66">
        <f t="shared" si="8"/>
        <v>0.62788308360802536</v>
      </c>
      <c r="CQ38" s="65">
        <f t="shared" si="21"/>
        <v>0</v>
      </c>
      <c r="CR38" s="66">
        <f t="shared" si="9"/>
        <v>0.88681398836812064</v>
      </c>
      <c r="CS38" s="65">
        <f t="shared" si="22"/>
        <v>0</v>
      </c>
      <c r="CT38" s="66">
        <f t="shared" si="10"/>
        <v>5.3074477819177908</v>
      </c>
      <c r="CU38" s="67">
        <f t="shared" si="23"/>
        <v>0</v>
      </c>
      <c r="CV38" s="16"/>
      <c r="CW38" s="959">
        <f t="shared" si="24"/>
        <v>0</v>
      </c>
      <c r="CX38" s="962">
        <f>VLOOKUP($AX38&amp;"_"&amp;$CW$14,データシート1!$A:$BT,MATCH($CW$12&amp;"_"&amp;CX$20,データシート1!$A$1:$BT$1,0),0)</f>
        <v>0</v>
      </c>
      <c r="CY38" s="962">
        <f>VLOOKUP($AX38&amp;"_"&amp;$CW$14,データシート1!$A:$BT,MATCH($CW$12&amp;"_"&amp;CY$20,データシート1!$A$1:$BT$1,0),0)</f>
        <v>0</v>
      </c>
      <c r="CZ38" s="962">
        <f>VLOOKUP($AX38&amp;"_"&amp;$CW$14,データシート1!$A:$BT,MATCH($CW$12&amp;"_"&amp;CZ$20,データシート1!$A$1:$BT$1,0),0)</f>
        <v>0</v>
      </c>
      <c r="DA38" s="962">
        <f>VLOOKUP($AX38&amp;"_"&amp;$CW$14,データシート1!$A:$BT,MATCH($CW$12&amp;"_"&amp;DA$20,データシート1!$A$1:$BT$1,0),0)</f>
        <v>0</v>
      </c>
      <c r="DB38" s="962">
        <f>VLOOKUP($AX38&amp;"_"&amp;$CW$14,データシート1!$A:$BT,MATCH($CW$12&amp;"_"&amp;DB$20,データシート1!$A$1:$BT$1,0),0)</f>
        <v>0</v>
      </c>
      <c r="DC38" s="962">
        <f>VLOOKUP($AX38&amp;"_"&amp;$CW$14,データシート1!$A:$BT,MATCH($CW$12&amp;"_"&amp;DC$20,データシート1!$A$1:$BT$1,0),0)</f>
        <v>0</v>
      </c>
      <c r="DD38" s="961">
        <f t="shared" si="11"/>
        <v>0</v>
      </c>
      <c r="DE38" s="16"/>
      <c r="DF38" s="125">
        <f>VLOOKUP($AX38&amp;"_"&amp;$DF$14,データシート1!$A:$BT,MATCH($DF$12&amp;"_"&amp;DF$20,データシート1!$A$1:$BT$1,0),0)</f>
        <v>0</v>
      </c>
      <c r="DG38" s="64">
        <f>VLOOKUP($AX38&amp;"_"&amp;$DF$14,データシート1!$A:$BT,MATCH($DF$12&amp;"_"&amp;DG$20,データシート1!$A$1:$BT$1,0),0)</f>
        <v>0</v>
      </c>
      <c r="DH38" s="64">
        <f>VLOOKUP($AX38&amp;"_"&amp;$DF$14,データシート1!$A:$BT,MATCH($DF$12&amp;"_"&amp;DH$20,データシート1!$A$1:$BT$1,0),0)</f>
        <v>0</v>
      </c>
      <c r="DI38" s="64">
        <f>VLOOKUP($AX38&amp;"_"&amp;$DF$14,データシート1!$A:$BT,MATCH($DF$12&amp;"_"&amp;DI$20,データシート1!$A$1:$BT$1,0),0)</f>
        <v>0</v>
      </c>
      <c r="DJ38" s="64">
        <f>VLOOKUP($AX38&amp;"_"&amp;$DF$14,データシート1!$A:$BT,MATCH($DF$12&amp;"_"&amp;DJ$20,データシート1!$A$1:$BT$1,0),0)</f>
        <v>0</v>
      </c>
      <c r="DK38" s="64">
        <f>VLOOKUP($AX38&amp;"_"&amp;$DF$14,データシート1!$A:$BT,MATCH($DF$12&amp;"_"&amp;DK$20,データシート1!$A$1:$BT$1,0),0)</f>
        <v>0</v>
      </c>
      <c r="DL38" s="68">
        <f t="shared" si="12"/>
        <v>0</v>
      </c>
      <c r="DM38" s="16"/>
      <c r="DN38" s="126">
        <f t="shared" si="26"/>
        <v>0</v>
      </c>
      <c r="DO38" s="127">
        <f t="shared" si="27"/>
        <v>0</v>
      </c>
      <c r="DP38" s="127">
        <f t="shared" si="29"/>
        <v>0</v>
      </c>
      <c r="DQ38" s="127">
        <f t="shared" si="30"/>
        <v>0</v>
      </c>
      <c r="DR38" s="127">
        <f t="shared" si="31"/>
        <v>0</v>
      </c>
      <c r="DS38" s="128">
        <f t="shared" si="28"/>
        <v>0</v>
      </c>
    </row>
    <row r="39" spans="2:123" ht="30" customHeight="1">
      <c r="B39" s="599"/>
      <c r="C39" s="21"/>
      <c r="D39" s="21"/>
      <c r="E39" s="872"/>
      <c r="F39" s="21"/>
      <c r="G39" s="21"/>
      <c r="H39" s="21"/>
      <c r="I39" s="21"/>
      <c r="J39" s="21"/>
      <c r="K39" s="21"/>
      <c r="L39" s="21"/>
      <c r="M39" s="21"/>
      <c r="N39" s="21"/>
      <c r="O39" s="21"/>
      <c r="P39" s="21"/>
      <c r="Q39" s="21"/>
      <c r="R39" s="21"/>
      <c r="S39" s="21"/>
      <c r="T39" s="21"/>
      <c r="U39" s="21"/>
      <c r="V39" s="21"/>
      <c r="W39" s="21"/>
      <c r="X39" s="21"/>
      <c r="Y39" s="21"/>
      <c r="Z39" s="21"/>
      <c r="AA39" s="598"/>
      <c r="AB39" s="21"/>
      <c r="AC39" s="599"/>
      <c r="AD39" s="21"/>
      <c r="AE39" s="21"/>
      <c r="AF39" s="21"/>
      <c r="AG39" s="21"/>
      <c r="AH39" s="21"/>
      <c r="AI39" s="21"/>
      <c r="AQ39" s="16"/>
      <c r="AR39" s="16"/>
      <c r="AS39" s="16"/>
      <c r="AT39" s="273"/>
      <c r="AX39" s="18" t="str">
        <f>比較地域マスタ!$Y24</f>
        <v>31384</v>
      </c>
      <c r="AY39" s="18" t="str">
        <f>IF(IFERROR(比較地域マスタ!$Z24,"")=0,"",IFERROR(比較地域マスタ!$Z24,""))</f>
        <v>日吉津村</v>
      </c>
      <c r="BB39" s="110" t="str">
        <f t="shared" si="0"/>
        <v>31384</v>
      </c>
      <c r="BC39" s="1031" t="str">
        <f t="shared" si="0"/>
        <v>日吉津村</v>
      </c>
      <c r="BD39" s="34">
        <f t="shared" si="14"/>
        <v>23.836293710049606</v>
      </c>
      <c r="BE39" s="34">
        <f t="shared" si="15"/>
        <v>2.9246596502251929</v>
      </c>
      <c r="BF39" s="34">
        <f>VLOOKUP($AX39&amp;"_"&amp;$BC$14,データシート1!$A:$BT,MATCH($BC$12&amp;"_"&amp;BF$20,データシート1!$A$1:$BT$1,0),0)</f>
        <v>1.2066738220624531</v>
      </c>
      <c r="BG39" s="34">
        <f>VLOOKUP($AX39&amp;"_"&amp;$BC$14,データシート1!$A:$BT,MATCH($BC$12&amp;"_"&amp;BG$20,データシート1!$A$1:$BT$1,0),0)</f>
        <v>0.55478069982414058</v>
      </c>
      <c r="BH39" s="34">
        <f>VLOOKUP($AX39&amp;"_"&amp;$BC$14,データシート1!$A:$BT,MATCH($BC$12&amp;"_"&amp;BH$20,データシート1!$A$1:$BT$1,0),0)</f>
        <v>1.1632051283385991</v>
      </c>
      <c r="BI39" s="34">
        <f>VLOOKUP($AX39&amp;"_"&amp;$BC$14,データシート1!$A:$BT,MATCH($BC$12&amp;"_"&amp;BI$20,データシート1!$A$1:$BT$1,0),0)</f>
        <v>9.5086484374008897</v>
      </c>
      <c r="BJ39" s="34">
        <f>VLOOKUP($AX39&amp;"_"&amp;$BC$14,データシート1!$A:$BT,MATCH($BC$12&amp;"_"&amp;BJ$20,データシート1!$A$1:$BT$1,0),0)</f>
        <v>4.4907332840493712</v>
      </c>
      <c r="BK39" s="34">
        <f t="shared" si="1"/>
        <v>6.9122523383741532</v>
      </c>
      <c r="BL39" s="34">
        <f t="shared" si="2"/>
        <v>6.7035184294283194</v>
      </c>
      <c r="BM39" s="34">
        <f>VLOOKUP($AX39&amp;"_"&amp;$BC$14,データシート1!$A:$BT,MATCH($BC$12&amp;"_"&amp;BM$20,データシート1!$A$1:$BT$1,0),0)</f>
        <v>3.1953279536992203</v>
      </c>
      <c r="BN39" s="34">
        <f>VLOOKUP($AX39&amp;"_"&amp;$BC$14,データシート1!$A:$BT,MATCH($BC$12&amp;"_"&amp;BN$20,データシート1!$A$1:$BT$1,0),0)</f>
        <v>3.5081904757290996</v>
      </c>
      <c r="BO39" s="34">
        <f>VLOOKUP($AX39&amp;"_"&amp;$BC$14,データシート1!$A:$BT,MATCH($BC$12&amp;"_"&amp;BO$20,データシート1!$A$1:$BT$1,0),0)</f>
        <v>0.20873390894583399</v>
      </c>
      <c r="BP39" s="34">
        <f>VLOOKUP($AX39&amp;"_"&amp;$BC$14,データシート1!$A:$BT,MATCH($BC$12&amp;"_"&amp;BP$20,データシート1!$A$1:$BT$1,0),0)</f>
        <v>0</v>
      </c>
      <c r="BQ39" s="34">
        <f>VLOOKUP($AX39&amp;"_"&amp;$BC$14,データシート1!$A:$BT,MATCH($BC$12&amp;"_"&amp;BQ$20,データシート1!$A$1:$BT$1,0),0)</f>
        <v>0</v>
      </c>
      <c r="BR39" s="35">
        <f t="shared" si="3"/>
        <v>23.836293710049606</v>
      </c>
      <c r="BT39" s="121" t="str">
        <f t="shared" si="4"/>
        <v>日吉津村</v>
      </c>
      <c r="BU39" s="33">
        <f t="shared" si="25"/>
        <v>23.836293710049606</v>
      </c>
      <c r="BV39" s="59">
        <f t="shared" si="16"/>
        <v>0.12269775183178452</v>
      </c>
      <c r="BW39" s="59">
        <f t="shared" si="5"/>
        <v>5.0623382843856639E-2</v>
      </c>
      <c r="BX39" s="59">
        <f t="shared" si="5"/>
        <v>2.3274620902587712E-2</v>
      </c>
      <c r="BY39" s="59">
        <f t="shared" si="5"/>
        <v>4.8799748085340169E-2</v>
      </c>
      <c r="BZ39" s="59">
        <f t="shared" si="5"/>
        <v>0.39891472026089164</v>
      </c>
      <c r="CA39" s="59">
        <f t="shared" si="5"/>
        <v>0.18839897421452043</v>
      </c>
      <c r="CB39" s="59">
        <f t="shared" si="5"/>
        <v>0.28998855369280346</v>
      </c>
      <c r="CC39" s="59">
        <f t="shared" si="5"/>
        <v>0.28123157530157689</v>
      </c>
      <c r="CD39" s="59">
        <f t="shared" si="5"/>
        <v>0.13405305340536394</v>
      </c>
      <c r="CE39" s="59">
        <f t="shared" si="5"/>
        <v>0.14717852189621297</v>
      </c>
      <c r="CF39" s="59">
        <f t="shared" si="5"/>
        <v>8.7569783912265602E-3</v>
      </c>
      <c r="CG39" s="59">
        <f t="shared" si="5"/>
        <v>0</v>
      </c>
      <c r="CH39" s="59">
        <f t="shared" si="5"/>
        <v>0</v>
      </c>
      <c r="CI39" s="122">
        <f t="shared" si="6"/>
        <v>1</v>
      </c>
      <c r="CK39" s="123" t="str">
        <f t="shared" si="7"/>
        <v>日吉津村</v>
      </c>
      <c r="CL39" s="124">
        <f t="shared" si="17"/>
        <v>2.9246596502251929</v>
      </c>
      <c r="CM39" s="65">
        <f t="shared" si="18"/>
        <v>0</v>
      </c>
      <c r="CN39" s="66">
        <f t="shared" si="19"/>
        <v>1.2066738220624531</v>
      </c>
      <c r="CO39" s="65">
        <f t="shared" si="20"/>
        <v>0</v>
      </c>
      <c r="CP39" s="66">
        <f t="shared" si="8"/>
        <v>0.55478069982414058</v>
      </c>
      <c r="CQ39" s="65">
        <f t="shared" si="21"/>
        <v>0</v>
      </c>
      <c r="CR39" s="66">
        <f t="shared" si="9"/>
        <v>1.1632051283385991</v>
      </c>
      <c r="CS39" s="65">
        <f t="shared" si="22"/>
        <v>0</v>
      </c>
      <c r="CT39" s="66">
        <f t="shared" si="10"/>
        <v>9.5086484374008897</v>
      </c>
      <c r="CU39" s="67">
        <f t="shared" si="23"/>
        <v>0.46557615723671486</v>
      </c>
      <c r="CV39" s="16"/>
      <c r="CW39" s="959">
        <f t="shared" si="24"/>
        <v>0</v>
      </c>
      <c r="CX39" s="962">
        <f>VLOOKUP($AX39&amp;"_"&amp;$CW$14,データシート1!$A:$BT,MATCH($CW$12&amp;"_"&amp;CX$20,データシート1!$A$1:$BT$1,0),0)</f>
        <v>0</v>
      </c>
      <c r="CY39" s="962">
        <f>VLOOKUP($AX39&amp;"_"&amp;$CW$14,データシート1!$A:$BT,MATCH($CW$12&amp;"_"&amp;CY$20,データシート1!$A$1:$BT$1,0),0)</f>
        <v>0</v>
      </c>
      <c r="CZ39" s="962">
        <f>VLOOKUP($AX39&amp;"_"&amp;$CW$14,データシート1!$A:$BT,MATCH($CW$12&amp;"_"&amp;CZ$20,データシート1!$A$1:$BT$1,0),0)</f>
        <v>0</v>
      </c>
      <c r="DA39" s="962">
        <f>VLOOKUP($AX39&amp;"_"&amp;$CW$14,データシート1!$A:$BT,MATCH($CW$12&amp;"_"&amp;DA$20,データシート1!$A$1:$BT$1,0),0)</f>
        <v>4.4269999999999996</v>
      </c>
      <c r="DB39" s="962">
        <f>VLOOKUP($AX39&amp;"_"&amp;$CW$14,データシート1!$A:$BT,MATCH($CW$12&amp;"_"&amp;DB$20,データシート1!$A$1:$BT$1,0),0)</f>
        <v>0</v>
      </c>
      <c r="DC39" s="962">
        <f>VLOOKUP($AX39&amp;"_"&amp;$CW$14,データシート1!$A:$BT,MATCH($CW$12&amp;"_"&amp;DC$20,データシート1!$A$1:$BT$1,0),0)</f>
        <v>0</v>
      </c>
      <c r="DD39" s="961">
        <f t="shared" si="11"/>
        <v>4.4269999999999996</v>
      </c>
      <c r="DE39" s="16"/>
      <c r="DF39" s="125">
        <f>VLOOKUP($AX39&amp;"_"&amp;$DF$14,データシート1!$A:$BT,MATCH($DF$12&amp;"_"&amp;DF$20,データシート1!$A$1:$BT$1,0),0)</f>
        <v>0</v>
      </c>
      <c r="DG39" s="64">
        <f>VLOOKUP($AX39&amp;"_"&amp;$DF$14,データシート1!$A:$BT,MATCH($DF$12&amp;"_"&amp;DG$20,データシート1!$A$1:$BT$1,0),0)</f>
        <v>0</v>
      </c>
      <c r="DH39" s="64">
        <f>VLOOKUP($AX39&amp;"_"&amp;$DF$14,データシート1!$A:$BT,MATCH($DF$12&amp;"_"&amp;DH$20,データシート1!$A$1:$BT$1,0),0)</f>
        <v>0</v>
      </c>
      <c r="DI39" s="64">
        <f>VLOOKUP($AX39&amp;"_"&amp;$DF$14,データシート1!$A:$BT,MATCH($DF$12&amp;"_"&amp;DI$20,データシート1!$A$1:$BT$1,0),0)</f>
        <v>1</v>
      </c>
      <c r="DJ39" s="64">
        <f>VLOOKUP($AX39&amp;"_"&amp;$DF$14,データシート1!$A:$BT,MATCH($DF$12&amp;"_"&amp;DJ$20,データシート1!$A$1:$BT$1,0),0)</f>
        <v>0</v>
      </c>
      <c r="DK39" s="64">
        <f>VLOOKUP($AX39&amp;"_"&amp;$DF$14,データシート1!$A:$BT,MATCH($DF$12&amp;"_"&amp;DK$20,データシート1!$A$1:$BT$1,0),0)</f>
        <v>0</v>
      </c>
      <c r="DL39" s="68">
        <f t="shared" si="12"/>
        <v>1</v>
      </c>
      <c r="DM39" s="16"/>
      <c r="DN39" s="126">
        <f t="shared" si="26"/>
        <v>0</v>
      </c>
      <c r="DO39" s="127">
        <f t="shared" si="27"/>
        <v>0</v>
      </c>
      <c r="DP39" s="127">
        <f t="shared" si="29"/>
        <v>0</v>
      </c>
      <c r="DQ39" s="127">
        <f t="shared" si="30"/>
        <v>1</v>
      </c>
      <c r="DR39" s="127">
        <f t="shared" si="31"/>
        <v>0</v>
      </c>
      <c r="DS39" s="128">
        <f t="shared" si="28"/>
        <v>0</v>
      </c>
    </row>
    <row r="40" spans="2:123" ht="30" customHeight="1">
      <c r="B40" s="599"/>
      <c r="C40" s="21"/>
      <c r="D40" s="21"/>
      <c r="E40" s="21"/>
      <c r="F40" s="21"/>
      <c r="G40" s="21"/>
      <c r="H40" s="21"/>
      <c r="I40" s="21"/>
      <c r="J40" s="21"/>
      <c r="K40" s="21"/>
      <c r="L40" s="21"/>
      <c r="M40" s="21"/>
      <c r="N40" s="21"/>
      <c r="O40" s="21"/>
      <c r="P40" s="21"/>
      <c r="Q40" s="21"/>
      <c r="R40" s="21"/>
      <c r="S40" s="21"/>
      <c r="T40" s="21"/>
      <c r="U40" s="21"/>
      <c r="V40" s="21"/>
      <c r="W40" s="21"/>
      <c r="X40" s="21"/>
      <c r="Y40" s="21"/>
      <c r="Z40" s="21"/>
      <c r="AA40" s="598"/>
      <c r="AB40" s="21"/>
      <c r="AC40" s="599"/>
      <c r="AD40" s="21"/>
      <c r="AE40" s="21"/>
      <c r="AF40" s="21"/>
      <c r="AG40" s="21"/>
      <c r="AH40" s="21"/>
      <c r="AI40" s="21"/>
      <c r="AQ40" s="16"/>
      <c r="AR40" s="16"/>
      <c r="AS40" s="16"/>
      <c r="AT40" s="273"/>
      <c r="AX40" s="18" t="str">
        <f>比較地域マスタ!$Y25</f>
        <v>30406</v>
      </c>
      <c r="AY40" s="18" t="str">
        <f>IF(IFERROR(比較地域マスタ!$Z25,"")=0,"",IFERROR(比較地域マスタ!$Z25,""))</f>
        <v>すさみ町</v>
      </c>
      <c r="BB40" s="110" t="str">
        <f t="shared" si="0"/>
        <v>30406</v>
      </c>
      <c r="BC40" s="1031" t="str">
        <f t="shared" si="0"/>
        <v>すさみ町</v>
      </c>
      <c r="BD40" s="34">
        <f t="shared" si="14"/>
        <v>29.514923348556998</v>
      </c>
      <c r="BE40" s="34">
        <f t="shared" si="15"/>
        <v>13.611178584515759</v>
      </c>
      <c r="BF40" s="34">
        <f>VLOOKUP($AX40&amp;"_"&amp;$BC$14,データシート1!$A:$BT,MATCH($BC$12&amp;"_"&amp;BF$20,データシート1!$A$1:$BT$1,0),0)</f>
        <v>12.217162316166579</v>
      </c>
      <c r="BG40" s="34">
        <f>VLOOKUP($AX40&amp;"_"&amp;$BC$14,データシート1!$A:$BT,MATCH($BC$12&amp;"_"&amp;BG$20,データシート1!$A$1:$BT$1,0),0)</f>
        <v>0.42989124753143015</v>
      </c>
      <c r="BH40" s="34">
        <f>VLOOKUP($AX40&amp;"_"&amp;$BC$14,データシート1!$A:$BT,MATCH($BC$12&amp;"_"&amp;BH$20,データシート1!$A$1:$BT$1,0),0)</f>
        <v>0.96412502081775042</v>
      </c>
      <c r="BI40" s="34">
        <f>VLOOKUP($AX40&amp;"_"&amp;$BC$14,データシート1!$A:$BT,MATCH($BC$12&amp;"_"&amp;BI$20,データシート1!$A$1:$BT$1,0),0)</f>
        <v>3.0132471538590178</v>
      </c>
      <c r="BJ40" s="34">
        <f>VLOOKUP($AX40&amp;"_"&amp;$BC$14,データシート1!$A:$BT,MATCH($BC$12&amp;"_"&amp;BJ$20,データシート1!$A$1:$BT$1,0),0)</f>
        <v>4.310250225262064</v>
      </c>
      <c r="BK40" s="34">
        <f t="shared" si="1"/>
        <v>8.0213233849201586</v>
      </c>
      <c r="BL40" s="34">
        <f t="shared" si="2"/>
        <v>7.8045320551534783</v>
      </c>
      <c r="BM40" s="34">
        <f>VLOOKUP($AX40&amp;"_"&amp;$BC$14,データシート1!$A:$BT,MATCH($BC$12&amp;"_"&amp;BM$20,データシート1!$A$1:$BT$1,0),0)</f>
        <v>2.8419526802148316</v>
      </c>
      <c r="BN40" s="34">
        <f>VLOOKUP($AX40&amp;"_"&amp;$BC$14,データシート1!$A:$BT,MATCH($BC$12&amp;"_"&amp;BN$20,データシート1!$A$1:$BT$1,0),0)</f>
        <v>4.9625793749386462</v>
      </c>
      <c r="BO40" s="34">
        <f>VLOOKUP($AX40&amp;"_"&amp;$BC$14,データシート1!$A:$BT,MATCH($BC$12&amp;"_"&amp;BO$20,データシート1!$A$1:$BT$1,0),0)</f>
        <v>0.21679132976668</v>
      </c>
      <c r="BP40" s="34">
        <f>VLOOKUP($AX40&amp;"_"&amp;$BC$14,データシート1!$A:$BT,MATCH($BC$12&amp;"_"&amp;BP$20,データシート1!$A$1:$BT$1,0),0)</f>
        <v>0</v>
      </c>
      <c r="BQ40" s="34">
        <f>VLOOKUP($AX40&amp;"_"&amp;$BC$14,データシート1!$A:$BT,MATCH($BC$12&amp;"_"&amp;BQ$20,データシート1!$A$1:$BT$1,0),0)</f>
        <v>0.55892399999999998</v>
      </c>
      <c r="BR40" s="35">
        <f t="shared" si="3"/>
        <v>29.514923348556998</v>
      </c>
      <c r="BT40" s="121" t="str">
        <f t="shared" si="4"/>
        <v>すさみ町</v>
      </c>
      <c r="BU40" s="33">
        <f t="shared" si="25"/>
        <v>29.514923348556998</v>
      </c>
      <c r="BV40" s="59">
        <f t="shared" si="16"/>
        <v>0.4611625930304582</v>
      </c>
      <c r="BW40" s="59">
        <f t="shared" si="5"/>
        <v>0.41393169725998574</v>
      </c>
      <c r="BX40" s="59">
        <f t="shared" si="5"/>
        <v>1.4565216465400301E-2</v>
      </c>
      <c r="BY40" s="59">
        <f t="shared" si="5"/>
        <v>3.2665679305072193E-2</v>
      </c>
      <c r="BZ40" s="59">
        <f t="shared" si="5"/>
        <v>0.10209232523744084</v>
      </c>
      <c r="CA40" s="59">
        <f t="shared" si="5"/>
        <v>0.14603630083534655</v>
      </c>
      <c r="CB40" s="59">
        <f t="shared" si="5"/>
        <v>0.27177178440181604</v>
      </c>
      <c r="CC40" s="59">
        <f t="shared" si="5"/>
        <v>0.26442664149880118</v>
      </c>
      <c r="CD40" s="59">
        <f t="shared" si="5"/>
        <v>9.6288668842291827E-2</v>
      </c>
      <c r="CE40" s="59">
        <f t="shared" si="5"/>
        <v>0.16813797265650937</v>
      </c>
      <c r="CF40" s="59">
        <f t="shared" si="5"/>
        <v>7.3451429030148259E-3</v>
      </c>
      <c r="CG40" s="59">
        <f t="shared" si="5"/>
        <v>0</v>
      </c>
      <c r="CH40" s="59">
        <f t="shared" si="5"/>
        <v>1.8936996494938418E-2</v>
      </c>
      <c r="CI40" s="122">
        <f t="shared" si="6"/>
        <v>1</v>
      </c>
      <c r="CK40" s="123" t="str">
        <f t="shared" si="7"/>
        <v>すさみ町</v>
      </c>
      <c r="CL40" s="124">
        <f t="shared" si="17"/>
        <v>13.611178584515759</v>
      </c>
      <c r="CM40" s="65">
        <f t="shared" si="18"/>
        <v>0</v>
      </c>
      <c r="CN40" s="66">
        <f t="shared" si="19"/>
        <v>12.217162316166579</v>
      </c>
      <c r="CO40" s="65">
        <f t="shared" si="20"/>
        <v>0</v>
      </c>
      <c r="CP40" s="66">
        <f t="shared" si="8"/>
        <v>0.42989124753143015</v>
      </c>
      <c r="CQ40" s="65">
        <f t="shared" si="21"/>
        <v>0</v>
      </c>
      <c r="CR40" s="66">
        <f t="shared" si="9"/>
        <v>0.96412502081775042</v>
      </c>
      <c r="CS40" s="65">
        <f t="shared" si="22"/>
        <v>0</v>
      </c>
      <c r="CT40" s="66">
        <f t="shared" si="10"/>
        <v>3.0132471538590178</v>
      </c>
      <c r="CU40" s="67">
        <f t="shared" si="23"/>
        <v>0</v>
      </c>
      <c r="CV40" s="16"/>
      <c r="CW40" s="959">
        <f t="shared" si="24"/>
        <v>0</v>
      </c>
      <c r="CX40" s="962">
        <f>VLOOKUP($AX40&amp;"_"&amp;$CW$14,データシート1!$A:$BT,MATCH($CW$12&amp;"_"&amp;CX$20,データシート1!$A$1:$BT$1,0),0)</f>
        <v>0</v>
      </c>
      <c r="CY40" s="962">
        <f>VLOOKUP($AX40&amp;"_"&amp;$CW$14,データシート1!$A:$BT,MATCH($CW$12&amp;"_"&amp;CY$20,データシート1!$A$1:$BT$1,0),0)</f>
        <v>0</v>
      </c>
      <c r="CZ40" s="962">
        <f>VLOOKUP($AX40&amp;"_"&amp;$CW$14,データシート1!$A:$BT,MATCH($CW$12&amp;"_"&amp;CZ$20,データシート1!$A$1:$BT$1,0),0)</f>
        <v>0</v>
      </c>
      <c r="DA40" s="962">
        <f>VLOOKUP($AX40&amp;"_"&amp;$CW$14,データシート1!$A:$BT,MATCH($CW$12&amp;"_"&amp;DA$20,データシート1!$A$1:$BT$1,0),0)</f>
        <v>0</v>
      </c>
      <c r="DB40" s="962">
        <f>VLOOKUP($AX40&amp;"_"&amp;$CW$14,データシート1!$A:$BT,MATCH($CW$12&amp;"_"&amp;DB$20,データシート1!$A$1:$BT$1,0),0)</f>
        <v>0</v>
      </c>
      <c r="DC40" s="962">
        <f>VLOOKUP($AX40&amp;"_"&amp;$CW$14,データシート1!$A:$BT,MATCH($CW$12&amp;"_"&amp;DC$20,データシート1!$A$1:$BT$1,0),0)</f>
        <v>0</v>
      </c>
      <c r="DD40" s="961">
        <f t="shared" si="11"/>
        <v>0</v>
      </c>
      <c r="DE40" s="16"/>
      <c r="DF40" s="125">
        <f>VLOOKUP($AX40&amp;"_"&amp;$DF$14,データシート1!$A:$BT,MATCH($DF$12&amp;"_"&amp;DF$20,データシート1!$A$1:$BT$1,0),0)</f>
        <v>0</v>
      </c>
      <c r="DG40" s="64">
        <f>VLOOKUP($AX40&amp;"_"&amp;$DF$14,データシート1!$A:$BT,MATCH($DF$12&amp;"_"&amp;DG$20,データシート1!$A$1:$BT$1,0),0)</f>
        <v>0</v>
      </c>
      <c r="DH40" s="64">
        <f>VLOOKUP($AX40&amp;"_"&amp;$DF$14,データシート1!$A:$BT,MATCH($DF$12&amp;"_"&amp;DH$20,データシート1!$A$1:$BT$1,0),0)</f>
        <v>0</v>
      </c>
      <c r="DI40" s="64">
        <f>VLOOKUP($AX40&amp;"_"&amp;$DF$14,データシート1!$A:$BT,MATCH($DF$12&amp;"_"&amp;DI$20,データシート1!$A$1:$BT$1,0),0)</f>
        <v>0</v>
      </c>
      <c r="DJ40" s="64">
        <f>VLOOKUP($AX40&amp;"_"&amp;$DF$14,データシート1!$A:$BT,MATCH($DF$12&amp;"_"&amp;DJ$20,データシート1!$A$1:$BT$1,0),0)</f>
        <v>0</v>
      </c>
      <c r="DK40" s="64">
        <f>VLOOKUP($AX40&amp;"_"&amp;$DF$14,データシート1!$A:$BT,MATCH($DF$12&amp;"_"&amp;DK$20,データシート1!$A$1:$BT$1,0),0)</f>
        <v>0</v>
      </c>
      <c r="DL40" s="68">
        <f t="shared" si="12"/>
        <v>0</v>
      </c>
      <c r="DM40" s="16"/>
      <c r="DN40" s="126">
        <f t="shared" si="26"/>
        <v>0</v>
      </c>
      <c r="DO40" s="127">
        <f t="shared" si="27"/>
        <v>0</v>
      </c>
      <c r="DP40" s="127">
        <f t="shared" si="29"/>
        <v>0</v>
      </c>
      <c r="DQ40" s="127">
        <f t="shared" si="30"/>
        <v>0</v>
      </c>
      <c r="DR40" s="127">
        <f t="shared" si="31"/>
        <v>0</v>
      </c>
      <c r="DS40" s="128">
        <f t="shared" si="28"/>
        <v>0</v>
      </c>
    </row>
    <row r="41" spans="2:123" ht="30" customHeight="1">
      <c r="B41" s="599"/>
      <c r="C41" s="21"/>
      <c r="D41" s="21"/>
      <c r="E41" s="21"/>
      <c r="F41" s="21"/>
      <c r="G41" s="21"/>
      <c r="H41" s="21"/>
      <c r="I41" s="21"/>
      <c r="J41" s="21"/>
      <c r="K41" s="21"/>
      <c r="L41" s="21"/>
      <c r="M41" s="21"/>
      <c r="N41" s="21"/>
      <c r="O41" s="21"/>
      <c r="P41" s="21"/>
      <c r="Q41" s="21"/>
      <c r="R41" s="21"/>
      <c r="S41" s="21"/>
      <c r="T41" s="21"/>
      <c r="U41" s="21"/>
      <c r="V41" s="21"/>
      <c r="W41" s="21"/>
      <c r="X41" s="21"/>
      <c r="Y41" s="21"/>
      <c r="Z41" s="21"/>
      <c r="AA41" s="598"/>
      <c r="AB41" s="21"/>
      <c r="AC41" s="599"/>
      <c r="AD41" s="21"/>
      <c r="AE41" s="21"/>
      <c r="AF41" s="21"/>
      <c r="AG41" s="21"/>
      <c r="AH41" s="21"/>
      <c r="AI41" s="21"/>
      <c r="AQ41" s="16"/>
      <c r="AR41" s="16"/>
      <c r="AS41" s="16"/>
      <c r="AT41" s="273"/>
      <c r="AX41" s="18" t="str">
        <f>比較地域マスタ!$Y26</f>
        <v>01516</v>
      </c>
      <c r="AY41" s="18" t="str">
        <f>IF(IFERROR(比較地域マスタ!$Z26,"")=0,"",IFERROR(比較地域マスタ!$Z26,""))</f>
        <v>豊富町</v>
      </c>
      <c r="BB41" s="110" t="str">
        <f t="shared" si="0"/>
        <v>01516</v>
      </c>
      <c r="BC41" s="1031" t="str">
        <f t="shared" si="0"/>
        <v>豊富町</v>
      </c>
      <c r="BD41" s="34">
        <f t="shared" si="14"/>
        <v>48.436658451982325</v>
      </c>
      <c r="BE41" s="34">
        <f t="shared" si="15"/>
        <v>24.986742021389226</v>
      </c>
      <c r="BF41" s="34">
        <f>VLOOKUP($AX41&amp;"_"&amp;$BC$14,データシート1!$A:$BT,MATCH($BC$12&amp;"_"&amp;BF$20,データシート1!$A$1:$BT$1,0),0)</f>
        <v>19.047662928690404</v>
      </c>
      <c r="BG41" s="34">
        <f>VLOOKUP($AX41&amp;"_"&amp;$BC$14,データシート1!$A:$BT,MATCH($BC$12&amp;"_"&amp;BG$20,データシート1!$A$1:$BT$1,0),0)</f>
        <v>0.75121726074531614</v>
      </c>
      <c r="BH41" s="34">
        <f>VLOOKUP($AX41&amp;"_"&amp;$BC$14,データシート1!$A:$BT,MATCH($BC$12&amp;"_"&amp;BH$20,データシート1!$A$1:$BT$1,0),0)</f>
        <v>5.187861831953505</v>
      </c>
      <c r="BI41" s="34">
        <f>VLOOKUP($AX41&amp;"_"&amp;$BC$14,データシート1!$A:$BT,MATCH($BC$12&amp;"_"&amp;BI$20,データシート1!$A$1:$BT$1,0),0)</f>
        <v>5.8785309762146678</v>
      </c>
      <c r="BJ41" s="34">
        <f>VLOOKUP($AX41&amp;"_"&amp;$BC$14,データシート1!$A:$BT,MATCH($BC$12&amp;"_"&amp;BJ$20,データシート1!$A$1:$BT$1,0),0)</f>
        <v>8.5817638846423936</v>
      </c>
      <c r="BK41" s="34">
        <f t="shared" si="1"/>
        <v>8.9896215697360358</v>
      </c>
      <c r="BL41" s="34">
        <f t="shared" si="2"/>
        <v>8.7703195943512675</v>
      </c>
      <c r="BM41" s="34">
        <f>VLOOKUP($AX41&amp;"_"&amp;$BC$14,データシート1!$A:$BT,MATCH($BC$12&amp;"_"&amp;BM$20,データシート1!$A$1:$BT$1,0),0)</f>
        <v>3.6125826035442477</v>
      </c>
      <c r="BN41" s="34">
        <f>VLOOKUP($AX41&amp;"_"&amp;$BC$14,データシート1!$A:$BT,MATCH($BC$12&amp;"_"&amp;BN$20,データシート1!$A$1:$BT$1,0),0)</f>
        <v>5.1577369908070203</v>
      </c>
      <c r="BO41" s="34">
        <f>VLOOKUP($AX41&amp;"_"&amp;$BC$14,データシート1!$A:$BT,MATCH($BC$12&amp;"_"&amp;BO$20,データシート1!$A$1:$BT$1,0),0)</f>
        <v>0.219301975384769</v>
      </c>
      <c r="BP41" s="34">
        <f>VLOOKUP($AX41&amp;"_"&amp;$BC$14,データシート1!$A:$BT,MATCH($BC$12&amp;"_"&amp;BP$20,データシート1!$A$1:$BT$1,0),0)</f>
        <v>0</v>
      </c>
      <c r="BQ41" s="34">
        <f>VLOOKUP($AX41&amp;"_"&amp;$BC$14,データシート1!$A:$BT,MATCH($BC$12&amp;"_"&amp;BQ$20,データシート1!$A$1:$BT$1,0),0)</f>
        <v>0</v>
      </c>
      <c r="BR41" s="35">
        <f t="shared" si="3"/>
        <v>48.436658451982325</v>
      </c>
      <c r="BT41" s="121" t="str">
        <f t="shared" si="4"/>
        <v>豊富町</v>
      </c>
      <c r="BU41" s="33">
        <f t="shared" si="25"/>
        <v>48.436658451982325</v>
      </c>
      <c r="BV41" s="59">
        <f t="shared" si="16"/>
        <v>0.51586428172289855</v>
      </c>
      <c r="BW41" s="59">
        <f t="shared" si="5"/>
        <v>0.39324890563153325</v>
      </c>
      <c r="BX41" s="59">
        <f t="shared" si="5"/>
        <v>1.5509270968599852E-2</v>
      </c>
      <c r="BY41" s="59">
        <f t="shared" si="5"/>
        <v>0.10710610512276546</v>
      </c>
      <c r="BZ41" s="59">
        <f t="shared" si="5"/>
        <v>0.12136532874253389</v>
      </c>
      <c r="CA41" s="59">
        <f t="shared" si="5"/>
        <v>0.17717497777328972</v>
      </c>
      <c r="CB41" s="59">
        <f t="shared" si="5"/>
        <v>0.18559541176127778</v>
      </c>
      <c r="CC41" s="59">
        <f t="shared" si="5"/>
        <v>0.18106780844607029</v>
      </c>
      <c r="CD41" s="59">
        <f t="shared" si="5"/>
        <v>7.4583646333191644E-2</v>
      </c>
      <c r="CE41" s="59">
        <f t="shared" si="5"/>
        <v>0.10648416211287866</v>
      </c>
      <c r="CF41" s="59">
        <f t="shared" si="5"/>
        <v>4.5276033152075092E-3</v>
      </c>
      <c r="CG41" s="59">
        <f t="shared" si="5"/>
        <v>0</v>
      </c>
      <c r="CH41" s="59">
        <f t="shared" si="5"/>
        <v>0</v>
      </c>
      <c r="CI41" s="122">
        <f t="shared" si="6"/>
        <v>1</v>
      </c>
      <c r="CK41" s="123" t="str">
        <f t="shared" si="7"/>
        <v>豊富町</v>
      </c>
      <c r="CL41" s="124">
        <f t="shared" si="17"/>
        <v>24.986742021389226</v>
      </c>
      <c r="CM41" s="65">
        <f t="shared" si="18"/>
        <v>0.19422300017528177</v>
      </c>
      <c r="CN41" s="66">
        <f t="shared" si="19"/>
        <v>19.047662928690404</v>
      </c>
      <c r="CO41" s="65">
        <f t="shared" si="20"/>
        <v>0.25478191304457637</v>
      </c>
      <c r="CP41" s="66">
        <f t="shared" si="8"/>
        <v>0.75121726074531614</v>
      </c>
      <c r="CQ41" s="65">
        <f t="shared" si="21"/>
        <v>0</v>
      </c>
      <c r="CR41" s="66">
        <f t="shared" si="9"/>
        <v>5.187861831953505</v>
      </c>
      <c r="CS41" s="65">
        <f t="shared" si="22"/>
        <v>0</v>
      </c>
      <c r="CT41" s="66">
        <f t="shared" si="10"/>
        <v>5.8785309762146678</v>
      </c>
      <c r="CU41" s="67">
        <f t="shared" si="23"/>
        <v>0</v>
      </c>
      <c r="CV41" s="16"/>
      <c r="CW41" s="959">
        <f t="shared" si="24"/>
        <v>4.8529999999999998</v>
      </c>
      <c r="CX41" s="962">
        <f>VLOOKUP($AX41&amp;"_"&amp;$CW$14,データシート1!$A:$BT,MATCH($CW$12&amp;"_"&amp;CX$20,データシート1!$A$1:$BT$1,0),0)</f>
        <v>4.8529999999999998</v>
      </c>
      <c r="CY41" s="962">
        <f>VLOOKUP($AX41&amp;"_"&amp;$CW$14,データシート1!$A:$BT,MATCH($CW$12&amp;"_"&amp;CY$20,データシート1!$A$1:$BT$1,0),0)</f>
        <v>0</v>
      </c>
      <c r="CZ41" s="962">
        <f>VLOOKUP($AX41&amp;"_"&amp;$CW$14,データシート1!$A:$BT,MATCH($CW$12&amp;"_"&amp;CZ$20,データシート1!$A$1:$BT$1,0),0)</f>
        <v>0</v>
      </c>
      <c r="DA41" s="962">
        <f>VLOOKUP($AX41&amp;"_"&amp;$CW$14,データシート1!$A:$BT,MATCH($CW$12&amp;"_"&amp;DA$20,データシート1!$A$1:$BT$1,0),0)</f>
        <v>0</v>
      </c>
      <c r="DB41" s="962">
        <f>VLOOKUP($AX41&amp;"_"&amp;$CW$14,データシート1!$A:$BT,MATCH($CW$12&amp;"_"&amp;DB$20,データシート1!$A$1:$BT$1,0),0)</f>
        <v>0</v>
      </c>
      <c r="DC41" s="962">
        <f>VLOOKUP($AX41&amp;"_"&amp;$CW$14,データシート1!$A:$BT,MATCH($CW$12&amp;"_"&amp;DC$20,データシート1!$A$1:$BT$1,0),0)</f>
        <v>0</v>
      </c>
      <c r="DD41" s="961">
        <f t="shared" si="11"/>
        <v>4.8529999999999998</v>
      </c>
      <c r="DE41" s="16"/>
      <c r="DF41" s="125">
        <f>VLOOKUP($AX41&amp;"_"&amp;$DF$14,データシート1!$A:$BT,MATCH($DF$12&amp;"_"&amp;DF$20,データシート1!$A$1:$BT$1,0),0)</f>
        <v>1</v>
      </c>
      <c r="DG41" s="64">
        <f>VLOOKUP($AX41&amp;"_"&amp;$DF$14,データシート1!$A:$BT,MATCH($DF$12&amp;"_"&amp;DG$20,データシート1!$A$1:$BT$1,0),0)</f>
        <v>0</v>
      </c>
      <c r="DH41" s="64">
        <f>VLOOKUP($AX41&amp;"_"&amp;$DF$14,データシート1!$A:$BT,MATCH($DF$12&amp;"_"&amp;DH$20,データシート1!$A$1:$BT$1,0),0)</f>
        <v>0</v>
      </c>
      <c r="DI41" s="64">
        <f>VLOOKUP($AX41&amp;"_"&amp;$DF$14,データシート1!$A:$BT,MATCH($DF$12&amp;"_"&amp;DI$20,データシート1!$A$1:$BT$1,0),0)</f>
        <v>0</v>
      </c>
      <c r="DJ41" s="64">
        <f>VLOOKUP($AX41&amp;"_"&amp;$DF$14,データシート1!$A:$BT,MATCH($DF$12&amp;"_"&amp;DJ$20,データシート1!$A$1:$BT$1,0),0)</f>
        <v>0</v>
      </c>
      <c r="DK41" s="64">
        <f>VLOOKUP($AX41&amp;"_"&amp;$DF$14,データシート1!$A:$BT,MATCH($DF$12&amp;"_"&amp;DK$20,データシート1!$A$1:$BT$1,0),0)</f>
        <v>0</v>
      </c>
      <c r="DL41" s="68">
        <f t="shared" si="12"/>
        <v>1</v>
      </c>
      <c r="DM41" s="16"/>
      <c r="DN41" s="126">
        <f t="shared" si="26"/>
        <v>1</v>
      </c>
      <c r="DO41" s="127">
        <f t="shared" si="27"/>
        <v>0</v>
      </c>
      <c r="DP41" s="127">
        <f t="shared" si="29"/>
        <v>0</v>
      </c>
      <c r="DQ41" s="127">
        <f t="shared" si="30"/>
        <v>0</v>
      </c>
      <c r="DR41" s="127">
        <f t="shared" si="31"/>
        <v>0</v>
      </c>
      <c r="DS41" s="128">
        <f t="shared" si="28"/>
        <v>0</v>
      </c>
    </row>
    <row r="42" spans="2:123" ht="30" customHeight="1">
      <c r="B42" s="599"/>
      <c r="C42" s="21"/>
      <c r="D42" s="21"/>
      <c r="E42" s="21"/>
      <c r="F42" s="21"/>
      <c r="G42" s="21"/>
      <c r="H42" s="21"/>
      <c r="I42" s="21"/>
      <c r="J42" s="21"/>
      <c r="K42" s="21"/>
      <c r="L42" s="21"/>
      <c r="M42" s="21"/>
      <c r="N42" s="21"/>
      <c r="O42" s="21"/>
      <c r="P42" s="21"/>
      <c r="Q42" s="21"/>
      <c r="R42" s="21"/>
      <c r="S42" s="21"/>
      <c r="T42" s="21"/>
      <c r="U42" s="21"/>
      <c r="V42" s="21"/>
      <c r="W42" s="21"/>
      <c r="X42" s="21"/>
      <c r="Y42" s="21"/>
      <c r="Z42" s="21"/>
      <c r="AA42" s="598"/>
      <c r="AB42" s="21"/>
      <c r="AC42" s="599"/>
      <c r="AD42" s="21"/>
      <c r="AE42" s="21"/>
      <c r="AF42" s="21"/>
      <c r="AG42" s="21"/>
      <c r="AH42" s="21"/>
      <c r="AI42" s="21"/>
      <c r="AQ42" s="16"/>
      <c r="AR42" s="16"/>
      <c r="AS42" s="16"/>
      <c r="AT42" s="273"/>
      <c r="AX42" s="18" t="str">
        <f>比較地域マスタ!$Y27</f>
        <v>38484</v>
      </c>
      <c r="AY42" s="18" t="str">
        <f>IF(IFERROR(比較地域マスタ!$Z27,"")=0,"",IFERROR(比較地域マスタ!$Z27,""))</f>
        <v>松野町</v>
      </c>
      <c r="BB42" s="110" t="str">
        <f t="shared" si="0"/>
        <v>38484</v>
      </c>
      <c r="BC42" s="1031" t="str">
        <f t="shared" si="0"/>
        <v>松野町</v>
      </c>
      <c r="BD42" s="34">
        <f t="shared" si="14"/>
        <v>26.5414720947267</v>
      </c>
      <c r="BE42" s="34">
        <f t="shared" si="15"/>
        <v>8.7470203402155633</v>
      </c>
      <c r="BF42" s="34">
        <f>VLOOKUP($AX42&amp;"_"&amp;$BC$14,データシート1!$A:$BT,MATCH($BC$12&amp;"_"&amp;BF$20,データシート1!$A$1:$BT$1,0),0)</f>
        <v>6.7282162713305658</v>
      </c>
      <c r="BG42" s="34">
        <f>VLOOKUP($AX42&amp;"_"&amp;$BC$14,データシート1!$A:$BT,MATCH($BC$12&amp;"_"&amp;BG$20,データシート1!$A$1:$BT$1,0),0)</f>
        <v>0.27167272326608827</v>
      </c>
      <c r="BH42" s="34">
        <f>VLOOKUP($AX42&amp;"_"&amp;$BC$14,データシート1!$A:$BT,MATCH($BC$12&amp;"_"&amp;BH$20,データシート1!$A$1:$BT$1,0),0)</f>
        <v>1.7471313456189095</v>
      </c>
      <c r="BI42" s="34">
        <f>VLOOKUP($AX42&amp;"_"&amp;$BC$14,データシート1!$A:$BT,MATCH($BC$12&amp;"_"&amp;BI$20,データシート1!$A$1:$BT$1,0),0)</f>
        <v>3.1555074225015964</v>
      </c>
      <c r="BJ42" s="34">
        <f>VLOOKUP($AX42&amp;"_"&amp;$BC$14,データシート1!$A:$BT,MATCH($BC$12&amp;"_"&amp;BJ$20,データシート1!$A$1:$BT$1,0),0)</f>
        <v>6.0750279466292421</v>
      </c>
      <c r="BK42" s="34">
        <f t="shared" si="1"/>
        <v>7.6571787967377372</v>
      </c>
      <c r="BL42" s="34">
        <f t="shared" si="2"/>
        <v>7.4384023053195438</v>
      </c>
      <c r="BM42" s="34">
        <f>VLOOKUP($AX42&amp;"_"&amp;$BC$14,データシート1!$A:$BT,MATCH($BC$12&amp;"_"&amp;BM$20,データシート1!$A$1:$BT$1,0),0)</f>
        <v>2.7685593541834588</v>
      </c>
      <c r="BN42" s="34">
        <f>VLOOKUP($AX42&amp;"_"&amp;$BC$14,データシート1!$A:$BT,MATCH($BC$12&amp;"_"&amp;BN$20,データシート1!$A$1:$BT$1,0),0)</f>
        <v>4.6698429511360855</v>
      </c>
      <c r="BO42" s="34">
        <f>VLOOKUP($AX42&amp;"_"&amp;$BC$14,データシート1!$A:$BT,MATCH($BC$12&amp;"_"&amp;BO$20,データシート1!$A$1:$BT$1,0),0)</f>
        <v>0.218776491418193</v>
      </c>
      <c r="BP42" s="34">
        <f>VLOOKUP($AX42&amp;"_"&amp;$BC$14,データシート1!$A:$BT,MATCH($BC$12&amp;"_"&amp;BP$20,データシート1!$A$1:$BT$1,0),0)</f>
        <v>0</v>
      </c>
      <c r="BQ42" s="34">
        <f>VLOOKUP($AX42&amp;"_"&amp;$BC$14,データシート1!$A:$BT,MATCH($BC$12&amp;"_"&amp;BQ$20,データシート1!$A$1:$BT$1,0),0)</f>
        <v>0.90673758864256471</v>
      </c>
      <c r="BR42" s="35">
        <f t="shared" si="3"/>
        <v>26.5414720947267</v>
      </c>
      <c r="BT42" s="121" t="str">
        <f t="shared" si="4"/>
        <v>松野町</v>
      </c>
      <c r="BU42" s="33">
        <f t="shared" si="25"/>
        <v>26.5414720947267</v>
      </c>
      <c r="BV42" s="59">
        <f t="shared" si="16"/>
        <v>0.3295604821389479</v>
      </c>
      <c r="BW42" s="59">
        <f t="shared" si="5"/>
        <v>0.25349823277765132</v>
      </c>
      <c r="BX42" s="59">
        <f t="shared" si="5"/>
        <v>1.0235782035619066E-2</v>
      </c>
      <c r="BY42" s="59">
        <f t="shared" si="5"/>
        <v>6.582646732567754E-2</v>
      </c>
      <c r="BZ42" s="59">
        <f t="shared" si="5"/>
        <v>0.11888969124393584</v>
      </c>
      <c r="CA42" s="59">
        <f t="shared" ref="CA42:CH68" si="32">BJ42/$BR42</f>
        <v>0.22888813118381018</v>
      </c>
      <c r="CB42" s="59">
        <f t="shared" si="32"/>
        <v>0.28849864730219982</v>
      </c>
      <c r="CC42" s="59">
        <f t="shared" si="32"/>
        <v>0.2802558305271024</v>
      </c>
      <c r="CD42" s="59">
        <f t="shared" si="32"/>
        <v>0.10431069325403093</v>
      </c>
      <c r="CE42" s="59">
        <f t="shared" si="32"/>
        <v>0.17594513727307148</v>
      </c>
      <c r="CF42" s="59">
        <f t="shared" si="32"/>
        <v>8.2428167750974082E-3</v>
      </c>
      <c r="CG42" s="59">
        <f t="shared" si="32"/>
        <v>0</v>
      </c>
      <c r="CH42" s="59">
        <f t="shared" si="32"/>
        <v>3.4163048131106363E-2</v>
      </c>
      <c r="CI42" s="122">
        <f t="shared" si="6"/>
        <v>1</v>
      </c>
      <c r="CK42" s="123" t="str">
        <f t="shared" si="7"/>
        <v>松野町</v>
      </c>
      <c r="CL42" s="124">
        <f t="shared" si="17"/>
        <v>8.7470203402155633</v>
      </c>
      <c r="CM42" s="65">
        <f t="shared" si="18"/>
        <v>0</v>
      </c>
      <c r="CN42" s="66">
        <f t="shared" si="19"/>
        <v>6.7282162713305658</v>
      </c>
      <c r="CO42" s="65">
        <f t="shared" si="20"/>
        <v>0</v>
      </c>
      <c r="CP42" s="66">
        <f t="shared" si="8"/>
        <v>0.27167272326608827</v>
      </c>
      <c r="CQ42" s="65">
        <f t="shared" si="21"/>
        <v>0</v>
      </c>
      <c r="CR42" s="66">
        <f t="shared" si="9"/>
        <v>1.7471313456189095</v>
      </c>
      <c r="CS42" s="65">
        <f t="shared" si="22"/>
        <v>0</v>
      </c>
      <c r="CT42" s="66">
        <f t="shared" si="10"/>
        <v>3.1555074225015964</v>
      </c>
      <c r="CU42" s="67">
        <f t="shared" si="23"/>
        <v>0</v>
      </c>
      <c r="CV42" s="16"/>
      <c r="CW42" s="959">
        <f t="shared" si="24"/>
        <v>0</v>
      </c>
      <c r="CX42" s="962">
        <f>VLOOKUP($AX42&amp;"_"&amp;$CW$14,データシート1!$A:$BT,MATCH($CW$12&amp;"_"&amp;CX$20,データシート1!$A$1:$BT$1,0),0)</f>
        <v>0</v>
      </c>
      <c r="CY42" s="962">
        <f>VLOOKUP($AX42&amp;"_"&amp;$CW$14,データシート1!$A:$BT,MATCH($CW$12&amp;"_"&amp;CY$20,データシート1!$A$1:$BT$1,0),0)</f>
        <v>0</v>
      </c>
      <c r="CZ42" s="962">
        <f>VLOOKUP($AX42&amp;"_"&amp;$CW$14,データシート1!$A:$BT,MATCH($CW$12&amp;"_"&amp;CZ$20,データシート1!$A$1:$BT$1,0),0)</f>
        <v>0</v>
      </c>
      <c r="DA42" s="962">
        <f>VLOOKUP($AX42&amp;"_"&amp;$CW$14,データシート1!$A:$BT,MATCH($CW$12&amp;"_"&amp;DA$20,データシート1!$A$1:$BT$1,0),0)</f>
        <v>0</v>
      </c>
      <c r="DB42" s="962">
        <f>VLOOKUP($AX42&amp;"_"&amp;$CW$14,データシート1!$A:$BT,MATCH($CW$12&amp;"_"&amp;DB$20,データシート1!$A$1:$BT$1,0),0)</f>
        <v>0</v>
      </c>
      <c r="DC42" s="962">
        <f>VLOOKUP($AX42&amp;"_"&amp;$CW$14,データシート1!$A:$BT,MATCH($CW$12&amp;"_"&amp;DC$20,データシート1!$A$1:$BT$1,0),0)</f>
        <v>0</v>
      </c>
      <c r="DD42" s="961">
        <f t="shared" si="11"/>
        <v>0</v>
      </c>
      <c r="DE42" s="16"/>
      <c r="DF42" s="125">
        <f>VLOOKUP($AX42&amp;"_"&amp;$DF$14,データシート1!$A:$BT,MATCH($DF$12&amp;"_"&amp;DF$20,データシート1!$A$1:$BT$1,0),0)</f>
        <v>0</v>
      </c>
      <c r="DG42" s="64">
        <f>VLOOKUP($AX42&amp;"_"&amp;$DF$14,データシート1!$A:$BT,MATCH($DF$12&amp;"_"&amp;DG$20,データシート1!$A$1:$BT$1,0),0)</f>
        <v>0</v>
      </c>
      <c r="DH42" s="64">
        <f>VLOOKUP($AX42&amp;"_"&amp;$DF$14,データシート1!$A:$BT,MATCH($DF$12&amp;"_"&amp;DH$20,データシート1!$A$1:$BT$1,0),0)</f>
        <v>0</v>
      </c>
      <c r="DI42" s="64">
        <f>VLOOKUP($AX42&amp;"_"&amp;$DF$14,データシート1!$A:$BT,MATCH($DF$12&amp;"_"&amp;DI$20,データシート1!$A$1:$BT$1,0),0)</f>
        <v>0</v>
      </c>
      <c r="DJ42" s="64">
        <f>VLOOKUP($AX42&amp;"_"&amp;$DF$14,データシート1!$A:$BT,MATCH($DF$12&amp;"_"&amp;DJ$20,データシート1!$A$1:$BT$1,0),0)</f>
        <v>0</v>
      </c>
      <c r="DK42" s="64">
        <f>VLOOKUP($AX42&amp;"_"&amp;$DF$14,データシート1!$A:$BT,MATCH($DF$12&amp;"_"&amp;DK$20,データシート1!$A$1:$BT$1,0),0)</f>
        <v>0</v>
      </c>
      <c r="DL42" s="68">
        <f t="shared" si="12"/>
        <v>0</v>
      </c>
      <c r="DM42" s="16"/>
      <c r="DN42" s="126">
        <f t="shared" si="26"/>
        <v>0</v>
      </c>
      <c r="DO42" s="127">
        <f t="shared" si="27"/>
        <v>0</v>
      </c>
      <c r="DP42" s="127">
        <f t="shared" si="29"/>
        <v>0</v>
      </c>
      <c r="DQ42" s="127">
        <f t="shared" si="30"/>
        <v>0</v>
      </c>
      <c r="DR42" s="127">
        <f t="shared" si="31"/>
        <v>0</v>
      </c>
      <c r="DS42" s="128">
        <f t="shared" si="28"/>
        <v>0</v>
      </c>
    </row>
    <row r="43" spans="2:123" ht="30" customHeight="1">
      <c r="B43" s="599"/>
      <c r="C43" s="21"/>
      <c r="D43" s="21"/>
      <c r="E43" s="21"/>
      <c r="F43" s="21"/>
      <c r="G43" s="21"/>
      <c r="H43" s="21"/>
      <c r="I43" s="21"/>
      <c r="J43" s="21"/>
      <c r="K43" s="21"/>
      <c r="L43" s="21"/>
      <c r="M43" s="21"/>
      <c r="N43" s="21"/>
      <c r="O43" s="21"/>
      <c r="P43" s="21"/>
      <c r="Q43" s="21"/>
      <c r="R43" s="21"/>
      <c r="S43" s="21"/>
      <c r="T43" s="21"/>
      <c r="U43" s="21"/>
      <c r="V43" s="21"/>
      <c r="W43" s="21"/>
      <c r="X43" s="21"/>
      <c r="Y43" s="21"/>
      <c r="Z43" s="21"/>
      <c r="AA43" s="598"/>
      <c r="AB43" s="21"/>
      <c r="AC43" s="599"/>
      <c r="AD43" s="21"/>
      <c r="AE43" s="21"/>
      <c r="AF43" s="21"/>
      <c r="AG43" s="21"/>
      <c r="AH43" s="21"/>
      <c r="AI43" s="21"/>
      <c r="AQ43" s="16"/>
      <c r="AR43" s="16"/>
      <c r="AS43" s="16"/>
      <c r="AT43" s="273"/>
      <c r="AW43" s="23"/>
      <c r="AX43" s="18" t="str">
        <f>比較地域マスタ!$Y28</f>
        <v>36383</v>
      </c>
      <c r="AY43" s="18" t="str">
        <f>IF(IFERROR(比較地域マスタ!$Z28,"")=0,"",IFERROR(比較地域マスタ!$Z28,""))</f>
        <v>牟岐町</v>
      </c>
      <c r="AZ43" s="23"/>
      <c r="BB43" s="110" t="str">
        <f t="shared" si="0"/>
        <v>36383</v>
      </c>
      <c r="BC43" s="1031" t="str">
        <f t="shared" si="0"/>
        <v>牟岐町</v>
      </c>
      <c r="BD43" s="34">
        <f t="shared" si="14"/>
        <v>21.126712485165864</v>
      </c>
      <c r="BE43" s="34">
        <f t="shared" si="15"/>
        <v>1.5758129845978841</v>
      </c>
      <c r="BF43" s="34">
        <f>VLOOKUP($AX43&amp;"_"&amp;$BC$14,データシート1!$A:$BT,MATCH($BC$12&amp;"_"&amp;BF$20,データシート1!$A$1:$BT$1,0),0)</f>
        <v>0.7801691266053532</v>
      </c>
      <c r="BG43" s="34">
        <f>VLOOKUP($AX43&amp;"_"&amp;$BC$14,データシート1!$A:$BT,MATCH($BC$12&amp;"_"&amp;BG$20,データシート1!$A$1:$BT$1,0),0)</f>
        <v>0.29379466759901729</v>
      </c>
      <c r="BH43" s="34">
        <f>VLOOKUP($AX43&amp;"_"&amp;$BC$14,データシート1!$A:$BT,MATCH($BC$12&amp;"_"&amp;BH$20,データシート1!$A$1:$BT$1,0),0)</f>
        <v>0.50184919039351361</v>
      </c>
      <c r="BI43" s="34">
        <f>VLOOKUP($AX43&amp;"_"&amp;$BC$14,データシート1!$A:$BT,MATCH($BC$12&amp;"_"&amp;BI$20,データシート1!$A$1:$BT$1,0),0)</f>
        <v>5.4417655261884175</v>
      </c>
      <c r="BJ43" s="34">
        <f>VLOOKUP($AX43&amp;"_"&amp;$BC$14,データシート1!$A:$BT,MATCH($BC$12&amp;"_"&amp;BJ$20,データシート1!$A$1:$BT$1,0),0)</f>
        <v>6.7826136375992441</v>
      </c>
      <c r="BK43" s="34">
        <f t="shared" si="1"/>
        <v>6.6280854785534995</v>
      </c>
      <c r="BL43" s="34">
        <f t="shared" si="2"/>
        <v>6.4043460830065246</v>
      </c>
      <c r="BM43" s="34">
        <f>VLOOKUP($AX43&amp;"_"&amp;$BC$14,データシート1!$A:$BT,MATCH($BC$12&amp;"_"&amp;BM$20,データシート1!$A$1:$BT$1,0),0)</f>
        <v>2.9751479756051009</v>
      </c>
      <c r="BN43" s="34">
        <f>VLOOKUP($AX43&amp;"_"&amp;$BC$14,データシート1!$A:$BT,MATCH($BC$12&amp;"_"&amp;BN$20,データシート1!$A$1:$BT$1,0),0)</f>
        <v>3.4291981074014242</v>
      </c>
      <c r="BO43" s="34">
        <f>VLOOKUP($AX43&amp;"_"&amp;$BC$14,データシート1!$A:$BT,MATCH($BC$12&amp;"_"&amp;BO$20,データシート1!$A$1:$BT$1,0),0)</f>
        <v>0.223739395546975</v>
      </c>
      <c r="BP43" s="34">
        <f>VLOOKUP($AX43&amp;"_"&amp;$BC$14,データシート1!$A:$BT,MATCH($BC$12&amp;"_"&amp;BP$20,データシート1!$A$1:$BT$1,0),0)</f>
        <v>0</v>
      </c>
      <c r="BQ43" s="34">
        <f>VLOOKUP($AX43&amp;"_"&amp;$BC$14,データシート1!$A:$BT,MATCH($BC$12&amp;"_"&amp;BQ$20,データシート1!$A$1:$BT$1,0),0)</f>
        <v>0.69843485822682017</v>
      </c>
      <c r="BR43" s="35">
        <f t="shared" si="3"/>
        <v>21.126712485165864</v>
      </c>
      <c r="BT43" s="121" t="str">
        <f t="shared" si="4"/>
        <v>牟岐町</v>
      </c>
      <c r="BU43" s="33">
        <f t="shared" si="25"/>
        <v>21.126712485165864</v>
      </c>
      <c r="BV43" s="59">
        <f t="shared" si="16"/>
        <v>7.4588651012519921E-2</v>
      </c>
      <c r="BW43" s="59">
        <f t="shared" si="16"/>
        <v>3.6928089363319046E-2</v>
      </c>
      <c r="BX43" s="59">
        <f t="shared" si="16"/>
        <v>1.3906312579645575E-2</v>
      </c>
      <c r="BY43" s="59">
        <f t="shared" si="16"/>
        <v>2.3754249069555301E-2</v>
      </c>
      <c r="BZ43" s="59">
        <f t="shared" si="16"/>
        <v>0.25757748774256084</v>
      </c>
      <c r="CA43" s="59">
        <f t="shared" si="32"/>
        <v>0.32104444278122596</v>
      </c>
      <c r="CB43" s="59">
        <f t="shared" si="32"/>
        <v>0.31373009327444645</v>
      </c>
      <c r="CC43" s="59">
        <f t="shared" si="32"/>
        <v>0.30313973778472825</v>
      </c>
      <c r="CD43" s="59">
        <f t="shared" si="32"/>
        <v>0.1408239913187678</v>
      </c>
      <c r="CE43" s="59">
        <f t="shared" si="32"/>
        <v>0.16231574646596048</v>
      </c>
      <c r="CF43" s="59">
        <f t="shared" si="32"/>
        <v>1.059035548971823E-2</v>
      </c>
      <c r="CG43" s="59">
        <f t="shared" si="32"/>
        <v>0</v>
      </c>
      <c r="CH43" s="59">
        <f t="shared" si="32"/>
        <v>3.3059325189246869E-2</v>
      </c>
      <c r="CI43" s="122">
        <f t="shared" si="6"/>
        <v>1</v>
      </c>
      <c r="CJ43" s="23"/>
      <c r="CK43" s="123" t="str">
        <f t="shared" si="7"/>
        <v>牟岐町</v>
      </c>
      <c r="CL43" s="124">
        <f t="shared" si="17"/>
        <v>1.5758129845978841</v>
      </c>
      <c r="CM43" s="65">
        <f t="shared" si="18"/>
        <v>0</v>
      </c>
      <c r="CN43" s="66">
        <f t="shared" si="19"/>
        <v>0.7801691266053532</v>
      </c>
      <c r="CO43" s="65">
        <f t="shared" si="20"/>
        <v>0</v>
      </c>
      <c r="CP43" s="66">
        <f t="shared" si="8"/>
        <v>0.29379466759901729</v>
      </c>
      <c r="CQ43" s="65">
        <f t="shared" si="21"/>
        <v>0</v>
      </c>
      <c r="CR43" s="66">
        <f t="shared" si="9"/>
        <v>0.50184919039351361</v>
      </c>
      <c r="CS43" s="65">
        <f t="shared" si="22"/>
        <v>0</v>
      </c>
      <c r="CT43" s="66">
        <f t="shared" si="10"/>
        <v>5.4417655261884175</v>
      </c>
      <c r="CU43" s="67">
        <f t="shared" si="23"/>
        <v>0</v>
      </c>
      <c r="CV43" s="16"/>
      <c r="CW43" s="959">
        <f t="shared" si="24"/>
        <v>0</v>
      </c>
      <c r="CX43" s="962">
        <f>VLOOKUP($AX43&amp;"_"&amp;$CW$14,データシート1!$A:$BT,MATCH($CW$12&amp;"_"&amp;CX$20,データシート1!$A$1:$BT$1,0),0)</f>
        <v>0</v>
      </c>
      <c r="CY43" s="962">
        <f>VLOOKUP($AX43&amp;"_"&amp;$CW$14,データシート1!$A:$BT,MATCH($CW$12&amp;"_"&amp;CY$20,データシート1!$A$1:$BT$1,0),0)</f>
        <v>0</v>
      </c>
      <c r="CZ43" s="962">
        <f>VLOOKUP($AX43&amp;"_"&amp;$CW$14,データシート1!$A:$BT,MATCH($CW$12&amp;"_"&amp;CZ$20,データシート1!$A$1:$BT$1,0),0)</f>
        <v>0</v>
      </c>
      <c r="DA43" s="962">
        <f>VLOOKUP($AX43&amp;"_"&amp;$CW$14,データシート1!$A:$BT,MATCH($CW$12&amp;"_"&amp;DA$20,データシート1!$A$1:$BT$1,0),0)</f>
        <v>0</v>
      </c>
      <c r="DB43" s="962">
        <f>VLOOKUP($AX43&amp;"_"&amp;$CW$14,データシート1!$A:$BT,MATCH($CW$12&amp;"_"&amp;DB$20,データシート1!$A$1:$BT$1,0),0)</f>
        <v>0</v>
      </c>
      <c r="DC43" s="962">
        <f>VLOOKUP($AX43&amp;"_"&amp;$CW$14,データシート1!$A:$BT,MATCH($CW$12&amp;"_"&amp;DC$20,データシート1!$A$1:$BT$1,0),0)</f>
        <v>0</v>
      </c>
      <c r="DD43" s="961">
        <f t="shared" si="11"/>
        <v>0</v>
      </c>
      <c r="DE43" s="16"/>
      <c r="DF43" s="125">
        <f>VLOOKUP($AX43&amp;"_"&amp;$DF$14,データシート1!$A:$BT,MATCH($DF$12&amp;"_"&amp;DF$20,データシート1!$A$1:$BT$1,0),0)</f>
        <v>0</v>
      </c>
      <c r="DG43" s="64">
        <f>VLOOKUP($AX43&amp;"_"&amp;$DF$14,データシート1!$A:$BT,MATCH($DF$12&amp;"_"&amp;DG$20,データシート1!$A$1:$BT$1,0),0)</f>
        <v>0</v>
      </c>
      <c r="DH43" s="64">
        <f>VLOOKUP($AX43&amp;"_"&amp;$DF$14,データシート1!$A:$BT,MATCH($DF$12&amp;"_"&amp;DH$20,データシート1!$A$1:$BT$1,0),0)</f>
        <v>0</v>
      </c>
      <c r="DI43" s="64">
        <f>VLOOKUP($AX43&amp;"_"&amp;$DF$14,データシート1!$A:$BT,MATCH($DF$12&amp;"_"&amp;DI$20,データシート1!$A$1:$BT$1,0),0)</f>
        <v>0</v>
      </c>
      <c r="DJ43" s="64">
        <f>VLOOKUP($AX43&amp;"_"&amp;$DF$14,データシート1!$A:$BT,MATCH($DF$12&amp;"_"&amp;DJ$20,データシート1!$A$1:$BT$1,0),0)</f>
        <v>0</v>
      </c>
      <c r="DK43" s="64">
        <f>VLOOKUP($AX43&amp;"_"&amp;$DF$14,データシート1!$A:$BT,MATCH($DF$12&amp;"_"&amp;DK$20,データシート1!$A$1:$BT$1,0),0)</f>
        <v>0</v>
      </c>
      <c r="DL43" s="68">
        <f t="shared" si="12"/>
        <v>0</v>
      </c>
      <c r="DM43" s="16"/>
      <c r="DN43" s="126">
        <f t="shared" si="26"/>
        <v>0</v>
      </c>
      <c r="DO43" s="127">
        <f t="shared" si="27"/>
        <v>0</v>
      </c>
      <c r="DP43" s="127">
        <f t="shared" si="29"/>
        <v>0</v>
      </c>
      <c r="DQ43" s="127">
        <f t="shared" si="30"/>
        <v>0</v>
      </c>
      <c r="DR43" s="127">
        <f t="shared" si="31"/>
        <v>0</v>
      </c>
      <c r="DS43" s="128">
        <f t="shared" si="28"/>
        <v>0</v>
      </c>
    </row>
    <row r="44" spans="2:123" ht="30" customHeight="1">
      <c r="B44" s="599"/>
      <c r="C44" s="21"/>
      <c r="D44" s="21"/>
      <c r="E44" s="21"/>
      <c r="F44" s="21"/>
      <c r="G44" s="21"/>
      <c r="H44" s="21"/>
      <c r="I44" s="21"/>
      <c r="J44" s="21"/>
      <c r="K44" s="21"/>
      <c r="L44" s="21"/>
      <c r="M44" s="21"/>
      <c r="N44" s="21"/>
      <c r="O44" s="21"/>
      <c r="P44" s="21"/>
      <c r="Q44" s="21"/>
      <c r="R44" s="21"/>
      <c r="S44" s="21"/>
      <c r="T44" s="21"/>
      <c r="U44" s="21"/>
      <c r="V44" s="21"/>
      <c r="W44" s="21"/>
      <c r="X44" s="21"/>
      <c r="Y44" s="21"/>
      <c r="Z44" s="21"/>
      <c r="AA44" s="598"/>
      <c r="AB44" s="21"/>
      <c r="AC44" s="599"/>
      <c r="AD44" s="21"/>
      <c r="AE44" s="21"/>
      <c r="AF44" s="21"/>
      <c r="AG44" s="21"/>
      <c r="AH44" s="21"/>
      <c r="AI44" s="21"/>
      <c r="AQ44" s="16"/>
      <c r="AR44" s="16"/>
      <c r="AS44" s="16"/>
      <c r="AT44" s="273"/>
      <c r="AX44" s="18" t="str">
        <f>比較地域マスタ!$Y29</f>
        <v>39307</v>
      </c>
      <c r="AY44" s="18" t="str">
        <f>IF(IFERROR(比較地域マスタ!$Z29,"")=0,"",IFERROR(比較地域マスタ!$Z29,""))</f>
        <v>芸西村</v>
      </c>
      <c r="BB44" s="110" t="str">
        <f t="shared" si="0"/>
        <v>39307</v>
      </c>
      <c r="BC44" s="1031" t="str">
        <f t="shared" si="0"/>
        <v>芸西村</v>
      </c>
      <c r="BD44" s="34">
        <f t="shared" si="14"/>
        <v>24.157931201540901</v>
      </c>
      <c r="BE44" s="34">
        <f t="shared" si="15"/>
        <v>5.6212201649064033</v>
      </c>
      <c r="BF44" s="34">
        <f>VLOOKUP($AX44&amp;"_"&amp;$BC$14,データシート1!$A:$BT,MATCH($BC$12&amp;"_"&amp;BF$20,データシート1!$A$1:$BT$1,0),0)</f>
        <v>0</v>
      </c>
      <c r="BG44" s="34">
        <f>VLOOKUP($AX44&amp;"_"&amp;$BC$14,データシート1!$A:$BT,MATCH($BC$12&amp;"_"&amp;BG$20,データシート1!$A$1:$BT$1,0),0)</f>
        <v>0.27950254337047525</v>
      </c>
      <c r="BH44" s="34">
        <f>VLOOKUP($AX44&amp;"_"&amp;$BC$14,データシート1!$A:$BT,MATCH($BC$12&amp;"_"&amp;BH$20,データシート1!$A$1:$BT$1,0),0)</f>
        <v>5.3417176215359277</v>
      </c>
      <c r="BI44" s="34">
        <f>VLOOKUP($AX44&amp;"_"&amp;$BC$14,データシート1!$A:$BT,MATCH($BC$12&amp;"_"&amp;BI$20,データシート1!$A$1:$BT$1,0),0)</f>
        <v>5.4410160124777924</v>
      </c>
      <c r="BJ44" s="34">
        <f>VLOOKUP($AX44&amp;"_"&amp;$BC$14,データシート1!$A:$BT,MATCH($BC$12&amp;"_"&amp;BJ$20,データシート1!$A$1:$BT$1,0),0)</f>
        <v>4.298508310259975</v>
      </c>
      <c r="BK44" s="34">
        <f t="shared" si="1"/>
        <v>8.1492933338600686</v>
      </c>
      <c r="BL44" s="34">
        <f t="shared" si="2"/>
        <v>7.936530714503812</v>
      </c>
      <c r="BM44" s="34">
        <f>VLOOKUP($AX44&amp;"_"&amp;$BC$14,データシート1!$A:$BT,MATCH($BC$12&amp;"_"&amp;BM$20,データシート1!$A$1:$BT$1,0),0)</f>
        <v>2.8949589712374899</v>
      </c>
      <c r="BN44" s="34">
        <f>VLOOKUP($AX44&amp;"_"&amp;$BC$14,データシート1!$A:$BT,MATCH($BC$12&amp;"_"&amp;BN$20,データシート1!$A$1:$BT$1,0),0)</f>
        <v>5.0415717432663216</v>
      </c>
      <c r="BO44" s="34">
        <f>VLOOKUP($AX44&amp;"_"&amp;$BC$14,データシート1!$A:$BT,MATCH($BC$12&amp;"_"&amp;BO$20,データシート1!$A$1:$BT$1,0),0)</f>
        <v>0.21276261935625701</v>
      </c>
      <c r="BP44" s="34">
        <f>VLOOKUP($AX44&amp;"_"&amp;$BC$14,データシート1!$A:$BT,MATCH($BC$12&amp;"_"&amp;BP$20,データシート1!$A$1:$BT$1,0),0)</f>
        <v>0</v>
      </c>
      <c r="BQ44" s="34">
        <f>VLOOKUP($AX44&amp;"_"&amp;$BC$14,データシート1!$A:$BT,MATCH($BC$12&amp;"_"&amp;BQ$20,データシート1!$A$1:$BT$1,0),0)</f>
        <v>0.64789338003666019</v>
      </c>
      <c r="BR44" s="35">
        <f t="shared" si="3"/>
        <v>24.157931201540901</v>
      </c>
      <c r="BT44" s="121" t="str">
        <f t="shared" si="4"/>
        <v>芸西村</v>
      </c>
      <c r="BU44" s="33">
        <f t="shared" si="25"/>
        <v>24.157931201540901</v>
      </c>
      <c r="BV44" s="59">
        <f t="shared" si="16"/>
        <v>0.23268632226868238</v>
      </c>
      <c r="BW44" s="59">
        <f t="shared" si="16"/>
        <v>0</v>
      </c>
      <c r="BX44" s="59">
        <f t="shared" si="16"/>
        <v>1.1569804592896901E-2</v>
      </c>
      <c r="BY44" s="59">
        <f t="shared" si="16"/>
        <v>0.22111651767578547</v>
      </c>
      <c r="BZ44" s="59">
        <f t="shared" si="16"/>
        <v>0.22522690238188692</v>
      </c>
      <c r="CA44" s="59">
        <f t="shared" si="32"/>
        <v>0.17793362661724102</v>
      </c>
      <c r="CB44" s="59">
        <f t="shared" si="32"/>
        <v>0.3373340732645298</v>
      </c>
      <c r="CC44" s="59">
        <f t="shared" si="32"/>
        <v>0.32852691930828848</v>
      </c>
      <c r="CD44" s="59">
        <f t="shared" si="32"/>
        <v>0.1198347220664672</v>
      </c>
      <c r="CE44" s="59">
        <f t="shared" si="32"/>
        <v>0.20869219724182125</v>
      </c>
      <c r="CF44" s="59">
        <f t="shared" si="32"/>
        <v>8.8071539562413377E-3</v>
      </c>
      <c r="CG44" s="59">
        <f t="shared" si="32"/>
        <v>0</v>
      </c>
      <c r="CH44" s="59">
        <f t="shared" si="32"/>
        <v>2.6819075467659857E-2</v>
      </c>
      <c r="CI44" s="122">
        <f t="shared" si="6"/>
        <v>1</v>
      </c>
      <c r="CK44" s="123" t="str">
        <f t="shared" si="7"/>
        <v>芸西村</v>
      </c>
      <c r="CL44" s="124">
        <f t="shared" si="17"/>
        <v>5.6212201649064033</v>
      </c>
      <c r="CM44" s="65">
        <f t="shared" si="18"/>
        <v>0</v>
      </c>
      <c r="CN44" s="66">
        <f t="shared" si="19"/>
        <v>0</v>
      </c>
      <c r="CO44" s="65">
        <f t="shared" si="20"/>
        <v>0</v>
      </c>
      <c r="CP44" s="66">
        <f t="shared" si="8"/>
        <v>0.27950254337047525</v>
      </c>
      <c r="CQ44" s="65">
        <f t="shared" si="21"/>
        <v>0</v>
      </c>
      <c r="CR44" s="66">
        <f t="shared" si="9"/>
        <v>5.3417176215359277</v>
      </c>
      <c r="CS44" s="65">
        <f t="shared" si="22"/>
        <v>0</v>
      </c>
      <c r="CT44" s="66">
        <f t="shared" si="10"/>
        <v>5.4410160124777924</v>
      </c>
      <c r="CU44" s="67">
        <f t="shared" si="23"/>
        <v>0</v>
      </c>
      <c r="CV44" s="16"/>
      <c r="CW44" s="959">
        <f t="shared" si="24"/>
        <v>0</v>
      </c>
      <c r="CX44" s="962">
        <f>VLOOKUP($AX44&amp;"_"&amp;$CW$14,データシート1!$A:$BT,MATCH($CW$12&amp;"_"&amp;CX$20,データシート1!$A$1:$BT$1,0),0)</f>
        <v>0</v>
      </c>
      <c r="CY44" s="962">
        <f>VLOOKUP($AX44&amp;"_"&amp;$CW$14,データシート1!$A:$BT,MATCH($CW$12&amp;"_"&amp;CY$20,データシート1!$A$1:$BT$1,0),0)</f>
        <v>0</v>
      </c>
      <c r="CZ44" s="962">
        <f>VLOOKUP($AX44&amp;"_"&amp;$CW$14,データシート1!$A:$BT,MATCH($CW$12&amp;"_"&amp;CZ$20,データシート1!$A$1:$BT$1,0),0)</f>
        <v>0</v>
      </c>
      <c r="DA44" s="962">
        <f>VLOOKUP($AX44&amp;"_"&amp;$CW$14,データシート1!$A:$BT,MATCH($CW$12&amp;"_"&amp;DA$20,データシート1!$A$1:$BT$1,0),0)</f>
        <v>0</v>
      </c>
      <c r="DB44" s="962">
        <f>VLOOKUP($AX44&amp;"_"&amp;$CW$14,データシート1!$A:$BT,MATCH($CW$12&amp;"_"&amp;DB$20,データシート1!$A$1:$BT$1,0),0)</f>
        <v>0</v>
      </c>
      <c r="DC44" s="962">
        <f>VLOOKUP($AX44&amp;"_"&amp;$CW$14,データシート1!$A:$BT,MATCH($CW$12&amp;"_"&amp;DC$20,データシート1!$A$1:$BT$1,0),0)</f>
        <v>0</v>
      </c>
      <c r="DD44" s="961">
        <f t="shared" si="11"/>
        <v>0</v>
      </c>
      <c r="DE44" s="16"/>
      <c r="DF44" s="125">
        <f>VLOOKUP($AX44&amp;"_"&amp;$DF$14,データシート1!$A:$BT,MATCH($DF$12&amp;"_"&amp;DF$20,データシート1!$A$1:$BT$1,0),0)</f>
        <v>0</v>
      </c>
      <c r="DG44" s="64">
        <f>VLOOKUP($AX44&amp;"_"&amp;$DF$14,データシート1!$A:$BT,MATCH($DF$12&amp;"_"&amp;DG$20,データシート1!$A$1:$BT$1,0),0)</f>
        <v>0</v>
      </c>
      <c r="DH44" s="64">
        <f>VLOOKUP($AX44&amp;"_"&amp;$DF$14,データシート1!$A:$BT,MATCH($DF$12&amp;"_"&amp;DH$20,データシート1!$A$1:$BT$1,0),0)</f>
        <v>0</v>
      </c>
      <c r="DI44" s="64">
        <f>VLOOKUP($AX44&amp;"_"&amp;$DF$14,データシート1!$A:$BT,MATCH($DF$12&amp;"_"&amp;DI$20,データシート1!$A$1:$BT$1,0),0)</f>
        <v>0</v>
      </c>
      <c r="DJ44" s="64">
        <f>VLOOKUP($AX44&amp;"_"&amp;$DF$14,データシート1!$A:$BT,MATCH($DF$12&amp;"_"&amp;DJ$20,データシート1!$A$1:$BT$1,0),0)</f>
        <v>0</v>
      </c>
      <c r="DK44" s="64">
        <f>VLOOKUP($AX44&amp;"_"&amp;$DF$14,データシート1!$A:$BT,MATCH($DF$12&amp;"_"&amp;DK$20,データシート1!$A$1:$BT$1,0),0)</f>
        <v>0</v>
      </c>
      <c r="DL44" s="68">
        <f t="shared" si="12"/>
        <v>0</v>
      </c>
      <c r="DM44" s="16"/>
      <c r="DN44" s="126">
        <f t="shared" si="26"/>
        <v>0</v>
      </c>
      <c r="DO44" s="127">
        <f t="shared" si="27"/>
        <v>0</v>
      </c>
      <c r="DP44" s="127">
        <f t="shared" si="29"/>
        <v>0</v>
      </c>
      <c r="DQ44" s="127">
        <f t="shared" si="30"/>
        <v>0</v>
      </c>
      <c r="DR44" s="127">
        <f t="shared" si="31"/>
        <v>0</v>
      </c>
      <c r="DS44" s="128">
        <f t="shared" si="28"/>
        <v>0</v>
      </c>
    </row>
    <row r="45" spans="2:123" ht="30" customHeight="1">
      <c r="B45" s="599"/>
      <c r="C45" s="21"/>
      <c r="D45" s="21"/>
      <c r="E45" s="21"/>
      <c r="F45" s="21"/>
      <c r="G45" s="21"/>
      <c r="H45" s="21"/>
      <c r="I45" s="21"/>
      <c r="J45" s="21"/>
      <c r="K45" s="21"/>
      <c r="L45" s="21"/>
      <c r="M45" s="21"/>
      <c r="N45" s="21"/>
      <c r="O45" s="21"/>
      <c r="P45" s="21"/>
      <c r="Q45" s="21"/>
      <c r="R45" s="21"/>
      <c r="S45" s="21"/>
      <c r="T45" s="21"/>
      <c r="U45" s="21"/>
      <c r="V45" s="21"/>
      <c r="W45" s="21"/>
      <c r="X45" s="21"/>
      <c r="Y45" s="21"/>
      <c r="Z45" s="21"/>
      <c r="AA45" s="598"/>
      <c r="AB45" s="21"/>
      <c r="AC45" s="599"/>
      <c r="AD45" s="21"/>
      <c r="AE45" s="21"/>
      <c r="AF45" s="21"/>
      <c r="AG45" s="21"/>
      <c r="AH45" s="21"/>
      <c r="AI45" s="21"/>
      <c r="AQ45" s="16"/>
      <c r="AR45" s="16"/>
      <c r="AS45" s="16"/>
      <c r="AT45" s="273"/>
      <c r="AX45" s="18" t="str">
        <f>比較地域マスタ!$Y30</f>
        <v>01343</v>
      </c>
      <c r="AY45" s="18" t="str">
        <f>IF(IFERROR(比較地域マスタ!$Z30,"")=0,"",IFERROR(比較地域マスタ!$Z30,""))</f>
        <v>鹿部町</v>
      </c>
      <c r="BB45" s="110" t="str">
        <f t="shared" si="0"/>
        <v>01343</v>
      </c>
      <c r="BC45" s="1031" t="str">
        <f t="shared" si="0"/>
        <v>鹿部町</v>
      </c>
      <c r="BD45" s="34">
        <f t="shared" si="14"/>
        <v>41.663080561979456</v>
      </c>
      <c r="BE45" s="34">
        <f t="shared" si="15"/>
        <v>21.698309071540301</v>
      </c>
      <c r="BF45" s="34">
        <f>VLOOKUP($AX45&amp;"_"&amp;$BC$14,データシート1!$A:$BT,MATCH($BC$12&amp;"_"&amp;BF$20,データシート1!$A$1:$BT$1,0),0)</f>
        <v>20.342107047269806</v>
      </c>
      <c r="BG45" s="34">
        <f>VLOOKUP($AX45&amp;"_"&amp;$BC$14,データシート1!$A:$BT,MATCH($BC$12&amp;"_"&amp;BG$20,データシート1!$A$1:$BT$1,0),0)</f>
        <v>0.3363659376471565</v>
      </c>
      <c r="BH45" s="34">
        <f>VLOOKUP($AX45&amp;"_"&amp;$BC$14,データシート1!$A:$BT,MATCH($BC$12&amp;"_"&amp;BH$20,データシート1!$A$1:$BT$1,0),0)</f>
        <v>1.0198360866233387</v>
      </c>
      <c r="BI45" s="34">
        <f>VLOOKUP($AX45&amp;"_"&amp;$BC$14,データシート1!$A:$BT,MATCH($BC$12&amp;"_"&amp;BI$20,データシート1!$A$1:$BT$1,0),0)</f>
        <v>3.449161197300973</v>
      </c>
      <c r="BJ45" s="34">
        <f>VLOOKUP($AX45&amp;"_"&amp;$BC$14,データシート1!$A:$BT,MATCH($BC$12&amp;"_"&amp;BJ$20,データシート1!$A$1:$BT$1,0),0)</f>
        <v>8.1250067485099429</v>
      </c>
      <c r="BK45" s="34">
        <f t="shared" si="1"/>
        <v>7.9587132292792466</v>
      </c>
      <c r="BL45" s="34">
        <f t="shared" si="2"/>
        <v>7.7414548026533874</v>
      </c>
      <c r="BM45" s="34">
        <f>VLOOKUP($AX45&amp;"_"&amp;$BC$14,データシート1!$A:$BT,MATCH($BC$12&amp;"_"&amp;BM$20,データシート1!$A$1:$BT$1,0),0)</f>
        <v>3.1273711703368372</v>
      </c>
      <c r="BN45" s="34">
        <f>VLOOKUP($AX45&amp;"_"&amp;$BC$14,データシート1!$A:$BT,MATCH($BC$12&amp;"_"&amp;BN$20,データシート1!$A$1:$BT$1,0),0)</f>
        <v>4.6140836323165502</v>
      </c>
      <c r="BO45" s="34">
        <f>VLOOKUP($AX45&amp;"_"&amp;$BC$14,データシート1!$A:$BT,MATCH($BC$12&amp;"_"&amp;BO$20,データシート1!$A$1:$BT$1,0),0)</f>
        <v>0.21725842662585901</v>
      </c>
      <c r="BP45" s="34">
        <f>VLOOKUP($AX45&amp;"_"&amp;$BC$14,データシート1!$A:$BT,MATCH($BC$12&amp;"_"&amp;BP$20,データシート1!$A$1:$BT$1,0),0)</f>
        <v>0</v>
      </c>
      <c r="BQ45" s="34">
        <f>VLOOKUP($AX45&amp;"_"&amp;$BC$14,データシート1!$A:$BT,MATCH($BC$12&amp;"_"&amp;BQ$20,データシート1!$A$1:$BT$1,0),0)</f>
        <v>0.43189031534898942</v>
      </c>
      <c r="BR45" s="35">
        <f t="shared" si="3"/>
        <v>41.663080561979456</v>
      </c>
      <c r="BT45" s="121" t="str">
        <f t="shared" si="4"/>
        <v>鹿部町</v>
      </c>
      <c r="BU45" s="33">
        <f t="shared" si="25"/>
        <v>41.663080561979456</v>
      </c>
      <c r="BV45" s="59">
        <f t="shared" si="16"/>
        <v>0.52080424152172655</v>
      </c>
      <c r="BW45" s="59">
        <f t="shared" si="16"/>
        <v>0.48825259133222704</v>
      </c>
      <c r="BX45" s="59">
        <f t="shared" si="16"/>
        <v>8.0734773595717863E-3</v>
      </c>
      <c r="BY45" s="59">
        <f t="shared" si="16"/>
        <v>2.4478172829927803E-2</v>
      </c>
      <c r="BZ45" s="59">
        <f t="shared" si="16"/>
        <v>8.2786993923070096E-2</v>
      </c>
      <c r="CA45" s="59">
        <f t="shared" si="32"/>
        <v>0.19501694639269168</v>
      </c>
      <c r="CB45" s="59">
        <f t="shared" si="32"/>
        <v>0.191025558406311</v>
      </c>
      <c r="CC45" s="59">
        <f t="shared" si="32"/>
        <v>0.18581090736046099</v>
      </c>
      <c r="CD45" s="59">
        <f t="shared" si="32"/>
        <v>7.5063368530429483E-2</v>
      </c>
      <c r="CE45" s="59">
        <f t="shared" si="32"/>
        <v>0.11074753883003149</v>
      </c>
      <c r="CF45" s="59">
        <f t="shared" si="32"/>
        <v>5.2146510458500007E-3</v>
      </c>
      <c r="CG45" s="59">
        <f t="shared" si="32"/>
        <v>0</v>
      </c>
      <c r="CH45" s="59">
        <f t="shared" si="32"/>
        <v>1.036625975620056E-2</v>
      </c>
      <c r="CI45" s="122">
        <f t="shared" si="6"/>
        <v>1</v>
      </c>
      <c r="CK45" s="123" t="str">
        <f t="shared" si="7"/>
        <v>鹿部町</v>
      </c>
      <c r="CL45" s="124">
        <f t="shared" si="17"/>
        <v>21.698309071540301</v>
      </c>
      <c r="CM45" s="65">
        <f t="shared" si="18"/>
        <v>0</v>
      </c>
      <c r="CN45" s="66">
        <f t="shared" si="19"/>
        <v>20.342107047269806</v>
      </c>
      <c r="CO45" s="65">
        <f t="shared" si="20"/>
        <v>0</v>
      </c>
      <c r="CP45" s="66">
        <f t="shared" si="8"/>
        <v>0.3363659376471565</v>
      </c>
      <c r="CQ45" s="65">
        <f t="shared" si="21"/>
        <v>0</v>
      </c>
      <c r="CR45" s="66">
        <f t="shared" si="9"/>
        <v>1.0198360866233387</v>
      </c>
      <c r="CS45" s="65">
        <f t="shared" si="22"/>
        <v>0</v>
      </c>
      <c r="CT45" s="66">
        <f t="shared" si="10"/>
        <v>3.449161197300973</v>
      </c>
      <c r="CU45" s="67">
        <f t="shared" si="23"/>
        <v>0</v>
      </c>
      <c r="CV45" s="16"/>
      <c r="CW45" s="959">
        <f t="shared" si="24"/>
        <v>0</v>
      </c>
      <c r="CX45" s="962">
        <f>VLOOKUP($AX45&amp;"_"&amp;$CW$14,データシート1!$A:$BT,MATCH($CW$12&amp;"_"&amp;CX$20,データシート1!$A$1:$BT$1,0),0)</f>
        <v>0</v>
      </c>
      <c r="CY45" s="962">
        <f>VLOOKUP($AX45&amp;"_"&amp;$CW$14,データシート1!$A:$BT,MATCH($CW$12&amp;"_"&amp;CY$20,データシート1!$A$1:$BT$1,0),0)</f>
        <v>0</v>
      </c>
      <c r="CZ45" s="962">
        <f>VLOOKUP($AX45&amp;"_"&amp;$CW$14,データシート1!$A:$BT,MATCH($CW$12&amp;"_"&amp;CZ$20,データシート1!$A$1:$BT$1,0),0)</f>
        <v>0</v>
      </c>
      <c r="DA45" s="962">
        <f>VLOOKUP($AX45&amp;"_"&amp;$CW$14,データシート1!$A:$BT,MATCH($CW$12&amp;"_"&amp;DA$20,データシート1!$A$1:$BT$1,0),0)</f>
        <v>0</v>
      </c>
      <c r="DB45" s="962">
        <f>VLOOKUP($AX45&amp;"_"&amp;$CW$14,データシート1!$A:$BT,MATCH($CW$12&amp;"_"&amp;DB$20,データシート1!$A$1:$BT$1,0),0)</f>
        <v>0</v>
      </c>
      <c r="DC45" s="962">
        <f>VLOOKUP($AX45&amp;"_"&amp;$CW$14,データシート1!$A:$BT,MATCH($CW$12&amp;"_"&amp;DC$20,データシート1!$A$1:$BT$1,0),0)</f>
        <v>0</v>
      </c>
      <c r="DD45" s="961">
        <f t="shared" si="11"/>
        <v>0</v>
      </c>
      <c r="DE45" s="16"/>
      <c r="DF45" s="125">
        <f>VLOOKUP($AX45&amp;"_"&amp;$DF$14,データシート1!$A:$BT,MATCH($DF$12&amp;"_"&amp;DF$20,データシート1!$A$1:$BT$1,0),0)</f>
        <v>0</v>
      </c>
      <c r="DG45" s="64">
        <f>VLOOKUP($AX45&amp;"_"&amp;$DF$14,データシート1!$A:$BT,MATCH($DF$12&amp;"_"&amp;DG$20,データシート1!$A$1:$BT$1,0),0)</f>
        <v>0</v>
      </c>
      <c r="DH45" s="64">
        <f>VLOOKUP($AX45&amp;"_"&amp;$DF$14,データシート1!$A:$BT,MATCH($DF$12&amp;"_"&amp;DH$20,データシート1!$A$1:$BT$1,0),0)</f>
        <v>0</v>
      </c>
      <c r="DI45" s="64">
        <f>VLOOKUP($AX45&amp;"_"&amp;$DF$14,データシート1!$A:$BT,MATCH($DF$12&amp;"_"&amp;DI$20,データシート1!$A$1:$BT$1,0),0)</f>
        <v>0</v>
      </c>
      <c r="DJ45" s="64">
        <f>VLOOKUP($AX45&amp;"_"&amp;$DF$14,データシート1!$A:$BT,MATCH($DF$12&amp;"_"&amp;DJ$20,データシート1!$A$1:$BT$1,0),0)</f>
        <v>0</v>
      </c>
      <c r="DK45" s="64">
        <f>VLOOKUP($AX45&amp;"_"&amp;$DF$14,データシート1!$A:$BT,MATCH($DF$12&amp;"_"&amp;DK$20,データシート1!$A$1:$BT$1,0),0)</f>
        <v>0</v>
      </c>
      <c r="DL45" s="68">
        <f t="shared" si="12"/>
        <v>0</v>
      </c>
      <c r="DM45" s="16"/>
      <c r="DN45" s="126">
        <f t="shared" si="26"/>
        <v>0</v>
      </c>
      <c r="DO45" s="127">
        <f t="shared" si="27"/>
        <v>0</v>
      </c>
      <c r="DP45" s="127">
        <f t="shared" si="29"/>
        <v>0</v>
      </c>
      <c r="DQ45" s="127">
        <f t="shared" si="30"/>
        <v>0</v>
      </c>
      <c r="DR45" s="127">
        <f t="shared" si="31"/>
        <v>0</v>
      </c>
      <c r="DS45" s="128">
        <f t="shared" si="28"/>
        <v>0</v>
      </c>
    </row>
    <row r="46" spans="2:123" ht="30" customHeight="1">
      <c r="B46" s="599"/>
      <c r="C46" s="21"/>
      <c r="D46" s="21"/>
      <c r="E46" s="21"/>
      <c r="F46" s="21"/>
      <c r="G46" s="21"/>
      <c r="H46" s="21"/>
      <c r="I46" s="21"/>
      <c r="J46" s="21"/>
      <c r="K46" s="21"/>
      <c r="L46" s="21"/>
      <c r="M46" s="21"/>
      <c r="N46" s="21"/>
      <c r="O46" s="21"/>
      <c r="P46" s="21"/>
      <c r="Q46" s="21"/>
      <c r="R46" s="21"/>
      <c r="S46" s="21"/>
      <c r="T46" s="21"/>
      <c r="U46" s="21"/>
      <c r="V46" s="21"/>
      <c r="W46" s="21"/>
      <c r="X46" s="21"/>
      <c r="Y46" s="21"/>
      <c r="Z46" s="21"/>
      <c r="AA46" s="598"/>
      <c r="AB46" s="21"/>
      <c r="AC46" s="599"/>
      <c r="AD46" s="21"/>
      <c r="AE46" s="21"/>
      <c r="AF46" s="21"/>
      <c r="AG46" s="21"/>
      <c r="AH46" s="21"/>
      <c r="AI46" s="21"/>
      <c r="AQ46" s="16"/>
      <c r="AR46" s="16"/>
      <c r="AS46" s="16"/>
      <c r="AT46" s="273"/>
      <c r="AX46" s="18" t="str">
        <f>比較地域マスタ!$Y31</f>
        <v>01561</v>
      </c>
      <c r="AY46" s="18" t="str">
        <f>IF(IFERROR(比較地域マスタ!$Z31,"")=0,"",IFERROR(比較地域マスタ!$Z31,""))</f>
        <v>興部町</v>
      </c>
      <c r="BB46" s="110" t="str">
        <f t="shared" si="0"/>
        <v>01561</v>
      </c>
      <c r="BC46" s="1031" t="str">
        <f t="shared" si="0"/>
        <v>興部町</v>
      </c>
      <c r="BD46" s="34">
        <f t="shared" si="14"/>
        <v>54.957718734000238</v>
      </c>
      <c r="BE46" s="34">
        <f t="shared" si="15"/>
        <v>32.651674969861737</v>
      </c>
      <c r="BF46" s="34">
        <f>VLOOKUP($AX46&amp;"_"&amp;$BC$14,データシート1!$A:$BT,MATCH($BC$12&amp;"_"&amp;BF$20,データシート1!$A$1:$BT$1,0),0)</f>
        <v>23.38015854914493</v>
      </c>
      <c r="BG46" s="34">
        <f>VLOOKUP($AX46&amp;"_"&amp;$BC$14,データシート1!$A:$BT,MATCH($BC$12&amp;"_"&amp;BG$20,データシート1!$A$1:$BT$1,0),0)</f>
        <v>0.62508003412763247</v>
      </c>
      <c r="BH46" s="34">
        <f>VLOOKUP($AX46&amp;"_"&amp;$BC$14,データシート1!$A:$BT,MATCH($BC$12&amp;"_"&amp;BH$20,データシート1!$A$1:$BT$1,0),0)</f>
        <v>8.6464363865891762</v>
      </c>
      <c r="BI46" s="34">
        <f>VLOOKUP($AX46&amp;"_"&amp;$BC$14,データシート1!$A:$BT,MATCH($BC$12&amp;"_"&amp;BI$20,データシート1!$A$1:$BT$1,0),0)</f>
        <v>4.876869183043163</v>
      </c>
      <c r="BJ46" s="34">
        <f>VLOOKUP($AX46&amp;"_"&amp;$BC$14,データシート1!$A:$BT,MATCH($BC$12&amp;"_"&amp;BJ$20,データシート1!$A$1:$BT$1,0),0)</f>
        <v>7.9098038670629238</v>
      </c>
      <c r="BK46" s="34">
        <f t="shared" si="1"/>
        <v>9.2391463613300697</v>
      </c>
      <c r="BL46" s="34">
        <f t="shared" si="2"/>
        <v>9.0238730963557234</v>
      </c>
      <c r="BM46" s="34">
        <f>VLOOKUP($AX46&amp;"_"&amp;$BC$14,データシート1!$A:$BT,MATCH($BC$12&amp;"_"&amp;BM$20,データシート1!$A$1:$BT$1,0),0)</f>
        <v>3.3828886757793959</v>
      </c>
      <c r="BN46" s="34">
        <f>VLOOKUP($AX46&amp;"_"&amp;$BC$14,データシート1!$A:$BT,MATCH($BC$12&amp;"_"&amp;BN$20,データシート1!$A$1:$BT$1,0),0)</f>
        <v>5.6409844205763271</v>
      </c>
      <c r="BO46" s="34">
        <f>VLOOKUP($AX46&amp;"_"&amp;$BC$14,データシート1!$A:$BT,MATCH($BC$12&amp;"_"&amp;BO$20,データシート1!$A$1:$BT$1,0),0)</f>
        <v>0.21527326497434601</v>
      </c>
      <c r="BP46" s="34">
        <f>VLOOKUP($AX46&amp;"_"&amp;$BC$14,データシート1!$A:$BT,MATCH($BC$12&amp;"_"&amp;BP$20,データシート1!$A$1:$BT$1,0),0)</f>
        <v>0</v>
      </c>
      <c r="BQ46" s="34">
        <f>VLOOKUP($AX46&amp;"_"&amp;$BC$14,データシート1!$A:$BT,MATCH($BC$12&amp;"_"&amp;BQ$20,データシート1!$A$1:$BT$1,0),0)</f>
        <v>0.28022435270233981</v>
      </c>
      <c r="BR46" s="35">
        <f t="shared" si="3"/>
        <v>54.957718734000238</v>
      </c>
      <c r="BT46" s="121" t="str">
        <f t="shared" si="4"/>
        <v>興部町</v>
      </c>
      <c r="BU46" s="33">
        <f t="shared" si="25"/>
        <v>54.957718734000238</v>
      </c>
      <c r="BV46" s="59">
        <f t="shared" si="16"/>
        <v>0.59412355028596553</v>
      </c>
      <c r="BW46" s="59">
        <f t="shared" si="16"/>
        <v>0.42542083419267768</v>
      </c>
      <c r="BX46" s="59">
        <f t="shared" si="16"/>
        <v>1.137383516868795E-2</v>
      </c>
      <c r="BY46" s="59">
        <f t="shared" si="16"/>
        <v>0.1573288809245999</v>
      </c>
      <c r="BZ46" s="59">
        <f t="shared" si="16"/>
        <v>8.8738566581476941E-2</v>
      </c>
      <c r="CA46" s="59">
        <f t="shared" si="32"/>
        <v>0.14392525834900477</v>
      </c>
      <c r="CB46" s="59">
        <f t="shared" si="32"/>
        <v>0.16811371676557899</v>
      </c>
      <c r="CC46" s="59">
        <f t="shared" si="32"/>
        <v>0.16419664615323631</v>
      </c>
      <c r="CD46" s="59">
        <f t="shared" si="32"/>
        <v>6.1554386785100161E-2</v>
      </c>
      <c r="CE46" s="59">
        <f t="shared" si="32"/>
        <v>0.10264225936813615</v>
      </c>
      <c r="CF46" s="59">
        <f t="shared" si="32"/>
        <v>3.91707061234266E-3</v>
      </c>
      <c r="CG46" s="59">
        <f t="shared" si="32"/>
        <v>0</v>
      </c>
      <c r="CH46" s="59">
        <f t="shared" si="32"/>
        <v>5.0989080179737467E-3</v>
      </c>
      <c r="CI46" s="122">
        <f t="shared" si="6"/>
        <v>1</v>
      </c>
      <c r="CK46" s="123" t="str">
        <f t="shared" si="7"/>
        <v>興部町</v>
      </c>
      <c r="CL46" s="124">
        <f t="shared" si="17"/>
        <v>32.651674969861737</v>
      </c>
      <c r="CM46" s="65">
        <f t="shared" si="18"/>
        <v>0</v>
      </c>
      <c r="CN46" s="66">
        <f t="shared" si="19"/>
        <v>23.38015854914493</v>
      </c>
      <c r="CO46" s="65">
        <f t="shared" si="20"/>
        <v>0</v>
      </c>
      <c r="CP46" s="66">
        <f t="shared" si="8"/>
        <v>0.62508003412763247</v>
      </c>
      <c r="CQ46" s="65">
        <f t="shared" si="21"/>
        <v>0</v>
      </c>
      <c r="CR46" s="66">
        <f t="shared" si="9"/>
        <v>8.6464363865891762</v>
      </c>
      <c r="CS46" s="65">
        <f t="shared" si="22"/>
        <v>0</v>
      </c>
      <c r="CT46" s="66">
        <f t="shared" si="10"/>
        <v>4.876869183043163</v>
      </c>
      <c r="CU46" s="67">
        <f t="shared" si="23"/>
        <v>0</v>
      </c>
      <c r="CV46" s="16"/>
      <c r="CW46" s="959">
        <f t="shared" si="24"/>
        <v>0</v>
      </c>
      <c r="CX46" s="962">
        <f>VLOOKUP($AX46&amp;"_"&amp;$CW$14,データシート1!$A:$BT,MATCH($CW$12&amp;"_"&amp;CX$20,データシート1!$A$1:$BT$1,0),0)</f>
        <v>0</v>
      </c>
      <c r="CY46" s="962">
        <f>VLOOKUP($AX46&amp;"_"&amp;$CW$14,データシート1!$A:$BT,MATCH($CW$12&amp;"_"&amp;CY$20,データシート1!$A$1:$BT$1,0),0)</f>
        <v>0</v>
      </c>
      <c r="CZ46" s="962">
        <f>VLOOKUP($AX46&amp;"_"&amp;$CW$14,データシート1!$A:$BT,MATCH($CW$12&amp;"_"&amp;CZ$20,データシート1!$A$1:$BT$1,0),0)</f>
        <v>0</v>
      </c>
      <c r="DA46" s="962">
        <f>VLOOKUP($AX46&amp;"_"&amp;$CW$14,データシート1!$A:$BT,MATCH($CW$12&amp;"_"&amp;DA$20,データシート1!$A$1:$BT$1,0),0)</f>
        <v>0</v>
      </c>
      <c r="DB46" s="962">
        <f>VLOOKUP($AX46&amp;"_"&amp;$CW$14,データシート1!$A:$BT,MATCH($CW$12&amp;"_"&amp;DB$20,データシート1!$A$1:$BT$1,0),0)</f>
        <v>0</v>
      </c>
      <c r="DC46" s="962">
        <f>VLOOKUP($AX46&amp;"_"&amp;$CW$14,データシート1!$A:$BT,MATCH($CW$12&amp;"_"&amp;DC$20,データシート1!$A$1:$BT$1,0),0)</f>
        <v>0</v>
      </c>
      <c r="DD46" s="961">
        <f t="shared" si="11"/>
        <v>0</v>
      </c>
      <c r="DE46" s="16"/>
      <c r="DF46" s="125">
        <f>VLOOKUP($AX46&amp;"_"&amp;$DF$14,データシート1!$A:$BT,MATCH($DF$12&amp;"_"&amp;DF$20,データシート1!$A$1:$BT$1,0),0)</f>
        <v>0</v>
      </c>
      <c r="DG46" s="64">
        <f>VLOOKUP($AX46&amp;"_"&amp;$DF$14,データシート1!$A:$BT,MATCH($DF$12&amp;"_"&amp;DG$20,データシート1!$A$1:$BT$1,0),0)</f>
        <v>0</v>
      </c>
      <c r="DH46" s="64">
        <f>VLOOKUP($AX46&amp;"_"&amp;$DF$14,データシート1!$A:$BT,MATCH($DF$12&amp;"_"&amp;DH$20,データシート1!$A$1:$BT$1,0),0)</f>
        <v>0</v>
      </c>
      <c r="DI46" s="64">
        <f>VLOOKUP($AX46&amp;"_"&amp;$DF$14,データシート1!$A:$BT,MATCH($DF$12&amp;"_"&amp;DI$20,データシート1!$A$1:$BT$1,0),0)</f>
        <v>0</v>
      </c>
      <c r="DJ46" s="64">
        <f>VLOOKUP($AX46&amp;"_"&amp;$DF$14,データシート1!$A:$BT,MATCH($DF$12&amp;"_"&amp;DJ$20,データシート1!$A$1:$BT$1,0),0)</f>
        <v>0</v>
      </c>
      <c r="DK46" s="64">
        <f>VLOOKUP($AX46&amp;"_"&amp;$DF$14,データシート1!$A:$BT,MATCH($DF$12&amp;"_"&amp;DK$20,データシート1!$A$1:$BT$1,0),0)</f>
        <v>0</v>
      </c>
      <c r="DL46" s="68">
        <f t="shared" si="12"/>
        <v>0</v>
      </c>
      <c r="DM46" s="16"/>
      <c r="DN46" s="126">
        <f t="shared" si="26"/>
        <v>0</v>
      </c>
      <c r="DO46" s="127">
        <f t="shared" si="27"/>
        <v>0</v>
      </c>
      <c r="DP46" s="127">
        <f t="shared" si="29"/>
        <v>0</v>
      </c>
      <c r="DQ46" s="127">
        <f t="shared" si="30"/>
        <v>0</v>
      </c>
      <c r="DR46" s="127">
        <f t="shared" si="31"/>
        <v>0</v>
      </c>
      <c r="DS46" s="128">
        <f t="shared" si="28"/>
        <v>0</v>
      </c>
    </row>
    <row r="47" spans="2:123" ht="30" customHeight="1">
      <c r="B47" s="599"/>
      <c r="C47" s="21"/>
      <c r="D47" s="21"/>
      <c r="E47" s="21"/>
      <c r="F47" s="21"/>
      <c r="G47" s="21"/>
      <c r="H47" s="21"/>
      <c r="I47" s="21"/>
      <c r="J47" s="21"/>
      <c r="K47" s="21"/>
      <c r="L47" s="21"/>
      <c r="M47" s="21"/>
      <c r="N47" s="21"/>
      <c r="O47" s="21"/>
      <c r="P47" s="21"/>
      <c r="Q47" s="21"/>
      <c r="R47" s="21"/>
      <c r="S47" s="21"/>
      <c r="T47" s="21"/>
      <c r="U47" s="21"/>
      <c r="V47" s="21"/>
      <c r="W47" s="21"/>
      <c r="X47" s="21"/>
      <c r="Y47" s="21"/>
      <c r="Z47" s="21"/>
      <c r="AA47" s="598"/>
      <c r="AB47" s="21"/>
      <c r="AC47" s="599"/>
      <c r="AD47" s="21"/>
      <c r="AE47" s="21"/>
      <c r="AF47" s="21"/>
      <c r="AG47" s="21"/>
      <c r="AH47" s="21"/>
      <c r="AI47" s="21"/>
      <c r="AQ47" s="16"/>
      <c r="AR47" s="16"/>
      <c r="AS47" s="16"/>
      <c r="AT47" s="273"/>
      <c r="AX47" s="18" t="str">
        <f>比較地域マスタ!$Y32</f>
        <v>01571</v>
      </c>
      <c r="AY47" s="18" t="str">
        <f>IF(IFERROR(比較地域マスタ!$Z32,"")=0,"",IFERROR(比較地域マスタ!$Z32,""))</f>
        <v>豊浦町</v>
      </c>
      <c r="BB47" s="110" t="str">
        <f t="shared" si="0"/>
        <v>01571</v>
      </c>
      <c r="BC47" s="1031" t="str">
        <f t="shared" si="0"/>
        <v>豊浦町</v>
      </c>
      <c r="BD47" s="34">
        <f t="shared" si="14"/>
        <v>31.035164009655063</v>
      </c>
      <c r="BE47" s="34">
        <f t="shared" si="15"/>
        <v>9.0596788322913611</v>
      </c>
      <c r="BF47" s="34">
        <f>VLOOKUP($AX47&amp;"_"&amp;$BC$14,データシート1!$A:$BT,MATCH($BC$12&amp;"_"&amp;BF$20,データシート1!$A$1:$BT$1,0),0)</f>
        <v>0.49353178011190973</v>
      </c>
      <c r="BG47" s="34">
        <f>VLOOKUP($AX47&amp;"_"&amp;$BC$14,データシート1!$A:$BT,MATCH($BC$12&amp;"_"&amp;BG$20,データシート1!$A$1:$BT$1,0),0)</f>
        <v>0.4961397580295559</v>
      </c>
      <c r="BH47" s="34">
        <f>VLOOKUP($AX47&amp;"_"&amp;$BC$14,データシート1!$A:$BT,MATCH($BC$12&amp;"_"&amp;BH$20,データシート1!$A$1:$BT$1,0),0)</f>
        <v>8.0700072941498959</v>
      </c>
      <c r="BI47" s="34">
        <f>VLOOKUP($AX47&amp;"_"&amp;$BC$14,データシート1!$A:$BT,MATCH($BC$12&amp;"_"&amp;BI$20,データシート1!$A$1:$BT$1,0),0)</f>
        <v>4.9357904649944278</v>
      </c>
      <c r="BJ47" s="34">
        <f>VLOOKUP($AX47&amp;"_"&amp;$BC$14,データシート1!$A:$BT,MATCH($BC$12&amp;"_"&amp;BJ$20,データシート1!$A$1:$BT$1,0),0)</f>
        <v>9.1351427226490181</v>
      </c>
      <c r="BK47" s="34">
        <f t="shared" si="1"/>
        <v>7.2327878599243709</v>
      </c>
      <c r="BL47" s="34">
        <f t="shared" si="2"/>
        <v>7.0149455622245371</v>
      </c>
      <c r="BM47" s="34">
        <f>VLOOKUP($AX47&amp;"_"&amp;$BC$14,データシート1!$A:$BT,MATCH($BC$12&amp;"_"&amp;BM$20,データシート1!$A$1:$BT$1,0),0)</f>
        <v>3.0281542666277597</v>
      </c>
      <c r="BN47" s="34">
        <f>VLOOKUP($AX47&amp;"_"&amp;$BC$14,データシート1!$A:$BT,MATCH($BC$12&amp;"_"&amp;BN$20,データシート1!$A$1:$BT$1,0),0)</f>
        <v>3.9867912955967775</v>
      </c>
      <c r="BO47" s="34">
        <f>VLOOKUP($AX47&amp;"_"&amp;$BC$14,データシート1!$A:$BT,MATCH($BC$12&amp;"_"&amp;BO$20,データシート1!$A$1:$BT$1,0),0)</f>
        <v>0.21784229769983399</v>
      </c>
      <c r="BP47" s="34">
        <f>VLOOKUP($AX47&amp;"_"&amp;$BC$14,データシート1!$A:$BT,MATCH($BC$12&amp;"_"&amp;BP$20,データシート1!$A$1:$BT$1,0),0)</f>
        <v>0</v>
      </c>
      <c r="BQ47" s="34">
        <f>VLOOKUP($AX47&amp;"_"&amp;$BC$14,データシート1!$A:$BT,MATCH($BC$12&amp;"_"&amp;BQ$20,データシート1!$A$1:$BT$1,0),0)</f>
        <v>0.67176412979588385</v>
      </c>
      <c r="BR47" s="35">
        <f t="shared" si="3"/>
        <v>31.035164009655063</v>
      </c>
      <c r="BT47" s="121" t="str">
        <f t="shared" si="4"/>
        <v>豊浦町</v>
      </c>
      <c r="BU47" s="33">
        <f t="shared" si="25"/>
        <v>31.035164009655063</v>
      </c>
      <c r="BV47" s="59">
        <f t="shared" si="16"/>
        <v>0.29191657661202913</v>
      </c>
      <c r="BW47" s="59">
        <f t="shared" si="16"/>
        <v>1.5902341613479847E-2</v>
      </c>
      <c r="BX47" s="59">
        <f t="shared" si="16"/>
        <v>1.598637461284904E-2</v>
      </c>
      <c r="BY47" s="59">
        <f t="shared" si="16"/>
        <v>0.26002786038570025</v>
      </c>
      <c r="BZ47" s="59">
        <f t="shared" si="16"/>
        <v>0.15903864608090679</v>
      </c>
      <c r="CA47" s="59">
        <f t="shared" si="32"/>
        <v>0.29434813748066768</v>
      </c>
      <c r="CB47" s="59">
        <f t="shared" si="32"/>
        <v>0.23305138189939145</v>
      </c>
      <c r="CC47" s="59">
        <f t="shared" si="32"/>
        <v>0.22603217305512491</v>
      </c>
      <c r="CD47" s="59">
        <f t="shared" si="32"/>
        <v>9.7571717864474591E-2</v>
      </c>
      <c r="CE47" s="59">
        <f t="shared" si="32"/>
        <v>0.1284604551906503</v>
      </c>
      <c r="CF47" s="59">
        <f t="shared" si="32"/>
        <v>7.0192088442665576E-3</v>
      </c>
      <c r="CG47" s="59">
        <f t="shared" si="32"/>
        <v>0</v>
      </c>
      <c r="CH47" s="59">
        <f t="shared" si="32"/>
        <v>2.1645257927004915E-2</v>
      </c>
      <c r="CI47" s="122">
        <f t="shared" si="6"/>
        <v>1</v>
      </c>
      <c r="CK47" s="123" t="str">
        <f t="shared" si="7"/>
        <v>豊浦町</v>
      </c>
      <c r="CL47" s="124">
        <f t="shared" si="17"/>
        <v>9.0596788322913611</v>
      </c>
      <c r="CM47" s="65">
        <f t="shared" si="18"/>
        <v>0</v>
      </c>
      <c r="CN47" s="66">
        <f t="shared" si="19"/>
        <v>0.49353178011190973</v>
      </c>
      <c r="CO47" s="65">
        <f t="shared" si="20"/>
        <v>0</v>
      </c>
      <c r="CP47" s="66">
        <f t="shared" si="8"/>
        <v>0.4961397580295559</v>
      </c>
      <c r="CQ47" s="65">
        <f t="shared" si="21"/>
        <v>0</v>
      </c>
      <c r="CR47" s="66">
        <f t="shared" si="9"/>
        <v>8.0700072941498959</v>
      </c>
      <c r="CS47" s="65">
        <f t="shared" si="22"/>
        <v>0</v>
      </c>
      <c r="CT47" s="66">
        <f t="shared" si="10"/>
        <v>4.9357904649944278</v>
      </c>
      <c r="CU47" s="67">
        <f t="shared" si="23"/>
        <v>0</v>
      </c>
      <c r="CV47" s="16"/>
      <c r="CW47" s="959">
        <f t="shared" si="24"/>
        <v>0</v>
      </c>
      <c r="CX47" s="962">
        <f>VLOOKUP($AX47&amp;"_"&amp;$CW$14,データシート1!$A:$BT,MATCH($CW$12&amp;"_"&amp;CX$20,データシート1!$A$1:$BT$1,0),0)</f>
        <v>0</v>
      </c>
      <c r="CY47" s="962">
        <f>VLOOKUP($AX47&amp;"_"&amp;$CW$14,データシート1!$A:$BT,MATCH($CW$12&amp;"_"&amp;CY$20,データシート1!$A$1:$BT$1,0),0)</f>
        <v>0</v>
      </c>
      <c r="CZ47" s="962">
        <f>VLOOKUP($AX47&amp;"_"&amp;$CW$14,データシート1!$A:$BT,MATCH($CW$12&amp;"_"&amp;CZ$20,データシート1!$A$1:$BT$1,0),0)</f>
        <v>0</v>
      </c>
      <c r="DA47" s="962">
        <f>VLOOKUP($AX47&amp;"_"&amp;$CW$14,データシート1!$A:$BT,MATCH($CW$12&amp;"_"&amp;DA$20,データシート1!$A$1:$BT$1,0),0)</f>
        <v>0</v>
      </c>
      <c r="DB47" s="962">
        <f>VLOOKUP($AX47&amp;"_"&amp;$CW$14,データシート1!$A:$BT,MATCH($CW$12&amp;"_"&amp;DB$20,データシート1!$A$1:$BT$1,0),0)</f>
        <v>0</v>
      </c>
      <c r="DC47" s="962">
        <f>VLOOKUP($AX47&amp;"_"&amp;$CW$14,データシート1!$A:$BT,MATCH($CW$12&amp;"_"&amp;DC$20,データシート1!$A$1:$BT$1,0),0)</f>
        <v>0</v>
      </c>
      <c r="DD47" s="961">
        <f t="shared" si="11"/>
        <v>0</v>
      </c>
      <c r="DE47" s="16"/>
      <c r="DF47" s="125">
        <f>VLOOKUP($AX47&amp;"_"&amp;$DF$14,データシート1!$A:$BT,MATCH($DF$12&amp;"_"&amp;DF$20,データシート1!$A$1:$BT$1,0),0)</f>
        <v>0</v>
      </c>
      <c r="DG47" s="64">
        <f>VLOOKUP($AX47&amp;"_"&amp;$DF$14,データシート1!$A:$BT,MATCH($DF$12&amp;"_"&amp;DG$20,データシート1!$A$1:$BT$1,0),0)</f>
        <v>0</v>
      </c>
      <c r="DH47" s="64">
        <f>VLOOKUP($AX47&amp;"_"&amp;$DF$14,データシート1!$A:$BT,MATCH($DF$12&amp;"_"&amp;DH$20,データシート1!$A$1:$BT$1,0),0)</f>
        <v>0</v>
      </c>
      <c r="DI47" s="64">
        <f>VLOOKUP($AX47&amp;"_"&amp;$DF$14,データシート1!$A:$BT,MATCH($DF$12&amp;"_"&amp;DI$20,データシート1!$A$1:$BT$1,0),0)</f>
        <v>0</v>
      </c>
      <c r="DJ47" s="64">
        <f>VLOOKUP($AX47&amp;"_"&amp;$DF$14,データシート1!$A:$BT,MATCH($DF$12&amp;"_"&amp;DJ$20,データシート1!$A$1:$BT$1,0),0)</f>
        <v>0</v>
      </c>
      <c r="DK47" s="64">
        <f>VLOOKUP($AX47&amp;"_"&amp;$DF$14,データシート1!$A:$BT,MATCH($DF$12&amp;"_"&amp;DK$20,データシート1!$A$1:$BT$1,0),0)</f>
        <v>0</v>
      </c>
      <c r="DL47" s="68">
        <f t="shared" si="12"/>
        <v>0</v>
      </c>
      <c r="DM47" s="16"/>
      <c r="DN47" s="126">
        <f t="shared" si="26"/>
        <v>0</v>
      </c>
      <c r="DO47" s="127">
        <f t="shared" si="27"/>
        <v>0</v>
      </c>
      <c r="DP47" s="127">
        <f t="shared" si="29"/>
        <v>0</v>
      </c>
      <c r="DQ47" s="127">
        <f t="shared" si="30"/>
        <v>0</v>
      </c>
      <c r="DR47" s="127">
        <f t="shared" si="31"/>
        <v>0</v>
      </c>
      <c r="DS47" s="128">
        <f t="shared" si="28"/>
        <v>0</v>
      </c>
    </row>
    <row r="48" spans="2:123" ht="30" customHeight="1">
      <c r="B48" s="599"/>
      <c r="C48" s="21"/>
      <c r="D48" s="21"/>
      <c r="E48" s="21"/>
      <c r="F48" s="21"/>
      <c r="G48" s="21"/>
      <c r="H48" s="21"/>
      <c r="I48" s="21"/>
      <c r="J48" s="21"/>
      <c r="K48" s="21"/>
      <c r="L48" s="21"/>
      <c r="M48" s="21"/>
      <c r="N48" s="21"/>
      <c r="O48" s="21"/>
      <c r="P48" s="21"/>
      <c r="Q48" s="21"/>
      <c r="R48" s="21"/>
      <c r="S48" s="21"/>
      <c r="T48" s="21"/>
      <c r="U48" s="21"/>
      <c r="V48" s="21"/>
      <c r="W48" s="21"/>
      <c r="X48" s="21"/>
      <c r="Y48" s="21"/>
      <c r="Z48" s="21"/>
      <c r="AA48" s="598"/>
      <c r="AB48" s="21"/>
      <c r="AC48" s="599"/>
      <c r="AD48" s="21"/>
      <c r="AE48" s="21"/>
      <c r="AF48" s="21"/>
      <c r="AG48" s="21"/>
      <c r="AH48" s="21"/>
      <c r="AI48" s="21"/>
      <c r="AQ48" s="16"/>
      <c r="AR48" s="16"/>
      <c r="AS48" s="16"/>
      <c r="AT48" s="273"/>
      <c r="AX48" s="18" t="str">
        <f>比較地域マスタ!$Y33</f>
        <v>20563</v>
      </c>
      <c r="AY48" s="18" t="str">
        <f>IF(IFERROR(比較地域マスタ!$Z33,"")=0,"",IFERROR(比較地域マスタ!$Z33,""))</f>
        <v>野沢温泉村</v>
      </c>
      <c r="BB48" s="110" t="str">
        <f t="shared" si="0"/>
        <v>20563</v>
      </c>
      <c r="BC48" s="1031" t="str">
        <f t="shared" si="0"/>
        <v>野沢温泉村</v>
      </c>
      <c r="BD48" s="34">
        <f t="shared" si="14"/>
        <v>21.506251524920994</v>
      </c>
      <c r="BE48" s="34">
        <f t="shared" si="15"/>
        <v>1.9522052341278058</v>
      </c>
      <c r="BF48" s="34">
        <f>VLOOKUP($AX48&amp;"_"&amp;$BC$14,データシート1!$A:$BT,MATCH($BC$12&amp;"_"&amp;BF$20,データシート1!$A$1:$BT$1,0),0)</f>
        <v>7.3766003442801195E-2</v>
      </c>
      <c r="BG48" s="34">
        <f>VLOOKUP($AX48&amp;"_"&amp;$BC$14,データシート1!$A:$BT,MATCH($BC$12&amp;"_"&amp;BG$20,データシート1!$A$1:$BT$1,0),0)</f>
        <v>0.27368424523725776</v>
      </c>
      <c r="BH48" s="34">
        <f>VLOOKUP($AX48&amp;"_"&amp;$BC$14,データシート1!$A:$BT,MATCH($BC$12&amp;"_"&amp;BH$20,データシート1!$A$1:$BT$1,0),0)</f>
        <v>1.6047549854477468</v>
      </c>
      <c r="BI48" s="34">
        <f>VLOOKUP($AX48&amp;"_"&amp;$BC$14,データシート1!$A:$BT,MATCH($BC$12&amp;"_"&amp;BI$20,データシート1!$A$1:$BT$1,0),0)</f>
        <v>6.3141755120723264</v>
      </c>
      <c r="BJ48" s="34">
        <f>VLOOKUP($AX48&amp;"_"&amp;$BC$14,データシート1!$A:$BT,MATCH($BC$12&amp;"_"&amp;BJ$20,データシート1!$A$1:$BT$1,0),0)</f>
        <v>5.1222348831422773</v>
      </c>
      <c r="BK48" s="34">
        <f t="shared" si="1"/>
        <v>7.6367256697957417</v>
      </c>
      <c r="BL48" s="34">
        <f t="shared" si="2"/>
        <v>7.4350566008449981</v>
      </c>
      <c r="BM48" s="34">
        <f>VLOOKUP($AX48&amp;"_"&amp;$BC$14,データシート1!$A:$BT,MATCH($BC$12&amp;"_"&amp;BM$20,データシート1!$A$1:$BT$1,0),0)</f>
        <v>2.6815746714796092</v>
      </c>
      <c r="BN48" s="34">
        <f>VLOOKUP($AX48&amp;"_"&amp;$BC$14,データシート1!$A:$BT,MATCH($BC$12&amp;"_"&amp;BN$20,データシート1!$A$1:$BT$1,0),0)</f>
        <v>4.7534819293653889</v>
      </c>
      <c r="BO48" s="34">
        <f>VLOOKUP($AX48&amp;"_"&amp;$BC$14,データシート1!$A:$BT,MATCH($BC$12&amp;"_"&amp;BO$20,データシート1!$A$1:$BT$1,0),0)</f>
        <v>0.20166906895074399</v>
      </c>
      <c r="BP48" s="34">
        <f>VLOOKUP($AX48&amp;"_"&amp;$BC$14,データシート1!$A:$BT,MATCH($BC$12&amp;"_"&amp;BP$20,データシート1!$A$1:$BT$1,0),0)</f>
        <v>0</v>
      </c>
      <c r="BQ48" s="34">
        <f>VLOOKUP($AX48&amp;"_"&amp;$BC$14,データシート1!$A:$BT,MATCH($BC$12&amp;"_"&amp;BQ$20,データシート1!$A$1:$BT$1,0),0)</f>
        <v>0.4809102257828437</v>
      </c>
      <c r="BR48" s="35">
        <f t="shared" si="3"/>
        <v>21.506251524920994</v>
      </c>
      <c r="BT48" s="121" t="str">
        <f t="shared" si="4"/>
        <v>野沢温泉村</v>
      </c>
      <c r="BU48" s="33">
        <f t="shared" si="25"/>
        <v>21.506251524920994</v>
      </c>
      <c r="BV48" s="59">
        <f t="shared" si="16"/>
        <v>9.0773849262649572E-2</v>
      </c>
      <c r="BW48" s="59">
        <f t="shared" si="16"/>
        <v>3.429979573954238E-3</v>
      </c>
      <c r="BX48" s="59">
        <f t="shared" si="16"/>
        <v>1.272579951555566E-2</v>
      </c>
      <c r="BY48" s="59">
        <f t="shared" si="16"/>
        <v>7.4618070173139664E-2</v>
      </c>
      <c r="BZ48" s="59">
        <f t="shared" si="16"/>
        <v>0.293597213105947</v>
      </c>
      <c r="CA48" s="59">
        <f t="shared" si="32"/>
        <v>0.23817422934939353</v>
      </c>
      <c r="CB48" s="59">
        <f t="shared" si="32"/>
        <v>0.35509329280123336</v>
      </c>
      <c r="CC48" s="59">
        <f t="shared" si="32"/>
        <v>0.34571606270992461</v>
      </c>
      <c r="CD48" s="59">
        <f t="shared" si="32"/>
        <v>0.1246881479263021</v>
      </c>
      <c r="CE48" s="59">
        <f t="shared" si="32"/>
        <v>0.22102791478362249</v>
      </c>
      <c r="CF48" s="59">
        <f t="shared" si="32"/>
        <v>9.3772300913087577E-3</v>
      </c>
      <c r="CG48" s="59">
        <f t="shared" si="32"/>
        <v>0</v>
      </c>
      <c r="CH48" s="59">
        <f t="shared" si="32"/>
        <v>2.2361415480776602E-2</v>
      </c>
      <c r="CI48" s="122">
        <f t="shared" si="6"/>
        <v>1</v>
      </c>
      <c r="CK48" s="123" t="str">
        <f t="shared" si="7"/>
        <v>野沢温泉村</v>
      </c>
      <c r="CL48" s="124">
        <f t="shared" si="17"/>
        <v>1.9522052341278058</v>
      </c>
      <c r="CM48" s="65">
        <f t="shared" si="18"/>
        <v>0</v>
      </c>
      <c r="CN48" s="66">
        <f t="shared" si="19"/>
        <v>7.3766003442801195E-2</v>
      </c>
      <c r="CO48" s="65">
        <f t="shared" si="20"/>
        <v>0</v>
      </c>
      <c r="CP48" s="66">
        <f t="shared" si="8"/>
        <v>0.27368424523725776</v>
      </c>
      <c r="CQ48" s="65">
        <f t="shared" si="21"/>
        <v>0</v>
      </c>
      <c r="CR48" s="66">
        <f t="shared" si="9"/>
        <v>1.6047549854477468</v>
      </c>
      <c r="CS48" s="65">
        <f t="shared" si="22"/>
        <v>0</v>
      </c>
      <c r="CT48" s="66">
        <f t="shared" si="10"/>
        <v>6.3141755120723264</v>
      </c>
      <c r="CU48" s="67">
        <f t="shared" si="23"/>
        <v>0</v>
      </c>
      <c r="CV48" s="16"/>
      <c r="CW48" s="959">
        <f t="shared" si="24"/>
        <v>0</v>
      </c>
      <c r="CX48" s="962">
        <f>VLOOKUP($AX48&amp;"_"&amp;$CW$14,データシート1!$A:$BT,MATCH($CW$12&amp;"_"&amp;CX$20,データシート1!$A$1:$BT$1,0),0)</f>
        <v>0</v>
      </c>
      <c r="CY48" s="962">
        <f>VLOOKUP($AX48&amp;"_"&amp;$CW$14,データシート1!$A:$BT,MATCH($CW$12&amp;"_"&amp;CY$20,データシート1!$A$1:$BT$1,0),0)</f>
        <v>0</v>
      </c>
      <c r="CZ48" s="962">
        <f>VLOOKUP($AX48&amp;"_"&amp;$CW$14,データシート1!$A:$BT,MATCH($CW$12&amp;"_"&amp;CZ$20,データシート1!$A$1:$BT$1,0),0)</f>
        <v>0</v>
      </c>
      <c r="DA48" s="962">
        <f>VLOOKUP($AX48&amp;"_"&amp;$CW$14,データシート1!$A:$BT,MATCH($CW$12&amp;"_"&amp;DA$20,データシート1!$A$1:$BT$1,0),0)</f>
        <v>0</v>
      </c>
      <c r="DB48" s="962">
        <f>VLOOKUP($AX48&amp;"_"&amp;$CW$14,データシート1!$A:$BT,MATCH($CW$12&amp;"_"&amp;DB$20,データシート1!$A$1:$BT$1,0),0)</f>
        <v>0</v>
      </c>
      <c r="DC48" s="962">
        <f>VLOOKUP($AX48&amp;"_"&amp;$CW$14,データシート1!$A:$BT,MATCH($CW$12&amp;"_"&amp;DC$20,データシート1!$A$1:$BT$1,0),0)</f>
        <v>0</v>
      </c>
      <c r="DD48" s="961">
        <f t="shared" si="11"/>
        <v>0</v>
      </c>
      <c r="DE48" s="16"/>
      <c r="DF48" s="125">
        <f>VLOOKUP($AX48&amp;"_"&amp;$DF$14,データシート1!$A:$BT,MATCH($DF$12&amp;"_"&amp;DF$20,データシート1!$A$1:$BT$1,0),0)</f>
        <v>0</v>
      </c>
      <c r="DG48" s="64">
        <f>VLOOKUP($AX48&amp;"_"&amp;$DF$14,データシート1!$A:$BT,MATCH($DF$12&amp;"_"&amp;DG$20,データシート1!$A$1:$BT$1,0),0)</f>
        <v>0</v>
      </c>
      <c r="DH48" s="64">
        <f>VLOOKUP($AX48&amp;"_"&amp;$DF$14,データシート1!$A:$BT,MATCH($DF$12&amp;"_"&amp;DH$20,データシート1!$A$1:$BT$1,0),0)</f>
        <v>0</v>
      </c>
      <c r="DI48" s="64">
        <f>VLOOKUP($AX48&amp;"_"&amp;$DF$14,データシート1!$A:$BT,MATCH($DF$12&amp;"_"&amp;DI$20,データシート1!$A$1:$BT$1,0),0)</f>
        <v>0</v>
      </c>
      <c r="DJ48" s="64">
        <f>VLOOKUP($AX48&amp;"_"&amp;$DF$14,データシート1!$A:$BT,MATCH($DF$12&amp;"_"&amp;DJ$20,データシート1!$A$1:$BT$1,0),0)</f>
        <v>0</v>
      </c>
      <c r="DK48" s="64">
        <f>VLOOKUP($AX48&amp;"_"&amp;$DF$14,データシート1!$A:$BT,MATCH($DF$12&amp;"_"&amp;DK$20,データシート1!$A$1:$BT$1,0),0)</f>
        <v>0</v>
      </c>
      <c r="DL48" s="68">
        <f t="shared" si="12"/>
        <v>0</v>
      </c>
      <c r="DM48" s="16"/>
      <c r="DN48" s="126">
        <f t="shared" si="26"/>
        <v>0</v>
      </c>
      <c r="DO48" s="127">
        <f t="shared" si="27"/>
        <v>0</v>
      </c>
      <c r="DP48" s="127">
        <f t="shared" si="29"/>
        <v>0</v>
      </c>
      <c r="DQ48" s="127">
        <f t="shared" si="30"/>
        <v>0</v>
      </c>
      <c r="DR48" s="127">
        <f t="shared" si="31"/>
        <v>0</v>
      </c>
      <c r="DS48" s="128">
        <f t="shared" si="28"/>
        <v>0</v>
      </c>
    </row>
    <row r="49" spans="2:123" ht="30" customHeight="1">
      <c r="B49" s="599"/>
      <c r="C49" s="21"/>
      <c r="D49" s="21"/>
      <c r="E49" s="21"/>
      <c r="F49" s="21"/>
      <c r="G49" s="21"/>
      <c r="H49" s="21"/>
      <c r="I49" s="21"/>
      <c r="J49" s="21"/>
      <c r="K49" s="21"/>
      <c r="L49" s="21"/>
      <c r="M49" s="21"/>
      <c r="N49" s="21"/>
      <c r="O49" s="21"/>
      <c r="P49" s="21"/>
      <c r="Q49" s="21"/>
      <c r="R49" s="21"/>
      <c r="S49" s="21"/>
      <c r="T49" s="21"/>
      <c r="U49" s="21"/>
      <c r="V49" s="21"/>
      <c r="W49" s="21"/>
      <c r="X49" s="21"/>
      <c r="Y49" s="21"/>
      <c r="Z49" s="21"/>
      <c r="AA49" s="598"/>
      <c r="AB49" s="21"/>
      <c r="AC49" s="599"/>
      <c r="AD49" s="21"/>
      <c r="AE49" s="21"/>
      <c r="AF49" s="21"/>
      <c r="AG49" s="21"/>
      <c r="AH49" s="21"/>
      <c r="AI49" s="21"/>
      <c r="AQ49" s="16"/>
      <c r="AR49" s="16"/>
      <c r="AS49" s="16"/>
      <c r="AT49" s="273"/>
      <c r="AX49" s="18" t="str">
        <f>比較地域マスタ!$Y34</f>
        <v>39363</v>
      </c>
      <c r="AY49" s="18" t="str">
        <f>IF(IFERROR(比較地域マスタ!$Z34,"")=0,"",IFERROR(比較地域マスタ!$Z34,""))</f>
        <v>土佐町</v>
      </c>
      <c r="BB49" s="110" t="str">
        <f t="shared" si="0"/>
        <v>39363</v>
      </c>
      <c r="BC49" s="1031" t="str">
        <f t="shared" si="0"/>
        <v>土佐町</v>
      </c>
      <c r="BD49" s="34">
        <f t="shared" si="14"/>
        <v>31.83689335826217</v>
      </c>
      <c r="BE49" s="34">
        <f t="shared" si="15"/>
        <v>11.564336710404438</v>
      </c>
      <c r="BF49" s="34">
        <f>VLOOKUP($AX49&amp;"_"&amp;$BC$14,データシート1!$A:$BT,MATCH($BC$12&amp;"_"&amp;BF$20,データシート1!$A$1:$BT$1,0),0)</f>
        <v>3.2460880264637799</v>
      </c>
      <c r="BG49" s="34">
        <f>VLOOKUP($AX49&amp;"_"&amp;$BC$14,データシート1!$A:$BT,MATCH($BC$12&amp;"_"&amp;BG$20,データシート1!$A$1:$BT$1,0),0)</f>
        <v>0.62158028301792256</v>
      </c>
      <c r="BH49" s="34">
        <f>VLOOKUP($AX49&amp;"_"&amp;$BC$14,データシート1!$A:$BT,MATCH($BC$12&amp;"_"&amp;BH$20,データシート1!$A$1:$BT$1,0),0)</f>
        <v>7.6966684009227357</v>
      </c>
      <c r="BI49" s="34">
        <f>VLOOKUP($AX49&amp;"_"&amp;$BC$14,データシート1!$A:$BT,MATCH($BC$12&amp;"_"&amp;BI$20,データシート1!$A$1:$BT$1,0),0)</f>
        <v>4.3347172162899419</v>
      </c>
      <c r="BJ49" s="34">
        <f>VLOOKUP($AX49&amp;"_"&amp;$BC$14,データシート1!$A:$BT,MATCH($BC$12&amp;"_"&amp;BJ$20,データシート1!$A$1:$BT$1,0),0)</f>
        <v>4.6628301181261502</v>
      </c>
      <c r="BK49" s="34">
        <f t="shared" si="1"/>
        <v>10.840465422012002</v>
      </c>
      <c r="BL49" s="34">
        <f t="shared" si="2"/>
        <v>10.624199576211899</v>
      </c>
      <c r="BM49" s="34">
        <f>VLOOKUP($AX49&amp;"_"&amp;$BC$14,データシート1!$A:$BT,MATCH($BC$12&amp;"_"&amp;BM$20,データシート1!$A$1:$BT$1,0),0)</f>
        <v>2.8922406999029948</v>
      </c>
      <c r="BN49" s="34">
        <f>VLOOKUP($AX49&amp;"_"&amp;$BC$14,データシート1!$A:$BT,MATCH($BC$12&amp;"_"&amp;BN$20,データシート1!$A$1:$BT$1,0),0)</f>
        <v>7.7319588763089033</v>
      </c>
      <c r="BO49" s="34">
        <f>VLOOKUP($AX49&amp;"_"&amp;$BC$14,データシート1!$A:$BT,MATCH($BC$12&amp;"_"&amp;BO$20,データシート1!$A$1:$BT$1,0),0)</f>
        <v>0.216265845800103</v>
      </c>
      <c r="BP49" s="34">
        <f>VLOOKUP($AX49&amp;"_"&amp;$BC$14,データシート1!$A:$BT,MATCH($BC$12&amp;"_"&amp;BP$20,データシート1!$A$1:$BT$1,0),0)</f>
        <v>0</v>
      </c>
      <c r="BQ49" s="34">
        <f>VLOOKUP($AX49&amp;"_"&amp;$BC$14,データシート1!$A:$BT,MATCH($BC$12&amp;"_"&amp;BQ$20,データシート1!$A$1:$BT$1,0),0)</f>
        <v>0.43454389142963579</v>
      </c>
      <c r="BR49" s="35">
        <f t="shared" si="3"/>
        <v>31.83689335826217</v>
      </c>
      <c r="BT49" s="121" t="str">
        <f t="shared" si="4"/>
        <v>土佐町</v>
      </c>
      <c r="BU49" s="33">
        <f t="shared" si="25"/>
        <v>31.83689335826217</v>
      </c>
      <c r="BV49" s="59">
        <f t="shared" si="16"/>
        <v>0.36323697102824615</v>
      </c>
      <c r="BW49" s="59">
        <f t="shared" si="16"/>
        <v>0.10195994910481332</v>
      </c>
      <c r="BX49" s="59">
        <f t="shared" si="16"/>
        <v>1.9523898768113088E-2</v>
      </c>
      <c r="BY49" s="59">
        <f t="shared" si="16"/>
        <v>0.24175312315531974</v>
      </c>
      <c r="BZ49" s="59">
        <f t="shared" si="16"/>
        <v>0.13615390068092229</v>
      </c>
      <c r="CA49" s="59">
        <f t="shared" si="32"/>
        <v>0.14645995969691789</v>
      </c>
      <c r="CB49" s="59">
        <f t="shared" si="32"/>
        <v>0.34050010156530341</v>
      </c>
      <c r="CC49" s="59">
        <f t="shared" si="32"/>
        <v>0.33370716974980075</v>
      </c>
      <c r="CD49" s="59">
        <f t="shared" si="32"/>
        <v>9.0845569238068052E-2</v>
      </c>
      <c r="CE49" s="59">
        <f t="shared" si="32"/>
        <v>0.24286160051173269</v>
      </c>
      <c r="CF49" s="59">
        <f t="shared" si="32"/>
        <v>6.7929318155026154E-3</v>
      </c>
      <c r="CG49" s="59">
        <f t="shared" si="32"/>
        <v>0</v>
      </c>
      <c r="CH49" s="59">
        <f t="shared" si="32"/>
        <v>1.3649067028610217E-2</v>
      </c>
      <c r="CI49" s="122">
        <f t="shared" si="6"/>
        <v>1</v>
      </c>
      <c r="CK49" s="123" t="str">
        <f t="shared" si="7"/>
        <v>土佐町</v>
      </c>
      <c r="CL49" s="124">
        <f t="shared" si="17"/>
        <v>11.564336710404438</v>
      </c>
      <c r="CM49" s="65">
        <f t="shared" si="18"/>
        <v>0</v>
      </c>
      <c r="CN49" s="66">
        <f t="shared" si="19"/>
        <v>3.2460880264637799</v>
      </c>
      <c r="CO49" s="65">
        <f t="shared" si="20"/>
        <v>0</v>
      </c>
      <c r="CP49" s="66">
        <f t="shared" si="8"/>
        <v>0.62158028301792256</v>
      </c>
      <c r="CQ49" s="65">
        <f t="shared" si="21"/>
        <v>0</v>
      </c>
      <c r="CR49" s="66">
        <f t="shared" si="9"/>
        <v>7.6966684009227357</v>
      </c>
      <c r="CS49" s="65">
        <f t="shared" si="22"/>
        <v>0</v>
      </c>
      <c r="CT49" s="66">
        <f t="shared" si="10"/>
        <v>4.3347172162899419</v>
      </c>
      <c r="CU49" s="67">
        <f t="shared" si="23"/>
        <v>0</v>
      </c>
      <c r="CV49" s="16"/>
      <c r="CW49" s="959">
        <f t="shared" si="24"/>
        <v>0</v>
      </c>
      <c r="CX49" s="962">
        <f>VLOOKUP($AX49&amp;"_"&amp;$CW$14,データシート1!$A:$BT,MATCH($CW$12&amp;"_"&amp;CX$20,データシート1!$A$1:$BT$1,0),0)</f>
        <v>0</v>
      </c>
      <c r="CY49" s="962">
        <f>VLOOKUP($AX49&amp;"_"&amp;$CW$14,データシート1!$A:$BT,MATCH($CW$12&amp;"_"&amp;CY$20,データシート1!$A$1:$BT$1,0),0)</f>
        <v>0</v>
      </c>
      <c r="CZ49" s="962">
        <f>VLOOKUP($AX49&amp;"_"&amp;$CW$14,データシート1!$A:$BT,MATCH($CW$12&amp;"_"&amp;CZ$20,データシート1!$A$1:$BT$1,0),0)</f>
        <v>0</v>
      </c>
      <c r="DA49" s="962">
        <f>VLOOKUP($AX49&amp;"_"&amp;$CW$14,データシート1!$A:$BT,MATCH($CW$12&amp;"_"&amp;DA$20,データシート1!$A$1:$BT$1,0),0)</f>
        <v>0</v>
      </c>
      <c r="DB49" s="962">
        <f>VLOOKUP($AX49&amp;"_"&amp;$CW$14,データシート1!$A:$BT,MATCH($CW$12&amp;"_"&amp;DB$20,データシート1!$A$1:$BT$1,0),0)</f>
        <v>0</v>
      </c>
      <c r="DC49" s="962">
        <f>VLOOKUP($AX49&amp;"_"&amp;$CW$14,データシート1!$A:$BT,MATCH($CW$12&amp;"_"&amp;DC$20,データシート1!$A$1:$BT$1,0),0)</f>
        <v>0</v>
      </c>
      <c r="DD49" s="961">
        <f t="shared" si="11"/>
        <v>0</v>
      </c>
      <c r="DE49" s="16"/>
      <c r="DF49" s="125">
        <f>VLOOKUP($AX49&amp;"_"&amp;$DF$14,データシート1!$A:$BT,MATCH($DF$12&amp;"_"&amp;DF$20,データシート1!$A$1:$BT$1,0),0)</f>
        <v>0</v>
      </c>
      <c r="DG49" s="64">
        <f>VLOOKUP($AX49&amp;"_"&amp;$DF$14,データシート1!$A:$BT,MATCH($DF$12&amp;"_"&amp;DG$20,データシート1!$A$1:$BT$1,0),0)</f>
        <v>0</v>
      </c>
      <c r="DH49" s="64">
        <f>VLOOKUP($AX49&amp;"_"&amp;$DF$14,データシート1!$A:$BT,MATCH($DF$12&amp;"_"&amp;DH$20,データシート1!$A$1:$BT$1,0),0)</f>
        <v>0</v>
      </c>
      <c r="DI49" s="64">
        <f>VLOOKUP($AX49&amp;"_"&amp;$DF$14,データシート1!$A:$BT,MATCH($DF$12&amp;"_"&amp;DI$20,データシート1!$A$1:$BT$1,0),0)</f>
        <v>0</v>
      </c>
      <c r="DJ49" s="64">
        <f>VLOOKUP($AX49&amp;"_"&amp;$DF$14,データシート1!$A:$BT,MATCH($DF$12&amp;"_"&amp;DJ$20,データシート1!$A$1:$BT$1,0),0)</f>
        <v>0</v>
      </c>
      <c r="DK49" s="64">
        <f>VLOOKUP($AX49&amp;"_"&amp;$DF$14,データシート1!$A:$BT,MATCH($DF$12&amp;"_"&amp;DK$20,データシート1!$A$1:$BT$1,0),0)</f>
        <v>0</v>
      </c>
      <c r="DL49" s="68">
        <f t="shared" si="12"/>
        <v>0</v>
      </c>
      <c r="DM49" s="16"/>
      <c r="DN49" s="126">
        <f t="shared" si="26"/>
        <v>0</v>
      </c>
      <c r="DO49" s="127">
        <f t="shared" si="27"/>
        <v>0</v>
      </c>
      <c r="DP49" s="127">
        <f t="shared" si="29"/>
        <v>0</v>
      </c>
      <c r="DQ49" s="127">
        <f t="shared" si="30"/>
        <v>0</v>
      </c>
      <c r="DR49" s="127">
        <f t="shared" si="31"/>
        <v>0</v>
      </c>
      <c r="DS49" s="128">
        <f t="shared" si="28"/>
        <v>0</v>
      </c>
    </row>
    <row r="50" spans="2:123" ht="30" customHeight="1">
      <c r="B50" s="599"/>
      <c r="C50" s="21"/>
      <c r="D50" s="21"/>
      <c r="E50" s="21"/>
      <c r="F50" s="21"/>
      <c r="G50" s="21"/>
      <c r="H50" s="21"/>
      <c r="I50" s="21"/>
      <c r="J50" s="21"/>
      <c r="K50" s="21"/>
      <c r="L50" s="21"/>
      <c r="M50" s="21"/>
      <c r="N50" s="21"/>
      <c r="O50" s="21"/>
      <c r="P50" s="21"/>
      <c r="Q50" s="21"/>
      <c r="R50" s="21"/>
      <c r="S50" s="21"/>
      <c r="T50" s="21"/>
      <c r="U50" s="21"/>
      <c r="V50" s="21"/>
      <c r="W50" s="21"/>
      <c r="X50" s="21"/>
      <c r="Y50" s="21"/>
      <c r="Z50" s="21"/>
      <c r="AA50" s="598"/>
      <c r="AB50" s="21"/>
      <c r="AC50" s="599"/>
      <c r="AD50" s="21"/>
      <c r="AE50" s="21"/>
      <c r="AF50" s="21"/>
      <c r="AG50" s="21"/>
      <c r="AH50" s="21"/>
      <c r="AI50" s="21"/>
      <c r="AQ50" s="16"/>
      <c r="AR50" s="16"/>
      <c r="AS50" s="16"/>
      <c r="AT50" s="273"/>
      <c r="AX50" s="18">
        <f>比較地域マスタ!$Y35</f>
        <v>0</v>
      </c>
      <c r="AY50" s="18" t="str">
        <f>IF(IFERROR(比較地域マスタ!$Z35,"")=0,"",IFERROR(比較地域マスタ!$Z35,""))</f>
        <v/>
      </c>
      <c r="BB50" s="110">
        <f t="shared" si="0"/>
        <v>0</v>
      </c>
      <c r="BC50" s="1031" t="str">
        <f t="shared" si="0"/>
        <v/>
      </c>
      <c r="BD50" s="34" t="e">
        <f t="shared" si="14"/>
        <v>#N/A</v>
      </c>
      <c r="BE50" s="34" t="e">
        <f t="shared" si="15"/>
        <v>#N/A</v>
      </c>
      <c r="BF50" s="34" t="e">
        <f>VLOOKUP($AX50&amp;"_"&amp;$BC$14,データシート1!$A:$BT,MATCH($BC$12&amp;"_"&amp;BF$20,データシート1!$A$1:$BT$1,0),0)</f>
        <v>#N/A</v>
      </c>
      <c r="BG50" s="34" t="e">
        <f>VLOOKUP($AX50&amp;"_"&amp;$BC$14,データシート1!$A:$BT,MATCH($BC$12&amp;"_"&amp;BG$20,データシート1!$A$1:$BT$1,0),0)</f>
        <v>#N/A</v>
      </c>
      <c r="BH50" s="34" t="e">
        <f>VLOOKUP($AX50&amp;"_"&amp;$BC$14,データシート1!$A:$BT,MATCH($BC$12&amp;"_"&amp;BH$20,データシート1!$A$1:$BT$1,0),0)</f>
        <v>#N/A</v>
      </c>
      <c r="BI50" s="34" t="e">
        <f>VLOOKUP($AX50&amp;"_"&amp;$BC$14,データシート1!$A:$BT,MATCH($BC$12&amp;"_"&amp;BI$20,データシート1!$A$1:$BT$1,0),0)</f>
        <v>#N/A</v>
      </c>
      <c r="BJ50" s="34" t="e">
        <f>VLOOKUP($AX50&amp;"_"&amp;$BC$14,データシート1!$A:$BT,MATCH($BC$12&amp;"_"&amp;BJ$20,データシート1!$A$1:$BT$1,0),0)</f>
        <v>#N/A</v>
      </c>
      <c r="BK50" s="34" t="e">
        <f t="shared" si="1"/>
        <v>#N/A</v>
      </c>
      <c r="BL50" s="34" t="e">
        <f t="shared" si="2"/>
        <v>#N/A</v>
      </c>
      <c r="BM50" s="34" t="e">
        <f>VLOOKUP($AX50&amp;"_"&amp;$BC$14,データシート1!$A:$BT,MATCH($BC$12&amp;"_"&amp;BM$20,データシート1!$A$1:$BT$1,0),0)</f>
        <v>#N/A</v>
      </c>
      <c r="BN50" s="34" t="e">
        <f>VLOOKUP($AX50&amp;"_"&amp;$BC$14,データシート1!$A:$BT,MATCH($BC$12&amp;"_"&amp;BN$20,データシート1!$A$1:$BT$1,0),0)</f>
        <v>#N/A</v>
      </c>
      <c r="BO50" s="34" t="e">
        <f>VLOOKUP($AX50&amp;"_"&amp;$BC$14,データシート1!$A:$BT,MATCH($BC$12&amp;"_"&amp;BO$20,データシート1!$A$1:$BT$1,0),0)</f>
        <v>#N/A</v>
      </c>
      <c r="BP50" s="34" t="e">
        <f>VLOOKUP($AX50&amp;"_"&amp;$BC$14,データシート1!$A:$BT,MATCH($BC$12&amp;"_"&amp;BP$20,データシート1!$A$1:$BT$1,0),0)</f>
        <v>#N/A</v>
      </c>
      <c r="BQ50" s="34" t="e">
        <f>VLOOKUP($AX50&amp;"_"&amp;$BC$14,データシート1!$A:$BT,MATCH($BC$12&amp;"_"&amp;BQ$20,データシート1!$A$1:$BT$1,0),0)</f>
        <v>#N/A</v>
      </c>
      <c r="BR50" s="35" t="e">
        <f t="shared" si="3"/>
        <v>#N/A</v>
      </c>
      <c r="BT50" s="121" t="str">
        <f t="shared" si="4"/>
        <v/>
      </c>
      <c r="BU50" s="33" t="e">
        <f t="shared" si="25"/>
        <v>#N/A</v>
      </c>
      <c r="BV50" s="59" t="e">
        <f t="shared" si="16"/>
        <v>#N/A</v>
      </c>
      <c r="BW50" s="59" t="e">
        <f t="shared" si="16"/>
        <v>#N/A</v>
      </c>
      <c r="BX50" s="59" t="e">
        <f t="shared" si="16"/>
        <v>#N/A</v>
      </c>
      <c r="BY50" s="59" t="e">
        <f t="shared" si="16"/>
        <v>#N/A</v>
      </c>
      <c r="BZ50" s="59" t="e">
        <f t="shared" si="16"/>
        <v>#N/A</v>
      </c>
      <c r="CA50" s="59" t="e">
        <f t="shared" si="32"/>
        <v>#N/A</v>
      </c>
      <c r="CB50" s="59" t="e">
        <f t="shared" si="32"/>
        <v>#N/A</v>
      </c>
      <c r="CC50" s="59" t="e">
        <f t="shared" si="32"/>
        <v>#N/A</v>
      </c>
      <c r="CD50" s="59" t="e">
        <f t="shared" si="32"/>
        <v>#N/A</v>
      </c>
      <c r="CE50" s="59" t="e">
        <f t="shared" si="32"/>
        <v>#N/A</v>
      </c>
      <c r="CF50" s="59" t="e">
        <f t="shared" si="32"/>
        <v>#N/A</v>
      </c>
      <c r="CG50" s="59" t="e">
        <f t="shared" si="32"/>
        <v>#N/A</v>
      </c>
      <c r="CH50" s="59" t="e">
        <f t="shared" si="32"/>
        <v>#N/A</v>
      </c>
      <c r="CI50" s="122" t="e">
        <f t="shared" si="6"/>
        <v>#N/A</v>
      </c>
      <c r="CK50" s="123" t="str">
        <f t="shared" si="7"/>
        <v/>
      </c>
      <c r="CL50" s="124" t="e">
        <f t="shared" si="17"/>
        <v>#N/A</v>
      </c>
      <c r="CM50" s="65" t="e">
        <f t="shared" si="18"/>
        <v>#N/A</v>
      </c>
      <c r="CN50" s="66" t="e">
        <f t="shared" si="19"/>
        <v>#N/A</v>
      </c>
      <c r="CO50" s="65" t="e">
        <f t="shared" si="20"/>
        <v>#N/A</v>
      </c>
      <c r="CP50" s="66" t="e">
        <f t="shared" si="8"/>
        <v>#N/A</v>
      </c>
      <c r="CQ50" s="65" t="e">
        <f t="shared" si="21"/>
        <v>#N/A</v>
      </c>
      <c r="CR50" s="66" t="e">
        <f t="shared" si="9"/>
        <v>#N/A</v>
      </c>
      <c r="CS50" s="65" t="e">
        <f t="shared" si="22"/>
        <v>#N/A</v>
      </c>
      <c r="CT50" s="66" t="e">
        <f t="shared" si="10"/>
        <v>#N/A</v>
      </c>
      <c r="CU50" s="67" t="e">
        <f t="shared" si="23"/>
        <v>#N/A</v>
      </c>
      <c r="CV50" s="16"/>
      <c r="CW50" s="959" t="e">
        <f t="shared" si="24"/>
        <v>#N/A</v>
      </c>
      <c r="CX50" s="962" t="e">
        <f>VLOOKUP($AX50&amp;"_"&amp;$CW$14,データシート1!$A:$BT,MATCH($CW$12&amp;"_"&amp;CX$20,データシート1!$A$1:$BT$1,0),0)</f>
        <v>#N/A</v>
      </c>
      <c r="CY50" s="962" t="e">
        <f>VLOOKUP($AX50&amp;"_"&amp;$CW$14,データシート1!$A:$BT,MATCH($CW$12&amp;"_"&amp;CY$20,データシート1!$A$1:$BT$1,0),0)</f>
        <v>#N/A</v>
      </c>
      <c r="CZ50" s="962" t="e">
        <f>VLOOKUP($AX50&amp;"_"&amp;$CW$14,データシート1!$A:$BT,MATCH($CW$12&amp;"_"&amp;CZ$20,データシート1!$A$1:$BT$1,0),0)</f>
        <v>#N/A</v>
      </c>
      <c r="DA50" s="962" t="e">
        <f>VLOOKUP($AX50&amp;"_"&amp;$CW$14,データシート1!$A:$BT,MATCH($CW$12&amp;"_"&amp;DA$20,データシート1!$A$1:$BT$1,0),0)</f>
        <v>#N/A</v>
      </c>
      <c r="DB50" s="962" t="e">
        <f>VLOOKUP($AX50&amp;"_"&amp;$CW$14,データシート1!$A:$BT,MATCH($CW$12&amp;"_"&amp;DB$20,データシート1!$A$1:$BT$1,0),0)</f>
        <v>#N/A</v>
      </c>
      <c r="DC50" s="962" t="e">
        <f>VLOOKUP($AX50&amp;"_"&amp;$CW$14,データシート1!$A:$BT,MATCH($CW$12&amp;"_"&amp;DC$20,データシート1!$A$1:$BT$1,0),0)</f>
        <v>#N/A</v>
      </c>
      <c r="DD50" s="961" t="e">
        <f t="shared" si="11"/>
        <v>#N/A</v>
      </c>
      <c r="DE50" s="16"/>
      <c r="DF50" s="125" t="e">
        <f>VLOOKUP($AX50&amp;"_"&amp;$DF$14,データシート1!$A:$BT,MATCH($DF$12&amp;"_"&amp;DF$20,データシート1!$A$1:$BT$1,0),0)</f>
        <v>#N/A</v>
      </c>
      <c r="DG50" s="64" t="e">
        <f>VLOOKUP($AX50&amp;"_"&amp;$DF$14,データシート1!$A:$BT,MATCH($DF$12&amp;"_"&amp;DG$20,データシート1!$A$1:$BT$1,0),0)</f>
        <v>#N/A</v>
      </c>
      <c r="DH50" s="64" t="e">
        <f>VLOOKUP($AX50&amp;"_"&amp;$DF$14,データシート1!$A:$BT,MATCH($DF$12&amp;"_"&amp;DH$20,データシート1!$A$1:$BT$1,0),0)</f>
        <v>#N/A</v>
      </c>
      <c r="DI50" s="64" t="e">
        <f>VLOOKUP($AX50&amp;"_"&amp;$DF$14,データシート1!$A:$BT,MATCH($DF$12&amp;"_"&amp;DI$20,データシート1!$A$1:$BT$1,0),0)</f>
        <v>#N/A</v>
      </c>
      <c r="DJ50" s="64" t="e">
        <f>VLOOKUP($AX50&amp;"_"&amp;$DF$14,データシート1!$A:$BT,MATCH($DF$12&amp;"_"&amp;DJ$20,データシート1!$A$1:$BT$1,0),0)</f>
        <v>#N/A</v>
      </c>
      <c r="DK50" s="64" t="e">
        <f>VLOOKUP($AX50&amp;"_"&amp;$DF$14,データシート1!$A:$BT,MATCH($DF$12&amp;"_"&amp;DK$20,データシート1!$A$1:$BT$1,0),0)</f>
        <v>#N/A</v>
      </c>
      <c r="DL50" s="68" t="e">
        <f t="shared" si="12"/>
        <v>#N/A</v>
      </c>
      <c r="DM50" s="16"/>
      <c r="DN50" s="126" t="e">
        <f t="shared" si="26"/>
        <v>#N/A</v>
      </c>
      <c r="DO50" s="127" t="e">
        <f t="shared" si="27"/>
        <v>#N/A</v>
      </c>
      <c r="DP50" s="127" t="e">
        <f t="shared" si="29"/>
        <v>#N/A</v>
      </c>
      <c r="DQ50" s="127" t="e">
        <f t="shared" si="30"/>
        <v>#N/A</v>
      </c>
      <c r="DR50" s="127" t="e">
        <f t="shared" si="31"/>
        <v>#N/A</v>
      </c>
      <c r="DS50" s="128" t="e">
        <f t="shared" si="28"/>
        <v>#N/A</v>
      </c>
    </row>
    <row r="51" spans="2:123" ht="30" customHeight="1">
      <c r="B51" s="599"/>
      <c r="C51" s="21"/>
      <c r="D51" s="21"/>
      <c r="E51" s="21"/>
      <c r="F51" s="21"/>
      <c r="G51" s="21"/>
      <c r="H51" s="21"/>
      <c r="I51" s="21"/>
      <c r="J51" s="21"/>
      <c r="K51" s="21"/>
      <c r="L51" s="21"/>
      <c r="M51" s="21"/>
      <c r="N51" s="21"/>
      <c r="O51" s="21"/>
      <c r="P51" s="21"/>
      <c r="Q51" s="21"/>
      <c r="R51" s="21"/>
      <c r="S51" s="21"/>
      <c r="T51" s="21"/>
      <c r="U51" s="21"/>
      <c r="V51" s="21"/>
      <c r="W51" s="21"/>
      <c r="X51" s="21"/>
      <c r="Y51" s="21"/>
      <c r="Z51" s="21"/>
      <c r="AA51" s="598"/>
      <c r="AB51" s="21"/>
      <c r="AC51" s="599"/>
      <c r="AD51" s="21"/>
      <c r="AE51" s="21"/>
      <c r="AF51" s="21"/>
      <c r="AG51" s="21"/>
      <c r="AH51" s="21"/>
      <c r="AI51" s="21"/>
      <c r="AQ51" s="16"/>
      <c r="AR51" s="16"/>
      <c r="AS51" s="16"/>
      <c r="AT51" s="273"/>
      <c r="AX51" s="18">
        <f>比較地域マスタ!$Y36</f>
        <v>0</v>
      </c>
      <c r="AY51" s="18" t="str">
        <f>IF(IFERROR(比較地域マスタ!$Z36,"")=0,"",IFERROR(比較地域マスタ!$Z36,""))</f>
        <v/>
      </c>
      <c r="BB51" s="110">
        <f t="shared" si="0"/>
        <v>0</v>
      </c>
      <c r="BC51" s="1031" t="str">
        <f t="shared" si="0"/>
        <v/>
      </c>
      <c r="BD51" s="34" t="e">
        <f t="shared" si="14"/>
        <v>#N/A</v>
      </c>
      <c r="BE51" s="34" t="e">
        <f t="shared" si="15"/>
        <v>#N/A</v>
      </c>
      <c r="BF51" s="34" t="e">
        <f>VLOOKUP($AX51&amp;"_"&amp;$BC$14,データシート1!$A:$BT,MATCH($BC$12&amp;"_"&amp;BF$20,データシート1!$A$1:$BT$1,0),0)</f>
        <v>#N/A</v>
      </c>
      <c r="BG51" s="34" t="e">
        <f>VLOOKUP($AX51&amp;"_"&amp;$BC$14,データシート1!$A:$BT,MATCH($BC$12&amp;"_"&amp;BG$20,データシート1!$A$1:$BT$1,0),0)</f>
        <v>#N/A</v>
      </c>
      <c r="BH51" s="34" t="e">
        <f>VLOOKUP($AX51&amp;"_"&amp;$BC$14,データシート1!$A:$BT,MATCH($BC$12&amp;"_"&amp;BH$20,データシート1!$A$1:$BT$1,0),0)</f>
        <v>#N/A</v>
      </c>
      <c r="BI51" s="34" t="e">
        <f>VLOOKUP($AX51&amp;"_"&amp;$BC$14,データシート1!$A:$BT,MATCH($BC$12&amp;"_"&amp;BI$20,データシート1!$A$1:$BT$1,0),0)</f>
        <v>#N/A</v>
      </c>
      <c r="BJ51" s="34" t="e">
        <f>VLOOKUP($AX51&amp;"_"&amp;$BC$14,データシート1!$A:$BT,MATCH($BC$12&amp;"_"&amp;BJ$20,データシート1!$A$1:$BT$1,0),0)</f>
        <v>#N/A</v>
      </c>
      <c r="BK51" s="34" t="e">
        <f t="shared" si="1"/>
        <v>#N/A</v>
      </c>
      <c r="BL51" s="34" t="e">
        <f t="shared" si="2"/>
        <v>#N/A</v>
      </c>
      <c r="BM51" s="34" t="e">
        <f>VLOOKUP($AX51&amp;"_"&amp;$BC$14,データシート1!$A:$BT,MATCH($BC$12&amp;"_"&amp;BM$20,データシート1!$A$1:$BT$1,0),0)</f>
        <v>#N/A</v>
      </c>
      <c r="BN51" s="34" t="e">
        <f>VLOOKUP($AX51&amp;"_"&amp;$BC$14,データシート1!$A:$BT,MATCH($BC$12&amp;"_"&amp;BN$20,データシート1!$A$1:$BT$1,0),0)</f>
        <v>#N/A</v>
      </c>
      <c r="BO51" s="34" t="e">
        <f>VLOOKUP($AX51&amp;"_"&amp;$BC$14,データシート1!$A:$BT,MATCH($BC$12&amp;"_"&amp;BO$20,データシート1!$A$1:$BT$1,0),0)</f>
        <v>#N/A</v>
      </c>
      <c r="BP51" s="34" t="e">
        <f>VLOOKUP($AX51&amp;"_"&amp;$BC$14,データシート1!$A:$BT,MATCH($BC$12&amp;"_"&amp;BP$20,データシート1!$A$1:$BT$1,0),0)</f>
        <v>#N/A</v>
      </c>
      <c r="BQ51" s="34" t="e">
        <f>VLOOKUP($AX51&amp;"_"&amp;$BC$14,データシート1!$A:$BT,MATCH($BC$12&amp;"_"&amp;BQ$20,データシート1!$A$1:$BT$1,0),0)</f>
        <v>#N/A</v>
      </c>
      <c r="BR51" s="35" t="e">
        <f t="shared" si="3"/>
        <v>#N/A</v>
      </c>
      <c r="BS51" s="16"/>
      <c r="BT51" s="121" t="str">
        <f t="shared" si="4"/>
        <v/>
      </c>
      <c r="BU51" s="33" t="e">
        <f t="shared" si="25"/>
        <v>#N/A</v>
      </c>
      <c r="BV51" s="59" t="e">
        <f t="shared" si="16"/>
        <v>#N/A</v>
      </c>
      <c r="BW51" s="59" t="e">
        <f t="shared" si="16"/>
        <v>#N/A</v>
      </c>
      <c r="BX51" s="59" t="e">
        <f t="shared" si="16"/>
        <v>#N/A</v>
      </c>
      <c r="BY51" s="59" t="e">
        <f t="shared" si="16"/>
        <v>#N/A</v>
      </c>
      <c r="BZ51" s="59" t="e">
        <f t="shared" si="16"/>
        <v>#N/A</v>
      </c>
      <c r="CA51" s="59" t="e">
        <f t="shared" si="32"/>
        <v>#N/A</v>
      </c>
      <c r="CB51" s="59" t="e">
        <f t="shared" si="32"/>
        <v>#N/A</v>
      </c>
      <c r="CC51" s="59" t="e">
        <f t="shared" si="32"/>
        <v>#N/A</v>
      </c>
      <c r="CD51" s="59" t="e">
        <f t="shared" si="32"/>
        <v>#N/A</v>
      </c>
      <c r="CE51" s="59" t="e">
        <f t="shared" si="32"/>
        <v>#N/A</v>
      </c>
      <c r="CF51" s="59" t="e">
        <f t="shared" si="32"/>
        <v>#N/A</v>
      </c>
      <c r="CG51" s="59" t="e">
        <f t="shared" si="32"/>
        <v>#N/A</v>
      </c>
      <c r="CH51" s="59" t="e">
        <f t="shared" si="32"/>
        <v>#N/A</v>
      </c>
      <c r="CI51" s="122" t="e">
        <f t="shared" si="6"/>
        <v>#N/A</v>
      </c>
      <c r="CK51" s="123" t="str">
        <f t="shared" si="7"/>
        <v/>
      </c>
      <c r="CL51" s="124" t="e">
        <f t="shared" si="17"/>
        <v>#N/A</v>
      </c>
      <c r="CM51" s="65" t="e">
        <f t="shared" si="18"/>
        <v>#N/A</v>
      </c>
      <c r="CN51" s="66" t="e">
        <f t="shared" si="19"/>
        <v>#N/A</v>
      </c>
      <c r="CO51" s="65" t="e">
        <f t="shared" si="20"/>
        <v>#N/A</v>
      </c>
      <c r="CP51" s="66" t="e">
        <f t="shared" si="8"/>
        <v>#N/A</v>
      </c>
      <c r="CQ51" s="65" t="e">
        <f t="shared" si="21"/>
        <v>#N/A</v>
      </c>
      <c r="CR51" s="66" t="e">
        <f t="shared" si="9"/>
        <v>#N/A</v>
      </c>
      <c r="CS51" s="65" t="e">
        <f t="shared" si="22"/>
        <v>#N/A</v>
      </c>
      <c r="CT51" s="66" t="e">
        <f t="shared" si="10"/>
        <v>#N/A</v>
      </c>
      <c r="CU51" s="67" t="e">
        <f t="shared" si="23"/>
        <v>#N/A</v>
      </c>
      <c r="CV51" s="16"/>
      <c r="CW51" s="959" t="e">
        <f t="shared" si="24"/>
        <v>#N/A</v>
      </c>
      <c r="CX51" s="962" t="e">
        <f>VLOOKUP($AX51&amp;"_"&amp;$CW$14,データシート1!$A:$BT,MATCH($CW$12&amp;"_"&amp;CX$20,データシート1!$A$1:$BT$1,0),0)</f>
        <v>#N/A</v>
      </c>
      <c r="CY51" s="962" t="e">
        <f>VLOOKUP($AX51&amp;"_"&amp;$CW$14,データシート1!$A:$BT,MATCH($CW$12&amp;"_"&amp;CY$20,データシート1!$A$1:$BT$1,0),0)</f>
        <v>#N/A</v>
      </c>
      <c r="CZ51" s="962" t="e">
        <f>VLOOKUP($AX51&amp;"_"&amp;$CW$14,データシート1!$A:$BT,MATCH($CW$12&amp;"_"&amp;CZ$20,データシート1!$A$1:$BT$1,0),0)</f>
        <v>#N/A</v>
      </c>
      <c r="DA51" s="962" t="e">
        <f>VLOOKUP($AX51&amp;"_"&amp;$CW$14,データシート1!$A:$BT,MATCH($CW$12&amp;"_"&amp;DA$20,データシート1!$A$1:$BT$1,0),0)</f>
        <v>#N/A</v>
      </c>
      <c r="DB51" s="962" t="e">
        <f>VLOOKUP($AX51&amp;"_"&amp;$CW$14,データシート1!$A:$BT,MATCH($CW$12&amp;"_"&amp;DB$20,データシート1!$A$1:$BT$1,0),0)</f>
        <v>#N/A</v>
      </c>
      <c r="DC51" s="962" t="e">
        <f>VLOOKUP($AX51&amp;"_"&amp;$CW$14,データシート1!$A:$BT,MATCH($CW$12&amp;"_"&amp;DC$20,データシート1!$A$1:$BT$1,0),0)</f>
        <v>#N/A</v>
      </c>
      <c r="DD51" s="961" t="e">
        <f t="shared" si="11"/>
        <v>#N/A</v>
      </c>
      <c r="DE51" s="16"/>
      <c r="DF51" s="125" t="e">
        <f>VLOOKUP($AX51&amp;"_"&amp;$DF$14,データシート1!$A:$BT,MATCH($DF$12&amp;"_"&amp;DF$20,データシート1!$A$1:$BT$1,0),0)</f>
        <v>#N/A</v>
      </c>
      <c r="DG51" s="64" t="e">
        <f>VLOOKUP($AX51&amp;"_"&amp;$DF$14,データシート1!$A:$BT,MATCH($DF$12&amp;"_"&amp;DG$20,データシート1!$A$1:$BT$1,0),0)</f>
        <v>#N/A</v>
      </c>
      <c r="DH51" s="64" t="e">
        <f>VLOOKUP($AX51&amp;"_"&amp;$DF$14,データシート1!$A:$BT,MATCH($DF$12&amp;"_"&amp;DH$20,データシート1!$A$1:$BT$1,0),0)</f>
        <v>#N/A</v>
      </c>
      <c r="DI51" s="64" t="e">
        <f>VLOOKUP($AX51&amp;"_"&amp;$DF$14,データシート1!$A:$BT,MATCH($DF$12&amp;"_"&amp;DI$20,データシート1!$A$1:$BT$1,0),0)</f>
        <v>#N/A</v>
      </c>
      <c r="DJ51" s="64" t="e">
        <f>VLOOKUP($AX51&amp;"_"&amp;$DF$14,データシート1!$A:$BT,MATCH($DF$12&amp;"_"&amp;DJ$20,データシート1!$A$1:$BT$1,0),0)</f>
        <v>#N/A</v>
      </c>
      <c r="DK51" s="64" t="e">
        <f>VLOOKUP($AX51&amp;"_"&amp;$DF$14,データシート1!$A:$BT,MATCH($DF$12&amp;"_"&amp;DK$20,データシート1!$A$1:$BT$1,0),0)</f>
        <v>#N/A</v>
      </c>
      <c r="DL51" s="68" t="e">
        <f t="shared" si="12"/>
        <v>#N/A</v>
      </c>
      <c r="DM51" s="16"/>
      <c r="DN51" s="126" t="e">
        <f t="shared" si="26"/>
        <v>#N/A</v>
      </c>
      <c r="DO51" s="127" t="e">
        <f t="shared" si="27"/>
        <v>#N/A</v>
      </c>
      <c r="DP51" s="127" t="e">
        <f t="shared" si="29"/>
        <v>#N/A</v>
      </c>
      <c r="DQ51" s="127" t="e">
        <f t="shared" si="30"/>
        <v>#N/A</v>
      </c>
      <c r="DR51" s="127" t="e">
        <f t="shared" si="31"/>
        <v>#N/A</v>
      </c>
      <c r="DS51" s="128" t="e">
        <f t="shared" si="28"/>
        <v>#N/A</v>
      </c>
    </row>
    <row r="52" spans="2:123" ht="30" customHeight="1">
      <c r="B52" s="599"/>
      <c r="C52" s="21"/>
      <c r="D52" s="21"/>
      <c r="E52" s="21"/>
      <c r="F52" s="21"/>
      <c r="G52" s="21"/>
      <c r="H52" s="21"/>
      <c r="I52" s="21"/>
      <c r="J52" s="21"/>
      <c r="K52" s="21"/>
      <c r="L52" s="21"/>
      <c r="M52" s="21"/>
      <c r="N52" s="21"/>
      <c r="O52" s="21"/>
      <c r="P52" s="21"/>
      <c r="Q52" s="21"/>
      <c r="R52" s="21"/>
      <c r="S52" s="21"/>
      <c r="T52" s="21"/>
      <c r="U52" s="21"/>
      <c r="V52" s="21"/>
      <c r="W52" s="21"/>
      <c r="X52" s="21"/>
      <c r="Y52" s="21"/>
      <c r="Z52" s="21"/>
      <c r="AA52" s="598"/>
      <c r="AB52" s="21"/>
      <c r="AC52" s="599"/>
      <c r="AD52" s="21"/>
      <c r="AE52" s="21"/>
      <c r="AF52" s="21"/>
      <c r="AG52" s="21"/>
      <c r="AH52" s="21"/>
      <c r="AI52" s="21"/>
      <c r="AQ52" s="16"/>
      <c r="AR52" s="16"/>
      <c r="AS52" s="16"/>
      <c r="AT52" s="273"/>
      <c r="AX52" s="18">
        <f>比較地域マスタ!$Y37</f>
        <v>0</v>
      </c>
      <c r="AY52" s="18" t="str">
        <f>IF(IFERROR(比較地域マスタ!$Z37,"")=0,"",IFERROR(比較地域マスタ!$Z37,""))</f>
        <v/>
      </c>
      <c r="BB52" s="110">
        <f t="shared" si="0"/>
        <v>0</v>
      </c>
      <c r="BC52" s="1031" t="str">
        <f t="shared" si="0"/>
        <v/>
      </c>
      <c r="BD52" s="34" t="e">
        <f t="shared" si="14"/>
        <v>#N/A</v>
      </c>
      <c r="BE52" s="34" t="e">
        <f t="shared" si="15"/>
        <v>#N/A</v>
      </c>
      <c r="BF52" s="34" t="e">
        <f>VLOOKUP($AX52&amp;"_"&amp;$BC$14,データシート1!$A:$BT,MATCH($BC$12&amp;"_"&amp;BF$20,データシート1!$A$1:$BT$1,0),0)</f>
        <v>#N/A</v>
      </c>
      <c r="BG52" s="34" t="e">
        <f>VLOOKUP($AX52&amp;"_"&amp;$BC$14,データシート1!$A:$BT,MATCH($BC$12&amp;"_"&amp;BG$20,データシート1!$A$1:$BT$1,0),0)</f>
        <v>#N/A</v>
      </c>
      <c r="BH52" s="34" t="e">
        <f>VLOOKUP($AX52&amp;"_"&amp;$BC$14,データシート1!$A:$BT,MATCH($BC$12&amp;"_"&amp;BH$20,データシート1!$A$1:$BT$1,0),0)</f>
        <v>#N/A</v>
      </c>
      <c r="BI52" s="34" t="e">
        <f>VLOOKUP($AX52&amp;"_"&amp;$BC$14,データシート1!$A:$BT,MATCH($BC$12&amp;"_"&amp;BI$20,データシート1!$A$1:$BT$1,0),0)</f>
        <v>#N/A</v>
      </c>
      <c r="BJ52" s="34" t="e">
        <f>VLOOKUP($AX52&amp;"_"&amp;$BC$14,データシート1!$A:$BT,MATCH($BC$12&amp;"_"&amp;BJ$20,データシート1!$A$1:$BT$1,0),0)</f>
        <v>#N/A</v>
      </c>
      <c r="BK52" s="34" t="e">
        <f t="shared" si="1"/>
        <v>#N/A</v>
      </c>
      <c r="BL52" s="34" t="e">
        <f t="shared" si="2"/>
        <v>#N/A</v>
      </c>
      <c r="BM52" s="34" t="e">
        <f>VLOOKUP($AX52&amp;"_"&amp;$BC$14,データシート1!$A:$BT,MATCH($BC$12&amp;"_"&amp;BM$20,データシート1!$A$1:$BT$1,0),0)</f>
        <v>#N/A</v>
      </c>
      <c r="BN52" s="34" t="e">
        <f>VLOOKUP($AX52&amp;"_"&amp;$BC$14,データシート1!$A:$BT,MATCH($BC$12&amp;"_"&amp;BN$20,データシート1!$A$1:$BT$1,0),0)</f>
        <v>#N/A</v>
      </c>
      <c r="BO52" s="34" t="e">
        <f>VLOOKUP($AX52&amp;"_"&amp;$BC$14,データシート1!$A:$BT,MATCH($BC$12&amp;"_"&amp;BO$20,データシート1!$A$1:$BT$1,0),0)</f>
        <v>#N/A</v>
      </c>
      <c r="BP52" s="34" t="e">
        <f>VLOOKUP($AX52&amp;"_"&amp;$BC$14,データシート1!$A:$BT,MATCH($BC$12&amp;"_"&amp;BP$20,データシート1!$A$1:$BT$1,0),0)</f>
        <v>#N/A</v>
      </c>
      <c r="BQ52" s="34" t="e">
        <f>VLOOKUP($AX52&amp;"_"&amp;$BC$14,データシート1!$A:$BT,MATCH($BC$12&amp;"_"&amp;BQ$20,データシート1!$A$1:$BT$1,0),0)</f>
        <v>#N/A</v>
      </c>
      <c r="BR52" s="35" t="e">
        <f t="shared" si="3"/>
        <v>#N/A</v>
      </c>
      <c r="BT52" s="121" t="str">
        <f t="shared" si="4"/>
        <v/>
      </c>
      <c r="BU52" s="33" t="e">
        <f t="shared" si="25"/>
        <v>#N/A</v>
      </c>
      <c r="BV52" s="59" t="e">
        <f t="shared" si="16"/>
        <v>#N/A</v>
      </c>
      <c r="BW52" s="59" t="e">
        <f t="shared" si="16"/>
        <v>#N/A</v>
      </c>
      <c r="BX52" s="59" t="e">
        <f t="shared" si="16"/>
        <v>#N/A</v>
      </c>
      <c r="BY52" s="59" t="e">
        <f t="shared" si="16"/>
        <v>#N/A</v>
      </c>
      <c r="BZ52" s="59" t="e">
        <f t="shared" si="16"/>
        <v>#N/A</v>
      </c>
      <c r="CA52" s="59" t="e">
        <f t="shared" si="32"/>
        <v>#N/A</v>
      </c>
      <c r="CB52" s="59" t="e">
        <f t="shared" si="32"/>
        <v>#N/A</v>
      </c>
      <c r="CC52" s="59" t="e">
        <f t="shared" si="32"/>
        <v>#N/A</v>
      </c>
      <c r="CD52" s="59" t="e">
        <f t="shared" si="32"/>
        <v>#N/A</v>
      </c>
      <c r="CE52" s="59" t="e">
        <f t="shared" si="32"/>
        <v>#N/A</v>
      </c>
      <c r="CF52" s="59" t="e">
        <f t="shared" si="32"/>
        <v>#N/A</v>
      </c>
      <c r="CG52" s="59" t="e">
        <f t="shared" si="32"/>
        <v>#N/A</v>
      </c>
      <c r="CH52" s="59" t="e">
        <f t="shared" si="32"/>
        <v>#N/A</v>
      </c>
      <c r="CI52" s="122" t="e">
        <f t="shared" si="6"/>
        <v>#N/A</v>
      </c>
      <c r="CK52" s="123" t="str">
        <f t="shared" si="7"/>
        <v/>
      </c>
      <c r="CL52" s="124" t="e">
        <f t="shared" si="17"/>
        <v>#N/A</v>
      </c>
      <c r="CM52" s="65" t="e">
        <f t="shared" si="18"/>
        <v>#N/A</v>
      </c>
      <c r="CN52" s="66" t="e">
        <f t="shared" si="19"/>
        <v>#N/A</v>
      </c>
      <c r="CO52" s="65" t="e">
        <f t="shared" si="20"/>
        <v>#N/A</v>
      </c>
      <c r="CP52" s="66" t="e">
        <f t="shared" si="8"/>
        <v>#N/A</v>
      </c>
      <c r="CQ52" s="65" t="e">
        <f t="shared" si="21"/>
        <v>#N/A</v>
      </c>
      <c r="CR52" s="66" t="e">
        <f t="shared" si="9"/>
        <v>#N/A</v>
      </c>
      <c r="CS52" s="65" t="e">
        <f t="shared" si="22"/>
        <v>#N/A</v>
      </c>
      <c r="CT52" s="66" t="e">
        <f t="shared" si="10"/>
        <v>#N/A</v>
      </c>
      <c r="CU52" s="67" t="e">
        <f t="shared" si="23"/>
        <v>#N/A</v>
      </c>
      <c r="CW52" s="959" t="e">
        <f t="shared" si="24"/>
        <v>#N/A</v>
      </c>
      <c r="CX52" s="962" t="e">
        <f>VLOOKUP($AX52&amp;"_"&amp;$CW$14,データシート1!$A:$BT,MATCH($CW$12&amp;"_"&amp;CX$20,データシート1!$A$1:$BT$1,0),0)</f>
        <v>#N/A</v>
      </c>
      <c r="CY52" s="962" t="e">
        <f>VLOOKUP($AX52&amp;"_"&amp;$CW$14,データシート1!$A:$BT,MATCH($CW$12&amp;"_"&amp;CY$20,データシート1!$A$1:$BT$1,0),0)</f>
        <v>#N/A</v>
      </c>
      <c r="CZ52" s="962" t="e">
        <f>VLOOKUP($AX52&amp;"_"&amp;$CW$14,データシート1!$A:$BT,MATCH($CW$12&amp;"_"&amp;CZ$20,データシート1!$A$1:$BT$1,0),0)</f>
        <v>#N/A</v>
      </c>
      <c r="DA52" s="962" t="e">
        <f>VLOOKUP($AX52&amp;"_"&amp;$CW$14,データシート1!$A:$BT,MATCH($CW$12&amp;"_"&amp;DA$20,データシート1!$A$1:$BT$1,0),0)</f>
        <v>#N/A</v>
      </c>
      <c r="DB52" s="962" t="e">
        <f>VLOOKUP($AX52&amp;"_"&amp;$CW$14,データシート1!$A:$BT,MATCH($CW$12&amp;"_"&amp;DB$20,データシート1!$A$1:$BT$1,0),0)</f>
        <v>#N/A</v>
      </c>
      <c r="DC52" s="962" t="e">
        <f>VLOOKUP($AX52&amp;"_"&amp;$CW$14,データシート1!$A:$BT,MATCH($CW$12&amp;"_"&amp;DC$20,データシート1!$A$1:$BT$1,0),0)</f>
        <v>#N/A</v>
      </c>
      <c r="DD52" s="961" t="e">
        <f t="shared" si="11"/>
        <v>#N/A</v>
      </c>
      <c r="DF52" s="125" t="e">
        <f>VLOOKUP($AX52&amp;"_"&amp;$DF$14,データシート1!$A:$BT,MATCH($DF$12&amp;"_"&amp;DF$20,データシート1!$A$1:$BT$1,0),0)</f>
        <v>#N/A</v>
      </c>
      <c r="DG52" s="64" t="e">
        <f>VLOOKUP($AX52&amp;"_"&amp;$DF$14,データシート1!$A:$BT,MATCH($DF$12&amp;"_"&amp;DG$20,データシート1!$A$1:$BT$1,0),0)</f>
        <v>#N/A</v>
      </c>
      <c r="DH52" s="64" t="e">
        <f>VLOOKUP($AX52&amp;"_"&amp;$DF$14,データシート1!$A:$BT,MATCH($DF$12&amp;"_"&amp;DH$20,データシート1!$A$1:$BT$1,0),0)</f>
        <v>#N/A</v>
      </c>
      <c r="DI52" s="64" t="e">
        <f>VLOOKUP($AX52&amp;"_"&amp;$DF$14,データシート1!$A:$BT,MATCH($DF$12&amp;"_"&amp;DI$20,データシート1!$A$1:$BT$1,0),0)</f>
        <v>#N/A</v>
      </c>
      <c r="DJ52" s="64" t="e">
        <f>VLOOKUP($AX52&amp;"_"&amp;$DF$14,データシート1!$A:$BT,MATCH($DF$12&amp;"_"&amp;DJ$20,データシート1!$A$1:$BT$1,0),0)</f>
        <v>#N/A</v>
      </c>
      <c r="DK52" s="64" t="e">
        <f>VLOOKUP($AX52&amp;"_"&amp;$DF$14,データシート1!$A:$BT,MATCH($DF$12&amp;"_"&amp;DK$20,データシート1!$A$1:$BT$1,0),0)</f>
        <v>#N/A</v>
      </c>
      <c r="DL52" s="68" t="e">
        <f t="shared" si="12"/>
        <v>#N/A</v>
      </c>
      <c r="DN52" s="126" t="e">
        <f t="shared" si="26"/>
        <v>#N/A</v>
      </c>
      <c r="DO52" s="127" t="e">
        <f t="shared" si="27"/>
        <v>#N/A</v>
      </c>
      <c r="DP52" s="127" t="e">
        <f t="shared" si="29"/>
        <v>#N/A</v>
      </c>
      <c r="DQ52" s="127" t="e">
        <f t="shared" si="30"/>
        <v>#N/A</v>
      </c>
      <c r="DR52" s="127" t="e">
        <f t="shared" si="31"/>
        <v>#N/A</v>
      </c>
      <c r="DS52" s="128" t="e">
        <f t="shared" si="28"/>
        <v>#N/A</v>
      </c>
    </row>
    <row r="53" spans="2:123" ht="30" customHeight="1">
      <c r="B53" s="599"/>
      <c r="C53" s="21"/>
      <c r="D53" s="21"/>
      <c r="E53" s="21"/>
      <c r="F53" s="21"/>
      <c r="G53" s="21"/>
      <c r="H53" s="21"/>
      <c r="I53" s="21"/>
      <c r="J53" s="21"/>
      <c r="K53" s="21"/>
      <c r="L53" s="21"/>
      <c r="M53" s="21"/>
      <c r="N53" s="21"/>
      <c r="O53" s="21"/>
      <c r="P53" s="21"/>
      <c r="Q53" s="21"/>
      <c r="R53" s="21"/>
      <c r="S53" s="21"/>
      <c r="T53" s="21"/>
      <c r="U53" s="21"/>
      <c r="V53" s="21"/>
      <c r="W53" s="21"/>
      <c r="X53" s="21"/>
      <c r="Y53" s="21"/>
      <c r="Z53" s="21"/>
      <c r="AA53" s="598"/>
      <c r="AB53" s="21"/>
      <c r="AC53" s="599"/>
      <c r="AD53" s="21"/>
      <c r="AE53" s="21"/>
      <c r="AF53" s="21"/>
      <c r="AG53" s="21"/>
      <c r="AH53" s="21"/>
      <c r="AI53" s="21"/>
      <c r="AQ53" s="16"/>
      <c r="AR53" s="16"/>
      <c r="AS53" s="16"/>
      <c r="AT53" s="273"/>
      <c r="AX53" s="18">
        <f>比較地域マスタ!$Y38</f>
        <v>0</v>
      </c>
      <c r="AY53" s="18" t="str">
        <f>IF(IFERROR(比較地域マスタ!$Z38,"")=0,"",IFERROR(比較地域マスタ!$Z38,""))</f>
        <v/>
      </c>
      <c r="BB53" s="110">
        <f t="shared" si="0"/>
        <v>0</v>
      </c>
      <c r="BC53" s="1031" t="str">
        <f t="shared" si="0"/>
        <v/>
      </c>
      <c r="BD53" s="34" t="e">
        <f t="shared" si="14"/>
        <v>#N/A</v>
      </c>
      <c r="BE53" s="34" t="e">
        <f t="shared" si="15"/>
        <v>#N/A</v>
      </c>
      <c r="BF53" s="34" t="e">
        <f>VLOOKUP($AX53&amp;"_"&amp;$BC$14,データシート1!$A:$BT,MATCH($BC$12&amp;"_"&amp;BF$20,データシート1!$A$1:$BT$1,0),0)</f>
        <v>#N/A</v>
      </c>
      <c r="BG53" s="34" t="e">
        <f>VLOOKUP($AX53&amp;"_"&amp;$BC$14,データシート1!$A:$BT,MATCH($BC$12&amp;"_"&amp;BG$20,データシート1!$A$1:$BT$1,0),0)</f>
        <v>#N/A</v>
      </c>
      <c r="BH53" s="34" t="e">
        <f>VLOOKUP($AX53&amp;"_"&amp;$BC$14,データシート1!$A:$BT,MATCH($BC$12&amp;"_"&amp;BH$20,データシート1!$A$1:$BT$1,0),0)</f>
        <v>#N/A</v>
      </c>
      <c r="BI53" s="34" t="e">
        <f>VLOOKUP($AX53&amp;"_"&amp;$BC$14,データシート1!$A:$BT,MATCH($BC$12&amp;"_"&amp;BI$20,データシート1!$A$1:$BT$1,0),0)</f>
        <v>#N/A</v>
      </c>
      <c r="BJ53" s="34" t="e">
        <f>VLOOKUP($AX53&amp;"_"&amp;$BC$14,データシート1!$A:$BT,MATCH($BC$12&amp;"_"&amp;BJ$20,データシート1!$A$1:$BT$1,0),0)</f>
        <v>#N/A</v>
      </c>
      <c r="BK53" s="34" t="e">
        <f t="shared" si="1"/>
        <v>#N/A</v>
      </c>
      <c r="BL53" s="34" t="e">
        <f t="shared" si="2"/>
        <v>#N/A</v>
      </c>
      <c r="BM53" s="34" t="e">
        <f>VLOOKUP($AX53&amp;"_"&amp;$BC$14,データシート1!$A:$BT,MATCH($BC$12&amp;"_"&amp;BM$20,データシート1!$A$1:$BT$1,0),0)</f>
        <v>#N/A</v>
      </c>
      <c r="BN53" s="34" t="e">
        <f>VLOOKUP($AX53&amp;"_"&amp;$BC$14,データシート1!$A:$BT,MATCH($BC$12&amp;"_"&amp;BN$20,データシート1!$A$1:$BT$1,0),0)</f>
        <v>#N/A</v>
      </c>
      <c r="BO53" s="34" t="e">
        <f>VLOOKUP($AX53&amp;"_"&amp;$BC$14,データシート1!$A:$BT,MATCH($BC$12&amp;"_"&amp;BO$20,データシート1!$A$1:$BT$1,0),0)</f>
        <v>#N/A</v>
      </c>
      <c r="BP53" s="34" t="e">
        <f>VLOOKUP($AX53&amp;"_"&amp;$BC$14,データシート1!$A:$BT,MATCH($BC$12&amp;"_"&amp;BP$20,データシート1!$A$1:$BT$1,0),0)</f>
        <v>#N/A</v>
      </c>
      <c r="BQ53" s="34" t="e">
        <f>VLOOKUP($AX53&amp;"_"&amp;$BC$14,データシート1!$A:$BT,MATCH($BC$12&amp;"_"&amp;BQ$20,データシート1!$A$1:$BT$1,0),0)</f>
        <v>#N/A</v>
      </c>
      <c r="BR53" s="35" t="e">
        <f t="shared" si="3"/>
        <v>#N/A</v>
      </c>
      <c r="BT53" s="121" t="str">
        <f t="shared" si="4"/>
        <v/>
      </c>
      <c r="BU53" s="33" t="e">
        <f t="shared" si="25"/>
        <v>#N/A</v>
      </c>
      <c r="BV53" s="59" t="e">
        <f t="shared" si="16"/>
        <v>#N/A</v>
      </c>
      <c r="BW53" s="59" t="e">
        <f t="shared" si="16"/>
        <v>#N/A</v>
      </c>
      <c r="BX53" s="59" t="e">
        <f t="shared" si="16"/>
        <v>#N/A</v>
      </c>
      <c r="BY53" s="59" t="e">
        <f t="shared" si="16"/>
        <v>#N/A</v>
      </c>
      <c r="BZ53" s="59" t="e">
        <f t="shared" si="16"/>
        <v>#N/A</v>
      </c>
      <c r="CA53" s="59" t="e">
        <f t="shared" si="32"/>
        <v>#N/A</v>
      </c>
      <c r="CB53" s="59" t="e">
        <f t="shared" si="32"/>
        <v>#N/A</v>
      </c>
      <c r="CC53" s="59" t="e">
        <f t="shared" si="32"/>
        <v>#N/A</v>
      </c>
      <c r="CD53" s="59" t="e">
        <f t="shared" si="32"/>
        <v>#N/A</v>
      </c>
      <c r="CE53" s="59" t="e">
        <f t="shared" si="32"/>
        <v>#N/A</v>
      </c>
      <c r="CF53" s="59" t="e">
        <f t="shared" si="32"/>
        <v>#N/A</v>
      </c>
      <c r="CG53" s="59" t="e">
        <f t="shared" si="32"/>
        <v>#N/A</v>
      </c>
      <c r="CH53" s="59" t="e">
        <f t="shared" si="32"/>
        <v>#N/A</v>
      </c>
      <c r="CI53" s="122" t="e">
        <f t="shared" si="6"/>
        <v>#N/A</v>
      </c>
      <c r="CK53" s="123" t="str">
        <f t="shared" si="7"/>
        <v/>
      </c>
      <c r="CL53" s="124" t="e">
        <f t="shared" si="17"/>
        <v>#N/A</v>
      </c>
      <c r="CM53" s="65" t="e">
        <f t="shared" si="18"/>
        <v>#N/A</v>
      </c>
      <c r="CN53" s="66" t="e">
        <f t="shared" si="19"/>
        <v>#N/A</v>
      </c>
      <c r="CO53" s="65" t="e">
        <f t="shared" si="20"/>
        <v>#N/A</v>
      </c>
      <c r="CP53" s="66" t="e">
        <f t="shared" si="8"/>
        <v>#N/A</v>
      </c>
      <c r="CQ53" s="65" t="e">
        <f t="shared" si="21"/>
        <v>#N/A</v>
      </c>
      <c r="CR53" s="66" t="e">
        <f t="shared" si="9"/>
        <v>#N/A</v>
      </c>
      <c r="CS53" s="65" t="e">
        <f t="shared" si="22"/>
        <v>#N/A</v>
      </c>
      <c r="CT53" s="66" t="e">
        <f t="shared" si="10"/>
        <v>#N/A</v>
      </c>
      <c r="CU53" s="67" t="e">
        <f t="shared" si="23"/>
        <v>#N/A</v>
      </c>
      <c r="CW53" s="959" t="e">
        <f t="shared" si="24"/>
        <v>#N/A</v>
      </c>
      <c r="CX53" s="962" t="e">
        <f>VLOOKUP($AX53&amp;"_"&amp;$CW$14,データシート1!$A:$BT,MATCH($CW$12&amp;"_"&amp;CX$20,データシート1!$A$1:$BT$1,0),0)</f>
        <v>#N/A</v>
      </c>
      <c r="CY53" s="962" t="e">
        <f>VLOOKUP($AX53&amp;"_"&amp;$CW$14,データシート1!$A:$BT,MATCH($CW$12&amp;"_"&amp;CY$20,データシート1!$A$1:$BT$1,0),0)</f>
        <v>#N/A</v>
      </c>
      <c r="CZ53" s="962" t="e">
        <f>VLOOKUP($AX53&amp;"_"&amp;$CW$14,データシート1!$A:$BT,MATCH($CW$12&amp;"_"&amp;CZ$20,データシート1!$A$1:$BT$1,0),0)</f>
        <v>#N/A</v>
      </c>
      <c r="DA53" s="962" t="e">
        <f>VLOOKUP($AX53&amp;"_"&amp;$CW$14,データシート1!$A:$BT,MATCH($CW$12&amp;"_"&amp;DA$20,データシート1!$A$1:$BT$1,0),0)</f>
        <v>#N/A</v>
      </c>
      <c r="DB53" s="962" t="e">
        <f>VLOOKUP($AX53&amp;"_"&amp;$CW$14,データシート1!$A:$BT,MATCH($CW$12&amp;"_"&amp;DB$20,データシート1!$A$1:$BT$1,0),0)</f>
        <v>#N/A</v>
      </c>
      <c r="DC53" s="962" t="e">
        <f>VLOOKUP($AX53&amp;"_"&amp;$CW$14,データシート1!$A:$BT,MATCH($CW$12&amp;"_"&amp;DC$20,データシート1!$A$1:$BT$1,0),0)</f>
        <v>#N/A</v>
      </c>
      <c r="DD53" s="961" t="e">
        <f t="shared" si="11"/>
        <v>#N/A</v>
      </c>
      <c r="DF53" s="125" t="e">
        <f>VLOOKUP($AX53&amp;"_"&amp;$DF$14,データシート1!$A:$BT,MATCH($DF$12&amp;"_"&amp;DF$20,データシート1!$A$1:$BT$1,0),0)</f>
        <v>#N/A</v>
      </c>
      <c r="DG53" s="64" t="e">
        <f>VLOOKUP($AX53&amp;"_"&amp;$DF$14,データシート1!$A:$BT,MATCH($DF$12&amp;"_"&amp;DG$20,データシート1!$A$1:$BT$1,0),0)</f>
        <v>#N/A</v>
      </c>
      <c r="DH53" s="64" t="e">
        <f>VLOOKUP($AX53&amp;"_"&amp;$DF$14,データシート1!$A:$BT,MATCH($DF$12&amp;"_"&amp;DH$20,データシート1!$A$1:$BT$1,0),0)</f>
        <v>#N/A</v>
      </c>
      <c r="DI53" s="64" t="e">
        <f>VLOOKUP($AX53&amp;"_"&amp;$DF$14,データシート1!$A:$BT,MATCH($DF$12&amp;"_"&amp;DI$20,データシート1!$A$1:$BT$1,0),0)</f>
        <v>#N/A</v>
      </c>
      <c r="DJ53" s="64" t="e">
        <f>VLOOKUP($AX53&amp;"_"&amp;$DF$14,データシート1!$A:$BT,MATCH($DF$12&amp;"_"&amp;DJ$20,データシート1!$A$1:$BT$1,0),0)</f>
        <v>#N/A</v>
      </c>
      <c r="DK53" s="64" t="e">
        <f>VLOOKUP($AX53&amp;"_"&amp;$DF$14,データシート1!$A:$BT,MATCH($DF$12&amp;"_"&amp;DK$20,データシート1!$A$1:$BT$1,0),0)</f>
        <v>#N/A</v>
      </c>
      <c r="DL53" s="68" t="e">
        <f t="shared" si="12"/>
        <v>#N/A</v>
      </c>
      <c r="DN53" s="126" t="e">
        <f t="shared" si="26"/>
        <v>#N/A</v>
      </c>
      <c r="DO53" s="127" t="e">
        <f t="shared" si="27"/>
        <v>#N/A</v>
      </c>
      <c r="DP53" s="127" t="e">
        <f t="shared" si="29"/>
        <v>#N/A</v>
      </c>
      <c r="DQ53" s="127" t="e">
        <f t="shared" si="30"/>
        <v>#N/A</v>
      </c>
      <c r="DR53" s="127" t="e">
        <f t="shared" si="31"/>
        <v>#N/A</v>
      </c>
      <c r="DS53" s="128" t="e">
        <f t="shared" si="28"/>
        <v>#N/A</v>
      </c>
    </row>
    <row r="54" spans="2:123" ht="30" customHeight="1">
      <c r="B54" s="599"/>
      <c r="C54" s="21"/>
      <c r="D54" s="21"/>
      <c r="E54" s="21"/>
      <c r="F54" s="21"/>
      <c r="G54" s="21"/>
      <c r="H54" s="21"/>
      <c r="I54" s="21"/>
      <c r="J54" s="21"/>
      <c r="K54" s="21"/>
      <c r="L54" s="21"/>
      <c r="M54" s="21"/>
      <c r="N54" s="21"/>
      <c r="O54" s="21"/>
      <c r="P54" s="21"/>
      <c r="Q54" s="21"/>
      <c r="R54" s="21"/>
      <c r="S54" s="21"/>
      <c r="T54" s="21"/>
      <c r="U54" s="21"/>
      <c r="V54" s="21"/>
      <c r="W54" s="21"/>
      <c r="X54" s="21"/>
      <c r="Y54" s="21"/>
      <c r="Z54" s="21"/>
      <c r="AA54" s="598"/>
      <c r="AB54" s="21"/>
      <c r="AC54" s="599"/>
      <c r="AD54" s="21"/>
      <c r="AE54" s="21"/>
      <c r="AF54" s="21"/>
      <c r="AG54" s="21"/>
      <c r="AH54" s="21"/>
      <c r="AI54" s="21"/>
      <c r="AQ54" s="16"/>
      <c r="AR54" s="16"/>
      <c r="AS54" s="16"/>
      <c r="AT54" s="273"/>
      <c r="AX54" s="18">
        <f>比較地域マスタ!$Y39</f>
        <v>0</v>
      </c>
      <c r="AY54" s="18" t="str">
        <f>IF(IFERROR(比較地域マスタ!$Z39,"")=0,"",IFERROR(比較地域マスタ!$Z39,""))</f>
        <v/>
      </c>
      <c r="BB54" s="110">
        <f t="shared" si="0"/>
        <v>0</v>
      </c>
      <c r="BC54" s="1031" t="str">
        <f t="shared" si="0"/>
        <v/>
      </c>
      <c r="BD54" s="34" t="e">
        <f t="shared" si="14"/>
        <v>#N/A</v>
      </c>
      <c r="BE54" s="34" t="e">
        <f t="shared" si="15"/>
        <v>#N/A</v>
      </c>
      <c r="BF54" s="34" t="e">
        <f>VLOOKUP($AX54&amp;"_"&amp;$BC$14,データシート1!$A:$BT,MATCH($BC$12&amp;"_"&amp;BF$20,データシート1!$A$1:$BT$1,0),0)</f>
        <v>#N/A</v>
      </c>
      <c r="BG54" s="34" t="e">
        <f>VLOOKUP($AX54&amp;"_"&amp;$BC$14,データシート1!$A:$BT,MATCH($BC$12&amp;"_"&amp;BG$20,データシート1!$A$1:$BT$1,0),0)</f>
        <v>#N/A</v>
      </c>
      <c r="BH54" s="34" t="e">
        <f>VLOOKUP($AX54&amp;"_"&amp;$BC$14,データシート1!$A:$BT,MATCH($BC$12&amp;"_"&amp;BH$20,データシート1!$A$1:$BT$1,0),0)</f>
        <v>#N/A</v>
      </c>
      <c r="BI54" s="34" t="e">
        <f>VLOOKUP($AX54&amp;"_"&amp;$BC$14,データシート1!$A:$BT,MATCH($BC$12&amp;"_"&amp;BI$20,データシート1!$A$1:$BT$1,0),0)</f>
        <v>#N/A</v>
      </c>
      <c r="BJ54" s="34" t="e">
        <f>VLOOKUP($AX54&amp;"_"&amp;$BC$14,データシート1!$A:$BT,MATCH($BC$12&amp;"_"&amp;BJ$20,データシート1!$A$1:$BT$1,0),0)</f>
        <v>#N/A</v>
      </c>
      <c r="BK54" s="34" t="e">
        <f t="shared" si="1"/>
        <v>#N/A</v>
      </c>
      <c r="BL54" s="34" t="e">
        <f t="shared" si="2"/>
        <v>#N/A</v>
      </c>
      <c r="BM54" s="34" t="e">
        <f>VLOOKUP($AX54&amp;"_"&amp;$BC$14,データシート1!$A:$BT,MATCH($BC$12&amp;"_"&amp;BM$20,データシート1!$A$1:$BT$1,0),0)</f>
        <v>#N/A</v>
      </c>
      <c r="BN54" s="34" t="e">
        <f>VLOOKUP($AX54&amp;"_"&amp;$BC$14,データシート1!$A:$BT,MATCH($BC$12&amp;"_"&amp;BN$20,データシート1!$A$1:$BT$1,0),0)</f>
        <v>#N/A</v>
      </c>
      <c r="BO54" s="34" t="e">
        <f>VLOOKUP($AX54&amp;"_"&amp;$BC$14,データシート1!$A:$BT,MATCH($BC$12&amp;"_"&amp;BO$20,データシート1!$A$1:$BT$1,0),0)</f>
        <v>#N/A</v>
      </c>
      <c r="BP54" s="34" t="e">
        <f>VLOOKUP($AX54&amp;"_"&amp;$BC$14,データシート1!$A:$BT,MATCH($BC$12&amp;"_"&amp;BP$20,データシート1!$A$1:$BT$1,0),0)</f>
        <v>#N/A</v>
      </c>
      <c r="BQ54" s="34" t="e">
        <f>VLOOKUP($AX54&amp;"_"&amp;$BC$14,データシート1!$A:$BT,MATCH($BC$12&amp;"_"&amp;BQ$20,データシート1!$A$1:$BT$1,0),0)</f>
        <v>#N/A</v>
      </c>
      <c r="BR54" s="35" t="e">
        <f t="shared" si="3"/>
        <v>#N/A</v>
      </c>
      <c r="BT54" s="121" t="str">
        <f t="shared" si="4"/>
        <v/>
      </c>
      <c r="BU54" s="33" t="e">
        <f t="shared" si="25"/>
        <v>#N/A</v>
      </c>
      <c r="BV54" s="59" t="e">
        <f t="shared" si="16"/>
        <v>#N/A</v>
      </c>
      <c r="BW54" s="59" t="e">
        <f t="shared" si="16"/>
        <v>#N/A</v>
      </c>
      <c r="BX54" s="59" t="e">
        <f t="shared" si="16"/>
        <v>#N/A</v>
      </c>
      <c r="BY54" s="59" t="e">
        <f t="shared" si="16"/>
        <v>#N/A</v>
      </c>
      <c r="BZ54" s="59" t="e">
        <f t="shared" si="16"/>
        <v>#N/A</v>
      </c>
      <c r="CA54" s="59" t="e">
        <f t="shared" si="32"/>
        <v>#N/A</v>
      </c>
      <c r="CB54" s="59" t="e">
        <f t="shared" si="32"/>
        <v>#N/A</v>
      </c>
      <c r="CC54" s="59" t="e">
        <f t="shared" si="32"/>
        <v>#N/A</v>
      </c>
      <c r="CD54" s="59" t="e">
        <f t="shared" si="32"/>
        <v>#N/A</v>
      </c>
      <c r="CE54" s="59" t="e">
        <f t="shared" si="32"/>
        <v>#N/A</v>
      </c>
      <c r="CF54" s="59" t="e">
        <f t="shared" si="32"/>
        <v>#N/A</v>
      </c>
      <c r="CG54" s="59" t="e">
        <f t="shared" si="32"/>
        <v>#N/A</v>
      </c>
      <c r="CH54" s="59" t="e">
        <f t="shared" si="32"/>
        <v>#N/A</v>
      </c>
      <c r="CI54" s="122" t="e">
        <f t="shared" si="6"/>
        <v>#N/A</v>
      </c>
      <c r="CK54" s="123" t="str">
        <f t="shared" si="7"/>
        <v/>
      </c>
      <c r="CL54" s="124" t="e">
        <f t="shared" si="17"/>
        <v>#N/A</v>
      </c>
      <c r="CM54" s="65" t="e">
        <f t="shared" si="18"/>
        <v>#N/A</v>
      </c>
      <c r="CN54" s="66" t="e">
        <f t="shared" si="19"/>
        <v>#N/A</v>
      </c>
      <c r="CO54" s="65" t="e">
        <f t="shared" si="20"/>
        <v>#N/A</v>
      </c>
      <c r="CP54" s="66" t="e">
        <f t="shared" si="8"/>
        <v>#N/A</v>
      </c>
      <c r="CQ54" s="65" t="e">
        <f t="shared" si="21"/>
        <v>#N/A</v>
      </c>
      <c r="CR54" s="66" t="e">
        <f t="shared" si="9"/>
        <v>#N/A</v>
      </c>
      <c r="CS54" s="65" t="e">
        <f t="shared" si="22"/>
        <v>#N/A</v>
      </c>
      <c r="CT54" s="66" t="e">
        <f t="shared" si="10"/>
        <v>#N/A</v>
      </c>
      <c r="CU54" s="67" t="e">
        <f t="shared" si="23"/>
        <v>#N/A</v>
      </c>
      <c r="CW54" s="959" t="e">
        <f t="shared" si="24"/>
        <v>#N/A</v>
      </c>
      <c r="CX54" s="962" t="e">
        <f>VLOOKUP($AX54&amp;"_"&amp;$CW$14,データシート1!$A:$BT,MATCH($CW$12&amp;"_"&amp;CX$20,データシート1!$A$1:$BT$1,0),0)</f>
        <v>#N/A</v>
      </c>
      <c r="CY54" s="962" t="e">
        <f>VLOOKUP($AX54&amp;"_"&amp;$CW$14,データシート1!$A:$BT,MATCH($CW$12&amp;"_"&amp;CY$20,データシート1!$A$1:$BT$1,0),0)</f>
        <v>#N/A</v>
      </c>
      <c r="CZ54" s="962" t="e">
        <f>VLOOKUP($AX54&amp;"_"&amp;$CW$14,データシート1!$A:$BT,MATCH($CW$12&amp;"_"&amp;CZ$20,データシート1!$A$1:$BT$1,0),0)</f>
        <v>#N/A</v>
      </c>
      <c r="DA54" s="962" t="e">
        <f>VLOOKUP($AX54&amp;"_"&amp;$CW$14,データシート1!$A:$BT,MATCH($CW$12&amp;"_"&amp;DA$20,データシート1!$A$1:$BT$1,0),0)</f>
        <v>#N/A</v>
      </c>
      <c r="DB54" s="962" t="e">
        <f>VLOOKUP($AX54&amp;"_"&amp;$CW$14,データシート1!$A:$BT,MATCH($CW$12&amp;"_"&amp;DB$20,データシート1!$A$1:$BT$1,0),0)</f>
        <v>#N/A</v>
      </c>
      <c r="DC54" s="962" t="e">
        <f>VLOOKUP($AX54&amp;"_"&amp;$CW$14,データシート1!$A:$BT,MATCH($CW$12&amp;"_"&amp;DC$20,データシート1!$A$1:$BT$1,0),0)</f>
        <v>#N/A</v>
      </c>
      <c r="DD54" s="961" t="e">
        <f t="shared" si="11"/>
        <v>#N/A</v>
      </c>
      <c r="DF54" s="125" t="e">
        <f>VLOOKUP($AX54&amp;"_"&amp;$DF$14,データシート1!$A:$BT,MATCH($DF$12&amp;"_"&amp;DF$20,データシート1!$A$1:$BT$1,0),0)</f>
        <v>#N/A</v>
      </c>
      <c r="DG54" s="64" t="e">
        <f>VLOOKUP($AX54&amp;"_"&amp;$DF$14,データシート1!$A:$BT,MATCH($DF$12&amp;"_"&amp;DG$20,データシート1!$A$1:$BT$1,0),0)</f>
        <v>#N/A</v>
      </c>
      <c r="DH54" s="64" t="e">
        <f>VLOOKUP($AX54&amp;"_"&amp;$DF$14,データシート1!$A:$BT,MATCH($DF$12&amp;"_"&amp;DH$20,データシート1!$A$1:$BT$1,0),0)</f>
        <v>#N/A</v>
      </c>
      <c r="DI54" s="64" t="e">
        <f>VLOOKUP($AX54&amp;"_"&amp;$DF$14,データシート1!$A:$BT,MATCH($DF$12&amp;"_"&amp;DI$20,データシート1!$A$1:$BT$1,0),0)</f>
        <v>#N/A</v>
      </c>
      <c r="DJ54" s="64" t="e">
        <f>VLOOKUP($AX54&amp;"_"&amp;$DF$14,データシート1!$A:$BT,MATCH($DF$12&amp;"_"&amp;DJ$20,データシート1!$A$1:$BT$1,0),0)</f>
        <v>#N/A</v>
      </c>
      <c r="DK54" s="64" t="e">
        <f>VLOOKUP($AX54&amp;"_"&amp;$DF$14,データシート1!$A:$BT,MATCH($DF$12&amp;"_"&amp;DK$20,データシート1!$A$1:$BT$1,0),0)</f>
        <v>#N/A</v>
      </c>
      <c r="DL54" s="68" t="e">
        <f t="shared" si="12"/>
        <v>#N/A</v>
      </c>
      <c r="DN54" s="126" t="e">
        <f t="shared" si="26"/>
        <v>#N/A</v>
      </c>
      <c r="DO54" s="127" t="e">
        <f t="shared" si="27"/>
        <v>#N/A</v>
      </c>
      <c r="DP54" s="127" t="e">
        <f t="shared" si="29"/>
        <v>#N/A</v>
      </c>
      <c r="DQ54" s="127" t="e">
        <f t="shared" si="30"/>
        <v>#N/A</v>
      </c>
      <c r="DR54" s="127" t="e">
        <f t="shared" si="31"/>
        <v>#N/A</v>
      </c>
      <c r="DS54" s="128" t="e">
        <f t="shared" si="28"/>
        <v>#N/A</v>
      </c>
    </row>
    <row r="55" spans="2:123" ht="30" customHeight="1">
      <c r="B55" s="599"/>
      <c r="C55" s="21"/>
      <c r="D55" s="21"/>
      <c r="E55" s="21"/>
      <c r="F55" s="21"/>
      <c r="G55" s="21"/>
      <c r="H55" s="21"/>
      <c r="I55" s="21"/>
      <c r="J55" s="21"/>
      <c r="K55" s="21"/>
      <c r="L55" s="21"/>
      <c r="M55" s="21"/>
      <c r="N55" s="21"/>
      <c r="O55" s="21"/>
      <c r="P55" s="21"/>
      <c r="Q55" s="21"/>
      <c r="R55" s="21"/>
      <c r="S55" s="21"/>
      <c r="T55" s="21"/>
      <c r="U55" s="21"/>
      <c r="V55" s="21"/>
      <c r="W55" s="21"/>
      <c r="X55" s="21"/>
      <c r="Y55" s="21"/>
      <c r="Z55" s="21"/>
      <c r="AA55" s="598"/>
      <c r="AB55" s="21"/>
      <c r="AC55" s="599"/>
      <c r="AD55" s="21"/>
      <c r="AE55" s="21"/>
      <c r="AF55" s="21"/>
      <c r="AG55" s="21"/>
      <c r="AH55" s="21"/>
      <c r="AI55" s="21"/>
      <c r="AQ55" s="16"/>
      <c r="AR55" s="16"/>
      <c r="AS55" s="16"/>
      <c r="AT55" s="273"/>
      <c r="AX55" s="18">
        <f>比較地域マスタ!$Y40</f>
        <v>0</v>
      </c>
      <c r="AY55" s="18" t="str">
        <f>IF(IFERROR(比較地域マスタ!$Z40,"")=0,"",IFERROR(比較地域マスタ!$Z40,""))</f>
        <v/>
      </c>
      <c r="BB55" s="110">
        <f t="shared" si="0"/>
        <v>0</v>
      </c>
      <c r="BC55" s="1031" t="str">
        <f t="shared" si="0"/>
        <v/>
      </c>
      <c r="BD55" s="34" t="e">
        <f t="shared" si="14"/>
        <v>#N/A</v>
      </c>
      <c r="BE55" s="34" t="e">
        <f t="shared" si="15"/>
        <v>#N/A</v>
      </c>
      <c r="BF55" s="34" t="e">
        <f>VLOOKUP($AX55&amp;"_"&amp;$BC$14,データシート1!$A:$BT,MATCH($BC$12&amp;"_"&amp;BF$20,データシート1!$A$1:$BT$1,0),0)</f>
        <v>#N/A</v>
      </c>
      <c r="BG55" s="34" t="e">
        <f>VLOOKUP($AX55&amp;"_"&amp;$BC$14,データシート1!$A:$BT,MATCH($BC$12&amp;"_"&amp;BG$20,データシート1!$A$1:$BT$1,0),0)</f>
        <v>#N/A</v>
      </c>
      <c r="BH55" s="34" t="e">
        <f>VLOOKUP($AX55&amp;"_"&amp;$BC$14,データシート1!$A:$BT,MATCH($BC$12&amp;"_"&amp;BH$20,データシート1!$A$1:$BT$1,0),0)</f>
        <v>#N/A</v>
      </c>
      <c r="BI55" s="34" t="e">
        <f>VLOOKUP($AX55&amp;"_"&amp;$BC$14,データシート1!$A:$BT,MATCH($BC$12&amp;"_"&amp;BI$20,データシート1!$A$1:$BT$1,0),0)</f>
        <v>#N/A</v>
      </c>
      <c r="BJ55" s="34" t="e">
        <f>VLOOKUP($AX55&amp;"_"&amp;$BC$14,データシート1!$A:$BT,MATCH($BC$12&amp;"_"&amp;BJ$20,データシート1!$A$1:$BT$1,0),0)</f>
        <v>#N/A</v>
      </c>
      <c r="BK55" s="34" t="e">
        <f t="shared" si="1"/>
        <v>#N/A</v>
      </c>
      <c r="BL55" s="34" t="e">
        <f t="shared" si="2"/>
        <v>#N/A</v>
      </c>
      <c r="BM55" s="34" t="e">
        <f>VLOOKUP($AX55&amp;"_"&amp;$BC$14,データシート1!$A:$BT,MATCH($BC$12&amp;"_"&amp;BM$20,データシート1!$A$1:$BT$1,0),0)</f>
        <v>#N/A</v>
      </c>
      <c r="BN55" s="34" t="e">
        <f>VLOOKUP($AX55&amp;"_"&amp;$BC$14,データシート1!$A:$BT,MATCH($BC$12&amp;"_"&amp;BN$20,データシート1!$A$1:$BT$1,0),0)</f>
        <v>#N/A</v>
      </c>
      <c r="BO55" s="34" t="e">
        <f>VLOOKUP($AX55&amp;"_"&amp;$BC$14,データシート1!$A:$BT,MATCH($BC$12&amp;"_"&amp;BO$20,データシート1!$A$1:$BT$1,0),0)</f>
        <v>#N/A</v>
      </c>
      <c r="BP55" s="34" t="e">
        <f>VLOOKUP($AX55&amp;"_"&amp;$BC$14,データシート1!$A:$BT,MATCH($BC$12&amp;"_"&amp;BP$20,データシート1!$A$1:$BT$1,0),0)</f>
        <v>#N/A</v>
      </c>
      <c r="BQ55" s="34" t="e">
        <f>VLOOKUP($AX55&amp;"_"&amp;$BC$14,データシート1!$A:$BT,MATCH($BC$12&amp;"_"&amp;BQ$20,データシート1!$A$1:$BT$1,0),0)</f>
        <v>#N/A</v>
      </c>
      <c r="BR55" s="35" t="e">
        <f t="shared" si="3"/>
        <v>#N/A</v>
      </c>
      <c r="BT55" s="121" t="str">
        <f t="shared" si="4"/>
        <v/>
      </c>
      <c r="BU55" s="33" t="e">
        <f t="shared" si="25"/>
        <v>#N/A</v>
      </c>
      <c r="BV55" s="59" t="e">
        <f t="shared" si="16"/>
        <v>#N/A</v>
      </c>
      <c r="BW55" s="59" t="e">
        <f t="shared" si="16"/>
        <v>#N/A</v>
      </c>
      <c r="BX55" s="59" t="e">
        <f t="shared" si="16"/>
        <v>#N/A</v>
      </c>
      <c r="BY55" s="59" t="e">
        <f t="shared" si="16"/>
        <v>#N/A</v>
      </c>
      <c r="BZ55" s="59" t="e">
        <f t="shared" si="16"/>
        <v>#N/A</v>
      </c>
      <c r="CA55" s="59" t="e">
        <f t="shared" si="32"/>
        <v>#N/A</v>
      </c>
      <c r="CB55" s="59" t="e">
        <f t="shared" si="32"/>
        <v>#N/A</v>
      </c>
      <c r="CC55" s="59" t="e">
        <f t="shared" si="32"/>
        <v>#N/A</v>
      </c>
      <c r="CD55" s="59" t="e">
        <f t="shared" si="32"/>
        <v>#N/A</v>
      </c>
      <c r="CE55" s="59" t="e">
        <f t="shared" si="32"/>
        <v>#N/A</v>
      </c>
      <c r="CF55" s="59" t="e">
        <f t="shared" si="32"/>
        <v>#N/A</v>
      </c>
      <c r="CG55" s="59" t="e">
        <f t="shared" si="32"/>
        <v>#N/A</v>
      </c>
      <c r="CH55" s="59" t="e">
        <f t="shared" si="32"/>
        <v>#N/A</v>
      </c>
      <c r="CI55" s="122" t="e">
        <f t="shared" si="6"/>
        <v>#N/A</v>
      </c>
      <c r="CK55" s="123" t="str">
        <f t="shared" si="7"/>
        <v/>
      </c>
      <c r="CL55" s="124" t="e">
        <f t="shared" si="17"/>
        <v>#N/A</v>
      </c>
      <c r="CM55" s="65" t="e">
        <f t="shared" si="18"/>
        <v>#N/A</v>
      </c>
      <c r="CN55" s="66" t="e">
        <f t="shared" si="19"/>
        <v>#N/A</v>
      </c>
      <c r="CO55" s="65" t="e">
        <f t="shared" si="20"/>
        <v>#N/A</v>
      </c>
      <c r="CP55" s="66" t="e">
        <f t="shared" si="8"/>
        <v>#N/A</v>
      </c>
      <c r="CQ55" s="65" t="e">
        <f t="shared" si="21"/>
        <v>#N/A</v>
      </c>
      <c r="CR55" s="66" t="e">
        <f t="shared" si="9"/>
        <v>#N/A</v>
      </c>
      <c r="CS55" s="65" t="e">
        <f t="shared" si="22"/>
        <v>#N/A</v>
      </c>
      <c r="CT55" s="66" t="e">
        <f t="shared" si="10"/>
        <v>#N/A</v>
      </c>
      <c r="CU55" s="67" t="e">
        <f t="shared" si="23"/>
        <v>#N/A</v>
      </c>
      <c r="CW55" s="959" t="e">
        <f t="shared" si="24"/>
        <v>#N/A</v>
      </c>
      <c r="CX55" s="962" t="e">
        <f>VLOOKUP($AX55&amp;"_"&amp;$CW$14,データシート1!$A:$BT,MATCH($CW$12&amp;"_"&amp;CX$20,データシート1!$A$1:$BT$1,0),0)</f>
        <v>#N/A</v>
      </c>
      <c r="CY55" s="962" t="e">
        <f>VLOOKUP($AX55&amp;"_"&amp;$CW$14,データシート1!$A:$BT,MATCH($CW$12&amp;"_"&amp;CY$20,データシート1!$A$1:$BT$1,0),0)</f>
        <v>#N/A</v>
      </c>
      <c r="CZ55" s="962" t="e">
        <f>VLOOKUP($AX55&amp;"_"&amp;$CW$14,データシート1!$A:$BT,MATCH($CW$12&amp;"_"&amp;CZ$20,データシート1!$A$1:$BT$1,0),0)</f>
        <v>#N/A</v>
      </c>
      <c r="DA55" s="962" t="e">
        <f>VLOOKUP($AX55&amp;"_"&amp;$CW$14,データシート1!$A:$BT,MATCH($CW$12&amp;"_"&amp;DA$20,データシート1!$A$1:$BT$1,0),0)</f>
        <v>#N/A</v>
      </c>
      <c r="DB55" s="962" t="e">
        <f>VLOOKUP($AX55&amp;"_"&amp;$CW$14,データシート1!$A:$BT,MATCH($CW$12&amp;"_"&amp;DB$20,データシート1!$A$1:$BT$1,0),0)</f>
        <v>#N/A</v>
      </c>
      <c r="DC55" s="962" t="e">
        <f>VLOOKUP($AX55&amp;"_"&amp;$CW$14,データシート1!$A:$BT,MATCH($CW$12&amp;"_"&amp;DC$20,データシート1!$A$1:$BT$1,0),0)</f>
        <v>#N/A</v>
      </c>
      <c r="DD55" s="961" t="e">
        <f t="shared" si="11"/>
        <v>#N/A</v>
      </c>
      <c r="DF55" s="125" t="e">
        <f>VLOOKUP($AX55&amp;"_"&amp;$DF$14,データシート1!$A:$BT,MATCH($DF$12&amp;"_"&amp;DF$20,データシート1!$A$1:$BT$1,0),0)</f>
        <v>#N/A</v>
      </c>
      <c r="DG55" s="64" t="e">
        <f>VLOOKUP($AX55&amp;"_"&amp;$DF$14,データシート1!$A:$BT,MATCH($DF$12&amp;"_"&amp;DG$20,データシート1!$A$1:$BT$1,0),0)</f>
        <v>#N/A</v>
      </c>
      <c r="DH55" s="64" t="e">
        <f>VLOOKUP($AX55&amp;"_"&amp;$DF$14,データシート1!$A:$BT,MATCH($DF$12&amp;"_"&amp;DH$20,データシート1!$A$1:$BT$1,0),0)</f>
        <v>#N/A</v>
      </c>
      <c r="DI55" s="64" t="e">
        <f>VLOOKUP($AX55&amp;"_"&amp;$DF$14,データシート1!$A:$BT,MATCH($DF$12&amp;"_"&amp;DI$20,データシート1!$A$1:$BT$1,0),0)</f>
        <v>#N/A</v>
      </c>
      <c r="DJ55" s="64" t="e">
        <f>VLOOKUP($AX55&amp;"_"&amp;$DF$14,データシート1!$A:$BT,MATCH($DF$12&amp;"_"&amp;DJ$20,データシート1!$A$1:$BT$1,0),0)</f>
        <v>#N/A</v>
      </c>
      <c r="DK55" s="64" t="e">
        <f>VLOOKUP($AX55&amp;"_"&amp;$DF$14,データシート1!$A:$BT,MATCH($DF$12&amp;"_"&amp;DK$20,データシート1!$A$1:$BT$1,0),0)</f>
        <v>#N/A</v>
      </c>
      <c r="DL55" s="68" t="e">
        <f t="shared" si="12"/>
        <v>#N/A</v>
      </c>
      <c r="DN55" s="126" t="e">
        <f t="shared" si="26"/>
        <v>#N/A</v>
      </c>
      <c r="DO55" s="127" t="e">
        <f t="shared" si="27"/>
        <v>#N/A</v>
      </c>
      <c r="DP55" s="127" t="e">
        <f t="shared" si="29"/>
        <v>#N/A</v>
      </c>
      <c r="DQ55" s="127" t="e">
        <f t="shared" si="30"/>
        <v>#N/A</v>
      </c>
      <c r="DR55" s="127" t="e">
        <f t="shared" si="31"/>
        <v>#N/A</v>
      </c>
      <c r="DS55" s="128" t="e">
        <f t="shared" si="28"/>
        <v>#N/A</v>
      </c>
    </row>
    <row r="56" spans="2:123" ht="30" customHeight="1">
      <c r="B56" s="599"/>
      <c r="C56" s="21"/>
      <c r="D56" s="21"/>
      <c r="E56" s="21"/>
      <c r="F56" s="21"/>
      <c r="G56" s="21"/>
      <c r="H56" s="21"/>
      <c r="I56" s="21"/>
      <c r="J56" s="21"/>
      <c r="K56" s="21"/>
      <c r="L56" s="21"/>
      <c r="M56" s="21"/>
      <c r="N56" s="21"/>
      <c r="O56" s="21"/>
      <c r="P56" s="21"/>
      <c r="Q56" s="21"/>
      <c r="R56" s="21"/>
      <c r="S56" s="21"/>
      <c r="T56" s="21"/>
      <c r="U56" s="21"/>
      <c r="V56" s="21"/>
      <c r="W56" s="21"/>
      <c r="X56" s="21"/>
      <c r="Y56" s="21"/>
      <c r="Z56" s="21"/>
      <c r="AA56" s="598"/>
      <c r="AB56" s="21"/>
      <c r="AC56" s="599"/>
      <c r="AD56" s="21"/>
      <c r="AE56" s="21"/>
      <c r="AF56" s="21"/>
      <c r="AG56" s="21"/>
      <c r="AH56" s="21"/>
      <c r="AI56" s="21"/>
      <c r="AQ56" s="16"/>
      <c r="AR56" s="16"/>
      <c r="AS56" s="16"/>
      <c r="AT56" s="273"/>
      <c r="AX56" s="18">
        <f>比較地域マスタ!$Y41</f>
        <v>0</v>
      </c>
      <c r="AY56" s="18" t="str">
        <f>IF(IFERROR(比較地域マスタ!$Z41,"")=0,"",IFERROR(比較地域マスタ!$Z41,""))</f>
        <v/>
      </c>
      <c r="BB56" s="110">
        <f t="shared" si="0"/>
        <v>0</v>
      </c>
      <c r="BC56" s="1031" t="str">
        <f t="shared" si="0"/>
        <v/>
      </c>
      <c r="BD56" s="34" t="e">
        <f t="shared" si="14"/>
        <v>#N/A</v>
      </c>
      <c r="BE56" s="34" t="e">
        <f t="shared" si="15"/>
        <v>#N/A</v>
      </c>
      <c r="BF56" s="34" t="e">
        <f>VLOOKUP($AX56&amp;"_"&amp;$BC$14,データシート1!$A:$BT,MATCH($BC$12&amp;"_"&amp;BF$20,データシート1!$A$1:$BT$1,0),0)</f>
        <v>#N/A</v>
      </c>
      <c r="BG56" s="34" t="e">
        <f>VLOOKUP($AX56&amp;"_"&amp;$BC$14,データシート1!$A:$BT,MATCH($BC$12&amp;"_"&amp;BG$20,データシート1!$A$1:$BT$1,0),0)</f>
        <v>#N/A</v>
      </c>
      <c r="BH56" s="34" t="e">
        <f>VLOOKUP($AX56&amp;"_"&amp;$BC$14,データシート1!$A:$BT,MATCH($BC$12&amp;"_"&amp;BH$20,データシート1!$A$1:$BT$1,0),0)</f>
        <v>#N/A</v>
      </c>
      <c r="BI56" s="34" t="e">
        <f>VLOOKUP($AX56&amp;"_"&amp;$BC$14,データシート1!$A:$BT,MATCH($BC$12&amp;"_"&amp;BI$20,データシート1!$A$1:$BT$1,0),0)</f>
        <v>#N/A</v>
      </c>
      <c r="BJ56" s="34" t="e">
        <f>VLOOKUP($AX56&amp;"_"&amp;$BC$14,データシート1!$A:$BT,MATCH($BC$12&amp;"_"&amp;BJ$20,データシート1!$A$1:$BT$1,0),0)</f>
        <v>#N/A</v>
      </c>
      <c r="BK56" s="34" t="e">
        <f t="shared" si="1"/>
        <v>#N/A</v>
      </c>
      <c r="BL56" s="34" t="e">
        <f t="shared" si="2"/>
        <v>#N/A</v>
      </c>
      <c r="BM56" s="34" t="e">
        <f>VLOOKUP($AX56&amp;"_"&amp;$BC$14,データシート1!$A:$BT,MATCH($BC$12&amp;"_"&amp;BM$20,データシート1!$A$1:$BT$1,0),0)</f>
        <v>#N/A</v>
      </c>
      <c r="BN56" s="34" t="e">
        <f>VLOOKUP($AX56&amp;"_"&amp;$BC$14,データシート1!$A:$BT,MATCH($BC$12&amp;"_"&amp;BN$20,データシート1!$A$1:$BT$1,0),0)</f>
        <v>#N/A</v>
      </c>
      <c r="BO56" s="34" t="e">
        <f>VLOOKUP($AX56&amp;"_"&amp;$BC$14,データシート1!$A:$BT,MATCH($BC$12&amp;"_"&amp;BO$20,データシート1!$A$1:$BT$1,0),0)</f>
        <v>#N/A</v>
      </c>
      <c r="BP56" s="34" t="e">
        <f>VLOOKUP($AX56&amp;"_"&amp;$BC$14,データシート1!$A:$BT,MATCH($BC$12&amp;"_"&amp;BP$20,データシート1!$A$1:$BT$1,0),0)</f>
        <v>#N/A</v>
      </c>
      <c r="BQ56" s="34" t="e">
        <f>VLOOKUP($AX56&amp;"_"&amp;$BC$14,データシート1!$A:$BT,MATCH($BC$12&amp;"_"&amp;BQ$20,データシート1!$A$1:$BT$1,0),0)</f>
        <v>#N/A</v>
      </c>
      <c r="BR56" s="35" t="e">
        <f t="shared" si="3"/>
        <v>#N/A</v>
      </c>
      <c r="BT56" s="121" t="str">
        <f t="shared" si="4"/>
        <v/>
      </c>
      <c r="BU56" s="33" t="e">
        <f t="shared" si="25"/>
        <v>#N/A</v>
      </c>
      <c r="BV56" s="59" t="e">
        <f t="shared" si="16"/>
        <v>#N/A</v>
      </c>
      <c r="BW56" s="59" t="e">
        <f t="shared" si="16"/>
        <v>#N/A</v>
      </c>
      <c r="BX56" s="59" t="e">
        <f t="shared" si="16"/>
        <v>#N/A</v>
      </c>
      <c r="BY56" s="59" t="e">
        <f t="shared" si="16"/>
        <v>#N/A</v>
      </c>
      <c r="BZ56" s="59" t="e">
        <f t="shared" si="16"/>
        <v>#N/A</v>
      </c>
      <c r="CA56" s="59" t="e">
        <f t="shared" si="32"/>
        <v>#N/A</v>
      </c>
      <c r="CB56" s="59" t="e">
        <f t="shared" si="32"/>
        <v>#N/A</v>
      </c>
      <c r="CC56" s="59" t="e">
        <f t="shared" si="32"/>
        <v>#N/A</v>
      </c>
      <c r="CD56" s="59" t="e">
        <f t="shared" si="32"/>
        <v>#N/A</v>
      </c>
      <c r="CE56" s="59" t="e">
        <f t="shared" si="32"/>
        <v>#N/A</v>
      </c>
      <c r="CF56" s="59" t="e">
        <f t="shared" si="32"/>
        <v>#N/A</v>
      </c>
      <c r="CG56" s="59" t="e">
        <f t="shared" si="32"/>
        <v>#N/A</v>
      </c>
      <c r="CH56" s="59" t="e">
        <f t="shared" si="32"/>
        <v>#N/A</v>
      </c>
      <c r="CI56" s="122" t="e">
        <f t="shared" si="6"/>
        <v>#N/A</v>
      </c>
      <c r="CK56" s="123" t="str">
        <f t="shared" si="7"/>
        <v/>
      </c>
      <c r="CL56" s="124" t="e">
        <f t="shared" si="17"/>
        <v>#N/A</v>
      </c>
      <c r="CM56" s="65" t="e">
        <f t="shared" si="18"/>
        <v>#N/A</v>
      </c>
      <c r="CN56" s="66" t="e">
        <f t="shared" si="19"/>
        <v>#N/A</v>
      </c>
      <c r="CO56" s="65" t="e">
        <f t="shared" si="20"/>
        <v>#N/A</v>
      </c>
      <c r="CP56" s="66" t="e">
        <f t="shared" si="8"/>
        <v>#N/A</v>
      </c>
      <c r="CQ56" s="65" t="e">
        <f t="shared" si="21"/>
        <v>#N/A</v>
      </c>
      <c r="CR56" s="66" t="e">
        <f t="shared" si="9"/>
        <v>#N/A</v>
      </c>
      <c r="CS56" s="65" t="e">
        <f t="shared" si="22"/>
        <v>#N/A</v>
      </c>
      <c r="CT56" s="66" t="e">
        <f t="shared" si="10"/>
        <v>#N/A</v>
      </c>
      <c r="CU56" s="67" t="e">
        <f t="shared" si="23"/>
        <v>#N/A</v>
      </c>
      <c r="CW56" s="959" t="e">
        <f t="shared" si="24"/>
        <v>#N/A</v>
      </c>
      <c r="CX56" s="962" t="e">
        <f>VLOOKUP($AX56&amp;"_"&amp;$CW$14,データシート1!$A:$BT,MATCH($CW$12&amp;"_"&amp;CX$20,データシート1!$A$1:$BT$1,0),0)</f>
        <v>#N/A</v>
      </c>
      <c r="CY56" s="962" t="e">
        <f>VLOOKUP($AX56&amp;"_"&amp;$CW$14,データシート1!$A:$BT,MATCH($CW$12&amp;"_"&amp;CY$20,データシート1!$A$1:$BT$1,0),0)</f>
        <v>#N/A</v>
      </c>
      <c r="CZ56" s="962" t="e">
        <f>VLOOKUP($AX56&amp;"_"&amp;$CW$14,データシート1!$A:$BT,MATCH($CW$12&amp;"_"&amp;CZ$20,データシート1!$A$1:$BT$1,0),0)</f>
        <v>#N/A</v>
      </c>
      <c r="DA56" s="962" t="e">
        <f>VLOOKUP($AX56&amp;"_"&amp;$CW$14,データシート1!$A:$BT,MATCH($CW$12&amp;"_"&amp;DA$20,データシート1!$A$1:$BT$1,0),0)</f>
        <v>#N/A</v>
      </c>
      <c r="DB56" s="962" t="e">
        <f>VLOOKUP($AX56&amp;"_"&amp;$CW$14,データシート1!$A:$BT,MATCH($CW$12&amp;"_"&amp;DB$20,データシート1!$A$1:$BT$1,0),0)</f>
        <v>#N/A</v>
      </c>
      <c r="DC56" s="962" t="e">
        <f>VLOOKUP($AX56&amp;"_"&amp;$CW$14,データシート1!$A:$BT,MATCH($CW$12&amp;"_"&amp;DC$20,データシート1!$A$1:$BT$1,0),0)</f>
        <v>#N/A</v>
      </c>
      <c r="DD56" s="961" t="e">
        <f t="shared" si="11"/>
        <v>#N/A</v>
      </c>
      <c r="DF56" s="125" t="e">
        <f>VLOOKUP($AX56&amp;"_"&amp;$DF$14,データシート1!$A:$BT,MATCH($DF$12&amp;"_"&amp;DF$20,データシート1!$A$1:$BT$1,0),0)</f>
        <v>#N/A</v>
      </c>
      <c r="DG56" s="64" t="e">
        <f>VLOOKUP($AX56&amp;"_"&amp;$DF$14,データシート1!$A:$BT,MATCH($DF$12&amp;"_"&amp;DG$20,データシート1!$A$1:$BT$1,0),0)</f>
        <v>#N/A</v>
      </c>
      <c r="DH56" s="64" t="e">
        <f>VLOOKUP($AX56&amp;"_"&amp;$DF$14,データシート1!$A:$BT,MATCH($DF$12&amp;"_"&amp;DH$20,データシート1!$A$1:$BT$1,0),0)</f>
        <v>#N/A</v>
      </c>
      <c r="DI56" s="64" t="e">
        <f>VLOOKUP($AX56&amp;"_"&amp;$DF$14,データシート1!$A:$BT,MATCH($DF$12&amp;"_"&amp;DI$20,データシート1!$A$1:$BT$1,0),0)</f>
        <v>#N/A</v>
      </c>
      <c r="DJ56" s="64" t="e">
        <f>VLOOKUP($AX56&amp;"_"&amp;$DF$14,データシート1!$A:$BT,MATCH($DF$12&amp;"_"&amp;DJ$20,データシート1!$A$1:$BT$1,0),0)</f>
        <v>#N/A</v>
      </c>
      <c r="DK56" s="64" t="e">
        <f>VLOOKUP($AX56&amp;"_"&amp;$DF$14,データシート1!$A:$BT,MATCH($DF$12&amp;"_"&amp;DK$20,データシート1!$A$1:$BT$1,0),0)</f>
        <v>#N/A</v>
      </c>
      <c r="DL56" s="68" t="e">
        <f t="shared" si="12"/>
        <v>#N/A</v>
      </c>
      <c r="DN56" s="126" t="e">
        <f t="shared" si="26"/>
        <v>#N/A</v>
      </c>
      <c r="DO56" s="127" t="e">
        <f t="shared" si="27"/>
        <v>#N/A</v>
      </c>
      <c r="DP56" s="127" t="e">
        <f t="shared" si="29"/>
        <v>#N/A</v>
      </c>
      <c r="DQ56" s="127" t="e">
        <f t="shared" si="30"/>
        <v>#N/A</v>
      </c>
      <c r="DR56" s="127" t="e">
        <f t="shared" si="31"/>
        <v>#N/A</v>
      </c>
      <c r="DS56" s="128" t="e">
        <f t="shared" si="28"/>
        <v>#N/A</v>
      </c>
    </row>
    <row r="57" spans="2:123" ht="30" customHeight="1">
      <c r="B57" s="599"/>
      <c r="C57" s="21"/>
      <c r="D57" s="21"/>
      <c r="E57" s="21"/>
      <c r="F57" s="21"/>
      <c r="G57" s="21"/>
      <c r="H57" s="21"/>
      <c r="I57" s="21"/>
      <c r="J57" s="21"/>
      <c r="K57" s="21"/>
      <c r="L57" s="21"/>
      <c r="M57" s="21"/>
      <c r="N57" s="21"/>
      <c r="O57" s="21"/>
      <c r="P57" s="21"/>
      <c r="Q57" s="21"/>
      <c r="R57" s="21"/>
      <c r="S57" s="21"/>
      <c r="T57" s="21"/>
      <c r="U57" s="21"/>
      <c r="V57" s="21"/>
      <c r="W57" s="21"/>
      <c r="X57" s="21"/>
      <c r="Y57" s="21"/>
      <c r="Z57" s="21"/>
      <c r="AA57" s="598"/>
      <c r="AB57" s="21"/>
      <c r="AC57" s="599"/>
      <c r="AD57" s="21"/>
      <c r="AE57" s="21"/>
      <c r="AF57" s="21"/>
      <c r="AG57" s="21"/>
      <c r="AH57" s="21"/>
      <c r="AI57" s="21"/>
      <c r="AQ57" s="16"/>
      <c r="AR57" s="16"/>
      <c r="AS57" s="16"/>
      <c r="AT57" s="273"/>
      <c r="AX57" s="18">
        <f>比較地域マスタ!$Y42</f>
        <v>0</v>
      </c>
      <c r="AY57" s="18" t="str">
        <f>IF(IFERROR(比較地域マスタ!$Z42,"")=0,"",IFERROR(比較地域マスタ!$Z42,""))</f>
        <v/>
      </c>
      <c r="BB57" s="110">
        <f t="shared" si="0"/>
        <v>0</v>
      </c>
      <c r="BC57" s="1031" t="str">
        <f t="shared" si="0"/>
        <v/>
      </c>
      <c r="BD57" s="34" t="e">
        <f t="shared" si="14"/>
        <v>#N/A</v>
      </c>
      <c r="BE57" s="34" t="e">
        <f t="shared" si="15"/>
        <v>#N/A</v>
      </c>
      <c r="BF57" s="34" t="e">
        <f>VLOOKUP($AX57&amp;"_"&amp;$BC$14,データシート1!$A:$BT,MATCH($BC$12&amp;"_"&amp;BF$20,データシート1!$A$1:$BT$1,0),0)</f>
        <v>#N/A</v>
      </c>
      <c r="BG57" s="34" t="e">
        <f>VLOOKUP($AX57&amp;"_"&amp;$BC$14,データシート1!$A:$BT,MATCH($BC$12&amp;"_"&amp;BG$20,データシート1!$A$1:$BT$1,0),0)</f>
        <v>#N/A</v>
      </c>
      <c r="BH57" s="34" t="e">
        <f>VLOOKUP($AX57&amp;"_"&amp;$BC$14,データシート1!$A:$BT,MATCH($BC$12&amp;"_"&amp;BH$20,データシート1!$A$1:$BT$1,0),0)</f>
        <v>#N/A</v>
      </c>
      <c r="BI57" s="34" t="e">
        <f>VLOOKUP($AX57&amp;"_"&amp;$BC$14,データシート1!$A:$BT,MATCH($BC$12&amp;"_"&amp;BI$20,データシート1!$A$1:$BT$1,0),0)</f>
        <v>#N/A</v>
      </c>
      <c r="BJ57" s="34" t="e">
        <f>VLOOKUP($AX57&amp;"_"&amp;$BC$14,データシート1!$A:$BT,MATCH($BC$12&amp;"_"&amp;BJ$20,データシート1!$A$1:$BT$1,0),0)</f>
        <v>#N/A</v>
      </c>
      <c r="BK57" s="34" t="e">
        <f t="shared" si="1"/>
        <v>#N/A</v>
      </c>
      <c r="BL57" s="34" t="e">
        <f t="shared" si="2"/>
        <v>#N/A</v>
      </c>
      <c r="BM57" s="34" t="e">
        <f>VLOOKUP($AX57&amp;"_"&amp;$BC$14,データシート1!$A:$BT,MATCH($BC$12&amp;"_"&amp;BM$20,データシート1!$A$1:$BT$1,0),0)</f>
        <v>#N/A</v>
      </c>
      <c r="BN57" s="34" t="e">
        <f>VLOOKUP($AX57&amp;"_"&amp;$BC$14,データシート1!$A:$BT,MATCH($BC$12&amp;"_"&amp;BN$20,データシート1!$A$1:$BT$1,0),0)</f>
        <v>#N/A</v>
      </c>
      <c r="BO57" s="34" t="e">
        <f>VLOOKUP($AX57&amp;"_"&amp;$BC$14,データシート1!$A:$BT,MATCH($BC$12&amp;"_"&amp;BO$20,データシート1!$A$1:$BT$1,0),0)</f>
        <v>#N/A</v>
      </c>
      <c r="BP57" s="34" t="e">
        <f>VLOOKUP($AX57&amp;"_"&amp;$BC$14,データシート1!$A:$BT,MATCH($BC$12&amp;"_"&amp;BP$20,データシート1!$A$1:$BT$1,0),0)</f>
        <v>#N/A</v>
      </c>
      <c r="BQ57" s="34" t="e">
        <f>VLOOKUP($AX57&amp;"_"&amp;$BC$14,データシート1!$A:$BT,MATCH($BC$12&amp;"_"&amp;BQ$20,データシート1!$A$1:$BT$1,0),0)</f>
        <v>#N/A</v>
      </c>
      <c r="BR57" s="35" t="e">
        <f t="shared" si="3"/>
        <v>#N/A</v>
      </c>
      <c r="BT57" s="121" t="str">
        <f t="shared" si="4"/>
        <v/>
      </c>
      <c r="BU57" s="33" t="e">
        <f t="shared" si="25"/>
        <v>#N/A</v>
      </c>
      <c r="BV57" s="59" t="e">
        <f t="shared" si="16"/>
        <v>#N/A</v>
      </c>
      <c r="BW57" s="59" t="e">
        <f t="shared" si="16"/>
        <v>#N/A</v>
      </c>
      <c r="BX57" s="59" t="e">
        <f t="shared" si="16"/>
        <v>#N/A</v>
      </c>
      <c r="BY57" s="59" t="e">
        <f t="shared" si="16"/>
        <v>#N/A</v>
      </c>
      <c r="BZ57" s="59" t="e">
        <f t="shared" si="16"/>
        <v>#N/A</v>
      </c>
      <c r="CA57" s="59" t="e">
        <f t="shared" si="32"/>
        <v>#N/A</v>
      </c>
      <c r="CB57" s="59" t="e">
        <f t="shared" si="32"/>
        <v>#N/A</v>
      </c>
      <c r="CC57" s="59" t="e">
        <f t="shared" si="32"/>
        <v>#N/A</v>
      </c>
      <c r="CD57" s="59" t="e">
        <f t="shared" si="32"/>
        <v>#N/A</v>
      </c>
      <c r="CE57" s="59" t="e">
        <f t="shared" si="32"/>
        <v>#N/A</v>
      </c>
      <c r="CF57" s="59" t="e">
        <f t="shared" si="32"/>
        <v>#N/A</v>
      </c>
      <c r="CG57" s="59" t="e">
        <f t="shared" si="32"/>
        <v>#N/A</v>
      </c>
      <c r="CH57" s="59" t="e">
        <f t="shared" si="32"/>
        <v>#N/A</v>
      </c>
      <c r="CI57" s="122" t="e">
        <f t="shared" si="6"/>
        <v>#N/A</v>
      </c>
      <c r="CK57" s="123" t="str">
        <f t="shared" si="7"/>
        <v/>
      </c>
      <c r="CL57" s="124" t="e">
        <f t="shared" si="17"/>
        <v>#N/A</v>
      </c>
      <c r="CM57" s="65" t="e">
        <f t="shared" si="18"/>
        <v>#N/A</v>
      </c>
      <c r="CN57" s="66" t="e">
        <f t="shared" si="19"/>
        <v>#N/A</v>
      </c>
      <c r="CO57" s="65" t="e">
        <f t="shared" si="20"/>
        <v>#N/A</v>
      </c>
      <c r="CP57" s="66" t="e">
        <f t="shared" si="8"/>
        <v>#N/A</v>
      </c>
      <c r="CQ57" s="65" t="e">
        <f t="shared" si="21"/>
        <v>#N/A</v>
      </c>
      <c r="CR57" s="66" t="e">
        <f t="shared" si="9"/>
        <v>#N/A</v>
      </c>
      <c r="CS57" s="65" t="e">
        <f t="shared" si="22"/>
        <v>#N/A</v>
      </c>
      <c r="CT57" s="66" t="e">
        <f t="shared" si="10"/>
        <v>#N/A</v>
      </c>
      <c r="CU57" s="67" t="e">
        <f t="shared" si="23"/>
        <v>#N/A</v>
      </c>
      <c r="CW57" s="959" t="e">
        <f t="shared" si="24"/>
        <v>#N/A</v>
      </c>
      <c r="CX57" s="962" t="e">
        <f>VLOOKUP($AX57&amp;"_"&amp;$CW$14,データシート1!$A:$BT,MATCH($CW$12&amp;"_"&amp;CX$20,データシート1!$A$1:$BT$1,0),0)</f>
        <v>#N/A</v>
      </c>
      <c r="CY57" s="962" t="e">
        <f>VLOOKUP($AX57&amp;"_"&amp;$CW$14,データシート1!$A:$BT,MATCH($CW$12&amp;"_"&amp;CY$20,データシート1!$A$1:$BT$1,0),0)</f>
        <v>#N/A</v>
      </c>
      <c r="CZ57" s="962" t="e">
        <f>VLOOKUP($AX57&amp;"_"&amp;$CW$14,データシート1!$A:$BT,MATCH($CW$12&amp;"_"&amp;CZ$20,データシート1!$A$1:$BT$1,0),0)</f>
        <v>#N/A</v>
      </c>
      <c r="DA57" s="962" t="e">
        <f>VLOOKUP($AX57&amp;"_"&amp;$CW$14,データシート1!$A:$BT,MATCH($CW$12&amp;"_"&amp;DA$20,データシート1!$A$1:$BT$1,0),0)</f>
        <v>#N/A</v>
      </c>
      <c r="DB57" s="962" t="e">
        <f>VLOOKUP($AX57&amp;"_"&amp;$CW$14,データシート1!$A:$BT,MATCH($CW$12&amp;"_"&amp;DB$20,データシート1!$A$1:$BT$1,0),0)</f>
        <v>#N/A</v>
      </c>
      <c r="DC57" s="962" t="e">
        <f>VLOOKUP($AX57&amp;"_"&amp;$CW$14,データシート1!$A:$BT,MATCH($CW$12&amp;"_"&amp;DC$20,データシート1!$A$1:$BT$1,0),0)</f>
        <v>#N/A</v>
      </c>
      <c r="DD57" s="961" t="e">
        <f t="shared" si="11"/>
        <v>#N/A</v>
      </c>
      <c r="DF57" s="125" t="e">
        <f>VLOOKUP($AX57&amp;"_"&amp;$DF$14,データシート1!$A:$BT,MATCH($DF$12&amp;"_"&amp;DF$20,データシート1!$A$1:$BT$1,0),0)</f>
        <v>#N/A</v>
      </c>
      <c r="DG57" s="64" t="e">
        <f>VLOOKUP($AX57&amp;"_"&amp;$DF$14,データシート1!$A:$BT,MATCH($DF$12&amp;"_"&amp;DG$20,データシート1!$A$1:$BT$1,0),0)</f>
        <v>#N/A</v>
      </c>
      <c r="DH57" s="64" t="e">
        <f>VLOOKUP($AX57&amp;"_"&amp;$DF$14,データシート1!$A:$BT,MATCH($DF$12&amp;"_"&amp;DH$20,データシート1!$A$1:$BT$1,0),0)</f>
        <v>#N/A</v>
      </c>
      <c r="DI57" s="64" t="e">
        <f>VLOOKUP($AX57&amp;"_"&amp;$DF$14,データシート1!$A:$BT,MATCH($DF$12&amp;"_"&amp;DI$20,データシート1!$A$1:$BT$1,0),0)</f>
        <v>#N/A</v>
      </c>
      <c r="DJ57" s="64" t="e">
        <f>VLOOKUP($AX57&amp;"_"&amp;$DF$14,データシート1!$A:$BT,MATCH($DF$12&amp;"_"&amp;DJ$20,データシート1!$A$1:$BT$1,0),0)</f>
        <v>#N/A</v>
      </c>
      <c r="DK57" s="64" t="e">
        <f>VLOOKUP($AX57&amp;"_"&amp;$DF$14,データシート1!$A:$BT,MATCH($DF$12&amp;"_"&amp;DK$20,データシート1!$A$1:$BT$1,0),0)</f>
        <v>#N/A</v>
      </c>
      <c r="DL57" s="68" t="e">
        <f t="shared" si="12"/>
        <v>#N/A</v>
      </c>
      <c r="DN57" s="126" t="e">
        <f t="shared" si="26"/>
        <v>#N/A</v>
      </c>
      <c r="DO57" s="127" t="e">
        <f t="shared" si="27"/>
        <v>#N/A</v>
      </c>
      <c r="DP57" s="127" t="e">
        <f t="shared" si="29"/>
        <v>#N/A</v>
      </c>
      <c r="DQ57" s="127" t="e">
        <f t="shared" si="30"/>
        <v>#N/A</v>
      </c>
      <c r="DR57" s="127" t="e">
        <f t="shared" si="31"/>
        <v>#N/A</v>
      </c>
      <c r="DS57" s="128" t="e">
        <f t="shared" si="28"/>
        <v>#N/A</v>
      </c>
    </row>
    <row r="58" spans="2:123" ht="30" customHeight="1">
      <c r="B58" s="599"/>
      <c r="C58" s="21"/>
      <c r="D58" s="21"/>
      <c r="E58" s="21"/>
      <c r="F58" s="21"/>
      <c r="G58" s="21"/>
      <c r="H58" s="21"/>
      <c r="I58" s="21"/>
      <c r="J58" s="21"/>
      <c r="K58" s="21"/>
      <c r="L58" s="21"/>
      <c r="M58" s="21"/>
      <c r="N58" s="21"/>
      <c r="O58" s="21"/>
      <c r="P58" s="21"/>
      <c r="Q58" s="21"/>
      <c r="R58" s="21"/>
      <c r="S58" s="21"/>
      <c r="T58" s="21"/>
      <c r="U58" s="21"/>
      <c r="V58" s="21"/>
      <c r="W58" s="21"/>
      <c r="X58" s="21"/>
      <c r="Y58" s="21"/>
      <c r="Z58" s="21"/>
      <c r="AA58" s="598"/>
      <c r="AB58" s="21"/>
      <c r="AC58" s="599"/>
      <c r="AD58" s="21"/>
      <c r="AE58" s="21"/>
      <c r="AF58" s="21"/>
      <c r="AG58" s="21"/>
      <c r="AH58" s="21"/>
      <c r="AI58" s="21"/>
      <c r="AQ58" s="16"/>
      <c r="AR58" s="16"/>
      <c r="AS58" s="16"/>
      <c r="AT58" s="273"/>
      <c r="AX58" s="18">
        <f>比較地域マスタ!$Y43</f>
        <v>0</v>
      </c>
      <c r="AY58" s="18" t="str">
        <f>IF(IFERROR(比較地域マスタ!$Z43,"")=0,"",IFERROR(比較地域マスタ!$Z43,""))</f>
        <v/>
      </c>
      <c r="BB58" s="110">
        <f t="shared" si="0"/>
        <v>0</v>
      </c>
      <c r="BC58" s="1031" t="str">
        <f t="shared" si="0"/>
        <v/>
      </c>
      <c r="BD58" s="34" t="e">
        <f t="shared" si="14"/>
        <v>#N/A</v>
      </c>
      <c r="BE58" s="34" t="e">
        <f t="shared" si="15"/>
        <v>#N/A</v>
      </c>
      <c r="BF58" s="34" t="e">
        <f>VLOOKUP($AX58&amp;"_"&amp;$BC$14,データシート1!$A:$BT,MATCH($BC$12&amp;"_"&amp;BF$20,データシート1!$A$1:$BT$1,0),0)</f>
        <v>#N/A</v>
      </c>
      <c r="BG58" s="34" t="e">
        <f>VLOOKUP($AX58&amp;"_"&amp;$BC$14,データシート1!$A:$BT,MATCH($BC$12&amp;"_"&amp;BG$20,データシート1!$A$1:$BT$1,0),0)</f>
        <v>#N/A</v>
      </c>
      <c r="BH58" s="34" t="e">
        <f>VLOOKUP($AX58&amp;"_"&amp;$BC$14,データシート1!$A:$BT,MATCH($BC$12&amp;"_"&amp;BH$20,データシート1!$A$1:$BT$1,0),0)</f>
        <v>#N/A</v>
      </c>
      <c r="BI58" s="34" t="e">
        <f>VLOOKUP($AX58&amp;"_"&amp;$BC$14,データシート1!$A:$BT,MATCH($BC$12&amp;"_"&amp;BI$20,データシート1!$A$1:$BT$1,0),0)</f>
        <v>#N/A</v>
      </c>
      <c r="BJ58" s="34" t="e">
        <f>VLOOKUP($AX58&amp;"_"&amp;$BC$14,データシート1!$A:$BT,MATCH($BC$12&amp;"_"&amp;BJ$20,データシート1!$A$1:$BT$1,0),0)</f>
        <v>#N/A</v>
      </c>
      <c r="BK58" s="34" t="e">
        <f t="shared" si="1"/>
        <v>#N/A</v>
      </c>
      <c r="BL58" s="34" t="e">
        <f t="shared" si="2"/>
        <v>#N/A</v>
      </c>
      <c r="BM58" s="34" t="e">
        <f>VLOOKUP($AX58&amp;"_"&amp;$BC$14,データシート1!$A:$BT,MATCH($BC$12&amp;"_"&amp;BM$20,データシート1!$A$1:$BT$1,0),0)</f>
        <v>#N/A</v>
      </c>
      <c r="BN58" s="34" t="e">
        <f>VLOOKUP($AX58&amp;"_"&amp;$BC$14,データシート1!$A:$BT,MATCH($BC$12&amp;"_"&amp;BN$20,データシート1!$A$1:$BT$1,0),0)</f>
        <v>#N/A</v>
      </c>
      <c r="BO58" s="34" t="e">
        <f>VLOOKUP($AX58&amp;"_"&amp;$BC$14,データシート1!$A:$BT,MATCH($BC$12&amp;"_"&amp;BO$20,データシート1!$A$1:$BT$1,0),0)</f>
        <v>#N/A</v>
      </c>
      <c r="BP58" s="34" t="e">
        <f>VLOOKUP($AX58&amp;"_"&amp;$BC$14,データシート1!$A:$BT,MATCH($BC$12&amp;"_"&amp;BP$20,データシート1!$A$1:$BT$1,0),0)</f>
        <v>#N/A</v>
      </c>
      <c r="BQ58" s="34" t="e">
        <f>VLOOKUP($AX58&amp;"_"&amp;$BC$14,データシート1!$A:$BT,MATCH($BC$12&amp;"_"&amp;BQ$20,データシート1!$A$1:$BT$1,0),0)</f>
        <v>#N/A</v>
      </c>
      <c r="BR58" s="35" t="e">
        <f t="shared" si="3"/>
        <v>#N/A</v>
      </c>
      <c r="BT58" s="121" t="str">
        <f t="shared" si="4"/>
        <v/>
      </c>
      <c r="BU58" s="33" t="e">
        <f t="shared" si="25"/>
        <v>#N/A</v>
      </c>
      <c r="BV58" s="59" t="e">
        <f t="shared" si="16"/>
        <v>#N/A</v>
      </c>
      <c r="BW58" s="59" t="e">
        <f t="shared" si="16"/>
        <v>#N/A</v>
      </c>
      <c r="BX58" s="59" t="e">
        <f t="shared" si="16"/>
        <v>#N/A</v>
      </c>
      <c r="BY58" s="59" t="e">
        <f t="shared" si="16"/>
        <v>#N/A</v>
      </c>
      <c r="BZ58" s="59" t="e">
        <f t="shared" si="16"/>
        <v>#N/A</v>
      </c>
      <c r="CA58" s="59" t="e">
        <f t="shared" si="32"/>
        <v>#N/A</v>
      </c>
      <c r="CB58" s="59" t="e">
        <f t="shared" si="32"/>
        <v>#N/A</v>
      </c>
      <c r="CC58" s="59" t="e">
        <f t="shared" si="32"/>
        <v>#N/A</v>
      </c>
      <c r="CD58" s="59" t="e">
        <f t="shared" si="32"/>
        <v>#N/A</v>
      </c>
      <c r="CE58" s="59" t="e">
        <f t="shared" si="32"/>
        <v>#N/A</v>
      </c>
      <c r="CF58" s="59" t="e">
        <f t="shared" si="32"/>
        <v>#N/A</v>
      </c>
      <c r="CG58" s="59" t="e">
        <f t="shared" si="32"/>
        <v>#N/A</v>
      </c>
      <c r="CH58" s="59" t="e">
        <f t="shared" si="32"/>
        <v>#N/A</v>
      </c>
      <c r="CI58" s="122" t="e">
        <f t="shared" si="6"/>
        <v>#N/A</v>
      </c>
      <c r="CK58" s="123" t="str">
        <f t="shared" si="7"/>
        <v/>
      </c>
      <c r="CL58" s="124" t="e">
        <f t="shared" si="17"/>
        <v>#N/A</v>
      </c>
      <c r="CM58" s="65" t="e">
        <f t="shared" si="18"/>
        <v>#N/A</v>
      </c>
      <c r="CN58" s="66" t="e">
        <f t="shared" si="19"/>
        <v>#N/A</v>
      </c>
      <c r="CO58" s="65" t="e">
        <f t="shared" si="20"/>
        <v>#N/A</v>
      </c>
      <c r="CP58" s="66" t="e">
        <f t="shared" si="8"/>
        <v>#N/A</v>
      </c>
      <c r="CQ58" s="65" t="e">
        <f t="shared" si="21"/>
        <v>#N/A</v>
      </c>
      <c r="CR58" s="66" t="e">
        <f t="shared" si="9"/>
        <v>#N/A</v>
      </c>
      <c r="CS58" s="65" t="e">
        <f t="shared" si="22"/>
        <v>#N/A</v>
      </c>
      <c r="CT58" s="66" t="e">
        <f t="shared" si="10"/>
        <v>#N/A</v>
      </c>
      <c r="CU58" s="67" t="e">
        <f t="shared" si="23"/>
        <v>#N/A</v>
      </c>
      <c r="CW58" s="959" t="e">
        <f t="shared" si="24"/>
        <v>#N/A</v>
      </c>
      <c r="CX58" s="962" t="e">
        <f>VLOOKUP($AX58&amp;"_"&amp;$CW$14,データシート1!$A:$BT,MATCH($CW$12&amp;"_"&amp;CX$20,データシート1!$A$1:$BT$1,0),0)</f>
        <v>#N/A</v>
      </c>
      <c r="CY58" s="962" t="e">
        <f>VLOOKUP($AX58&amp;"_"&amp;$CW$14,データシート1!$A:$BT,MATCH($CW$12&amp;"_"&amp;CY$20,データシート1!$A$1:$BT$1,0),0)</f>
        <v>#N/A</v>
      </c>
      <c r="CZ58" s="962" t="e">
        <f>VLOOKUP($AX58&amp;"_"&amp;$CW$14,データシート1!$A:$BT,MATCH($CW$12&amp;"_"&amp;CZ$20,データシート1!$A$1:$BT$1,0),0)</f>
        <v>#N/A</v>
      </c>
      <c r="DA58" s="962" t="e">
        <f>VLOOKUP($AX58&amp;"_"&amp;$CW$14,データシート1!$A:$BT,MATCH($CW$12&amp;"_"&amp;DA$20,データシート1!$A$1:$BT$1,0),0)</f>
        <v>#N/A</v>
      </c>
      <c r="DB58" s="962" t="e">
        <f>VLOOKUP($AX58&amp;"_"&amp;$CW$14,データシート1!$A:$BT,MATCH($CW$12&amp;"_"&amp;DB$20,データシート1!$A$1:$BT$1,0),0)</f>
        <v>#N/A</v>
      </c>
      <c r="DC58" s="962" t="e">
        <f>VLOOKUP($AX58&amp;"_"&amp;$CW$14,データシート1!$A:$BT,MATCH($CW$12&amp;"_"&amp;DC$20,データシート1!$A$1:$BT$1,0),0)</f>
        <v>#N/A</v>
      </c>
      <c r="DD58" s="961" t="e">
        <f t="shared" si="11"/>
        <v>#N/A</v>
      </c>
      <c r="DF58" s="125" t="e">
        <f>VLOOKUP($AX58&amp;"_"&amp;$DF$14,データシート1!$A:$BT,MATCH($DF$12&amp;"_"&amp;DF$20,データシート1!$A$1:$BT$1,0),0)</f>
        <v>#N/A</v>
      </c>
      <c r="DG58" s="64" t="e">
        <f>VLOOKUP($AX58&amp;"_"&amp;$DF$14,データシート1!$A:$BT,MATCH($DF$12&amp;"_"&amp;DG$20,データシート1!$A$1:$BT$1,0),0)</f>
        <v>#N/A</v>
      </c>
      <c r="DH58" s="64" t="e">
        <f>VLOOKUP($AX58&amp;"_"&amp;$DF$14,データシート1!$A:$BT,MATCH($DF$12&amp;"_"&amp;DH$20,データシート1!$A$1:$BT$1,0),0)</f>
        <v>#N/A</v>
      </c>
      <c r="DI58" s="64" t="e">
        <f>VLOOKUP($AX58&amp;"_"&amp;$DF$14,データシート1!$A:$BT,MATCH($DF$12&amp;"_"&amp;DI$20,データシート1!$A$1:$BT$1,0),0)</f>
        <v>#N/A</v>
      </c>
      <c r="DJ58" s="64" t="e">
        <f>VLOOKUP($AX58&amp;"_"&amp;$DF$14,データシート1!$A:$BT,MATCH($DF$12&amp;"_"&amp;DJ$20,データシート1!$A$1:$BT$1,0),0)</f>
        <v>#N/A</v>
      </c>
      <c r="DK58" s="64" t="e">
        <f>VLOOKUP($AX58&amp;"_"&amp;$DF$14,データシート1!$A:$BT,MATCH($DF$12&amp;"_"&amp;DK$20,データシート1!$A$1:$BT$1,0),0)</f>
        <v>#N/A</v>
      </c>
      <c r="DL58" s="68" t="e">
        <f t="shared" si="12"/>
        <v>#N/A</v>
      </c>
      <c r="DN58" s="126" t="e">
        <f t="shared" si="26"/>
        <v>#N/A</v>
      </c>
      <c r="DO58" s="127" t="e">
        <f t="shared" si="27"/>
        <v>#N/A</v>
      </c>
      <c r="DP58" s="127" t="e">
        <f t="shared" si="29"/>
        <v>#N/A</v>
      </c>
      <c r="DQ58" s="127" t="e">
        <f t="shared" si="30"/>
        <v>#N/A</v>
      </c>
      <c r="DR58" s="127" t="e">
        <f t="shared" si="31"/>
        <v>#N/A</v>
      </c>
      <c r="DS58" s="128" t="e">
        <f t="shared" si="28"/>
        <v>#N/A</v>
      </c>
    </row>
    <row r="59" spans="2:123" ht="30" customHeight="1">
      <c r="B59" s="599"/>
      <c r="C59" s="21"/>
      <c r="D59" s="21"/>
      <c r="E59" s="21"/>
      <c r="F59" s="21"/>
      <c r="G59" s="21"/>
      <c r="H59" s="21"/>
      <c r="I59" s="21"/>
      <c r="J59" s="21"/>
      <c r="K59" s="21"/>
      <c r="L59" s="21"/>
      <c r="M59" s="21"/>
      <c r="N59" s="21"/>
      <c r="O59" s="21"/>
      <c r="P59" s="21"/>
      <c r="Q59" s="21"/>
      <c r="R59" s="21"/>
      <c r="S59" s="21"/>
      <c r="T59" s="21"/>
      <c r="U59" s="21"/>
      <c r="V59" s="21"/>
      <c r="W59" s="21"/>
      <c r="X59" s="21"/>
      <c r="Y59" s="21"/>
      <c r="Z59" s="21"/>
      <c r="AA59" s="598"/>
      <c r="AB59" s="21"/>
      <c r="AC59" s="599"/>
      <c r="AD59" s="21"/>
      <c r="AE59" s="21"/>
      <c r="AF59" s="21"/>
      <c r="AG59" s="21"/>
      <c r="AH59" s="21"/>
      <c r="AI59" s="21"/>
      <c r="AQ59" s="16"/>
      <c r="AR59" s="16"/>
      <c r="AS59" s="16"/>
      <c r="AT59" s="273"/>
      <c r="AX59" s="18">
        <f>比較地域マスタ!$Y44</f>
        <v>0</v>
      </c>
      <c r="AY59" s="18" t="str">
        <f>IF(IFERROR(比較地域マスタ!$Z44,"")=0,"",IFERROR(比較地域マスタ!$Z44,""))</f>
        <v/>
      </c>
      <c r="BB59" s="110">
        <f t="shared" si="0"/>
        <v>0</v>
      </c>
      <c r="BC59" s="1031" t="str">
        <f t="shared" si="0"/>
        <v/>
      </c>
      <c r="BD59" s="34" t="e">
        <f t="shared" si="14"/>
        <v>#N/A</v>
      </c>
      <c r="BE59" s="34" t="e">
        <f t="shared" si="15"/>
        <v>#N/A</v>
      </c>
      <c r="BF59" s="34" t="e">
        <f>VLOOKUP($AX59&amp;"_"&amp;$BC$14,データシート1!$A:$BT,MATCH($BC$12&amp;"_"&amp;BF$20,データシート1!$A$1:$BT$1,0),0)</f>
        <v>#N/A</v>
      </c>
      <c r="BG59" s="34" t="e">
        <f>VLOOKUP($AX59&amp;"_"&amp;$BC$14,データシート1!$A:$BT,MATCH($BC$12&amp;"_"&amp;BG$20,データシート1!$A$1:$BT$1,0),0)</f>
        <v>#N/A</v>
      </c>
      <c r="BH59" s="34" t="e">
        <f>VLOOKUP($AX59&amp;"_"&amp;$BC$14,データシート1!$A:$BT,MATCH($BC$12&amp;"_"&amp;BH$20,データシート1!$A$1:$BT$1,0),0)</f>
        <v>#N/A</v>
      </c>
      <c r="BI59" s="34" t="e">
        <f>VLOOKUP($AX59&amp;"_"&amp;$BC$14,データシート1!$A:$BT,MATCH($BC$12&amp;"_"&amp;BI$20,データシート1!$A$1:$BT$1,0),0)</f>
        <v>#N/A</v>
      </c>
      <c r="BJ59" s="34" t="e">
        <f>VLOOKUP($AX59&amp;"_"&amp;$BC$14,データシート1!$A:$BT,MATCH($BC$12&amp;"_"&amp;BJ$20,データシート1!$A$1:$BT$1,0),0)</f>
        <v>#N/A</v>
      </c>
      <c r="BK59" s="34" t="e">
        <f t="shared" si="1"/>
        <v>#N/A</v>
      </c>
      <c r="BL59" s="34" t="e">
        <f t="shared" si="2"/>
        <v>#N/A</v>
      </c>
      <c r="BM59" s="34" t="e">
        <f>VLOOKUP($AX59&amp;"_"&amp;$BC$14,データシート1!$A:$BT,MATCH($BC$12&amp;"_"&amp;BM$20,データシート1!$A$1:$BT$1,0),0)</f>
        <v>#N/A</v>
      </c>
      <c r="BN59" s="34" t="e">
        <f>VLOOKUP($AX59&amp;"_"&amp;$BC$14,データシート1!$A:$BT,MATCH($BC$12&amp;"_"&amp;BN$20,データシート1!$A$1:$BT$1,0),0)</f>
        <v>#N/A</v>
      </c>
      <c r="BO59" s="34" t="e">
        <f>VLOOKUP($AX59&amp;"_"&amp;$BC$14,データシート1!$A:$BT,MATCH($BC$12&amp;"_"&amp;BO$20,データシート1!$A$1:$BT$1,0),0)</f>
        <v>#N/A</v>
      </c>
      <c r="BP59" s="34" t="e">
        <f>VLOOKUP($AX59&amp;"_"&amp;$BC$14,データシート1!$A:$BT,MATCH($BC$12&amp;"_"&amp;BP$20,データシート1!$A$1:$BT$1,0),0)</f>
        <v>#N/A</v>
      </c>
      <c r="BQ59" s="34" t="e">
        <f>VLOOKUP($AX59&amp;"_"&amp;$BC$14,データシート1!$A:$BT,MATCH($BC$12&amp;"_"&amp;BQ$20,データシート1!$A$1:$BT$1,0),0)</f>
        <v>#N/A</v>
      </c>
      <c r="BR59" s="35" t="e">
        <f t="shared" si="3"/>
        <v>#N/A</v>
      </c>
      <c r="BT59" s="121" t="str">
        <f t="shared" si="4"/>
        <v/>
      </c>
      <c r="BU59" s="33" t="e">
        <f t="shared" si="25"/>
        <v>#N/A</v>
      </c>
      <c r="BV59" s="59" t="e">
        <f t="shared" si="16"/>
        <v>#N/A</v>
      </c>
      <c r="BW59" s="59" t="e">
        <f t="shared" si="16"/>
        <v>#N/A</v>
      </c>
      <c r="BX59" s="59" t="e">
        <f t="shared" si="16"/>
        <v>#N/A</v>
      </c>
      <c r="BY59" s="59" t="e">
        <f t="shared" si="16"/>
        <v>#N/A</v>
      </c>
      <c r="BZ59" s="59" t="e">
        <f t="shared" si="16"/>
        <v>#N/A</v>
      </c>
      <c r="CA59" s="59" t="e">
        <f t="shared" si="32"/>
        <v>#N/A</v>
      </c>
      <c r="CB59" s="59" t="e">
        <f t="shared" si="32"/>
        <v>#N/A</v>
      </c>
      <c r="CC59" s="59" t="e">
        <f t="shared" si="32"/>
        <v>#N/A</v>
      </c>
      <c r="CD59" s="59" t="e">
        <f t="shared" si="32"/>
        <v>#N/A</v>
      </c>
      <c r="CE59" s="59" t="e">
        <f t="shared" si="32"/>
        <v>#N/A</v>
      </c>
      <c r="CF59" s="59" t="e">
        <f t="shared" si="32"/>
        <v>#N/A</v>
      </c>
      <c r="CG59" s="59" t="e">
        <f t="shared" si="32"/>
        <v>#N/A</v>
      </c>
      <c r="CH59" s="59" t="e">
        <f t="shared" si="32"/>
        <v>#N/A</v>
      </c>
      <c r="CI59" s="122" t="e">
        <f t="shared" si="6"/>
        <v>#N/A</v>
      </c>
      <c r="CK59" s="123" t="str">
        <f t="shared" si="7"/>
        <v/>
      </c>
      <c r="CL59" s="124" t="e">
        <f t="shared" si="17"/>
        <v>#N/A</v>
      </c>
      <c r="CM59" s="65" t="e">
        <f t="shared" si="18"/>
        <v>#N/A</v>
      </c>
      <c r="CN59" s="66" t="e">
        <f t="shared" si="19"/>
        <v>#N/A</v>
      </c>
      <c r="CO59" s="65" t="e">
        <f t="shared" si="20"/>
        <v>#N/A</v>
      </c>
      <c r="CP59" s="66" t="e">
        <f t="shared" si="8"/>
        <v>#N/A</v>
      </c>
      <c r="CQ59" s="65" t="e">
        <f t="shared" si="21"/>
        <v>#N/A</v>
      </c>
      <c r="CR59" s="66" t="e">
        <f t="shared" si="9"/>
        <v>#N/A</v>
      </c>
      <c r="CS59" s="65" t="e">
        <f t="shared" si="22"/>
        <v>#N/A</v>
      </c>
      <c r="CT59" s="66" t="e">
        <f t="shared" si="10"/>
        <v>#N/A</v>
      </c>
      <c r="CU59" s="67" t="e">
        <f t="shared" si="23"/>
        <v>#N/A</v>
      </c>
      <c r="CW59" s="959" t="e">
        <f t="shared" si="24"/>
        <v>#N/A</v>
      </c>
      <c r="CX59" s="962" t="e">
        <f>VLOOKUP($AX59&amp;"_"&amp;$CW$14,データシート1!$A:$BT,MATCH($CW$12&amp;"_"&amp;CX$20,データシート1!$A$1:$BT$1,0),0)</f>
        <v>#N/A</v>
      </c>
      <c r="CY59" s="962" t="e">
        <f>VLOOKUP($AX59&amp;"_"&amp;$CW$14,データシート1!$A:$BT,MATCH($CW$12&amp;"_"&amp;CY$20,データシート1!$A$1:$BT$1,0),0)</f>
        <v>#N/A</v>
      </c>
      <c r="CZ59" s="962" t="e">
        <f>VLOOKUP($AX59&amp;"_"&amp;$CW$14,データシート1!$A:$BT,MATCH($CW$12&amp;"_"&amp;CZ$20,データシート1!$A$1:$BT$1,0),0)</f>
        <v>#N/A</v>
      </c>
      <c r="DA59" s="962" t="e">
        <f>VLOOKUP($AX59&amp;"_"&amp;$CW$14,データシート1!$A:$BT,MATCH($CW$12&amp;"_"&amp;DA$20,データシート1!$A$1:$BT$1,0),0)</f>
        <v>#N/A</v>
      </c>
      <c r="DB59" s="962" t="e">
        <f>VLOOKUP($AX59&amp;"_"&amp;$CW$14,データシート1!$A:$BT,MATCH($CW$12&amp;"_"&amp;DB$20,データシート1!$A$1:$BT$1,0),0)</f>
        <v>#N/A</v>
      </c>
      <c r="DC59" s="962" t="e">
        <f>VLOOKUP($AX59&amp;"_"&amp;$CW$14,データシート1!$A:$BT,MATCH($CW$12&amp;"_"&amp;DC$20,データシート1!$A$1:$BT$1,0),0)</f>
        <v>#N/A</v>
      </c>
      <c r="DD59" s="961" t="e">
        <f t="shared" si="11"/>
        <v>#N/A</v>
      </c>
      <c r="DF59" s="125" t="e">
        <f>VLOOKUP($AX59&amp;"_"&amp;$DF$14,データシート1!$A:$BT,MATCH($DF$12&amp;"_"&amp;DF$20,データシート1!$A$1:$BT$1,0),0)</f>
        <v>#N/A</v>
      </c>
      <c r="DG59" s="64" t="e">
        <f>VLOOKUP($AX59&amp;"_"&amp;$DF$14,データシート1!$A:$BT,MATCH($DF$12&amp;"_"&amp;DG$20,データシート1!$A$1:$BT$1,0),0)</f>
        <v>#N/A</v>
      </c>
      <c r="DH59" s="64" t="e">
        <f>VLOOKUP($AX59&amp;"_"&amp;$DF$14,データシート1!$A:$BT,MATCH($DF$12&amp;"_"&amp;DH$20,データシート1!$A$1:$BT$1,0),0)</f>
        <v>#N/A</v>
      </c>
      <c r="DI59" s="64" t="e">
        <f>VLOOKUP($AX59&amp;"_"&amp;$DF$14,データシート1!$A:$BT,MATCH($DF$12&amp;"_"&amp;DI$20,データシート1!$A$1:$BT$1,0),0)</f>
        <v>#N/A</v>
      </c>
      <c r="DJ59" s="64" t="e">
        <f>VLOOKUP($AX59&amp;"_"&amp;$DF$14,データシート1!$A:$BT,MATCH($DF$12&amp;"_"&amp;DJ$20,データシート1!$A$1:$BT$1,0),0)</f>
        <v>#N/A</v>
      </c>
      <c r="DK59" s="64" t="e">
        <f>VLOOKUP($AX59&amp;"_"&amp;$DF$14,データシート1!$A:$BT,MATCH($DF$12&amp;"_"&amp;DK$20,データシート1!$A$1:$BT$1,0),0)</f>
        <v>#N/A</v>
      </c>
      <c r="DL59" s="68" t="e">
        <f t="shared" si="12"/>
        <v>#N/A</v>
      </c>
      <c r="DN59" s="126" t="e">
        <f t="shared" si="26"/>
        <v>#N/A</v>
      </c>
      <c r="DO59" s="127" t="e">
        <f t="shared" si="27"/>
        <v>#N/A</v>
      </c>
      <c r="DP59" s="127" t="e">
        <f t="shared" si="29"/>
        <v>#N/A</v>
      </c>
      <c r="DQ59" s="127" t="e">
        <f t="shared" si="30"/>
        <v>#N/A</v>
      </c>
      <c r="DR59" s="127" t="e">
        <f t="shared" si="31"/>
        <v>#N/A</v>
      </c>
      <c r="DS59" s="128" t="e">
        <f t="shared" si="28"/>
        <v>#N/A</v>
      </c>
    </row>
    <row r="60" spans="2:123" ht="30" customHeight="1">
      <c r="B60" s="599"/>
      <c r="C60" s="21"/>
      <c r="D60" s="21"/>
      <c r="E60" s="21"/>
      <c r="F60" s="21"/>
      <c r="G60" s="21"/>
      <c r="H60" s="21"/>
      <c r="I60" s="21"/>
      <c r="J60" s="21"/>
      <c r="K60" s="21"/>
      <c r="L60" s="21"/>
      <c r="M60" s="21"/>
      <c r="N60" s="21"/>
      <c r="O60" s="21"/>
      <c r="P60" s="21"/>
      <c r="Q60" s="21"/>
      <c r="R60" s="21"/>
      <c r="S60" s="21"/>
      <c r="T60" s="21"/>
      <c r="U60" s="21"/>
      <c r="V60" s="21"/>
      <c r="W60" s="21"/>
      <c r="X60" s="21"/>
      <c r="Y60" s="21"/>
      <c r="Z60" s="21"/>
      <c r="AA60" s="598"/>
      <c r="AB60" s="21"/>
      <c r="AC60" s="599"/>
      <c r="AD60" s="21"/>
      <c r="AE60" s="21"/>
      <c r="AF60" s="21"/>
      <c r="AG60" s="21"/>
      <c r="AH60" s="21"/>
      <c r="AI60" s="21"/>
      <c r="AQ60" s="16"/>
      <c r="AR60" s="16"/>
      <c r="AS60" s="16"/>
      <c r="AT60" s="273"/>
      <c r="AX60" s="18">
        <f>比較地域マスタ!$Y45</f>
        <v>0</v>
      </c>
      <c r="AY60" s="18" t="str">
        <f>IF(IFERROR(比較地域マスタ!$Z45,"")=0,"",IFERROR(比較地域マスタ!$Z45,""))</f>
        <v/>
      </c>
      <c r="BB60" s="110">
        <f t="shared" si="0"/>
        <v>0</v>
      </c>
      <c r="BC60" s="1031" t="str">
        <f t="shared" si="0"/>
        <v/>
      </c>
      <c r="BD60" s="34" t="e">
        <f t="shared" si="14"/>
        <v>#N/A</v>
      </c>
      <c r="BE60" s="34" t="e">
        <f t="shared" si="15"/>
        <v>#N/A</v>
      </c>
      <c r="BF60" s="34" t="e">
        <f>VLOOKUP($AX60&amp;"_"&amp;$BC$14,データシート1!$A:$BT,MATCH($BC$12&amp;"_"&amp;BF$20,データシート1!$A$1:$BT$1,0),0)</f>
        <v>#N/A</v>
      </c>
      <c r="BG60" s="34" t="e">
        <f>VLOOKUP($AX60&amp;"_"&amp;$BC$14,データシート1!$A:$BT,MATCH($BC$12&amp;"_"&amp;BG$20,データシート1!$A$1:$BT$1,0),0)</f>
        <v>#N/A</v>
      </c>
      <c r="BH60" s="34" t="e">
        <f>VLOOKUP($AX60&amp;"_"&amp;$BC$14,データシート1!$A:$BT,MATCH($BC$12&amp;"_"&amp;BH$20,データシート1!$A$1:$BT$1,0),0)</f>
        <v>#N/A</v>
      </c>
      <c r="BI60" s="34" t="e">
        <f>VLOOKUP($AX60&amp;"_"&amp;$BC$14,データシート1!$A:$BT,MATCH($BC$12&amp;"_"&amp;BI$20,データシート1!$A$1:$BT$1,0),0)</f>
        <v>#N/A</v>
      </c>
      <c r="BJ60" s="34" t="e">
        <f>VLOOKUP($AX60&amp;"_"&amp;$BC$14,データシート1!$A:$BT,MATCH($BC$12&amp;"_"&amp;BJ$20,データシート1!$A$1:$BT$1,0),0)</f>
        <v>#N/A</v>
      </c>
      <c r="BK60" s="34" t="e">
        <f t="shared" si="1"/>
        <v>#N/A</v>
      </c>
      <c r="BL60" s="34" t="e">
        <f t="shared" si="2"/>
        <v>#N/A</v>
      </c>
      <c r="BM60" s="34" t="e">
        <f>VLOOKUP($AX60&amp;"_"&amp;$BC$14,データシート1!$A:$BT,MATCH($BC$12&amp;"_"&amp;BM$20,データシート1!$A$1:$BT$1,0),0)</f>
        <v>#N/A</v>
      </c>
      <c r="BN60" s="34" t="e">
        <f>VLOOKUP($AX60&amp;"_"&amp;$BC$14,データシート1!$A:$BT,MATCH($BC$12&amp;"_"&amp;BN$20,データシート1!$A$1:$BT$1,0),0)</f>
        <v>#N/A</v>
      </c>
      <c r="BO60" s="34" t="e">
        <f>VLOOKUP($AX60&amp;"_"&amp;$BC$14,データシート1!$A:$BT,MATCH($BC$12&amp;"_"&amp;BO$20,データシート1!$A$1:$BT$1,0),0)</f>
        <v>#N/A</v>
      </c>
      <c r="BP60" s="34" t="e">
        <f>VLOOKUP($AX60&amp;"_"&amp;$BC$14,データシート1!$A:$BT,MATCH($BC$12&amp;"_"&amp;BP$20,データシート1!$A$1:$BT$1,0),0)</f>
        <v>#N/A</v>
      </c>
      <c r="BQ60" s="34" t="e">
        <f>VLOOKUP($AX60&amp;"_"&amp;$BC$14,データシート1!$A:$BT,MATCH($BC$12&amp;"_"&amp;BQ$20,データシート1!$A$1:$BT$1,0),0)</f>
        <v>#N/A</v>
      </c>
      <c r="BR60" s="35" t="e">
        <f t="shared" si="3"/>
        <v>#N/A</v>
      </c>
      <c r="BT60" s="121" t="str">
        <f t="shared" si="4"/>
        <v/>
      </c>
      <c r="BU60" s="33" t="e">
        <f t="shared" si="25"/>
        <v>#N/A</v>
      </c>
      <c r="BV60" s="59" t="e">
        <f t="shared" si="16"/>
        <v>#N/A</v>
      </c>
      <c r="BW60" s="59" t="e">
        <f t="shared" si="16"/>
        <v>#N/A</v>
      </c>
      <c r="BX60" s="59" t="e">
        <f t="shared" si="16"/>
        <v>#N/A</v>
      </c>
      <c r="BY60" s="59" t="e">
        <f t="shared" si="16"/>
        <v>#N/A</v>
      </c>
      <c r="BZ60" s="59" t="e">
        <f t="shared" si="16"/>
        <v>#N/A</v>
      </c>
      <c r="CA60" s="59" t="e">
        <f t="shared" si="32"/>
        <v>#N/A</v>
      </c>
      <c r="CB60" s="59" t="e">
        <f t="shared" si="32"/>
        <v>#N/A</v>
      </c>
      <c r="CC60" s="59" t="e">
        <f t="shared" si="32"/>
        <v>#N/A</v>
      </c>
      <c r="CD60" s="59" t="e">
        <f t="shared" si="32"/>
        <v>#N/A</v>
      </c>
      <c r="CE60" s="59" t="e">
        <f t="shared" si="32"/>
        <v>#N/A</v>
      </c>
      <c r="CF60" s="59" t="e">
        <f t="shared" si="32"/>
        <v>#N/A</v>
      </c>
      <c r="CG60" s="59" t="e">
        <f t="shared" si="32"/>
        <v>#N/A</v>
      </c>
      <c r="CH60" s="59" t="e">
        <f t="shared" si="32"/>
        <v>#N/A</v>
      </c>
      <c r="CI60" s="122" t="e">
        <f t="shared" si="6"/>
        <v>#N/A</v>
      </c>
      <c r="CK60" s="123" t="str">
        <f t="shared" si="7"/>
        <v/>
      </c>
      <c r="CL60" s="124" t="e">
        <f t="shared" si="17"/>
        <v>#N/A</v>
      </c>
      <c r="CM60" s="65" t="e">
        <f t="shared" si="18"/>
        <v>#N/A</v>
      </c>
      <c r="CN60" s="66" t="e">
        <f t="shared" si="19"/>
        <v>#N/A</v>
      </c>
      <c r="CO60" s="65" t="e">
        <f t="shared" si="20"/>
        <v>#N/A</v>
      </c>
      <c r="CP60" s="66" t="e">
        <f t="shared" si="8"/>
        <v>#N/A</v>
      </c>
      <c r="CQ60" s="65" t="e">
        <f t="shared" si="21"/>
        <v>#N/A</v>
      </c>
      <c r="CR60" s="66" t="e">
        <f t="shared" si="9"/>
        <v>#N/A</v>
      </c>
      <c r="CS60" s="65" t="e">
        <f t="shared" si="22"/>
        <v>#N/A</v>
      </c>
      <c r="CT60" s="66" t="e">
        <f t="shared" si="10"/>
        <v>#N/A</v>
      </c>
      <c r="CU60" s="67" t="e">
        <f t="shared" si="23"/>
        <v>#N/A</v>
      </c>
      <c r="CW60" s="959" t="e">
        <f t="shared" si="24"/>
        <v>#N/A</v>
      </c>
      <c r="CX60" s="962" t="e">
        <f>VLOOKUP($AX60&amp;"_"&amp;$CW$14,データシート1!$A:$BT,MATCH($CW$12&amp;"_"&amp;CX$20,データシート1!$A$1:$BT$1,0),0)</f>
        <v>#N/A</v>
      </c>
      <c r="CY60" s="962" t="e">
        <f>VLOOKUP($AX60&amp;"_"&amp;$CW$14,データシート1!$A:$BT,MATCH($CW$12&amp;"_"&amp;CY$20,データシート1!$A$1:$BT$1,0),0)</f>
        <v>#N/A</v>
      </c>
      <c r="CZ60" s="962" t="e">
        <f>VLOOKUP($AX60&amp;"_"&amp;$CW$14,データシート1!$A:$BT,MATCH($CW$12&amp;"_"&amp;CZ$20,データシート1!$A$1:$BT$1,0),0)</f>
        <v>#N/A</v>
      </c>
      <c r="DA60" s="962" t="e">
        <f>VLOOKUP($AX60&amp;"_"&amp;$CW$14,データシート1!$A:$BT,MATCH($CW$12&amp;"_"&amp;DA$20,データシート1!$A$1:$BT$1,0),0)</f>
        <v>#N/A</v>
      </c>
      <c r="DB60" s="962" t="e">
        <f>VLOOKUP($AX60&amp;"_"&amp;$CW$14,データシート1!$A:$BT,MATCH($CW$12&amp;"_"&amp;DB$20,データシート1!$A$1:$BT$1,0),0)</f>
        <v>#N/A</v>
      </c>
      <c r="DC60" s="962" t="e">
        <f>VLOOKUP($AX60&amp;"_"&amp;$CW$14,データシート1!$A:$BT,MATCH($CW$12&amp;"_"&amp;DC$20,データシート1!$A$1:$BT$1,0),0)</f>
        <v>#N/A</v>
      </c>
      <c r="DD60" s="961" t="e">
        <f t="shared" si="11"/>
        <v>#N/A</v>
      </c>
      <c r="DF60" s="125" t="e">
        <f>VLOOKUP($AX60&amp;"_"&amp;$DF$14,データシート1!$A:$BT,MATCH($DF$12&amp;"_"&amp;DF$20,データシート1!$A$1:$BT$1,0),0)</f>
        <v>#N/A</v>
      </c>
      <c r="DG60" s="64" t="e">
        <f>VLOOKUP($AX60&amp;"_"&amp;$DF$14,データシート1!$A:$BT,MATCH($DF$12&amp;"_"&amp;DG$20,データシート1!$A$1:$BT$1,0),0)</f>
        <v>#N/A</v>
      </c>
      <c r="DH60" s="64" t="e">
        <f>VLOOKUP($AX60&amp;"_"&amp;$DF$14,データシート1!$A:$BT,MATCH($DF$12&amp;"_"&amp;DH$20,データシート1!$A$1:$BT$1,0),0)</f>
        <v>#N/A</v>
      </c>
      <c r="DI60" s="64" t="e">
        <f>VLOOKUP($AX60&amp;"_"&amp;$DF$14,データシート1!$A:$BT,MATCH($DF$12&amp;"_"&amp;DI$20,データシート1!$A$1:$BT$1,0),0)</f>
        <v>#N/A</v>
      </c>
      <c r="DJ60" s="64" t="e">
        <f>VLOOKUP($AX60&amp;"_"&amp;$DF$14,データシート1!$A:$BT,MATCH($DF$12&amp;"_"&amp;DJ$20,データシート1!$A$1:$BT$1,0),0)</f>
        <v>#N/A</v>
      </c>
      <c r="DK60" s="64" t="e">
        <f>VLOOKUP($AX60&amp;"_"&amp;$DF$14,データシート1!$A:$BT,MATCH($DF$12&amp;"_"&amp;DK$20,データシート1!$A$1:$BT$1,0),0)</f>
        <v>#N/A</v>
      </c>
      <c r="DL60" s="68" t="e">
        <f t="shared" si="12"/>
        <v>#N/A</v>
      </c>
      <c r="DN60" s="126" t="e">
        <f t="shared" si="26"/>
        <v>#N/A</v>
      </c>
      <c r="DO60" s="127" t="e">
        <f t="shared" si="27"/>
        <v>#N/A</v>
      </c>
      <c r="DP60" s="127" t="e">
        <f t="shared" si="29"/>
        <v>#N/A</v>
      </c>
      <c r="DQ60" s="127" t="e">
        <f t="shared" si="30"/>
        <v>#N/A</v>
      </c>
      <c r="DR60" s="127" t="e">
        <f t="shared" si="31"/>
        <v>#N/A</v>
      </c>
      <c r="DS60" s="128" t="e">
        <f t="shared" si="28"/>
        <v>#N/A</v>
      </c>
    </row>
    <row r="61" spans="2:123" ht="30" customHeight="1">
      <c r="B61" s="599"/>
      <c r="C61" s="21"/>
      <c r="D61" s="21"/>
      <c r="E61" s="21"/>
      <c r="F61" s="21"/>
      <c r="G61" s="21"/>
      <c r="H61" s="21"/>
      <c r="I61" s="21"/>
      <c r="J61" s="21"/>
      <c r="K61" s="21"/>
      <c r="L61" s="21"/>
      <c r="M61" s="21"/>
      <c r="N61" s="21"/>
      <c r="O61" s="21"/>
      <c r="P61" s="21"/>
      <c r="Q61" s="21"/>
      <c r="R61" s="21"/>
      <c r="S61" s="21"/>
      <c r="T61" s="21"/>
      <c r="U61" s="21"/>
      <c r="V61" s="21"/>
      <c r="W61" s="21"/>
      <c r="X61" s="21"/>
      <c r="Y61" s="21"/>
      <c r="Z61" s="21"/>
      <c r="AA61" s="598"/>
      <c r="AB61" s="21"/>
      <c r="AC61" s="599"/>
      <c r="AD61" s="21"/>
      <c r="AE61" s="21"/>
      <c r="AF61" s="21"/>
      <c r="AG61" s="21"/>
      <c r="AH61" s="21"/>
      <c r="AI61" s="21"/>
      <c r="AQ61" s="16"/>
      <c r="AR61" s="16"/>
      <c r="AS61" s="16"/>
      <c r="AT61" s="273"/>
      <c r="AX61" s="18">
        <f>比較地域マスタ!$Y46</f>
        <v>0</v>
      </c>
      <c r="AY61" s="18" t="str">
        <f>IF(IFERROR(比較地域マスタ!$Z46,"")=0,"",IFERROR(比較地域マスタ!$Z46,""))</f>
        <v/>
      </c>
      <c r="BB61" s="110">
        <f t="shared" si="0"/>
        <v>0</v>
      </c>
      <c r="BC61" s="1031" t="str">
        <f t="shared" si="0"/>
        <v/>
      </c>
      <c r="BD61" s="34" t="e">
        <f t="shared" si="14"/>
        <v>#N/A</v>
      </c>
      <c r="BE61" s="34" t="e">
        <f t="shared" si="15"/>
        <v>#N/A</v>
      </c>
      <c r="BF61" s="34" t="e">
        <f>VLOOKUP($AX61&amp;"_"&amp;$BC$14,データシート1!$A:$BT,MATCH($BC$12&amp;"_"&amp;BF$20,データシート1!$A$1:$BT$1,0),0)</f>
        <v>#N/A</v>
      </c>
      <c r="BG61" s="34" t="e">
        <f>VLOOKUP($AX61&amp;"_"&amp;$BC$14,データシート1!$A:$BT,MATCH($BC$12&amp;"_"&amp;BG$20,データシート1!$A$1:$BT$1,0),0)</f>
        <v>#N/A</v>
      </c>
      <c r="BH61" s="34" t="e">
        <f>VLOOKUP($AX61&amp;"_"&amp;$BC$14,データシート1!$A:$BT,MATCH($BC$12&amp;"_"&amp;BH$20,データシート1!$A$1:$BT$1,0),0)</f>
        <v>#N/A</v>
      </c>
      <c r="BI61" s="34" t="e">
        <f>VLOOKUP($AX61&amp;"_"&amp;$BC$14,データシート1!$A:$BT,MATCH($BC$12&amp;"_"&amp;BI$20,データシート1!$A$1:$BT$1,0),0)</f>
        <v>#N/A</v>
      </c>
      <c r="BJ61" s="34" t="e">
        <f>VLOOKUP($AX61&amp;"_"&amp;$BC$14,データシート1!$A:$BT,MATCH($BC$12&amp;"_"&amp;BJ$20,データシート1!$A$1:$BT$1,0),0)</f>
        <v>#N/A</v>
      </c>
      <c r="BK61" s="34" t="e">
        <f t="shared" si="1"/>
        <v>#N/A</v>
      </c>
      <c r="BL61" s="34" t="e">
        <f t="shared" si="2"/>
        <v>#N/A</v>
      </c>
      <c r="BM61" s="34" t="e">
        <f>VLOOKUP($AX61&amp;"_"&amp;$BC$14,データシート1!$A:$BT,MATCH($BC$12&amp;"_"&amp;BM$20,データシート1!$A$1:$BT$1,0),0)</f>
        <v>#N/A</v>
      </c>
      <c r="BN61" s="34" t="e">
        <f>VLOOKUP($AX61&amp;"_"&amp;$BC$14,データシート1!$A:$BT,MATCH($BC$12&amp;"_"&amp;BN$20,データシート1!$A$1:$BT$1,0),0)</f>
        <v>#N/A</v>
      </c>
      <c r="BO61" s="34" t="e">
        <f>VLOOKUP($AX61&amp;"_"&amp;$BC$14,データシート1!$A:$BT,MATCH($BC$12&amp;"_"&amp;BO$20,データシート1!$A$1:$BT$1,0),0)</f>
        <v>#N/A</v>
      </c>
      <c r="BP61" s="34" t="e">
        <f>VLOOKUP($AX61&amp;"_"&amp;$BC$14,データシート1!$A:$BT,MATCH($BC$12&amp;"_"&amp;BP$20,データシート1!$A$1:$BT$1,0),0)</f>
        <v>#N/A</v>
      </c>
      <c r="BQ61" s="34" t="e">
        <f>VLOOKUP($AX61&amp;"_"&amp;$BC$14,データシート1!$A:$BT,MATCH($BC$12&amp;"_"&amp;BQ$20,データシート1!$A$1:$BT$1,0),0)</f>
        <v>#N/A</v>
      </c>
      <c r="BR61" s="35" t="e">
        <f t="shared" si="3"/>
        <v>#N/A</v>
      </c>
      <c r="BT61" s="121" t="str">
        <f t="shared" si="4"/>
        <v/>
      </c>
      <c r="BU61" s="33" t="e">
        <f t="shared" si="25"/>
        <v>#N/A</v>
      </c>
      <c r="BV61" s="59" t="e">
        <f t="shared" si="16"/>
        <v>#N/A</v>
      </c>
      <c r="BW61" s="59" t="e">
        <f t="shared" si="16"/>
        <v>#N/A</v>
      </c>
      <c r="BX61" s="59" t="e">
        <f t="shared" si="16"/>
        <v>#N/A</v>
      </c>
      <c r="BY61" s="59" t="e">
        <f t="shared" si="16"/>
        <v>#N/A</v>
      </c>
      <c r="BZ61" s="59" t="e">
        <f t="shared" si="16"/>
        <v>#N/A</v>
      </c>
      <c r="CA61" s="59" t="e">
        <f t="shared" si="32"/>
        <v>#N/A</v>
      </c>
      <c r="CB61" s="59" t="e">
        <f t="shared" si="32"/>
        <v>#N/A</v>
      </c>
      <c r="CC61" s="59" t="e">
        <f t="shared" si="32"/>
        <v>#N/A</v>
      </c>
      <c r="CD61" s="59" t="e">
        <f t="shared" si="32"/>
        <v>#N/A</v>
      </c>
      <c r="CE61" s="59" t="e">
        <f t="shared" si="32"/>
        <v>#N/A</v>
      </c>
      <c r="CF61" s="59" t="e">
        <f t="shared" si="32"/>
        <v>#N/A</v>
      </c>
      <c r="CG61" s="59" t="e">
        <f t="shared" si="32"/>
        <v>#N/A</v>
      </c>
      <c r="CH61" s="59" t="e">
        <f t="shared" si="32"/>
        <v>#N/A</v>
      </c>
      <c r="CI61" s="122" t="e">
        <f t="shared" si="6"/>
        <v>#N/A</v>
      </c>
      <c r="CK61" s="123" t="str">
        <f t="shared" si="7"/>
        <v/>
      </c>
      <c r="CL61" s="124" t="e">
        <f t="shared" si="17"/>
        <v>#N/A</v>
      </c>
      <c r="CM61" s="65" t="e">
        <f t="shared" si="18"/>
        <v>#N/A</v>
      </c>
      <c r="CN61" s="66" t="e">
        <f t="shared" si="19"/>
        <v>#N/A</v>
      </c>
      <c r="CO61" s="65" t="e">
        <f t="shared" si="20"/>
        <v>#N/A</v>
      </c>
      <c r="CP61" s="66" t="e">
        <f t="shared" si="8"/>
        <v>#N/A</v>
      </c>
      <c r="CQ61" s="65" t="e">
        <f t="shared" si="21"/>
        <v>#N/A</v>
      </c>
      <c r="CR61" s="66" t="e">
        <f t="shared" si="9"/>
        <v>#N/A</v>
      </c>
      <c r="CS61" s="65" t="e">
        <f t="shared" si="22"/>
        <v>#N/A</v>
      </c>
      <c r="CT61" s="66" t="e">
        <f t="shared" si="10"/>
        <v>#N/A</v>
      </c>
      <c r="CU61" s="67" t="e">
        <f t="shared" si="23"/>
        <v>#N/A</v>
      </c>
      <c r="CW61" s="959" t="e">
        <f t="shared" si="24"/>
        <v>#N/A</v>
      </c>
      <c r="CX61" s="962" t="e">
        <f>VLOOKUP($AX61&amp;"_"&amp;$CW$14,データシート1!$A:$BT,MATCH($CW$12&amp;"_"&amp;CX$20,データシート1!$A$1:$BT$1,0),0)</f>
        <v>#N/A</v>
      </c>
      <c r="CY61" s="962" t="e">
        <f>VLOOKUP($AX61&amp;"_"&amp;$CW$14,データシート1!$A:$BT,MATCH($CW$12&amp;"_"&amp;CY$20,データシート1!$A$1:$BT$1,0),0)</f>
        <v>#N/A</v>
      </c>
      <c r="CZ61" s="962" t="e">
        <f>VLOOKUP($AX61&amp;"_"&amp;$CW$14,データシート1!$A:$BT,MATCH($CW$12&amp;"_"&amp;CZ$20,データシート1!$A$1:$BT$1,0),0)</f>
        <v>#N/A</v>
      </c>
      <c r="DA61" s="962" t="e">
        <f>VLOOKUP($AX61&amp;"_"&amp;$CW$14,データシート1!$A:$BT,MATCH($CW$12&amp;"_"&amp;DA$20,データシート1!$A$1:$BT$1,0),0)</f>
        <v>#N/A</v>
      </c>
      <c r="DB61" s="962" t="e">
        <f>VLOOKUP($AX61&amp;"_"&amp;$CW$14,データシート1!$A:$BT,MATCH($CW$12&amp;"_"&amp;DB$20,データシート1!$A$1:$BT$1,0),0)</f>
        <v>#N/A</v>
      </c>
      <c r="DC61" s="962" t="e">
        <f>VLOOKUP($AX61&amp;"_"&amp;$CW$14,データシート1!$A:$BT,MATCH($CW$12&amp;"_"&amp;DC$20,データシート1!$A$1:$BT$1,0),0)</f>
        <v>#N/A</v>
      </c>
      <c r="DD61" s="961" t="e">
        <f t="shared" si="11"/>
        <v>#N/A</v>
      </c>
      <c r="DF61" s="125" t="e">
        <f>VLOOKUP($AX61&amp;"_"&amp;$DF$14,データシート1!$A:$BT,MATCH($DF$12&amp;"_"&amp;DF$20,データシート1!$A$1:$BT$1,0),0)</f>
        <v>#N/A</v>
      </c>
      <c r="DG61" s="64" t="e">
        <f>VLOOKUP($AX61&amp;"_"&amp;$DF$14,データシート1!$A:$BT,MATCH($DF$12&amp;"_"&amp;DG$20,データシート1!$A$1:$BT$1,0),0)</f>
        <v>#N/A</v>
      </c>
      <c r="DH61" s="64" t="e">
        <f>VLOOKUP($AX61&amp;"_"&amp;$DF$14,データシート1!$A:$BT,MATCH($DF$12&amp;"_"&amp;DH$20,データシート1!$A$1:$BT$1,0),0)</f>
        <v>#N/A</v>
      </c>
      <c r="DI61" s="64" t="e">
        <f>VLOOKUP($AX61&amp;"_"&amp;$DF$14,データシート1!$A:$BT,MATCH($DF$12&amp;"_"&amp;DI$20,データシート1!$A$1:$BT$1,0),0)</f>
        <v>#N/A</v>
      </c>
      <c r="DJ61" s="64" t="e">
        <f>VLOOKUP($AX61&amp;"_"&amp;$DF$14,データシート1!$A:$BT,MATCH($DF$12&amp;"_"&amp;DJ$20,データシート1!$A$1:$BT$1,0),0)</f>
        <v>#N/A</v>
      </c>
      <c r="DK61" s="64" t="e">
        <f>VLOOKUP($AX61&amp;"_"&amp;$DF$14,データシート1!$A:$BT,MATCH($DF$12&amp;"_"&amp;DK$20,データシート1!$A$1:$BT$1,0),0)</f>
        <v>#N/A</v>
      </c>
      <c r="DL61" s="68" t="e">
        <f t="shared" si="12"/>
        <v>#N/A</v>
      </c>
      <c r="DN61" s="126" t="e">
        <f t="shared" si="26"/>
        <v>#N/A</v>
      </c>
      <c r="DO61" s="127" t="e">
        <f t="shared" si="27"/>
        <v>#N/A</v>
      </c>
      <c r="DP61" s="127" t="e">
        <f t="shared" si="29"/>
        <v>#N/A</v>
      </c>
      <c r="DQ61" s="127" t="e">
        <f t="shared" si="30"/>
        <v>#N/A</v>
      </c>
      <c r="DR61" s="127" t="e">
        <f t="shared" si="31"/>
        <v>#N/A</v>
      </c>
      <c r="DS61" s="128" t="e">
        <f t="shared" si="28"/>
        <v>#N/A</v>
      </c>
    </row>
    <row r="62" spans="2:123" ht="30" customHeight="1">
      <c r="B62" s="599"/>
      <c r="C62" s="21"/>
      <c r="D62" s="21"/>
      <c r="E62" s="21"/>
      <c r="F62" s="21"/>
      <c r="G62" s="21"/>
      <c r="H62" s="21"/>
      <c r="I62" s="21"/>
      <c r="J62" s="21"/>
      <c r="K62" s="21"/>
      <c r="L62" s="21"/>
      <c r="M62" s="21"/>
      <c r="N62" s="21"/>
      <c r="O62" s="21"/>
      <c r="P62" s="21"/>
      <c r="Q62" s="21"/>
      <c r="R62" s="21"/>
      <c r="S62" s="21"/>
      <c r="T62" s="21"/>
      <c r="U62" s="21"/>
      <c r="V62" s="21"/>
      <c r="W62" s="21"/>
      <c r="X62" s="21"/>
      <c r="Y62" s="21"/>
      <c r="Z62" s="21"/>
      <c r="AA62" s="598"/>
      <c r="AB62" s="21"/>
      <c r="AC62" s="599"/>
      <c r="AD62" s="21"/>
      <c r="AE62" s="21"/>
      <c r="AF62" s="21"/>
      <c r="AG62" s="21"/>
      <c r="AH62" s="21"/>
      <c r="AI62" s="21"/>
      <c r="AQ62" s="16"/>
      <c r="AR62" s="16"/>
      <c r="AS62" s="16"/>
      <c r="AT62" s="273"/>
      <c r="AX62" s="18">
        <f>比較地域マスタ!$Y47</f>
        <v>0</v>
      </c>
      <c r="AY62" s="18" t="str">
        <f>IF(IFERROR(比較地域マスタ!$Z47,"")=0,"",IFERROR(比較地域マスタ!$Z47,""))</f>
        <v/>
      </c>
      <c r="BB62" s="110">
        <f t="shared" si="0"/>
        <v>0</v>
      </c>
      <c r="BC62" s="1031" t="str">
        <f t="shared" si="0"/>
        <v/>
      </c>
      <c r="BD62" s="34" t="e">
        <f t="shared" si="14"/>
        <v>#N/A</v>
      </c>
      <c r="BE62" s="34" t="e">
        <f t="shared" si="15"/>
        <v>#N/A</v>
      </c>
      <c r="BF62" s="34" t="e">
        <f>VLOOKUP($AX62&amp;"_"&amp;$BC$14,データシート1!$A:$BT,MATCH($BC$12&amp;"_"&amp;BF$20,データシート1!$A$1:$BT$1,0),0)</f>
        <v>#N/A</v>
      </c>
      <c r="BG62" s="34" t="e">
        <f>VLOOKUP($AX62&amp;"_"&amp;$BC$14,データシート1!$A:$BT,MATCH($BC$12&amp;"_"&amp;BG$20,データシート1!$A$1:$BT$1,0),0)</f>
        <v>#N/A</v>
      </c>
      <c r="BH62" s="34" t="e">
        <f>VLOOKUP($AX62&amp;"_"&amp;$BC$14,データシート1!$A:$BT,MATCH($BC$12&amp;"_"&amp;BH$20,データシート1!$A$1:$BT$1,0),0)</f>
        <v>#N/A</v>
      </c>
      <c r="BI62" s="34" t="e">
        <f>VLOOKUP($AX62&amp;"_"&amp;$BC$14,データシート1!$A:$BT,MATCH($BC$12&amp;"_"&amp;BI$20,データシート1!$A$1:$BT$1,0),0)</f>
        <v>#N/A</v>
      </c>
      <c r="BJ62" s="34" t="e">
        <f>VLOOKUP($AX62&amp;"_"&amp;$BC$14,データシート1!$A:$BT,MATCH($BC$12&amp;"_"&amp;BJ$20,データシート1!$A$1:$BT$1,0),0)</f>
        <v>#N/A</v>
      </c>
      <c r="BK62" s="34" t="e">
        <f t="shared" si="1"/>
        <v>#N/A</v>
      </c>
      <c r="BL62" s="34" t="e">
        <f t="shared" si="2"/>
        <v>#N/A</v>
      </c>
      <c r="BM62" s="34" t="e">
        <f>VLOOKUP($AX62&amp;"_"&amp;$BC$14,データシート1!$A:$BT,MATCH($BC$12&amp;"_"&amp;BM$20,データシート1!$A$1:$BT$1,0),0)</f>
        <v>#N/A</v>
      </c>
      <c r="BN62" s="34" t="e">
        <f>VLOOKUP($AX62&amp;"_"&amp;$BC$14,データシート1!$A:$BT,MATCH($BC$12&amp;"_"&amp;BN$20,データシート1!$A$1:$BT$1,0),0)</f>
        <v>#N/A</v>
      </c>
      <c r="BO62" s="34" t="e">
        <f>VLOOKUP($AX62&amp;"_"&amp;$BC$14,データシート1!$A:$BT,MATCH($BC$12&amp;"_"&amp;BO$20,データシート1!$A$1:$BT$1,0),0)</f>
        <v>#N/A</v>
      </c>
      <c r="BP62" s="34" t="e">
        <f>VLOOKUP($AX62&amp;"_"&amp;$BC$14,データシート1!$A:$BT,MATCH($BC$12&amp;"_"&amp;BP$20,データシート1!$A$1:$BT$1,0),0)</f>
        <v>#N/A</v>
      </c>
      <c r="BQ62" s="34" t="e">
        <f>VLOOKUP($AX62&amp;"_"&amp;$BC$14,データシート1!$A:$BT,MATCH($BC$12&amp;"_"&amp;BQ$20,データシート1!$A$1:$BT$1,0),0)</f>
        <v>#N/A</v>
      </c>
      <c r="BR62" s="35" t="e">
        <f t="shared" si="3"/>
        <v>#N/A</v>
      </c>
      <c r="BT62" s="121" t="str">
        <f t="shared" si="4"/>
        <v/>
      </c>
      <c r="BU62" s="33" t="e">
        <f t="shared" si="25"/>
        <v>#N/A</v>
      </c>
      <c r="BV62" s="59" t="e">
        <f t="shared" si="16"/>
        <v>#N/A</v>
      </c>
      <c r="BW62" s="59" t="e">
        <f t="shared" si="16"/>
        <v>#N/A</v>
      </c>
      <c r="BX62" s="59" t="e">
        <f t="shared" si="16"/>
        <v>#N/A</v>
      </c>
      <c r="BY62" s="59" t="e">
        <f t="shared" si="16"/>
        <v>#N/A</v>
      </c>
      <c r="BZ62" s="59" t="e">
        <f t="shared" si="16"/>
        <v>#N/A</v>
      </c>
      <c r="CA62" s="59" t="e">
        <f t="shared" si="32"/>
        <v>#N/A</v>
      </c>
      <c r="CB62" s="59" t="e">
        <f t="shared" si="32"/>
        <v>#N/A</v>
      </c>
      <c r="CC62" s="59" t="e">
        <f t="shared" si="32"/>
        <v>#N/A</v>
      </c>
      <c r="CD62" s="59" t="e">
        <f t="shared" si="32"/>
        <v>#N/A</v>
      </c>
      <c r="CE62" s="59" t="e">
        <f t="shared" si="32"/>
        <v>#N/A</v>
      </c>
      <c r="CF62" s="59" t="e">
        <f t="shared" si="32"/>
        <v>#N/A</v>
      </c>
      <c r="CG62" s="59" t="e">
        <f t="shared" si="32"/>
        <v>#N/A</v>
      </c>
      <c r="CH62" s="59" t="e">
        <f t="shared" si="32"/>
        <v>#N/A</v>
      </c>
      <c r="CI62" s="122" t="e">
        <f t="shared" si="6"/>
        <v>#N/A</v>
      </c>
      <c r="CK62" s="123" t="str">
        <f t="shared" si="7"/>
        <v/>
      </c>
      <c r="CL62" s="124" t="e">
        <f t="shared" si="17"/>
        <v>#N/A</v>
      </c>
      <c r="CM62" s="65" t="e">
        <f t="shared" si="18"/>
        <v>#N/A</v>
      </c>
      <c r="CN62" s="66" t="e">
        <f t="shared" si="19"/>
        <v>#N/A</v>
      </c>
      <c r="CO62" s="65" t="e">
        <f t="shared" si="20"/>
        <v>#N/A</v>
      </c>
      <c r="CP62" s="66" t="e">
        <f t="shared" si="8"/>
        <v>#N/A</v>
      </c>
      <c r="CQ62" s="65" t="e">
        <f t="shared" si="21"/>
        <v>#N/A</v>
      </c>
      <c r="CR62" s="66" t="e">
        <f t="shared" si="9"/>
        <v>#N/A</v>
      </c>
      <c r="CS62" s="65" t="e">
        <f t="shared" si="22"/>
        <v>#N/A</v>
      </c>
      <c r="CT62" s="66" t="e">
        <f t="shared" si="10"/>
        <v>#N/A</v>
      </c>
      <c r="CU62" s="67" t="e">
        <f t="shared" si="23"/>
        <v>#N/A</v>
      </c>
      <c r="CW62" s="959" t="e">
        <f t="shared" si="24"/>
        <v>#N/A</v>
      </c>
      <c r="CX62" s="962" t="e">
        <f>VLOOKUP($AX62&amp;"_"&amp;$CW$14,データシート1!$A:$BT,MATCH($CW$12&amp;"_"&amp;CX$20,データシート1!$A$1:$BT$1,0),0)</f>
        <v>#N/A</v>
      </c>
      <c r="CY62" s="962" t="e">
        <f>VLOOKUP($AX62&amp;"_"&amp;$CW$14,データシート1!$A:$BT,MATCH($CW$12&amp;"_"&amp;CY$20,データシート1!$A$1:$BT$1,0),0)</f>
        <v>#N/A</v>
      </c>
      <c r="CZ62" s="962" t="e">
        <f>VLOOKUP($AX62&amp;"_"&amp;$CW$14,データシート1!$A:$BT,MATCH($CW$12&amp;"_"&amp;CZ$20,データシート1!$A$1:$BT$1,0),0)</f>
        <v>#N/A</v>
      </c>
      <c r="DA62" s="962" t="e">
        <f>VLOOKUP($AX62&amp;"_"&amp;$CW$14,データシート1!$A:$BT,MATCH($CW$12&amp;"_"&amp;DA$20,データシート1!$A$1:$BT$1,0),0)</f>
        <v>#N/A</v>
      </c>
      <c r="DB62" s="962" t="e">
        <f>VLOOKUP($AX62&amp;"_"&amp;$CW$14,データシート1!$A:$BT,MATCH($CW$12&amp;"_"&amp;DB$20,データシート1!$A$1:$BT$1,0),0)</f>
        <v>#N/A</v>
      </c>
      <c r="DC62" s="962" t="e">
        <f>VLOOKUP($AX62&amp;"_"&amp;$CW$14,データシート1!$A:$BT,MATCH($CW$12&amp;"_"&amp;DC$20,データシート1!$A$1:$BT$1,0),0)</f>
        <v>#N/A</v>
      </c>
      <c r="DD62" s="961" t="e">
        <f t="shared" si="11"/>
        <v>#N/A</v>
      </c>
      <c r="DF62" s="125" t="e">
        <f>VLOOKUP($AX62&amp;"_"&amp;$DF$14,データシート1!$A:$BT,MATCH($DF$12&amp;"_"&amp;DF$20,データシート1!$A$1:$BT$1,0),0)</f>
        <v>#N/A</v>
      </c>
      <c r="DG62" s="64" t="e">
        <f>VLOOKUP($AX62&amp;"_"&amp;$DF$14,データシート1!$A:$BT,MATCH($DF$12&amp;"_"&amp;DG$20,データシート1!$A$1:$BT$1,0),0)</f>
        <v>#N/A</v>
      </c>
      <c r="DH62" s="64" t="e">
        <f>VLOOKUP($AX62&amp;"_"&amp;$DF$14,データシート1!$A:$BT,MATCH($DF$12&amp;"_"&amp;DH$20,データシート1!$A$1:$BT$1,0),0)</f>
        <v>#N/A</v>
      </c>
      <c r="DI62" s="64" t="e">
        <f>VLOOKUP($AX62&amp;"_"&amp;$DF$14,データシート1!$A:$BT,MATCH($DF$12&amp;"_"&amp;DI$20,データシート1!$A$1:$BT$1,0),0)</f>
        <v>#N/A</v>
      </c>
      <c r="DJ62" s="64" t="e">
        <f>VLOOKUP($AX62&amp;"_"&amp;$DF$14,データシート1!$A:$BT,MATCH($DF$12&amp;"_"&amp;DJ$20,データシート1!$A$1:$BT$1,0),0)</f>
        <v>#N/A</v>
      </c>
      <c r="DK62" s="64" t="e">
        <f>VLOOKUP($AX62&amp;"_"&amp;$DF$14,データシート1!$A:$BT,MATCH($DF$12&amp;"_"&amp;DK$20,データシート1!$A$1:$BT$1,0),0)</f>
        <v>#N/A</v>
      </c>
      <c r="DL62" s="68" t="e">
        <f t="shared" si="12"/>
        <v>#N/A</v>
      </c>
      <c r="DN62" s="126" t="e">
        <f t="shared" si="26"/>
        <v>#N/A</v>
      </c>
      <c r="DO62" s="127" t="e">
        <f t="shared" si="27"/>
        <v>#N/A</v>
      </c>
      <c r="DP62" s="127" t="e">
        <f t="shared" si="29"/>
        <v>#N/A</v>
      </c>
      <c r="DQ62" s="127" t="e">
        <f t="shared" si="30"/>
        <v>#N/A</v>
      </c>
      <c r="DR62" s="127" t="e">
        <f t="shared" si="31"/>
        <v>#N/A</v>
      </c>
      <c r="DS62" s="128" t="e">
        <f t="shared" si="28"/>
        <v>#N/A</v>
      </c>
    </row>
    <row r="63" spans="2:123" ht="30" customHeight="1">
      <c r="B63" s="599"/>
      <c r="C63" s="21"/>
      <c r="D63" s="21"/>
      <c r="E63" s="21"/>
      <c r="F63" s="21"/>
      <c r="G63" s="21"/>
      <c r="H63" s="21"/>
      <c r="I63" s="21"/>
      <c r="J63" s="21"/>
      <c r="K63" s="21"/>
      <c r="L63" s="21"/>
      <c r="M63" s="21"/>
      <c r="N63" s="21"/>
      <c r="O63" s="21"/>
      <c r="P63" s="21"/>
      <c r="Q63" s="21"/>
      <c r="R63" s="21"/>
      <c r="S63" s="21"/>
      <c r="T63" s="21"/>
      <c r="U63" s="21"/>
      <c r="V63" s="21"/>
      <c r="W63" s="21"/>
      <c r="X63" s="21"/>
      <c r="Y63" s="21"/>
      <c r="Z63" s="21"/>
      <c r="AA63" s="598"/>
      <c r="AB63" s="21"/>
      <c r="AC63" s="599"/>
      <c r="AD63" s="21"/>
      <c r="AE63" s="21"/>
      <c r="AF63" s="21"/>
      <c r="AG63" s="21"/>
      <c r="AH63" s="21"/>
      <c r="AI63" s="21"/>
      <c r="AQ63" s="16"/>
      <c r="AR63" s="16"/>
      <c r="AS63" s="16"/>
      <c r="AT63" s="273"/>
      <c r="AX63" s="18">
        <f>比較地域マスタ!$Y48</f>
        <v>0</v>
      </c>
      <c r="AY63" s="18" t="str">
        <f>IF(IFERROR(比較地域マスタ!$Z48,"")=0,"",IFERROR(比較地域マスタ!$Z48,""))</f>
        <v/>
      </c>
      <c r="BB63" s="110">
        <f t="shared" si="0"/>
        <v>0</v>
      </c>
      <c r="BC63" s="1031" t="str">
        <f t="shared" si="0"/>
        <v/>
      </c>
      <c r="BD63" s="34" t="e">
        <f t="shared" si="14"/>
        <v>#N/A</v>
      </c>
      <c r="BE63" s="34" t="e">
        <f t="shared" si="15"/>
        <v>#N/A</v>
      </c>
      <c r="BF63" s="34" t="e">
        <f>VLOOKUP($AX63&amp;"_"&amp;$BC$14,データシート1!$A:$BT,MATCH($BC$12&amp;"_"&amp;BF$20,データシート1!$A$1:$BT$1,0),0)</f>
        <v>#N/A</v>
      </c>
      <c r="BG63" s="34" t="e">
        <f>VLOOKUP($AX63&amp;"_"&amp;$BC$14,データシート1!$A:$BT,MATCH($BC$12&amp;"_"&amp;BG$20,データシート1!$A$1:$BT$1,0),0)</f>
        <v>#N/A</v>
      </c>
      <c r="BH63" s="34" t="e">
        <f>VLOOKUP($AX63&amp;"_"&amp;$BC$14,データシート1!$A:$BT,MATCH($BC$12&amp;"_"&amp;BH$20,データシート1!$A$1:$BT$1,0),0)</f>
        <v>#N/A</v>
      </c>
      <c r="BI63" s="34" t="e">
        <f>VLOOKUP($AX63&amp;"_"&amp;$BC$14,データシート1!$A:$BT,MATCH($BC$12&amp;"_"&amp;BI$20,データシート1!$A$1:$BT$1,0),0)</f>
        <v>#N/A</v>
      </c>
      <c r="BJ63" s="34" t="e">
        <f>VLOOKUP($AX63&amp;"_"&amp;$BC$14,データシート1!$A:$BT,MATCH($BC$12&amp;"_"&amp;BJ$20,データシート1!$A$1:$BT$1,0),0)</f>
        <v>#N/A</v>
      </c>
      <c r="BK63" s="34" t="e">
        <f t="shared" si="1"/>
        <v>#N/A</v>
      </c>
      <c r="BL63" s="34" t="e">
        <f t="shared" si="2"/>
        <v>#N/A</v>
      </c>
      <c r="BM63" s="34" t="e">
        <f>VLOOKUP($AX63&amp;"_"&amp;$BC$14,データシート1!$A:$BT,MATCH($BC$12&amp;"_"&amp;BM$20,データシート1!$A$1:$BT$1,0),0)</f>
        <v>#N/A</v>
      </c>
      <c r="BN63" s="34" t="e">
        <f>VLOOKUP($AX63&amp;"_"&amp;$BC$14,データシート1!$A:$BT,MATCH($BC$12&amp;"_"&amp;BN$20,データシート1!$A$1:$BT$1,0),0)</f>
        <v>#N/A</v>
      </c>
      <c r="BO63" s="34" t="e">
        <f>VLOOKUP($AX63&amp;"_"&amp;$BC$14,データシート1!$A:$BT,MATCH($BC$12&amp;"_"&amp;BO$20,データシート1!$A$1:$BT$1,0),0)</f>
        <v>#N/A</v>
      </c>
      <c r="BP63" s="34" t="e">
        <f>VLOOKUP($AX63&amp;"_"&amp;$BC$14,データシート1!$A:$BT,MATCH($BC$12&amp;"_"&amp;BP$20,データシート1!$A$1:$BT$1,0),0)</f>
        <v>#N/A</v>
      </c>
      <c r="BQ63" s="34" t="e">
        <f>VLOOKUP($AX63&amp;"_"&amp;$BC$14,データシート1!$A:$BT,MATCH($BC$12&amp;"_"&amp;BQ$20,データシート1!$A$1:$BT$1,0),0)</f>
        <v>#N/A</v>
      </c>
      <c r="BR63" s="35" t="e">
        <f t="shared" si="3"/>
        <v>#N/A</v>
      </c>
      <c r="BT63" s="121" t="str">
        <f t="shared" si="4"/>
        <v/>
      </c>
      <c r="BU63" s="33" t="e">
        <f t="shared" si="25"/>
        <v>#N/A</v>
      </c>
      <c r="BV63" s="59" t="e">
        <f t="shared" si="16"/>
        <v>#N/A</v>
      </c>
      <c r="BW63" s="59" t="e">
        <f t="shared" si="16"/>
        <v>#N/A</v>
      </c>
      <c r="BX63" s="59" t="e">
        <f t="shared" si="16"/>
        <v>#N/A</v>
      </c>
      <c r="BY63" s="59" t="e">
        <f t="shared" si="16"/>
        <v>#N/A</v>
      </c>
      <c r="BZ63" s="59" t="e">
        <f t="shared" si="16"/>
        <v>#N/A</v>
      </c>
      <c r="CA63" s="59" t="e">
        <f t="shared" si="32"/>
        <v>#N/A</v>
      </c>
      <c r="CB63" s="59" t="e">
        <f t="shared" si="32"/>
        <v>#N/A</v>
      </c>
      <c r="CC63" s="59" t="e">
        <f t="shared" si="32"/>
        <v>#N/A</v>
      </c>
      <c r="CD63" s="59" t="e">
        <f t="shared" si="32"/>
        <v>#N/A</v>
      </c>
      <c r="CE63" s="59" t="e">
        <f t="shared" si="32"/>
        <v>#N/A</v>
      </c>
      <c r="CF63" s="59" t="e">
        <f t="shared" si="32"/>
        <v>#N/A</v>
      </c>
      <c r="CG63" s="59" t="e">
        <f t="shared" si="32"/>
        <v>#N/A</v>
      </c>
      <c r="CH63" s="59" t="e">
        <f t="shared" si="32"/>
        <v>#N/A</v>
      </c>
      <c r="CI63" s="122" t="e">
        <f t="shared" si="6"/>
        <v>#N/A</v>
      </c>
      <c r="CK63" s="123" t="str">
        <f t="shared" si="7"/>
        <v/>
      </c>
      <c r="CL63" s="124" t="e">
        <f t="shared" si="17"/>
        <v>#N/A</v>
      </c>
      <c r="CM63" s="65" t="e">
        <f t="shared" si="18"/>
        <v>#N/A</v>
      </c>
      <c r="CN63" s="66" t="e">
        <f t="shared" si="19"/>
        <v>#N/A</v>
      </c>
      <c r="CO63" s="65" t="e">
        <f t="shared" si="20"/>
        <v>#N/A</v>
      </c>
      <c r="CP63" s="66" t="e">
        <f t="shared" si="8"/>
        <v>#N/A</v>
      </c>
      <c r="CQ63" s="65" t="e">
        <f t="shared" si="21"/>
        <v>#N/A</v>
      </c>
      <c r="CR63" s="66" t="e">
        <f t="shared" si="9"/>
        <v>#N/A</v>
      </c>
      <c r="CS63" s="65" t="e">
        <f t="shared" si="22"/>
        <v>#N/A</v>
      </c>
      <c r="CT63" s="66" t="e">
        <f t="shared" si="10"/>
        <v>#N/A</v>
      </c>
      <c r="CU63" s="67" t="e">
        <f t="shared" si="23"/>
        <v>#N/A</v>
      </c>
      <c r="CW63" s="959" t="e">
        <f t="shared" si="24"/>
        <v>#N/A</v>
      </c>
      <c r="CX63" s="962" t="e">
        <f>VLOOKUP($AX63&amp;"_"&amp;$CW$14,データシート1!$A:$BT,MATCH($CW$12&amp;"_"&amp;CX$20,データシート1!$A$1:$BT$1,0),0)</f>
        <v>#N/A</v>
      </c>
      <c r="CY63" s="962" t="e">
        <f>VLOOKUP($AX63&amp;"_"&amp;$CW$14,データシート1!$A:$BT,MATCH($CW$12&amp;"_"&amp;CY$20,データシート1!$A$1:$BT$1,0),0)</f>
        <v>#N/A</v>
      </c>
      <c r="CZ63" s="962" t="e">
        <f>VLOOKUP($AX63&amp;"_"&amp;$CW$14,データシート1!$A:$BT,MATCH($CW$12&amp;"_"&amp;CZ$20,データシート1!$A$1:$BT$1,0),0)</f>
        <v>#N/A</v>
      </c>
      <c r="DA63" s="962" t="e">
        <f>VLOOKUP($AX63&amp;"_"&amp;$CW$14,データシート1!$A:$BT,MATCH($CW$12&amp;"_"&amp;DA$20,データシート1!$A$1:$BT$1,0),0)</f>
        <v>#N/A</v>
      </c>
      <c r="DB63" s="962" t="e">
        <f>VLOOKUP($AX63&amp;"_"&amp;$CW$14,データシート1!$A:$BT,MATCH($CW$12&amp;"_"&amp;DB$20,データシート1!$A$1:$BT$1,0),0)</f>
        <v>#N/A</v>
      </c>
      <c r="DC63" s="962" t="e">
        <f>VLOOKUP($AX63&amp;"_"&amp;$CW$14,データシート1!$A:$BT,MATCH($CW$12&amp;"_"&amp;DC$20,データシート1!$A$1:$BT$1,0),0)</f>
        <v>#N/A</v>
      </c>
      <c r="DD63" s="961" t="e">
        <f t="shared" si="11"/>
        <v>#N/A</v>
      </c>
      <c r="DF63" s="125" t="e">
        <f>VLOOKUP($AX63&amp;"_"&amp;$DF$14,データシート1!$A:$BT,MATCH($DF$12&amp;"_"&amp;DF$20,データシート1!$A$1:$BT$1,0),0)</f>
        <v>#N/A</v>
      </c>
      <c r="DG63" s="64" t="e">
        <f>VLOOKUP($AX63&amp;"_"&amp;$DF$14,データシート1!$A:$BT,MATCH($DF$12&amp;"_"&amp;DG$20,データシート1!$A$1:$BT$1,0),0)</f>
        <v>#N/A</v>
      </c>
      <c r="DH63" s="64" t="e">
        <f>VLOOKUP($AX63&amp;"_"&amp;$DF$14,データシート1!$A:$BT,MATCH($DF$12&amp;"_"&amp;DH$20,データシート1!$A$1:$BT$1,0),0)</f>
        <v>#N/A</v>
      </c>
      <c r="DI63" s="64" t="e">
        <f>VLOOKUP($AX63&amp;"_"&amp;$DF$14,データシート1!$A:$BT,MATCH($DF$12&amp;"_"&amp;DI$20,データシート1!$A$1:$BT$1,0),0)</f>
        <v>#N/A</v>
      </c>
      <c r="DJ63" s="64" t="e">
        <f>VLOOKUP($AX63&amp;"_"&amp;$DF$14,データシート1!$A:$BT,MATCH($DF$12&amp;"_"&amp;DJ$20,データシート1!$A$1:$BT$1,0),0)</f>
        <v>#N/A</v>
      </c>
      <c r="DK63" s="64" t="e">
        <f>VLOOKUP($AX63&amp;"_"&amp;$DF$14,データシート1!$A:$BT,MATCH($DF$12&amp;"_"&amp;DK$20,データシート1!$A$1:$BT$1,0),0)</f>
        <v>#N/A</v>
      </c>
      <c r="DL63" s="68" t="e">
        <f t="shared" si="12"/>
        <v>#N/A</v>
      </c>
      <c r="DN63" s="126" t="e">
        <f t="shared" si="26"/>
        <v>#N/A</v>
      </c>
      <c r="DO63" s="127" t="e">
        <f t="shared" si="27"/>
        <v>#N/A</v>
      </c>
      <c r="DP63" s="127" t="e">
        <f t="shared" si="29"/>
        <v>#N/A</v>
      </c>
      <c r="DQ63" s="127" t="e">
        <f t="shared" si="30"/>
        <v>#N/A</v>
      </c>
      <c r="DR63" s="127" t="e">
        <f t="shared" si="31"/>
        <v>#N/A</v>
      </c>
      <c r="DS63" s="128" t="e">
        <f t="shared" si="28"/>
        <v>#N/A</v>
      </c>
    </row>
    <row r="64" spans="2:123" ht="30" customHeight="1">
      <c r="B64" s="599"/>
      <c r="C64" s="21"/>
      <c r="D64" s="21"/>
      <c r="E64" s="21"/>
      <c r="F64" s="21"/>
      <c r="G64" s="21"/>
      <c r="H64" s="21"/>
      <c r="I64" s="21"/>
      <c r="J64" s="21"/>
      <c r="K64" s="21"/>
      <c r="L64" s="21"/>
      <c r="M64" s="21"/>
      <c r="N64" s="21"/>
      <c r="O64" s="21"/>
      <c r="P64" s="21"/>
      <c r="Q64" s="21"/>
      <c r="R64" s="21"/>
      <c r="S64" s="21"/>
      <c r="T64" s="21"/>
      <c r="U64" s="21"/>
      <c r="V64" s="21"/>
      <c r="W64" s="21"/>
      <c r="X64" s="21"/>
      <c r="Y64" s="21"/>
      <c r="Z64" s="21"/>
      <c r="AA64" s="598"/>
      <c r="AB64" s="21"/>
      <c r="AC64" s="599"/>
      <c r="AD64" s="21"/>
      <c r="AE64" s="21"/>
      <c r="AF64" s="21"/>
      <c r="AG64" s="21"/>
      <c r="AH64" s="21"/>
      <c r="AI64" s="21"/>
      <c r="AQ64" s="16"/>
      <c r="AR64" s="16"/>
      <c r="AS64" s="16"/>
      <c r="AT64" s="273"/>
      <c r="AX64" s="18">
        <f>比較地域マスタ!$Y49</f>
        <v>0</v>
      </c>
      <c r="AY64" s="18" t="str">
        <f>IF(IFERROR(比較地域マスタ!$Z49,"")=0,"",IFERROR(比較地域マスタ!$Z49,""))</f>
        <v/>
      </c>
      <c r="BB64" s="110">
        <f t="shared" si="0"/>
        <v>0</v>
      </c>
      <c r="BC64" s="1031" t="str">
        <f t="shared" si="0"/>
        <v/>
      </c>
      <c r="BD64" s="34" t="e">
        <f t="shared" si="14"/>
        <v>#N/A</v>
      </c>
      <c r="BE64" s="34" t="e">
        <f t="shared" si="15"/>
        <v>#N/A</v>
      </c>
      <c r="BF64" s="34" t="e">
        <f>VLOOKUP($AX64&amp;"_"&amp;$BC$14,データシート1!$A:$BT,MATCH($BC$12&amp;"_"&amp;BF$20,データシート1!$A$1:$BT$1,0),0)</f>
        <v>#N/A</v>
      </c>
      <c r="BG64" s="34" t="e">
        <f>VLOOKUP($AX64&amp;"_"&amp;$BC$14,データシート1!$A:$BT,MATCH($BC$12&amp;"_"&amp;BG$20,データシート1!$A$1:$BT$1,0),0)</f>
        <v>#N/A</v>
      </c>
      <c r="BH64" s="34" t="e">
        <f>VLOOKUP($AX64&amp;"_"&amp;$BC$14,データシート1!$A:$BT,MATCH($BC$12&amp;"_"&amp;BH$20,データシート1!$A$1:$BT$1,0),0)</f>
        <v>#N/A</v>
      </c>
      <c r="BI64" s="34" t="e">
        <f>VLOOKUP($AX64&amp;"_"&amp;$BC$14,データシート1!$A:$BT,MATCH($BC$12&amp;"_"&amp;BI$20,データシート1!$A$1:$BT$1,0),0)</f>
        <v>#N/A</v>
      </c>
      <c r="BJ64" s="34" t="e">
        <f>VLOOKUP($AX64&amp;"_"&amp;$BC$14,データシート1!$A:$BT,MATCH($BC$12&amp;"_"&amp;BJ$20,データシート1!$A$1:$BT$1,0),0)</f>
        <v>#N/A</v>
      </c>
      <c r="BK64" s="34" t="e">
        <f t="shared" si="1"/>
        <v>#N/A</v>
      </c>
      <c r="BL64" s="34" t="e">
        <f t="shared" si="2"/>
        <v>#N/A</v>
      </c>
      <c r="BM64" s="34" t="e">
        <f>VLOOKUP($AX64&amp;"_"&amp;$BC$14,データシート1!$A:$BT,MATCH($BC$12&amp;"_"&amp;BM$20,データシート1!$A$1:$BT$1,0),0)</f>
        <v>#N/A</v>
      </c>
      <c r="BN64" s="34" t="e">
        <f>VLOOKUP($AX64&amp;"_"&amp;$BC$14,データシート1!$A:$BT,MATCH($BC$12&amp;"_"&amp;BN$20,データシート1!$A$1:$BT$1,0),0)</f>
        <v>#N/A</v>
      </c>
      <c r="BO64" s="34" t="e">
        <f>VLOOKUP($AX64&amp;"_"&amp;$BC$14,データシート1!$A:$BT,MATCH($BC$12&amp;"_"&amp;BO$20,データシート1!$A$1:$BT$1,0),0)</f>
        <v>#N/A</v>
      </c>
      <c r="BP64" s="34" t="e">
        <f>VLOOKUP($AX64&amp;"_"&amp;$BC$14,データシート1!$A:$BT,MATCH($BC$12&amp;"_"&amp;BP$20,データシート1!$A$1:$BT$1,0),0)</f>
        <v>#N/A</v>
      </c>
      <c r="BQ64" s="34" t="e">
        <f>VLOOKUP($AX64&amp;"_"&amp;$BC$14,データシート1!$A:$BT,MATCH($BC$12&amp;"_"&amp;BQ$20,データシート1!$A$1:$BT$1,0),0)</f>
        <v>#N/A</v>
      </c>
      <c r="BR64" s="35" t="e">
        <f t="shared" si="3"/>
        <v>#N/A</v>
      </c>
      <c r="BT64" s="121" t="str">
        <f t="shared" si="4"/>
        <v/>
      </c>
      <c r="BU64" s="33" t="e">
        <f t="shared" si="25"/>
        <v>#N/A</v>
      </c>
      <c r="BV64" s="59" t="e">
        <f t="shared" si="16"/>
        <v>#N/A</v>
      </c>
      <c r="BW64" s="59" t="e">
        <f t="shared" si="16"/>
        <v>#N/A</v>
      </c>
      <c r="BX64" s="59" t="e">
        <f t="shared" si="16"/>
        <v>#N/A</v>
      </c>
      <c r="BY64" s="59" t="e">
        <f t="shared" si="16"/>
        <v>#N/A</v>
      </c>
      <c r="BZ64" s="59" t="e">
        <f t="shared" si="16"/>
        <v>#N/A</v>
      </c>
      <c r="CA64" s="59" t="e">
        <f t="shared" si="32"/>
        <v>#N/A</v>
      </c>
      <c r="CB64" s="59" t="e">
        <f t="shared" si="32"/>
        <v>#N/A</v>
      </c>
      <c r="CC64" s="59" t="e">
        <f t="shared" si="32"/>
        <v>#N/A</v>
      </c>
      <c r="CD64" s="59" t="e">
        <f t="shared" si="32"/>
        <v>#N/A</v>
      </c>
      <c r="CE64" s="59" t="e">
        <f t="shared" si="32"/>
        <v>#N/A</v>
      </c>
      <c r="CF64" s="59" t="e">
        <f t="shared" si="32"/>
        <v>#N/A</v>
      </c>
      <c r="CG64" s="59" t="e">
        <f t="shared" si="32"/>
        <v>#N/A</v>
      </c>
      <c r="CH64" s="59" t="e">
        <f t="shared" si="32"/>
        <v>#N/A</v>
      </c>
      <c r="CI64" s="122" t="e">
        <f t="shared" si="6"/>
        <v>#N/A</v>
      </c>
      <c r="CK64" s="123" t="str">
        <f t="shared" si="7"/>
        <v/>
      </c>
      <c r="CL64" s="124" t="e">
        <f t="shared" si="17"/>
        <v>#N/A</v>
      </c>
      <c r="CM64" s="65" t="e">
        <f t="shared" si="18"/>
        <v>#N/A</v>
      </c>
      <c r="CN64" s="66" t="e">
        <f t="shared" si="19"/>
        <v>#N/A</v>
      </c>
      <c r="CO64" s="65" t="e">
        <f t="shared" si="20"/>
        <v>#N/A</v>
      </c>
      <c r="CP64" s="66" t="e">
        <f t="shared" si="8"/>
        <v>#N/A</v>
      </c>
      <c r="CQ64" s="65" t="e">
        <f t="shared" si="21"/>
        <v>#N/A</v>
      </c>
      <c r="CR64" s="66" t="e">
        <f t="shared" si="9"/>
        <v>#N/A</v>
      </c>
      <c r="CS64" s="65" t="e">
        <f t="shared" si="22"/>
        <v>#N/A</v>
      </c>
      <c r="CT64" s="66" t="e">
        <f t="shared" si="10"/>
        <v>#N/A</v>
      </c>
      <c r="CU64" s="67" t="e">
        <f t="shared" si="23"/>
        <v>#N/A</v>
      </c>
      <c r="CW64" s="959" t="e">
        <f t="shared" si="24"/>
        <v>#N/A</v>
      </c>
      <c r="CX64" s="962" t="e">
        <f>VLOOKUP($AX64&amp;"_"&amp;$CW$14,データシート1!$A:$BT,MATCH($CW$12&amp;"_"&amp;CX$20,データシート1!$A$1:$BT$1,0),0)</f>
        <v>#N/A</v>
      </c>
      <c r="CY64" s="962" t="e">
        <f>VLOOKUP($AX64&amp;"_"&amp;$CW$14,データシート1!$A:$BT,MATCH($CW$12&amp;"_"&amp;CY$20,データシート1!$A$1:$BT$1,0),0)</f>
        <v>#N/A</v>
      </c>
      <c r="CZ64" s="962" t="e">
        <f>VLOOKUP($AX64&amp;"_"&amp;$CW$14,データシート1!$A:$BT,MATCH($CW$12&amp;"_"&amp;CZ$20,データシート1!$A$1:$BT$1,0),0)</f>
        <v>#N/A</v>
      </c>
      <c r="DA64" s="962" t="e">
        <f>VLOOKUP($AX64&amp;"_"&amp;$CW$14,データシート1!$A:$BT,MATCH($CW$12&amp;"_"&amp;DA$20,データシート1!$A$1:$BT$1,0),0)</f>
        <v>#N/A</v>
      </c>
      <c r="DB64" s="962" t="e">
        <f>VLOOKUP($AX64&amp;"_"&amp;$CW$14,データシート1!$A:$BT,MATCH($CW$12&amp;"_"&amp;DB$20,データシート1!$A$1:$BT$1,0),0)</f>
        <v>#N/A</v>
      </c>
      <c r="DC64" s="962" t="e">
        <f>VLOOKUP($AX64&amp;"_"&amp;$CW$14,データシート1!$A:$BT,MATCH($CW$12&amp;"_"&amp;DC$20,データシート1!$A$1:$BT$1,0),0)</f>
        <v>#N/A</v>
      </c>
      <c r="DD64" s="961" t="e">
        <f t="shared" si="11"/>
        <v>#N/A</v>
      </c>
      <c r="DF64" s="125" t="e">
        <f>VLOOKUP($AX64&amp;"_"&amp;$DF$14,データシート1!$A:$BT,MATCH($DF$12&amp;"_"&amp;DF$20,データシート1!$A$1:$BT$1,0),0)</f>
        <v>#N/A</v>
      </c>
      <c r="DG64" s="64" t="e">
        <f>VLOOKUP($AX64&amp;"_"&amp;$DF$14,データシート1!$A:$BT,MATCH($DF$12&amp;"_"&amp;DG$20,データシート1!$A$1:$BT$1,0),0)</f>
        <v>#N/A</v>
      </c>
      <c r="DH64" s="64" t="e">
        <f>VLOOKUP($AX64&amp;"_"&amp;$DF$14,データシート1!$A:$BT,MATCH($DF$12&amp;"_"&amp;DH$20,データシート1!$A$1:$BT$1,0),0)</f>
        <v>#N/A</v>
      </c>
      <c r="DI64" s="64" t="e">
        <f>VLOOKUP($AX64&amp;"_"&amp;$DF$14,データシート1!$A:$BT,MATCH($DF$12&amp;"_"&amp;DI$20,データシート1!$A$1:$BT$1,0),0)</f>
        <v>#N/A</v>
      </c>
      <c r="DJ64" s="64" t="e">
        <f>VLOOKUP($AX64&amp;"_"&amp;$DF$14,データシート1!$A:$BT,MATCH($DF$12&amp;"_"&amp;DJ$20,データシート1!$A$1:$BT$1,0),0)</f>
        <v>#N/A</v>
      </c>
      <c r="DK64" s="64" t="e">
        <f>VLOOKUP($AX64&amp;"_"&amp;$DF$14,データシート1!$A:$BT,MATCH($DF$12&amp;"_"&amp;DK$20,データシート1!$A$1:$BT$1,0),0)</f>
        <v>#N/A</v>
      </c>
      <c r="DL64" s="68" t="e">
        <f t="shared" si="12"/>
        <v>#N/A</v>
      </c>
      <c r="DN64" s="126" t="e">
        <f t="shared" si="26"/>
        <v>#N/A</v>
      </c>
      <c r="DO64" s="127" t="e">
        <f t="shared" si="27"/>
        <v>#N/A</v>
      </c>
      <c r="DP64" s="127" t="e">
        <f t="shared" si="29"/>
        <v>#N/A</v>
      </c>
      <c r="DQ64" s="127" t="e">
        <f t="shared" si="30"/>
        <v>#N/A</v>
      </c>
      <c r="DR64" s="127" t="e">
        <f t="shared" si="31"/>
        <v>#N/A</v>
      </c>
      <c r="DS64" s="128" t="e">
        <f t="shared" si="28"/>
        <v>#N/A</v>
      </c>
    </row>
    <row r="65" spans="1:123" ht="30" customHeight="1">
      <c r="B65" s="599"/>
      <c r="C65" s="21"/>
      <c r="D65" s="21"/>
      <c r="E65" s="21"/>
      <c r="F65" s="21"/>
      <c r="G65" s="21"/>
      <c r="H65" s="21"/>
      <c r="I65" s="21"/>
      <c r="J65" s="21"/>
      <c r="K65" s="21"/>
      <c r="L65" s="21"/>
      <c r="M65" s="21"/>
      <c r="N65" s="21"/>
      <c r="O65" s="21"/>
      <c r="P65" s="21"/>
      <c r="Q65" s="21"/>
      <c r="R65" s="21"/>
      <c r="S65" s="21"/>
      <c r="T65" s="21"/>
      <c r="U65" s="21"/>
      <c r="V65" s="21"/>
      <c r="W65" s="21"/>
      <c r="X65" s="21"/>
      <c r="Y65" s="21"/>
      <c r="Z65" s="21"/>
      <c r="AA65" s="598"/>
      <c r="AB65" s="21"/>
      <c r="AC65" s="599"/>
      <c r="AD65" s="21"/>
      <c r="AE65" s="21"/>
      <c r="AF65" s="21"/>
      <c r="AG65" s="21"/>
      <c r="AH65" s="21"/>
      <c r="AI65" s="21"/>
      <c r="AQ65" s="16"/>
      <c r="AR65" s="16"/>
      <c r="AS65" s="16"/>
      <c r="AT65" s="273"/>
      <c r="AX65" s="18">
        <f>比較地域マスタ!$Y50</f>
        <v>0</v>
      </c>
      <c r="AY65" s="18" t="str">
        <f>IF(IFERROR(比較地域マスタ!$Z50,"")=0,"",IFERROR(比較地域マスタ!$Z50,""))</f>
        <v/>
      </c>
      <c r="BB65" s="110">
        <f t="shared" si="0"/>
        <v>0</v>
      </c>
      <c r="BC65" s="1031" t="str">
        <f t="shared" si="0"/>
        <v/>
      </c>
      <c r="BD65" s="34" t="e">
        <f t="shared" si="14"/>
        <v>#N/A</v>
      </c>
      <c r="BE65" s="34" t="e">
        <f t="shared" si="15"/>
        <v>#N/A</v>
      </c>
      <c r="BF65" s="34" t="e">
        <f>VLOOKUP($AX65&amp;"_"&amp;$BC$14,データシート1!$A:$BT,MATCH($BC$12&amp;"_"&amp;BF$20,データシート1!$A$1:$BT$1,0),0)</f>
        <v>#N/A</v>
      </c>
      <c r="BG65" s="34" t="e">
        <f>VLOOKUP($AX65&amp;"_"&amp;$BC$14,データシート1!$A:$BT,MATCH($BC$12&amp;"_"&amp;BG$20,データシート1!$A$1:$BT$1,0),0)</f>
        <v>#N/A</v>
      </c>
      <c r="BH65" s="34" t="e">
        <f>VLOOKUP($AX65&amp;"_"&amp;$BC$14,データシート1!$A:$BT,MATCH($BC$12&amp;"_"&amp;BH$20,データシート1!$A$1:$BT$1,0),0)</f>
        <v>#N/A</v>
      </c>
      <c r="BI65" s="34" t="e">
        <f>VLOOKUP($AX65&amp;"_"&amp;$BC$14,データシート1!$A:$BT,MATCH($BC$12&amp;"_"&amp;BI$20,データシート1!$A$1:$BT$1,0),0)</f>
        <v>#N/A</v>
      </c>
      <c r="BJ65" s="34" t="e">
        <f>VLOOKUP($AX65&amp;"_"&amp;$BC$14,データシート1!$A:$BT,MATCH($BC$12&amp;"_"&amp;BJ$20,データシート1!$A$1:$BT$1,0),0)</f>
        <v>#N/A</v>
      </c>
      <c r="BK65" s="34" t="e">
        <f t="shared" si="1"/>
        <v>#N/A</v>
      </c>
      <c r="BL65" s="34" t="e">
        <f t="shared" si="2"/>
        <v>#N/A</v>
      </c>
      <c r="BM65" s="34" t="e">
        <f>VLOOKUP($AX65&amp;"_"&amp;$BC$14,データシート1!$A:$BT,MATCH($BC$12&amp;"_"&amp;BM$20,データシート1!$A$1:$BT$1,0),0)</f>
        <v>#N/A</v>
      </c>
      <c r="BN65" s="34" t="e">
        <f>VLOOKUP($AX65&amp;"_"&amp;$BC$14,データシート1!$A:$BT,MATCH($BC$12&amp;"_"&amp;BN$20,データシート1!$A$1:$BT$1,0),0)</f>
        <v>#N/A</v>
      </c>
      <c r="BO65" s="34" t="e">
        <f>VLOOKUP($AX65&amp;"_"&amp;$BC$14,データシート1!$A:$BT,MATCH($BC$12&amp;"_"&amp;BO$20,データシート1!$A$1:$BT$1,0),0)</f>
        <v>#N/A</v>
      </c>
      <c r="BP65" s="34" t="e">
        <f>VLOOKUP($AX65&amp;"_"&amp;$BC$14,データシート1!$A:$BT,MATCH($BC$12&amp;"_"&amp;BP$20,データシート1!$A$1:$BT$1,0),0)</f>
        <v>#N/A</v>
      </c>
      <c r="BQ65" s="34" t="e">
        <f>VLOOKUP($AX65&amp;"_"&amp;$BC$14,データシート1!$A:$BT,MATCH($BC$12&amp;"_"&amp;BQ$20,データシート1!$A$1:$BT$1,0),0)</f>
        <v>#N/A</v>
      </c>
      <c r="BR65" s="35" t="e">
        <f t="shared" si="3"/>
        <v>#N/A</v>
      </c>
      <c r="BT65" s="121" t="str">
        <f t="shared" si="4"/>
        <v/>
      </c>
      <c r="BU65" s="33" t="e">
        <f t="shared" si="25"/>
        <v>#N/A</v>
      </c>
      <c r="BV65" s="59" t="e">
        <f t="shared" si="16"/>
        <v>#N/A</v>
      </c>
      <c r="BW65" s="59" t="e">
        <f t="shared" si="16"/>
        <v>#N/A</v>
      </c>
      <c r="BX65" s="59" t="e">
        <f t="shared" si="16"/>
        <v>#N/A</v>
      </c>
      <c r="BY65" s="59" t="e">
        <f t="shared" si="16"/>
        <v>#N/A</v>
      </c>
      <c r="BZ65" s="59" t="e">
        <f t="shared" si="16"/>
        <v>#N/A</v>
      </c>
      <c r="CA65" s="59" t="e">
        <f t="shared" si="32"/>
        <v>#N/A</v>
      </c>
      <c r="CB65" s="59" t="e">
        <f t="shared" si="32"/>
        <v>#N/A</v>
      </c>
      <c r="CC65" s="59" t="e">
        <f t="shared" si="32"/>
        <v>#N/A</v>
      </c>
      <c r="CD65" s="59" t="e">
        <f t="shared" si="32"/>
        <v>#N/A</v>
      </c>
      <c r="CE65" s="59" t="e">
        <f t="shared" si="32"/>
        <v>#N/A</v>
      </c>
      <c r="CF65" s="59" t="e">
        <f t="shared" si="32"/>
        <v>#N/A</v>
      </c>
      <c r="CG65" s="59" t="e">
        <f t="shared" si="32"/>
        <v>#N/A</v>
      </c>
      <c r="CH65" s="59" t="e">
        <f t="shared" si="32"/>
        <v>#N/A</v>
      </c>
      <c r="CI65" s="122" t="e">
        <f t="shared" si="6"/>
        <v>#N/A</v>
      </c>
      <c r="CK65" s="123" t="str">
        <f t="shared" si="7"/>
        <v/>
      </c>
      <c r="CL65" s="124" t="e">
        <f t="shared" si="17"/>
        <v>#N/A</v>
      </c>
      <c r="CM65" s="65" t="e">
        <f t="shared" si="18"/>
        <v>#N/A</v>
      </c>
      <c r="CN65" s="66" t="e">
        <f t="shared" si="19"/>
        <v>#N/A</v>
      </c>
      <c r="CO65" s="65" t="e">
        <f t="shared" si="20"/>
        <v>#N/A</v>
      </c>
      <c r="CP65" s="66" t="e">
        <f t="shared" si="8"/>
        <v>#N/A</v>
      </c>
      <c r="CQ65" s="65" t="e">
        <f t="shared" si="21"/>
        <v>#N/A</v>
      </c>
      <c r="CR65" s="66" t="e">
        <f t="shared" si="9"/>
        <v>#N/A</v>
      </c>
      <c r="CS65" s="65" t="e">
        <f t="shared" si="22"/>
        <v>#N/A</v>
      </c>
      <c r="CT65" s="66" t="e">
        <f t="shared" si="10"/>
        <v>#N/A</v>
      </c>
      <c r="CU65" s="67" t="e">
        <f t="shared" si="23"/>
        <v>#N/A</v>
      </c>
      <c r="CW65" s="959" t="e">
        <f t="shared" si="24"/>
        <v>#N/A</v>
      </c>
      <c r="CX65" s="962" t="e">
        <f>VLOOKUP($AX65&amp;"_"&amp;$CW$14,データシート1!$A:$BT,MATCH($CW$12&amp;"_"&amp;CX$20,データシート1!$A$1:$BT$1,0),0)</f>
        <v>#N/A</v>
      </c>
      <c r="CY65" s="962" t="e">
        <f>VLOOKUP($AX65&amp;"_"&amp;$CW$14,データシート1!$A:$BT,MATCH($CW$12&amp;"_"&amp;CY$20,データシート1!$A$1:$BT$1,0),0)</f>
        <v>#N/A</v>
      </c>
      <c r="CZ65" s="962" t="e">
        <f>VLOOKUP($AX65&amp;"_"&amp;$CW$14,データシート1!$A:$BT,MATCH($CW$12&amp;"_"&amp;CZ$20,データシート1!$A$1:$BT$1,0),0)</f>
        <v>#N/A</v>
      </c>
      <c r="DA65" s="962" t="e">
        <f>VLOOKUP($AX65&amp;"_"&amp;$CW$14,データシート1!$A:$BT,MATCH($CW$12&amp;"_"&amp;DA$20,データシート1!$A$1:$BT$1,0),0)</f>
        <v>#N/A</v>
      </c>
      <c r="DB65" s="962" t="e">
        <f>VLOOKUP($AX65&amp;"_"&amp;$CW$14,データシート1!$A:$BT,MATCH($CW$12&amp;"_"&amp;DB$20,データシート1!$A$1:$BT$1,0),0)</f>
        <v>#N/A</v>
      </c>
      <c r="DC65" s="962" t="e">
        <f>VLOOKUP($AX65&amp;"_"&amp;$CW$14,データシート1!$A:$BT,MATCH($CW$12&amp;"_"&amp;DC$20,データシート1!$A$1:$BT$1,0),0)</f>
        <v>#N/A</v>
      </c>
      <c r="DD65" s="961" t="e">
        <f t="shared" si="11"/>
        <v>#N/A</v>
      </c>
      <c r="DF65" s="125" t="e">
        <f>VLOOKUP($AX65&amp;"_"&amp;$DF$14,データシート1!$A:$BT,MATCH($DF$12&amp;"_"&amp;DF$20,データシート1!$A$1:$BT$1,0),0)</f>
        <v>#N/A</v>
      </c>
      <c r="DG65" s="64" t="e">
        <f>VLOOKUP($AX65&amp;"_"&amp;$DF$14,データシート1!$A:$BT,MATCH($DF$12&amp;"_"&amp;DG$20,データシート1!$A$1:$BT$1,0),0)</f>
        <v>#N/A</v>
      </c>
      <c r="DH65" s="64" t="e">
        <f>VLOOKUP($AX65&amp;"_"&amp;$DF$14,データシート1!$A:$BT,MATCH($DF$12&amp;"_"&amp;DH$20,データシート1!$A$1:$BT$1,0),0)</f>
        <v>#N/A</v>
      </c>
      <c r="DI65" s="64" t="e">
        <f>VLOOKUP($AX65&amp;"_"&amp;$DF$14,データシート1!$A:$BT,MATCH($DF$12&amp;"_"&amp;DI$20,データシート1!$A$1:$BT$1,0),0)</f>
        <v>#N/A</v>
      </c>
      <c r="DJ65" s="64" t="e">
        <f>VLOOKUP($AX65&amp;"_"&amp;$DF$14,データシート1!$A:$BT,MATCH($DF$12&amp;"_"&amp;DJ$20,データシート1!$A$1:$BT$1,0),0)</f>
        <v>#N/A</v>
      </c>
      <c r="DK65" s="64" t="e">
        <f>VLOOKUP($AX65&amp;"_"&amp;$DF$14,データシート1!$A:$BT,MATCH($DF$12&amp;"_"&amp;DK$20,データシート1!$A$1:$BT$1,0),0)</f>
        <v>#N/A</v>
      </c>
      <c r="DL65" s="68" t="e">
        <f t="shared" si="12"/>
        <v>#N/A</v>
      </c>
      <c r="DN65" s="126" t="e">
        <f t="shared" si="26"/>
        <v>#N/A</v>
      </c>
      <c r="DO65" s="127" t="e">
        <f t="shared" si="27"/>
        <v>#N/A</v>
      </c>
      <c r="DP65" s="127" t="e">
        <f t="shared" si="29"/>
        <v>#N/A</v>
      </c>
      <c r="DQ65" s="127" t="e">
        <f t="shared" si="30"/>
        <v>#N/A</v>
      </c>
      <c r="DR65" s="127" t="e">
        <f t="shared" si="31"/>
        <v>#N/A</v>
      </c>
      <c r="DS65" s="128" t="e">
        <f t="shared" si="28"/>
        <v>#N/A</v>
      </c>
    </row>
    <row r="66" spans="1:123" ht="30" customHeight="1">
      <c r="B66" s="599"/>
      <c r="C66" s="21"/>
      <c r="D66" s="21"/>
      <c r="E66" s="21"/>
      <c r="F66" s="21"/>
      <c r="G66" s="21"/>
      <c r="H66" s="21"/>
      <c r="I66" s="21"/>
      <c r="J66" s="21"/>
      <c r="K66" s="21"/>
      <c r="L66" s="21"/>
      <c r="M66" s="21"/>
      <c r="N66" s="21"/>
      <c r="O66" s="21"/>
      <c r="P66" s="21"/>
      <c r="Q66" s="21"/>
      <c r="R66" s="21"/>
      <c r="S66" s="21"/>
      <c r="T66" s="21"/>
      <c r="U66" s="21"/>
      <c r="V66" s="21"/>
      <c r="W66" s="21"/>
      <c r="X66" s="21"/>
      <c r="Y66" s="21"/>
      <c r="Z66" s="21"/>
      <c r="AA66" s="598"/>
      <c r="AB66" s="21"/>
      <c r="AC66" s="599"/>
      <c r="AD66" s="21"/>
      <c r="AE66" s="21"/>
      <c r="AF66" s="21"/>
      <c r="AG66" s="21"/>
      <c r="AH66" s="21"/>
      <c r="AI66" s="21"/>
      <c r="AQ66" s="16"/>
      <c r="AR66" s="16"/>
      <c r="AS66" s="16"/>
      <c r="AT66" s="273"/>
      <c r="AX66" s="18">
        <f>比較地域マスタ!$Y51</f>
        <v>0</v>
      </c>
      <c r="AY66" s="18" t="str">
        <f>IF(IFERROR(比較地域マスタ!$Z51,"")=0,"",IFERROR(比較地域マスタ!$Z51,""))</f>
        <v/>
      </c>
      <c r="BB66" s="110">
        <f t="shared" si="0"/>
        <v>0</v>
      </c>
      <c r="BC66" s="1031" t="str">
        <f t="shared" si="0"/>
        <v/>
      </c>
      <c r="BD66" s="34" t="e">
        <f t="shared" si="14"/>
        <v>#N/A</v>
      </c>
      <c r="BE66" s="34" t="e">
        <f t="shared" si="15"/>
        <v>#N/A</v>
      </c>
      <c r="BF66" s="34" t="e">
        <f>VLOOKUP($AX66&amp;"_"&amp;$BC$14,データシート1!$A:$BT,MATCH($BC$12&amp;"_"&amp;BF$20,データシート1!$A$1:$BT$1,0),0)</f>
        <v>#N/A</v>
      </c>
      <c r="BG66" s="34" t="e">
        <f>VLOOKUP($AX66&amp;"_"&amp;$BC$14,データシート1!$A:$BT,MATCH($BC$12&amp;"_"&amp;BG$20,データシート1!$A$1:$BT$1,0),0)</f>
        <v>#N/A</v>
      </c>
      <c r="BH66" s="34" t="e">
        <f>VLOOKUP($AX66&amp;"_"&amp;$BC$14,データシート1!$A:$BT,MATCH($BC$12&amp;"_"&amp;BH$20,データシート1!$A$1:$BT$1,0),0)</f>
        <v>#N/A</v>
      </c>
      <c r="BI66" s="34" t="e">
        <f>VLOOKUP($AX66&amp;"_"&amp;$BC$14,データシート1!$A:$BT,MATCH($BC$12&amp;"_"&amp;BI$20,データシート1!$A$1:$BT$1,0),0)</f>
        <v>#N/A</v>
      </c>
      <c r="BJ66" s="34" t="e">
        <f>VLOOKUP($AX66&amp;"_"&amp;$BC$14,データシート1!$A:$BT,MATCH($BC$12&amp;"_"&amp;BJ$20,データシート1!$A$1:$BT$1,0),0)</f>
        <v>#N/A</v>
      </c>
      <c r="BK66" s="34" t="e">
        <f t="shared" si="1"/>
        <v>#N/A</v>
      </c>
      <c r="BL66" s="34" t="e">
        <f t="shared" si="2"/>
        <v>#N/A</v>
      </c>
      <c r="BM66" s="34" t="e">
        <f>VLOOKUP($AX66&amp;"_"&amp;$BC$14,データシート1!$A:$BT,MATCH($BC$12&amp;"_"&amp;BM$20,データシート1!$A$1:$BT$1,0),0)</f>
        <v>#N/A</v>
      </c>
      <c r="BN66" s="34" t="e">
        <f>VLOOKUP($AX66&amp;"_"&amp;$BC$14,データシート1!$A:$BT,MATCH($BC$12&amp;"_"&amp;BN$20,データシート1!$A$1:$BT$1,0),0)</f>
        <v>#N/A</v>
      </c>
      <c r="BO66" s="34" t="e">
        <f>VLOOKUP($AX66&amp;"_"&amp;$BC$14,データシート1!$A:$BT,MATCH($BC$12&amp;"_"&amp;BO$20,データシート1!$A$1:$BT$1,0),0)</f>
        <v>#N/A</v>
      </c>
      <c r="BP66" s="34" t="e">
        <f>VLOOKUP($AX66&amp;"_"&amp;$BC$14,データシート1!$A:$BT,MATCH($BC$12&amp;"_"&amp;BP$20,データシート1!$A$1:$BT$1,0),0)</f>
        <v>#N/A</v>
      </c>
      <c r="BQ66" s="34" t="e">
        <f>VLOOKUP($AX66&amp;"_"&amp;$BC$14,データシート1!$A:$BT,MATCH($BC$12&amp;"_"&amp;BQ$20,データシート1!$A$1:$BT$1,0),0)</f>
        <v>#N/A</v>
      </c>
      <c r="BR66" s="35" t="e">
        <f t="shared" si="3"/>
        <v>#N/A</v>
      </c>
      <c r="BT66" s="121" t="str">
        <f t="shared" si="4"/>
        <v/>
      </c>
      <c r="BU66" s="33" t="e">
        <f t="shared" si="25"/>
        <v>#N/A</v>
      </c>
      <c r="BV66" s="59" t="e">
        <f t="shared" si="16"/>
        <v>#N/A</v>
      </c>
      <c r="BW66" s="59" t="e">
        <f t="shared" si="16"/>
        <v>#N/A</v>
      </c>
      <c r="BX66" s="59" t="e">
        <f t="shared" si="16"/>
        <v>#N/A</v>
      </c>
      <c r="BY66" s="59" t="e">
        <f t="shared" si="16"/>
        <v>#N/A</v>
      </c>
      <c r="BZ66" s="59" t="e">
        <f t="shared" si="16"/>
        <v>#N/A</v>
      </c>
      <c r="CA66" s="59" t="e">
        <f t="shared" si="32"/>
        <v>#N/A</v>
      </c>
      <c r="CB66" s="59" t="e">
        <f t="shared" si="32"/>
        <v>#N/A</v>
      </c>
      <c r="CC66" s="59" t="e">
        <f t="shared" si="32"/>
        <v>#N/A</v>
      </c>
      <c r="CD66" s="59" t="e">
        <f t="shared" si="32"/>
        <v>#N/A</v>
      </c>
      <c r="CE66" s="59" t="e">
        <f t="shared" si="32"/>
        <v>#N/A</v>
      </c>
      <c r="CF66" s="59" t="e">
        <f t="shared" si="32"/>
        <v>#N/A</v>
      </c>
      <c r="CG66" s="59" t="e">
        <f t="shared" si="32"/>
        <v>#N/A</v>
      </c>
      <c r="CH66" s="59" t="e">
        <f t="shared" si="32"/>
        <v>#N/A</v>
      </c>
      <c r="CI66" s="122" t="e">
        <f t="shared" si="6"/>
        <v>#N/A</v>
      </c>
      <c r="CK66" s="123" t="str">
        <f t="shared" si="7"/>
        <v/>
      </c>
      <c r="CL66" s="124" t="e">
        <f t="shared" si="17"/>
        <v>#N/A</v>
      </c>
      <c r="CM66" s="65" t="e">
        <f t="shared" si="18"/>
        <v>#N/A</v>
      </c>
      <c r="CN66" s="66" t="e">
        <f t="shared" si="19"/>
        <v>#N/A</v>
      </c>
      <c r="CO66" s="65" t="e">
        <f t="shared" si="20"/>
        <v>#N/A</v>
      </c>
      <c r="CP66" s="66" t="e">
        <f t="shared" si="8"/>
        <v>#N/A</v>
      </c>
      <c r="CQ66" s="65" t="e">
        <f t="shared" si="21"/>
        <v>#N/A</v>
      </c>
      <c r="CR66" s="66" t="e">
        <f t="shared" si="9"/>
        <v>#N/A</v>
      </c>
      <c r="CS66" s="65" t="e">
        <f t="shared" si="22"/>
        <v>#N/A</v>
      </c>
      <c r="CT66" s="66" t="e">
        <f t="shared" si="10"/>
        <v>#N/A</v>
      </c>
      <c r="CU66" s="67" t="e">
        <f t="shared" si="23"/>
        <v>#N/A</v>
      </c>
      <c r="CW66" s="959" t="e">
        <f t="shared" si="24"/>
        <v>#N/A</v>
      </c>
      <c r="CX66" s="962" t="e">
        <f>VLOOKUP($AX66&amp;"_"&amp;$CW$14,データシート1!$A:$BT,MATCH($CW$12&amp;"_"&amp;CX$20,データシート1!$A$1:$BT$1,0),0)</f>
        <v>#N/A</v>
      </c>
      <c r="CY66" s="962" t="e">
        <f>VLOOKUP($AX66&amp;"_"&amp;$CW$14,データシート1!$A:$BT,MATCH($CW$12&amp;"_"&amp;CY$20,データシート1!$A$1:$BT$1,0),0)</f>
        <v>#N/A</v>
      </c>
      <c r="CZ66" s="962" t="e">
        <f>VLOOKUP($AX66&amp;"_"&amp;$CW$14,データシート1!$A:$BT,MATCH($CW$12&amp;"_"&amp;CZ$20,データシート1!$A$1:$BT$1,0),0)</f>
        <v>#N/A</v>
      </c>
      <c r="DA66" s="962" t="e">
        <f>VLOOKUP($AX66&amp;"_"&amp;$CW$14,データシート1!$A:$BT,MATCH($CW$12&amp;"_"&amp;DA$20,データシート1!$A$1:$BT$1,0),0)</f>
        <v>#N/A</v>
      </c>
      <c r="DB66" s="962" t="e">
        <f>VLOOKUP($AX66&amp;"_"&amp;$CW$14,データシート1!$A:$BT,MATCH($CW$12&amp;"_"&amp;DB$20,データシート1!$A$1:$BT$1,0),0)</f>
        <v>#N/A</v>
      </c>
      <c r="DC66" s="962" t="e">
        <f>VLOOKUP($AX66&amp;"_"&amp;$CW$14,データシート1!$A:$BT,MATCH($CW$12&amp;"_"&amp;DC$20,データシート1!$A$1:$BT$1,0),0)</f>
        <v>#N/A</v>
      </c>
      <c r="DD66" s="961" t="e">
        <f t="shared" si="11"/>
        <v>#N/A</v>
      </c>
      <c r="DF66" s="125" t="e">
        <f>VLOOKUP($AX66&amp;"_"&amp;$DF$14,データシート1!$A:$BT,MATCH($DF$12&amp;"_"&amp;DF$20,データシート1!$A$1:$BT$1,0),0)</f>
        <v>#N/A</v>
      </c>
      <c r="DG66" s="64" t="e">
        <f>VLOOKUP($AX66&amp;"_"&amp;$DF$14,データシート1!$A:$BT,MATCH($DF$12&amp;"_"&amp;DG$20,データシート1!$A$1:$BT$1,0),0)</f>
        <v>#N/A</v>
      </c>
      <c r="DH66" s="64" t="e">
        <f>VLOOKUP($AX66&amp;"_"&amp;$DF$14,データシート1!$A:$BT,MATCH($DF$12&amp;"_"&amp;DH$20,データシート1!$A$1:$BT$1,0),0)</f>
        <v>#N/A</v>
      </c>
      <c r="DI66" s="64" t="e">
        <f>VLOOKUP($AX66&amp;"_"&amp;$DF$14,データシート1!$A:$BT,MATCH($DF$12&amp;"_"&amp;DI$20,データシート1!$A$1:$BT$1,0),0)</f>
        <v>#N/A</v>
      </c>
      <c r="DJ66" s="64" t="e">
        <f>VLOOKUP($AX66&amp;"_"&amp;$DF$14,データシート1!$A:$BT,MATCH($DF$12&amp;"_"&amp;DJ$20,データシート1!$A$1:$BT$1,0),0)</f>
        <v>#N/A</v>
      </c>
      <c r="DK66" s="64" t="e">
        <f>VLOOKUP($AX66&amp;"_"&amp;$DF$14,データシート1!$A:$BT,MATCH($DF$12&amp;"_"&amp;DK$20,データシート1!$A$1:$BT$1,0),0)</f>
        <v>#N/A</v>
      </c>
      <c r="DL66" s="68" t="e">
        <f t="shared" si="12"/>
        <v>#N/A</v>
      </c>
      <c r="DN66" s="126" t="e">
        <f t="shared" si="26"/>
        <v>#N/A</v>
      </c>
      <c r="DO66" s="127" t="e">
        <f t="shared" si="27"/>
        <v>#N/A</v>
      </c>
      <c r="DP66" s="127" t="e">
        <f t="shared" si="29"/>
        <v>#N/A</v>
      </c>
      <c r="DQ66" s="127" t="e">
        <f t="shared" si="30"/>
        <v>#N/A</v>
      </c>
      <c r="DR66" s="127" t="e">
        <f t="shared" si="31"/>
        <v>#N/A</v>
      </c>
      <c r="DS66" s="128" t="e">
        <f t="shared" si="28"/>
        <v>#N/A</v>
      </c>
    </row>
    <row r="67" spans="1:123" ht="30" customHeight="1">
      <c r="B67" s="599"/>
      <c r="C67" s="21"/>
      <c r="D67" s="21"/>
      <c r="E67" s="21"/>
      <c r="F67" s="21"/>
      <c r="G67" s="21"/>
      <c r="H67" s="21"/>
      <c r="I67" s="21"/>
      <c r="J67" s="21"/>
      <c r="K67" s="21"/>
      <c r="L67" s="21"/>
      <c r="M67" s="21"/>
      <c r="N67" s="21"/>
      <c r="O67" s="21"/>
      <c r="P67" s="21"/>
      <c r="Q67" s="21"/>
      <c r="R67" s="21"/>
      <c r="S67" s="21"/>
      <c r="T67" s="21"/>
      <c r="U67" s="21"/>
      <c r="V67" s="21"/>
      <c r="W67" s="21"/>
      <c r="X67" s="21"/>
      <c r="Y67" s="21"/>
      <c r="Z67" s="21"/>
      <c r="AA67" s="598"/>
      <c r="AB67" s="21"/>
      <c r="AC67" s="599"/>
      <c r="AD67" s="21"/>
      <c r="AE67" s="21"/>
      <c r="AF67" s="21"/>
      <c r="AG67" s="21"/>
      <c r="AH67" s="21"/>
      <c r="AI67" s="21"/>
      <c r="AQ67" s="16"/>
      <c r="AR67" s="16"/>
      <c r="AS67" s="16"/>
      <c r="AT67" s="273"/>
      <c r="AX67" s="18">
        <f>比較地域マスタ!$Y52</f>
        <v>0</v>
      </c>
      <c r="AY67" s="18" t="str">
        <f>IF(IFERROR(比較地域マスタ!$Z52,"")=0,"",IFERROR(比較地域マスタ!$Z52,""))</f>
        <v/>
      </c>
      <c r="BB67" s="110">
        <f t="shared" si="0"/>
        <v>0</v>
      </c>
      <c r="BC67" s="1031" t="str">
        <f t="shared" si="0"/>
        <v/>
      </c>
      <c r="BD67" s="34" t="e">
        <f t="shared" si="14"/>
        <v>#N/A</v>
      </c>
      <c r="BE67" s="34" t="e">
        <f t="shared" si="15"/>
        <v>#N/A</v>
      </c>
      <c r="BF67" s="34" t="e">
        <f>VLOOKUP($AX67&amp;"_"&amp;$BC$14,データシート1!$A:$BT,MATCH($BC$12&amp;"_"&amp;BF$20,データシート1!$A$1:$BT$1,0),0)</f>
        <v>#N/A</v>
      </c>
      <c r="BG67" s="34" t="e">
        <f>VLOOKUP($AX67&amp;"_"&amp;$BC$14,データシート1!$A:$BT,MATCH($BC$12&amp;"_"&amp;BG$20,データシート1!$A$1:$BT$1,0),0)</f>
        <v>#N/A</v>
      </c>
      <c r="BH67" s="34" t="e">
        <f>VLOOKUP($AX67&amp;"_"&amp;$BC$14,データシート1!$A:$BT,MATCH($BC$12&amp;"_"&amp;BH$20,データシート1!$A$1:$BT$1,0),0)</f>
        <v>#N/A</v>
      </c>
      <c r="BI67" s="34" t="e">
        <f>VLOOKUP($AX67&amp;"_"&amp;$BC$14,データシート1!$A:$BT,MATCH($BC$12&amp;"_"&amp;BI$20,データシート1!$A$1:$BT$1,0),0)</f>
        <v>#N/A</v>
      </c>
      <c r="BJ67" s="34" t="e">
        <f>VLOOKUP($AX67&amp;"_"&amp;$BC$14,データシート1!$A:$BT,MATCH($BC$12&amp;"_"&amp;BJ$20,データシート1!$A$1:$BT$1,0),0)</f>
        <v>#N/A</v>
      </c>
      <c r="BK67" s="34" t="e">
        <f t="shared" si="1"/>
        <v>#N/A</v>
      </c>
      <c r="BL67" s="34" t="e">
        <f t="shared" si="2"/>
        <v>#N/A</v>
      </c>
      <c r="BM67" s="34" t="e">
        <f>VLOOKUP($AX67&amp;"_"&amp;$BC$14,データシート1!$A:$BT,MATCH($BC$12&amp;"_"&amp;BM$20,データシート1!$A$1:$BT$1,0),0)</f>
        <v>#N/A</v>
      </c>
      <c r="BN67" s="34" t="e">
        <f>VLOOKUP($AX67&amp;"_"&amp;$BC$14,データシート1!$A:$BT,MATCH($BC$12&amp;"_"&amp;BN$20,データシート1!$A$1:$BT$1,0),0)</f>
        <v>#N/A</v>
      </c>
      <c r="BO67" s="34" t="e">
        <f>VLOOKUP($AX67&amp;"_"&amp;$BC$14,データシート1!$A:$BT,MATCH($BC$12&amp;"_"&amp;BO$20,データシート1!$A$1:$BT$1,0),0)</f>
        <v>#N/A</v>
      </c>
      <c r="BP67" s="34" t="e">
        <f>VLOOKUP($AX67&amp;"_"&amp;$BC$14,データシート1!$A:$BT,MATCH($BC$12&amp;"_"&amp;BP$20,データシート1!$A$1:$BT$1,0),0)</f>
        <v>#N/A</v>
      </c>
      <c r="BQ67" s="34" t="e">
        <f>VLOOKUP($AX67&amp;"_"&amp;$BC$14,データシート1!$A:$BT,MATCH($BC$12&amp;"_"&amp;BQ$20,データシート1!$A$1:$BT$1,0),0)</f>
        <v>#N/A</v>
      </c>
      <c r="BR67" s="35" t="e">
        <f t="shared" si="3"/>
        <v>#N/A</v>
      </c>
      <c r="BT67" s="121" t="str">
        <f t="shared" si="4"/>
        <v/>
      </c>
      <c r="BU67" s="33" t="e">
        <f t="shared" si="25"/>
        <v>#N/A</v>
      </c>
      <c r="BV67" s="59" t="e">
        <f t="shared" si="16"/>
        <v>#N/A</v>
      </c>
      <c r="BW67" s="59" t="e">
        <f t="shared" si="16"/>
        <v>#N/A</v>
      </c>
      <c r="BX67" s="59" t="e">
        <f t="shared" si="16"/>
        <v>#N/A</v>
      </c>
      <c r="BY67" s="59" t="e">
        <f t="shared" si="16"/>
        <v>#N/A</v>
      </c>
      <c r="BZ67" s="59" t="e">
        <f t="shared" si="16"/>
        <v>#N/A</v>
      </c>
      <c r="CA67" s="59" t="e">
        <f t="shared" si="32"/>
        <v>#N/A</v>
      </c>
      <c r="CB67" s="59" t="e">
        <f t="shared" si="32"/>
        <v>#N/A</v>
      </c>
      <c r="CC67" s="59" t="e">
        <f t="shared" si="32"/>
        <v>#N/A</v>
      </c>
      <c r="CD67" s="59" t="e">
        <f t="shared" si="32"/>
        <v>#N/A</v>
      </c>
      <c r="CE67" s="59" t="e">
        <f t="shared" si="32"/>
        <v>#N/A</v>
      </c>
      <c r="CF67" s="59" t="e">
        <f t="shared" si="32"/>
        <v>#N/A</v>
      </c>
      <c r="CG67" s="59" t="e">
        <f t="shared" si="32"/>
        <v>#N/A</v>
      </c>
      <c r="CH67" s="59" t="e">
        <f t="shared" si="32"/>
        <v>#N/A</v>
      </c>
      <c r="CI67" s="122" t="e">
        <f t="shared" si="6"/>
        <v>#N/A</v>
      </c>
      <c r="CK67" s="123" t="str">
        <f t="shared" si="7"/>
        <v/>
      </c>
      <c r="CL67" s="124" t="e">
        <f t="shared" si="17"/>
        <v>#N/A</v>
      </c>
      <c r="CM67" s="65" t="e">
        <f t="shared" si="18"/>
        <v>#N/A</v>
      </c>
      <c r="CN67" s="66" t="e">
        <f t="shared" si="19"/>
        <v>#N/A</v>
      </c>
      <c r="CO67" s="65" t="e">
        <f t="shared" si="20"/>
        <v>#N/A</v>
      </c>
      <c r="CP67" s="66" t="e">
        <f t="shared" si="8"/>
        <v>#N/A</v>
      </c>
      <c r="CQ67" s="65" t="e">
        <f t="shared" si="21"/>
        <v>#N/A</v>
      </c>
      <c r="CR67" s="66" t="e">
        <f t="shared" si="9"/>
        <v>#N/A</v>
      </c>
      <c r="CS67" s="65" t="e">
        <f t="shared" si="22"/>
        <v>#N/A</v>
      </c>
      <c r="CT67" s="66" t="e">
        <f t="shared" si="10"/>
        <v>#N/A</v>
      </c>
      <c r="CU67" s="67" t="e">
        <f t="shared" si="23"/>
        <v>#N/A</v>
      </c>
      <c r="CW67" s="959" t="e">
        <f t="shared" si="24"/>
        <v>#N/A</v>
      </c>
      <c r="CX67" s="962" t="e">
        <f>VLOOKUP($AX67&amp;"_"&amp;$CW$14,データシート1!$A:$BT,MATCH($CW$12&amp;"_"&amp;CX$20,データシート1!$A$1:$BT$1,0),0)</f>
        <v>#N/A</v>
      </c>
      <c r="CY67" s="962" t="e">
        <f>VLOOKUP($AX67&amp;"_"&amp;$CW$14,データシート1!$A:$BT,MATCH($CW$12&amp;"_"&amp;CY$20,データシート1!$A$1:$BT$1,0),0)</f>
        <v>#N/A</v>
      </c>
      <c r="CZ67" s="962" t="e">
        <f>VLOOKUP($AX67&amp;"_"&amp;$CW$14,データシート1!$A:$BT,MATCH($CW$12&amp;"_"&amp;CZ$20,データシート1!$A$1:$BT$1,0),0)</f>
        <v>#N/A</v>
      </c>
      <c r="DA67" s="962" t="e">
        <f>VLOOKUP($AX67&amp;"_"&amp;$CW$14,データシート1!$A:$BT,MATCH($CW$12&amp;"_"&amp;DA$20,データシート1!$A$1:$BT$1,0),0)</f>
        <v>#N/A</v>
      </c>
      <c r="DB67" s="962" t="e">
        <f>VLOOKUP($AX67&amp;"_"&amp;$CW$14,データシート1!$A:$BT,MATCH($CW$12&amp;"_"&amp;DB$20,データシート1!$A$1:$BT$1,0),0)</f>
        <v>#N/A</v>
      </c>
      <c r="DC67" s="962" t="e">
        <f>VLOOKUP($AX67&amp;"_"&amp;$CW$14,データシート1!$A:$BT,MATCH($CW$12&amp;"_"&amp;DC$20,データシート1!$A$1:$BT$1,0),0)</f>
        <v>#N/A</v>
      </c>
      <c r="DD67" s="961" t="e">
        <f t="shared" si="11"/>
        <v>#N/A</v>
      </c>
      <c r="DF67" s="125" t="e">
        <f>VLOOKUP($AX67&amp;"_"&amp;$DF$14,データシート1!$A:$BT,MATCH($DF$12&amp;"_"&amp;DF$20,データシート1!$A$1:$BT$1,0),0)</f>
        <v>#N/A</v>
      </c>
      <c r="DG67" s="64" t="e">
        <f>VLOOKUP($AX67&amp;"_"&amp;$DF$14,データシート1!$A:$BT,MATCH($DF$12&amp;"_"&amp;DG$20,データシート1!$A$1:$BT$1,0),0)</f>
        <v>#N/A</v>
      </c>
      <c r="DH67" s="64" t="e">
        <f>VLOOKUP($AX67&amp;"_"&amp;$DF$14,データシート1!$A:$BT,MATCH($DF$12&amp;"_"&amp;DH$20,データシート1!$A$1:$BT$1,0),0)</f>
        <v>#N/A</v>
      </c>
      <c r="DI67" s="64" t="e">
        <f>VLOOKUP($AX67&amp;"_"&amp;$DF$14,データシート1!$A:$BT,MATCH($DF$12&amp;"_"&amp;DI$20,データシート1!$A$1:$BT$1,0),0)</f>
        <v>#N/A</v>
      </c>
      <c r="DJ67" s="64" t="e">
        <f>VLOOKUP($AX67&amp;"_"&amp;$DF$14,データシート1!$A:$BT,MATCH($DF$12&amp;"_"&amp;DJ$20,データシート1!$A$1:$BT$1,0),0)</f>
        <v>#N/A</v>
      </c>
      <c r="DK67" s="64" t="e">
        <f>VLOOKUP($AX67&amp;"_"&amp;$DF$14,データシート1!$A:$BT,MATCH($DF$12&amp;"_"&amp;DK$20,データシート1!$A$1:$BT$1,0),0)</f>
        <v>#N/A</v>
      </c>
      <c r="DL67" s="68" t="e">
        <f t="shared" si="12"/>
        <v>#N/A</v>
      </c>
      <c r="DN67" s="126" t="e">
        <f t="shared" si="26"/>
        <v>#N/A</v>
      </c>
      <c r="DO67" s="127" t="e">
        <f t="shared" si="27"/>
        <v>#N/A</v>
      </c>
      <c r="DP67" s="127" t="e">
        <f t="shared" si="29"/>
        <v>#N/A</v>
      </c>
      <c r="DQ67" s="127" t="e">
        <f t="shared" si="30"/>
        <v>#N/A</v>
      </c>
      <c r="DR67" s="127" t="e">
        <f t="shared" si="31"/>
        <v>#N/A</v>
      </c>
      <c r="DS67" s="128" t="e">
        <f t="shared" si="28"/>
        <v>#N/A</v>
      </c>
    </row>
    <row r="68" spans="1:123" ht="30" customHeight="1" thickBot="1">
      <c r="B68" s="599"/>
      <c r="C68" s="21"/>
      <c r="D68" s="21"/>
      <c r="E68" s="21"/>
      <c r="F68" s="21"/>
      <c r="G68" s="21"/>
      <c r="H68" s="21"/>
      <c r="I68" s="21"/>
      <c r="J68" s="21"/>
      <c r="K68" s="21"/>
      <c r="L68" s="21"/>
      <c r="M68" s="21"/>
      <c r="N68" s="21"/>
      <c r="O68" s="21"/>
      <c r="P68" s="21"/>
      <c r="Q68" s="21"/>
      <c r="R68" s="21"/>
      <c r="S68" s="21"/>
      <c r="T68" s="21"/>
      <c r="U68" s="21"/>
      <c r="V68" s="21"/>
      <c r="W68" s="21"/>
      <c r="X68" s="21"/>
      <c r="Y68" s="21"/>
      <c r="Z68" s="21"/>
      <c r="AA68" s="598"/>
      <c r="AB68" s="21"/>
      <c r="AC68" s="599"/>
      <c r="AD68" s="21"/>
      <c r="AE68" s="21"/>
      <c r="AF68" s="21"/>
      <c r="AG68" s="21"/>
      <c r="AH68" s="21"/>
      <c r="AI68" s="21"/>
      <c r="AQ68" s="16"/>
      <c r="AR68" s="16"/>
      <c r="AS68" s="16"/>
      <c r="AT68" s="273"/>
      <c r="AX68" s="18">
        <f>比較地域マスタ!$Y53</f>
        <v>0</v>
      </c>
      <c r="AY68" s="18" t="str">
        <f>IF(IFERROR(比較地域マスタ!$Z53,"")=0,"",IFERROR(比較地域マスタ!$Z53,""))</f>
        <v/>
      </c>
      <c r="BB68" s="129">
        <f t="shared" si="0"/>
        <v>0</v>
      </c>
      <c r="BC68" s="1032" t="str">
        <f t="shared" si="0"/>
        <v/>
      </c>
      <c r="BD68" s="130" t="e">
        <f t="shared" si="14"/>
        <v>#N/A</v>
      </c>
      <c r="BE68" s="130" t="e">
        <f>SUM(BF68:BH68)</f>
        <v>#N/A</v>
      </c>
      <c r="BF68" s="130" t="e">
        <f>VLOOKUP($AX68&amp;"_"&amp;$BC$14,データシート1!$A:$BT,MATCH($BC$12&amp;"_"&amp;BF$20,データシート1!$A$1:$BT$1,0),0)</f>
        <v>#N/A</v>
      </c>
      <c r="BG68" s="130" t="e">
        <f>VLOOKUP($AX68&amp;"_"&amp;$BC$14,データシート1!$A:$BT,MATCH($BC$12&amp;"_"&amp;BG$20,データシート1!$A$1:$BT$1,0),0)</f>
        <v>#N/A</v>
      </c>
      <c r="BH68" s="130" t="e">
        <f>VLOOKUP($AX68&amp;"_"&amp;$BC$14,データシート1!$A:$BT,MATCH($BC$12&amp;"_"&amp;BH$20,データシート1!$A$1:$BT$1,0),0)</f>
        <v>#N/A</v>
      </c>
      <c r="BI68" s="130" t="e">
        <f>VLOOKUP($AX68&amp;"_"&amp;$BC$14,データシート1!$A:$BT,MATCH($BC$12&amp;"_"&amp;BI$20,データシート1!$A$1:$BT$1,0),0)</f>
        <v>#N/A</v>
      </c>
      <c r="BJ68" s="130" t="e">
        <f>VLOOKUP($AX68&amp;"_"&amp;$BC$14,データシート1!$A:$BT,MATCH($BC$12&amp;"_"&amp;BJ$20,データシート1!$A$1:$BT$1,0),0)</f>
        <v>#N/A</v>
      </c>
      <c r="BK68" s="130" t="e">
        <f t="shared" si="1"/>
        <v>#N/A</v>
      </c>
      <c r="BL68" s="130" t="e">
        <f>SUM(BM68:BN68)</f>
        <v>#N/A</v>
      </c>
      <c r="BM68" s="130" t="e">
        <f>VLOOKUP($AX68&amp;"_"&amp;$BC$14,データシート1!$A:$BT,MATCH($BC$12&amp;"_"&amp;BM$20,データシート1!$A$1:$BT$1,0),0)</f>
        <v>#N/A</v>
      </c>
      <c r="BN68" s="130" t="e">
        <f>VLOOKUP($AX68&amp;"_"&amp;$BC$14,データシート1!$A:$BT,MATCH($BC$12&amp;"_"&amp;BN$20,データシート1!$A$1:$BT$1,0),0)</f>
        <v>#N/A</v>
      </c>
      <c r="BO68" s="130" t="e">
        <f>VLOOKUP($AX68&amp;"_"&amp;$BC$14,データシート1!$A:$BT,MATCH($BC$12&amp;"_"&amp;BO$20,データシート1!$A$1:$BT$1,0),0)</f>
        <v>#N/A</v>
      </c>
      <c r="BP68" s="130" t="e">
        <f>VLOOKUP($AX68&amp;"_"&amp;$BC$14,データシート1!$A:$BT,MATCH($BC$12&amp;"_"&amp;BP$20,データシート1!$A$1:$BT$1,0),0)</f>
        <v>#N/A</v>
      </c>
      <c r="BQ68" s="130" t="e">
        <f>VLOOKUP($AX68&amp;"_"&amp;$BC$14,データシート1!$A:$BT,MATCH($BC$12&amp;"_"&amp;BQ$20,データシート1!$A$1:$BT$1,0),0)</f>
        <v>#N/A</v>
      </c>
      <c r="BR68" s="131" t="e">
        <f t="shared" si="3"/>
        <v>#N/A</v>
      </c>
      <c r="BT68" s="132" t="str">
        <f t="shared" si="4"/>
        <v/>
      </c>
      <c r="BU68" s="133" t="e">
        <f t="shared" si="25"/>
        <v>#N/A</v>
      </c>
      <c r="BV68" s="134" t="e">
        <f t="shared" si="16"/>
        <v>#N/A</v>
      </c>
      <c r="BW68" s="134" t="e">
        <f t="shared" si="16"/>
        <v>#N/A</v>
      </c>
      <c r="BX68" s="134" t="e">
        <f t="shared" si="16"/>
        <v>#N/A</v>
      </c>
      <c r="BY68" s="134" t="e">
        <f t="shared" si="16"/>
        <v>#N/A</v>
      </c>
      <c r="BZ68" s="134" t="e">
        <f t="shared" si="16"/>
        <v>#N/A</v>
      </c>
      <c r="CA68" s="134" t="e">
        <f t="shared" si="32"/>
        <v>#N/A</v>
      </c>
      <c r="CB68" s="134" t="e">
        <f t="shared" si="32"/>
        <v>#N/A</v>
      </c>
      <c r="CC68" s="134" t="e">
        <f t="shared" si="32"/>
        <v>#N/A</v>
      </c>
      <c r="CD68" s="134" t="e">
        <f t="shared" si="32"/>
        <v>#N/A</v>
      </c>
      <c r="CE68" s="134" t="e">
        <f t="shared" si="32"/>
        <v>#N/A</v>
      </c>
      <c r="CF68" s="134" t="e">
        <f t="shared" si="32"/>
        <v>#N/A</v>
      </c>
      <c r="CG68" s="134" t="e">
        <f t="shared" si="32"/>
        <v>#N/A</v>
      </c>
      <c r="CH68" s="134" t="e">
        <f t="shared" si="32"/>
        <v>#N/A</v>
      </c>
      <c r="CI68" s="135" t="e">
        <f t="shared" si="6"/>
        <v>#N/A</v>
      </c>
      <c r="CK68" s="136" t="str">
        <f t="shared" si="7"/>
        <v/>
      </c>
      <c r="CL68" s="137" t="e">
        <f t="shared" si="17"/>
        <v>#N/A</v>
      </c>
      <c r="CM68" s="138" t="e">
        <f t="shared" si="18"/>
        <v>#N/A</v>
      </c>
      <c r="CN68" s="139" t="e">
        <f t="shared" si="19"/>
        <v>#N/A</v>
      </c>
      <c r="CO68" s="138" t="e">
        <f t="shared" si="20"/>
        <v>#N/A</v>
      </c>
      <c r="CP68" s="139" t="e">
        <f t="shared" si="8"/>
        <v>#N/A</v>
      </c>
      <c r="CQ68" s="138" t="e">
        <f t="shared" si="21"/>
        <v>#N/A</v>
      </c>
      <c r="CR68" s="139" t="e">
        <f t="shared" si="9"/>
        <v>#N/A</v>
      </c>
      <c r="CS68" s="138" t="e">
        <f t="shared" si="22"/>
        <v>#N/A</v>
      </c>
      <c r="CT68" s="139" t="e">
        <f t="shared" si="10"/>
        <v>#N/A</v>
      </c>
      <c r="CU68" s="140" t="e">
        <f t="shared" si="23"/>
        <v>#N/A</v>
      </c>
      <c r="CW68" s="963" t="e">
        <f t="shared" si="24"/>
        <v>#N/A</v>
      </c>
      <c r="CX68" s="964" t="e">
        <f>VLOOKUP($AX68&amp;"_"&amp;$CW$14,データシート1!$A:$BT,MATCH($CW$12&amp;"_"&amp;CX$20,データシート1!$A$1:$BT$1,0),0)</f>
        <v>#N/A</v>
      </c>
      <c r="CY68" s="964" t="e">
        <f>VLOOKUP($AX68&amp;"_"&amp;$CW$14,データシート1!$A:$BT,MATCH($CW$12&amp;"_"&amp;CY$20,データシート1!$A$1:$BT$1,0),0)</f>
        <v>#N/A</v>
      </c>
      <c r="CZ68" s="964" t="e">
        <f>VLOOKUP($AX68&amp;"_"&amp;$CW$14,データシート1!$A:$BT,MATCH($CW$12&amp;"_"&amp;CZ$20,データシート1!$A$1:$BT$1,0),0)</f>
        <v>#N/A</v>
      </c>
      <c r="DA68" s="964" t="e">
        <f>VLOOKUP($AX68&amp;"_"&amp;$CW$14,データシート1!$A:$BT,MATCH($CW$12&amp;"_"&amp;DA$20,データシート1!$A$1:$BT$1,0),0)</f>
        <v>#N/A</v>
      </c>
      <c r="DB68" s="964" t="e">
        <f>VLOOKUP($AX68&amp;"_"&amp;$CW$14,データシート1!$A:$BT,MATCH($CW$12&amp;"_"&amp;DB$20,データシート1!$A$1:$BT$1,0),0)</f>
        <v>#N/A</v>
      </c>
      <c r="DC68" s="964" t="e">
        <f>VLOOKUP($AX68&amp;"_"&amp;$CW$14,データシート1!$A:$BT,MATCH($CW$12&amp;"_"&amp;DC$20,データシート1!$A$1:$BT$1,0),0)</f>
        <v>#N/A</v>
      </c>
      <c r="DD68" s="965" t="e">
        <f t="shared" si="11"/>
        <v>#N/A</v>
      </c>
      <c r="DF68" s="141" t="e">
        <f>VLOOKUP($AX68&amp;"_"&amp;$DF$14,データシート1!$A:$BT,MATCH($DF$12&amp;"_"&amp;DF$20,データシート1!$A$1:$BT$1,0),0)</f>
        <v>#N/A</v>
      </c>
      <c r="DG68" s="142" t="e">
        <f>VLOOKUP($AX68&amp;"_"&amp;$DF$14,データシート1!$A:$BT,MATCH($DF$12&amp;"_"&amp;DG$20,データシート1!$A$1:$BT$1,0),0)</f>
        <v>#N/A</v>
      </c>
      <c r="DH68" s="142" t="e">
        <f>VLOOKUP($AX68&amp;"_"&amp;$DF$14,データシート1!$A:$BT,MATCH($DF$12&amp;"_"&amp;DH$20,データシート1!$A$1:$BT$1,0),0)</f>
        <v>#N/A</v>
      </c>
      <c r="DI68" s="142" t="e">
        <f>VLOOKUP($AX68&amp;"_"&amp;$DF$14,データシート1!$A:$BT,MATCH($DF$12&amp;"_"&amp;DI$20,データシート1!$A$1:$BT$1,0),0)</f>
        <v>#N/A</v>
      </c>
      <c r="DJ68" s="142" t="e">
        <f>VLOOKUP($AX68&amp;"_"&amp;$DF$14,データシート1!$A:$BT,MATCH($DF$12&amp;"_"&amp;DJ$20,データシート1!$A$1:$BT$1,0),0)</f>
        <v>#N/A</v>
      </c>
      <c r="DK68" s="142" t="e">
        <f>VLOOKUP($AX68&amp;"_"&amp;$DF$14,データシート1!$A:$BT,MATCH($DF$12&amp;"_"&amp;DK$20,データシート1!$A$1:$BT$1,0),0)</f>
        <v>#N/A</v>
      </c>
      <c r="DL68" s="143" t="e">
        <f t="shared" si="12"/>
        <v>#N/A</v>
      </c>
      <c r="DN68" s="144" t="e">
        <f>IF($DD68=0,0,ROUND(CX68/$DD68,2))</f>
        <v>#N/A</v>
      </c>
      <c r="DO68" s="145" t="e">
        <f>IF($DD68=0,0,ROUND(CY68/$DD68,2))</f>
        <v>#N/A</v>
      </c>
      <c r="DP68" s="145" t="e">
        <f t="shared" si="29"/>
        <v>#N/A</v>
      </c>
      <c r="DQ68" s="145" t="e">
        <f t="shared" si="30"/>
        <v>#N/A</v>
      </c>
      <c r="DR68" s="145" t="e">
        <f t="shared" si="31"/>
        <v>#N/A</v>
      </c>
      <c r="DS68" s="146" t="e">
        <f>IF($DD68=0,0,ROUND(DC68/$DD68,2))</f>
        <v>#N/A</v>
      </c>
    </row>
    <row r="69" spans="1:123" ht="44.25" customHeight="1">
      <c r="B69" s="600"/>
      <c r="C69" s="13"/>
      <c r="D69" s="166"/>
      <c r="E69" s="166"/>
      <c r="F69" s="13"/>
      <c r="AA69" s="273"/>
      <c r="AC69" s="272"/>
      <c r="AQ69" s="16"/>
      <c r="AR69" s="16"/>
      <c r="AS69" s="16"/>
      <c r="AT69" s="273"/>
      <c r="BT69" s="16"/>
      <c r="BU69" s="16"/>
      <c r="BV69" s="16"/>
      <c r="BW69" s="16"/>
      <c r="BX69" s="16"/>
      <c r="BY69" s="16"/>
      <c r="BZ69" s="16"/>
      <c r="CA69" s="16"/>
      <c r="CB69" s="16"/>
      <c r="CC69" s="16"/>
      <c r="CD69" s="16"/>
      <c r="CE69" s="16"/>
      <c r="CK69" s="16"/>
      <c r="CL69" s="16"/>
      <c r="CM69" s="16"/>
      <c r="CN69" s="16"/>
      <c r="CO69" s="16"/>
      <c r="CP69" s="16"/>
      <c r="CQ69" s="16"/>
      <c r="CR69" s="16"/>
      <c r="CS69" s="16"/>
      <c r="CT69" s="16"/>
      <c r="CU69" s="16"/>
      <c r="DF69" s="16"/>
      <c r="DG69" s="16"/>
      <c r="DH69" s="16"/>
      <c r="DI69" s="16"/>
      <c r="DJ69" s="16"/>
      <c r="DK69" s="16"/>
      <c r="DL69" s="16"/>
    </row>
    <row r="70" spans="1:123" ht="44.25" customHeight="1">
      <c r="B70" s="513"/>
      <c r="C70" s="298"/>
      <c r="D70" s="298"/>
      <c r="E70" s="298"/>
      <c r="F70" s="298"/>
      <c r="G70" s="298"/>
      <c r="H70" s="298"/>
      <c r="I70" s="298"/>
      <c r="J70" s="298"/>
      <c r="K70" s="298"/>
      <c r="L70" s="298"/>
      <c r="M70" s="298"/>
      <c r="N70" s="298"/>
      <c r="O70" s="298"/>
      <c r="P70" s="298"/>
      <c r="Q70" s="298"/>
      <c r="R70" s="298"/>
      <c r="S70" s="298"/>
      <c r="T70" s="298"/>
      <c r="U70" s="298"/>
      <c r="V70" s="298"/>
      <c r="W70" s="298"/>
      <c r="X70" s="298"/>
      <c r="Y70" s="298"/>
      <c r="Z70" s="298"/>
      <c r="AA70" s="299"/>
      <c r="AC70" s="513"/>
      <c r="AD70" s="298"/>
      <c r="AE70" s="298"/>
      <c r="AF70" s="298"/>
      <c r="AG70" s="298"/>
      <c r="AH70" s="298"/>
      <c r="AI70" s="298"/>
      <c r="AJ70" s="298"/>
      <c r="AK70" s="298"/>
      <c r="AL70" s="298"/>
      <c r="AM70" s="298"/>
      <c r="AN70" s="298"/>
      <c r="AO70" s="298"/>
      <c r="AP70" s="298"/>
      <c r="AQ70" s="298"/>
      <c r="AR70" s="298"/>
      <c r="AS70" s="298"/>
      <c r="AT70" s="299"/>
      <c r="DF70" s="16"/>
      <c r="DG70" s="16"/>
      <c r="DH70" s="16"/>
      <c r="DI70" s="16"/>
      <c r="DJ70" s="16"/>
      <c r="DK70" s="16"/>
      <c r="DL70" s="16"/>
    </row>
    <row r="71" spans="1:123" ht="48.75" customHeight="1">
      <c r="B71" s="1037" t="str">
        <f>"3　特定事業所排出量の比較（" &amp; $BC$14 &amp; "（" &amp; $BC$15 &amp; "年度））"</f>
        <v>3　特定事業所排出量の比較（令和3年度（2021年度））</v>
      </c>
      <c r="AQ71" s="16"/>
      <c r="AR71" s="16"/>
      <c r="AS71" s="16"/>
      <c r="AT71" s="16"/>
      <c r="DF71" s="16"/>
      <c r="DG71" s="16"/>
      <c r="DH71" s="16"/>
      <c r="DI71" s="16"/>
      <c r="DJ71" s="16"/>
      <c r="DK71" s="16"/>
      <c r="DL71" s="16"/>
    </row>
    <row r="72" spans="1:123" ht="44.25" customHeight="1">
      <c r="A72" s="23"/>
      <c r="B72" s="604" t="s">
        <v>472</v>
      </c>
      <c r="C72" s="602"/>
      <c r="D72" s="605"/>
      <c r="E72" s="605"/>
      <c r="F72" s="594"/>
      <c r="G72" s="594"/>
      <c r="H72" s="594"/>
      <c r="I72" s="594"/>
      <c r="J72" s="594"/>
      <c r="K72" s="594"/>
      <c r="L72" s="594"/>
      <c r="M72" s="594"/>
      <c r="N72" s="602"/>
      <c r="O72" s="594"/>
      <c r="P72" s="594"/>
      <c r="Q72" s="601" t="s">
        <v>473</v>
      </c>
      <c r="R72" s="594"/>
      <c r="S72" s="594"/>
      <c r="T72" s="594"/>
      <c r="U72" s="594"/>
      <c r="V72" s="594"/>
      <c r="W72" s="594"/>
      <c r="X72" s="594"/>
      <c r="Y72" s="594"/>
      <c r="Z72" s="594"/>
      <c r="AA72" s="594"/>
      <c r="AB72" s="594"/>
      <c r="AC72" s="602"/>
      <c r="AD72" s="595"/>
      <c r="AE72" s="594"/>
      <c r="AF72" s="596" t="s">
        <v>474</v>
      </c>
      <c r="AG72" s="595"/>
      <c r="AH72" s="595"/>
      <c r="AI72" s="595"/>
      <c r="AJ72" s="595"/>
      <c r="AK72" s="595"/>
      <c r="AL72" s="595"/>
      <c r="AM72" s="595"/>
      <c r="AN72" s="595"/>
      <c r="AO72" s="594"/>
      <c r="AP72" s="594"/>
      <c r="AQ72" s="594"/>
      <c r="AR72" s="594"/>
      <c r="AS72" s="594"/>
      <c r="AT72" s="597"/>
      <c r="DF72" s="16"/>
      <c r="DG72" s="16"/>
      <c r="DH72" s="16"/>
      <c r="DI72" s="16"/>
      <c r="DJ72" s="16"/>
      <c r="DK72" s="16"/>
      <c r="DL72" s="16"/>
    </row>
    <row r="73" spans="1:123" ht="44.25" customHeight="1">
      <c r="B73" s="600"/>
      <c r="C73" s="13"/>
      <c r="D73" s="166"/>
      <c r="E73" s="166"/>
      <c r="F73" s="13"/>
      <c r="AQ73" s="16"/>
      <c r="AR73" s="16"/>
      <c r="AS73" s="16"/>
      <c r="AT73" s="273"/>
      <c r="DF73" s="16"/>
      <c r="DG73" s="16"/>
      <c r="DH73" s="16"/>
      <c r="DI73" s="16"/>
      <c r="DJ73" s="16"/>
      <c r="DK73" s="16"/>
      <c r="DL73" s="16"/>
    </row>
    <row r="74" spans="1:123" ht="44.25" customHeight="1">
      <c r="B74" s="600"/>
      <c r="C74" s="13"/>
      <c r="D74" s="166"/>
      <c r="E74" s="166"/>
      <c r="F74" s="13"/>
      <c r="L74" s="400" t="s">
        <v>475</v>
      </c>
      <c r="M74" s="400"/>
      <c r="AA74" s="23"/>
      <c r="AB74" s="401"/>
      <c r="AQ74" s="16"/>
      <c r="AR74" s="16"/>
      <c r="AS74" s="16"/>
      <c r="AT74" s="273"/>
    </row>
    <row r="75" spans="1:123" ht="44.25" customHeight="1">
      <c r="B75" s="600"/>
      <c r="C75" s="13"/>
      <c r="D75" s="166"/>
      <c r="E75" s="166"/>
      <c r="F75" s="13"/>
      <c r="AQ75" s="16"/>
      <c r="AR75" s="16"/>
      <c r="AS75" s="16"/>
      <c r="AT75" s="273"/>
    </row>
    <row r="76" spans="1:123" ht="44.25" customHeight="1">
      <c r="B76" s="600"/>
      <c r="C76" s="13"/>
      <c r="D76" s="166"/>
      <c r="E76" s="166"/>
      <c r="F76" s="13"/>
      <c r="AQ76" s="16"/>
      <c r="AR76" s="16"/>
      <c r="AS76" s="16"/>
      <c r="AT76" s="273"/>
    </row>
    <row r="77" spans="1:123" ht="30" customHeight="1">
      <c r="B77" s="600"/>
      <c r="C77" s="13"/>
      <c r="D77" s="166"/>
      <c r="E77" s="166"/>
      <c r="F77" s="13"/>
      <c r="AQ77" s="16"/>
      <c r="AR77" s="16"/>
      <c r="AS77" s="16"/>
      <c r="AT77" s="273"/>
    </row>
    <row r="78" spans="1:123" ht="30" customHeight="1">
      <c r="B78" s="600"/>
      <c r="C78" s="13"/>
      <c r="D78" s="166"/>
      <c r="E78" s="166"/>
      <c r="F78" s="13"/>
      <c r="AQ78" s="16"/>
      <c r="AR78" s="16"/>
      <c r="AS78" s="16"/>
      <c r="AT78" s="273"/>
    </row>
    <row r="79" spans="1:123" ht="30" customHeight="1">
      <c r="B79" s="600"/>
      <c r="C79" s="13"/>
      <c r="D79" s="166"/>
      <c r="E79" s="166"/>
      <c r="F79" s="13"/>
      <c r="AQ79" s="16"/>
      <c r="AR79" s="16"/>
      <c r="AS79" s="16"/>
      <c r="AT79" s="273"/>
    </row>
    <row r="80" spans="1:123" ht="30" customHeight="1">
      <c r="B80" s="600"/>
      <c r="C80" s="13"/>
      <c r="D80" s="166"/>
      <c r="E80" s="166"/>
      <c r="F80" s="13"/>
      <c r="AQ80" s="16"/>
      <c r="AR80" s="16"/>
      <c r="AS80" s="16"/>
      <c r="AT80" s="273"/>
    </row>
    <row r="81" spans="1:123" ht="30" customHeight="1">
      <c r="B81" s="600"/>
      <c r="C81" s="13"/>
      <c r="D81" s="166"/>
      <c r="E81" s="166"/>
      <c r="F81" s="13"/>
      <c r="AQ81" s="16"/>
      <c r="AR81" s="16"/>
      <c r="AS81" s="16"/>
      <c r="AT81" s="273"/>
    </row>
    <row r="82" spans="1:123" ht="30" customHeight="1">
      <c r="B82" s="600"/>
      <c r="C82" s="13"/>
      <c r="D82" s="166"/>
      <c r="E82" s="166"/>
      <c r="F82" s="13"/>
      <c r="AQ82" s="16"/>
      <c r="AR82" s="16"/>
      <c r="AS82" s="16"/>
      <c r="AT82" s="273"/>
    </row>
    <row r="83" spans="1:123" ht="30" customHeight="1">
      <c r="B83" s="600"/>
      <c r="C83" s="13"/>
      <c r="D83" s="166"/>
      <c r="E83" s="166"/>
      <c r="F83" s="13"/>
      <c r="AQ83" s="16"/>
      <c r="AR83" s="16"/>
      <c r="AS83" s="16"/>
      <c r="AT83" s="273"/>
    </row>
    <row r="84" spans="1:123" ht="30" customHeight="1">
      <c r="B84" s="600"/>
      <c r="C84" s="13"/>
      <c r="D84" s="166"/>
      <c r="E84" s="166"/>
      <c r="F84" s="13"/>
      <c r="AQ84" s="16"/>
      <c r="AR84" s="16"/>
      <c r="AS84" s="16"/>
      <c r="AT84" s="273"/>
    </row>
    <row r="85" spans="1:123" ht="30" customHeight="1">
      <c r="B85" s="600"/>
      <c r="C85" s="13"/>
      <c r="D85" s="166"/>
      <c r="E85" s="166"/>
      <c r="F85" s="13"/>
      <c r="AQ85" s="16"/>
      <c r="AR85" s="16"/>
      <c r="AS85" s="16"/>
      <c r="AT85" s="273"/>
    </row>
    <row r="86" spans="1:123" ht="30" customHeight="1">
      <c r="B86" s="600"/>
      <c r="C86" s="13"/>
      <c r="D86" s="166"/>
      <c r="E86" s="166"/>
      <c r="F86" s="13"/>
      <c r="AQ86" s="16"/>
      <c r="AR86" s="16"/>
      <c r="AS86" s="16"/>
      <c r="AT86" s="273"/>
    </row>
    <row r="87" spans="1:123" ht="30" customHeight="1">
      <c r="B87" s="600"/>
      <c r="C87" s="13"/>
      <c r="D87" s="166"/>
      <c r="E87" s="166"/>
      <c r="F87" s="13"/>
      <c r="AQ87" s="16"/>
      <c r="AR87" s="16"/>
      <c r="AS87" s="16"/>
      <c r="AT87" s="273"/>
    </row>
    <row r="88" spans="1:123" ht="30" customHeight="1">
      <c r="B88" s="600"/>
      <c r="C88" s="13"/>
      <c r="D88" s="166"/>
      <c r="E88" s="166"/>
      <c r="F88" s="13"/>
      <c r="AQ88" s="16"/>
      <c r="AR88" s="16"/>
      <c r="AS88" s="16"/>
      <c r="AT88" s="273"/>
    </row>
    <row r="89" spans="1:123" ht="30" customHeight="1">
      <c r="B89" s="600"/>
      <c r="C89" s="13"/>
      <c r="D89" s="166"/>
      <c r="E89" s="166"/>
      <c r="F89" s="13"/>
      <c r="AQ89" s="16"/>
      <c r="AR89" s="16"/>
      <c r="AS89" s="16"/>
      <c r="AT89" s="273"/>
    </row>
    <row r="90" spans="1:123" ht="30" customHeight="1">
      <c r="B90" s="600"/>
      <c r="C90" s="13"/>
      <c r="D90" s="166"/>
      <c r="E90" s="166"/>
      <c r="F90" s="13"/>
      <c r="AQ90" s="16"/>
      <c r="AR90" s="16"/>
      <c r="AS90" s="16"/>
      <c r="AT90" s="273"/>
    </row>
    <row r="91" spans="1:123" ht="30" customHeight="1">
      <c r="B91" s="600"/>
      <c r="C91" s="13"/>
      <c r="D91" s="166"/>
      <c r="E91" s="166"/>
      <c r="F91" s="13"/>
      <c r="AQ91" s="16"/>
      <c r="AR91" s="16"/>
      <c r="AS91" s="16"/>
      <c r="AT91" s="273"/>
    </row>
    <row r="92" spans="1:123" s="162" customFormat="1" ht="30" customHeight="1">
      <c r="A92" s="16"/>
      <c r="B92" s="600"/>
      <c r="C92" s="13"/>
      <c r="D92" s="166"/>
      <c r="E92" s="166"/>
      <c r="F92" s="13"/>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273"/>
      <c r="AW92" s="16"/>
      <c r="AX92" s="16"/>
      <c r="AY92" s="16"/>
      <c r="AZ92" s="16"/>
      <c r="BA92" s="16"/>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16"/>
      <c r="CG92" s="16"/>
      <c r="CH92" s="16"/>
      <c r="CI92" s="16"/>
      <c r="CJ92" s="16"/>
      <c r="CK92" s="21"/>
      <c r="CL92" s="21"/>
      <c r="CM92" s="21"/>
      <c r="CN92" s="21"/>
      <c r="CO92" s="21"/>
      <c r="CP92" s="21"/>
      <c r="CQ92" s="21"/>
      <c r="CR92" s="21"/>
      <c r="CS92" s="21"/>
      <c r="CT92" s="21"/>
      <c r="CU92" s="21"/>
      <c r="CV92" s="21"/>
      <c r="CW92" s="21"/>
      <c r="CX92" s="21"/>
      <c r="CY92" s="21"/>
      <c r="CZ92" s="21"/>
      <c r="DA92" s="21"/>
      <c r="DB92" s="21"/>
      <c r="DC92" s="21"/>
      <c r="DD92" s="21"/>
      <c r="DE92" s="21"/>
      <c r="DF92" s="21"/>
      <c r="DG92" s="21"/>
      <c r="DH92" s="21"/>
      <c r="DI92" s="21"/>
      <c r="DJ92" s="21"/>
      <c r="DK92" s="21"/>
      <c r="DL92" s="21"/>
      <c r="DM92" s="21"/>
      <c r="DN92" s="21"/>
      <c r="DO92" s="21"/>
      <c r="DP92" s="21"/>
      <c r="DQ92" s="21"/>
      <c r="DR92" s="21"/>
      <c r="DS92" s="21"/>
    </row>
    <row r="93" spans="1:123" ht="30" customHeight="1">
      <c r="B93" s="600"/>
      <c r="C93" s="13"/>
      <c r="D93" s="166"/>
      <c r="E93" s="166"/>
      <c r="F93" s="13"/>
      <c r="AQ93" s="16"/>
      <c r="AR93" s="16"/>
      <c r="AS93" s="16"/>
      <c r="AT93" s="273"/>
    </row>
    <row r="94" spans="1:123" ht="30" customHeight="1">
      <c r="B94" s="600"/>
      <c r="C94" s="13"/>
      <c r="D94" s="166"/>
      <c r="E94" s="166"/>
      <c r="F94" s="13"/>
      <c r="AQ94" s="16"/>
      <c r="AR94" s="16"/>
      <c r="AS94" s="16"/>
      <c r="AT94" s="273"/>
    </row>
    <row r="95" spans="1:123" ht="30" customHeight="1">
      <c r="B95" s="600"/>
      <c r="C95" s="13"/>
      <c r="D95" s="166"/>
      <c r="E95" s="166"/>
      <c r="F95" s="13"/>
      <c r="AQ95" s="16"/>
      <c r="AR95" s="16"/>
      <c r="AS95" s="16"/>
      <c r="AT95" s="273"/>
    </row>
    <row r="96" spans="1:123" ht="30" customHeight="1">
      <c r="B96" s="600"/>
      <c r="C96" s="13"/>
      <c r="D96" s="166"/>
      <c r="E96" s="166"/>
      <c r="F96" s="13"/>
      <c r="AQ96" s="16"/>
      <c r="AR96" s="16"/>
      <c r="AS96" s="16"/>
      <c r="AT96" s="273"/>
    </row>
    <row r="97" spans="2:46" ht="30" customHeight="1">
      <c r="B97" s="600"/>
      <c r="C97" s="13"/>
      <c r="D97" s="166"/>
      <c r="E97" s="166"/>
      <c r="F97" s="13"/>
      <c r="AQ97" s="16"/>
      <c r="AR97" s="16"/>
      <c r="AS97" s="16"/>
      <c r="AT97" s="273"/>
    </row>
    <row r="98" spans="2:46" ht="30" customHeight="1">
      <c r="B98" s="600"/>
      <c r="C98" s="13"/>
      <c r="D98" s="166"/>
      <c r="E98" s="166"/>
      <c r="F98" s="13"/>
      <c r="AQ98" s="16"/>
      <c r="AR98" s="16"/>
      <c r="AS98" s="16"/>
      <c r="AT98" s="273"/>
    </row>
    <row r="99" spans="2:46" ht="30" customHeight="1">
      <c r="B99" s="600"/>
      <c r="C99" s="13"/>
      <c r="D99" s="166"/>
      <c r="E99" s="166"/>
      <c r="F99" s="13"/>
      <c r="AQ99" s="16"/>
      <c r="AR99" s="16"/>
      <c r="AS99" s="16"/>
      <c r="AT99" s="273"/>
    </row>
    <row r="100" spans="2:46" ht="30" customHeight="1">
      <c r="B100" s="600"/>
      <c r="C100" s="13"/>
      <c r="D100" s="166"/>
      <c r="E100" s="166"/>
      <c r="F100" s="13"/>
      <c r="AQ100" s="16"/>
      <c r="AR100" s="16"/>
      <c r="AS100" s="16"/>
      <c r="AT100" s="273"/>
    </row>
    <row r="101" spans="2:46" ht="30" customHeight="1">
      <c r="B101" s="600"/>
      <c r="C101" s="13"/>
      <c r="D101" s="166"/>
      <c r="E101" s="166"/>
      <c r="F101" s="13"/>
      <c r="AQ101" s="16"/>
      <c r="AR101" s="16"/>
      <c r="AS101" s="16"/>
      <c r="AT101" s="273"/>
    </row>
    <row r="102" spans="2:46" ht="30" customHeight="1">
      <c r="B102" s="600"/>
      <c r="C102" s="13"/>
      <c r="D102" s="166"/>
      <c r="E102" s="166"/>
      <c r="F102" s="13"/>
      <c r="AQ102" s="16"/>
      <c r="AR102" s="16"/>
      <c r="AS102" s="16"/>
      <c r="AT102" s="273"/>
    </row>
    <row r="103" spans="2:46" ht="30" customHeight="1">
      <c r="B103" s="600"/>
      <c r="C103" s="13"/>
      <c r="D103" s="166"/>
      <c r="E103" s="166"/>
      <c r="F103" s="13"/>
      <c r="AQ103" s="16"/>
      <c r="AR103" s="16"/>
      <c r="AS103" s="16"/>
      <c r="AT103" s="273"/>
    </row>
    <row r="104" spans="2:46" ht="30" customHeight="1">
      <c r="B104" s="600"/>
      <c r="C104" s="13"/>
      <c r="D104" s="166"/>
      <c r="E104" s="166"/>
      <c r="F104" s="13"/>
      <c r="AQ104" s="16"/>
      <c r="AR104" s="16"/>
      <c r="AS104" s="16"/>
      <c r="AT104" s="273"/>
    </row>
    <row r="105" spans="2:46" ht="30" customHeight="1">
      <c r="B105" s="600"/>
      <c r="C105" s="13"/>
      <c r="D105" s="166"/>
      <c r="E105" s="166"/>
      <c r="F105" s="13"/>
      <c r="AQ105" s="16"/>
      <c r="AR105" s="16"/>
      <c r="AS105" s="16"/>
      <c r="AT105" s="273"/>
    </row>
    <row r="106" spans="2:46" ht="30" customHeight="1">
      <c r="B106" s="600"/>
      <c r="C106" s="13"/>
      <c r="D106" s="166"/>
      <c r="E106" s="166"/>
      <c r="F106" s="13"/>
      <c r="AQ106" s="16"/>
      <c r="AR106" s="16"/>
      <c r="AS106" s="16"/>
      <c r="AT106" s="273"/>
    </row>
    <row r="107" spans="2:46" ht="30" customHeight="1">
      <c r="B107" s="600"/>
      <c r="C107" s="13"/>
      <c r="D107" s="166"/>
      <c r="E107" s="166"/>
      <c r="F107" s="13"/>
      <c r="AQ107" s="16"/>
      <c r="AR107" s="16"/>
      <c r="AS107" s="16"/>
      <c r="AT107" s="273"/>
    </row>
    <row r="108" spans="2:46" ht="30" customHeight="1">
      <c r="B108" s="600"/>
      <c r="C108" s="13"/>
      <c r="D108" s="166"/>
      <c r="E108" s="166"/>
      <c r="F108" s="13"/>
      <c r="AQ108" s="16"/>
      <c r="AR108" s="16"/>
      <c r="AS108" s="16"/>
      <c r="AT108" s="273"/>
    </row>
    <row r="109" spans="2:46" ht="30" customHeight="1">
      <c r="B109" s="600"/>
      <c r="C109" s="13"/>
      <c r="D109" s="166"/>
      <c r="E109" s="166"/>
      <c r="F109" s="13"/>
      <c r="AQ109" s="16"/>
      <c r="AR109" s="16"/>
      <c r="AS109" s="16"/>
      <c r="AT109" s="273"/>
    </row>
    <row r="110" spans="2:46" ht="30" customHeight="1">
      <c r="B110" s="600"/>
      <c r="C110" s="13"/>
      <c r="D110" s="166"/>
      <c r="E110" s="166"/>
      <c r="F110" s="13"/>
      <c r="AQ110" s="16"/>
      <c r="AR110" s="16"/>
      <c r="AS110" s="16"/>
      <c r="AT110" s="273"/>
    </row>
    <row r="111" spans="2:46" ht="30" customHeight="1">
      <c r="B111" s="600"/>
      <c r="C111" s="13"/>
      <c r="D111" s="166"/>
      <c r="E111" s="166"/>
      <c r="F111" s="13"/>
      <c r="AQ111" s="16"/>
      <c r="AR111" s="16"/>
      <c r="AS111" s="16"/>
      <c r="AT111" s="273"/>
    </row>
    <row r="112" spans="2:46" ht="30" customHeight="1">
      <c r="B112" s="600"/>
      <c r="C112" s="13"/>
      <c r="D112" s="166"/>
      <c r="E112" s="166"/>
      <c r="F112" s="13"/>
      <c r="AQ112" s="16"/>
      <c r="AR112" s="16"/>
      <c r="AS112" s="16"/>
      <c r="AT112" s="273"/>
    </row>
    <row r="113" spans="2:46" ht="30" customHeight="1">
      <c r="B113" s="600"/>
      <c r="C113" s="13"/>
      <c r="D113" s="166"/>
      <c r="E113" s="166"/>
      <c r="F113" s="13"/>
      <c r="W113" s="21"/>
      <c r="X113" s="21"/>
      <c r="Y113" s="21"/>
      <c r="Z113" s="21"/>
      <c r="AA113" s="21"/>
      <c r="AB113" s="21"/>
      <c r="AC113" s="21"/>
      <c r="AD113" s="21"/>
      <c r="AE113" s="21"/>
      <c r="AF113" s="21"/>
      <c r="AG113" s="21"/>
      <c r="AH113" s="21"/>
      <c r="AI113" s="21"/>
      <c r="AJ113" s="21"/>
      <c r="AK113" s="21"/>
      <c r="AL113" s="21"/>
      <c r="AM113" s="21"/>
      <c r="AN113" s="21"/>
      <c r="AO113" s="21"/>
      <c r="AP113" s="21"/>
      <c r="AR113" s="21"/>
      <c r="AT113" s="273"/>
    </row>
    <row r="114" spans="2:46" ht="30" customHeight="1">
      <c r="B114" s="600"/>
      <c r="C114" s="13"/>
      <c r="D114" s="166"/>
      <c r="E114" s="166"/>
      <c r="F114" s="13"/>
      <c r="AQ114" s="16"/>
      <c r="AR114" s="16"/>
      <c r="AS114" s="16"/>
      <c r="AT114" s="273"/>
    </row>
    <row r="115" spans="2:46" ht="30" customHeight="1">
      <c r="B115" s="600"/>
      <c r="C115" s="13"/>
      <c r="D115" s="166"/>
      <c r="E115" s="166"/>
      <c r="F115" s="13"/>
      <c r="AQ115" s="16"/>
      <c r="AR115" s="16"/>
      <c r="AS115" s="16"/>
      <c r="AT115" s="273"/>
    </row>
    <row r="116" spans="2:46" ht="30" customHeight="1">
      <c r="B116" s="600"/>
      <c r="C116" s="13"/>
      <c r="D116" s="166"/>
      <c r="E116" s="166"/>
      <c r="F116" s="13"/>
      <c r="AQ116" s="16"/>
      <c r="AR116" s="16"/>
      <c r="AS116" s="16"/>
      <c r="AT116" s="273"/>
    </row>
    <row r="117" spans="2:46" ht="30" customHeight="1">
      <c r="B117" s="600"/>
      <c r="C117" s="13"/>
      <c r="D117" s="166"/>
      <c r="E117" s="166"/>
      <c r="F117" s="13"/>
      <c r="AQ117" s="16"/>
      <c r="AR117" s="16"/>
      <c r="AS117" s="16"/>
      <c r="AT117" s="273"/>
    </row>
    <row r="118" spans="2:46" ht="30" customHeight="1">
      <c r="B118" s="600"/>
      <c r="C118" s="13"/>
      <c r="D118" s="166"/>
      <c r="E118" s="166"/>
      <c r="F118" s="13"/>
      <c r="AQ118" s="16"/>
      <c r="AR118" s="16"/>
      <c r="AS118" s="16"/>
      <c r="AT118" s="273"/>
    </row>
    <row r="119" spans="2:46" ht="30" customHeight="1">
      <c r="B119" s="600"/>
      <c r="C119" s="13"/>
      <c r="D119" s="166"/>
      <c r="E119" s="166"/>
      <c r="F119" s="13"/>
      <c r="AQ119" s="16"/>
      <c r="AR119" s="16"/>
      <c r="AS119" s="16"/>
      <c r="AT119" s="273"/>
    </row>
    <row r="120" spans="2:46" ht="30" customHeight="1">
      <c r="B120" s="600"/>
      <c r="C120" s="13"/>
      <c r="D120" s="166"/>
      <c r="E120" s="166"/>
      <c r="F120" s="13"/>
      <c r="AQ120" s="16"/>
      <c r="AR120" s="16"/>
      <c r="AS120" s="16"/>
      <c r="AT120" s="273"/>
    </row>
    <row r="121" spans="2:46" ht="30" customHeight="1">
      <c r="B121" s="600"/>
      <c r="C121" s="13"/>
      <c r="D121" s="166"/>
      <c r="E121" s="166"/>
      <c r="F121" s="13"/>
      <c r="AQ121" s="16"/>
      <c r="AR121" s="16"/>
      <c r="AS121" s="16"/>
      <c r="AT121" s="273"/>
    </row>
    <row r="122" spans="2:46" ht="30" customHeight="1">
      <c r="B122" s="600"/>
      <c r="C122" s="13"/>
      <c r="D122" s="166"/>
      <c r="E122" s="166"/>
      <c r="F122" s="13"/>
      <c r="AQ122" s="16"/>
      <c r="AR122" s="16"/>
      <c r="AS122" s="16"/>
      <c r="AT122" s="273"/>
    </row>
    <row r="123" spans="2:46" ht="30" customHeight="1">
      <c r="B123" s="600"/>
      <c r="C123" s="13"/>
      <c r="D123" s="166"/>
      <c r="E123" s="166"/>
      <c r="F123" s="13"/>
      <c r="AQ123" s="16"/>
      <c r="AR123" s="16"/>
      <c r="AS123" s="16"/>
      <c r="AT123" s="273"/>
    </row>
    <row r="124" spans="2:46" ht="30" customHeight="1">
      <c r="B124" s="600"/>
      <c r="C124" s="13"/>
      <c r="D124" s="166"/>
      <c r="E124" s="166"/>
      <c r="F124" s="13"/>
      <c r="AQ124" s="16"/>
      <c r="AR124" s="16"/>
      <c r="AS124" s="16"/>
      <c r="AT124" s="273"/>
    </row>
    <row r="125" spans="2:46" ht="30" customHeight="1">
      <c r="B125" s="600"/>
      <c r="C125" s="13"/>
      <c r="D125" s="166"/>
      <c r="E125" s="166"/>
      <c r="F125" s="13"/>
      <c r="AQ125" s="16"/>
      <c r="AR125" s="16"/>
      <c r="AS125" s="16"/>
      <c r="AT125" s="273"/>
    </row>
    <row r="126" spans="2:46" ht="30" customHeight="1">
      <c r="B126" s="600"/>
      <c r="C126" s="13"/>
      <c r="D126" s="166"/>
      <c r="E126" s="166"/>
      <c r="F126" s="13"/>
      <c r="AR126" s="402"/>
      <c r="AT126" s="598"/>
    </row>
    <row r="127" spans="2:46" ht="30" customHeight="1">
      <c r="B127" s="600"/>
      <c r="C127" s="13"/>
      <c r="D127" s="166"/>
      <c r="E127" s="166"/>
      <c r="F127" s="13"/>
      <c r="AD127" s="21"/>
      <c r="AE127" s="402"/>
      <c r="AF127" s="21"/>
      <c r="AG127" s="21"/>
      <c r="AH127" s="21"/>
      <c r="AI127" s="21"/>
      <c r="AJ127" s="21"/>
      <c r="AK127" s="21"/>
      <c r="AL127" s="21"/>
      <c r="AM127" s="21"/>
      <c r="AN127" s="21"/>
      <c r="AO127" s="21"/>
      <c r="AP127" s="21"/>
      <c r="AR127" s="402"/>
      <c r="AT127" s="598"/>
    </row>
    <row r="128" spans="2:46" ht="30" customHeight="1">
      <c r="B128" s="600"/>
      <c r="C128" s="13"/>
      <c r="D128" s="166"/>
      <c r="E128" s="166"/>
      <c r="F128" s="13"/>
      <c r="AR128" s="402"/>
      <c r="AT128" s="598"/>
    </row>
    <row r="129" spans="2:46" ht="30" customHeight="1">
      <c r="B129" s="600"/>
      <c r="C129" s="13"/>
      <c r="D129" s="166"/>
      <c r="E129" s="166"/>
      <c r="F129" s="13"/>
      <c r="AR129" s="402"/>
      <c r="AT129" s="598"/>
    </row>
    <row r="130" spans="2:46" ht="44.25" customHeight="1">
      <c r="B130" s="606"/>
      <c r="C130" s="607"/>
      <c r="D130" s="608"/>
      <c r="E130" s="608"/>
      <c r="F130" s="607"/>
      <c r="G130" s="298"/>
      <c r="H130" s="298"/>
      <c r="I130" s="298"/>
      <c r="J130" s="298"/>
      <c r="K130" s="298"/>
      <c r="L130" s="298"/>
      <c r="M130" s="298"/>
      <c r="N130" s="298"/>
      <c r="O130" s="298"/>
      <c r="P130" s="298"/>
      <c r="Q130" s="298"/>
      <c r="R130" s="298"/>
      <c r="S130" s="298"/>
      <c r="T130" s="298"/>
      <c r="U130" s="298"/>
      <c r="V130" s="298"/>
      <c r="W130" s="298"/>
      <c r="X130" s="298"/>
      <c r="Y130" s="298"/>
      <c r="Z130" s="298"/>
      <c r="AA130" s="298"/>
      <c r="AB130" s="298"/>
      <c r="AC130" s="298"/>
      <c r="AD130" s="298"/>
      <c r="AE130" s="298"/>
      <c r="AF130" s="298"/>
      <c r="AG130" s="298"/>
      <c r="AH130" s="298"/>
      <c r="AI130" s="298"/>
      <c r="AJ130" s="298"/>
      <c r="AK130" s="298"/>
      <c r="AL130" s="298"/>
      <c r="AM130" s="298"/>
      <c r="AN130" s="298"/>
      <c r="AO130" s="298"/>
      <c r="AP130" s="298"/>
      <c r="AQ130" s="609"/>
      <c r="AR130" s="610"/>
      <c r="AS130" s="609"/>
      <c r="AT130" s="611"/>
    </row>
    <row r="131" spans="2:46" ht="44.25" customHeight="1">
      <c r="B131" s="166"/>
      <c r="C131" s="13"/>
      <c r="D131" s="166"/>
      <c r="E131" s="166"/>
      <c r="F131" s="13"/>
      <c r="AR131" s="403"/>
    </row>
  </sheetData>
  <mergeCells count="4">
    <mergeCell ref="CL18:CU18"/>
    <mergeCell ref="CW18:DD18"/>
    <mergeCell ref="DF18:DL18"/>
    <mergeCell ref="DN18:DS18"/>
  </mergeCells>
  <phoneticPr fontId="7"/>
  <printOptions horizontalCentered="1"/>
  <pageMargins left="0.23622047244094491" right="0.23622047244094491" top="0.74803149606299213" bottom="0.74803149606299213" header="0.31496062992125984" footer="0.31496062992125984"/>
  <pageSetup paperSize="8" scale="16" orientation="portrait" cellComments="atEnd" horizontalDpi="300" verticalDpi="300" r:id="rId1"/>
  <colBreaks count="1" manualBreakCount="1">
    <brk id="4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EB6E4-FC66-4272-86D2-089AF21EAE94}">
  <sheetPr codeName="Sheet7">
    <tabColor theme="2" tint="-9.9978637043366805E-2"/>
    <pageSetUpPr fitToPage="1"/>
  </sheetPr>
  <dimension ref="A1:CP251"/>
  <sheetViews>
    <sheetView showGridLines="0" view="pageBreakPreview" zoomScale="25" zoomScaleNormal="25" zoomScaleSheetLayoutView="25" zoomScalePageLayoutView="40" workbookViewId="0"/>
  </sheetViews>
  <sheetFormatPr defaultColWidth="9.33203125" defaultRowHeight="33"/>
  <cols>
    <col min="1" max="1" width="3.5" style="16" customWidth="1"/>
    <col min="2" max="10" width="17" style="16" customWidth="1"/>
    <col min="11" max="11" width="30.33203125" style="16" customWidth="1"/>
    <col min="12" max="12" width="3.33203125" style="16" customWidth="1"/>
    <col min="13" max="15" width="17" style="16" customWidth="1"/>
    <col min="16" max="16" width="4.33203125" style="16" customWidth="1"/>
    <col min="17" max="17" width="30.33203125" style="16" customWidth="1"/>
    <col min="18" max="22" width="17" style="16" customWidth="1"/>
    <col min="23" max="23" width="24.1640625" style="16" customWidth="1"/>
    <col min="24" max="24" width="3.1640625" style="16" customWidth="1"/>
    <col min="25" max="27" width="17" style="16" customWidth="1"/>
    <col min="28" max="28" width="7.5" style="16" customWidth="1"/>
    <col min="29" max="31" width="17" style="16" customWidth="1"/>
    <col min="32" max="32" width="4.33203125" style="16" customWidth="1"/>
    <col min="33" max="33" width="32" style="16" customWidth="1"/>
    <col min="34" max="34" width="17" style="16" customWidth="1"/>
    <col min="35" max="35" width="15.5" style="16" customWidth="1"/>
    <col min="36" max="36" width="3.33203125" style="16" customWidth="1"/>
    <col min="37" max="42" width="18" style="16" customWidth="1"/>
    <col min="43" max="43" width="18" style="21" customWidth="1"/>
    <col min="44" max="44" width="18" style="221" customWidth="1"/>
    <col min="45" max="46" width="18" style="21" customWidth="1"/>
    <col min="47" max="47" width="4.33203125" style="16" customWidth="1"/>
    <col min="48" max="48" width="9.33203125" style="16"/>
    <col min="49" max="49" width="3.5" style="16" customWidth="1"/>
    <col min="50" max="50" width="62.83203125" style="22" customWidth="1"/>
    <col min="51" max="51" width="32.5" style="22" bestFit="1" customWidth="1"/>
    <col min="52" max="52" width="37.33203125" style="22" bestFit="1" customWidth="1"/>
    <col min="53" max="54" width="12.1640625" style="22" customWidth="1"/>
    <col min="55" max="55" width="21.83203125" style="22" bestFit="1" customWidth="1"/>
    <col min="56" max="63" width="36.1640625" style="22" customWidth="1"/>
    <col min="64" max="64" width="38.1640625" style="22" customWidth="1"/>
    <col min="65" max="65" width="50.1640625" style="22" bestFit="1" customWidth="1"/>
    <col min="66" max="66" width="39.83203125" style="22" customWidth="1"/>
    <col min="67" max="78" width="38.1640625" style="22" customWidth="1"/>
    <col min="79" max="79" width="32.83203125" style="22" customWidth="1"/>
    <col min="80" max="90" width="41.1640625" style="22" customWidth="1"/>
    <col min="91" max="91" width="88.1640625" style="22" customWidth="1"/>
    <col min="92" max="93" width="41.1640625" style="22" customWidth="1"/>
    <col min="94" max="94" width="41.1640625" style="16" customWidth="1"/>
    <col min="95" max="16384" width="9.33203125" style="16"/>
  </cols>
  <sheetData>
    <row r="1" spans="1:93" s="20" customFormat="1" ht="79.5" customHeight="1">
      <c r="A1" s="238"/>
      <c r="B1" s="244" t="s">
        <v>476</v>
      </c>
      <c r="C1" s="239"/>
      <c r="D1" s="239"/>
      <c r="E1" s="239"/>
      <c r="F1" s="239"/>
      <c r="G1" s="239"/>
      <c r="H1" s="239"/>
      <c r="I1" s="239"/>
      <c r="J1" s="239"/>
      <c r="K1" s="239"/>
      <c r="L1" s="239"/>
      <c r="M1" s="239"/>
      <c r="N1" s="239"/>
      <c r="O1" s="239"/>
      <c r="P1" s="239"/>
      <c r="Q1" s="239"/>
      <c r="R1" s="239"/>
      <c r="S1" s="239"/>
      <c r="T1" s="239"/>
      <c r="U1" s="239"/>
      <c r="V1" s="239"/>
      <c r="W1" s="239"/>
      <c r="X1" s="239"/>
      <c r="Y1" s="239"/>
      <c r="Z1" s="239"/>
      <c r="AA1" s="240"/>
      <c r="AB1" s="239"/>
      <c r="AC1" s="241"/>
      <c r="AD1" s="239"/>
      <c r="AE1" s="239"/>
      <c r="AF1" s="239"/>
      <c r="AG1" s="239"/>
      <c r="AH1" s="239"/>
      <c r="AI1" s="239"/>
      <c r="AJ1" s="239"/>
      <c r="AK1" s="239"/>
      <c r="AL1" s="239"/>
      <c r="AM1" s="239"/>
      <c r="AN1" s="239"/>
      <c r="AO1" s="239"/>
      <c r="AP1" s="239"/>
      <c r="AQ1" s="239"/>
      <c r="AR1" s="239"/>
      <c r="AS1" s="242"/>
      <c r="AT1" s="241" t="str">
        <f>AY4</f>
        <v>牟岐町</v>
      </c>
      <c r="AU1" s="243"/>
      <c r="AW1" s="16"/>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row>
    <row r="2" spans="1:93" s="23" customFormat="1" ht="55.5" customHeight="1">
      <c r="A2" s="224"/>
      <c r="B2" s="1042" t="str">
        <f>"1　再エネ導入量の比較（"&amp;AZ7&amp;"（"&amp;AY7&amp;"年度））"</f>
        <v>1　再エネ導入量の比較（令和5年度（2023年度））</v>
      </c>
      <c r="C2" s="225"/>
      <c r="D2" s="225"/>
      <c r="E2" s="225"/>
      <c r="F2" s="225"/>
      <c r="G2" s="225"/>
      <c r="H2" s="225"/>
      <c r="I2" s="225"/>
      <c r="J2" s="225"/>
      <c r="K2" s="225"/>
      <c r="L2" s="225"/>
      <c r="M2" s="225"/>
      <c r="N2" s="225"/>
      <c r="O2" s="225"/>
      <c r="P2" s="226"/>
      <c r="Q2" s="225"/>
      <c r="R2" s="225"/>
      <c r="S2" s="225"/>
      <c r="T2" s="225"/>
      <c r="U2" s="225"/>
      <c r="V2" s="225"/>
      <c r="W2" s="225"/>
      <c r="X2" s="225"/>
      <c r="Y2" s="225"/>
      <c r="Z2" s="225"/>
      <c r="AA2" s="225"/>
      <c r="AB2" s="227"/>
      <c r="AC2" s="226"/>
      <c r="AD2" s="225"/>
      <c r="AE2" s="225"/>
      <c r="AF2" s="225"/>
      <c r="AG2" s="225"/>
      <c r="AH2" s="225"/>
      <c r="AI2" s="225"/>
      <c r="AJ2" s="225"/>
      <c r="AK2" s="225"/>
      <c r="AL2" s="225"/>
      <c r="AM2" s="225"/>
      <c r="AN2" s="225"/>
      <c r="AO2" s="1043"/>
      <c r="AP2" s="227"/>
      <c r="AQ2" s="228"/>
      <c r="AR2" s="227"/>
      <c r="AS2" s="227"/>
      <c r="AT2" s="227"/>
      <c r="AU2" s="227"/>
      <c r="AV2" s="39"/>
      <c r="AW2" s="16"/>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row>
    <row r="3" spans="1:93" ht="44.25" customHeight="1">
      <c r="A3" s="173"/>
      <c r="B3" s="548" t="s">
        <v>477</v>
      </c>
      <c r="C3" s="463"/>
      <c r="D3" s="465"/>
      <c r="E3" s="465"/>
      <c r="F3" s="465"/>
      <c r="G3" s="465"/>
      <c r="H3" s="465"/>
      <c r="I3" s="465"/>
      <c r="J3" s="465"/>
      <c r="K3" s="553"/>
      <c r="L3" s="229"/>
      <c r="M3" s="548" t="s">
        <v>478</v>
      </c>
      <c r="N3" s="512"/>
      <c r="O3" s="463"/>
      <c r="P3" s="465"/>
      <c r="Q3" s="463"/>
      <c r="R3" s="542"/>
      <c r="S3" s="542"/>
      <c r="T3" s="542"/>
      <c r="U3" s="542"/>
      <c r="V3" s="542"/>
      <c r="W3" s="546"/>
      <c r="X3" s="227"/>
      <c r="Y3" s="548" t="s">
        <v>479</v>
      </c>
      <c r="Z3" s="542"/>
      <c r="AA3" s="542"/>
      <c r="AB3" s="463"/>
      <c r="AC3" s="512"/>
      <c r="AD3" s="463"/>
      <c r="AE3" s="463"/>
      <c r="AF3" s="463"/>
      <c r="AG3" s="463"/>
      <c r="AH3" s="463"/>
      <c r="AI3" s="466"/>
      <c r="AJ3" s="173"/>
      <c r="AK3" s="1154" t="s">
        <v>480</v>
      </c>
      <c r="AL3" s="1155"/>
      <c r="AM3" s="1155"/>
      <c r="AN3" s="1155"/>
      <c r="AO3" s="1155"/>
      <c r="AP3" s="1155"/>
      <c r="AQ3" s="1155"/>
      <c r="AR3" s="1155"/>
      <c r="AS3" s="1155"/>
      <c r="AT3" s="1156"/>
      <c r="AU3" s="173"/>
      <c r="AX3" s="22" t="s">
        <v>446</v>
      </c>
    </row>
    <row r="4" spans="1:93" ht="44.25" customHeight="1">
      <c r="A4" s="173"/>
      <c r="B4" s="467"/>
      <c r="C4" s="173"/>
      <c r="D4" s="173"/>
      <c r="E4" s="173"/>
      <c r="F4" s="173"/>
      <c r="G4" s="173"/>
      <c r="H4" s="173"/>
      <c r="I4" s="173"/>
      <c r="J4" s="173"/>
      <c r="K4" s="473"/>
      <c r="L4" s="173"/>
      <c r="M4" s="467"/>
      <c r="N4" s="173"/>
      <c r="O4" s="173"/>
      <c r="P4" s="173"/>
      <c r="Q4" s="229"/>
      <c r="R4" s="229"/>
      <c r="S4" s="229"/>
      <c r="T4" s="229"/>
      <c r="U4" s="229"/>
      <c r="V4" s="229"/>
      <c r="W4" s="468"/>
      <c r="X4" s="229"/>
      <c r="Y4" s="484"/>
      <c r="Z4" s="229"/>
      <c r="AA4" s="229"/>
      <c r="AB4" s="173"/>
      <c r="AC4" s="236"/>
      <c r="AD4" s="229"/>
      <c r="AE4" s="229"/>
      <c r="AF4" s="229"/>
      <c r="AG4" s="229"/>
      <c r="AH4" s="229"/>
      <c r="AI4" s="468"/>
      <c r="AJ4" s="173"/>
      <c r="AK4" s="467"/>
      <c r="AL4" s="173"/>
      <c r="AM4" s="173"/>
      <c r="AN4" s="173"/>
      <c r="AO4" s="230"/>
      <c r="AP4" s="173"/>
      <c r="AQ4" s="173"/>
      <c r="AR4" s="173"/>
      <c r="AS4" s="173"/>
      <c r="AT4" s="473"/>
      <c r="AU4" s="173"/>
      <c r="AX4" s="1038" t="str">
        <f>年度マスタ!$I4</f>
        <v>徳島県</v>
      </c>
      <c r="AY4" s="1038" t="str">
        <f>年度マスタ!$J4</f>
        <v>牟岐町</v>
      </c>
      <c r="AZ4" s="1038" t="str">
        <f>年度マスタ!$K4</f>
        <v>36383</v>
      </c>
    </row>
    <row r="5" spans="1:93" ht="30" customHeight="1">
      <c r="A5" s="173"/>
      <c r="B5" s="484"/>
      <c r="C5" s="229"/>
      <c r="D5" s="229"/>
      <c r="E5" s="229"/>
      <c r="F5" s="229"/>
      <c r="G5" s="229"/>
      <c r="H5" s="229"/>
      <c r="I5" s="229"/>
      <c r="J5" s="229"/>
      <c r="K5" s="468"/>
      <c r="L5" s="229"/>
      <c r="M5" s="484"/>
      <c r="N5" s="229"/>
      <c r="O5" s="229"/>
      <c r="P5" s="229"/>
      <c r="Q5" s="229"/>
      <c r="R5" s="229"/>
      <c r="S5" s="229"/>
      <c r="T5" s="231"/>
      <c r="U5" s="229"/>
      <c r="V5" s="229"/>
      <c r="W5" s="468"/>
      <c r="X5" s="229"/>
      <c r="Y5" s="484"/>
      <c r="Z5" s="229"/>
      <c r="AA5" s="229"/>
      <c r="AB5" s="229"/>
      <c r="AC5" s="229"/>
      <c r="AD5" s="229"/>
      <c r="AE5" s="229"/>
      <c r="AF5" s="229"/>
      <c r="AG5" s="229"/>
      <c r="AH5" s="229"/>
      <c r="AI5" s="468"/>
      <c r="AJ5" s="173"/>
      <c r="AK5" s="467"/>
      <c r="AL5" s="173"/>
      <c r="AM5" s="173"/>
      <c r="AN5" s="226"/>
      <c r="AO5" s="173"/>
      <c r="AP5" s="173"/>
      <c r="AQ5" s="173"/>
      <c r="AR5" s="173"/>
      <c r="AS5" s="173"/>
      <c r="AT5" s="473"/>
      <c r="AU5" s="173"/>
      <c r="AX5" s="1038" t="str">
        <f>年度マスタ!$I5</f>
        <v>A.現況推計データ</v>
      </c>
      <c r="AY5" s="1038">
        <f>年度マスタ!$J5</f>
        <v>2022</v>
      </c>
      <c r="AZ5" s="1038" t="str">
        <f>年度マスタ!$K5</f>
        <v>令和4年度</v>
      </c>
    </row>
    <row r="6" spans="1:93" ht="30" customHeight="1">
      <c r="A6" s="173"/>
      <c r="B6" s="484"/>
      <c r="C6" s="229"/>
      <c r="D6" s="229"/>
      <c r="E6" s="229"/>
      <c r="F6" s="229"/>
      <c r="G6" s="229"/>
      <c r="H6" s="229"/>
      <c r="I6" s="229"/>
      <c r="J6" s="229"/>
      <c r="K6" s="468"/>
      <c r="L6" s="229"/>
      <c r="M6" s="484"/>
      <c r="N6" s="229"/>
      <c r="O6" s="229"/>
      <c r="P6" s="229"/>
      <c r="Q6" s="229"/>
      <c r="R6" s="229"/>
      <c r="S6" s="229"/>
      <c r="T6" s="229"/>
      <c r="U6" s="229"/>
      <c r="V6" s="229"/>
      <c r="W6" s="468"/>
      <c r="X6" s="229"/>
      <c r="Y6" s="484"/>
      <c r="Z6" s="229"/>
      <c r="AA6" s="229"/>
      <c r="AB6" s="229"/>
      <c r="AC6" s="229"/>
      <c r="AD6" s="227"/>
      <c r="AE6" s="227"/>
      <c r="AF6" s="227"/>
      <c r="AG6" s="227"/>
      <c r="AH6" s="227"/>
      <c r="AI6" s="552"/>
      <c r="AJ6" s="173"/>
      <c r="AK6" s="467"/>
      <c r="AL6" s="173"/>
      <c r="AM6" s="173"/>
      <c r="AN6" s="173"/>
      <c r="AO6" s="173"/>
      <c r="AP6" s="173"/>
      <c r="AQ6" s="173"/>
      <c r="AR6" s="173"/>
      <c r="AS6" s="173"/>
      <c r="AT6" s="473"/>
      <c r="AU6" s="173"/>
      <c r="AX6" s="1038" t="str">
        <f>年度マスタ!$I6</f>
        <v>B.SHKデータ</v>
      </c>
      <c r="AY6" s="1038">
        <f>年度マスタ!$J6</f>
        <v>2021</v>
      </c>
      <c r="AZ6" s="1038" t="str">
        <f>年度マスタ!$K6</f>
        <v>令和3年度</v>
      </c>
    </row>
    <row r="7" spans="1:93" ht="30" customHeight="1">
      <c r="A7" s="173"/>
      <c r="B7" s="484"/>
      <c r="C7" s="229"/>
      <c r="D7" s="229"/>
      <c r="E7" s="229"/>
      <c r="F7" s="229"/>
      <c r="G7" s="229"/>
      <c r="H7" s="229"/>
      <c r="I7" s="229"/>
      <c r="J7" s="229"/>
      <c r="K7" s="468"/>
      <c r="L7" s="229"/>
      <c r="M7" s="484"/>
      <c r="N7" s="229"/>
      <c r="O7" s="229"/>
      <c r="P7" s="229"/>
      <c r="Q7" s="229"/>
      <c r="R7" s="229"/>
      <c r="S7" s="229"/>
      <c r="T7" s="229"/>
      <c r="U7" s="229"/>
      <c r="V7" s="229"/>
      <c r="W7" s="468"/>
      <c r="X7" s="229"/>
      <c r="Y7" s="484"/>
      <c r="Z7" s="229"/>
      <c r="AA7" s="229"/>
      <c r="AB7" s="229"/>
      <c r="AC7" s="229"/>
      <c r="AD7" s="229"/>
      <c r="AE7" s="229"/>
      <c r="AF7" s="229"/>
      <c r="AG7" s="229"/>
      <c r="AH7" s="229"/>
      <c r="AI7" s="468"/>
      <c r="AJ7" s="173"/>
      <c r="AK7" s="467"/>
      <c r="AL7" s="173"/>
      <c r="AM7" s="173"/>
      <c r="AN7" s="173"/>
      <c r="AO7" s="173"/>
      <c r="AP7" s="173"/>
      <c r="AQ7" s="173"/>
      <c r="AR7" s="173"/>
      <c r="AS7" s="173"/>
      <c r="AT7" s="473"/>
      <c r="AU7" s="173"/>
      <c r="AX7" s="1038" t="str">
        <f>年度マスタ!$I7</f>
        <v>C.FITデータ</v>
      </c>
      <c r="AY7" s="1038">
        <f>年度マスタ!$J7</f>
        <v>2023</v>
      </c>
      <c r="AZ7" s="1038" t="str">
        <f>年度マスタ!$K7</f>
        <v>令和5年度</v>
      </c>
    </row>
    <row r="8" spans="1:93" ht="30" customHeight="1">
      <c r="A8" s="173"/>
      <c r="B8" s="484"/>
      <c r="C8" s="229"/>
      <c r="D8" s="229"/>
      <c r="E8" s="229"/>
      <c r="F8" s="229"/>
      <c r="G8" s="229"/>
      <c r="H8" s="229"/>
      <c r="I8" s="229"/>
      <c r="J8" s="229"/>
      <c r="K8" s="468"/>
      <c r="L8" s="229"/>
      <c r="M8" s="484"/>
      <c r="N8" s="229"/>
      <c r="O8" s="229"/>
      <c r="P8" s="229"/>
      <c r="Q8" s="229"/>
      <c r="R8" s="229"/>
      <c r="S8" s="229"/>
      <c r="T8" s="229"/>
      <c r="U8" s="229"/>
      <c r="V8" s="229"/>
      <c r="W8" s="468"/>
      <c r="X8" s="229"/>
      <c r="Y8" s="484"/>
      <c r="Z8" s="229"/>
      <c r="AA8" s="229"/>
      <c r="AB8" s="229"/>
      <c r="AC8" s="229"/>
      <c r="AD8" s="229"/>
      <c r="AE8" s="229"/>
      <c r="AF8" s="229"/>
      <c r="AG8" s="229"/>
      <c r="AH8" s="229"/>
      <c r="AI8" s="468"/>
      <c r="AJ8" s="173"/>
      <c r="AK8" s="467"/>
      <c r="AL8" s="173"/>
      <c r="AM8" s="173"/>
      <c r="AN8" s="173"/>
      <c r="AO8" s="173"/>
      <c r="AP8" s="173"/>
      <c r="AQ8" s="173"/>
      <c r="AR8" s="173"/>
      <c r="AS8" s="173"/>
      <c r="AT8" s="473"/>
      <c r="AU8" s="173"/>
      <c r="AX8" s="1038" t="str">
        <f>年度マスタ!$I8</f>
        <v>D.区域電力使用量データ</v>
      </c>
      <c r="AY8" s="1038">
        <f>年度マスタ!$J8</f>
        <v>2022</v>
      </c>
      <c r="AZ8" s="1038" t="str">
        <f>年度マスタ!$K8</f>
        <v>令和4年度</v>
      </c>
    </row>
    <row r="9" spans="1:93" ht="30" customHeight="1">
      <c r="A9" s="173"/>
      <c r="B9" s="484"/>
      <c r="C9" s="229"/>
      <c r="D9" s="229"/>
      <c r="E9" s="229"/>
      <c r="F9" s="229"/>
      <c r="G9" s="229"/>
      <c r="H9" s="229"/>
      <c r="I9" s="229"/>
      <c r="J9" s="229"/>
      <c r="K9" s="468"/>
      <c r="L9" s="229"/>
      <c r="M9" s="484"/>
      <c r="N9" s="229"/>
      <c r="O9" s="229"/>
      <c r="P9" s="229"/>
      <c r="Q9" s="229"/>
      <c r="R9" s="229"/>
      <c r="S9" s="229"/>
      <c r="T9" s="229"/>
      <c r="U9" s="229"/>
      <c r="V9" s="229"/>
      <c r="W9" s="468"/>
      <c r="X9" s="229"/>
      <c r="Y9" s="484"/>
      <c r="Z9" s="229"/>
      <c r="AA9" s="229"/>
      <c r="AB9" s="229"/>
      <c r="AC9" s="229"/>
      <c r="AD9" s="229"/>
      <c r="AE9" s="229"/>
      <c r="AF9" s="229"/>
      <c r="AG9" s="229"/>
      <c r="AH9" s="229"/>
      <c r="AI9" s="468"/>
      <c r="AJ9" s="173"/>
      <c r="AK9" s="467"/>
      <c r="AL9" s="173"/>
      <c r="AM9" s="173"/>
      <c r="AN9" s="173"/>
      <c r="AO9" s="173"/>
      <c r="AP9" s="173"/>
      <c r="AQ9" s="173"/>
      <c r="AR9" s="173"/>
      <c r="AS9" s="173"/>
      <c r="AT9" s="473"/>
      <c r="AU9" s="173"/>
      <c r="AX9" s="1038" t="str">
        <f>年度マスタ!$I9</f>
        <v>E.REPOSデータ</v>
      </c>
      <c r="AY9" s="1038">
        <f>年度マスタ!$J9</f>
        <v>2024</v>
      </c>
      <c r="AZ9" s="1038" t="str">
        <f>年度マスタ!$K9</f>
        <v>令和6年度</v>
      </c>
    </row>
    <row r="10" spans="1:93" ht="30" customHeight="1">
      <c r="A10" s="173"/>
      <c r="B10" s="484"/>
      <c r="C10" s="229"/>
      <c r="D10" s="229"/>
      <c r="E10" s="229"/>
      <c r="F10" s="229"/>
      <c r="G10" s="229"/>
      <c r="H10" s="229"/>
      <c r="I10" s="229"/>
      <c r="J10" s="229"/>
      <c r="K10" s="468"/>
      <c r="L10" s="229"/>
      <c r="M10" s="484"/>
      <c r="N10" s="229"/>
      <c r="O10" s="229"/>
      <c r="P10" s="229"/>
      <c r="Q10" s="229"/>
      <c r="R10" s="229"/>
      <c r="S10" s="229"/>
      <c r="T10" s="229"/>
      <c r="U10" s="229"/>
      <c r="V10" s="229"/>
      <c r="W10" s="468"/>
      <c r="X10" s="229"/>
      <c r="Y10" s="484"/>
      <c r="Z10" s="229"/>
      <c r="AA10" s="229"/>
      <c r="AB10" s="229"/>
      <c r="AC10" s="229"/>
      <c r="AD10" s="229"/>
      <c r="AE10" s="229"/>
      <c r="AF10" s="229"/>
      <c r="AG10" s="229"/>
      <c r="AH10" s="229"/>
      <c r="AI10" s="468"/>
      <c r="AJ10" s="173"/>
      <c r="AK10" s="467"/>
      <c r="AL10" s="173"/>
      <c r="AM10" s="173"/>
      <c r="AN10" s="173"/>
      <c r="AO10" s="173"/>
      <c r="AP10" s="173"/>
      <c r="AQ10" s="173"/>
      <c r="AR10" s="173"/>
      <c r="AS10" s="173"/>
      <c r="AT10" s="473"/>
      <c r="AU10" s="173"/>
      <c r="BC10" s="22" t="s">
        <v>481</v>
      </c>
      <c r="BD10" s="1027"/>
      <c r="BI10" s="1039"/>
      <c r="BM10" s="22" t="s">
        <v>482</v>
      </c>
      <c r="BN10" s="1027"/>
      <c r="BS10" s="1039"/>
      <c r="CA10" s="22" t="s">
        <v>479</v>
      </c>
      <c r="CK10" s="22" t="s">
        <v>483</v>
      </c>
    </row>
    <row r="11" spans="1:93" ht="30" customHeight="1">
      <c r="A11" s="173"/>
      <c r="B11" s="484"/>
      <c r="C11" s="229"/>
      <c r="D11" s="229"/>
      <c r="E11" s="229"/>
      <c r="F11" s="229"/>
      <c r="G11" s="229"/>
      <c r="H11" s="229"/>
      <c r="I11" s="229"/>
      <c r="J11" s="229"/>
      <c r="K11" s="468"/>
      <c r="L11" s="229"/>
      <c r="M11" s="484"/>
      <c r="N11" s="229"/>
      <c r="O11" s="229"/>
      <c r="P11" s="229"/>
      <c r="Q11" s="229"/>
      <c r="R11" s="229"/>
      <c r="S11" s="229"/>
      <c r="T11" s="229"/>
      <c r="U11" s="229"/>
      <c r="V11" s="229"/>
      <c r="W11" s="468"/>
      <c r="X11" s="229"/>
      <c r="Y11" s="484"/>
      <c r="Z11" s="229"/>
      <c r="AA11" s="229"/>
      <c r="AB11" s="229"/>
      <c r="AC11" s="229"/>
      <c r="AD11" s="229"/>
      <c r="AE11" s="229"/>
      <c r="AF11" s="229"/>
      <c r="AG11" s="229"/>
      <c r="AH11" s="229"/>
      <c r="AI11" s="468"/>
      <c r="AJ11" s="173"/>
      <c r="AK11" s="467"/>
      <c r="AL11" s="173"/>
      <c r="AM11" s="173"/>
      <c r="AN11" s="173"/>
      <c r="AO11" s="173"/>
      <c r="AP11" s="173"/>
      <c r="AQ11" s="173"/>
      <c r="AR11" s="173"/>
      <c r="AS11" s="173"/>
      <c r="AT11" s="473"/>
      <c r="AU11" s="173"/>
      <c r="AX11" s="41"/>
      <c r="BC11" s="222"/>
      <c r="BD11" s="1027"/>
      <c r="BF11" s="1039"/>
      <c r="BG11" s="1039"/>
      <c r="BH11" s="1039"/>
      <c r="BK11" s="22" t="s">
        <v>484</v>
      </c>
      <c r="BM11" s="222"/>
      <c r="BN11" s="1027"/>
      <c r="BP11" s="1039"/>
      <c r="BQ11" s="1039"/>
      <c r="BR11" s="1039"/>
      <c r="BU11" s="22" t="s">
        <v>1610</v>
      </c>
      <c r="BY11" s="22" t="s">
        <v>1611</v>
      </c>
      <c r="CI11" s="22" t="s">
        <v>485</v>
      </c>
    </row>
    <row r="12" spans="1:93" ht="30" customHeight="1" thickBot="1">
      <c r="A12" s="173"/>
      <c r="B12" s="484"/>
      <c r="C12" s="229"/>
      <c r="D12" s="229"/>
      <c r="E12" s="229"/>
      <c r="F12" s="229"/>
      <c r="G12" s="229"/>
      <c r="H12" s="229"/>
      <c r="I12" s="229"/>
      <c r="J12" s="229"/>
      <c r="K12" s="468"/>
      <c r="L12" s="229"/>
      <c r="M12" s="484"/>
      <c r="N12" s="229"/>
      <c r="O12" s="229"/>
      <c r="P12" s="229"/>
      <c r="Q12" s="229"/>
      <c r="R12" s="229"/>
      <c r="S12" s="229"/>
      <c r="T12" s="229"/>
      <c r="U12" s="229"/>
      <c r="V12" s="229"/>
      <c r="W12" s="468"/>
      <c r="X12" s="229"/>
      <c r="Y12" s="484"/>
      <c r="Z12" s="229"/>
      <c r="AA12" s="229"/>
      <c r="AB12" s="229"/>
      <c r="AC12" s="229"/>
      <c r="AD12" s="229"/>
      <c r="AE12" s="229"/>
      <c r="AF12" s="229"/>
      <c r="AG12" s="229"/>
      <c r="AH12" s="229"/>
      <c r="AI12" s="468"/>
      <c r="AJ12" s="173"/>
      <c r="AK12" s="467"/>
      <c r="AL12" s="173"/>
      <c r="AM12" s="173"/>
      <c r="AN12" s="173"/>
      <c r="AO12" s="173"/>
      <c r="AP12" s="173"/>
      <c r="AQ12" s="173"/>
      <c r="AR12" s="173"/>
      <c r="AS12" s="173"/>
      <c r="AT12" s="473"/>
      <c r="AU12" s="173"/>
      <c r="AW12" s="20"/>
      <c r="AX12" s="18" t="s">
        <v>467</v>
      </c>
      <c r="AY12" s="18" t="s">
        <v>468</v>
      </c>
      <c r="BC12" s="842"/>
      <c r="BD12" s="1040" t="s">
        <v>486</v>
      </c>
      <c r="BE12" s="1041" t="s">
        <v>371</v>
      </c>
      <c r="BF12" s="843" t="s">
        <v>374</v>
      </c>
      <c r="BG12" s="843" t="s">
        <v>377</v>
      </c>
      <c r="BH12" s="843" t="s">
        <v>380</v>
      </c>
      <c r="BI12" s="843" t="s">
        <v>382</v>
      </c>
      <c r="BJ12" s="843" t="s">
        <v>385</v>
      </c>
      <c r="BK12" s="843" t="s">
        <v>204</v>
      </c>
      <c r="BM12" s="842"/>
      <c r="BN12" s="1040" t="s">
        <v>486</v>
      </c>
      <c r="BO12" s="1041" t="s">
        <v>371</v>
      </c>
      <c r="BP12" s="843" t="s">
        <v>374</v>
      </c>
      <c r="BQ12" s="843" t="s">
        <v>377</v>
      </c>
      <c r="BR12" s="843" t="s">
        <v>380</v>
      </c>
      <c r="BS12" s="843" t="s">
        <v>382</v>
      </c>
      <c r="BT12" s="843" t="s">
        <v>385</v>
      </c>
      <c r="BU12" s="843" t="s">
        <v>204</v>
      </c>
      <c r="BW12" s="18"/>
      <c r="BX12" s="18" t="s">
        <v>487</v>
      </c>
      <c r="BY12" s="18" t="s">
        <v>488</v>
      </c>
      <c r="CA12" s="18"/>
      <c r="CB12" s="18" t="s">
        <v>487</v>
      </c>
      <c r="CC12" s="18" t="s">
        <v>371</v>
      </c>
      <c r="CD12" s="18" t="s">
        <v>374</v>
      </c>
      <c r="CE12" s="18" t="s">
        <v>377</v>
      </c>
      <c r="CF12" s="18" t="s">
        <v>380</v>
      </c>
      <c r="CG12" s="18" t="s">
        <v>382</v>
      </c>
      <c r="CH12" s="18" t="s">
        <v>385</v>
      </c>
      <c r="CI12" s="18" t="s">
        <v>488</v>
      </c>
      <c r="CK12" s="18"/>
      <c r="CL12" s="18" t="s">
        <v>489</v>
      </c>
      <c r="CM12" s="18" t="s">
        <v>490</v>
      </c>
      <c r="CN12" s="18" t="s">
        <v>491</v>
      </c>
      <c r="CO12" s="18" t="s">
        <v>492</v>
      </c>
    </row>
    <row r="13" spans="1:93" ht="30" customHeight="1" thickTop="1">
      <c r="A13" s="173"/>
      <c r="B13" s="484"/>
      <c r="C13" s="229"/>
      <c r="D13" s="229"/>
      <c r="E13" s="229"/>
      <c r="F13" s="229"/>
      <c r="G13" s="229"/>
      <c r="H13" s="229"/>
      <c r="I13" s="229"/>
      <c r="J13" s="229"/>
      <c r="K13" s="468"/>
      <c r="L13" s="229"/>
      <c r="M13" s="484"/>
      <c r="N13" s="229"/>
      <c r="O13" s="229"/>
      <c r="P13" s="229"/>
      <c r="Q13" s="229"/>
      <c r="R13" s="229"/>
      <c r="S13" s="229"/>
      <c r="T13" s="229"/>
      <c r="U13" s="229"/>
      <c r="V13" s="229"/>
      <c r="W13" s="468"/>
      <c r="X13" s="229"/>
      <c r="Y13" s="484"/>
      <c r="Z13" s="229"/>
      <c r="AA13" s="229"/>
      <c r="AB13" s="229"/>
      <c r="AC13" s="229"/>
      <c r="AD13" s="229"/>
      <c r="AE13" s="229"/>
      <c r="AF13" s="229"/>
      <c r="AG13" s="229"/>
      <c r="AH13" s="229"/>
      <c r="AI13" s="468"/>
      <c r="AJ13" s="173"/>
      <c r="AK13" s="467"/>
      <c r="AL13" s="173"/>
      <c r="AM13" s="173"/>
      <c r="AN13" s="173"/>
      <c r="AO13" s="173"/>
      <c r="AP13" s="173"/>
      <c r="AQ13" s="173"/>
      <c r="AR13" s="173"/>
      <c r="AS13" s="173"/>
      <c r="AT13" s="473"/>
      <c r="AU13" s="173"/>
      <c r="AW13" s="23"/>
      <c r="AX13" s="18" t="str">
        <f>比較地域マスタ!$Y6</f>
        <v>10443</v>
      </c>
      <c r="AY13" s="18" t="str">
        <f>IF(IFERROR(比較地域マスタ!$Z6,"")=0,"",IFERROR(比較地域マスタ!$Z6,""))</f>
        <v>片品村</v>
      </c>
      <c r="BC13" s="844" t="str">
        <f t="shared" ref="BC13:BC59" si="0">AX13</f>
        <v>10443</v>
      </c>
      <c r="BD13" s="1031" t="str">
        <f>AY13</f>
        <v>片品村</v>
      </c>
      <c r="BE13" s="34">
        <f>VLOOKUP($BC13&amp;"_"&amp;$AZ$7,データシート1!$A:$BT,MATCH("cb_"&amp;BE$12,データシート1!$A$1:$BT$1,0),0)</f>
        <v>213.10000000000002</v>
      </c>
      <c r="BF13" s="34">
        <f>VLOOKUP($BC13&amp;"_"&amp;$AZ$7,データシート1!$A:$BT,MATCH("cb_"&amp;BF$12,データシート1!$A$1:$BT$1,0),0)</f>
        <v>58063.3</v>
      </c>
      <c r="BG13" s="34">
        <f>VLOOKUP($BC13&amp;"_"&amp;$AZ$7,データシート1!$A:$BT,MATCH("cb_"&amp;BG$12,データシート1!$A$1:$BT$1,0),0)</f>
        <v>0</v>
      </c>
      <c r="BH13" s="34">
        <f>VLOOKUP($BC13&amp;"_"&amp;$AZ$7,データシート1!$A:$BT,MATCH("cb_"&amp;BH$12,データシート1!$A$1:$BT$1,0),0)</f>
        <v>14377</v>
      </c>
      <c r="BI13" s="34">
        <f>VLOOKUP($BC13&amp;"_"&amp;$AZ$7,データシート1!$A:$BT,MATCH("cb_"&amp;BI$12,データシート1!$A$1:$BT$1,0),0)</f>
        <v>0</v>
      </c>
      <c r="BJ13" s="34">
        <f>VLOOKUP($BC13&amp;"_"&amp;$AZ$7,データシート1!$A:$BT,MATCH("cb_"&amp;BJ$12,データシート1!$A$1:$BT$1,0),0)</f>
        <v>0</v>
      </c>
      <c r="BK13" s="34">
        <f>SUM(BE13:BJ13)</f>
        <v>72653.399999999994</v>
      </c>
      <c r="BL13" s="36"/>
      <c r="BM13" s="844" t="str">
        <f>AX13</f>
        <v>10443</v>
      </c>
      <c r="BN13" s="1031" t="str">
        <f>AY13</f>
        <v>片品村</v>
      </c>
      <c r="BO13" s="34">
        <f>BE13*VLOOKUP(BO$12,別紙!$B$4:$E$10,MATCH("設備利用率",別紙!$B$4:$E$4,0),0)/100*8760/10^3</f>
        <v>255.74557200000001</v>
      </c>
      <c r="BP13" s="34">
        <f>BF13*VLOOKUP(BP$12,別紙!$B$4:$E$10,MATCH("設備利用率",別紙!$B$4:$E$4,0),0)/100*8760/10^3</f>
        <v>76803.810708000005</v>
      </c>
      <c r="BQ13" s="34">
        <f>BG13*VLOOKUP(BQ$12,別紙!$B$4:$E$10,MATCH("設備利用率",別紙!$B$4:$E$4,0),0)/100*8760/10^3</f>
        <v>0</v>
      </c>
      <c r="BR13" s="34">
        <f>BH13*VLOOKUP(BR$12,別紙!$B$4:$E$10,MATCH("設備利用率",別紙!$B$4:$E$4,0),0)/100*8760/10^3</f>
        <v>75565.512000000002</v>
      </c>
      <c r="BS13" s="34">
        <f>BI13*VLOOKUP(BS$12,別紙!$B$4:$E$10,MATCH("設備利用率",別紙!$B$4:$E$4,0),0)/100*8760/10^3</f>
        <v>0</v>
      </c>
      <c r="BT13" s="34">
        <f>BJ13*VLOOKUP(BT$12,別紙!$B$4:$E$10,MATCH("設備利用率",別紙!$B$4:$E$4,0),0)/100*8760/10^3</f>
        <v>0</v>
      </c>
      <c r="BU13" s="34">
        <f>SUM(BO13:BT13)</f>
        <v>152625.06828000001</v>
      </c>
      <c r="BV13" s="36"/>
      <c r="BW13" s="33" t="str">
        <f>AX13</f>
        <v>10443</v>
      </c>
      <c r="BX13" s="33" t="str">
        <f>AY13</f>
        <v>片品村</v>
      </c>
      <c r="BY13" s="33">
        <f>(VLOOKUP($BW13&amp;"_"&amp;$AZ$8,データシート1!$A:$BT,MATCH("da_製造業",データシート1!$A$1:$BT$1,0),0)+VLOOKUP($BW13&amp;"_"&amp;$AZ$8,データシート1!$A:$BT,MATCH("da_建設業・鉱業",データシート1!$A$1:$BT$1,0),0)+VLOOKUP($BW13&amp;"_"&amp;$AZ$8,データシート1!$A:$BT,MATCH("da_農林水産業",データシート1!$A$1:$BT$1,0),0)+VLOOKUP($BW13&amp;"_"&amp;$AZ$8,データシート1!$A:$BT,MATCH("da_業務",データシート1!$A$1:$BT$1,0),0)+VLOOKUP($BW13&amp;"_"&amp;$AZ$8,データシート1!$A:$BT,MATCH("da_家庭",データシート1!$A$1:$BT$1,0),0)+VLOOKUP($BW13&amp;"_"&amp;$AZ$8,データシート1!$A:$BT,MATCH("da_鉄道",データシート1!$A$1:$BT$1,0),0))/10^3</f>
        <v>20698.706473730577</v>
      </c>
      <c r="BZ13" s="36"/>
      <c r="CA13" s="33" t="str">
        <f>AX13</f>
        <v>10443</v>
      </c>
      <c r="CB13" s="33" t="str">
        <f>AY13</f>
        <v>片品村</v>
      </c>
      <c r="CC13" s="223">
        <f>BO13/$BY13</f>
        <v>1.2355630644097268E-2</v>
      </c>
      <c r="CD13" s="223">
        <f t="shared" ref="CD13:CH28" si="1">BP13/$BY13</f>
        <v>3.7105608896611146</v>
      </c>
      <c r="CE13" s="223">
        <f t="shared" si="1"/>
        <v>0</v>
      </c>
      <c r="CF13" s="223">
        <f t="shared" si="1"/>
        <v>3.6507359576262761</v>
      </c>
      <c r="CG13" s="223">
        <f t="shared" si="1"/>
        <v>0</v>
      </c>
      <c r="CH13" s="223">
        <f t="shared" si="1"/>
        <v>0</v>
      </c>
      <c r="CI13" s="223">
        <f>BU13/BY13</f>
        <v>7.373652477931488</v>
      </c>
      <c r="CK13" s="18" t="str">
        <f>AX13</f>
        <v>10443</v>
      </c>
      <c r="CL13" s="18" t="str">
        <f>AY13</f>
        <v>片品村</v>
      </c>
      <c r="CM13" s="18">
        <f>VLOOKUP($CK13&amp;"_"&amp;$AZ$7,データシート1!$A:$BT,MATCH("ca_太陽光発電（10kW未満）",データシート1!$A$1:$BT$1,0),0)</f>
        <v>35</v>
      </c>
      <c r="CN13" s="18">
        <f>VLOOKUP($CK13&amp;"_"&amp;$AZ$5,データシート1!$A:$BT,MATCH("ab_家庭",データシート1!$A$1:$BT$1,0),0)</f>
        <v>1700</v>
      </c>
      <c r="CO13" s="223">
        <f>CM13/CN13</f>
        <v>2.0588235294117647E-2</v>
      </c>
    </row>
    <row r="14" spans="1:93" ht="30" customHeight="1">
      <c r="A14" s="173"/>
      <c r="B14" s="484"/>
      <c r="C14" s="229"/>
      <c r="D14" s="229"/>
      <c r="E14" s="229"/>
      <c r="F14" s="229"/>
      <c r="G14" s="229"/>
      <c r="H14" s="229"/>
      <c r="I14" s="229"/>
      <c r="J14" s="229"/>
      <c r="K14" s="468"/>
      <c r="L14" s="229"/>
      <c r="M14" s="484"/>
      <c r="N14" s="229"/>
      <c r="O14" s="229"/>
      <c r="P14" s="229"/>
      <c r="Q14" s="229"/>
      <c r="R14" s="229"/>
      <c r="S14" s="229"/>
      <c r="T14" s="229"/>
      <c r="U14" s="229"/>
      <c r="V14" s="229"/>
      <c r="W14" s="468"/>
      <c r="X14" s="229"/>
      <c r="Y14" s="484"/>
      <c r="Z14" s="229"/>
      <c r="AA14" s="229"/>
      <c r="AB14" s="229"/>
      <c r="AC14" s="229"/>
      <c r="AD14" s="229"/>
      <c r="AE14" s="229"/>
      <c r="AF14" s="229"/>
      <c r="AG14" s="229"/>
      <c r="AH14" s="229"/>
      <c r="AI14" s="468"/>
      <c r="AJ14" s="173"/>
      <c r="AK14" s="467"/>
      <c r="AL14" s="173"/>
      <c r="AM14" s="173"/>
      <c r="AN14" s="173"/>
      <c r="AO14" s="173"/>
      <c r="AP14" s="173"/>
      <c r="AQ14" s="173"/>
      <c r="AR14" s="173"/>
      <c r="AS14" s="173"/>
      <c r="AT14" s="473"/>
      <c r="AU14" s="173"/>
      <c r="AX14" s="18" t="str">
        <f>比較地域マスタ!$Y7</f>
        <v>06367</v>
      </c>
      <c r="AY14" s="18" t="str">
        <f>IF(IFERROR(比較地域マスタ!$Z7,"")=0,"",IFERROR(比較地域マスタ!$Z7,""))</f>
        <v>戸沢村</v>
      </c>
      <c r="BC14" s="844" t="str">
        <f t="shared" si="0"/>
        <v>06367</v>
      </c>
      <c r="BD14" s="1031" t="str">
        <f t="shared" ref="BD14:BD60" si="2">AY14</f>
        <v>戸沢村</v>
      </c>
      <c r="BE14" s="34">
        <f>VLOOKUP($BC14&amp;"_"&amp;$AZ$7,データシート1!$A:$BT,MATCH("cb_"&amp;BE$12,データシート1!$A$1:$BT$1,0),0)</f>
        <v>139.10000000000002</v>
      </c>
      <c r="BF14" s="34">
        <f>VLOOKUP($BC14&amp;"_"&amp;$AZ$7,データシート1!$A:$BT,MATCH("cb_"&amp;BF$12,データシート1!$A$1:$BT$1,0),0)</f>
        <v>0</v>
      </c>
      <c r="BG14" s="34">
        <f>VLOOKUP($BC14&amp;"_"&amp;$AZ$7,データシート1!$A:$BT,MATCH("cb_"&amp;BG$12,データシート1!$A$1:$BT$1,0),0)</f>
        <v>0</v>
      </c>
      <c r="BH14" s="34">
        <f>VLOOKUP($BC14&amp;"_"&amp;$AZ$7,データシート1!$A:$BT,MATCH("cb_"&amp;BH$12,データシート1!$A$1:$BT$1,0),0)</f>
        <v>0</v>
      </c>
      <c r="BI14" s="34">
        <f>VLOOKUP($BC14&amp;"_"&amp;$AZ$7,データシート1!$A:$BT,MATCH("cb_"&amp;BI$12,データシート1!$A$1:$BT$1,0),0)</f>
        <v>0</v>
      </c>
      <c r="BJ14" s="34">
        <f>VLOOKUP($BC14&amp;"_"&amp;$AZ$7,データシート1!$A:$BT,MATCH("cb_"&amp;BJ$12,データシート1!$A$1:$BT$1,0),0)</f>
        <v>0</v>
      </c>
      <c r="BK14" s="34">
        <f t="shared" ref="BK14:BK60" si="3">SUM(BE14:BJ14)</f>
        <v>139.10000000000002</v>
      </c>
      <c r="BL14" s="36"/>
      <c r="BM14" s="844" t="str">
        <f t="shared" ref="BM14:BM60" si="4">AX14</f>
        <v>06367</v>
      </c>
      <c r="BN14" s="1031" t="str">
        <f t="shared" ref="BN14:BN60" si="5">AY14</f>
        <v>戸沢村</v>
      </c>
      <c r="BO14" s="34">
        <f>BE14*VLOOKUP(BO$12,別紙!$B$4:$E$10,MATCH("設備利用率",別紙!$B$4:$E$4,0),0)/100*8760/10^3</f>
        <v>166.93669200000005</v>
      </c>
      <c r="BP14" s="34">
        <f>BF14*VLOOKUP(BP$12,別紙!$B$4:$E$10,MATCH("設備利用率",別紙!$B$4:$E$4,0),0)/100*8760/10^3</f>
        <v>0</v>
      </c>
      <c r="BQ14" s="34">
        <f>BG14*VLOOKUP(BQ$12,別紙!$B$4:$E$10,MATCH("設備利用率",別紙!$B$4:$E$4,0),0)/100*8760/10^3</f>
        <v>0</v>
      </c>
      <c r="BR14" s="34">
        <f>BH14*VLOOKUP(BR$12,別紙!$B$4:$E$10,MATCH("設備利用率",別紙!$B$4:$E$4,0),0)/100*8760/10^3</f>
        <v>0</v>
      </c>
      <c r="BS14" s="34">
        <f>BI14*VLOOKUP(BS$12,別紙!$B$4:$E$10,MATCH("設備利用率",別紙!$B$4:$E$4,0),0)/100*8760/10^3</f>
        <v>0</v>
      </c>
      <c r="BT14" s="34">
        <f>BJ14*VLOOKUP(BT$12,別紙!$B$4:$E$10,MATCH("設備利用率",別紙!$B$4:$E$4,0),0)/100*8760/10^3</f>
        <v>0</v>
      </c>
      <c r="BU14" s="34">
        <f t="shared" ref="BU14:BU60" si="6">SUM(BO14:BT14)</f>
        <v>166.93669200000005</v>
      </c>
      <c r="BV14" s="36"/>
      <c r="BW14" s="33" t="str">
        <f t="shared" ref="BW14:BW60" si="7">AX14</f>
        <v>06367</v>
      </c>
      <c r="BX14" s="33" t="str">
        <f t="shared" ref="BX14:BX60" si="8">AY14</f>
        <v>戸沢村</v>
      </c>
      <c r="BY14" s="33">
        <f>(VLOOKUP($BW14&amp;"_"&amp;$AZ$8,データシート1!$A:$BT,MATCH("da_製造業",データシート1!$A$1:$BT$1,0),0)+VLOOKUP($BW14&amp;"_"&amp;$AZ$8,データシート1!$A:$BT,MATCH("da_建設業・鉱業",データシート1!$A$1:$BT$1,0),0)+VLOOKUP($BW14&amp;"_"&amp;$AZ$8,データシート1!$A:$BT,MATCH("da_農林水産業",データシート1!$A$1:$BT$1,0),0)+VLOOKUP($BW14&amp;"_"&amp;$AZ$8,データシート1!$A:$BT,MATCH("da_業務",データシート1!$A$1:$BT$1,0),0)+VLOOKUP($BW14&amp;"_"&amp;$AZ$8,データシート1!$A:$BT,MATCH("da_家庭",データシート1!$A$1:$BT$1,0),0)+VLOOKUP($BW14&amp;"_"&amp;$AZ$8,データシート1!$A:$BT,MATCH("da_鉄道",データシート1!$A$1:$BT$1,0),0))/10^3</f>
        <v>16930.281344971692</v>
      </c>
      <c r="BZ14" s="36"/>
      <c r="CA14" s="33" t="str">
        <f t="shared" ref="CA14:CA60" si="9">AX14</f>
        <v>06367</v>
      </c>
      <c r="CB14" s="33" t="str">
        <f t="shared" ref="CB14:CB60" si="10">AY14</f>
        <v>戸沢村</v>
      </c>
      <c r="CC14" s="223">
        <f t="shared" ref="CC14:CC60" si="11">BO14/$BY14</f>
        <v>9.8602432291877047E-3</v>
      </c>
      <c r="CD14" s="223">
        <f t="shared" si="1"/>
        <v>0</v>
      </c>
      <c r="CE14" s="223">
        <f t="shared" si="1"/>
        <v>0</v>
      </c>
      <c r="CF14" s="223">
        <f t="shared" si="1"/>
        <v>0</v>
      </c>
      <c r="CG14" s="223">
        <f t="shared" si="1"/>
        <v>0</v>
      </c>
      <c r="CH14" s="223">
        <f t="shared" si="1"/>
        <v>0</v>
      </c>
      <c r="CI14" s="223">
        <f t="shared" ref="CI14:CI60" si="12">BU14/BY14</f>
        <v>9.8602432291877047E-3</v>
      </c>
      <c r="CK14" s="18" t="str">
        <f t="shared" ref="CK14:CK60" si="13">AX14</f>
        <v>06367</v>
      </c>
      <c r="CL14" s="18" t="str">
        <f t="shared" ref="CL14:CL60" si="14">AY14</f>
        <v>戸沢村</v>
      </c>
      <c r="CM14" s="18">
        <f>VLOOKUP($CK14&amp;"_"&amp;$AZ$7,データシート1!$A:$BT,MATCH("ca_太陽光発電（10kW未満）",データシート1!$A$1:$BT$1,0),0)</f>
        <v>31</v>
      </c>
      <c r="CN14" s="18">
        <f>VLOOKUP($CK14&amp;"_"&amp;$AZ$5,データシート1!$A:$BT,MATCH("ab_家庭",データシート1!$A$1:$BT$1,0),0)</f>
        <v>1545</v>
      </c>
      <c r="CO14" s="223">
        <f t="shared" ref="CO14:CO60" si="15">CM14/CN14</f>
        <v>2.0064724919093852E-2</v>
      </c>
    </row>
    <row r="15" spans="1:93" ht="30" customHeight="1">
      <c r="A15" s="173"/>
      <c r="B15" s="484"/>
      <c r="C15" s="229"/>
      <c r="D15" s="229"/>
      <c r="E15" s="229"/>
      <c r="F15" s="229"/>
      <c r="G15" s="229"/>
      <c r="H15" s="229"/>
      <c r="I15" s="229"/>
      <c r="J15" s="229"/>
      <c r="K15" s="468"/>
      <c r="L15" s="229"/>
      <c r="M15" s="484"/>
      <c r="N15" s="229"/>
      <c r="O15" s="229"/>
      <c r="P15" s="229"/>
      <c r="Q15" s="229"/>
      <c r="R15" s="229"/>
      <c r="S15" s="229"/>
      <c r="T15" s="229"/>
      <c r="U15" s="229"/>
      <c r="V15" s="229"/>
      <c r="W15" s="468"/>
      <c r="X15" s="229"/>
      <c r="Y15" s="484"/>
      <c r="Z15" s="229"/>
      <c r="AA15" s="229"/>
      <c r="AB15" s="229"/>
      <c r="AC15" s="229"/>
      <c r="AD15" s="229"/>
      <c r="AE15" s="229"/>
      <c r="AF15" s="229"/>
      <c r="AG15" s="229"/>
      <c r="AH15" s="229"/>
      <c r="AI15" s="468"/>
      <c r="AJ15" s="173"/>
      <c r="AK15" s="467"/>
      <c r="AL15" s="173"/>
      <c r="AM15" s="173"/>
      <c r="AN15" s="173"/>
      <c r="AO15" s="173"/>
      <c r="AP15" s="173"/>
      <c r="AQ15" s="173"/>
      <c r="AR15" s="173"/>
      <c r="AS15" s="173"/>
      <c r="AT15" s="473"/>
      <c r="AU15" s="173"/>
      <c r="AX15" s="18" t="str">
        <f>比較地域マスタ!$Y8</f>
        <v>31401</v>
      </c>
      <c r="AY15" s="18" t="str">
        <f>IF(IFERROR(比較地域マスタ!$Z8,"")=0,"",IFERROR(比較地域マスタ!$Z8,""))</f>
        <v>日南町</v>
      </c>
      <c r="BC15" s="844" t="str">
        <f t="shared" si="0"/>
        <v>31401</v>
      </c>
      <c r="BD15" s="1031" t="str">
        <f t="shared" si="2"/>
        <v>日南町</v>
      </c>
      <c r="BE15" s="34">
        <f>VLOOKUP($BC15&amp;"_"&amp;$AZ$7,データシート1!$A:$BT,MATCH("cb_"&amp;BE$12,データシート1!$A$1:$BT$1,0),0)</f>
        <v>211.6</v>
      </c>
      <c r="BF15" s="34">
        <f>VLOOKUP($BC15&amp;"_"&amp;$AZ$7,データシート1!$A:$BT,MATCH("cb_"&amp;BF$12,データシート1!$A$1:$BT$1,0),0)</f>
        <v>2678.3</v>
      </c>
      <c r="BG15" s="34">
        <f>VLOOKUP($BC15&amp;"_"&amp;$AZ$7,データシート1!$A:$BT,MATCH("cb_"&amp;BG$12,データシート1!$A$1:$BT$1,0),0)</f>
        <v>0</v>
      </c>
      <c r="BH15" s="34">
        <f>VLOOKUP($BC15&amp;"_"&amp;$AZ$7,データシート1!$A:$BT,MATCH("cb_"&amp;BH$12,データシート1!$A$1:$BT$1,0),0)</f>
        <v>900</v>
      </c>
      <c r="BI15" s="34">
        <f>VLOOKUP($BC15&amp;"_"&amp;$AZ$7,データシート1!$A:$BT,MATCH("cb_"&amp;BI$12,データシート1!$A$1:$BT$1,0),0)</f>
        <v>0</v>
      </c>
      <c r="BJ15" s="34">
        <f>VLOOKUP($BC15&amp;"_"&amp;$AZ$7,データシート1!$A:$BT,MATCH("cb_"&amp;BJ$12,データシート1!$A$1:$BT$1,0),0)</f>
        <v>0</v>
      </c>
      <c r="BK15" s="34">
        <f t="shared" si="3"/>
        <v>3789.9</v>
      </c>
      <c r="BL15" s="36"/>
      <c r="BM15" s="844" t="str">
        <f t="shared" si="4"/>
        <v>31401</v>
      </c>
      <c r="BN15" s="1031" t="str">
        <f t="shared" si="5"/>
        <v>日南町</v>
      </c>
      <c r="BO15" s="34">
        <f>BE15*VLOOKUP(BO$12,別紙!$B$4:$E$10,MATCH("設備利用率",別紙!$B$4:$E$4,0),0)/100*8760/10^3</f>
        <v>253.94539199999997</v>
      </c>
      <c r="BP15" s="34">
        <f>BF15*VLOOKUP(BP$12,別紙!$B$4:$E$10,MATCH("設備利用率",別紙!$B$4:$E$4,0),0)/100*8760/10^3</f>
        <v>3542.7481080000007</v>
      </c>
      <c r="BQ15" s="34">
        <f>BG15*VLOOKUP(BQ$12,別紙!$B$4:$E$10,MATCH("設備利用率",別紙!$B$4:$E$4,0),0)/100*8760/10^3</f>
        <v>0</v>
      </c>
      <c r="BR15" s="34">
        <f>BH15*VLOOKUP(BR$12,別紙!$B$4:$E$10,MATCH("設備利用率",別紙!$B$4:$E$4,0),0)/100*8760/10^3</f>
        <v>4730.3999999999996</v>
      </c>
      <c r="BS15" s="34">
        <f>BI15*VLOOKUP(BS$12,別紙!$B$4:$E$10,MATCH("設備利用率",別紙!$B$4:$E$4,0),0)/100*8760/10^3</f>
        <v>0</v>
      </c>
      <c r="BT15" s="34">
        <f>BJ15*VLOOKUP(BT$12,別紙!$B$4:$E$10,MATCH("設備利用率",別紙!$B$4:$E$4,0),0)/100*8760/10^3</f>
        <v>0</v>
      </c>
      <c r="BU15" s="34">
        <f t="shared" si="6"/>
        <v>8527.0935000000009</v>
      </c>
      <c r="BV15" s="36"/>
      <c r="BW15" s="33" t="str">
        <f t="shared" si="7"/>
        <v>31401</v>
      </c>
      <c r="BX15" s="33" t="str">
        <f t="shared" si="8"/>
        <v>日南町</v>
      </c>
      <c r="BY15" s="33">
        <f>(VLOOKUP($BW15&amp;"_"&amp;$AZ$8,データシート1!$A:$BT,MATCH("da_製造業",データシート1!$A$1:$BT$1,0),0)+VLOOKUP($BW15&amp;"_"&amp;$AZ$8,データシート1!$A:$BT,MATCH("da_建設業・鉱業",データシート1!$A$1:$BT$1,0),0)+VLOOKUP($BW15&amp;"_"&amp;$AZ$8,データシート1!$A:$BT,MATCH("da_農林水産業",データシート1!$A$1:$BT$1,0),0)+VLOOKUP($BW15&amp;"_"&amp;$AZ$8,データシート1!$A:$BT,MATCH("da_業務",データシート1!$A$1:$BT$1,0),0)+VLOOKUP($BW15&amp;"_"&amp;$AZ$8,データシート1!$A:$BT,MATCH("da_家庭",データシート1!$A$1:$BT$1,0),0)+VLOOKUP($BW15&amp;"_"&amp;$AZ$8,データシート1!$A:$BT,MATCH("da_鉄道",データシート1!$A$1:$BT$1,0),0))/10^3</f>
        <v>22442.143475414152</v>
      </c>
      <c r="BZ15" s="36"/>
      <c r="CA15" s="33" t="str">
        <f t="shared" si="9"/>
        <v>31401</v>
      </c>
      <c r="CB15" s="33" t="str">
        <f t="shared" si="10"/>
        <v>日南町</v>
      </c>
      <c r="CC15" s="223">
        <f t="shared" si="11"/>
        <v>1.1315558706689608E-2</v>
      </c>
      <c r="CD15" s="223">
        <f t="shared" si="1"/>
        <v>0.15786139643395281</v>
      </c>
      <c r="CE15" s="223">
        <f t="shared" si="1"/>
        <v>0</v>
      </c>
      <c r="CF15" s="223">
        <f t="shared" si="1"/>
        <v>0.21078200507818043</v>
      </c>
      <c r="CG15" s="223">
        <f t="shared" si="1"/>
        <v>0</v>
      </c>
      <c r="CH15" s="223">
        <f t="shared" si="1"/>
        <v>0</v>
      </c>
      <c r="CI15" s="223">
        <f t="shared" si="12"/>
        <v>0.37995896021882286</v>
      </c>
      <c r="CK15" s="18" t="str">
        <f t="shared" si="13"/>
        <v>31401</v>
      </c>
      <c r="CL15" s="18" t="str">
        <f t="shared" si="14"/>
        <v>日南町</v>
      </c>
      <c r="CM15" s="18">
        <f>VLOOKUP($CK15&amp;"_"&amp;$AZ$7,データシート1!$A:$BT,MATCH("ca_太陽光発電（10kW未満）",データシート1!$A$1:$BT$1,0),0)</f>
        <v>39</v>
      </c>
      <c r="CN15" s="18">
        <f>VLOOKUP($CK15&amp;"_"&amp;$AZ$5,データシート1!$A:$BT,MATCH("ab_家庭",データシート1!$A$1:$BT$1,0),0)</f>
        <v>1903</v>
      </c>
      <c r="CO15" s="223">
        <f t="shared" si="15"/>
        <v>2.0493956910141883E-2</v>
      </c>
    </row>
    <row r="16" spans="1:93" ht="30" customHeight="1">
      <c r="A16" s="173"/>
      <c r="B16" s="484"/>
      <c r="C16" s="229"/>
      <c r="D16" s="229"/>
      <c r="E16" s="229"/>
      <c r="F16" s="229"/>
      <c r="G16" s="229"/>
      <c r="H16" s="229"/>
      <c r="I16" s="229"/>
      <c r="J16" s="229"/>
      <c r="K16" s="468"/>
      <c r="L16" s="229"/>
      <c r="M16" s="484"/>
      <c r="N16" s="229"/>
      <c r="O16" s="229"/>
      <c r="P16" s="229"/>
      <c r="Q16" s="229"/>
      <c r="R16" s="229"/>
      <c r="S16" s="229"/>
      <c r="T16" s="229"/>
      <c r="U16" s="229"/>
      <c r="V16" s="229"/>
      <c r="W16" s="468"/>
      <c r="X16" s="229"/>
      <c r="Y16" s="484"/>
      <c r="Z16" s="229"/>
      <c r="AA16" s="229"/>
      <c r="AB16" s="229"/>
      <c r="AC16" s="229"/>
      <c r="AD16" s="229"/>
      <c r="AE16" s="229"/>
      <c r="AF16" s="229"/>
      <c r="AG16" s="229"/>
      <c r="AH16" s="229"/>
      <c r="AI16" s="468"/>
      <c r="AJ16" s="173"/>
      <c r="AK16" s="467"/>
      <c r="AL16" s="173"/>
      <c r="AM16" s="173"/>
      <c r="AN16" s="173"/>
      <c r="AO16" s="173"/>
      <c r="AP16" s="173"/>
      <c r="AQ16" s="173"/>
      <c r="AR16" s="173"/>
      <c r="AS16" s="173"/>
      <c r="AT16" s="473"/>
      <c r="AU16" s="173"/>
      <c r="AX16" s="18" t="str">
        <f>比較地域マスタ!$Y9</f>
        <v>15405</v>
      </c>
      <c r="AY16" s="18" t="str">
        <f>IF(IFERROR(比較地域マスタ!$Z9,"")=0,"",IFERROR(比較地域マスタ!$Z9,""))</f>
        <v>出雲崎町</v>
      </c>
      <c r="BC16" s="844" t="str">
        <f t="shared" si="0"/>
        <v>15405</v>
      </c>
      <c r="BD16" s="1031" t="str">
        <f t="shared" si="2"/>
        <v>出雲崎町</v>
      </c>
      <c r="BE16" s="34">
        <f>VLOOKUP($BC16&amp;"_"&amp;$AZ$7,データシート1!$A:$BT,MATCH("cb_"&amp;BE$12,データシート1!$A$1:$BT$1,0),0)</f>
        <v>188.60000000000002</v>
      </c>
      <c r="BF16" s="34">
        <f>VLOOKUP($BC16&amp;"_"&amp;$AZ$7,データシート1!$A:$BT,MATCH("cb_"&amp;BF$12,データシート1!$A$1:$BT$1,0),0)</f>
        <v>3869.4</v>
      </c>
      <c r="BG16" s="34">
        <f>VLOOKUP($BC16&amp;"_"&amp;$AZ$7,データシート1!$A:$BT,MATCH("cb_"&amp;BG$12,データシート1!$A$1:$BT$1,0),0)</f>
        <v>0</v>
      </c>
      <c r="BH16" s="34">
        <f>VLOOKUP($BC16&amp;"_"&amp;$AZ$7,データシート1!$A:$BT,MATCH("cb_"&amp;BH$12,データシート1!$A$1:$BT$1,0),0)</f>
        <v>0</v>
      </c>
      <c r="BI16" s="34">
        <f>VLOOKUP($BC16&amp;"_"&amp;$AZ$7,データシート1!$A:$BT,MATCH("cb_"&amp;BI$12,データシート1!$A$1:$BT$1,0),0)</f>
        <v>0</v>
      </c>
      <c r="BJ16" s="34">
        <f>VLOOKUP($BC16&amp;"_"&amp;$AZ$7,データシート1!$A:$BT,MATCH("cb_"&amp;BJ$12,データシート1!$A$1:$BT$1,0),0)</f>
        <v>0</v>
      </c>
      <c r="BK16" s="34">
        <f t="shared" si="3"/>
        <v>4058</v>
      </c>
      <c r="BL16" s="36"/>
      <c r="BM16" s="844" t="str">
        <f t="shared" si="4"/>
        <v>15405</v>
      </c>
      <c r="BN16" s="1031" t="str">
        <f t="shared" si="5"/>
        <v>出雲崎町</v>
      </c>
      <c r="BO16" s="34">
        <f>BE16*VLOOKUP(BO$12,別紙!$B$4:$E$10,MATCH("設備利用率",別紙!$B$4:$E$4,0),0)/100*8760/10^3</f>
        <v>226.34263200000001</v>
      </c>
      <c r="BP16" s="34">
        <f>BF16*VLOOKUP(BP$12,別紙!$B$4:$E$10,MATCH("設備利用率",別紙!$B$4:$E$4,0),0)/100*8760/10^3</f>
        <v>5118.2875439999998</v>
      </c>
      <c r="BQ16" s="34">
        <f>BG16*VLOOKUP(BQ$12,別紙!$B$4:$E$10,MATCH("設備利用率",別紙!$B$4:$E$4,0),0)/100*8760/10^3</f>
        <v>0</v>
      </c>
      <c r="BR16" s="34">
        <f>BH16*VLOOKUP(BR$12,別紙!$B$4:$E$10,MATCH("設備利用率",別紙!$B$4:$E$4,0),0)/100*8760/10^3</f>
        <v>0</v>
      </c>
      <c r="BS16" s="34">
        <f>BI16*VLOOKUP(BS$12,別紙!$B$4:$E$10,MATCH("設備利用率",別紙!$B$4:$E$4,0),0)/100*8760/10^3</f>
        <v>0</v>
      </c>
      <c r="BT16" s="34">
        <f>BJ16*VLOOKUP(BT$12,別紙!$B$4:$E$10,MATCH("設備利用率",別紙!$B$4:$E$4,0),0)/100*8760/10^3</f>
        <v>0</v>
      </c>
      <c r="BU16" s="34">
        <f t="shared" si="6"/>
        <v>5344.6301759999997</v>
      </c>
      <c r="BV16" s="36"/>
      <c r="BW16" s="33" t="str">
        <f t="shared" si="7"/>
        <v>15405</v>
      </c>
      <c r="BX16" s="33" t="str">
        <f t="shared" si="8"/>
        <v>出雲崎町</v>
      </c>
      <c r="BY16" s="33">
        <f>(VLOOKUP($BW16&amp;"_"&amp;$AZ$8,データシート1!$A:$BT,MATCH("da_製造業",データシート1!$A$1:$BT$1,0),0)+VLOOKUP($BW16&amp;"_"&amp;$AZ$8,データシート1!$A:$BT,MATCH("da_建設業・鉱業",データシート1!$A$1:$BT$1,0),0)+VLOOKUP($BW16&amp;"_"&amp;$AZ$8,データシート1!$A:$BT,MATCH("da_農林水産業",データシート1!$A$1:$BT$1,0),0)+VLOOKUP($BW16&amp;"_"&amp;$AZ$8,データシート1!$A:$BT,MATCH("da_業務",データシート1!$A$1:$BT$1,0),0)+VLOOKUP($BW16&amp;"_"&amp;$AZ$8,データシート1!$A:$BT,MATCH("da_家庭",データシート1!$A$1:$BT$1,0),0)+VLOOKUP($BW16&amp;"_"&amp;$AZ$8,データシート1!$A:$BT,MATCH("da_鉄道",データシート1!$A$1:$BT$1,0),0))/10^3</f>
        <v>19171.514546041974</v>
      </c>
      <c r="BZ16" s="36"/>
      <c r="CA16" s="33" t="str">
        <f t="shared" si="9"/>
        <v>15405</v>
      </c>
      <c r="CB16" s="33" t="str">
        <f t="shared" si="10"/>
        <v>出雲崎町</v>
      </c>
      <c r="CC16" s="223">
        <f t="shared" si="11"/>
        <v>1.1806194625699472E-2</v>
      </c>
      <c r="CD16" s="223">
        <f t="shared" si="1"/>
        <v>0.26697356287152013</v>
      </c>
      <c r="CE16" s="223">
        <f t="shared" si="1"/>
        <v>0</v>
      </c>
      <c r="CF16" s="223">
        <f t="shared" si="1"/>
        <v>0</v>
      </c>
      <c r="CG16" s="223">
        <f t="shared" si="1"/>
        <v>0</v>
      </c>
      <c r="CH16" s="223">
        <f t="shared" si="1"/>
        <v>0</v>
      </c>
      <c r="CI16" s="223">
        <f t="shared" si="12"/>
        <v>0.27877975749721962</v>
      </c>
      <c r="CK16" s="18" t="str">
        <f t="shared" si="13"/>
        <v>15405</v>
      </c>
      <c r="CL16" s="18" t="str">
        <f t="shared" si="14"/>
        <v>出雲崎町</v>
      </c>
      <c r="CM16" s="18">
        <f>VLOOKUP($CK16&amp;"_"&amp;$AZ$7,データシート1!$A:$BT,MATCH("ca_太陽光発電（10kW未満）",データシート1!$A$1:$BT$1,0),0)</f>
        <v>41</v>
      </c>
      <c r="CN16" s="18">
        <f>VLOOKUP($CK16&amp;"_"&amp;$AZ$5,データシート1!$A:$BT,MATCH("ab_家庭",データシート1!$A$1:$BT$1,0),0)</f>
        <v>1681</v>
      </c>
      <c r="CO16" s="223">
        <f t="shared" si="15"/>
        <v>2.4390243902439025E-2</v>
      </c>
    </row>
    <row r="17" spans="1:94" ht="30" customHeight="1">
      <c r="A17" s="173"/>
      <c r="B17" s="484"/>
      <c r="C17" s="229"/>
      <c r="D17" s="229"/>
      <c r="E17" s="229"/>
      <c r="F17" s="229"/>
      <c r="G17" s="229"/>
      <c r="H17" s="229"/>
      <c r="I17" s="229"/>
      <c r="J17" s="229"/>
      <c r="K17" s="468"/>
      <c r="L17" s="229"/>
      <c r="M17" s="484"/>
      <c r="N17" s="229"/>
      <c r="O17" s="229"/>
      <c r="P17" s="229"/>
      <c r="Q17" s="229"/>
      <c r="R17" s="229"/>
      <c r="S17" s="229"/>
      <c r="T17" s="229"/>
      <c r="U17" s="229"/>
      <c r="V17" s="229"/>
      <c r="W17" s="468"/>
      <c r="X17" s="229"/>
      <c r="Y17" s="484"/>
      <c r="Z17" s="229"/>
      <c r="AA17" s="229"/>
      <c r="AB17" s="229"/>
      <c r="AC17" s="229"/>
      <c r="AD17" s="229"/>
      <c r="AE17" s="229"/>
      <c r="AF17" s="229"/>
      <c r="AG17" s="229"/>
      <c r="AH17" s="229"/>
      <c r="AI17" s="468"/>
      <c r="AJ17" s="173"/>
      <c r="AK17" s="467"/>
      <c r="AL17" s="173"/>
      <c r="AM17" s="173"/>
      <c r="AN17" s="173"/>
      <c r="AO17" s="173"/>
      <c r="AP17" s="173"/>
      <c r="AQ17" s="173"/>
      <c r="AR17" s="173"/>
      <c r="AS17" s="173"/>
      <c r="AT17" s="473"/>
      <c r="AU17" s="173"/>
      <c r="AX17" s="18" t="str">
        <f>比較地域マスタ!$Y10</f>
        <v>03503</v>
      </c>
      <c r="AY17" s="18" t="str">
        <f>IF(IFERROR(比較地域マスタ!$Z10,"")=0,"",IFERROR(比較地域マスタ!$Z10,""))</f>
        <v>野田村</v>
      </c>
      <c r="BC17" s="844" t="str">
        <f t="shared" si="0"/>
        <v>03503</v>
      </c>
      <c r="BD17" s="1031" t="str">
        <f t="shared" si="2"/>
        <v>野田村</v>
      </c>
      <c r="BE17" s="34">
        <f>VLOOKUP($BC17&amp;"_"&amp;$AZ$7,データシート1!$A:$BT,MATCH("cb_"&amp;BE$12,データシート1!$A$1:$BT$1,0),0)</f>
        <v>612.29999999999984</v>
      </c>
      <c r="BF17" s="34">
        <f>VLOOKUP($BC17&amp;"_"&amp;$AZ$7,データシート1!$A:$BT,MATCH("cb_"&amp;BF$12,データシート1!$A$1:$BT$1,0),0)</f>
        <v>1047.4000000000001</v>
      </c>
      <c r="BG17" s="34">
        <f>VLOOKUP($BC17&amp;"_"&amp;$AZ$7,データシート1!$A:$BT,MATCH("cb_"&amp;BG$12,データシート1!$A$1:$BT$1,0),0)</f>
        <v>0</v>
      </c>
      <c r="BH17" s="34">
        <f>VLOOKUP($BC17&amp;"_"&amp;$AZ$7,データシート1!$A:$BT,MATCH("cb_"&amp;BH$12,データシート1!$A$1:$BT$1,0),0)</f>
        <v>0</v>
      </c>
      <c r="BI17" s="34">
        <f>VLOOKUP($BC17&amp;"_"&amp;$AZ$7,データシート1!$A:$BT,MATCH("cb_"&amp;BI$12,データシート1!$A$1:$BT$1,0),0)</f>
        <v>0</v>
      </c>
      <c r="BJ17" s="34">
        <f>VLOOKUP($BC17&amp;"_"&amp;$AZ$7,データシート1!$A:$BT,MATCH("cb_"&amp;BJ$12,データシート1!$A$1:$BT$1,0),0)</f>
        <v>14000</v>
      </c>
      <c r="BK17" s="34">
        <f t="shared" si="3"/>
        <v>15659.7</v>
      </c>
      <c r="BL17" s="36"/>
      <c r="BM17" s="844" t="str">
        <f t="shared" si="4"/>
        <v>03503</v>
      </c>
      <c r="BN17" s="1031" t="str">
        <f t="shared" si="5"/>
        <v>野田村</v>
      </c>
      <c r="BO17" s="34">
        <f>BE17*VLOOKUP(BO$12,別紙!$B$4:$E$10,MATCH("設備利用率",別紙!$B$4:$E$4,0),0)/100*8760/10^3</f>
        <v>734.83347599999968</v>
      </c>
      <c r="BP17" s="34">
        <f>BF17*VLOOKUP(BP$12,別紙!$B$4:$E$10,MATCH("設備利用率",別紙!$B$4:$E$4,0),0)/100*8760/10^3</f>
        <v>1385.4588240000003</v>
      </c>
      <c r="BQ17" s="34">
        <f>BG17*VLOOKUP(BQ$12,別紙!$B$4:$E$10,MATCH("設備利用率",別紙!$B$4:$E$4,0),0)/100*8760/10^3</f>
        <v>0</v>
      </c>
      <c r="BR17" s="34">
        <f>BH17*VLOOKUP(BR$12,別紙!$B$4:$E$10,MATCH("設備利用率",別紙!$B$4:$E$4,0),0)/100*8760/10^3</f>
        <v>0</v>
      </c>
      <c r="BS17" s="34">
        <f>BI17*VLOOKUP(BS$12,別紙!$B$4:$E$10,MATCH("設備利用率",別紙!$B$4:$E$4,0),0)/100*8760/10^3</f>
        <v>0</v>
      </c>
      <c r="BT17" s="34">
        <f>BJ17*VLOOKUP(BT$12,別紙!$B$4:$E$10,MATCH("設備利用率",別紙!$B$4:$E$4,0),0)/100*8760/10^3</f>
        <v>98112</v>
      </c>
      <c r="BU17" s="34">
        <f t="shared" si="6"/>
        <v>100232.2923</v>
      </c>
      <c r="BV17" s="36"/>
      <c r="BW17" s="33" t="str">
        <f t="shared" si="7"/>
        <v>03503</v>
      </c>
      <c r="BX17" s="33" t="str">
        <f t="shared" si="8"/>
        <v>野田村</v>
      </c>
      <c r="BY17" s="33">
        <f>(VLOOKUP($BW17&amp;"_"&amp;$AZ$8,データシート1!$A:$BT,MATCH("da_製造業",データシート1!$A$1:$BT$1,0),0)+VLOOKUP($BW17&amp;"_"&amp;$AZ$8,データシート1!$A:$BT,MATCH("da_建設業・鉱業",データシート1!$A$1:$BT$1,0),0)+VLOOKUP($BW17&amp;"_"&amp;$AZ$8,データシート1!$A:$BT,MATCH("da_農林水産業",データシート1!$A$1:$BT$1,0),0)+VLOOKUP($BW17&amp;"_"&amp;$AZ$8,データシート1!$A:$BT,MATCH("da_業務",データシート1!$A$1:$BT$1,0),0)+VLOOKUP($BW17&amp;"_"&amp;$AZ$8,データシート1!$A:$BT,MATCH("da_家庭",データシート1!$A$1:$BT$1,0),0)+VLOOKUP($BW17&amp;"_"&amp;$AZ$8,データシート1!$A:$BT,MATCH("da_鉄道",データシート1!$A$1:$BT$1,0),0))/10^3</f>
        <v>15795.467813892647</v>
      </c>
      <c r="BZ17" s="36"/>
      <c r="CA17" s="33" t="str">
        <f t="shared" si="9"/>
        <v>03503</v>
      </c>
      <c r="CB17" s="33" t="str">
        <f t="shared" si="10"/>
        <v>野田村</v>
      </c>
      <c r="CC17" s="223">
        <f t="shared" si="11"/>
        <v>4.6521792495040182E-2</v>
      </c>
      <c r="CD17" s="223">
        <f t="shared" si="1"/>
        <v>8.7712427407907634E-2</v>
      </c>
      <c r="CE17" s="223">
        <f t="shared" si="1"/>
        <v>0</v>
      </c>
      <c r="CF17" s="223">
        <f t="shared" si="1"/>
        <v>0</v>
      </c>
      <c r="CG17" s="223">
        <f t="shared" si="1"/>
        <v>0</v>
      </c>
      <c r="CH17" s="223">
        <f t="shared" si="1"/>
        <v>6.2114019765661634</v>
      </c>
      <c r="CI17" s="223">
        <f t="shared" si="12"/>
        <v>6.345636196469111</v>
      </c>
      <c r="CK17" s="18" t="str">
        <f t="shared" si="13"/>
        <v>03503</v>
      </c>
      <c r="CL17" s="18" t="str">
        <f t="shared" si="14"/>
        <v>野田村</v>
      </c>
      <c r="CM17" s="18">
        <f>VLOOKUP($CK17&amp;"_"&amp;$AZ$7,データシート1!$A:$BT,MATCH("ca_太陽光発電（10kW未満）",データシート1!$A$1:$BT$1,0),0)</f>
        <v>113</v>
      </c>
      <c r="CN17" s="18">
        <f>VLOOKUP($CK17&amp;"_"&amp;$AZ$5,データシート1!$A:$BT,MATCH("ab_家庭",データシート1!$A$1:$BT$1,0),0)</f>
        <v>1661</v>
      </c>
      <c r="CO17" s="223">
        <f t="shared" si="15"/>
        <v>6.8031306441902473E-2</v>
      </c>
    </row>
    <row r="18" spans="1:94" ht="30" customHeight="1">
      <c r="A18" s="173"/>
      <c r="B18" s="484"/>
      <c r="C18" s="229"/>
      <c r="D18" s="229"/>
      <c r="E18" s="229"/>
      <c r="F18" s="229"/>
      <c r="G18" s="229"/>
      <c r="H18" s="229"/>
      <c r="I18" s="229"/>
      <c r="J18" s="229"/>
      <c r="K18" s="468"/>
      <c r="L18" s="229"/>
      <c r="M18" s="484"/>
      <c r="N18" s="229"/>
      <c r="O18" s="229"/>
      <c r="P18" s="229"/>
      <c r="Q18" s="229"/>
      <c r="R18" s="229"/>
      <c r="S18" s="229"/>
      <c r="T18" s="229"/>
      <c r="U18" s="229"/>
      <c r="V18" s="229"/>
      <c r="W18" s="468"/>
      <c r="X18" s="229"/>
      <c r="Y18" s="484"/>
      <c r="Z18" s="229"/>
      <c r="AA18" s="229"/>
      <c r="AB18" s="229"/>
      <c r="AC18" s="229"/>
      <c r="AD18" s="229"/>
      <c r="AE18" s="229"/>
      <c r="AF18" s="229"/>
      <c r="AG18" s="229"/>
      <c r="AH18" s="229"/>
      <c r="AI18" s="468"/>
      <c r="AJ18" s="173"/>
      <c r="AK18" s="467"/>
      <c r="AL18" s="173"/>
      <c r="AM18" s="173"/>
      <c r="AN18" s="173"/>
      <c r="AO18" s="173"/>
      <c r="AP18" s="173"/>
      <c r="AQ18" s="173"/>
      <c r="AR18" s="173"/>
      <c r="AS18" s="173"/>
      <c r="AT18" s="473"/>
      <c r="AU18" s="173"/>
      <c r="AX18" s="18" t="str">
        <f>比較地域マスタ!$Y11</f>
        <v>01608</v>
      </c>
      <c r="AY18" s="18" t="str">
        <f>IF(IFERROR(比較地域マスタ!$Z11,"")=0,"",IFERROR(比較地域マスタ!$Z11,""))</f>
        <v>様似町</v>
      </c>
      <c r="BC18" s="844" t="str">
        <f t="shared" si="0"/>
        <v>01608</v>
      </c>
      <c r="BD18" s="1031" t="str">
        <f t="shared" si="2"/>
        <v>様似町</v>
      </c>
      <c r="BE18" s="34">
        <f>VLOOKUP($BC18&amp;"_"&amp;$AZ$7,データシート1!$A:$BT,MATCH("cb_"&amp;BE$12,データシート1!$A$1:$BT$1,0),0)</f>
        <v>271.58000000000004</v>
      </c>
      <c r="BF18" s="34">
        <f>VLOOKUP($BC18&amp;"_"&amp;$AZ$7,データシート1!$A:$BT,MATCH("cb_"&amp;BF$12,データシート1!$A$1:$BT$1,0),0)</f>
        <v>764</v>
      </c>
      <c r="BG18" s="34">
        <f>VLOOKUP($BC18&amp;"_"&amp;$AZ$7,データシート1!$A:$BT,MATCH("cb_"&amp;BG$12,データシート1!$A$1:$BT$1,0),0)</f>
        <v>0</v>
      </c>
      <c r="BH18" s="34">
        <f>VLOOKUP($BC18&amp;"_"&amp;$AZ$7,データシート1!$A:$BT,MATCH("cb_"&amp;BH$12,データシート1!$A$1:$BT$1,0),0)</f>
        <v>10627.6</v>
      </c>
      <c r="BI18" s="34">
        <f>VLOOKUP($BC18&amp;"_"&amp;$AZ$7,データシート1!$A:$BT,MATCH("cb_"&amp;BI$12,データシート1!$A$1:$BT$1,0),0)</f>
        <v>0</v>
      </c>
      <c r="BJ18" s="34">
        <f>VLOOKUP($BC18&amp;"_"&amp;$AZ$7,データシート1!$A:$BT,MATCH("cb_"&amp;BJ$12,データシート1!$A$1:$BT$1,0),0)</f>
        <v>0</v>
      </c>
      <c r="BK18" s="34">
        <f t="shared" si="3"/>
        <v>11663.18</v>
      </c>
      <c r="BL18" s="36"/>
      <c r="BM18" s="844" t="str">
        <f t="shared" si="4"/>
        <v>01608</v>
      </c>
      <c r="BN18" s="1031" t="str">
        <f t="shared" si="5"/>
        <v>様似町</v>
      </c>
      <c r="BO18" s="34">
        <f>BE18*VLOOKUP(BO$12,別紙!$B$4:$E$10,MATCH("設備利用率",別紙!$B$4:$E$4,0),0)/100*8760/10^3</f>
        <v>325.92858960000001</v>
      </c>
      <c r="BP18" s="34">
        <f>BF18*VLOOKUP(BP$12,別紙!$B$4:$E$10,MATCH("設備利用率",別紙!$B$4:$E$4,0),0)/100*8760/10^3</f>
        <v>1010.5886399999999</v>
      </c>
      <c r="BQ18" s="34">
        <f>BG18*VLOOKUP(BQ$12,別紙!$B$4:$E$10,MATCH("設備利用率",別紙!$B$4:$E$4,0),0)/100*8760/10^3</f>
        <v>0</v>
      </c>
      <c r="BR18" s="34">
        <f>BH18*VLOOKUP(BR$12,別紙!$B$4:$E$10,MATCH("設備利用率",別紙!$B$4:$E$4,0),0)/100*8760/10^3</f>
        <v>55858.6656</v>
      </c>
      <c r="BS18" s="34">
        <f>BI18*VLOOKUP(BS$12,別紙!$B$4:$E$10,MATCH("設備利用率",別紙!$B$4:$E$4,0),0)/100*8760/10^3</f>
        <v>0</v>
      </c>
      <c r="BT18" s="34">
        <f>BJ18*VLOOKUP(BT$12,別紙!$B$4:$E$10,MATCH("設備利用率",別紙!$B$4:$E$4,0),0)/100*8760/10^3</f>
        <v>0</v>
      </c>
      <c r="BU18" s="34">
        <f t="shared" si="6"/>
        <v>57195.182829600002</v>
      </c>
      <c r="BV18" s="36"/>
      <c r="BW18" s="33" t="str">
        <f t="shared" si="7"/>
        <v>01608</v>
      </c>
      <c r="BX18" s="33" t="str">
        <f t="shared" si="8"/>
        <v>様似町</v>
      </c>
      <c r="BY18" s="33">
        <f>(VLOOKUP($BW18&amp;"_"&amp;$AZ$8,データシート1!$A:$BT,MATCH("da_製造業",データシート1!$A$1:$BT$1,0),0)+VLOOKUP($BW18&amp;"_"&amp;$AZ$8,データシート1!$A:$BT,MATCH("da_建設業・鉱業",データシート1!$A$1:$BT$1,0),0)+VLOOKUP($BW18&amp;"_"&amp;$AZ$8,データシート1!$A:$BT,MATCH("da_農林水産業",データシート1!$A$1:$BT$1,0),0)+VLOOKUP($BW18&amp;"_"&amp;$AZ$8,データシート1!$A:$BT,MATCH("da_業務",データシート1!$A$1:$BT$1,0),0)+VLOOKUP($BW18&amp;"_"&amp;$AZ$8,データシート1!$A:$BT,MATCH("da_家庭",データシート1!$A$1:$BT$1,0),0)+VLOOKUP($BW18&amp;"_"&amp;$AZ$8,データシート1!$A:$BT,MATCH("da_鉄道",データシート1!$A$1:$BT$1,0),0))/10^3</f>
        <v>20488.12519857493</v>
      </c>
      <c r="BZ18" s="36"/>
      <c r="CA18" s="33" t="str">
        <f t="shared" si="9"/>
        <v>01608</v>
      </c>
      <c r="CB18" s="33" t="str">
        <f t="shared" si="10"/>
        <v>様似町</v>
      </c>
      <c r="CC18" s="223">
        <f t="shared" si="11"/>
        <v>1.5908170534933586E-2</v>
      </c>
      <c r="CD18" s="223">
        <f t="shared" si="1"/>
        <v>4.9325579095460252E-2</v>
      </c>
      <c r="CE18" s="223">
        <f t="shared" si="1"/>
        <v>0</v>
      </c>
      <c r="CF18" s="223">
        <f t="shared" si="1"/>
        <v>2.7263922422675013</v>
      </c>
      <c r="CG18" s="223">
        <f t="shared" si="1"/>
        <v>0</v>
      </c>
      <c r="CH18" s="223">
        <f t="shared" si="1"/>
        <v>0</v>
      </c>
      <c r="CI18" s="223">
        <f t="shared" si="12"/>
        <v>2.7916259918978952</v>
      </c>
      <c r="CK18" s="18" t="str">
        <f t="shared" si="13"/>
        <v>01608</v>
      </c>
      <c r="CL18" s="18" t="str">
        <f t="shared" si="14"/>
        <v>様似町</v>
      </c>
      <c r="CM18" s="18">
        <f>VLOOKUP($CK18&amp;"_"&amp;$AZ$7,データシート1!$A:$BT,MATCH("ca_太陽光発電（10kW未満）",データシート1!$A$1:$BT$1,0),0)</f>
        <v>45</v>
      </c>
      <c r="CN18" s="18">
        <f>VLOOKUP($CK18&amp;"_"&amp;$AZ$5,データシート1!$A:$BT,MATCH("ab_家庭",データシート1!$A$1:$BT$1,0),0)</f>
        <v>2088</v>
      </c>
      <c r="CO18" s="223">
        <f t="shared" si="15"/>
        <v>2.1551724137931036E-2</v>
      </c>
    </row>
    <row r="19" spans="1:94" ht="30" customHeight="1">
      <c r="A19" s="173"/>
      <c r="B19" s="484"/>
      <c r="C19" s="229"/>
      <c r="D19" s="229"/>
      <c r="E19" s="229"/>
      <c r="F19" s="229"/>
      <c r="G19" s="229"/>
      <c r="H19" s="229"/>
      <c r="I19" s="229"/>
      <c r="J19" s="229"/>
      <c r="K19" s="468"/>
      <c r="L19" s="229"/>
      <c r="M19" s="484"/>
      <c r="N19" s="229"/>
      <c r="O19" s="229"/>
      <c r="P19" s="229"/>
      <c r="Q19" s="229"/>
      <c r="R19" s="229"/>
      <c r="S19" s="229"/>
      <c r="T19" s="229"/>
      <c r="U19" s="229"/>
      <c r="V19" s="229"/>
      <c r="W19" s="468"/>
      <c r="X19" s="229"/>
      <c r="Y19" s="484"/>
      <c r="Z19" s="229"/>
      <c r="AA19" s="229"/>
      <c r="AB19" s="229"/>
      <c r="AC19" s="229"/>
      <c r="AD19" s="229"/>
      <c r="AE19" s="229"/>
      <c r="AF19" s="229"/>
      <c r="AG19" s="229"/>
      <c r="AH19" s="229"/>
      <c r="AI19" s="468"/>
      <c r="AJ19" s="173"/>
      <c r="AK19" s="467"/>
      <c r="AL19" s="173"/>
      <c r="AM19" s="173"/>
      <c r="AN19" s="173"/>
      <c r="AO19" s="173"/>
      <c r="AP19" s="173"/>
      <c r="AQ19" s="173"/>
      <c r="AR19" s="173"/>
      <c r="AS19" s="173"/>
      <c r="AT19" s="473"/>
      <c r="AU19" s="173"/>
      <c r="AX19" s="18" t="str">
        <f>比較地域マスタ!$Y12</f>
        <v>01333</v>
      </c>
      <c r="AY19" s="18" t="str">
        <f>IF(IFERROR(比較地域マスタ!$Z12,"")=0,"",IFERROR(比較地域マスタ!$Z12,""))</f>
        <v>知内町</v>
      </c>
      <c r="BC19" s="844" t="str">
        <f t="shared" si="0"/>
        <v>01333</v>
      </c>
      <c r="BD19" s="1031" t="str">
        <f t="shared" si="2"/>
        <v>知内町</v>
      </c>
      <c r="BE19" s="34">
        <f>VLOOKUP($BC19&amp;"_"&amp;$AZ$7,データシート1!$A:$BT,MATCH("cb_"&amp;BE$12,データシート1!$A$1:$BT$1,0),0)</f>
        <v>140.57400000000001</v>
      </c>
      <c r="BF19" s="34">
        <f>VLOOKUP($BC19&amp;"_"&amp;$AZ$7,データシート1!$A:$BT,MATCH("cb_"&amp;BF$12,データシート1!$A$1:$BT$1,0),0)</f>
        <v>21449.8</v>
      </c>
      <c r="BG19" s="34">
        <f>VLOOKUP($BC19&amp;"_"&amp;$AZ$7,データシート1!$A:$BT,MATCH("cb_"&amp;BG$12,データシート1!$A$1:$BT$1,0),0)</f>
        <v>0</v>
      </c>
      <c r="BH19" s="34">
        <f>VLOOKUP($BC19&amp;"_"&amp;$AZ$7,データシート1!$A:$BT,MATCH("cb_"&amp;BH$12,データシート1!$A$1:$BT$1,0),0)</f>
        <v>0</v>
      </c>
      <c r="BI19" s="34">
        <f>VLOOKUP($BC19&amp;"_"&amp;$AZ$7,データシート1!$A:$BT,MATCH("cb_"&amp;BI$12,データシート1!$A$1:$BT$1,0),0)</f>
        <v>0</v>
      </c>
      <c r="BJ19" s="34">
        <f>VLOOKUP($BC19&amp;"_"&amp;$AZ$7,データシート1!$A:$BT,MATCH("cb_"&amp;BJ$12,データシート1!$A$1:$BT$1,0),0)</f>
        <v>0</v>
      </c>
      <c r="BK19" s="34">
        <f t="shared" si="3"/>
        <v>21590.374</v>
      </c>
      <c r="BL19" s="36"/>
      <c r="BM19" s="844" t="str">
        <f t="shared" si="4"/>
        <v>01333</v>
      </c>
      <c r="BN19" s="1031" t="str">
        <f t="shared" si="5"/>
        <v>知内町</v>
      </c>
      <c r="BO19" s="34">
        <f>BE19*VLOOKUP(BO$12,別紙!$B$4:$E$10,MATCH("設備利用率",別紙!$B$4:$E$4,0),0)/100*8760/10^3</f>
        <v>168.70566888000002</v>
      </c>
      <c r="BP19" s="34">
        <f>BF19*VLOOKUP(BP$12,別紙!$B$4:$E$10,MATCH("設備利用率",別紙!$B$4:$E$4,0),0)/100*8760/10^3</f>
        <v>28372.937448000001</v>
      </c>
      <c r="BQ19" s="34">
        <f>BG19*VLOOKUP(BQ$12,別紙!$B$4:$E$10,MATCH("設備利用率",別紙!$B$4:$E$4,0),0)/100*8760/10^3</f>
        <v>0</v>
      </c>
      <c r="BR19" s="34">
        <f>BH19*VLOOKUP(BR$12,別紙!$B$4:$E$10,MATCH("設備利用率",別紙!$B$4:$E$4,0),0)/100*8760/10^3</f>
        <v>0</v>
      </c>
      <c r="BS19" s="34">
        <f>BI19*VLOOKUP(BS$12,別紙!$B$4:$E$10,MATCH("設備利用率",別紙!$B$4:$E$4,0),0)/100*8760/10^3</f>
        <v>0</v>
      </c>
      <c r="BT19" s="34">
        <f>BJ19*VLOOKUP(BT$12,別紙!$B$4:$E$10,MATCH("設備利用率",別紙!$B$4:$E$4,0),0)/100*8760/10^3</f>
        <v>0</v>
      </c>
      <c r="BU19" s="34">
        <f t="shared" si="6"/>
        <v>28541.643116880001</v>
      </c>
      <c r="BV19" s="36"/>
      <c r="BW19" s="33" t="str">
        <f t="shared" si="7"/>
        <v>01333</v>
      </c>
      <c r="BX19" s="33" t="str">
        <f t="shared" si="8"/>
        <v>知内町</v>
      </c>
      <c r="BY19" s="33">
        <f>(VLOOKUP($BW19&amp;"_"&amp;$AZ$8,データシート1!$A:$BT,MATCH("da_製造業",データシート1!$A$1:$BT$1,0),0)+VLOOKUP($BW19&amp;"_"&amp;$AZ$8,データシート1!$A:$BT,MATCH("da_建設業・鉱業",データシート1!$A$1:$BT$1,0),0)+VLOOKUP($BW19&amp;"_"&amp;$AZ$8,データシート1!$A:$BT,MATCH("da_農林水産業",データシート1!$A$1:$BT$1,0),0)+VLOOKUP($BW19&amp;"_"&amp;$AZ$8,データシート1!$A:$BT,MATCH("da_業務",データシート1!$A$1:$BT$1,0),0)+VLOOKUP($BW19&amp;"_"&amp;$AZ$8,データシート1!$A:$BT,MATCH("da_家庭",データシート1!$A$1:$BT$1,0),0)+VLOOKUP($BW19&amp;"_"&amp;$AZ$8,データシート1!$A:$BT,MATCH("da_鉄道",データシート1!$A$1:$BT$1,0),0))/10^3</f>
        <v>20341.863518312388</v>
      </c>
      <c r="BZ19" s="36"/>
      <c r="CA19" s="33" t="str">
        <f t="shared" si="9"/>
        <v>01333</v>
      </c>
      <c r="CB19" s="33" t="str">
        <f t="shared" si="10"/>
        <v>知内町</v>
      </c>
      <c r="CC19" s="223">
        <f t="shared" si="11"/>
        <v>8.2935208334342543E-3</v>
      </c>
      <c r="CD19" s="223">
        <f t="shared" si="1"/>
        <v>1.3948052213828781</v>
      </c>
      <c r="CE19" s="223">
        <f t="shared" si="1"/>
        <v>0</v>
      </c>
      <c r="CF19" s="223">
        <f t="shared" si="1"/>
        <v>0</v>
      </c>
      <c r="CG19" s="223">
        <f t="shared" si="1"/>
        <v>0</v>
      </c>
      <c r="CH19" s="223">
        <f t="shared" si="1"/>
        <v>0</v>
      </c>
      <c r="CI19" s="223">
        <f t="shared" si="12"/>
        <v>1.4030987422163124</v>
      </c>
      <c r="CK19" s="18" t="str">
        <f t="shared" si="13"/>
        <v>01333</v>
      </c>
      <c r="CL19" s="18" t="str">
        <f t="shared" si="14"/>
        <v>知内町</v>
      </c>
      <c r="CM19" s="18">
        <f>VLOOKUP($CK19&amp;"_"&amp;$AZ$7,データシート1!$A:$BT,MATCH("ca_太陽光発電（10kW未満）",データシート1!$A$1:$BT$1,0),0)</f>
        <v>25</v>
      </c>
      <c r="CN19" s="18">
        <f>VLOOKUP($CK19&amp;"_"&amp;$AZ$5,データシート1!$A:$BT,MATCH("ab_家庭",データシート1!$A$1:$BT$1,0),0)</f>
        <v>2025</v>
      </c>
      <c r="CO19" s="223">
        <f t="shared" si="15"/>
        <v>1.2345679012345678E-2</v>
      </c>
    </row>
    <row r="20" spans="1:94" ht="30" customHeight="1">
      <c r="A20" s="173"/>
      <c r="B20" s="484"/>
      <c r="C20" s="229"/>
      <c r="D20" s="229"/>
      <c r="E20" s="229"/>
      <c r="F20" s="229"/>
      <c r="G20" s="229"/>
      <c r="H20" s="229"/>
      <c r="I20" s="229"/>
      <c r="J20" s="229"/>
      <c r="K20" s="468"/>
      <c r="L20" s="229"/>
      <c r="M20" s="484"/>
      <c r="N20" s="229"/>
      <c r="O20" s="229"/>
      <c r="P20" s="229"/>
      <c r="Q20" s="229"/>
      <c r="R20" s="229"/>
      <c r="S20" s="229"/>
      <c r="T20" s="229"/>
      <c r="U20" s="229"/>
      <c r="V20" s="229"/>
      <c r="W20" s="468"/>
      <c r="X20" s="229"/>
      <c r="Y20" s="484"/>
      <c r="Z20" s="229"/>
      <c r="AA20" s="229"/>
      <c r="AB20" s="229"/>
      <c r="AC20" s="229"/>
      <c r="AD20" s="229"/>
      <c r="AE20" s="229"/>
      <c r="AF20" s="229"/>
      <c r="AG20" s="229"/>
      <c r="AH20" s="229"/>
      <c r="AI20" s="468"/>
      <c r="AJ20" s="173"/>
      <c r="AK20" s="467"/>
      <c r="AL20" s="173"/>
      <c r="AM20" s="173"/>
      <c r="AN20" s="173"/>
      <c r="AO20" s="173"/>
      <c r="AP20" s="173"/>
      <c r="AQ20" s="173"/>
      <c r="AR20" s="173"/>
      <c r="AS20" s="173"/>
      <c r="AT20" s="473"/>
      <c r="AU20" s="173"/>
      <c r="AX20" s="18" t="str">
        <f>比較地域マスタ!$Y13</f>
        <v>30343</v>
      </c>
      <c r="AY20" s="18" t="str">
        <f>IF(IFERROR(比較地域マスタ!$Z13,"")=0,"",IFERROR(比較地域マスタ!$Z13,""))</f>
        <v>九度山町</v>
      </c>
      <c r="BC20" s="844" t="str">
        <f t="shared" si="0"/>
        <v>30343</v>
      </c>
      <c r="BD20" s="1031" t="str">
        <f t="shared" si="2"/>
        <v>九度山町</v>
      </c>
      <c r="BE20" s="34">
        <f>VLOOKUP($BC20&amp;"_"&amp;$AZ$7,データシート1!$A:$BT,MATCH("cb_"&amp;BE$12,データシート1!$A$1:$BT$1,0),0)</f>
        <v>348.1</v>
      </c>
      <c r="BF20" s="34">
        <f>VLOOKUP($BC20&amp;"_"&amp;$AZ$7,データシート1!$A:$BT,MATCH("cb_"&amp;BF$12,データシート1!$A$1:$BT$1,0),0)</f>
        <v>6157.1999999999989</v>
      </c>
      <c r="BG20" s="34">
        <f>VLOOKUP($BC20&amp;"_"&amp;$AZ$7,データシート1!$A:$BT,MATCH("cb_"&amp;BG$12,データシート1!$A$1:$BT$1,0),0)</f>
        <v>0</v>
      </c>
      <c r="BH20" s="34">
        <f>VLOOKUP($BC20&amp;"_"&amp;$AZ$7,データシート1!$A:$BT,MATCH("cb_"&amp;BH$12,データシート1!$A$1:$BT$1,0),0)</f>
        <v>0</v>
      </c>
      <c r="BI20" s="34">
        <f>VLOOKUP($BC20&amp;"_"&amp;$AZ$7,データシート1!$A:$BT,MATCH("cb_"&amp;BI$12,データシート1!$A$1:$BT$1,0),0)</f>
        <v>0</v>
      </c>
      <c r="BJ20" s="34">
        <f>VLOOKUP($BC20&amp;"_"&amp;$AZ$7,データシート1!$A:$BT,MATCH("cb_"&amp;BJ$12,データシート1!$A$1:$BT$1,0),0)</f>
        <v>0</v>
      </c>
      <c r="BK20" s="34">
        <f t="shared" si="3"/>
        <v>6505.2999999999993</v>
      </c>
      <c r="BL20" s="36"/>
      <c r="BM20" s="844" t="str">
        <f t="shared" si="4"/>
        <v>30343</v>
      </c>
      <c r="BN20" s="1031" t="str">
        <f t="shared" si="5"/>
        <v>九度山町</v>
      </c>
      <c r="BO20" s="34">
        <f>BE20*VLOOKUP(BO$12,別紙!$B$4:$E$10,MATCH("設備利用率",別紙!$B$4:$E$4,0),0)/100*8760/10^3</f>
        <v>417.76177200000001</v>
      </c>
      <c r="BP20" s="34">
        <f>BF20*VLOOKUP(BP$12,別紙!$B$4:$E$10,MATCH("設備利用率",別紙!$B$4:$E$4,0),0)/100*8760/10^3</f>
        <v>8144.4978719999999</v>
      </c>
      <c r="BQ20" s="34">
        <f>BG20*VLOOKUP(BQ$12,別紙!$B$4:$E$10,MATCH("設備利用率",別紙!$B$4:$E$4,0),0)/100*8760/10^3</f>
        <v>0</v>
      </c>
      <c r="BR20" s="34">
        <f>BH20*VLOOKUP(BR$12,別紙!$B$4:$E$10,MATCH("設備利用率",別紙!$B$4:$E$4,0),0)/100*8760/10^3</f>
        <v>0</v>
      </c>
      <c r="BS20" s="34">
        <f>BI20*VLOOKUP(BS$12,別紙!$B$4:$E$10,MATCH("設備利用率",別紙!$B$4:$E$4,0),0)/100*8760/10^3</f>
        <v>0</v>
      </c>
      <c r="BT20" s="34">
        <f>BJ20*VLOOKUP(BT$12,別紙!$B$4:$E$10,MATCH("設備利用率",別紙!$B$4:$E$4,0),0)/100*8760/10^3</f>
        <v>0</v>
      </c>
      <c r="BU20" s="34">
        <f t="shared" si="6"/>
        <v>8562.2596439999998</v>
      </c>
      <c r="BV20" s="36"/>
      <c r="BW20" s="33" t="str">
        <f t="shared" si="7"/>
        <v>30343</v>
      </c>
      <c r="BX20" s="33" t="str">
        <f t="shared" si="8"/>
        <v>九度山町</v>
      </c>
      <c r="BY20" s="33">
        <f>(VLOOKUP($BW20&amp;"_"&amp;$AZ$8,データシート1!$A:$BT,MATCH("da_製造業",データシート1!$A$1:$BT$1,0),0)+VLOOKUP($BW20&amp;"_"&amp;$AZ$8,データシート1!$A:$BT,MATCH("da_建設業・鉱業",データシート1!$A$1:$BT$1,0),0)+VLOOKUP($BW20&amp;"_"&amp;$AZ$8,データシート1!$A:$BT,MATCH("da_農林水産業",データシート1!$A$1:$BT$1,0),0)+VLOOKUP($BW20&amp;"_"&amp;$AZ$8,データシート1!$A:$BT,MATCH("da_業務",データシート1!$A$1:$BT$1,0),0)+VLOOKUP($BW20&amp;"_"&amp;$AZ$8,データシート1!$A:$BT,MATCH("da_家庭",データシート1!$A$1:$BT$1,0),0)+VLOOKUP($BW20&amp;"_"&amp;$AZ$8,データシート1!$A:$BT,MATCH("da_鉄道",データシート1!$A$1:$BT$1,0),0))/10^3</f>
        <v>17304.345600034369</v>
      </c>
      <c r="BZ20" s="36"/>
      <c r="CA20" s="33" t="str">
        <f t="shared" si="9"/>
        <v>30343</v>
      </c>
      <c r="CB20" s="33" t="str">
        <f t="shared" si="10"/>
        <v>九度山町</v>
      </c>
      <c r="CC20" s="223">
        <f t="shared" si="11"/>
        <v>2.4142015055407254E-2</v>
      </c>
      <c r="CD20" s="223">
        <f t="shared" si="1"/>
        <v>0.47066199787317148</v>
      </c>
      <c r="CE20" s="223">
        <f t="shared" si="1"/>
        <v>0</v>
      </c>
      <c r="CF20" s="223">
        <f t="shared" si="1"/>
        <v>0</v>
      </c>
      <c r="CG20" s="223">
        <f t="shared" si="1"/>
        <v>0</v>
      </c>
      <c r="CH20" s="223">
        <f t="shared" si="1"/>
        <v>0</v>
      </c>
      <c r="CI20" s="223">
        <f t="shared" si="12"/>
        <v>0.49480401292857873</v>
      </c>
      <c r="CK20" s="18" t="str">
        <f t="shared" si="13"/>
        <v>30343</v>
      </c>
      <c r="CL20" s="18" t="str">
        <f t="shared" si="14"/>
        <v>九度山町</v>
      </c>
      <c r="CM20" s="18">
        <f>VLOOKUP($CK20&amp;"_"&amp;$AZ$7,データシート1!$A:$BT,MATCH("ca_太陽光発電（10kW未満）",データシート1!$A$1:$BT$1,0),0)</f>
        <v>74</v>
      </c>
      <c r="CN20" s="18">
        <f>VLOOKUP($CK20&amp;"_"&amp;$AZ$5,データシート1!$A:$BT,MATCH("ab_家庭",データシート1!$A$1:$BT$1,0),0)</f>
        <v>1731</v>
      </c>
      <c r="CO20" s="223">
        <f t="shared" si="15"/>
        <v>4.274985557481225E-2</v>
      </c>
    </row>
    <row r="21" spans="1:94" ht="30" customHeight="1">
      <c r="A21" s="173"/>
      <c r="B21" s="484"/>
      <c r="C21" s="229"/>
      <c r="D21" s="229"/>
      <c r="E21" s="229"/>
      <c r="F21" s="229"/>
      <c r="G21" s="229"/>
      <c r="H21" s="229"/>
      <c r="I21" s="229"/>
      <c r="J21" s="229"/>
      <c r="K21" s="468"/>
      <c r="L21" s="229"/>
      <c r="M21" s="484"/>
      <c r="N21" s="229"/>
      <c r="O21" s="229"/>
      <c r="P21" s="229"/>
      <c r="Q21" s="229"/>
      <c r="R21" s="229"/>
      <c r="S21" s="229"/>
      <c r="T21" s="229"/>
      <c r="U21" s="229"/>
      <c r="V21" s="229"/>
      <c r="W21" s="468"/>
      <c r="X21" s="229"/>
      <c r="Y21" s="484"/>
      <c r="Z21" s="229"/>
      <c r="AA21" s="229"/>
      <c r="AB21" s="229"/>
      <c r="AC21" s="229"/>
      <c r="AD21" s="229"/>
      <c r="AE21" s="229"/>
      <c r="AF21" s="229"/>
      <c r="AG21" s="229"/>
      <c r="AH21" s="229"/>
      <c r="AI21" s="468"/>
      <c r="AJ21" s="173"/>
      <c r="AK21" s="467"/>
      <c r="AL21" s="173"/>
      <c r="AM21" s="173"/>
      <c r="AN21" s="173"/>
      <c r="AO21" s="173"/>
      <c r="AP21" s="173"/>
      <c r="AQ21" s="173"/>
      <c r="AR21" s="173"/>
      <c r="AS21" s="173"/>
      <c r="AT21" s="473"/>
      <c r="AU21" s="173"/>
      <c r="AX21" s="18" t="str">
        <f>比較地域マスタ!$Y14</f>
        <v>01638</v>
      </c>
      <c r="AY21" s="18" t="str">
        <f>IF(IFERROR(比較地域マスタ!$Z14,"")=0,"",IFERROR(比較地域マスタ!$Z14,""))</f>
        <v>中札内村</v>
      </c>
      <c r="BC21" s="844" t="str">
        <f t="shared" si="0"/>
        <v>01638</v>
      </c>
      <c r="BD21" s="1031" t="str">
        <f t="shared" si="2"/>
        <v>中札内村</v>
      </c>
      <c r="BE21" s="34">
        <f>VLOOKUP($BC21&amp;"_"&amp;$AZ$7,データシート1!$A:$BT,MATCH("cb_"&amp;BE$12,データシート1!$A$1:$BT$1,0),0)</f>
        <v>565.03199999999993</v>
      </c>
      <c r="BF21" s="34">
        <f>VLOOKUP($BC21&amp;"_"&amp;$AZ$7,データシート1!$A:$BT,MATCH("cb_"&amp;BF$12,データシート1!$A$1:$BT$1,0),0)</f>
        <v>6021.4000000000005</v>
      </c>
      <c r="BG21" s="34">
        <f>VLOOKUP($BC21&amp;"_"&amp;$AZ$7,データシート1!$A:$BT,MATCH("cb_"&amp;BG$12,データシート1!$A$1:$BT$1,0),0)</f>
        <v>0</v>
      </c>
      <c r="BH21" s="34">
        <f>VLOOKUP($BC21&amp;"_"&amp;$AZ$7,データシート1!$A:$BT,MATCH("cb_"&amp;BH$12,データシート1!$A$1:$BT$1,0),0)</f>
        <v>49.9</v>
      </c>
      <c r="BI21" s="34">
        <f>VLOOKUP($BC21&amp;"_"&amp;$AZ$7,データシート1!$A:$BT,MATCH("cb_"&amp;BI$12,データシート1!$A$1:$BT$1,0),0)</f>
        <v>0</v>
      </c>
      <c r="BJ21" s="34">
        <f>VLOOKUP($BC21&amp;"_"&amp;$AZ$7,データシート1!$A:$BT,MATCH("cb_"&amp;BJ$12,データシート1!$A$1:$BT$1,0),0)</f>
        <v>0</v>
      </c>
      <c r="BK21" s="34">
        <f t="shared" si="3"/>
        <v>6636.3320000000003</v>
      </c>
      <c r="BL21" s="36"/>
      <c r="BM21" s="844" t="str">
        <f t="shared" si="4"/>
        <v>01638</v>
      </c>
      <c r="BN21" s="1031" t="str">
        <f t="shared" si="5"/>
        <v>中札内村</v>
      </c>
      <c r="BO21" s="34">
        <f>BE21*VLOOKUP(BO$12,別紙!$B$4:$E$10,MATCH("設備利用率",別紙!$B$4:$E$4,0),0)/100*8760/10^3</f>
        <v>678.10620383999981</v>
      </c>
      <c r="BP21" s="34">
        <f>BF21*VLOOKUP(BP$12,別紙!$B$4:$E$10,MATCH("設備利用率",別紙!$B$4:$E$4,0),0)/100*8760/10^3</f>
        <v>7964.867064</v>
      </c>
      <c r="BQ21" s="34">
        <f>BG21*VLOOKUP(BQ$12,別紙!$B$4:$E$10,MATCH("設備利用率",別紙!$B$4:$E$4,0),0)/100*8760/10^3</f>
        <v>0</v>
      </c>
      <c r="BR21" s="34">
        <f>BH21*VLOOKUP(BR$12,別紙!$B$4:$E$10,MATCH("設備利用率",別紙!$B$4:$E$4,0),0)/100*8760/10^3</f>
        <v>262.27440000000001</v>
      </c>
      <c r="BS21" s="34">
        <f>BI21*VLOOKUP(BS$12,別紙!$B$4:$E$10,MATCH("設備利用率",別紙!$B$4:$E$4,0),0)/100*8760/10^3</f>
        <v>0</v>
      </c>
      <c r="BT21" s="34">
        <f>BJ21*VLOOKUP(BT$12,別紙!$B$4:$E$10,MATCH("設備利用率",別紙!$B$4:$E$4,0),0)/100*8760/10^3</f>
        <v>0</v>
      </c>
      <c r="BU21" s="34">
        <f t="shared" si="6"/>
        <v>8905.2476678399998</v>
      </c>
      <c r="BV21" s="36"/>
      <c r="BW21" s="33" t="str">
        <f t="shared" si="7"/>
        <v>01638</v>
      </c>
      <c r="BX21" s="33" t="str">
        <f t="shared" si="8"/>
        <v>中札内村</v>
      </c>
      <c r="BY21" s="33">
        <f>(VLOOKUP($BW21&amp;"_"&amp;$AZ$8,データシート1!$A:$BT,MATCH("da_製造業",データシート1!$A$1:$BT$1,0),0)+VLOOKUP($BW21&amp;"_"&amp;$AZ$8,データシート1!$A:$BT,MATCH("da_建設業・鉱業",データシート1!$A$1:$BT$1,0),0)+VLOOKUP($BW21&amp;"_"&amp;$AZ$8,データシート1!$A:$BT,MATCH("da_農林水産業",データシート1!$A$1:$BT$1,0),0)+VLOOKUP($BW21&amp;"_"&amp;$AZ$8,データシート1!$A:$BT,MATCH("da_業務",データシート1!$A$1:$BT$1,0),0)+VLOOKUP($BW21&amp;"_"&amp;$AZ$8,データシート1!$A:$BT,MATCH("da_家庭",データシート1!$A$1:$BT$1,0),0)+VLOOKUP($BW21&amp;"_"&amp;$AZ$8,データシート1!$A:$BT,MATCH("da_鉄道",データシート1!$A$1:$BT$1,0),0))/10^3</f>
        <v>35091.371074154296</v>
      </c>
      <c r="BZ21" s="36"/>
      <c r="CA21" s="33" t="str">
        <f t="shared" si="9"/>
        <v>01638</v>
      </c>
      <c r="CB21" s="33" t="str">
        <f t="shared" si="10"/>
        <v>中札内村</v>
      </c>
      <c r="CC21" s="223">
        <f t="shared" si="11"/>
        <v>1.932401565065785E-2</v>
      </c>
      <c r="CD21" s="223">
        <f t="shared" si="1"/>
        <v>0.22697508875241215</v>
      </c>
      <c r="CE21" s="223">
        <f t="shared" si="1"/>
        <v>0</v>
      </c>
      <c r="CF21" s="223">
        <f t="shared" si="1"/>
        <v>7.4740425344386697E-3</v>
      </c>
      <c r="CG21" s="223">
        <f t="shared" si="1"/>
        <v>0</v>
      </c>
      <c r="CH21" s="223">
        <f t="shared" si="1"/>
        <v>0</v>
      </c>
      <c r="CI21" s="223">
        <f t="shared" si="12"/>
        <v>0.25377314693750869</v>
      </c>
      <c r="CK21" s="18" t="str">
        <f t="shared" si="13"/>
        <v>01638</v>
      </c>
      <c r="CL21" s="18" t="str">
        <f t="shared" si="14"/>
        <v>中札内村</v>
      </c>
      <c r="CM21" s="18">
        <f>VLOOKUP($CK21&amp;"_"&amp;$AZ$7,データシート1!$A:$BT,MATCH("ca_太陽光発電（10kW未満）",データシート1!$A$1:$BT$1,0),0)</f>
        <v>96</v>
      </c>
      <c r="CN21" s="18">
        <f>VLOOKUP($CK21&amp;"_"&amp;$AZ$5,データシート1!$A:$BT,MATCH("ab_家庭",データシート1!$A$1:$BT$1,0),0)</f>
        <v>1932</v>
      </c>
      <c r="CO21" s="223">
        <f t="shared" si="15"/>
        <v>4.9689440993788817E-2</v>
      </c>
    </row>
    <row r="22" spans="1:94" ht="30" customHeight="1">
      <c r="A22" s="173"/>
      <c r="B22" s="484"/>
      <c r="C22" s="229"/>
      <c r="D22" s="229"/>
      <c r="E22" s="229"/>
      <c r="F22" s="229"/>
      <c r="G22" s="229"/>
      <c r="H22" s="229"/>
      <c r="I22" s="229"/>
      <c r="J22" s="229"/>
      <c r="K22" s="468"/>
      <c r="L22" s="229"/>
      <c r="M22" s="484"/>
      <c r="N22" s="229"/>
      <c r="O22" s="229"/>
      <c r="P22" s="229"/>
      <c r="Q22" s="229"/>
      <c r="R22" s="229"/>
      <c r="S22" s="229"/>
      <c r="T22" s="229"/>
      <c r="U22" s="229"/>
      <c r="V22" s="229"/>
      <c r="W22" s="468"/>
      <c r="X22" s="229"/>
      <c r="Y22" s="484"/>
      <c r="Z22" s="229"/>
      <c r="AA22" s="229"/>
      <c r="AB22" s="229"/>
      <c r="AC22" s="229"/>
      <c r="AD22" s="229"/>
      <c r="AE22" s="229"/>
      <c r="AF22" s="229"/>
      <c r="AG22" s="229"/>
      <c r="AH22" s="229"/>
      <c r="AI22" s="468"/>
      <c r="AJ22" s="173"/>
      <c r="AK22" s="467"/>
      <c r="AL22" s="173"/>
      <c r="AM22" s="173"/>
      <c r="AN22" s="173"/>
      <c r="AO22" s="173"/>
      <c r="AP22" s="173"/>
      <c r="AQ22" s="173"/>
      <c r="AR22" s="173"/>
      <c r="AS22" s="173"/>
      <c r="AT22" s="473"/>
      <c r="AU22" s="173"/>
      <c r="AX22" s="18" t="str">
        <f>比較地域マスタ!$Y15</f>
        <v>43423</v>
      </c>
      <c r="AY22" s="18" t="str">
        <f>IF(IFERROR(比較地域マスタ!$Z15,"")=0,"",IFERROR(比較地域マスタ!$Z15,""))</f>
        <v>南小国町</v>
      </c>
      <c r="BC22" s="844" t="str">
        <f t="shared" si="0"/>
        <v>43423</v>
      </c>
      <c r="BD22" s="1031" t="str">
        <f t="shared" si="2"/>
        <v>南小国町</v>
      </c>
      <c r="BE22" s="34">
        <f>VLOOKUP($BC22&amp;"_"&amp;$AZ$7,データシート1!$A:$BT,MATCH("cb_"&amp;BE$12,データシート1!$A$1:$BT$1,0),0)</f>
        <v>626.39999999999986</v>
      </c>
      <c r="BF22" s="34">
        <f>VLOOKUP($BC22&amp;"_"&amp;$AZ$7,データシート1!$A:$BT,MATCH("cb_"&amp;BF$12,データシート1!$A$1:$BT$1,0),0)</f>
        <v>314.39999999999998</v>
      </c>
      <c r="BG22" s="34">
        <f>VLOOKUP($BC22&amp;"_"&amp;$AZ$7,データシート1!$A:$BT,MATCH("cb_"&amp;BG$12,データシート1!$A$1:$BT$1,0),0)</f>
        <v>0</v>
      </c>
      <c r="BH22" s="34">
        <f>VLOOKUP($BC22&amp;"_"&amp;$AZ$7,データシート1!$A:$BT,MATCH("cb_"&amp;BH$12,データシート1!$A$1:$BT$1,0),0)</f>
        <v>0</v>
      </c>
      <c r="BI22" s="34">
        <f>VLOOKUP($BC22&amp;"_"&amp;$AZ$7,データシート1!$A:$BT,MATCH("cb_"&amp;BI$12,データシート1!$A$1:$BT$1,0),0)</f>
        <v>0</v>
      </c>
      <c r="BJ22" s="34">
        <f>VLOOKUP($BC22&amp;"_"&amp;$AZ$7,データシート1!$A:$BT,MATCH("cb_"&amp;BJ$12,データシート1!$A$1:$BT$1,0),0)</f>
        <v>49.9</v>
      </c>
      <c r="BK22" s="34">
        <f t="shared" si="3"/>
        <v>990.69999999999982</v>
      </c>
      <c r="BL22" s="36"/>
      <c r="BM22" s="844" t="str">
        <f t="shared" si="4"/>
        <v>43423</v>
      </c>
      <c r="BN22" s="1031" t="str">
        <f t="shared" si="5"/>
        <v>南小国町</v>
      </c>
      <c r="BO22" s="34">
        <f>BE22*VLOOKUP(BO$12,別紙!$B$4:$E$10,MATCH("設備利用率",別紙!$B$4:$E$4,0),0)/100*8760/10^3</f>
        <v>751.7551679999998</v>
      </c>
      <c r="BP22" s="34">
        <f>BF22*VLOOKUP(BP$12,別紙!$B$4:$E$10,MATCH("設備利用率",別紙!$B$4:$E$4,0),0)/100*8760/10^3</f>
        <v>415.87574399999994</v>
      </c>
      <c r="BQ22" s="34">
        <f>BG22*VLOOKUP(BQ$12,別紙!$B$4:$E$10,MATCH("設備利用率",別紙!$B$4:$E$4,0),0)/100*8760/10^3</f>
        <v>0</v>
      </c>
      <c r="BR22" s="34">
        <f>BH22*VLOOKUP(BR$12,別紙!$B$4:$E$10,MATCH("設備利用率",別紙!$B$4:$E$4,0),0)/100*8760/10^3</f>
        <v>0</v>
      </c>
      <c r="BS22" s="34">
        <f>BI22*VLOOKUP(BS$12,別紙!$B$4:$E$10,MATCH("設備利用率",別紙!$B$4:$E$4,0),0)/100*8760/10^3</f>
        <v>0</v>
      </c>
      <c r="BT22" s="34">
        <f>BJ22*VLOOKUP(BT$12,別紙!$B$4:$E$10,MATCH("設備利用率",別紙!$B$4:$E$4,0),0)/100*8760/10^3</f>
        <v>349.69920000000002</v>
      </c>
      <c r="BU22" s="34">
        <f t="shared" si="6"/>
        <v>1517.3301119999996</v>
      </c>
      <c r="BV22" s="36"/>
      <c r="BW22" s="33" t="str">
        <f t="shared" si="7"/>
        <v>43423</v>
      </c>
      <c r="BX22" s="33" t="str">
        <f t="shared" si="8"/>
        <v>南小国町</v>
      </c>
      <c r="BY22" s="33">
        <f>(VLOOKUP($BW22&amp;"_"&amp;$AZ$8,データシート1!$A:$BT,MATCH("da_製造業",データシート1!$A$1:$BT$1,0),0)+VLOOKUP($BW22&amp;"_"&amp;$AZ$8,データシート1!$A:$BT,MATCH("da_建設業・鉱業",データシート1!$A$1:$BT$1,0),0)+VLOOKUP($BW22&amp;"_"&amp;$AZ$8,データシート1!$A:$BT,MATCH("da_農林水産業",データシート1!$A$1:$BT$1,0),0)+VLOOKUP($BW22&amp;"_"&amp;$AZ$8,データシート1!$A:$BT,MATCH("da_業務",データシート1!$A$1:$BT$1,0),0)+VLOOKUP($BW22&amp;"_"&amp;$AZ$8,データシート1!$A:$BT,MATCH("da_家庭",データシート1!$A$1:$BT$1,0),0)+VLOOKUP($BW22&amp;"_"&amp;$AZ$8,データシート1!$A:$BT,MATCH("da_鉄道",データシート1!$A$1:$BT$1,0),0))/10^3</f>
        <v>19994.972534035431</v>
      </c>
      <c r="BZ22" s="36"/>
      <c r="CA22" s="33" t="str">
        <f t="shared" si="9"/>
        <v>43423</v>
      </c>
      <c r="CB22" s="33" t="str">
        <f t="shared" si="10"/>
        <v>南小国町</v>
      </c>
      <c r="CC22" s="223">
        <f t="shared" si="11"/>
        <v>3.7597209334514596E-2</v>
      </c>
      <c r="CD22" s="223">
        <f t="shared" si="1"/>
        <v>2.0799015517130443E-2</v>
      </c>
      <c r="CE22" s="223">
        <f t="shared" si="1"/>
        <v>0</v>
      </c>
      <c r="CF22" s="223">
        <f t="shared" si="1"/>
        <v>0</v>
      </c>
      <c r="CG22" s="223">
        <f t="shared" si="1"/>
        <v>0</v>
      </c>
      <c r="CH22" s="223">
        <f t="shared" si="1"/>
        <v>1.7489356357191402E-2</v>
      </c>
      <c r="CI22" s="223">
        <f t="shared" si="12"/>
        <v>7.5885581208836428E-2</v>
      </c>
      <c r="CK22" s="18" t="str">
        <f t="shared" si="13"/>
        <v>43423</v>
      </c>
      <c r="CL22" s="18" t="str">
        <f t="shared" si="14"/>
        <v>南小国町</v>
      </c>
      <c r="CM22" s="18">
        <f>VLOOKUP($CK22&amp;"_"&amp;$AZ$7,データシート1!$A:$BT,MATCH("ca_太陽光発電（10kW未満）",データシート1!$A$1:$BT$1,0),0)</f>
        <v>130</v>
      </c>
      <c r="CN22" s="18">
        <f>VLOOKUP($CK22&amp;"_"&amp;$AZ$5,データシート1!$A:$BT,MATCH("ab_家庭",データシート1!$A$1:$BT$1,0),0)</f>
        <v>1793</v>
      </c>
      <c r="CO22" s="223">
        <f t="shared" si="15"/>
        <v>7.2504182933630784E-2</v>
      </c>
    </row>
    <row r="23" spans="1:94" ht="30" customHeight="1">
      <c r="A23" s="173"/>
      <c r="B23" s="484"/>
      <c r="C23" s="229"/>
      <c r="D23" s="229"/>
      <c r="E23" s="229"/>
      <c r="F23" s="229"/>
      <c r="G23" s="229"/>
      <c r="H23" s="229"/>
      <c r="I23" s="229"/>
      <c r="J23" s="229"/>
      <c r="K23" s="468"/>
      <c r="L23" s="229"/>
      <c r="M23" s="484"/>
      <c r="N23" s="229"/>
      <c r="O23" s="229"/>
      <c r="P23" s="229"/>
      <c r="Q23" s="229"/>
      <c r="R23" s="229"/>
      <c r="S23" s="229"/>
      <c r="T23" s="229"/>
      <c r="U23" s="229"/>
      <c r="V23" s="229"/>
      <c r="W23" s="468"/>
      <c r="X23" s="229"/>
      <c r="Y23" s="484"/>
      <c r="Z23" s="229"/>
      <c r="AA23" s="229"/>
      <c r="AB23" s="229"/>
      <c r="AC23" s="229"/>
      <c r="AD23" s="229"/>
      <c r="AE23" s="229"/>
      <c r="AF23" s="229"/>
      <c r="AG23" s="229"/>
      <c r="AH23" s="229"/>
      <c r="AI23" s="468"/>
      <c r="AJ23" s="173"/>
      <c r="AK23" s="467"/>
      <c r="AL23" s="173"/>
      <c r="AM23" s="173"/>
      <c r="AN23" s="173"/>
      <c r="AO23" s="173"/>
      <c r="AP23" s="173"/>
      <c r="AQ23" s="173"/>
      <c r="AR23" s="173"/>
      <c r="AS23" s="173"/>
      <c r="AT23" s="473"/>
      <c r="AU23" s="173"/>
      <c r="AX23" s="18" t="str">
        <f>比較地域マスタ!$Y16</f>
        <v>07367</v>
      </c>
      <c r="AY23" s="18" t="str">
        <f>IF(IFERROR(比較地域マスタ!$Z16,"")=0,"",IFERROR(比較地域マスタ!$Z16,""))</f>
        <v>只見町</v>
      </c>
      <c r="BC23" s="844" t="str">
        <f t="shared" si="0"/>
        <v>07367</v>
      </c>
      <c r="BD23" s="1031" t="str">
        <f t="shared" si="2"/>
        <v>只見町</v>
      </c>
      <c r="BE23" s="34">
        <f>VLOOKUP($BC23&amp;"_"&amp;$AZ$7,データシート1!$A:$BT,MATCH("cb_"&amp;BE$12,データシート1!$A$1:$BT$1,0),0)</f>
        <v>148.20000000000002</v>
      </c>
      <c r="BF23" s="34">
        <f>VLOOKUP($BC23&amp;"_"&amp;$AZ$7,データシート1!$A:$BT,MATCH("cb_"&amp;BF$12,データシート1!$A$1:$BT$1,0),0)</f>
        <v>150.69999999999999</v>
      </c>
      <c r="BG23" s="34">
        <f>VLOOKUP($BC23&amp;"_"&amp;$AZ$7,データシート1!$A:$BT,MATCH("cb_"&amp;BG$12,データシート1!$A$1:$BT$1,0),0)</f>
        <v>0</v>
      </c>
      <c r="BH23" s="34">
        <f>VLOOKUP($BC23&amp;"_"&amp;$AZ$7,データシート1!$A:$BT,MATCH("cb_"&amp;BH$12,データシート1!$A$1:$BT$1,0),0)</f>
        <v>0</v>
      </c>
      <c r="BI23" s="34">
        <f>VLOOKUP($BC23&amp;"_"&amp;$AZ$7,データシート1!$A:$BT,MATCH("cb_"&amp;BI$12,データシート1!$A$1:$BT$1,0),0)</f>
        <v>0</v>
      </c>
      <c r="BJ23" s="34">
        <f>VLOOKUP($BC23&amp;"_"&amp;$AZ$7,データシート1!$A:$BT,MATCH("cb_"&amp;BJ$12,データシート1!$A$1:$BT$1,0),0)</f>
        <v>0</v>
      </c>
      <c r="BK23" s="34">
        <f t="shared" si="3"/>
        <v>298.89999999999998</v>
      </c>
      <c r="BL23" s="36"/>
      <c r="BM23" s="844" t="str">
        <f t="shared" si="4"/>
        <v>07367</v>
      </c>
      <c r="BN23" s="1031" t="str">
        <f t="shared" si="5"/>
        <v>只見町</v>
      </c>
      <c r="BO23" s="34">
        <f>BE23*VLOOKUP(BO$12,別紙!$B$4:$E$10,MATCH("設備利用率",別紙!$B$4:$E$4,0),0)/100*8760/10^3</f>
        <v>177.85778399999998</v>
      </c>
      <c r="BP23" s="34">
        <f>BF23*VLOOKUP(BP$12,別紙!$B$4:$E$10,MATCH("設備利用率",別紙!$B$4:$E$4,0),0)/100*8760/10^3</f>
        <v>199.33993199999998</v>
      </c>
      <c r="BQ23" s="34">
        <f>BG23*VLOOKUP(BQ$12,別紙!$B$4:$E$10,MATCH("設備利用率",別紙!$B$4:$E$4,0),0)/100*8760/10^3</f>
        <v>0</v>
      </c>
      <c r="BR23" s="34">
        <f>BH23*VLOOKUP(BR$12,別紙!$B$4:$E$10,MATCH("設備利用率",別紙!$B$4:$E$4,0),0)/100*8760/10^3</f>
        <v>0</v>
      </c>
      <c r="BS23" s="34">
        <f>BI23*VLOOKUP(BS$12,別紙!$B$4:$E$10,MATCH("設備利用率",別紙!$B$4:$E$4,0),0)/100*8760/10^3</f>
        <v>0</v>
      </c>
      <c r="BT23" s="34">
        <f>BJ23*VLOOKUP(BT$12,別紙!$B$4:$E$10,MATCH("設備利用率",別紙!$B$4:$E$4,0),0)/100*8760/10^3</f>
        <v>0</v>
      </c>
      <c r="BU23" s="34">
        <f t="shared" si="6"/>
        <v>377.19771599999996</v>
      </c>
      <c r="BV23" s="36"/>
      <c r="BW23" s="33" t="str">
        <f t="shared" si="7"/>
        <v>07367</v>
      </c>
      <c r="BX23" s="33" t="str">
        <f t="shared" si="8"/>
        <v>只見町</v>
      </c>
      <c r="BY23" s="33">
        <f>(VLOOKUP($BW23&amp;"_"&amp;$AZ$8,データシート1!$A:$BT,MATCH("da_製造業",データシート1!$A$1:$BT$1,0),0)+VLOOKUP($BW23&amp;"_"&amp;$AZ$8,データシート1!$A:$BT,MATCH("da_建設業・鉱業",データシート1!$A$1:$BT$1,0),0)+VLOOKUP($BW23&amp;"_"&amp;$AZ$8,データシート1!$A:$BT,MATCH("da_農林水産業",データシート1!$A$1:$BT$1,0),0)+VLOOKUP($BW23&amp;"_"&amp;$AZ$8,データシート1!$A:$BT,MATCH("da_業務",データシート1!$A$1:$BT$1,0),0)+VLOOKUP($BW23&amp;"_"&amp;$AZ$8,データシート1!$A:$BT,MATCH("da_家庭",データシート1!$A$1:$BT$1,0),0)+VLOOKUP($BW23&amp;"_"&amp;$AZ$8,データシート1!$A:$BT,MATCH("da_鉄道",データシート1!$A$1:$BT$1,0),0))/10^3</f>
        <v>22637.117617972392</v>
      </c>
      <c r="BZ23" s="36"/>
      <c r="CA23" s="33" t="str">
        <f t="shared" si="9"/>
        <v>07367</v>
      </c>
      <c r="CB23" s="33" t="str">
        <f t="shared" si="10"/>
        <v>只見町</v>
      </c>
      <c r="CC23" s="223">
        <f t="shared" si="11"/>
        <v>7.856909479446823E-3</v>
      </c>
      <c r="CD23" s="223">
        <f t="shared" si="1"/>
        <v>8.805888424670158E-3</v>
      </c>
      <c r="CE23" s="223">
        <f t="shared" si="1"/>
        <v>0</v>
      </c>
      <c r="CF23" s="223">
        <f t="shared" si="1"/>
        <v>0</v>
      </c>
      <c r="CG23" s="223">
        <f t="shared" si="1"/>
        <v>0</v>
      </c>
      <c r="CH23" s="223">
        <f t="shared" si="1"/>
        <v>0</v>
      </c>
      <c r="CI23" s="223">
        <f t="shared" si="12"/>
        <v>1.6662797904116983E-2</v>
      </c>
      <c r="CK23" s="18" t="str">
        <f t="shared" si="13"/>
        <v>07367</v>
      </c>
      <c r="CL23" s="18" t="str">
        <f t="shared" si="14"/>
        <v>只見町</v>
      </c>
      <c r="CM23" s="18">
        <f>VLOOKUP($CK23&amp;"_"&amp;$AZ$7,データシート1!$A:$BT,MATCH("ca_太陽光発電（10kW未満）",データシート1!$A$1:$BT$1,0),0)</f>
        <v>27</v>
      </c>
      <c r="CN23" s="18">
        <f>VLOOKUP($CK23&amp;"_"&amp;$AZ$5,データシート1!$A:$BT,MATCH("ab_家庭",データシート1!$A$1:$BT$1,0),0)</f>
        <v>1833</v>
      </c>
      <c r="CO23" s="223">
        <f t="shared" si="15"/>
        <v>1.4729950900163666E-2</v>
      </c>
    </row>
    <row r="24" spans="1:94" ht="30" customHeight="1">
      <c r="A24" s="173"/>
      <c r="B24" s="484"/>
      <c r="C24" s="229"/>
      <c r="D24" s="229"/>
      <c r="E24" s="229"/>
      <c r="F24" s="229"/>
      <c r="G24" s="229"/>
      <c r="H24" s="229"/>
      <c r="I24" s="229"/>
      <c r="J24" s="229"/>
      <c r="K24" s="468"/>
      <c r="L24" s="229"/>
      <c r="M24" s="484"/>
      <c r="N24" s="229"/>
      <c r="O24" s="229"/>
      <c r="P24" s="229"/>
      <c r="Q24" s="229"/>
      <c r="R24" s="229"/>
      <c r="S24" s="229"/>
      <c r="T24" s="229"/>
      <c r="U24" s="229"/>
      <c r="V24" s="229"/>
      <c r="W24" s="468"/>
      <c r="X24" s="229"/>
      <c r="Y24" s="484"/>
      <c r="Z24" s="229"/>
      <c r="AA24" s="229"/>
      <c r="AB24" s="229"/>
      <c r="AC24" s="229"/>
      <c r="AD24" s="229"/>
      <c r="AE24" s="229"/>
      <c r="AF24" s="229"/>
      <c r="AG24" s="229"/>
      <c r="AH24" s="229"/>
      <c r="AI24" s="468"/>
      <c r="AJ24" s="173"/>
      <c r="AK24" s="467"/>
      <c r="AL24" s="173"/>
      <c r="AM24" s="173"/>
      <c r="AN24" s="173"/>
      <c r="AO24" s="173"/>
      <c r="AP24" s="173"/>
      <c r="AQ24" s="173"/>
      <c r="AR24" s="173"/>
      <c r="AS24" s="173"/>
      <c r="AT24" s="473"/>
      <c r="AU24" s="173"/>
      <c r="AX24" s="18" t="str">
        <f>比較地域マスタ!$Y17</f>
        <v>01469</v>
      </c>
      <c r="AY24" s="18" t="str">
        <f>IF(IFERROR(比較地域マスタ!$Z17,"")=0,"",IFERROR(比較地域マスタ!$Z17,""))</f>
        <v>美深町</v>
      </c>
      <c r="BC24" s="844" t="str">
        <f t="shared" si="0"/>
        <v>01469</v>
      </c>
      <c r="BD24" s="1031" t="str">
        <f t="shared" si="2"/>
        <v>美深町</v>
      </c>
      <c r="BE24" s="34">
        <f>VLOOKUP($BC24&amp;"_"&amp;$AZ$7,データシート1!$A:$BT,MATCH("cb_"&amp;BE$12,データシート1!$A$1:$BT$1,0),0)</f>
        <v>165.10000000000002</v>
      </c>
      <c r="BF24" s="34">
        <f>VLOOKUP($BC24&amp;"_"&amp;$AZ$7,データシート1!$A:$BT,MATCH("cb_"&amp;BF$12,データシート1!$A$1:$BT$1,0),0)</f>
        <v>100</v>
      </c>
      <c r="BG24" s="34">
        <f>VLOOKUP($BC24&amp;"_"&amp;$AZ$7,データシート1!$A:$BT,MATCH("cb_"&amp;BG$12,データシート1!$A$1:$BT$1,0),0)</f>
        <v>0</v>
      </c>
      <c r="BH24" s="34">
        <f>VLOOKUP($BC24&amp;"_"&amp;$AZ$7,データシート1!$A:$BT,MATCH("cb_"&amp;BH$12,データシート1!$A$1:$BT$1,0),0)</f>
        <v>0</v>
      </c>
      <c r="BI24" s="34">
        <f>VLOOKUP($BC24&amp;"_"&amp;$AZ$7,データシート1!$A:$BT,MATCH("cb_"&amp;BI$12,データシート1!$A$1:$BT$1,0),0)</f>
        <v>0</v>
      </c>
      <c r="BJ24" s="34">
        <f>VLOOKUP($BC24&amp;"_"&amp;$AZ$7,データシート1!$A:$BT,MATCH("cb_"&amp;BJ$12,データシート1!$A$1:$BT$1,0),0)</f>
        <v>0</v>
      </c>
      <c r="BK24" s="34">
        <f t="shared" si="3"/>
        <v>265.10000000000002</v>
      </c>
      <c r="BL24" s="36"/>
      <c r="BM24" s="844" t="str">
        <f t="shared" si="4"/>
        <v>01469</v>
      </c>
      <c r="BN24" s="1031" t="str">
        <f t="shared" si="5"/>
        <v>美深町</v>
      </c>
      <c r="BO24" s="34">
        <f>BE24*VLOOKUP(BO$12,別紙!$B$4:$E$10,MATCH("設備利用率",別紙!$B$4:$E$4,0),0)/100*8760/10^3</f>
        <v>198.13981200000003</v>
      </c>
      <c r="BP24" s="34">
        <f>BF24*VLOOKUP(BP$12,別紙!$B$4:$E$10,MATCH("設備利用率",別紙!$B$4:$E$4,0),0)/100*8760/10^3</f>
        <v>132.27600000000001</v>
      </c>
      <c r="BQ24" s="34">
        <f>BG24*VLOOKUP(BQ$12,別紙!$B$4:$E$10,MATCH("設備利用率",別紙!$B$4:$E$4,0),0)/100*8760/10^3</f>
        <v>0</v>
      </c>
      <c r="BR24" s="34">
        <f>BH24*VLOOKUP(BR$12,別紙!$B$4:$E$10,MATCH("設備利用率",別紙!$B$4:$E$4,0),0)/100*8760/10^3</f>
        <v>0</v>
      </c>
      <c r="BS24" s="34">
        <f>BI24*VLOOKUP(BS$12,別紙!$B$4:$E$10,MATCH("設備利用率",別紙!$B$4:$E$4,0),0)/100*8760/10^3</f>
        <v>0</v>
      </c>
      <c r="BT24" s="34">
        <f>BJ24*VLOOKUP(BT$12,別紙!$B$4:$E$10,MATCH("設備利用率",別紙!$B$4:$E$4,0),0)/100*8760/10^3</f>
        <v>0</v>
      </c>
      <c r="BU24" s="34">
        <f t="shared" si="6"/>
        <v>330.41581200000007</v>
      </c>
      <c r="BV24" s="36"/>
      <c r="BW24" s="33" t="str">
        <f t="shared" si="7"/>
        <v>01469</v>
      </c>
      <c r="BX24" s="33" t="str">
        <f t="shared" si="8"/>
        <v>美深町</v>
      </c>
      <c r="BY24" s="33">
        <f>(VLOOKUP($BW24&amp;"_"&amp;$AZ$8,データシート1!$A:$BT,MATCH("da_製造業",データシート1!$A$1:$BT$1,0),0)+VLOOKUP($BW24&amp;"_"&amp;$AZ$8,データシート1!$A:$BT,MATCH("da_建設業・鉱業",データシート1!$A$1:$BT$1,0),0)+VLOOKUP($BW24&amp;"_"&amp;$AZ$8,データシート1!$A:$BT,MATCH("da_農林水産業",データシート1!$A$1:$BT$1,0),0)+VLOOKUP($BW24&amp;"_"&amp;$AZ$8,データシート1!$A:$BT,MATCH("da_業務",データシート1!$A$1:$BT$1,0),0)+VLOOKUP($BW24&amp;"_"&amp;$AZ$8,データシート1!$A:$BT,MATCH("da_家庭",データシート1!$A$1:$BT$1,0),0)+VLOOKUP($BW24&amp;"_"&amp;$AZ$8,データシート1!$A:$BT,MATCH("da_鉄道",データシート1!$A$1:$BT$1,0),0))/10^3</f>
        <v>21015.248944989289</v>
      </c>
      <c r="BZ24" s="36"/>
      <c r="CA24" s="33" t="str">
        <f t="shared" si="9"/>
        <v>01469</v>
      </c>
      <c r="CB24" s="33" t="str">
        <f t="shared" si="10"/>
        <v>美深町</v>
      </c>
      <c r="CC24" s="223">
        <f t="shared" si="11"/>
        <v>9.4283828147200197E-3</v>
      </c>
      <c r="CD24" s="223">
        <f t="shared" si="1"/>
        <v>6.29428660808412E-3</v>
      </c>
      <c r="CE24" s="223">
        <f t="shared" si="1"/>
        <v>0</v>
      </c>
      <c r="CF24" s="223">
        <f t="shared" si="1"/>
        <v>0</v>
      </c>
      <c r="CG24" s="223">
        <f t="shared" si="1"/>
        <v>0</v>
      </c>
      <c r="CH24" s="223">
        <f t="shared" si="1"/>
        <v>0</v>
      </c>
      <c r="CI24" s="223">
        <f t="shared" si="12"/>
        <v>1.5722669422804141E-2</v>
      </c>
      <c r="CK24" s="18" t="str">
        <f t="shared" si="13"/>
        <v>01469</v>
      </c>
      <c r="CL24" s="18" t="str">
        <f t="shared" si="14"/>
        <v>美深町</v>
      </c>
      <c r="CM24" s="18">
        <f>VLOOKUP($CK24&amp;"_"&amp;$AZ$7,データシート1!$A:$BT,MATCH("ca_太陽光発電（10kW未満）",データシート1!$A$1:$BT$1,0),0)</f>
        <v>24</v>
      </c>
      <c r="CN24" s="18">
        <f>VLOOKUP($CK24&amp;"_"&amp;$AZ$5,データシート1!$A:$BT,MATCH("ab_家庭",データシート1!$A$1:$BT$1,0),0)</f>
        <v>2073</v>
      </c>
      <c r="CO24" s="223">
        <f t="shared" si="15"/>
        <v>1.1577424023154847E-2</v>
      </c>
      <c r="CP24" s="23"/>
    </row>
    <row r="25" spans="1:94" ht="30" customHeight="1">
      <c r="A25" s="173"/>
      <c r="B25" s="484"/>
      <c r="C25" s="229"/>
      <c r="D25" s="229"/>
      <c r="E25" s="229"/>
      <c r="F25" s="229"/>
      <c r="G25" s="229"/>
      <c r="H25" s="229"/>
      <c r="I25" s="229"/>
      <c r="J25" s="229"/>
      <c r="K25" s="468"/>
      <c r="L25" s="229"/>
      <c r="M25" s="484"/>
      <c r="N25" s="229"/>
      <c r="O25" s="229"/>
      <c r="P25" s="229"/>
      <c r="Q25" s="229"/>
      <c r="R25" s="229"/>
      <c r="S25" s="229"/>
      <c r="T25" s="229"/>
      <c r="U25" s="229"/>
      <c r="V25" s="229"/>
      <c r="W25" s="468"/>
      <c r="X25" s="229"/>
      <c r="Y25" s="484"/>
      <c r="Z25" s="229"/>
      <c r="AA25" s="229"/>
      <c r="AB25" s="229"/>
      <c r="AC25" s="229"/>
      <c r="AD25" s="229"/>
      <c r="AE25" s="229"/>
      <c r="AF25" s="229"/>
      <c r="AG25" s="229"/>
      <c r="AH25" s="229"/>
      <c r="AI25" s="468"/>
      <c r="AJ25" s="173"/>
      <c r="AK25" s="467"/>
      <c r="AL25" s="173"/>
      <c r="AM25" s="173"/>
      <c r="AN25" s="173"/>
      <c r="AO25" s="173"/>
      <c r="AP25" s="173"/>
      <c r="AQ25" s="173"/>
      <c r="AR25" s="173"/>
      <c r="AS25" s="173"/>
      <c r="AT25" s="473"/>
      <c r="AU25" s="173"/>
      <c r="AX25" s="18" t="str">
        <f>比較地域マスタ!$Y18</f>
        <v>06366</v>
      </c>
      <c r="AY25" s="18" t="str">
        <f>IF(IFERROR(比較地域マスタ!$Z18,"")=0,"",IFERROR(比較地域マスタ!$Z18,""))</f>
        <v>鮭川村</v>
      </c>
      <c r="BC25" s="844" t="str">
        <f t="shared" si="0"/>
        <v>06366</v>
      </c>
      <c r="BD25" s="1031" t="str">
        <f t="shared" si="2"/>
        <v>鮭川村</v>
      </c>
      <c r="BE25" s="34">
        <f>VLOOKUP($BC25&amp;"_"&amp;$AZ$7,データシート1!$A:$BT,MATCH("cb_"&amp;BE$12,データシート1!$A$1:$BT$1,0),0)</f>
        <v>108.10000000000001</v>
      </c>
      <c r="BF25" s="34">
        <f>VLOOKUP($BC25&amp;"_"&amp;$AZ$7,データシート1!$A:$BT,MATCH("cb_"&amp;BF$12,データシート1!$A$1:$BT$1,0),0)</f>
        <v>42.899999999999991</v>
      </c>
      <c r="BG25" s="34">
        <f>VLOOKUP($BC25&amp;"_"&amp;$AZ$7,データシート1!$A:$BT,MATCH("cb_"&amp;BG$12,データシート1!$A$1:$BT$1,0),0)</f>
        <v>0</v>
      </c>
      <c r="BH25" s="34">
        <f>VLOOKUP($BC25&amp;"_"&amp;$AZ$7,データシート1!$A:$BT,MATCH("cb_"&amp;BH$12,データシート1!$A$1:$BT$1,0),0)</f>
        <v>0</v>
      </c>
      <c r="BI25" s="34">
        <f>VLOOKUP($BC25&amp;"_"&amp;$AZ$7,データシート1!$A:$BT,MATCH("cb_"&amp;BI$12,データシート1!$A$1:$BT$1,0),0)</f>
        <v>0</v>
      </c>
      <c r="BJ25" s="34">
        <f>VLOOKUP($BC25&amp;"_"&amp;$AZ$7,データシート1!$A:$BT,MATCH("cb_"&amp;BJ$12,データシート1!$A$1:$BT$1,0),0)</f>
        <v>0</v>
      </c>
      <c r="BK25" s="34">
        <f t="shared" si="3"/>
        <v>151</v>
      </c>
      <c r="BL25" s="36"/>
      <c r="BM25" s="844" t="str">
        <f t="shared" si="4"/>
        <v>06366</v>
      </c>
      <c r="BN25" s="1031" t="str">
        <f t="shared" si="5"/>
        <v>鮭川村</v>
      </c>
      <c r="BO25" s="34">
        <f>BE25*VLOOKUP(BO$12,別紙!$B$4:$E$10,MATCH("設備利用率",別紙!$B$4:$E$4,0),0)/100*8760/10^3</f>
        <v>129.73297199999999</v>
      </c>
      <c r="BP25" s="34">
        <f>BF25*VLOOKUP(BP$12,別紙!$B$4:$E$10,MATCH("設備利用率",別紙!$B$4:$E$4,0),0)/100*8760/10^3</f>
        <v>56.746403999999991</v>
      </c>
      <c r="BQ25" s="34">
        <f>BG25*VLOOKUP(BQ$12,別紙!$B$4:$E$10,MATCH("設備利用率",別紙!$B$4:$E$4,0),0)/100*8760/10^3</f>
        <v>0</v>
      </c>
      <c r="BR25" s="34">
        <f>BH25*VLOOKUP(BR$12,別紙!$B$4:$E$10,MATCH("設備利用率",別紙!$B$4:$E$4,0),0)/100*8760/10^3</f>
        <v>0</v>
      </c>
      <c r="BS25" s="34">
        <f>BI25*VLOOKUP(BS$12,別紙!$B$4:$E$10,MATCH("設備利用率",別紙!$B$4:$E$4,0),0)/100*8760/10^3</f>
        <v>0</v>
      </c>
      <c r="BT25" s="34">
        <f>BJ25*VLOOKUP(BT$12,別紙!$B$4:$E$10,MATCH("設備利用率",別紙!$B$4:$E$4,0),0)/100*8760/10^3</f>
        <v>0</v>
      </c>
      <c r="BU25" s="34">
        <f t="shared" si="6"/>
        <v>186.47937599999997</v>
      </c>
      <c r="BV25" s="36"/>
      <c r="BW25" s="33" t="str">
        <f t="shared" si="7"/>
        <v>06366</v>
      </c>
      <c r="BX25" s="33" t="str">
        <f t="shared" si="8"/>
        <v>鮭川村</v>
      </c>
      <c r="BY25" s="33">
        <f>(VLOOKUP($BW25&amp;"_"&amp;$AZ$8,データシート1!$A:$BT,MATCH("da_製造業",データシート1!$A$1:$BT$1,0),0)+VLOOKUP($BW25&amp;"_"&amp;$AZ$8,データシート1!$A:$BT,MATCH("da_建設業・鉱業",データシート1!$A$1:$BT$1,0),0)+VLOOKUP($BW25&amp;"_"&amp;$AZ$8,データシート1!$A:$BT,MATCH("da_農林水産業",データシート1!$A$1:$BT$1,0),0)+VLOOKUP($BW25&amp;"_"&amp;$AZ$8,データシート1!$A:$BT,MATCH("da_業務",データシート1!$A$1:$BT$1,0),0)+VLOOKUP($BW25&amp;"_"&amp;$AZ$8,データシート1!$A:$BT,MATCH("da_家庭",データシート1!$A$1:$BT$1,0),0)+VLOOKUP($BW25&amp;"_"&amp;$AZ$8,データシート1!$A:$BT,MATCH("da_鉄道",データシート1!$A$1:$BT$1,0),0))/10^3</f>
        <v>18754.179428675448</v>
      </c>
      <c r="BZ25" s="36"/>
      <c r="CA25" s="33" t="str">
        <f t="shared" si="9"/>
        <v>06366</v>
      </c>
      <c r="CB25" s="33" t="str">
        <f t="shared" si="10"/>
        <v>鮭川村</v>
      </c>
      <c r="CC25" s="223">
        <f t="shared" si="11"/>
        <v>6.9175498983248575E-3</v>
      </c>
      <c r="CD25" s="223">
        <f t="shared" si="1"/>
        <v>3.0258004204243567E-3</v>
      </c>
      <c r="CE25" s="223">
        <f t="shared" si="1"/>
        <v>0</v>
      </c>
      <c r="CF25" s="223">
        <f t="shared" si="1"/>
        <v>0</v>
      </c>
      <c r="CG25" s="223">
        <f t="shared" si="1"/>
        <v>0</v>
      </c>
      <c r="CH25" s="223">
        <f t="shared" si="1"/>
        <v>0</v>
      </c>
      <c r="CI25" s="223">
        <f t="shared" si="12"/>
        <v>9.9433503187492146E-3</v>
      </c>
      <c r="CK25" s="18" t="str">
        <f t="shared" si="13"/>
        <v>06366</v>
      </c>
      <c r="CL25" s="18" t="str">
        <f t="shared" si="14"/>
        <v>鮭川村</v>
      </c>
      <c r="CM25" s="18">
        <f>VLOOKUP($CK25&amp;"_"&amp;$AZ$7,データシート1!$A:$BT,MATCH("ca_太陽光発電（10kW未満）",データシート1!$A$1:$BT$1,0),0)</f>
        <v>24</v>
      </c>
      <c r="CN25" s="18">
        <f>VLOOKUP($CK25&amp;"_"&amp;$AZ$5,データシート1!$A:$BT,MATCH("ab_家庭",データシート1!$A$1:$BT$1,0),0)</f>
        <v>1334</v>
      </c>
      <c r="CO25" s="223">
        <f t="shared" si="15"/>
        <v>1.7991004497751123E-2</v>
      </c>
    </row>
    <row r="26" spans="1:94" ht="30" customHeight="1">
      <c r="A26" s="173"/>
      <c r="B26" s="484"/>
      <c r="C26" s="229"/>
      <c r="D26" s="229"/>
      <c r="E26" s="229"/>
      <c r="F26" s="229"/>
      <c r="G26" s="229"/>
      <c r="H26" s="229"/>
      <c r="I26" s="229"/>
      <c r="J26" s="229"/>
      <c r="K26" s="468"/>
      <c r="L26" s="229"/>
      <c r="M26" s="484"/>
      <c r="N26" s="229"/>
      <c r="O26" s="229"/>
      <c r="P26" s="229"/>
      <c r="Q26" s="229"/>
      <c r="R26" s="229"/>
      <c r="S26" s="229"/>
      <c r="T26" s="229"/>
      <c r="U26" s="229"/>
      <c r="V26" s="229"/>
      <c r="W26" s="468"/>
      <c r="X26" s="229"/>
      <c r="Y26" s="484"/>
      <c r="Z26" s="229"/>
      <c r="AA26" s="229"/>
      <c r="AB26" s="229"/>
      <c r="AC26" s="229"/>
      <c r="AD26" s="229"/>
      <c r="AE26" s="229"/>
      <c r="AF26" s="229"/>
      <c r="AG26" s="229"/>
      <c r="AH26" s="229"/>
      <c r="AI26" s="468"/>
      <c r="AJ26" s="173"/>
      <c r="AK26" s="467"/>
      <c r="AL26" s="173"/>
      <c r="AM26" s="173"/>
      <c r="AN26" s="173"/>
      <c r="AO26" s="173"/>
      <c r="AP26" s="173"/>
      <c r="AQ26" s="173"/>
      <c r="AR26" s="173"/>
      <c r="AS26" s="173"/>
      <c r="AT26" s="473"/>
      <c r="AU26" s="173"/>
      <c r="AX26" s="18" t="str">
        <f>比較地域マスタ!$Y19</f>
        <v>20423</v>
      </c>
      <c r="AY26" s="18" t="str">
        <f>IF(IFERROR(比較地域マスタ!$Z19,"")=0,"",IFERROR(比較地域マスタ!$Z19,""))</f>
        <v>南木曽町</v>
      </c>
      <c r="BC26" s="844" t="str">
        <f t="shared" si="0"/>
        <v>20423</v>
      </c>
      <c r="BD26" s="1031" t="str">
        <f t="shared" si="2"/>
        <v>南木曽町</v>
      </c>
      <c r="BE26" s="34">
        <f>VLOOKUP($BC26&amp;"_"&amp;$AZ$7,データシート1!$A:$BT,MATCH("cb_"&amp;BE$12,データシート1!$A$1:$BT$1,0),0)</f>
        <v>420.3</v>
      </c>
      <c r="BF26" s="34">
        <f>VLOOKUP($BC26&amp;"_"&amp;$AZ$7,データシート1!$A:$BT,MATCH("cb_"&amp;BF$12,データシート1!$A$1:$BT$1,0),0)</f>
        <v>1425.2000000000003</v>
      </c>
      <c r="BG26" s="34">
        <f>VLOOKUP($BC26&amp;"_"&amp;$AZ$7,データシート1!$A:$BT,MATCH("cb_"&amp;BG$12,データシート1!$A$1:$BT$1,0),0)</f>
        <v>0</v>
      </c>
      <c r="BH26" s="34">
        <f>VLOOKUP($BC26&amp;"_"&amp;$AZ$7,データシート1!$A:$BT,MATCH("cb_"&amp;BH$12,データシート1!$A$1:$BT$1,0),0)</f>
        <v>689.5</v>
      </c>
      <c r="BI26" s="34">
        <f>VLOOKUP($BC26&amp;"_"&amp;$AZ$7,データシート1!$A:$BT,MATCH("cb_"&amp;BI$12,データシート1!$A$1:$BT$1,0),0)</f>
        <v>0</v>
      </c>
      <c r="BJ26" s="34">
        <f>VLOOKUP($BC26&amp;"_"&amp;$AZ$7,データシート1!$A:$BT,MATCH("cb_"&amp;BJ$12,データシート1!$A$1:$BT$1,0),0)</f>
        <v>0</v>
      </c>
      <c r="BK26" s="34">
        <f t="shared" si="3"/>
        <v>2535</v>
      </c>
      <c r="BL26" s="36"/>
      <c r="BM26" s="844" t="str">
        <f t="shared" si="4"/>
        <v>20423</v>
      </c>
      <c r="BN26" s="1031" t="str">
        <f t="shared" si="5"/>
        <v>南木曽町</v>
      </c>
      <c r="BO26" s="34">
        <f>BE26*VLOOKUP(BO$12,別紙!$B$4:$E$10,MATCH("設備利用率",別紙!$B$4:$E$4,0),0)/100*8760/10^3</f>
        <v>504.410436</v>
      </c>
      <c r="BP26" s="34">
        <f>BF26*VLOOKUP(BP$12,別紙!$B$4:$E$10,MATCH("設備利用率",別紙!$B$4:$E$4,0),0)/100*8760/10^3</f>
        <v>1885.1975520000003</v>
      </c>
      <c r="BQ26" s="34">
        <f>BG26*VLOOKUP(BQ$12,別紙!$B$4:$E$10,MATCH("設備利用率",別紙!$B$4:$E$4,0),0)/100*8760/10^3</f>
        <v>0</v>
      </c>
      <c r="BR26" s="34">
        <f>BH26*VLOOKUP(BR$12,別紙!$B$4:$E$10,MATCH("設備利用率",別紙!$B$4:$E$4,0),0)/100*8760/10^3</f>
        <v>3624.0120000000002</v>
      </c>
      <c r="BS26" s="34">
        <f>BI26*VLOOKUP(BS$12,別紙!$B$4:$E$10,MATCH("設備利用率",別紙!$B$4:$E$4,0),0)/100*8760/10^3</f>
        <v>0</v>
      </c>
      <c r="BT26" s="34">
        <f>BJ26*VLOOKUP(BT$12,別紙!$B$4:$E$10,MATCH("設備利用率",別紙!$B$4:$E$4,0),0)/100*8760/10^3</f>
        <v>0</v>
      </c>
      <c r="BU26" s="34">
        <f t="shared" si="6"/>
        <v>6013.6199880000004</v>
      </c>
      <c r="BV26" s="36"/>
      <c r="BW26" s="33" t="str">
        <f t="shared" si="7"/>
        <v>20423</v>
      </c>
      <c r="BX26" s="33" t="str">
        <f t="shared" si="8"/>
        <v>南木曽町</v>
      </c>
      <c r="BY26" s="33">
        <f>(VLOOKUP($BW26&amp;"_"&amp;$AZ$8,データシート1!$A:$BT,MATCH("da_製造業",データシート1!$A$1:$BT$1,0),0)+VLOOKUP($BW26&amp;"_"&amp;$AZ$8,データシート1!$A:$BT,MATCH("da_建設業・鉱業",データシート1!$A$1:$BT$1,0),0)+VLOOKUP($BW26&amp;"_"&amp;$AZ$8,データシート1!$A:$BT,MATCH("da_農林水産業",データシート1!$A$1:$BT$1,0),0)+VLOOKUP($BW26&amp;"_"&amp;$AZ$8,データシート1!$A:$BT,MATCH("da_業務",データシート1!$A$1:$BT$1,0),0)+VLOOKUP($BW26&amp;"_"&amp;$AZ$8,データシート1!$A:$BT,MATCH("da_家庭",データシート1!$A$1:$BT$1,0),0)+VLOOKUP($BW26&amp;"_"&amp;$AZ$8,データシート1!$A:$BT,MATCH("da_鉄道",データシート1!$A$1:$BT$1,0),0))/10^3</f>
        <v>20492.609667291181</v>
      </c>
      <c r="BZ26" s="36"/>
      <c r="CA26" s="33" t="str">
        <f t="shared" si="9"/>
        <v>20423</v>
      </c>
      <c r="CB26" s="33" t="str">
        <f t="shared" si="10"/>
        <v>南木曽町</v>
      </c>
      <c r="CC26" s="223">
        <f t="shared" si="11"/>
        <v>2.4614260662228073E-2</v>
      </c>
      <c r="CD26" s="223">
        <f t="shared" si="1"/>
        <v>9.1994020410636923E-2</v>
      </c>
      <c r="CE26" s="223">
        <f t="shared" si="1"/>
        <v>0</v>
      </c>
      <c r="CF26" s="223">
        <f t="shared" si="1"/>
        <v>0.17684482644415883</v>
      </c>
      <c r="CG26" s="223">
        <f t="shared" si="1"/>
        <v>0</v>
      </c>
      <c r="CH26" s="223">
        <f t="shared" si="1"/>
        <v>0</v>
      </c>
      <c r="CI26" s="223">
        <f t="shared" si="12"/>
        <v>0.2934531075170238</v>
      </c>
      <c r="CK26" s="18" t="str">
        <f t="shared" si="13"/>
        <v>20423</v>
      </c>
      <c r="CL26" s="18" t="str">
        <f t="shared" si="14"/>
        <v>南木曽町</v>
      </c>
      <c r="CM26" s="18">
        <f>VLOOKUP($CK26&amp;"_"&amp;$AZ$7,データシート1!$A:$BT,MATCH("ca_太陽光発電（10kW未満）",データシート1!$A$1:$BT$1,0),0)</f>
        <v>83</v>
      </c>
      <c r="CN26" s="18">
        <f>VLOOKUP($CK26&amp;"_"&amp;$AZ$5,データシート1!$A:$BT,MATCH("ab_家庭",データシート1!$A$1:$BT$1,0),0)</f>
        <v>1701</v>
      </c>
      <c r="CO26" s="223">
        <f t="shared" si="15"/>
        <v>4.8794826572604352E-2</v>
      </c>
    </row>
    <row r="27" spans="1:94" ht="30" customHeight="1">
      <c r="A27" s="173"/>
      <c r="B27" s="484"/>
      <c r="C27" s="229"/>
      <c r="D27" s="229"/>
      <c r="E27" s="229"/>
      <c r="F27" s="229"/>
      <c r="G27" s="229"/>
      <c r="H27" s="229"/>
      <c r="I27" s="229"/>
      <c r="J27" s="229"/>
      <c r="K27" s="468"/>
      <c r="L27" s="229"/>
      <c r="M27" s="484"/>
      <c r="N27" s="229"/>
      <c r="O27" s="229"/>
      <c r="P27" s="229"/>
      <c r="Q27" s="229"/>
      <c r="R27" s="229"/>
      <c r="S27" s="229"/>
      <c r="T27" s="229"/>
      <c r="U27" s="229"/>
      <c r="V27" s="229"/>
      <c r="W27" s="468"/>
      <c r="X27" s="229"/>
      <c r="Y27" s="484"/>
      <c r="Z27" s="229"/>
      <c r="AA27" s="229"/>
      <c r="AB27" s="229"/>
      <c r="AC27" s="229"/>
      <c r="AD27" s="229"/>
      <c r="AE27" s="229"/>
      <c r="AF27" s="229"/>
      <c r="AG27" s="229"/>
      <c r="AH27" s="229"/>
      <c r="AI27" s="468"/>
      <c r="AJ27" s="173"/>
      <c r="AK27" s="467"/>
      <c r="AL27" s="173"/>
      <c r="AM27" s="173"/>
      <c r="AN27" s="173"/>
      <c r="AO27" s="173"/>
      <c r="AP27" s="173"/>
      <c r="AQ27" s="173"/>
      <c r="AR27" s="173"/>
      <c r="AS27" s="173"/>
      <c r="AT27" s="473"/>
      <c r="AU27" s="173"/>
      <c r="AX27" s="18" t="str">
        <f>比較地域マスタ!$Y20</f>
        <v>20304</v>
      </c>
      <c r="AY27" s="18" t="str">
        <f>IF(IFERROR(比較地域マスタ!$Z20,"")=0,"",IFERROR(比較地域マスタ!$Z20,""))</f>
        <v>川上村</v>
      </c>
      <c r="BC27" s="844" t="str">
        <f t="shared" si="0"/>
        <v>20304</v>
      </c>
      <c r="BD27" s="1031" t="str">
        <f t="shared" si="2"/>
        <v>川上村</v>
      </c>
      <c r="BE27" s="34">
        <f>VLOOKUP($BC27&amp;"_"&amp;$AZ$7,データシート1!$A:$BT,MATCH("cb_"&amp;BE$12,データシート1!$A$1:$BT$1,0),0)</f>
        <v>755.89999999999986</v>
      </c>
      <c r="BF27" s="34">
        <f>VLOOKUP($BC27&amp;"_"&amp;$AZ$7,データシート1!$A:$BT,MATCH("cb_"&amp;BF$12,データシート1!$A$1:$BT$1,0),0)</f>
        <v>50721.200000000004</v>
      </c>
      <c r="BG27" s="34">
        <f>VLOOKUP($BC27&amp;"_"&amp;$AZ$7,データシート1!$A:$BT,MATCH("cb_"&amp;BG$12,データシート1!$A$1:$BT$1,0),0)</f>
        <v>0</v>
      </c>
      <c r="BH27" s="34">
        <f>VLOOKUP($BC27&amp;"_"&amp;$AZ$7,データシート1!$A:$BT,MATCH("cb_"&amp;BH$12,データシート1!$A$1:$BT$1,0),0)</f>
        <v>0</v>
      </c>
      <c r="BI27" s="34">
        <f>VLOOKUP($BC27&amp;"_"&amp;$AZ$7,データシート1!$A:$BT,MATCH("cb_"&amp;BI$12,データシート1!$A$1:$BT$1,0),0)</f>
        <v>0</v>
      </c>
      <c r="BJ27" s="34">
        <f>VLOOKUP($BC27&amp;"_"&amp;$AZ$7,データシート1!$A:$BT,MATCH("cb_"&amp;BJ$12,データシート1!$A$1:$BT$1,0),0)</f>
        <v>0</v>
      </c>
      <c r="BK27" s="34">
        <f t="shared" si="3"/>
        <v>51477.100000000006</v>
      </c>
      <c r="BL27" s="36"/>
      <c r="BM27" s="844" t="str">
        <f t="shared" si="4"/>
        <v>20304</v>
      </c>
      <c r="BN27" s="1031" t="str">
        <f t="shared" si="5"/>
        <v>川上村</v>
      </c>
      <c r="BO27" s="34">
        <f>BE27*VLOOKUP(BO$12,別紙!$B$4:$E$10,MATCH("設備利用率",別紙!$B$4:$E$4,0),0)/100*8760/10^3</f>
        <v>907.17070799999976</v>
      </c>
      <c r="BP27" s="34">
        <f>BF27*VLOOKUP(BP$12,別紙!$B$4:$E$10,MATCH("設備利用率",別紙!$B$4:$E$4,0),0)/100*8760/10^3</f>
        <v>67091.974512000001</v>
      </c>
      <c r="BQ27" s="34">
        <f>BG27*VLOOKUP(BQ$12,別紙!$B$4:$E$10,MATCH("設備利用率",別紙!$B$4:$E$4,0),0)/100*8760/10^3</f>
        <v>0</v>
      </c>
      <c r="BR27" s="34">
        <f>BH27*VLOOKUP(BR$12,別紙!$B$4:$E$10,MATCH("設備利用率",別紙!$B$4:$E$4,0),0)/100*8760/10^3</f>
        <v>0</v>
      </c>
      <c r="BS27" s="34">
        <f>BI27*VLOOKUP(BS$12,別紙!$B$4:$E$10,MATCH("設備利用率",別紙!$B$4:$E$4,0),0)/100*8760/10^3</f>
        <v>0</v>
      </c>
      <c r="BT27" s="34">
        <f>BJ27*VLOOKUP(BT$12,別紙!$B$4:$E$10,MATCH("設備利用率",別紙!$B$4:$E$4,0),0)/100*8760/10^3</f>
        <v>0</v>
      </c>
      <c r="BU27" s="34">
        <f t="shared" si="6"/>
        <v>67999.145220000006</v>
      </c>
      <c r="BV27" s="36"/>
      <c r="BW27" s="33" t="str">
        <f t="shared" si="7"/>
        <v>20304</v>
      </c>
      <c r="BX27" s="33" t="str">
        <f t="shared" si="8"/>
        <v>川上村</v>
      </c>
      <c r="BY27" s="33">
        <f>(VLOOKUP($BW27&amp;"_"&amp;$AZ$8,データシート1!$A:$BT,MATCH("da_製造業",データシート1!$A$1:$BT$1,0),0)+VLOOKUP($BW27&amp;"_"&amp;$AZ$8,データシート1!$A:$BT,MATCH("da_建設業・鉱業",データシート1!$A$1:$BT$1,0),0)+VLOOKUP($BW27&amp;"_"&amp;$AZ$8,データシート1!$A:$BT,MATCH("da_農林水産業",データシート1!$A$1:$BT$1,0),0)+VLOOKUP($BW27&amp;"_"&amp;$AZ$8,データシート1!$A:$BT,MATCH("da_業務",データシート1!$A$1:$BT$1,0),0)+VLOOKUP($BW27&amp;"_"&amp;$AZ$8,データシート1!$A:$BT,MATCH("da_家庭",データシート1!$A$1:$BT$1,0),0)+VLOOKUP($BW27&amp;"_"&amp;$AZ$8,データシート1!$A:$BT,MATCH("da_鉄道",データシート1!$A$1:$BT$1,0),0))/10^3</f>
        <v>12482.996619090198</v>
      </c>
      <c r="BZ27" s="36"/>
      <c r="CA27" s="33" t="str">
        <f t="shared" si="9"/>
        <v>20304</v>
      </c>
      <c r="CB27" s="33" t="str">
        <f t="shared" si="10"/>
        <v>川上村</v>
      </c>
      <c r="CC27" s="223">
        <f t="shared" si="11"/>
        <v>7.2672510910774993E-2</v>
      </c>
      <c r="CD27" s="223">
        <f t="shared" si="1"/>
        <v>5.3746689644533356</v>
      </c>
      <c r="CE27" s="223">
        <f t="shared" si="1"/>
        <v>0</v>
      </c>
      <c r="CF27" s="223">
        <f t="shared" si="1"/>
        <v>0</v>
      </c>
      <c r="CG27" s="223">
        <f t="shared" si="1"/>
        <v>0</v>
      </c>
      <c r="CH27" s="223">
        <f t="shared" si="1"/>
        <v>0</v>
      </c>
      <c r="CI27" s="223">
        <f t="shared" si="12"/>
        <v>5.4473414753641105</v>
      </c>
      <c r="CK27" s="18" t="str">
        <f t="shared" si="13"/>
        <v>20304</v>
      </c>
      <c r="CL27" s="18" t="str">
        <f t="shared" si="14"/>
        <v>川上村</v>
      </c>
      <c r="CM27" s="18">
        <f>VLOOKUP($CK27&amp;"_"&amp;$AZ$7,データシート1!$A:$BT,MATCH("ca_太陽光発電（10kW未満）",データシート1!$A$1:$BT$1,0),0)</f>
        <v>151</v>
      </c>
      <c r="CN27" s="18">
        <f>VLOOKUP($CK27&amp;"_"&amp;$AZ$5,データシート1!$A:$BT,MATCH("ab_家庭",データシート1!$A$1:$BT$1,0),0)</f>
        <v>1429</v>
      </c>
      <c r="CO27" s="223">
        <f t="shared" si="15"/>
        <v>0.10566829951014696</v>
      </c>
    </row>
    <row r="28" spans="1:94" ht="30" customHeight="1">
      <c r="A28" s="173"/>
      <c r="B28" s="484"/>
      <c r="C28" s="229"/>
      <c r="D28" s="229"/>
      <c r="E28" s="229"/>
      <c r="F28" s="229"/>
      <c r="G28" s="229"/>
      <c r="H28" s="229"/>
      <c r="I28" s="229"/>
      <c r="J28" s="229"/>
      <c r="K28" s="468"/>
      <c r="L28" s="229"/>
      <c r="M28" s="484"/>
      <c r="N28" s="229"/>
      <c r="O28" s="229"/>
      <c r="P28" s="229"/>
      <c r="Q28" s="229"/>
      <c r="R28" s="229"/>
      <c r="S28" s="229"/>
      <c r="T28" s="229"/>
      <c r="U28" s="229"/>
      <c r="V28" s="229"/>
      <c r="W28" s="468"/>
      <c r="X28" s="229"/>
      <c r="Y28" s="484"/>
      <c r="Z28" s="229"/>
      <c r="AA28" s="229"/>
      <c r="AB28" s="229"/>
      <c r="AC28" s="229"/>
      <c r="AD28" s="229"/>
      <c r="AE28" s="229"/>
      <c r="AF28" s="229"/>
      <c r="AG28" s="229"/>
      <c r="AH28" s="229"/>
      <c r="AI28" s="468"/>
      <c r="AJ28" s="173"/>
      <c r="AK28" s="467"/>
      <c r="AL28" s="173"/>
      <c r="AM28" s="173"/>
      <c r="AN28" s="173"/>
      <c r="AO28" s="173"/>
      <c r="AP28" s="173"/>
      <c r="AQ28" s="173"/>
      <c r="AR28" s="173"/>
      <c r="AS28" s="173"/>
      <c r="AT28" s="473"/>
      <c r="AU28" s="173"/>
      <c r="AX28" s="18" t="str">
        <f>比較地域マスタ!$Y21</f>
        <v>01481</v>
      </c>
      <c r="AY28" s="18" t="str">
        <f>IF(IFERROR(比較地域マスタ!$Z21,"")=0,"",IFERROR(比較地域マスタ!$Z21,""))</f>
        <v>増毛町</v>
      </c>
      <c r="BC28" s="844" t="str">
        <f t="shared" si="0"/>
        <v>01481</v>
      </c>
      <c r="BD28" s="1031" t="str">
        <f t="shared" si="2"/>
        <v>増毛町</v>
      </c>
      <c r="BE28" s="34">
        <f>VLOOKUP($BC28&amp;"_"&amp;$AZ$7,データシート1!$A:$BT,MATCH("cb_"&amp;BE$12,データシート1!$A$1:$BT$1,0),0)</f>
        <v>60.4</v>
      </c>
      <c r="BF28" s="34">
        <f>VLOOKUP($BC28&amp;"_"&amp;$AZ$7,データシート1!$A:$BT,MATCH("cb_"&amp;BF$12,データシート1!$A$1:$BT$1,0),0)</f>
        <v>148.5</v>
      </c>
      <c r="BG28" s="34">
        <f>VLOOKUP($BC28&amp;"_"&amp;$AZ$7,データシート1!$A:$BT,MATCH("cb_"&amp;BG$12,データシート1!$A$1:$BT$1,0),0)</f>
        <v>0</v>
      </c>
      <c r="BH28" s="34">
        <f>VLOOKUP($BC28&amp;"_"&amp;$AZ$7,データシート1!$A:$BT,MATCH("cb_"&amp;BH$12,データシート1!$A$1:$BT$1,0),0)</f>
        <v>0</v>
      </c>
      <c r="BI28" s="34">
        <f>VLOOKUP($BC28&amp;"_"&amp;$AZ$7,データシート1!$A:$BT,MATCH("cb_"&amp;BI$12,データシート1!$A$1:$BT$1,0),0)</f>
        <v>0</v>
      </c>
      <c r="BJ28" s="34">
        <f>VLOOKUP($BC28&amp;"_"&amp;$AZ$7,データシート1!$A:$BT,MATCH("cb_"&amp;BJ$12,データシート1!$A$1:$BT$1,0),0)</f>
        <v>0</v>
      </c>
      <c r="BK28" s="34">
        <f t="shared" si="3"/>
        <v>208.9</v>
      </c>
      <c r="BL28" s="36"/>
      <c r="BM28" s="844" t="str">
        <f t="shared" si="4"/>
        <v>01481</v>
      </c>
      <c r="BN28" s="1031" t="str">
        <f t="shared" si="5"/>
        <v>増毛町</v>
      </c>
      <c r="BO28" s="34">
        <f>BE28*VLOOKUP(BO$12,別紙!$B$4:$E$10,MATCH("設備利用率",別紙!$B$4:$E$4,0),0)/100*8760/10^3</f>
        <v>72.487247999999994</v>
      </c>
      <c r="BP28" s="34">
        <f>BF28*VLOOKUP(BP$12,別紙!$B$4:$E$10,MATCH("設備利用率",別紙!$B$4:$E$4,0),0)/100*8760/10^3</f>
        <v>196.42986000000002</v>
      </c>
      <c r="BQ28" s="34">
        <f>BG28*VLOOKUP(BQ$12,別紙!$B$4:$E$10,MATCH("設備利用率",別紙!$B$4:$E$4,0),0)/100*8760/10^3</f>
        <v>0</v>
      </c>
      <c r="BR28" s="34">
        <f>BH28*VLOOKUP(BR$12,別紙!$B$4:$E$10,MATCH("設備利用率",別紙!$B$4:$E$4,0),0)/100*8760/10^3</f>
        <v>0</v>
      </c>
      <c r="BS28" s="34">
        <f>BI28*VLOOKUP(BS$12,別紙!$B$4:$E$10,MATCH("設備利用率",別紙!$B$4:$E$4,0),0)/100*8760/10^3</f>
        <v>0</v>
      </c>
      <c r="BT28" s="34">
        <f>BJ28*VLOOKUP(BT$12,別紙!$B$4:$E$10,MATCH("設備利用率",別紙!$B$4:$E$4,0),0)/100*8760/10^3</f>
        <v>0</v>
      </c>
      <c r="BU28" s="34">
        <f t="shared" si="6"/>
        <v>268.91710799999998</v>
      </c>
      <c r="BV28" s="36"/>
      <c r="BW28" s="33" t="str">
        <f t="shared" si="7"/>
        <v>01481</v>
      </c>
      <c r="BX28" s="33" t="str">
        <f t="shared" si="8"/>
        <v>増毛町</v>
      </c>
      <c r="BY28" s="33">
        <f>(VLOOKUP($BW28&amp;"_"&amp;$AZ$8,データシート1!$A:$BT,MATCH("da_製造業",データシート1!$A$1:$BT$1,0),0)+VLOOKUP($BW28&amp;"_"&amp;$AZ$8,データシート1!$A:$BT,MATCH("da_建設業・鉱業",データシート1!$A$1:$BT$1,0),0)+VLOOKUP($BW28&amp;"_"&amp;$AZ$8,データシート1!$A:$BT,MATCH("da_農林水産業",データシート1!$A$1:$BT$1,0),0)+VLOOKUP($BW28&amp;"_"&amp;$AZ$8,データシート1!$A:$BT,MATCH("da_業務",データシート1!$A$1:$BT$1,0),0)+VLOOKUP($BW28&amp;"_"&amp;$AZ$8,データシート1!$A:$BT,MATCH("da_家庭",データシート1!$A$1:$BT$1,0),0)+VLOOKUP($BW28&amp;"_"&amp;$AZ$8,データシート1!$A:$BT,MATCH("da_鉄道",データシート1!$A$1:$BT$1,0),0))/10^3</f>
        <v>24418.458072098481</v>
      </c>
      <c r="BZ28" s="36"/>
      <c r="CA28" s="33" t="str">
        <f t="shared" si="9"/>
        <v>01481</v>
      </c>
      <c r="CB28" s="33" t="str">
        <f t="shared" si="10"/>
        <v>増毛町</v>
      </c>
      <c r="CC28" s="223">
        <f t="shared" si="11"/>
        <v>2.9685432137431665E-3</v>
      </c>
      <c r="CD28" s="223">
        <f t="shared" si="1"/>
        <v>8.0443187452711746E-3</v>
      </c>
      <c r="CE28" s="223">
        <f t="shared" si="1"/>
        <v>0</v>
      </c>
      <c r="CF28" s="223">
        <f t="shared" si="1"/>
        <v>0</v>
      </c>
      <c r="CG28" s="223">
        <f t="shared" si="1"/>
        <v>0</v>
      </c>
      <c r="CH28" s="223">
        <f t="shared" si="1"/>
        <v>0</v>
      </c>
      <c r="CI28" s="223">
        <f t="shared" si="12"/>
        <v>1.1012861959014339E-2</v>
      </c>
      <c r="CK28" s="18" t="str">
        <f t="shared" si="13"/>
        <v>01481</v>
      </c>
      <c r="CL28" s="18" t="str">
        <f t="shared" si="14"/>
        <v>増毛町</v>
      </c>
      <c r="CM28" s="18">
        <f>VLOOKUP($CK28&amp;"_"&amp;$AZ$7,データシート1!$A:$BT,MATCH("ca_太陽光発電（10kW未満）",データシート1!$A$1:$BT$1,0),0)</f>
        <v>11</v>
      </c>
      <c r="CN28" s="18">
        <f>VLOOKUP($CK28&amp;"_"&amp;$AZ$5,データシート1!$A:$BT,MATCH("ab_家庭",データシート1!$A$1:$BT$1,0),0)</f>
        <v>2146</v>
      </c>
      <c r="CO28" s="223">
        <f t="shared" si="15"/>
        <v>5.1258154706430572E-3</v>
      </c>
    </row>
    <row r="29" spans="1:94" ht="30" customHeight="1">
      <c r="A29" s="173"/>
      <c r="B29" s="484"/>
      <c r="C29" s="229"/>
      <c r="D29" s="229"/>
      <c r="E29" s="229"/>
      <c r="F29" s="229"/>
      <c r="G29" s="229"/>
      <c r="H29" s="229"/>
      <c r="I29" s="229"/>
      <c r="J29" s="229"/>
      <c r="K29" s="468"/>
      <c r="L29" s="229"/>
      <c r="M29" s="484"/>
      <c r="N29" s="229"/>
      <c r="O29" s="229"/>
      <c r="P29" s="229"/>
      <c r="Q29" s="229"/>
      <c r="R29" s="229"/>
      <c r="S29" s="229"/>
      <c r="T29" s="229"/>
      <c r="U29" s="229"/>
      <c r="V29" s="229"/>
      <c r="W29" s="468"/>
      <c r="X29" s="229"/>
      <c r="Y29" s="484"/>
      <c r="Z29" s="229"/>
      <c r="AA29" s="229"/>
      <c r="AB29" s="229"/>
      <c r="AC29" s="229"/>
      <c r="AD29" s="229"/>
      <c r="AE29" s="229"/>
      <c r="AF29" s="229"/>
      <c r="AG29" s="229"/>
      <c r="AH29" s="229"/>
      <c r="AI29" s="468"/>
      <c r="AJ29" s="173"/>
      <c r="AK29" s="467"/>
      <c r="AL29" s="173"/>
      <c r="AM29" s="173"/>
      <c r="AN29" s="173"/>
      <c r="AO29" s="173"/>
      <c r="AP29" s="173"/>
      <c r="AQ29" s="173"/>
      <c r="AR29" s="173"/>
      <c r="AS29" s="173"/>
      <c r="AT29" s="473"/>
      <c r="AU29" s="173"/>
      <c r="AX29" s="18" t="str">
        <f>比較地域マスタ!$Y22</f>
        <v>01546</v>
      </c>
      <c r="AY29" s="18" t="str">
        <f>IF(IFERROR(比較地域マスタ!$Z22,"")=0,"",IFERROR(比較地域マスタ!$Z22,""))</f>
        <v>清里町</v>
      </c>
      <c r="BC29" s="844" t="str">
        <f t="shared" si="0"/>
        <v>01546</v>
      </c>
      <c r="BD29" s="1031" t="str">
        <f t="shared" si="2"/>
        <v>清里町</v>
      </c>
      <c r="BE29" s="34">
        <f>VLOOKUP($BC29&amp;"_"&amp;$AZ$7,データシート1!$A:$BT,MATCH("cb_"&amp;BE$12,データシート1!$A$1:$BT$1,0),0)</f>
        <v>818.88299999999992</v>
      </c>
      <c r="BF29" s="34">
        <f>VLOOKUP($BC29&amp;"_"&amp;$AZ$7,データシート1!$A:$BT,MATCH("cb_"&amp;BF$12,データシート1!$A$1:$BT$1,0),0)</f>
        <v>4770</v>
      </c>
      <c r="BG29" s="34">
        <f>VLOOKUP($BC29&amp;"_"&amp;$AZ$7,データシート1!$A:$BT,MATCH("cb_"&amp;BG$12,データシート1!$A$1:$BT$1,0),0)</f>
        <v>0</v>
      </c>
      <c r="BH29" s="34">
        <f>VLOOKUP($BC29&amp;"_"&amp;$AZ$7,データシート1!$A:$BT,MATCH("cb_"&amp;BH$12,データシート1!$A$1:$BT$1,0),0)</f>
        <v>499</v>
      </c>
      <c r="BI29" s="34">
        <f>VLOOKUP($BC29&amp;"_"&amp;$AZ$7,データシート1!$A:$BT,MATCH("cb_"&amp;BI$12,データシート1!$A$1:$BT$1,0),0)</f>
        <v>0</v>
      </c>
      <c r="BJ29" s="34">
        <f>VLOOKUP($BC29&amp;"_"&amp;$AZ$7,データシート1!$A:$BT,MATCH("cb_"&amp;BJ$12,データシート1!$A$1:$BT$1,0),0)</f>
        <v>0</v>
      </c>
      <c r="BK29" s="34">
        <f t="shared" si="3"/>
        <v>6087.8829999999998</v>
      </c>
      <c r="BL29" s="36"/>
      <c r="BM29" s="844" t="str">
        <f t="shared" si="4"/>
        <v>01546</v>
      </c>
      <c r="BN29" s="1031" t="str">
        <f t="shared" si="5"/>
        <v>清里町</v>
      </c>
      <c r="BO29" s="34">
        <f>BE29*VLOOKUP(BO$12,別紙!$B$4:$E$10,MATCH("設備利用率",別紙!$B$4:$E$4,0),0)/100*8760/10^3</f>
        <v>982.75786595999978</v>
      </c>
      <c r="BP29" s="34">
        <f>BF29*VLOOKUP(BP$12,別紙!$B$4:$E$10,MATCH("設備利用率",別紙!$B$4:$E$4,0),0)/100*8760/10^3</f>
        <v>6309.5652</v>
      </c>
      <c r="BQ29" s="34">
        <f>BG29*VLOOKUP(BQ$12,別紙!$B$4:$E$10,MATCH("設備利用率",別紙!$B$4:$E$4,0),0)/100*8760/10^3</f>
        <v>0</v>
      </c>
      <c r="BR29" s="34">
        <f>BH29*VLOOKUP(BR$12,別紙!$B$4:$E$10,MATCH("設備利用率",別紙!$B$4:$E$4,0),0)/100*8760/10^3</f>
        <v>2622.7440000000001</v>
      </c>
      <c r="BS29" s="34">
        <f>BI29*VLOOKUP(BS$12,別紙!$B$4:$E$10,MATCH("設備利用率",別紙!$B$4:$E$4,0),0)/100*8760/10^3</f>
        <v>0</v>
      </c>
      <c r="BT29" s="34">
        <f>BJ29*VLOOKUP(BT$12,別紙!$B$4:$E$10,MATCH("設備利用率",別紙!$B$4:$E$4,0),0)/100*8760/10^3</f>
        <v>0</v>
      </c>
      <c r="BU29" s="34">
        <f t="shared" si="6"/>
        <v>9915.06706596</v>
      </c>
      <c r="BV29" s="36"/>
      <c r="BW29" s="33" t="str">
        <f t="shared" si="7"/>
        <v>01546</v>
      </c>
      <c r="BX29" s="33" t="str">
        <f t="shared" si="8"/>
        <v>清里町</v>
      </c>
      <c r="BY29" s="33">
        <f>(VLOOKUP($BW29&amp;"_"&amp;$AZ$8,データシート1!$A:$BT,MATCH("da_製造業",データシート1!$A$1:$BT$1,0),0)+VLOOKUP($BW29&amp;"_"&amp;$AZ$8,データシート1!$A:$BT,MATCH("da_建設業・鉱業",データシート1!$A$1:$BT$1,0),0)+VLOOKUP($BW29&amp;"_"&amp;$AZ$8,データシート1!$A:$BT,MATCH("da_農林水産業",データシート1!$A$1:$BT$1,0),0)+VLOOKUP($BW29&amp;"_"&amp;$AZ$8,データシート1!$A:$BT,MATCH("da_業務",データシート1!$A$1:$BT$1,0),0)+VLOOKUP($BW29&amp;"_"&amp;$AZ$8,データシート1!$A:$BT,MATCH("da_家庭",データシート1!$A$1:$BT$1,0),0)+VLOOKUP($BW29&amp;"_"&amp;$AZ$8,データシート1!$A:$BT,MATCH("da_鉄道",データシート1!$A$1:$BT$1,0),0))/10^3</f>
        <v>13889.717228699781</v>
      </c>
      <c r="BZ29" s="36"/>
      <c r="CA29" s="33" t="str">
        <f t="shared" si="9"/>
        <v>01546</v>
      </c>
      <c r="CB29" s="33" t="str">
        <f t="shared" si="10"/>
        <v>清里町</v>
      </c>
      <c r="CC29" s="223">
        <f t="shared" si="11"/>
        <v>7.0754346526894413E-2</v>
      </c>
      <c r="CD29" s="223">
        <f t="shared" ref="CD29:CD60" si="16">BP29/$BY29</f>
        <v>0.4542616020261947</v>
      </c>
      <c r="CE29" s="223">
        <f t="shared" ref="CE29:CE60" si="17">BQ29/$BY29</f>
        <v>0</v>
      </c>
      <c r="CF29" s="223">
        <f t="shared" ref="CF29:CF60" si="18">BR29/$BY29</f>
        <v>0.18882630631102601</v>
      </c>
      <c r="CG29" s="223">
        <f t="shared" ref="CG29:CG60" si="19">BS29/$BY29</f>
        <v>0</v>
      </c>
      <c r="CH29" s="223">
        <f t="shared" ref="CH29:CH60" si="20">BT29/$BY29</f>
        <v>0</v>
      </c>
      <c r="CI29" s="223">
        <f t="shared" si="12"/>
        <v>0.71384225486411512</v>
      </c>
      <c r="CK29" s="18" t="str">
        <f t="shared" si="13"/>
        <v>01546</v>
      </c>
      <c r="CL29" s="18" t="str">
        <f t="shared" si="14"/>
        <v>清里町</v>
      </c>
      <c r="CM29" s="18">
        <f>VLOOKUP($CK29&amp;"_"&amp;$AZ$7,データシート1!$A:$BT,MATCH("ca_太陽光発電（10kW未満）",データシート1!$A$1:$BT$1,0),0)</f>
        <v>104</v>
      </c>
      <c r="CN29" s="18">
        <f>VLOOKUP($CK29&amp;"_"&amp;$AZ$5,データシート1!$A:$BT,MATCH("ab_家庭",データシート1!$A$1:$BT$1,0),0)</f>
        <v>1737</v>
      </c>
      <c r="CO29" s="223">
        <f t="shared" si="15"/>
        <v>5.9873344847438115E-2</v>
      </c>
    </row>
    <row r="30" spans="1:94" ht="30" customHeight="1">
      <c r="A30" s="173"/>
      <c r="B30" s="484"/>
      <c r="C30" s="229"/>
      <c r="D30" s="229"/>
      <c r="E30" s="229"/>
      <c r="F30" s="229"/>
      <c r="G30" s="229"/>
      <c r="H30" s="229"/>
      <c r="I30" s="229"/>
      <c r="J30" s="229"/>
      <c r="K30" s="468"/>
      <c r="L30" s="229"/>
      <c r="M30" s="484"/>
      <c r="N30" s="229"/>
      <c r="O30" s="229"/>
      <c r="P30" s="229"/>
      <c r="Q30" s="229"/>
      <c r="R30" s="229"/>
      <c r="S30" s="229"/>
      <c r="T30" s="229"/>
      <c r="U30" s="229"/>
      <c r="V30" s="229"/>
      <c r="W30" s="468"/>
      <c r="X30" s="229"/>
      <c r="Y30" s="484"/>
      <c r="Z30" s="229"/>
      <c r="AA30" s="229"/>
      <c r="AB30" s="229"/>
      <c r="AC30" s="229"/>
      <c r="AD30" s="229"/>
      <c r="AE30" s="229"/>
      <c r="AF30" s="229"/>
      <c r="AG30" s="229"/>
      <c r="AH30" s="229"/>
      <c r="AI30" s="468"/>
      <c r="AJ30" s="173"/>
      <c r="AK30" s="467"/>
      <c r="AL30" s="173"/>
      <c r="AM30" s="173"/>
      <c r="AN30" s="173"/>
      <c r="AO30" s="173"/>
      <c r="AP30" s="173"/>
      <c r="AQ30" s="173"/>
      <c r="AR30" s="173"/>
      <c r="AS30" s="173"/>
      <c r="AT30" s="473"/>
      <c r="AU30" s="173"/>
      <c r="AX30" s="18" t="str">
        <f>比較地域マスタ!$Y23</f>
        <v>01334</v>
      </c>
      <c r="AY30" s="18" t="str">
        <f>IF(IFERROR(比較地域マスタ!$Z23,"")=0,"",IFERROR(比較地域マスタ!$Z23,""))</f>
        <v>木古内町</v>
      </c>
      <c r="BC30" s="844" t="str">
        <f t="shared" si="0"/>
        <v>01334</v>
      </c>
      <c r="BD30" s="1031" t="str">
        <f t="shared" si="2"/>
        <v>木古内町</v>
      </c>
      <c r="BE30" s="34">
        <f>VLOOKUP($BC30&amp;"_"&amp;$AZ$7,データシート1!$A:$BT,MATCH("cb_"&amp;BE$12,データシート1!$A$1:$BT$1,0),0)</f>
        <v>59.4</v>
      </c>
      <c r="BF30" s="34">
        <f>VLOOKUP($BC30&amp;"_"&amp;$AZ$7,データシート1!$A:$BT,MATCH("cb_"&amp;BF$12,データシート1!$A$1:$BT$1,0),0)</f>
        <v>2272.1999999999998</v>
      </c>
      <c r="BG30" s="34">
        <f>VLOOKUP($BC30&amp;"_"&amp;$AZ$7,データシート1!$A:$BT,MATCH("cb_"&amp;BG$12,データシート1!$A$1:$BT$1,0),0)</f>
        <v>0</v>
      </c>
      <c r="BH30" s="34">
        <f>VLOOKUP($BC30&amp;"_"&amp;$AZ$7,データシート1!$A:$BT,MATCH("cb_"&amp;BH$12,データシート1!$A$1:$BT$1,0),0)</f>
        <v>0</v>
      </c>
      <c r="BI30" s="34">
        <f>VLOOKUP($BC30&amp;"_"&amp;$AZ$7,データシート1!$A:$BT,MATCH("cb_"&amp;BI$12,データシート1!$A$1:$BT$1,0),0)</f>
        <v>0</v>
      </c>
      <c r="BJ30" s="34">
        <f>VLOOKUP($BC30&amp;"_"&amp;$AZ$7,データシート1!$A:$BT,MATCH("cb_"&amp;BJ$12,データシート1!$A$1:$BT$1,0),0)</f>
        <v>0</v>
      </c>
      <c r="BK30" s="34">
        <f t="shared" si="3"/>
        <v>2331.6</v>
      </c>
      <c r="BL30" s="36"/>
      <c r="BM30" s="844" t="str">
        <f t="shared" si="4"/>
        <v>01334</v>
      </c>
      <c r="BN30" s="1031" t="str">
        <f t="shared" si="5"/>
        <v>木古内町</v>
      </c>
      <c r="BO30" s="34">
        <f>BE30*VLOOKUP(BO$12,別紙!$B$4:$E$10,MATCH("設備利用率",別紙!$B$4:$E$4,0),0)/100*8760/10^3</f>
        <v>71.287127999999996</v>
      </c>
      <c r="BP30" s="34">
        <f>BF30*VLOOKUP(BP$12,別紙!$B$4:$E$10,MATCH("設備利用率",別紙!$B$4:$E$4,0),0)/100*8760/10^3</f>
        <v>3005.5752719999996</v>
      </c>
      <c r="BQ30" s="34">
        <f>BG30*VLOOKUP(BQ$12,別紙!$B$4:$E$10,MATCH("設備利用率",別紙!$B$4:$E$4,0),0)/100*8760/10^3</f>
        <v>0</v>
      </c>
      <c r="BR30" s="34">
        <f>BH30*VLOOKUP(BR$12,別紙!$B$4:$E$10,MATCH("設備利用率",別紙!$B$4:$E$4,0),0)/100*8760/10^3</f>
        <v>0</v>
      </c>
      <c r="BS30" s="34">
        <f>BI30*VLOOKUP(BS$12,別紙!$B$4:$E$10,MATCH("設備利用率",別紙!$B$4:$E$4,0),0)/100*8760/10^3</f>
        <v>0</v>
      </c>
      <c r="BT30" s="34">
        <f>BJ30*VLOOKUP(BT$12,別紙!$B$4:$E$10,MATCH("設備利用率",別紙!$B$4:$E$4,0),0)/100*8760/10^3</f>
        <v>0</v>
      </c>
      <c r="BU30" s="34">
        <f t="shared" si="6"/>
        <v>3076.8623999999995</v>
      </c>
      <c r="BV30" s="36"/>
      <c r="BW30" s="33" t="str">
        <f t="shared" si="7"/>
        <v>01334</v>
      </c>
      <c r="BX30" s="33" t="str">
        <f t="shared" si="8"/>
        <v>木古内町</v>
      </c>
      <c r="BY30" s="33">
        <f>(VLOOKUP($BW30&amp;"_"&amp;$AZ$8,データシート1!$A:$BT,MATCH("da_製造業",データシート1!$A$1:$BT$1,0),0)+VLOOKUP($BW30&amp;"_"&amp;$AZ$8,データシート1!$A:$BT,MATCH("da_建設業・鉱業",データシート1!$A$1:$BT$1,0),0)+VLOOKUP($BW30&amp;"_"&amp;$AZ$8,データシート1!$A:$BT,MATCH("da_農林水産業",データシート1!$A$1:$BT$1,0),0)+VLOOKUP($BW30&amp;"_"&amp;$AZ$8,データシート1!$A:$BT,MATCH("da_業務",データシート1!$A$1:$BT$1,0),0)+VLOOKUP($BW30&amp;"_"&amp;$AZ$8,データシート1!$A:$BT,MATCH("da_家庭",データシート1!$A$1:$BT$1,0),0)+VLOOKUP($BW30&amp;"_"&amp;$AZ$8,データシート1!$A:$BT,MATCH("da_鉄道",データシート1!$A$1:$BT$1,0),0))/10^3</f>
        <v>17557.075941096089</v>
      </c>
      <c r="BZ30" s="36"/>
      <c r="CA30" s="33" t="str">
        <f t="shared" si="9"/>
        <v>01334</v>
      </c>
      <c r="CB30" s="33" t="str">
        <f t="shared" si="10"/>
        <v>木古内町</v>
      </c>
      <c r="CC30" s="223">
        <f t="shared" si="11"/>
        <v>4.0603075500252996E-3</v>
      </c>
      <c r="CD30" s="223">
        <f t="shared" si="16"/>
        <v>0.17118882905580013</v>
      </c>
      <c r="CE30" s="223">
        <f t="shared" si="17"/>
        <v>0</v>
      </c>
      <c r="CF30" s="223">
        <f t="shared" si="18"/>
        <v>0</v>
      </c>
      <c r="CG30" s="223">
        <f t="shared" si="19"/>
        <v>0</v>
      </c>
      <c r="CH30" s="223">
        <f t="shared" si="20"/>
        <v>0</v>
      </c>
      <c r="CI30" s="223">
        <f t="shared" si="12"/>
        <v>0.17524913660582542</v>
      </c>
      <c r="CK30" s="18" t="str">
        <f t="shared" si="13"/>
        <v>01334</v>
      </c>
      <c r="CL30" s="18" t="str">
        <f t="shared" si="14"/>
        <v>木古内町</v>
      </c>
      <c r="CM30" s="18">
        <f>VLOOKUP($CK30&amp;"_"&amp;$AZ$7,データシート1!$A:$BT,MATCH("ca_太陽光発電（10kW未満）",データシート1!$A$1:$BT$1,0),0)</f>
        <v>13</v>
      </c>
      <c r="CN30" s="18">
        <f>VLOOKUP($CK30&amp;"_"&amp;$AZ$5,データシート1!$A:$BT,MATCH("ab_家庭",データシート1!$A$1:$BT$1,0),0)</f>
        <v>2060</v>
      </c>
      <c r="CO30" s="223">
        <f t="shared" si="15"/>
        <v>6.3106796116504851E-3</v>
      </c>
    </row>
    <row r="31" spans="1:94" ht="30" customHeight="1">
      <c r="A31" s="173"/>
      <c r="B31" s="484"/>
      <c r="C31" s="229"/>
      <c r="D31" s="229"/>
      <c r="E31" s="229"/>
      <c r="F31" s="229"/>
      <c r="G31" s="229"/>
      <c r="H31" s="229"/>
      <c r="I31" s="229"/>
      <c r="J31" s="229"/>
      <c r="K31" s="468"/>
      <c r="L31" s="229"/>
      <c r="M31" s="484"/>
      <c r="N31" s="229"/>
      <c r="O31" s="229"/>
      <c r="P31" s="229"/>
      <c r="Q31" s="229"/>
      <c r="R31" s="229"/>
      <c r="S31" s="229"/>
      <c r="T31" s="229"/>
      <c r="U31" s="229"/>
      <c r="V31" s="229"/>
      <c r="W31" s="468"/>
      <c r="X31" s="229"/>
      <c r="Y31" s="484"/>
      <c r="Z31" s="229"/>
      <c r="AA31" s="229"/>
      <c r="AB31" s="229"/>
      <c r="AC31" s="229"/>
      <c r="AD31" s="229"/>
      <c r="AE31" s="229"/>
      <c r="AF31" s="229"/>
      <c r="AG31" s="229"/>
      <c r="AH31" s="229"/>
      <c r="AI31" s="468"/>
      <c r="AJ31" s="173"/>
      <c r="AK31" s="467"/>
      <c r="AL31" s="173"/>
      <c r="AM31" s="173"/>
      <c r="AN31" s="173"/>
      <c r="AO31" s="173"/>
      <c r="AP31" s="173"/>
      <c r="AQ31" s="173"/>
      <c r="AR31" s="173"/>
      <c r="AS31" s="173"/>
      <c r="AT31" s="473"/>
      <c r="AU31" s="173"/>
      <c r="AX31" s="18" t="str">
        <f>比較地域マスタ!$Y24</f>
        <v>31384</v>
      </c>
      <c r="AY31" s="18" t="str">
        <f>IF(IFERROR(比較地域マスタ!$Z24,"")=0,"",IFERROR(比較地域マスタ!$Z24,""))</f>
        <v>日吉津村</v>
      </c>
      <c r="BC31" s="844" t="str">
        <f t="shared" si="0"/>
        <v>31384</v>
      </c>
      <c r="BD31" s="1031" t="str">
        <f t="shared" si="2"/>
        <v>日吉津村</v>
      </c>
      <c r="BE31" s="34">
        <f>VLOOKUP($BC31&amp;"_"&amp;$AZ$7,データシート1!$A:$BT,MATCH("cb_"&amp;BE$12,データシート1!$A$1:$BT$1,0),0)</f>
        <v>671.99999999999966</v>
      </c>
      <c r="BF31" s="34">
        <f>VLOOKUP($BC31&amp;"_"&amp;$AZ$7,データシート1!$A:$BT,MATCH("cb_"&amp;BF$12,データシート1!$A$1:$BT$1,0),0)</f>
        <v>518.09999999999991</v>
      </c>
      <c r="BG31" s="34">
        <f>VLOOKUP($BC31&amp;"_"&amp;$AZ$7,データシート1!$A:$BT,MATCH("cb_"&amp;BG$12,データシート1!$A$1:$BT$1,0),0)</f>
        <v>0</v>
      </c>
      <c r="BH31" s="34">
        <f>VLOOKUP($BC31&amp;"_"&amp;$AZ$7,データシート1!$A:$BT,MATCH("cb_"&amp;BH$12,データシート1!$A$1:$BT$1,0),0)</f>
        <v>0</v>
      </c>
      <c r="BI31" s="34">
        <f>VLOOKUP($BC31&amp;"_"&amp;$AZ$7,データシート1!$A:$BT,MATCH("cb_"&amp;BI$12,データシート1!$A$1:$BT$1,0),0)</f>
        <v>0</v>
      </c>
      <c r="BJ31" s="34">
        <f>VLOOKUP($BC31&amp;"_"&amp;$AZ$7,データシート1!$A:$BT,MATCH("cb_"&amp;BJ$12,データシート1!$A$1:$BT$1,0),0)</f>
        <v>0</v>
      </c>
      <c r="BK31" s="34">
        <f t="shared" si="3"/>
        <v>1190.0999999999995</v>
      </c>
      <c r="BL31" s="36"/>
      <c r="BM31" s="844" t="str">
        <f t="shared" si="4"/>
        <v>31384</v>
      </c>
      <c r="BN31" s="1031" t="str">
        <f t="shared" si="5"/>
        <v>日吉津村</v>
      </c>
      <c r="BO31" s="34">
        <f>BE31*VLOOKUP(BO$12,別紙!$B$4:$E$10,MATCH("設備利用率",別紙!$B$4:$E$4,0),0)/100*8760/10^3</f>
        <v>806.48063999999943</v>
      </c>
      <c r="BP31" s="34">
        <f>BF31*VLOOKUP(BP$12,別紙!$B$4:$E$10,MATCH("設備利用率",別紙!$B$4:$E$4,0),0)/100*8760/10^3</f>
        <v>685.32195599999977</v>
      </c>
      <c r="BQ31" s="34">
        <f>BG31*VLOOKUP(BQ$12,別紙!$B$4:$E$10,MATCH("設備利用率",別紙!$B$4:$E$4,0),0)/100*8760/10^3</f>
        <v>0</v>
      </c>
      <c r="BR31" s="34">
        <f>BH31*VLOOKUP(BR$12,別紙!$B$4:$E$10,MATCH("設備利用率",別紙!$B$4:$E$4,0),0)/100*8760/10^3</f>
        <v>0</v>
      </c>
      <c r="BS31" s="34">
        <f>BI31*VLOOKUP(BS$12,別紙!$B$4:$E$10,MATCH("設備利用率",別紙!$B$4:$E$4,0),0)/100*8760/10^3</f>
        <v>0</v>
      </c>
      <c r="BT31" s="34">
        <f>BJ31*VLOOKUP(BT$12,別紙!$B$4:$E$10,MATCH("設備利用率",別紙!$B$4:$E$4,0),0)/100*8760/10^3</f>
        <v>0</v>
      </c>
      <c r="BU31" s="34">
        <f t="shared" si="6"/>
        <v>1491.8025959999991</v>
      </c>
      <c r="BV31" s="36"/>
      <c r="BW31" s="33" t="str">
        <f t="shared" si="7"/>
        <v>31384</v>
      </c>
      <c r="BX31" s="33" t="str">
        <f t="shared" si="8"/>
        <v>日吉津村</v>
      </c>
      <c r="BY31" s="33">
        <f>(VLOOKUP($BW31&amp;"_"&amp;$AZ$8,データシート1!$A:$BT,MATCH("da_製造業",データシート1!$A$1:$BT$1,0),0)+VLOOKUP($BW31&amp;"_"&amp;$AZ$8,データシート1!$A:$BT,MATCH("da_建設業・鉱業",データシート1!$A$1:$BT$1,0),0)+VLOOKUP($BW31&amp;"_"&amp;$AZ$8,データシート1!$A:$BT,MATCH("da_農林水産業",データシート1!$A$1:$BT$1,0),0)+VLOOKUP($BW31&amp;"_"&amp;$AZ$8,データシート1!$A:$BT,MATCH("da_業務",データシート1!$A$1:$BT$1,0),0)+VLOOKUP($BW31&amp;"_"&amp;$AZ$8,データシート1!$A:$BT,MATCH("da_家庭",データシート1!$A$1:$BT$1,0),0)+VLOOKUP($BW31&amp;"_"&amp;$AZ$8,データシート1!$A:$BT,MATCH("da_鉄道",データシート1!$A$1:$BT$1,0),0))/10^3</f>
        <v>23367.705302357983</v>
      </c>
      <c r="BZ31" s="36"/>
      <c r="CA31" s="33" t="str">
        <f t="shared" si="9"/>
        <v>31384</v>
      </c>
      <c r="CB31" s="33" t="str">
        <f t="shared" si="10"/>
        <v>日吉津村</v>
      </c>
      <c r="CC31" s="223">
        <f t="shared" si="11"/>
        <v>3.4512616004217553E-2</v>
      </c>
      <c r="CD31" s="223">
        <f t="shared" si="16"/>
        <v>2.9327738737395213E-2</v>
      </c>
      <c r="CE31" s="223">
        <f t="shared" si="17"/>
        <v>0</v>
      </c>
      <c r="CF31" s="223">
        <f t="shared" si="18"/>
        <v>0</v>
      </c>
      <c r="CG31" s="223">
        <f t="shared" si="19"/>
        <v>0</v>
      </c>
      <c r="CH31" s="223">
        <f t="shared" si="20"/>
        <v>0</v>
      </c>
      <c r="CI31" s="223">
        <f t="shared" si="12"/>
        <v>6.3840354741612759E-2</v>
      </c>
      <c r="CK31" s="18" t="str">
        <f t="shared" si="13"/>
        <v>31384</v>
      </c>
      <c r="CL31" s="18" t="str">
        <f t="shared" si="14"/>
        <v>日吉津村</v>
      </c>
      <c r="CM31" s="18">
        <f>VLOOKUP($CK31&amp;"_"&amp;$AZ$7,データシート1!$A:$BT,MATCH("ca_太陽光発電（10kW未満）",データシート1!$A$1:$BT$1,0),0)</f>
        <v>131</v>
      </c>
      <c r="CN31" s="18">
        <f>VLOOKUP($CK31&amp;"_"&amp;$AZ$5,データシート1!$A:$BT,MATCH("ab_家庭",データシート1!$A$1:$BT$1,0),0)</f>
        <v>1277</v>
      </c>
      <c r="CO31" s="223">
        <f t="shared" si="15"/>
        <v>0.10258418167580266</v>
      </c>
    </row>
    <row r="32" spans="1:94" s="23" customFormat="1" ht="30" customHeight="1">
      <c r="A32" s="173"/>
      <c r="B32" s="484"/>
      <c r="C32" s="229"/>
      <c r="D32" s="229"/>
      <c r="E32" s="229"/>
      <c r="F32" s="229"/>
      <c r="G32" s="229"/>
      <c r="H32" s="229"/>
      <c r="I32" s="229"/>
      <c r="J32" s="229"/>
      <c r="K32" s="468"/>
      <c r="L32" s="229"/>
      <c r="M32" s="484"/>
      <c r="N32" s="229"/>
      <c r="O32" s="229"/>
      <c r="P32" s="229"/>
      <c r="Q32" s="229"/>
      <c r="R32" s="229"/>
      <c r="S32" s="229"/>
      <c r="T32" s="229"/>
      <c r="U32" s="229"/>
      <c r="V32" s="229"/>
      <c r="W32" s="468"/>
      <c r="X32" s="229"/>
      <c r="Y32" s="484"/>
      <c r="Z32" s="229"/>
      <c r="AA32" s="229"/>
      <c r="AB32" s="229"/>
      <c r="AC32" s="229"/>
      <c r="AD32" s="229"/>
      <c r="AE32" s="229"/>
      <c r="AF32" s="229"/>
      <c r="AG32" s="229"/>
      <c r="AH32" s="229"/>
      <c r="AI32" s="468"/>
      <c r="AJ32" s="173"/>
      <c r="AK32" s="467"/>
      <c r="AL32" s="173"/>
      <c r="AM32" s="173"/>
      <c r="AN32" s="173"/>
      <c r="AO32" s="173"/>
      <c r="AP32" s="173"/>
      <c r="AQ32" s="173"/>
      <c r="AR32" s="173"/>
      <c r="AS32" s="173"/>
      <c r="AT32" s="473"/>
      <c r="AU32" s="227"/>
      <c r="AW32" s="16"/>
      <c r="AX32" s="18" t="str">
        <f>比較地域マスタ!$Y25</f>
        <v>30406</v>
      </c>
      <c r="AY32" s="18" t="str">
        <f>IF(IFERROR(比較地域マスタ!$Z25,"")=0,"",IFERROR(比較地域マスタ!$Z25,""))</f>
        <v>すさみ町</v>
      </c>
      <c r="AZ32" s="22"/>
      <c r="BA32" s="22"/>
      <c r="BB32" s="22"/>
      <c r="BC32" s="844" t="str">
        <f t="shared" si="0"/>
        <v>30406</v>
      </c>
      <c r="BD32" s="1031" t="str">
        <f t="shared" si="2"/>
        <v>すさみ町</v>
      </c>
      <c r="BE32" s="34">
        <f>VLOOKUP($BC32&amp;"_"&amp;$AZ$7,データシート1!$A:$BT,MATCH("cb_"&amp;BE$12,データシート1!$A$1:$BT$1,0),0)</f>
        <v>391.30000000000007</v>
      </c>
      <c r="BF32" s="34">
        <f>VLOOKUP($BC32&amp;"_"&amp;$AZ$7,データシート1!$A:$BT,MATCH("cb_"&amp;BF$12,データシート1!$A$1:$BT$1,0),0)</f>
        <v>23051.700000000015</v>
      </c>
      <c r="BG32" s="34">
        <f>VLOOKUP($BC32&amp;"_"&amp;$AZ$7,データシート1!$A:$BT,MATCH("cb_"&amp;BG$12,データシート1!$A$1:$BT$1,0),0)</f>
        <v>0</v>
      </c>
      <c r="BH32" s="34">
        <f>VLOOKUP($BC32&amp;"_"&amp;$AZ$7,データシート1!$A:$BT,MATCH("cb_"&amp;BH$12,データシート1!$A$1:$BT$1,0),0)</f>
        <v>0</v>
      </c>
      <c r="BI32" s="34">
        <f>VLOOKUP($BC32&amp;"_"&amp;$AZ$7,データシート1!$A:$BT,MATCH("cb_"&amp;BI$12,データシート1!$A$1:$BT$1,0),0)</f>
        <v>0</v>
      </c>
      <c r="BJ32" s="34">
        <f>VLOOKUP($BC32&amp;"_"&amp;$AZ$7,データシート1!$A:$BT,MATCH("cb_"&amp;BJ$12,データシート1!$A$1:$BT$1,0),0)</f>
        <v>0</v>
      </c>
      <c r="BK32" s="34">
        <f t="shared" si="3"/>
        <v>23443.000000000015</v>
      </c>
      <c r="BL32" s="36"/>
      <c r="BM32" s="844" t="str">
        <f t="shared" si="4"/>
        <v>30406</v>
      </c>
      <c r="BN32" s="1031" t="str">
        <f t="shared" si="5"/>
        <v>すさみ町</v>
      </c>
      <c r="BO32" s="34">
        <f>BE32*VLOOKUP(BO$12,別紙!$B$4:$E$10,MATCH("設備利用率",別紙!$B$4:$E$4,0),0)/100*8760/10^3</f>
        <v>469.60695600000008</v>
      </c>
      <c r="BP32" s="34">
        <f>BF32*VLOOKUP(BP$12,別紙!$B$4:$E$10,MATCH("設備利用率",別紙!$B$4:$E$4,0),0)/100*8760/10^3</f>
        <v>30491.866692000021</v>
      </c>
      <c r="BQ32" s="34">
        <f>BG32*VLOOKUP(BQ$12,別紙!$B$4:$E$10,MATCH("設備利用率",別紙!$B$4:$E$4,0),0)/100*8760/10^3</f>
        <v>0</v>
      </c>
      <c r="BR32" s="34">
        <f>BH32*VLOOKUP(BR$12,別紙!$B$4:$E$10,MATCH("設備利用率",別紙!$B$4:$E$4,0),0)/100*8760/10^3</f>
        <v>0</v>
      </c>
      <c r="BS32" s="34">
        <f>BI32*VLOOKUP(BS$12,別紙!$B$4:$E$10,MATCH("設備利用率",別紙!$B$4:$E$4,0),0)/100*8760/10^3</f>
        <v>0</v>
      </c>
      <c r="BT32" s="34">
        <f>BJ32*VLOOKUP(BT$12,別紙!$B$4:$E$10,MATCH("設備利用率",別紙!$B$4:$E$4,0),0)/100*8760/10^3</f>
        <v>0</v>
      </c>
      <c r="BU32" s="34">
        <f t="shared" si="6"/>
        <v>30961.473648000021</v>
      </c>
      <c r="BV32" s="36"/>
      <c r="BW32" s="33" t="str">
        <f t="shared" si="7"/>
        <v>30406</v>
      </c>
      <c r="BX32" s="33" t="str">
        <f t="shared" si="8"/>
        <v>すさみ町</v>
      </c>
      <c r="BY32" s="33">
        <f>(VLOOKUP($BW32&amp;"_"&amp;$AZ$8,データシート1!$A:$BT,MATCH("da_製造業",データシート1!$A$1:$BT$1,0),0)+VLOOKUP($BW32&amp;"_"&amp;$AZ$8,データシート1!$A:$BT,MATCH("da_建設業・鉱業",データシート1!$A$1:$BT$1,0),0)+VLOOKUP($BW32&amp;"_"&amp;$AZ$8,データシート1!$A:$BT,MATCH("da_農林水産業",データシート1!$A$1:$BT$1,0),0)+VLOOKUP($BW32&amp;"_"&amp;$AZ$8,データシート1!$A:$BT,MATCH("da_業務",データシート1!$A$1:$BT$1,0),0)+VLOOKUP($BW32&amp;"_"&amp;$AZ$8,データシート1!$A:$BT,MATCH("da_家庭",データシート1!$A$1:$BT$1,0),0)+VLOOKUP($BW32&amp;"_"&amp;$AZ$8,データシート1!$A:$BT,MATCH("da_鉄道",データシート1!$A$1:$BT$1,0),0))/10^3</f>
        <v>21645.111992398037</v>
      </c>
      <c r="BZ32" s="36"/>
      <c r="CA32" s="33" t="str">
        <f t="shared" si="9"/>
        <v>30406</v>
      </c>
      <c r="CB32" s="33" t="str">
        <f t="shared" si="10"/>
        <v>すさみ町</v>
      </c>
      <c r="CC32" s="223">
        <f t="shared" si="11"/>
        <v>2.1695750808077612E-2</v>
      </c>
      <c r="CD32" s="223">
        <f t="shared" si="16"/>
        <v>1.4087183611112313</v>
      </c>
      <c r="CE32" s="223">
        <f t="shared" si="17"/>
        <v>0</v>
      </c>
      <c r="CF32" s="223">
        <f t="shared" si="18"/>
        <v>0</v>
      </c>
      <c r="CG32" s="223">
        <f t="shared" si="19"/>
        <v>0</v>
      </c>
      <c r="CH32" s="223">
        <f t="shared" si="20"/>
        <v>0</v>
      </c>
      <c r="CI32" s="223">
        <f t="shared" si="12"/>
        <v>1.430414111919309</v>
      </c>
      <c r="CJ32" s="22"/>
      <c r="CK32" s="18" t="str">
        <f t="shared" si="13"/>
        <v>30406</v>
      </c>
      <c r="CL32" s="18" t="str">
        <f t="shared" si="14"/>
        <v>すさみ町</v>
      </c>
      <c r="CM32" s="18">
        <f>VLOOKUP($CK32&amp;"_"&amp;$AZ$7,データシート1!$A:$BT,MATCH("ca_太陽光発電（10kW未満）",データシート1!$A$1:$BT$1,0),0)</f>
        <v>76</v>
      </c>
      <c r="CN32" s="18">
        <f>VLOOKUP($CK32&amp;"_"&amp;$AZ$5,データシート1!$A:$BT,MATCH("ab_家庭",データシート1!$A$1:$BT$1,0),0)</f>
        <v>2031</v>
      </c>
      <c r="CO32" s="223">
        <f t="shared" si="15"/>
        <v>3.7419990152634169E-2</v>
      </c>
      <c r="CP32" s="16"/>
    </row>
    <row r="33" spans="1:93" ht="30" customHeight="1">
      <c r="A33" s="173"/>
      <c r="B33" s="484"/>
      <c r="C33" s="229"/>
      <c r="D33" s="229"/>
      <c r="E33" s="229"/>
      <c r="F33" s="229"/>
      <c r="G33" s="229"/>
      <c r="H33" s="229"/>
      <c r="I33" s="229"/>
      <c r="J33" s="229"/>
      <c r="K33" s="468"/>
      <c r="L33" s="229"/>
      <c r="M33" s="484"/>
      <c r="N33" s="229"/>
      <c r="O33" s="229"/>
      <c r="P33" s="229"/>
      <c r="Q33" s="229"/>
      <c r="R33" s="229"/>
      <c r="S33" s="229"/>
      <c r="T33" s="229"/>
      <c r="U33" s="229"/>
      <c r="V33" s="229"/>
      <c r="W33" s="468"/>
      <c r="X33" s="229"/>
      <c r="Y33" s="484"/>
      <c r="Z33" s="229"/>
      <c r="AA33" s="229"/>
      <c r="AB33" s="229"/>
      <c r="AC33" s="229"/>
      <c r="AD33" s="229"/>
      <c r="AE33" s="229"/>
      <c r="AF33" s="229"/>
      <c r="AG33" s="229"/>
      <c r="AH33" s="229"/>
      <c r="AI33" s="468"/>
      <c r="AJ33" s="173"/>
      <c r="AK33" s="467"/>
      <c r="AL33" s="173"/>
      <c r="AM33" s="173"/>
      <c r="AN33" s="173"/>
      <c r="AO33" s="173"/>
      <c r="AP33" s="173"/>
      <c r="AQ33" s="173"/>
      <c r="AR33" s="173"/>
      <c r="AS33" s="173"/>
      <c r="AT33" s="473"/>
      <c r="AU33" s="173"/>
      <c r="AX33" s="18" t="str">
        <f>比較地域マスタ!$Y26</f>
        <v>01516</v>
      </c>
      <c r="AY33" s="18" t="str">
        <f>IF(IFERROR(比較地域マスタ!$Z26,"")=0,"",IFERROR(比較地域マスタ!$Z26,""))</f>
        <v>豊富町</v>
      </c>
      <c r="BC33" s="844" t="str">
        <f t="shared" si="0"/>
        <v>01516</v>
      </c>
      <c r="BD33" s="1031" t="str">
        <f t="shared" si="2"/>
        <v>豊富町</v>
      </c>
      <c r="BE33" s="34">
        <f>VLOOKUP($BC33&amp;"_"&amp;$AZ$7,データシート1!$A:$BT,MATCH("cb_"&amp;BE$12,データシート1!$A$1:$BT$1,0),0)</f>
        <v>241.78800000000001</v>
      </c>
      <c r="BF33" s="34">
        <f>VLOOKUP($BC33&amp;"_"&amp;$AZ$7,データシート1!$A:$BT,MATCH("cb_"&amp;BF$12,データシート1!$A$1:$BT$1,0),0)</f>
        <v>498.70000000000005</v>
      </c>
      <c r="BG33" s="34">
        <f>VLOOKUP($BC33&amp;"_"&amp;$AZ$7,データシート1!$A:$BT,MATCH("cb_"&amp;BG$12,データシート1!$A$1:$BT$1,0),0)</f>
        <v>162809.79999999999</v>
      </c>
      <c r="BH33" s="34">
        <f>VLOOKUP($BC33&amp;"_"&amp;$AZ$7,データシート1!$A:$BT,MATCH("cb_"&amp;BH$12,データシート1!$A$1:$BT$1,0),0)</f>
        <v>0</v>
      </c>
      <c r="BI33" s="34">
        <f>VLOOKUP($BC33&amp;"_"&amp;$AZ$7,データシート1!$A:$BT,MATCH("cb_"&amp;BI$12,データシート1!$A$1:$BT$1,0),0)</f>
        <v>0</v>
      </c>
      <c r="BJ33" s="34">
        <f>VLOOKUP($BC33&amp;"_"&amp;$AZ$7,データシート1!$A:$BT,MATCH("cb_"&amp;BJ$12,データシート1!$A$1:$BT$1,0),0)</f>
        <v>0</v>
      </c>
      <c r="BK33" s="34">
        <f t="shared" si="3"/>
        <v>163550.288</v>
      </c>
      <c r="BL33" s="36"/>
      <c r="BM33" s="844" t="str">
        <f t="shared" si="4"/>
        <v>01516</v>
      </c>
      <c r="BN33" s="1031" t="str">
        <f t="shared" si="5"/>
        <v>豊富町</v>
      </c>
      <c r="BO33" s="34">
        <f>BE33*VLOOKUP(BO$12,別紙!$B$4:$E$10,MATCH("設備利用率",別紙!$B$4:$E$4,0),0)/100*8760/10^3</f>
        <v>290.17461456000001</v>
      </c>
      <c r="BP33" s="34">
        <f>BF33*VLOOKUP(BP$12,別紙!$B$4:$E$10,MATCH("設備利用率",別紙!$B$4:$E$4,0),0)/100*8760/10^3</f>
        <v>659.66041200000006</v>
      </c>
      <c r="BQ33" s="34">
        <f>BG33*VLOOKUP(BQ$12,別紙!$B$4:$E$10,MATCH("設備利用率",別紙!$B$4:$E$4,0),0)/100*8760/10^3</f>
        <v>353701.03430400003</v>
      </c>
      <c r="BR33" s="34">
        <f>BH33*VLOOKUP(BR$12,別紙!$B$4:$E$10,MATCH("設備利用率",別紙!$B$4:$E$4,0),0)/100*8760/10^3</f>
        <v>0</v>
      </c>
      <c r="BS33" s="34">
        <f>BI33*VLOOKUP(BS$12,別紙!$B$4:$E$10,MATCH("設備利用率",別紙!$B$4:$E$4,0),0)/100*8760/10^3</f>
        <v>0</v>
      </c>
      <c r="BT33" s="34">
        <f>BJ33*VLOOKUP(BT$12,別紙!$B$4:$E$10,MATCH("設備利用率",別紙!$B$4:$E$4,0),0)/100*8760/10^3</f>
        <v>0</v>
      </c>
      <c r="BU33" s="34">
        <f t="shared" si="6"/>
        <v>354650.86933056003</v>
      </c>
      <c r="BV33" s="36"/>
      <c r="BW33" s="33" t="str">
        <f t="shared" si="7"/>
        <v>01516</v>
      </c>
      <c r="BX33" s="33" t="str">
        <f t="shared" si="8"/>
        <v>豊富町</v>
      </c>
      <c r="BY33" s="33">
        <f>(VLOOKUP($BW33&amp;"_"&amp;$AZ$8,データシート1!$A:$BT,MATCH("da_製造業",データシート1!$A$1:$BT$1,0),0)+VLOOKUP($BW33&amp;"_"&amp;$AZ$8,データシート1!$A:$BT,MATCH("da_建設業・鉱業",データシート1!$A$1:$BT$1,0),0)+VLOOKUP($BW33&amp;"_"&amp;$AZ$8,データシート1!$A:$BT,MATCH("da_農林水産業",データシート1!$A$1:$BT$1,0),0)+VLOOKUP($BW33&amp;"_"&amp;$AZ$8,データシート1!$A:$BT,MATCH("da_業務",データシート1!$A$1:$BT$1,0),0)+VLOOKUP($BW33&amp;"_"&amp;$AZ$8,データシート1!$A:$BT,MATCH("da_家庭",データシート1!$A$1:$BT$1,0),0)+VLOOKUP($BW33&amp;"_"&amp;$AZ$8,データシート1!$A:$BT,MATCH("da_鉄道",データシート1!$A$1:$BT$1,0),0))/10^3</f>
        <v>24435.150306762313</v>
      </c>
      <c r="BZ33" s="36"/>
      <c r="CA33" s="33" t="str">
        <f t="shared" si="9"/>
        <v>01516</v>
      </c>
      <c r="CB33" s="33" t="str">
        <f t="shared" si="10"/>
        <v>豊富町</v>
      </c>
      <c r="CC33" s="223">
        <f t="shared" si="11"/>
        <v>1.1875294848491091E-2</v>
      </c>
      <c r="CD33" s="223">
        <f t="shared" si="16"/>
        <v>2.6996372181817198E-2</v>
      </c>
      <c r="CE33" s="223">
        <f t="shared" si="17"/>
        <v>14.475091409857828</v>
      </c>
      <c r="CF33" s="223">
        <f t="shared" si="18"/>
        <v>0</v>
      </c>
      <c r="CG33" s="223">
        <f t="shared" si="19"/>
        <v>0</v>
      </c>
      <c r="CH33" s="223">
        <f t="shared" si="20"/>
        <v>0</v>
      </c>
      <c r="CI33" s="223">
        <f t="shared" si="12"/>
        <v>14.513963076888137</v>
      </c>
      <c r="CK33" s="18" t="str">
        <f t="shared" si="13"/>
        <v>01516</v>
      </c>
      <c r="CL33" s="18" t="str">
        <f t="shared" si="14"/>
        <v>豊富町</v>
      </c>
      <c r="CM33" s="18">
        <f>VLOOKUP($CK33&amp;"_"&amp;$AZ$7,データシート1!$A:$BT,MATCH("ca_太陽光発電（10kW未満）",データシート1!$A$1:$BT$1,0),0)</f>
        <v>30</v>
      </c>
      <c r="CN33" s="18">
        <f>VLOOKUP($CK33&amp;"_"&amp;$AZ$5,データシート1!$A:$BT,MATCH("ab_家庭",データシート1!$A$1:$BT$1,0),0)</f>
        <v>1949</v>
      </c>
      <c r="CO33" s="223">
        <f t="shared" si="15"/>
        <v>1.5392508978963571E-2</v>
      </c>
    </row>
    <row r="34" spans="1:93" ht="30" customHeight="1">
      <c r="A34" s="173"/>
      <c r="B34" s="484"/>
      <c r="C34" s="229"/>
      <c r="D34" s="229"/>
      <c r="E34" s="229"/>
      <c r="F34" s="229"/>
      <c r="G34" s="229"/>
      <c r="H34" s="229"/>
      <c r="I34" s="229"/>
      <c r="J34" s="229"/>
      <c r="K34" s="468"/>
      <c r="L34" s="229"/>
      <c r="M34" s="484"/>
      <c r="N34" s="229"/>
      <c r="O34" s="229"/>
      <c r="P34" s="229"/>
      <c r="Q34" s="229"/>
      <c r="R34" s="229"/>
      <c r="S34" s="229"/>
      <c r="T34" s="229"/>
      <c r="U34" s="229"/>
      <c r="V34" s="229"/>
      <c r="W34" s="468"/>
      <c r="X34" s="229"/>
      <c r="Y34" s="484"/>
      <c r="Z34" s="229"/>
      <c r="AA34" s="229"/>
      <c r="AB34" s="229"/>
      <c r="AC34" s="229"/>
      <c r="AD34" s="229"/>
      <c r="AE34" s="229"/>
      <c r="AF34" s="229"/>
      <c r="AG34" s="229"/>
      <c r="AH34" s="229"/>
      <c r="AI34" s="468"/>
      <c r="AJ34" s="173"/>
      <c r="AK34" s="467"/>
      <c r="AL34" s="173"/>
      <c r="AM34" s="173"/>
      <c r="AN34" s="173"/>
      <c r="AO34" s="173"/>
      <c r="AP34" s="173"/>
      <c r="AQ34" s="173"/>
      <c r="AR34" s="173"/>
      <c r="AS34" s="173"/>
      <c r="AT34" s="473"/>
      <c r="AU34" s="173"/>
      <c r="AX34" s="18" t="str">
        <f>比較地域マスタ!$Y27</f>
        <v>38484</v>
      </c>
      <c r="AY34" s="18" t="str">
        <f>IF(IFERROR(比較地域マスタ!$Z27,"")=0,"",IFERROR(比較地域マスタ!$Z27,""))</f>
        <v>松野町</v>
      </c>
      <c r="BC34" s="844" t="str">
        <f t="shared" si="0"/>
        <v>38484</v>
      </c>
      <c r="BD34" s="1031" t="str">
        <f t="shared" si="2"/>
        <v>松野町</v>
      </c>
      <c r="BE34" s="34">
        <f>VLOOKUP($BC34&amp;"_"&amp;$AZ$7,データシート1!$A:$BT,MATCH("cb_"&amp;BE$12,データシート1!$A$1:$BT$1,0),0)</f>
        <v>505.14399999999995</v>
      </c>
      <c r="BF34" s="34">
        <f>VLOOKUP($BC34&amp;"_"&amp;$AZ$7,データシート1!$A:$BT,MATCH("cb_"&amp;BF$12,データシート1!$A$1:$BT$1,0),0)</f>
        <v>4045.3999999999996</v>
      </c>
      <c r="BG34" s="34">
        <f>VLOOKUP($BC34&amp;"_"&amp;$AZ$7,データシート1!$A:$BT,MATCH("cb_"&amp;BG$12,データシート1!$A$1:$BT$1,0),0)</f>
        <v>0</v>
      </c>
      <c r="BH34" s="34">
        <f>VLOOKUP($BC34&amp;"_"&amp;$AZ$7,データシート1!$A:$BT,MATCH("cb_"&amp;BH$12,データシート1!$A$1:$BT$1,0),0)</f>
        <v>0</v>
      </c>
      <c r="BI34" s="34">
        <f>VLOOKUP($BC34&amp;"_"&amp;$AZ$7,データシート1!$A:$BT,MATCH("cb_"&amp;BI$12,データシート1!$A$1:$BT$1,0),0)</f>
        <v>0</v>
      </c>
      <c r="BJ34" s="34">
        <f>VLOOKUP($BC34&amp;"_"&amp;$AZ$7,データシート1!$A:$BT,MATCH("cb_"&amp;BJ$12,データシート1!$A$1:$BT$1,0),0)</f>
        <v>0</v>
      </c>
      <c r="BK34" s="34">
        <f t="shared" si="3"/>
        <v>4550.5439999999999</v>
      </c>
      <c r="BL34" s="36"/>
      <c r="BM34" s="844" t="str">
        <f t="shared" si="4"/>
        <v>38484</v>
      </c>
      <c r="BN34" s="1031" t="str">
        <f t="shared" si="5"/>
        <v>松野町</v>
      </c>
      <c r="BO34" s="34">
        <f>BE34*VLOOKUP(BO$12,別紙!$B$4:$E$10,MATCH("設備利用率",別紙!$B$4:$E$4,0),0)/100*8760/10^3</f>
        <v>606.23341727999991</v>
      </c>
      <c r="BP34" s="34">
        <f>BF34*VLOOKUP(BP$12,別紙!$B$4:$E$10,MATCH("設備利用率",別紙!$B$4:$E$4,0),0)/100*8760/10^3</f>
        <v>5351.093304</v>
      </c>
      <c r="BQ34" s="34">
        <f>BG34*VLOOKUP(BQ$12,別紙!$B$4:$E$10,MATCH("設備利用率",別紙!$B$4:$E$4,0),0)/100*8760/10^3</f>
        <v>0</v>
      </c>
      <c r="BR34" s="34">
        <f>BH34*VLOOKUP(BR$12,別紙!$B$4:$E$10,MATCH("設備利用率",別紙!$B$4:$E$4,0),0)/100*8760/10^3</f>
        <v>0</v>
      </c>
      <c r="BS34" s="34">
        <f>BI34*VLOOKUP(BS$12,別紙!$B$4:$E$10,MATCH("設備利用率",別紙!$B$4:$E$4,0),0)/100*8760/10^3</f>
        <v>0</v>
      </c>
      <c r="BT34" s="34">
        <f>BJ34*VLOOKUP(BT$12,別紙!$B$4:$E$10,MATCH("設備利用率",別紙!$B$4:$E$4,0),0)/100*8760/10^3</f>
        <v>0</v>
      </c>
      <c r="BU34" s="34">
        <f t="shared" si="6"/>
        <v>5957.3267212800001</v>
      </c>
      <c r="BV34" s="36"/>
      <c r="BW34" s="33" t="str">
        <f t="shared" si="7"/>
        <v>38484</v>
      </c>
      <c r="BX34" s="33" t="str">
        <f t="shared" si="8"/>
        <v>松野町</v>
      </c>
      <c r="BY34" s="33">
        <f>(VLOOKUP($BW34&amp;"_"&amp;$AZ$8,データシート1!$A:$BT,MATCH("da_製造業",データシート1!$A$1:$BT$1,0),0)+VLOOKUP($BW34&amp;"_"&amp;$AZ$8,データシート1!$A:$BT,MATCH("da_建設業・鉱業",データシート1!$A$1:$BT$1,0),0)+VLOOKUP($BW34&amp;"_"&amp;$AZ$8,データシート1!$A:$BT,MATCH("da_農林水産業",データシート1!$A$1:$BT$1,0),0)+VLOOKUP($BW34&amp;"_"&amp;$AZ$8,データシート1!$A:$BT,MATCH("da_業務",データシート1!$A$1:$BT$1,0),0)+VLOOKUP($BW34&amp;"_"&amp;$AZ$8,データシート1!$A:$BT,MATCH("da_家庭",データシート1!$A$1:$BT$1,0),0)+VLOOKUP($BW34&amp;"_"&amp;$AZ$8,データシート1!$A:$BT,MATCH("da_鉄道",データシート1!$A$1:$BT$1,0),0))/10^3</f>
        <v>19138.964389394867</v>
      </c>
      <c r="BZ34" s="36"/>
      <c r="CA34" s="33" t="str">
        <f t="shared" si="9"/>
        <v>38484</v>
      </c>
      <c r="CB34" s="33" t="str">
        <f t="shared" si="10"/>
        <v>松野町</v>
      </c>
      <c r="CC34" s="223">
        <f t="shared" si="11"/>
        <v>3.1675351129025621E-2</v>
      </c>
      <c r="CD34" s="223">
        <f t="shared" si="16"/>
        <v>0.27959158056457362</v>
      </c>
      <c r="CE34" s="223">
        <f t="shared" si="17"/>
        <v>0</v>
      </c>
      <c r="CF34" s="223">
        <f t="shared" si="18"/>
        <v>0</v>
      </c>
      <c r="CG34" s="223">
        <f t="shared" si="19"/>
        <v>0</v>
      </c>
      <c r="CH34" s="223">
        <f t="shared" si="20"/>
        <v>0</v>
      </c>
      <c r="CI34" s="223">
        <f t="shared" si="12"/>
        <v>0.3112669316935992</v>
      </c>
      <c r="CK34" s="18" t="str">
        <f t="shared" si="13"/>
        <v>38484</v>
      </c>
      <c r="CL34" s="18" t="str">
        <f t="shared" si="14"/>
        <v>松野町</v>
      </c>
      <c r="CM34" s="18">
        <f>VLOOKUP($CK34&amp;"_"&amp;$AZ$7,データシート1!$A:$BT,MATCH("ca_太陽光発電（10kW未満）",データシート1!$A$1:$BT$1,0),0)</f>
        <v>95</v>
      </c>
      <c r="CN34" s="18">
        <f>VLOOKUP($CK34&amp;"_"&amp;$AZ$5,データシート1!$A:$BT,MATCH("ab_家庭",データシート1!$A$1:$BT$1,0),0)</f>
        <v>1972</v>
      </c>
      <c r="CO34" s="223">
        <f t="shared" si="15"/>
        <v>4.8174442190669374E-2</v>
      </c>
    </row>
    <row r="35" spans="1:93" ht="30" customHeight="1">
      <c r="A35" s="173"/>
      <c r="B35" s="484"/>
      <c r="C35" s="229"/>
      <c r="D35" s="229"/>
      <c r="E35" s="229"/>
      <c r="F35" s="229"/>
      <c r="G35" s="229"/>
      <c r="H35" s="229"/>
      <c r="I35" s="229"/>
      <c r="J35" s="229"/>
      <c r="K35" s="468"/>
      <c r="L35" s="229"/>
      <c r="M35" s="484"/>
      <c r="N35" s="229"/>
      <c r="O35" s="229"/>
      <c r="P35" s="229"/>
      <c r="Q35" s="229"/>
      <c r="R35" s="229"/>
      <c r="S35" s="229"/>
      <c r="T35" s="229"/>
      <c r="U35" s="229"/>
      <c r="V35" s="229"/>
      <c r="W35" s="468"/>
      <c r="X35" s="229"/>
      <c r="Y35" s="484"/>
      <c r="Z35" s="229"/>
      <c r="AA35" s="229"/>
      <c r="AB35" s="229"/>
      <c r="AC35" s="229"/>
      <c r="AD35" s="229"/>
      <c r="AE35" s="229"/>
      <c r="AF35" s="229"/>
      <c r="AG35" s="229"/>
      <c r="AH35" s="229"/>
      <c r="AI35" s="468"/>
      <c r="AJ35" s="173"/>
      <c r="AK35" s="467"/>
      <c r="AL35" s="173"/>
      <c r="AM35" s="173"/>
      <c r="AN35" s="173"/>
      <c r="AO35" s="173"/>
      <c r="AP35" s="173"/>
      <c r="AQ35" s="173"/>
      <c r="AR35" s="173"/>
      <c r="AS35" s="173"/>
      <c r="AT35" s="473"/>
      <c r="AU35" s="173"/>
      <c r="AX35" s="18" t="str">
        <f>比較地域マスタ!$Y28</f>
        <v>36383</v>
      </c>
      <c r="AY35" s="18" t="str">
        <f>IF(IFERROR(比較地域マスタ!$Z28,"")=0,"",IFERROR(比較地域マスタ!$Z28,""))</f>
        <v>牟岐町</v>
      </c>
      <c r="BC35" s="844" t="str">
        <f t="shared" si="0"/>
        <v>36383</v>
      </c>
      <c r="BD35" s="1031" t="str">
        <f t="shared" si="2"/>
        <v>牟岐町</v>
      </c>
      <c r="BE35" s="34">
        <f>VLOOKUP($BC35&amp;"_"&amp;$AZ$7,データシート1!$A:$BT,MATCH("cb_"&amp;BE$12,データシート1!$A$1:$BT$1,0),0)</f>
        <v>283.40200000000004</v>
      </c>
      <c r="BF35" s="34">
        <f>VLOOKUP($BC35&amp;"_"&amp;$AZ$7,データシート1!$A:$BT,MATCH("cb_"&amp;BF$12,データシート1!$A$1:$BT$1,0),0)</f>
        <v>736.40000000000009</v>
      </c>
      <c r="BG35" s="34">
        <f>VLOOKUP($BC35&amp;"_"&amp;$AZ$7,データシート1!$A:$BT,MATCH("cb_"&amp;BG$12,データシート1!$A$1:$BT$1,0),0)</f>
        <v>0</v>
      </c>
      <c r="BH35" s="34">
        <f>VLOOKUP($BC35&amp;"_"&amp;$AZ$7,データシート1!$A:$BT,MATCH("cb_"&amp;BH$12,データシート1!$A$1:$BT$1,0),0)</f>
        <v>0</v>
      </c>
      <c r="BI35" s="34">
        <f>VLOOKUP($BC35&amp;"_"&amp;$AZ$7,データシート1!$A:$BT,MATCH("cb_"&amp;BI$12,データシート1!$A$1:$BT$1,0),0)</f>
        <v>0</v>
      </c>
      <c r="BJ35" s="34">
        <f>VLOOKUP($BC35&amp;"_"&amp;$AZ$7,データシート1!$A:$BT,MATCH("cb_"&amp;BJ$12,データシート1!$A$1:$BT$1,0),0)</f>
        <v>0</v>
      </c>
      <c r="BK35" s="34">
        <f t="shared" si="3"/>
        <v>1019.8020000000001</v>
      </c>
      <c r="BL35" s="36"/>
      <c r="BM35" s="844" t="str">
        <f t="shared" si="4"/>
        <v>36383</v>
      </c>
      <c r="BN35" s="1031" t="str">
        <f t="shared" si="5"/>
        <v>牟岐町</v>
      </c>
      <c r="BO35" s="34">
        <f>BE35*VLOOKUP(BO$12,別紙!$B$4:$E$10,MATCH("設備利用率",別紙!$B$4:$E$4,0),0)/100*8760/10^3</f>
        <v>340.11640824000006</v>
      </c>
      <c r="BP35" s="34">
        <f>BF35*VLOOKUP(BP$12,別紙!$B$4:$E$10,MATCH("設備利用率",別紙!$B$4:$E$4,0),0)/100*8760/10^3</f>
        <v>974.08046400000012</v>
      </c>
      <c r="BQ35" s="34">
        <f>BG35*VLOOKUP(BQ$12,別紙!$B$4:$E$10,MATCH("設備利用率",別紙!$B$4:$E$4,0),0)/100*8760/10^3</f>
        <v>0</v>
      </c>
      <c r="BR35" s="34">
        <f>BH35*VLOOKUP(BR$12,別紙!$B$4:$E$10,MATCH("設備利用率",別紙!$B$4:$E$4,0),0)/100*8760/10^3</f>
        <v>0</v>
      </c>
      <c r="BS35" s="34">
        <f>BI35*VLOOKUP(BS$12,別紙!$B$4:$E$10,MATCH("設備利用率",別紙!$B$4:$E$4,0),0)/100*8760/10^3</f>
        <v>0</v>
      </c>
      <c r="BT35" s="34">
        <f>BJ35*VLOOKUP(BT$12,別紙!$B$4:$E$10,MATCH("設備利用率",別紙!$B$4:$E$4,0),0)/100*8760/10^3</f>
        <v>0</v>
      </c>
      <c r="BU35" s="34">
        <f t="shared" si="6"/>
        <v>1314.1968722400002</v>
      </c>
      <c r="BV35" s="36"/>
      <c r="BW35" s="33" t="str">
        <f t="shared" si="7"/>
        <v>36383</v>
      </c>
      <c r="BX35" s="33" t="str">
        <f t="shared" si="8"/>
        <v>牟岐町</v>
      </c>
      <c r="BY35" s="33">
        <f>(VLOOKUP($BW35&amp;"_"&amp;$AZ$8,データシート1!$A:$BT,MATCH("da_製造業",データシート1!$A$1:$BT$1,0),0)+VLOOKUP($BW35&amp;"_"&amp;$AZ$8,データシート1!$A:$BT,MATCH("da_建設業・鉱業",データシート1!$A$1:$BT$1,0),0)+VLOOKUP($BW35&amp;"_"&amp;$AZ$8,データシート1!$A:$BT,MATCH("da_農林水産業",データシート1!$A$1:$BT$1,0),0)+VLOOKUP($BW35&amp;"_"&amp;$AZ$8,データシート1!$A:$BT,MATCH("da_業務",データシート1!$A$1:$BT$1,0),0)+VLOOKUP($BW35&amp;"_"&amp;$AZ$8,データシート1!$A:$BT,MATCH("da_家庭",データシート1!$A$1:$BT$1,0),0)+VLOOKUP($BW35&amp;"_"&amp;$AZ$8,データシート1!$A:$BT,MATCH("da_鉄道",データシート1!$A$1:$BT$1,0),0))/10^3</f>
        <v>21365.825466166818</v>
      </c>
      <c r="BZ35" s="36"/>
      <c r="CA35" s="33" t="str">
        <f t="shared" si="9"/>
        <v>36383</v>
      </c>
      <c r="CB35" s="33" t="str">
        <f t="shared" si="10"/>
        <v>牟岐町</v>
      </c>
      <c r="CC35" s="223">
        <f t="shared" si="11"/>
        <v>1.59187113448334E-2</v>
      </c>
      <c r="CD35" s="223">
        <f t="shared" si="16"/>
        <v>4.5590584157044374E-2</v>
      </c>
      <c r="CE35" s="223">
        <f t="shared" si="17"/>
        <v>0</v>
      </c>
      <c r="CF35" s="223">
        <f t="shared" si="18"/>
        <v>0</v>
      </c>
      <c r="CG35" s="223">
        <f t="shared" si="19"/>
        <v>0</v>
      </c>
      <c r="CH35" s="223">
        <f t="shared" si="20"/>
        <v>0</v>
      </c>
      <c r="CI35" s="223">
        <f t="shared" si="12"/>
        <v>6.1509295501877774E-2</v>
      </c>
      <c r="CK35" s="18" t="str">
        <f t="shared" si="13"/>
        <v>36383</v>
      </c>
      <c r="CL35" s="18" t="str">
        <f t="shared" si="14"/>
        <v>牟岐町</v>
      </c>
      <c r="CM35" s="18">
        <f>VLOOKUP($CK35&amp;"_"&amp;$AZ$7,データシート1!$A:$BT,MATCH("ca_太陽光発電（10kW未満）",データシート1!$A$1:$BT$1,0),0)</f>
        <v>60</v>
      </c>
      <c r="CN35" s="18">
        <f>VLOOKUP($CK35&amp;"_"&amp;$AZ$5,データシート1!$A:$BT,MATCH("ab_家庭",データシート1!$A$1:$BT$1,0),0)</f>
        <v>1959</v>
      </c>
      <c r="CO35" s="223">
        <f t="shared" si="15"/>
        <v>3.0627871362940276E-2</v>
      </c>
    </row>
    <row r="36" spans="1:93" ht="30" customHeight="1">
      <c r="A36" s="173"/>
      <c r="B36" s="484"/>
      <c r="C36" s="229"/>
      <c r="D36" s="229"/>
      <c r="E36" s="229"/>
      <c r="F36" s="229"/>
      <c r="G36" s="229"/>
      <c r="H36" s="229"/>
      <c r="I36" s="229"/>
      <c r="J36" s="229"/>
      <c r="K36" s="468"/>
      <c r="L36" s="229"/>
      <c r="M36" s="484"/>
      <c r="N36" s="229"/>
      <c r="O36" s="229"/>
      <c r="P36" s="229"/>
      <c r="Q36" s="229"/>
      <c r="R36" s="229"/>
      <c r="S36" s="229"/>
      <c r="T36" s="229"/>
      <c r="U36" s="229"/>
      <c r="V36" s="229"/>
      <c r="W36" s="468"/>
      <c r="X36" s="229"/>
      <c r="Y36" s="484"/>
      <c r="Z36" s="229"/>
      <c r="AA36" s="229"/>
      <c r="AB36" s="229"/>
      <c r="AC36" s="229"/>
      <c r="AD36" s="229"/>
      <c r="AE36" s="229"/>
      <c r="AF36" s="229"/>
      <c r="AG36" s="229"/>
      <c r="AH36" s="229"/>
      <c r="AI36" s="468"/>
      <c r="AJ36" s="173"/>
      <c r="AK36" s="467"/>
      <c r="AL36" s="173"/>
      <c r="AM36" s="173"/>
      <c r="AN36" s="173"/>
      <c r="AO36" s="173"/>
      <c r="AP36" s="173"/>
      <c r="AQ36" s="173"/>
      <c r="AR36" s="173"/>
      <c r="AS36" s="173"/>
      <c r="AT36" s="473"/>
      <c r="AU36" s="173"/>
      <c r="AX36" s="18" t="str">
        <f>比較地域マスタ!$Y29</f>
        <v>39307</v>
      </c>
      <c r="AY36" s="18" t="str">
        <f>IF(IFERROR(比較地域マスタ!$Z29,"")=0,"",IFERROR(比較地域マスタ!$Z29,""))</f>
        <v>芸西村</v>
      </c>
      <c r="BC36" s="844" t="str">
        <f t="shared" si="0"/>
        <v>39307</v>
      </c>
      <c r="BD36" s="1031" t="str">
        <f t="shared" si="2"/>
        <v>芸西村</v>
      </c>
      <c r="BE36" s="34">
        <f>VLOOKUP($BC36&amp;"_"&amp;$AZ$7,データシート1!$A:$BT,MATCH("cb_"&amp;BE$12,データシート1!$A$1:$BT$1,0),0)</f>
        <v>736.48699999999997</v>
      </c>
      <c r="BF36" s="34">
        <f>VLOOKUP($BC36&amp;"_"&amp;$AZ$7,データシート1!$A:$BT,MATCH("cb_"&amp;BF$12,データシート1!$A$1:$BT$1,0),0)</f>
        <v>6167.0999999999985</v>
      </c>
      <c r="BG36" s="34">
        <f>VLOOKUP($BC36&amp;"_"&amp;$AZ$7,データシート1!$A:$BT,MATCH("cb_"&amp;BG$12,データシート1!$A$1:$BT$1,0),0)</f>
        <v>0</v>
      </c>
      <c r="BH36" s="34">
        <f>VLOOKUP($BC36&amp;"_"&amp;$AZ$7,データシート1!$A:$BT,MATCH("cb_"&amp;BH$12,データシート1!$A$1:$BT$1,0),0)</f>
        <v>0</v>
      </c>
      <c r="BI36" s="34">
        <f>VLOOKUP($BC36&amp;"_"&amp;$AZ$7,データシート1!$A:$BT,MATCH("cb_"&amp;BI$12,データシート1!$A$1:$BT$1,0),0)</f>
        <v>0</v>
      </c>
      <c r="BJ36" s="34">
        <f>VLOOKUP($BC36&amp;"_"&amp;$AZ$7,データシート1!$A:$BT,MATCH("cb_"&amp;BJ$12,データシート1!$A$1:$BT$1,0),0)</f>
        <v>0</v>
      </c>
      <c r="BK36" s="34">
        <f t="shared" si="3"/>
        <v>6903.5869999999986</v>
      </c>
      <c r="BL36" s="36"/>
      <c r="BM36" s="844" t="str">
        <f t="shared" si="4"/>
        <v>39307</v>
      </c>
      <c r="BN36" s="1031" t="str">
        <f t="shared" si="5"/>
        <v>芸西村</v>
      </c>
      <c r="BO36" s="34">
        <f>BE36*VLOOKUP(BO$12,別紙!$B$4:$E$10,MATCH("設備利用率",別紙!$B$4:$E$4,0),0)/100*8760/10^3</f>
        <v>883.87277843999993</v>
      </c>
      <c r="BP36" s="34">
        <f>BF36*VLOOKUP(BP$12,別紙!$B$4:$E$10,MATCH("設備利用率",別紙!$B$4:$E$4,0),0)/100*8760/10^3</f>
        <v>8157.593195999998</v>
      </c>
      <c r="BQ36" s="34">
        <f>BG36*VLOOKUP(BQ$12,別紙!$B$4:$E$10,MATCH("設備利用率",別紙!$B$4:$E$4,0),0)/100*8760/10^3</f>
        <v>0</v>
      </c>
      <c r="BR36" s="34">
        <f>BH36*VLOOKUP(BR$12,別紙!$B$4:$E$10,MATCH("設備利用率",別紙!$B$4:$E$4,0),0)/100*8760/10^3</f>
        <v>0</v>
      </c>
      <c r="BS36" s="34">
        <f>BI36*VLOOKUP(BS$12,別紙!$B$4:$E$10,MATCH("設備利用率",別紙!$B$4:$E$4,0),0)/100*8760/10^3</f>
        <v>0</v>
      </c>
      <c r="BT36" s="34">
        <f>BJ36*VLOOKUP(BT$12,別紙!$B$4:$E$10,MATCH("設備利用率",別紙!$B$4:$E$4,0),0)/100*8760/10^3</f>
        <v>0</v>
      </c>
      <c r="BU36" s="34">
        <f t="shared" si="6"/>
        <v>9041.4659744399978</v>
      </c>
      <c r="BV36" s="36"/>
      <c r="BW36" s="33" t="str">
        <f t="shared" si="7"/>
        <v>39307</v>
      </c>
      <c r="BX36" s="33" t="str">
        <f t="shared" si="8"/>
        <v>芸西村</v>
      </c>
      <c r="BY36" s="33">
        <f>(VLOOKUP($BW36&amp;"_"&amp;$AZ$8,データシート1!$A:$BT,MATCH("da_製造業",データシート1!$A$1:$BT$1,0),0)+VLOOKUP($BW36&amp;"_"&amp;$AZ$8,データシート1!$A:$BT,MATCH("da_建設業・鉱業",データシート1!$A$1:$BT$1,0),0)+VLOOKUP($BW36&amp;"_"&amp;$AZ$8,データシート1!$A:$BT,MATCH("da_農林水産業",データシート1!$A$1:$BT$1,0),0)+VLOOKUP($BW36&amp;"_"&amp;$AZ$8,データシート1!$A:$BT,MATCH("da_業務",データシート1!$A$1:$BT$1,0),0)+VLOOKUP($BW36&amp;"_"&amp;$AZ$8,データシート1!$A:$BT,MATCH("da_家庭",データシート1!$A$1:$BT$1,0),0)+VLOOKUP($BW36&amp;"_"&amp;$AZ$8,データシート1!$A:$BT,MATCH("da_鉄道",データシート1!$A$1:$BT$1,0),0))/10^3</f>
        <v>17084.869894532487</v>
      </c>
      <c r="BZ36" s="36"/>
      <c r="CA36" s="33" t="str">
        <f t="shared" si="9"/>
        <v>39307</v>
      </c>
      <c r="CB36" s="33" t="str">
        <f t="shared" si="10"/>
        <v>芸西村</v>
      </c>
      <c r="CC36" s="223">
        <f t="shared" si="11"/>
        <v>5.1734241109021119E-2</v>
      </c>
      <c r="CD36" s="223">
        <f t="shared" si="16"/>
        <v>0.47747470401343806</v>
      </c>
      <c r="CE36" s="223">
        <f t="shared" si="17"/>
        <v>0</v>
      </c>
      <c r="CF36" s="223">
        <f t="shared" si="18"/>
        <v>0</v>
      </c>
      <c r="CG36" s="223">
        <f t="shared" si="19"/>
        <v>0</v>
      </c>
      <c r="CH36" s="223">
        <f t="shared" si="20"/>
        <v>0</v>
      </c>
      <c r="CI36" s="223">
        <f t="shared" si="12"/>
        <v>0.5292089451224592</v>
      </c>
      <c r="CK36" s="18" t="str">
        <f t="shared" si="13"/>
        <v>39307</v>
      </c>
      <c r="CL36" s="18" t="str">
        <f t="shared" si="14"/>
        <v>芸西村</v>
      </c>
      <c r="CM36" s="18">
        <f>VLOOKUP($CK36&amp;"_"&amp;$AZ$7,データシート1!$A:$BT,MATCH("ca_太陽光発電（10kW未満）",データシート1!$A$1:$BT$1,0),0)</f>
        <v>148</v>
      </c>
      <c r="CN36" s="18">
        <f>VLOOKUP($CK36&amp;"_"&amp;$AZ$5,データシート1!$A:$BT,MATCH("ab_家庭",データシート1!$A$1:$BT$1,0),0)</f>
        <v>1763</v>
      </c>
      <c r="CO36" s="223">
        <f t="shared" si="15"/>
        <v>8.3947816222348273E-2</v>
      </c>
    </row>
    <row r="37" spans="1:93" ht="30" customHeight="1">
      <c r="A37" s="173"/>
      <c r="B37" s="484"/>
      <c r="C37" s="229"/>
      <c r="D37" s="229"/>
      <c r="E37" s="229"/>
      <c r="F37" s="229"/>
      <c r="G37" s="229"/>
      <c r="H37" s="229"/>
      <c r="I37" s="229"/>
      <c r="J37" s="229"/>
      <c r="K37" s="468"/>
      <c r="L37" s="229"/>
      <c r="M37" s="484"/>
      <c r="N37" s="229"/>
      <c r="O37" s="229"/>
      <c r="P37" s="229"/>
      <c r="Q37" s="229"/>
      <c r="R37" s="229"/>
      <c r="S37" s="229"/>
      <c r="T37" s="229"/>
      <c r="U37" s="229"/>
      <c r="V37" s="229"/>
      <c r="W37" s="468"/>
      <c r="X37" s="229"/>
      <c r="Y37" s="484"/>
      <c r="Z37" s="229"/>
      <c r="AA37" s="229"/>
      <c r="AB37" s="229"/>
      <c r="AC37" s="229"/>
      <c r="AD37" s="229"/>
      <c r="AE37" s="229"/>
      <c r="AF37" s="229"/>
      <c r="AG37" s="229"/>
      <c r="AH37" s="229"/>
      <c r="AI37" s="468"/>
      <c r="AJ37" s="173"/>
      <c r="AK37" s="467"/>
      <c r="AL37" s="173"/>
      <c r="AM37" s="173"/>
      <c r="AN37" s="173"/>
      <c r="AO37" s="173"/>
      <c r="AP37" s="173"/>
      <c r="AQ37" s="173"/>
      <c r="AR37" s="173"/>
      <c r="AS37" s="173"/>
      <c r="AT37" s="473"/>
      <c r="AU37" s="173"/>
      <c r="AX37" s="18" t="str">
        <f>比較地域マスタ!$Y30</f>
        <v>01343</v>
      </c>
      <c r="AY37" s="18" t="str">
        <f>IF(IFERROR(比較地域マスタ!$Z30,"")=0,"",IFERROR(比較地域マスタ!$Z30,""))</f>
        <v>鹿部町</v>
      </c>
      <c r="BC37" s="844" t="str">
        <f t="shared" si="0"/>
        <v>01343</v>
      </c>
      <c r="BD37" s="1031" t="str">
        <f t="shared" si="2"/>
        <v>鹿部町</v>
      </c>
      <c r="BE37" s="34">
        <f>VLOOKUP($BC37&amp;"_"&amp;$AZ$7,データシート1!$A:$BT,MATCH("cb_"&amp;BE$12,データシート1!$A$1:$BT$1,0),0)</f>
        <v>66.064999999999998</v>
      </c>
      <c r="BF37" s="34">
        <f>VLOOKUP($BC37&amp;"_"&amp;$AZ$7,データシート1!$A:$BT,MATCH("cb_"&amp;BF$12,データシート1!$A$1:$BT$1,0),0)</f>
        <v>2279.6000000000004</v>
      </c>
      <c r="BG37" s="34">
        <f>VLOOKUP($BC37&amp;"_"&amp;$AZ$7,データシート1!$A:$BT,MATCH("cb_"&amp;BG$12,データシート1!$A$1:$BT$1,0),0)</f>
        <v>0</v>
      </c>
      <c r="BH37" s="34">
        <f>VLOOKUP($BC37&amp;"_"&amp;$AZ$7,データシート1!$A:$BT,MATCH("cb_"&amp;BH$12,データシート1!$A$1:$BT$1,0),0)</f>
        <v>0</v>
      </c>
      <c r="BI37" s="34">
        <f>VLOOKUP($BC37&amp;"_"&amp;$AZ$7,データシート1!$A:$BT,MATCH("cb_"&amp;BI$12,データシート1!$A$1:$BT$1,0),0)</f>
        <v>0</v>
      </c>
      <c r="BJ37" s="34">
        <f>VLOOKUP($BC37&amp;"_"&amp;$AZ$7,データシート1!$A:$BT,MATCH("cb_"&amp;BJ$12,データシート1!$A$1:$BT$1,0),0)</f>
        <v>0</v>
      </c>
      <c r="BK37" s="34">
        <f t="shared" si="3"/>
        <v>2345.6650000000004</v>
      </c>
      <c r="BL37" s="36"/>
      <c r="BM37" s="844" t="str">
        <f t="shared" si="4"/>
        <v>01343</v>
      </c>
      <c r="BN37" s="1031" t="str">
        <f t="shared" si="5"/>
        <v>鹿部町</v>
      </c>
      <c r="BO37" s="34">
        <f>BE37*VLOOKUP(BO$12,別紙!$B$4:$E$10,MATCH("設備利用率",別紙!$B$4:$E$4,0),0)/100*8760/10^3</f>
        <v>79.285927799999996</v>
      </c>
      <c r="BP37" s="34">
        <f>BF37*VLOOKUP(BP$12,別紙!$B$4:$E$10,MATCH("設備利用率",別紙!$B$4:$E$4,0),0)/100*8760/10^3</f>
        <v>3015.3636960000003</v>
      </c>
      <c r="BQ37" s="34">
        <f>BG37*VLOOKUP(BQ$12,別紙!$B$4:$E$10,MATCH("設備利用率",別紙!$B$4:$E$4,0),0)/100*8760/10^3</f>
        <v>0</v>
      </c>
      <c r="BR37" s="34">
        <f>BH37*VLOOKUP(BR$12,別紙!$B$4:$E$10,MATCH("設備利用率",別紙!$B$4:$E$4,0),0)/100*8760/10^3</f>
        <v>0</v>
      </c>
      <c r="BS37" s="34">
        <f>BI37*VLOOKUP(BS$12,別紙!$B$4:$E$10,MATCH("設備利用率",別紙!$B$4:$E$4,0),0)/100*8760/10^3</f>
        <v>0</v>
      </c>
      <c r="BT37" s="34">
        <f>BJ37*VLOOKUP(BT$12,別紙!$B$4:$E$10,MATCH("設備利用率",別紙!$B$4:$E$4,0),0)/100*8760/10^3</f>
        <v>0</v>
      </c>
      <c r="BU37" s="34">
        <f t="shared" si="6"/>
        <v>3094.6496238000004</v>
      </c>
      <c r="BV37" s="36"/>
      <c r="BW37" s="33" t="str">
        <f t="shared" si="7"/>
        <v>01343</v>
      </c>
      <c r="BX37" s="33" t="str">
        <f t="shared" si="8"/>
        <v>鹿部町</v>
      </c>
      <c r="BY37" s="33">
        <f>(VLOOKUP($BW37&amp;"_"&amp;$AZ$8,データシート1!$A:$BT,MATCH("da_製造業",データシート1!$A$1:$BT$1,0),0)+VLOOKUP($BW37&amp;"_"&amp;$AZ$8,データシート1!$A:$BT,MATCH("da_建設業・鉱業",データシート1!$A$1:$BT$1,0),0)+VLOOKUP($BW37&amp;"_"&amp;$AZ$8,データシート1!$A:$BT,MATCH("da_農林水産業",データシート1!$A$1:$BT$1,0),0)+VLOOKUP($BW37&amp;"_"&amp;$AZ$8,データシート1!$A:$BT,MATCH("da_業務",データシート1!$A$1:$BT$1,0),0)+VLOOKUP($BW37&amp;"_"&amp;$AZ$8,データシート1!$A:$BT,MATCH("da_家庭",データシート1!$A$1:$BT$1,0),0)+VLOOKUP($BW37&amp;"_"&amp;$AZ$8,データシート1!$A:$BT,MATCH("da_鉄道",データシート1!$A$1:$BT$1,0),0))/10^3</f>
        <v>21889.944771157017</v>
      </c>
      <c r="BZ37" s="36"/>
      <c r="CA37" s="33" t="str">
        <f t="shared" si="9"/>
        <v>01343</v>
      </c>
      <c r="CB37" s="33" t="str">
        <f t="shared" si="10"/>
        <v>鹿部町</v>
      </c>
      <c r="CC37" s="223">
        <f t="shared" si="11"/>
        <v>3.6220250269644355E-3</v>
      </c>
      <c r="CD37" s="223">
        <f t="shared" si="16"/>
        <v>0.13775108742956504</v>
      </c>
      <c r="CE37" s="223">
        <f t="shared" si="17"/>
        <v>0</v>
      </c>
      <c r="CF37" s="223">
        <f t="shared" si="18"/>
        <v>0</v>
      </c>
      <c r="CG37" s="223">
        <f t="shared" si="19"/>
        <v>0</v>
      </c>
      <c r="CH37" s="223">
        <f t="shared" si="20"/>
        <v>0</v>
      </c>
      <c r="CI37" s="223">
        <f t="shared" si="12"/>
        <v>0.14137311245652948</v>
      </c>
      <c r="CK37" s="18" t="str">
        <f t="shared" si="13"/>
        <v>01343</v>
      </c>
      <c r="CL37" s="18" t="str">
        <f t="shared" si="14"/>
        <v>鹿部町</v>
      </c>
      <c r="CM37" s="18">
        <f>VLOOKUP($CK37&amp;"_"&amp;$AZ$7,データシート1!$A:$BT,MATCH("ca_太陽光発電（10kW未満）",データシート1!$A$1:$BT$1,0),0)</f>
        <v>13</v>
      </c>
      <c r="CN37" s="18">
        <f>VLOOKUP($CK37&amp;"_"&amp;$AZ$5,データシート1!$A:$BT,MATCH("ab_家庭",データシート1!$A$1:$BT$1,0),0)</f>
        <v>1852</v>
      </c>
      <c r="CO37" s="223">
        <f t="shared" si="15"/>
        <v>7.0194384449244057E-3</v>
      </c>
    </row>
    <row r="38" spans="1:93" ht="30" customHeight="1">
      <c r="A38" s="173"/>
      <c r="B38" s="484"/>
      <c r="C38" s="229"/>
      <c r="D38" s="229"/>
      <c r="E38" s="229"/>
      <c r="F38" s="229"/>
      <c r="G38" s="229"/>
      <c r="H38" s="229"/>
      <c r="I38" s="229"/>
      <c r="J38" s="229"/>
      <c r="K38" s="468"/>
      <c r="L38" s="229"/>
      <c r="M38" s="484"/>
      <c r="N38" s="229"/>
      <c r="O38" s="229"/>
      <c r="P38" s="229"/>
      <c r="Q38" s="229"/>
      <c r="R38" s="229"/>
      <c r="S38" s="229"/>
      <c r="T38" s="229"/>
      <c r="U38" s="229"/>
      <c r="V38" s="229"/>
      <c r="W38" s="468"/>
      <c r="X38" s="229"/>
      <c r="Y38" s="484"/>
      <c r="Z38" s="229"/>
      <c r="AA38" s="229"/>
      <c r="AB38" s="229"/>
      <c r="AC38" s="229"/>
      <c r="AD38" s="229"/>
      <c r="AE38" s="229"/>
      <c r="AF38" s="229"/>
      <c r="AG38" s="229"/>
      <c r="AH38" s="229"/>
      <c r="AI38" s="468"/>
      <c r="AJ38" s="173"/>
      <c r="AK38" s="467"/>
      <c r="AL38" s="173"/>
      <c r="AM38" s="173"/>
      <c r="AN38" s="173"/>
      <c r="AO38" s="173"/>
      <c r="AP38" s="173"/>
      <c r="AQ38" s="173"/>
      <c r="AR38" s="173"/>
      <c r="AS38" s="173"/>
      <c r="AT38" s="473"/>
      <c r="AU38" s="173"/>
      <c r="AX38" s="18" t="str">
        <f>比較地域マスタ!$Y31</f>
        <v>01561</v>
      </c>
      <c r="AY38" s="18" t="str">
        <f>IF(IFERROR(比較地域マスタ!$Z31,"")=0,"",IFERROR(比較地域マスタ!$Z31,""))</f>
        <v>興部町</v>
      </c>
      <c r="BC38" s="844" t="str">
        <f t="shared" si="0"/>
        <v>01561</v>
      </c>
      <c r="BD38" s="1031" t="str">
        <f t="shared" si="2"/>
        <v>興部町</v>
      </c>
      <c r="BE38" s="34">
        <f>VLOOKUP($BC38&amp;"_"&amp;$AZ$7,データシート1!$A:$BT,MATCH("cb_"&amp;BE$12,データシート1!$A$1:$BT$1,0),0)</f>
        <v>184.113</v>
      </c>
      <c r="BF38" s="34">
        <f>VLOOKUP($BC38&amp;"_"&amp;$AZ$7,データシート1!$A:$BT,MATCH("cb_"&amp;BF$12,データシート1!$A$1:$BT$1,0),0)</f>
        <v>1224.81</v>
      </c>
      <c r="BG38" s="34">
        <f>VLOOKUP($BC38&amp;"_"&amp;$AZ$7,データシート1!$A:$BT,MATCH("cb_"&amp;BG$12,データシート1!$A$1:$BT$1,0),0)</f>
        <v>0</v>
      </c>
      <c r="BH38" s="34">
        <f>VLOOKUP($BC38&amp;"_"&amp;$AZ$7,データシート1!$A:$BT,MATCH("cb_"&amp;BH$12,データシート1!$A$1:$BT$1,0),0)</f>
        <v>0</v>
      </c>
      <c r="BI38" s="34">
        <f>VLOOKUP($BC38&amp;"_"&amp;$AZ$7,データシート1!$A:$BT,MATCH("cb_"&amp;BI$12,データシート1!$A$1:$BT$1,0),0)</f>
        <v>0</v>
      </c>
      <c r="BJ38" s="34">
        <f>VLOOKUP($BC38&amp;"_"&amp;$AZ$7,データシート1!$A:$BT,MATCH("cb_"&amp;BJ$12,データシート1!$A$1:$BT$1,0),0)</f>
        <v>510.59299999999996</v>
      </c>
      <c r="BK38" s="34">
        <f t="shared" si="3"/>
        <v>1919.5160000000001</v>
      </c>
      <c r="BL38" s="36"/>
      <c r="BM38" s="844" t="str">
        <f t="shared" si="4"/>
        <v>01561</v>
      </c>
      <c r="BN38" s="1031" t="str">
        <f t="shared" si="5"/>
        <v>興部町</v>
      </c>
      <c r="BO38" s="34">
        <f>BE38*VLOOKUP(BO$12,別紙!$B$4:$E$10,MATCH("設備利用率",別紙!$B$4:$E$4,0),0)/100*8760/10^3</f>
        <v>220.95769355999997</v>
      </c>
      <c r="BP38" s="34">
        <f>BF38*VLOOKUP(BP$12,別紙!$B$4:$E$10,MATCH("設備利用率",別紙!$B$4:$E$4,0),0)/100*8760/10^3</f>
        <v>1620.1296755999999</v>
      </c>
      <c r="BQ38" s="34">
        <f>BG38*VLOOKUP(BQ$12,別紙!$B$4:$E$10,MATCH("設備利用率",別紙!$B$4:$E$4,0),0)/100*8760/10^3</f>
        <v>0</v>
      </c>
      <c r="BR38" s="34">
        <f>BH38*VLOOKUP(BR$12,別紙!$B$4:$E$10,MATCH("設備利用率",別紙!$B$4:$E$4,0),0)/100*8760/10^3</f>
        <v>0</v>
      </c>
      <c r="BS38" s="34">
        <f>BI38*VLOOKUP(BS$12,別紙!$B$4:$E$10,MATCH("設備利用率",別紙!$B$4:$E$4,0),0)/100*8760/10^3</f>
        <v>0</v>
      </c>
      <c r="BT38" s="34">
        <f>BJ38*VLOOKUP(BT$12,別紙!$B$4:$E$10,MATCH("設備利用率",別紙!$B$4:$E$4,0),0)/100*8760/10^3</f>
        <v>3578.2357439999996</v>
      </c>
      <c r="BU38" s="34">
        <f t="shared" si="6"/>
        <v>5419.3231131599996</v>
      </c>
      <c r="BV38" s="36"/>
      <c r="BW38" s="33" t="str">
        <f t="shared" si="7"/>
        <v>01561</v>
      </c>
      <c r="BX38" s="33" t="str">
        <f t="shared" si="8"/>
        <v>興部町</v>
      </c>
      <c r="BY38" s="33">
        <f>(VLOOKUP($BW38&amp;"_"&amp;$AZ$8,データシート1!$A:$BT,MATCH("da_製造業",データシート1!$A$1:$BT$1,0),0)+VLOOKUP($BW38&amp;"_"&amp;$AZ$8,データシート1!$A:$BT,MATCH("da_建設業・鉱業",データシート1!$A$1:$BT$1,0),0)+VLOOKUP($BW38&amp;"_"&amp;$AZ$8,データシート1!$A:$BT,MATCH("da_農林水産業",データシート1!$A$1:$BT$1,0),0)+VLOOKUP($BW38&amp;"_"&amp;$AZ$8,データシート1!$A:$BT,MATCH("da_業務",データシート1!$A$1:$BT$1,0),0)+VLOOKUP($BW38&amp;"_"&amp;$AZ$8,データシート1!$A:$BT,MATCH("da_家庭",データシート1!$A$1:$BT$1,0),0)+VLOOKUP($BW38&amp;"_"&amp;$AZ$8,データシート1!$A:$BT,MATCH("da_鉄道",データシート1!$A$1:$BT$1,0),0))/10^3</f>
        <v>24455.316085198283</v>
      </c>
      <c r="BZ38" s="36"/>
      <c r="CA38" s="33" t="str">
        <f t="shared" si="9"/>
        <v>01561</v>
      </c>
      <c r="CB38" s="33" t="str">
        <f t="shared" si="10"/>
        <v>興部町</v>
      </c>
      <c r="CC38" s="223">
        <f t="shared" si="11"/>
        <v>9.0351599950791832E-3</v>
      </c>
      <c r="CD38" s="223">
        <f t="shared" si="16"/>
        <v>6.6248568203156138E-2</v>
      </c>
      <c r="CE38" s="223">
        <f t="shared" si="17"/>
        <v>0</v>
      </c>
      <c r="CF38" s="223">
        <f t="shared" si="18"/>
        <v>0</v>
      </c>
      <c r="CG38" s="223">
        <f t="shared" si="19"/>
        <v>0</v>
      </c>
      <c r="CH38" s="223">
        <f t="shared" si="20"/>
        <v>0.14631729688277254</v>
      </c>
      <c r="CI38" s="223">
        <f t="shared" si="12"/>
        <v>0.22160102508100785</v>
      </c>
      <c r="CK38" s="18" t="str">
        <f t="shared" si="13"/>
        <v>01561</v>
      </c>
      <c r="CL38" s="18" t="str">
        <f t="shared" si="14"/>
        <v>興部町</v>
      </c>
      <c r="CM38" s="18">
        <f>VLOOKUP($CK38&amp;"_"&amp;$AZ$7,データシート1!$A:$BT,MATCH("ca_太陽光発電（10kW未満）",データシート1!$A$1:$BT$1,0),0)</f>
        <v>28</v>
      </c>
      <c r="CN38" s="18">
        <f>VLOOKUP($CK38&amp;"_"&amp;$AZ$5,データシート1!$A:$BT,MATCH("ab_家庭",データシート1!$A$1:$BT$1,0),0)</f>
        <v>1772</v>
      </c>
      <c r="CO38" s="223">
        <f t="shared" si="15"/>
        <v>1.580135440180587E-2</v>
      </c>
    </row>
    <row r="39" spans="1:93" ht="30" customHeight="1">
      <c r="A39" s="173"/>
      <c r="B39" s="484"/>
      <c r="C39" s="229"/>
      <c r="D39" s="229"/>
      <c r="E39" s="871"/>
      <c r="F39" s="229"/>
      <c r="G39" s="229"/>
      <c r="H39" s="229"/>
      <c r="I39" s="229"/>
      <c r="J39" s="229"/>
      <c r="K39" s="468"/>
      <c r="L39" s="229"/>
      <c r="M39" s="484"/>
      <c r="N39" s="229"/>
      <c r="O39" s="229"/>
      <c r="P39" s="229"/>
      <c r="Q39" s="229"/>
      <c r="R39" s="229"/>
      <c r="S39" s="229"/>
      <c r="T39" s="229"/>
      <c r="U39" s="229"/>
      <c r="V39" s="229"/>
      <c r="W39" s="468"/>
      <c r="X39" s="229"/>
      <c r="Y39" s="484"/>
      <c r="Z39" s="229"/>
      <c r="AA39" s="229"/>
      <c r="AB39" s="229"/>
      <c r="AC39" s="229"/>
      <c r="AD39" s="229"/>
      <c r="AE39" s="229"/>
      <c r="AF39" s="229"/>
      <c r="AG39" s="229"/>
      <c r="AH39" s="229"/>
      <c r="AI39" s="468"/>
      <c r="AJ39" s="173"/>
      <c r="AK39" s="467"/>
      <c r="AL39" s="173"/>
      <c r="AM39" s="173"/>
      <c r="AN39" s="173"/>
      <c r="AO39" s="173"/>
      <c r="AP39" s="173"/>
      <c r="AQ39" s="173"/>
      <c r="AR39" s="173"/>
      <c r="AS39" s="173"/>
      <c r="AT39" s="473"/>
      <c r="AU39" s="173"/>
      <c r="AX39" s="18" t="str">
        <f>比較地域マスタ!$Y32</f>
        <v>01571</v>
      </c>
      <c r="AY39" s="18" t="str">
        <f>IF(IFERROR(比較地域マスタ!$Z32,"")=0,"",IFERROR(比較地域マスタ!$Z32,""))</f>
        <v>豊浦町</v>
      </c>
      <c r="BC39" s="844" t="str">
        <f t="shared" si="0"/>
        <v>01571</v>
      </c>
      <c r="BD39" s="1031" t="str">
        <f t="shared" si="2"/>
        <v>豊浦町</v>
      </c>
      <c r="BE39" s="34">
        <f>VLOOKUP($BC39&amp;"_"&amp;$AZ$7,データシート1!$A:$BT,MATCH("cb_"&amp;BE$12,データシート1!$A$1:$BT$1,0),0)</f>
        <v>192.57600000000002</v>
      </c>
      <c r="BF39" s="34">
        <f>VLOOKUP($BC39&amp;"_"&amp;$AZ$7,データシート1!$A:$BT,MATCH("cb_"&amp;BF$12,データシート1!$A$1:$BT$1,0),0)</f>
        <v>13376.7</v>
      </c>
      <c r="BG39" s="34">
        <f>VLOOKUP($BC39&amp;"_"&amp;$AZ$7,データシート1!$A:$BT,MATCH("cb_"&amp;BG$12,データシート1!$A$1:$BT$1,0),0)</f>
        <v>0</v>
      </c>
      <c r="BH39" s="34">
        <f>VLOOKUP($BC39&amp;"_"&amp;$AZ$7,データシート1!$A:$BT,MATCH("cb_"&amp;BH$12,データシート1!$A$1:$BT$1,0),0)</f>
        <v>0</v>
      </c>
      <c r="BI39" s="34">
        <f>VLOOKUP($BC39&amp;"_"&amp;$AZ$7,データシート1!$A:$BT,MATCH("cb_"&amp;BI$12,データシート1!$A$1:$BT$1,0),0)</f>
        <v>0</v>
      </c>
      <c r="BJ39" s="34">
        <f>VLOOKUP($BC39&amp;"_"&amp;$AZ$7,データシート1!$A:$BT,MATCH("cb_"&amp;BJ$12,データシート1!$A$1:$BT$1,0),0)</f>
        <v>0</v>
      </c>
      <c r="BK39" s="34">
        <f t="shared" si="3"/>
        <v>13569.276000000002</v>
      </c>
      <c r="BL39" s="36"/>
      <c r="BM39" s="844" t="str">
        <f t="shared" si="4"/>
        <v>01571</v>
      </c>
      <c r="BN39" s="1031" t="str">
        <f t="shared" si="5"/>
        <v>豊浦町</v>
      </c>
      <c r="BO39" s="34">
        <f>BE39*VLOOKUP(BO$12,別紙!$B$4:$E$10,MATCH("設備利用率",別紙!$B$4:$E$4,0),0)/100*8760/10^3</f>
        <v>231.11430912000003</v>
      </c>
      <c r="BP39" s="34">
        <f>BF39*VLOOKUP(BP$12,別紙!$B$4:$E$10,MATCH("設備利用率",別紙!$B$4:$E$4,0),0)/100*8760/10^3</f>
        <v>17694.163692000002</v>
      </c>
      <c r="BQ39" s="34">
        <f>BG39*VLOOKUP(BQ$12,別紙!$B$4:$E$10,MATCH("設備利用率",別紙!$B$4:$E$4,0),0)/100*8760/10^3</f>
        <v>0</v>
      </c>
      <c r="BR39" s="34">
        <f>BH39*VLOOKUP(BR$12,別紙!$B$4:$E$10,MATCH("設備利用率",別紙!$B$4:$E$4,0),0)/100*8760/10^3</f>
        <v>0</v>
      </c>
      <c r="BS39" s="34">
        <f>BI39*VLOOKUP(BS$12,別紙!$B$4:$E$10,MATCH("設備利用率",別紙!$B$4:$E$4,0),0)/100*8760/10^3</f>
        <v>0</v>
      </c>
      <c r="BT39" s="34">
        <f>BJ39*VLOOKUP(BT$12,別紙!$B$4:$E$10,MATCH("設備利用率",別紙!$B$4:$E$4,0),0)/100*8760/10^3</f>
        <v>0</v>
      </c>
      <c r="BU39" s="34">
        <f t="shared" si="6"/>
        <v>17925.278001120001</v>
      </c>
      <c r="BV39" s="36"/>
      <c r="BW39" s="33" t="str">
        <f t="shared" si="7"/>
        <v>01571</v>
      </c>
      <c r="BX39" s="33" t="str">
        <f t="shared" si="8"/>
        <v>豊浦町</v>
      </c>
      <c r="BY39" s="33">
        <f>(VLOOKUP($BW39&amp;"_"&amp;$AZ$8,データシート1!$A:$BT,MATCH("da_製造業",データシート1!$A$1:$BT$1,0),0)+VLOOKUP($BW39&amp;"_"&amp;$AZ$8,データシート1!$A:$BT,MATCH("da_建設業・鉱業",データシート1!$A$1:$BT$1,0),0)+VLOOKUP($BW39&amp;"_"&amp;$AZ$8,データシート1!$A:$BT,MATCH("da_農林水産業",データシート1!$A$1:$BT$1,0),0)+VLOOKUP($BW39&amp;"_"&amp;$AZ$8,データシート1!$A:$BT,MATCH("da_業務",データシート1!$A$1:$BT$1,0),0)+VLOOKUP($BW39&amp;"_"&amp;$AZ$8,データシート1!$A:$BT,MATCH("da_家庭",データシート1!$A$1:$BT$1,0),0)+VLOOKUP($BW39&amp;"_"&amp;$AZ$8,データシート1!$A:$BT,MATCH("da_鉄道",データシート1!$A$1:$BT$1,0),0))/10^3</f>
        <v>17382.25799906256</v>
      </c>
      <c r="BZ39" s="36"/>
      <c r="CA39" s="33" t="str">
        <f t="shared" si="9"/>
        <v>01571</v>
      </c>
      <c r="CB39" s="33" t="str">
        <f t="shared" si="10"/>
        <v>豊浦町</v>
      </c>
      <c r="CC39" s="223">
        <f t="shared" si="11"/>
        <v>1.3295988883174108E-2</v>
      </c>
      <c r="CD39" s="223">
        <f t="shared" si="16"/>
        <v>1.017943911139408</v>
      </c>
      <c r="CE39" s="223">
        <f t="shared" si="17"/>
        <v>0</v>
      </c>
      <c r="CF39" s="223">
        <f t="shared" si="18"/>
        <v>0</v>
      </c>
      <c r="CG39" s="223">
        <f t="shared" si="19"/>
        <v>0</v>
      </c>
      <c r="CH39" s="223">
        <f t="shared" si="20"/>
        <v>0</v>
      </c>
      <c r="CI39" s="223">
        <f t="shared" si="12"/>
        <v>1.031239900022582</v>
      </c>
      <c r="CK39" s="18" t="str">
        <f t="shared" si="13"/>
        <v>01571</v>
      </c>
      <c r="CL39" s="18" t="str">
        <f t="shared" si="14"/>
        <v>豊浦町</v>
      </c>
      <c r="CM39" s="18">
        <f>VLOOKUP($CK39&amp;"_"&amp;$AZ$7,データシート1!$A:$BT,MATCH("ca_太陽光発電（10kW未満）",データシート1!$A$1:$BT$1,0),0)</f>
        <v>33</v>
      </c>
      <c r="CN39" s="18">
        <f>VLOOKUP($CK39&amp;"_"&amp;$AZ$5,データシート1!$A:$BT,MATCH("ab_家庭",データシート1!$A$1:$BT$1,0),0)</f>
        <v>2039</v>
      </c>
      <c r="CO39" s="223">
        <f t="shared" si="15"/>
        <v>1.6184404119666502E-2</v>
      </c>
    </row>
    <row r="40" spans="1:93" ht="30" customHeight="1">
      <c r="A40" s="173"/>
      <c r="B40" s="484"/>
      <c r="C40" s="229"/>
      <c r="D40" s="229"/>
      <c r="E40" s="229"/>
      <c r="F40" s="229"/>
      <c r="G40" s="229"/>
      <c r="H40" s="229"/>
      <c r="I40" s="229"/>
      <c r="J40" s="229"/>
      <c r="K40" s="468"/>
      <c r="L40" s="229"/>
      <c r="M40" s="484"/>
      <c r="N40" s="229"/>
      <c r="O40" s="229"/>
      <c r="P40" s="229"/>
      <c r="Q40" s="229"/>
      <c r="R40" s="229"/>
      <c r="S40" s="229"/>
      <c r="T40" s="229"/>
      <c r="U40" s="229"/>
      <c r="V40" s="229"/>
      <c r="W40" s="468"/>
      <c r="X40" s="229"/>
      <c r="Y40" s="484"/>
      <c r="Z40" s="229"/>
      <c r="AA40" s="229"/>
      <c r="AB40" s="229"/>
      <c r="AC40" s="229"/>
      <c r="AD40" s="229"/>
      <c r="AE40" s="229"/>
      <c r="AF40" s="229"/>
      <c r="AG40" s="229"/>
      <c r="AH40" s="229"/>
      <c r="AI40" s="468"/>
      <c r="AJ40" s="173"/>
      <c r="AK40" s="467"/>
      <c r="AL40" s="173"/>
      <c r="AM40" s="173"/>
      <c r="AN40" s="173"/>
      <c r="AO40" s="173"/>
      <c r="AP40" s="173"/>
      <c r="AQ40" s="173"/>
      <c r="AR40" s="173"/>
      <c r="AS40" s="173"/>
      <c r="AT40" s="473"/>
      <c r="AU40" s="173"/>
      <c r="AX40" s="18" t="str">
        <f>比較地域マスタ!$Y33</f>
        <v>20563</v>
      </c>
      <c r="AY40" s="18" t="str">
        <f>IF(IFERROR(比較地域マスタ!$Z33,"")=0,"",IFERROR(比較地域マスタ!$Z33,""))</f>
        <v>野沢温泉村</v>
      </c>
      <c r="BC40" s="844" t="str">
        <f t="shared" si="0"/>
        <v>20563</v>
      </c>
      <c r="BD40" s="1031" t="str">
        <f t="shared" si="2"/>
        <v>野沢温泉村</v>
      </c>
      <c r="BE40" s="34">
        <f>VLOOKUP($BC40&amp;"_"&amp;$AZ$7,データシート1!$A:$BT,MATCH("cb_"&amp;BE$12,データシート1!$A$1:$BT$1,0),0)</f>
        <v>31.1</v>
      </c>
      <c r="BF40" s="34">
        <f>VLOOKUP($BC40&amp;"_"&amp;$AZ$7,データシート1!$A:$BT,MATCH("cb_"&amp;BF$12,データシート1!$A$1:$BT$1,0),0)</f>
        <v>68.900000000000006</v>
      </c>
      <c r="BG40" s="34">
        <f>VLOOKUP($BC40&amp;"_"&amp;$AZ$7,データシート1!$A:$BT,MATCH("cb_"&amp;BG$12,データシート1!$A$1:$BT$1,0),0)</f>
        <v>0</v>
      </c>
      <c r="BH40" s="34">
        <f>VLOOKUP($BC40&amp;"_"&amp;$AZ$7,データシート1!$A:$BT,MATCH("cb_"&amp;BH$12,データシート1!$A$1:$BT$1,0),0)</f>
        <v>97</v>
      </c>
      <c r="BI40" s="34">
        <f>VLOOKUP($BC40&amp;"_"&amp;$AZ$7,データシート1!$A:$BT,MATCH("cb_"&amp;BI$12,データシート1!$A$1:$BT$1,0),0)</f>
        <v>0</v>
      </c>
      <c r="BJ40" s="34">
        <f>VLOOKUP($BC40&amp;"_"&amp;$AZ$7,データシート1!$A:$BT,MATCH("cb_"&amp;BJ$12,データシート1!$A$1:$BT$1,0),0)</f>
        <v>0</v>
      </c>
      <c r="BK40" s="34">
        <f t="shared" si="3"/>
        <v>197</v>
      </c>
      <c r="BL40" s="36"/>
      <c r="BM40" s="844" t="str">
        <f t="shared" si="4"/>
        <v>20563</v>
      </c>
      <c r="BN40" s="1031" t="str">
        <f t="shared" si="5"/>
        <v>野沢温泉村</v>
      </c>
      <c r="BO40" s="34">
        <f>BE40*VLOOKUP(BO$12,別紙!$B$4:$E$10,MATCH("設備利用率",別紙!$B$4:$E$4,0),0)/100*8760/10^3</f>
        <v>37.323732</v>
      </c>
      <c r="BP40" s="34">
        <f>BF40*VLOOKUP(BP$12,別紙!$B$4:$E$10,MATCH("設備利用率",別紙!$B$4:$E$4,0),0)/100*8760/10^3</f>
        <v>91.138164000000003</v>
      </c>
      <c r="BQ40" s="34">
        <f>BG40*VLOOKUP(BQ$12,別紙!$B$4:$E$10,MATCH("設備利用率",別紙!$B$4:$E$4,0),0)/100*8760/10^3</f>
        <v>0</v>
      </c>
      <c r="BR40" s="34">
        <f>BH40*VLOOKUP(BR$12,別紙!$B$4:$E$10,MATCH("設備利用率",別紙!$B$4:$E$4,0),0)/100*8760/10^3</f>
        <v>509.83199999999999</v>
      </c>
      <c r="BS40" s="34">
        <f>BI40*VLOOKUP(BS$12,別紙!$B$4:$E$10,MATCH("設備利用率",別紙!$B$4:$E$4,0),0)/100*8760/10^3</f>
        <v>0</v>
      </c>
      <c r="BT40" s="34">
        <f>BJ40*VLOOKUP(BT$12,別紙!$B$4:$E$10,MATCH("設備利用率",別紙!$B$4:$E$4,0),0)/100*8760/10^3</f>
        <v>0</v>
      </c>
      <c r="BU40" s="34">
        <f t="shared" si="6"/>
        <v>638.29389600000002</v>
      </c>
      <c r="BV40" s="36"/>
      <c r="BW40" s="33" t="str">
        <f t="shared" si="7"/>
        <v>20563</v>
      </c>
      <c r="BX40" s="33" t="str">
        <f t="shared" si="8"/>
        <v>野沢温泉村</v>
      </c>
      <c r="BY40" s="33">
        <f>(VLOOKUP($BW40&amp;"_"&amp;$AZ$8,データシート1!$A:$BT,MATCH("da_製造業",データシート1!$A$1:$BT$1,0),0)+VLOOKUP($BW40&amp;"_"&amp;$AZ$8,データシート1!$A:$BT,MATCH("da_建設業・鉱業",データシート1!$A$1:$BT$1,0),0)+VLOOKUP($BW40&amp;"_"&amp;$AZ$8,データシート1!$A:$BT,MATCH("da_農林水産業",データシート1!$A$1:$BT$1,0),0)+VLOOKUP($BW40&amp;"_"&amp;$AZ$8,データシート1!$A:$BT,MATCH("da_業務",データシート1!$A$1:$BT$1,0),0)+VLOOKUP($BW40&amp;"_"&amp;$AZ$8,データシート1!$A:$BT,MATCH("da_家庭",データシート1!$A$1:$BT$1,0),0)+VLOOKUP($BW40&amp;"_"&amp;$AZ$8,データシート1!$A:$BT,MATCH("da_鉄道",データシート1!$A$1:$BT$1,0),0))/10^3</f>
        <v>18105.32893969243</v>
      </c>
      <c r="BZ40" s="36"/>
      <c r="CA40" s="33" t="str">
        <f t="shared" si="9"/>
        <v>20563</v>
      </c>
      <c r="CB40" s="33" t="str">
        <f t="shared" si="10"/>
        <v>野沢温泉村</v>
      </c>
      <c r="CC40" s="223">
        <f t="shared" si="11"/>
        <v>2.0614777077137183E-3</v>
      </c>
      <c r="CD40" s="223">
        <f t="shared" si="16"/>
        <v>5.0337756526586605E-3</v>
      </c>
      <c r="CE40" s="223">
        <f t="shared" si="17"/>
        <v>0</v>
      </c>
      <c r="CF40" s="223">
        <f t="shared" si="18"/>
        <v>2.8159223270574886E-2</v>
      </c>
      <c r="CG40" s="223">
        <f t="shared" si="19"/>
        <v>0</v>
      </c>
      <c r="CH40" s="223">
        <f t="shared" si="20"/>
        <v>0</v>
      </c>
      <c r="CI40" s="223">
        <f t="shared" si="12"/>
        <v>3.5254476630947267E-2</v>
      </c>
      <c r="CK40" s="18" t="str">
        <f t="shared" si="13"/>
        <v>20563</v>
      </c>
      <c r="CL40" s="18" t="str">
        <f t="shared" si="14"/>
        <v>野沢温泉村</v>
      </c>
      <c r="CM40" s="18">
        <f>VLOOKUP($CK40&amp;"_"&amp;$AZ$7,データシート1!$A:$BT,MATCH("ca_太陽光発電（10kW未満）",データシート1!$A$1:$BT$1,0),0)</f>
        <v>8</v>
      </c>
      <c r="CN40" s="18">
        <f>VLOOKUP($CK40&amp;"_"&amp;$AZ$5,データシート1!$A:$BT,MATCH("ab_家庭",データシート1!$A$1:$BT$1,0),0)</f>
        <v>1420</v>
      </c>
      <c r="CO40" s="223">
        <f t="shared" si="15"/>
        <v>5.6338028169014088E-3</v>
      </c>
    </row>
    <row r="41" spans="1:93" ht="30" customHeight="1">
      <c r="A41" s="173"/>
      <c r="B41" s="484"/>
      <c r="C41" s="229"/>
      <c r="D41" s="229"/>
      <c r="E41" s="229"/>
      <c r="F41" s="229"/>
      <c r="G41" s="229"/>
      <c r="H41" s="229"/>
      <c r="I41" s="229"/>
      <c r="J41" s="229"/>
      <c r="K41" s="468"/>
      <c r="L41" s="229"/>
      <c r="M41" s="484"/>
      <c r="N41" s="229"/>
      <c r="O41" s="229"/>
      <c r="P41" s="229"/>
      <c r="Q41" s="229"/>
      <c r="R41" s="229"/>
      <c r="S41" s="229"/>
      <c r="T41" s="229"/>
      <c r="U41" s="229"/>
      <c r="V41" s="229"/>
      <c r="W41" s="468"/>
      <c r="X41" s="229"/>
      <c r="Y41" s="484"/>
      <c r="Z41" s="229"/>
      <c r="AA41" s="229"/>
      <c r="AB41" s="229"/>
      <c r="AC41" s="229"/>
      <c r="AD41" s="229"/>
      <c r="AE41" s="229"/>
      <c r="AF41" s="229"/>
      <c r="AG41" s="229"/>
      <c r="AH41" s="229"/>
      <c r="AI41" s="468"/>
      <c r="AJ41" s="173"/>
      <c r="AK41" s="467"/>
      <c r="AL41" s="173"/>
      <c r="AM41" s="173"/>
      <c r="AN41" s="173"/>
      <c r="AO41" s="173"/>
      <c r="AP41" s="173"/>
      <c r="AQ41" s="173"/>
      <c r="AR41" s="173"/>
      <c r="AS41" s="173"/>
      <c r="AT41" s="473"/>
      <c r="AU41" s="173"/>
      <c r="AX41" s="18" t="str">
        <f>比較地域マスタ!$Y34</f>
        <v>39363</v>
      </c>
      <c r="AY41" s="18" t="str">
        <f>IF(IFERROR(比較地域マスタ!$Z34,"")=0,"",IFERROR(比較地域マスタ!$Z34,""))</f>
        <v>土佐町</v>
      </c>
      <c r="BC41" s="844" t="str">
        <f t="shared" si="0"/>
        <v>39363</v>
      </c>
      <c r="BD41" s="1031" t="str">
        <f t="shared" si="2"/>
        <v>土佐町</v>
      </c>
      <c r="BE41" s="34">
        <f>VLOOKUP($BC41&amp;"_"&amp;$AZ$7,データシート1!$A:$BT,MATCH("cb_"&amp;BE$12,データシート1!$A$1:$BT$1,0),0)</f>
        <v>525.62299999999993</v>
      </c>
      <c r="BF41" s="34">
        <f>VLOOKUP($BC41&amp;"_"&amp;$AZ$7,データシート1!$A:$BT,MATCH("cb_"&amp;BF$12,データシート1!$A$1:$BT$1,0),0)</f>
        <v>4194.24</v>
      </c>
      <c r="BG41" s="34">
        <f>VLOOKUP($BC41&amp;"_"&amp;$AZ$7,データシート1!$A:$BT,MATCH("cb_"&amp;BG$12,データシート1!$A$1:$BT$1,0),0)</f>
        <v>0</v>
      </c>
      <c r="BH41" s="34">
        <f>VLOOKUP($BC41&amp;"_"&amp;$AZ$7,データシート1!$A:$BT,MATCH("cb_"&amp;BH$12,データシート1!$A$1:$BT$1,0),0)</f>
        <v>0</v>
      </c>
      <c r="BI41" s="34">
        <f>VLOOKUP($BC41&amp;"_"&amp;$AZ$7,データシート1!$A:$BT,MATCH("cb_"&amp;BI$12,データシート1!$A$1:$BT$1,0),0)</f>
        <v>0</v>
      </c>
      <c r="BJ41" s="34">
        <f>VLOOKUP($BC41&amp;"_"&amp;$AZ$7,データシート1!$A:$BT,MATCH("cb_"&amp;BJ$12,データシート1!$A$1:$BT$1,0),0)</f>
        <v>0</v>
      </c>
      <c r="BK41" s="34">
        <f t="shared" si="3"/>
        <v>4719.8629999999994</v>
      </c>
      <c r="BL41" s="36"/>
      <c r="BM41" s="844" t="str">
        <f t="shared" si="4"/>
        <v>39363</v>
      </c>
      <c r="BN41" s="1031" t="str">
        <f t="shared" si="5"/>
        <v>土佐町</v>
      </c>
      <c r="BO41" s="34">
        <f>BE41*VLOOKUP(BO$12,別紙!$B$4:$E$10,MATCH("設備利用率",別紙!$B$4:$E$4,0),0)/100*8760/10^3</f>
        <v>630.81067475999987</v>
      </c>
      <c r="BP41" s="34">
        <f>BF41*VLOOKUP(BP$12,別紙!$B$4:$E$10,MATCH("設備利用率",別紙!$B$4:$E$4,0),0)/100*8760/10^3</f>
        <v>5547.9729023999998</v>
      </c>
      <c r="BQ41" s="34">
        <f>BG41*VLOOKUP(BQ$12,別紙!$B$4:$E$10,MATCH("設備利用率",別紙!$B$4:$E$4,0),0)/100*8760/10^3</f>
        <v>0</v>
      </c>
      <c r="BR41" s="34">
        <f>BH41*VLOOKUP(BR$12,別紙!$B$4:$E$10,MATCH("設備利用率",別紙!$B$4:$E$4,0),0)/100*8760/10^3</f>
        <v>0</v>
      </c>
      <c r="BS41" s="34">
        <f>BI41*VLOOKUP(BS$12,別紙!$B$4:$E$10,MATCH("設備利用率",別紙!$B$4:$E$4,0),0)/100*8760/10^3</f>
        <v>0</v>
      </c>
      <c r="BT41" s="34">
        <f>BJ41*VLOOKUP(BT$12,別紙!$B$4:$E$10,MATCH("設備利用率",別紙!$B$4:$E$4,0),0)/100*8760/10^3</f>
        <v>0</v>
      </c>
      <c r="BU41" s="34">
        <f t="shared" si="6"/>
        <v>6178.7835771599994</v>
      </c>
      <c r="BV41" s="36"/>
      <c r="BW41" s="33" t="str">
        <f t="shared" si="7"/>
        <v>39363</v>
      </c>
      <c r="BX41" s="33" t="str">
        <f t="shared" si="8"/>
        <v>土佐町</v>
      </c>
      <c r="BY41" s="33">
        <f>(VLOOKUP($BW41&amp;"_"&amp;$AZ$8,データシート1!$A:$BT,MATCH("da_製造業",データシート1!$A$1:$BT$1,0),0)+VLOOKUP($BW41&amp;"_"&amp;$AZ$8,データシート1!$A:$BT,MATCH("da_建設業・鉱業",データシート1!$A$1:$BT$1,0),0)+VLOOKUP($BW41&amp;"_"&amp;$AZ$8,データシート1!$A:$BT,MATCH("da_農林水産業",データシート1!$A$1:$BT$1,0),0)+VLOOKUP($BW41&amp;"_"&amp;$AZ$8,データシート1!$A:$BT,MATCH("da_業務",データシート1!$A$1:$BT$1,0),0)+VLOOKUP($BW41&amp;"_"&amp;$AZ$8,データシート1!$A:$BT,MATCH("da_家庭",データシート1!$A$1:$BT$1,0),0)+VLOOKUP($BW41&amp;"_"&amp;$AZ$8,データシート1!$A:$BT,MATCH("da_鉄道",データシート1!$A$1:$BT$1,0),0))/10^3</f>
        <v>17940.046677168131</v>
      </c>
      <c r="BZ41" s="36"/>
      <c r="CA41" s="33" t="str">
        <f t="shared" si="9"/>
        <v>39363</v>
      </c>
      <c r="CB41" s="33" t="str">
        <f t="shared" si="10"/>
        <v>土佐町</v>
      </c>
      <c r="CC41" s="223">
        <f t="shared" si="11"/>
        <v>3.5162153483291519E-2</v>
      </c>
      <c r="CD41" s="223">
        <f t="shared" si="16"/>
        <v>0.3092507506940198</v>
      </c>
      <c r="CE41" s="223">
        <f t="shared" si="17"/>
        <v>0</v>
      </c>
      <c r="CF41" s="223">
        <f t="shared" si="18"/>
        <v>0</v>
      </c>
      <c r="CG41" s="223">
        <f t="shared" si="19"/>
        <v>0</v>
      </c>
      <c r="CH41" s="223">
        <f t="shared" si="20"/>
        <v>0</v>
      </c>
      <c r="CI41" s="223">
        <f t="shared" si="12"/>
        <v>0.3444129041773113</v>
      </c>
      <c r="CK41" s="18" t="str">
        <f t="shared" si="13"/>
        <v>39363</v>
      </c>
      <c r="CL41" s="18" t="str">
        <f t="shared" si="14"/>
        <v>土佐町</v>
      </c>
      <c r="CM41" s="18">
        <f>VLOOKUP($CK41&amp;"_"&amp;$AZ$7,データシート1!$A:$BT,MATCH("ca_太陽光発電（10kW未満）",データシート1!$A$1:$BT$1,0),0)</f>
        <v>97</v>
      </c>
      <c r="CN41" s="18">
        <f>VLOOKUP($CK41&amp;"_"&amp;$AZ$5,データシート1!$A:$BT,MATCH("ab_家庭",データシート1!$A$1:$BT$1,0),0)</f>
        <v>1882</v>
      </c>
      <c r="CO41" s="223">
        <f t="shared" si="15"/>
        <v>5.1540913921360253E-2</v>
      </c>
    </row>
    <row r="42" spans="1:93" ht="30" customHeight="1">
      <c r="A42" s="173"/>
      <c r="B42" s="484"/>
      <c r="C42" s="229"/>
      <c r="D42" s="229"/>
      <c r="E42" s="229"/>
      <c r="F42" s="229"/>
      <c r="G42" s="229"/>
      <c r="H42" s="229"/>
      <c r="I42" s="229"/>
      <c r="J42" s="229"/>
      <c r="K42" s="468"/>
      <c r="L42" s="229"/>
      <c r="M42" s="484"/>
      <c r="N42" s="229"/>
      <c r="O42" s="229"/>
      <c r="P42" s="229"/>
      <c r="Q42" s="229"/>
      <c r="R42" s="229"/>
      <c r="S42" s="229"/>
      <c r="T42" s="229"/>
      <c r="U42" s="229"/>
      <c r="V42" s="229"/>
      <c r="W42" s="468"/>
      <c r="X42" s="229"/>
      <c r="Y42" s="484"/>
      <c r="Z42" s="229"/>
      <c r="AA42" s="229"/>
      <c r="AB42" s="229"/>
      <c r="AC42" s="229"/>
      <c r="AD42" s="229"/>
      <c r="AE42" s="229"/>
      <c r="AF42" s="229"/>
      <c r="AG42" s="229"/>
      <c r="AH42" s="229"/>
      <c r="AI42" s="468"/>
      <c r="AJ42" s="173"/>
      <c r="AK42" s="467"/>
      <c r="AL42" s="173"/>
      <c r="AM42" s="173"/>
      <c r="AN42" s="173"/>
      <c r="AO42" s="173"/>
      <c r="AP42" s="173"/>
      <c r="AQ42" s="173"/>
      <c r="AR42" s="173"/>
      <c r="AS42" s="173"/>
      <c r="AT42" s="473"/>
      <c r="AU42" s="173"/>
      <c r="AX42" s="18">
        <f>比較地域マスタ!$Y35</f>
        <v>0</v>
      </c>
      <c r="AY42" s="18" t="str">
        <f>IF(IFERROR(比較地域マスタ!$Z35,"")=0,"",IFERROR(比較地域マスタ!$Z35,""))</f>
        <v/>
      </c>
      <c r="BC42" s="844">
        <f t="shared" si="0"/>
        <v>0</v>
      </c>
      <c r="BD42" s="1031" t="str">
        <f t="shared" si="2"/>
        <v/>
      </c>
      <c r="BE42" s="34" t="e">
        <f>VLOOKUP($BC42&amp;"_"&amp;$AZ$7,データシート1!$A:$BT,MATCH("cb_"&amp;BE$12,データシート1!$A$1:$BT$1,0),0)</f>
        <v>#N/A</v>
      </c>
      <c r="BF42" s="34" t="e">
        <f>VLOOKUP($BC42&amp;"_"&amp;$AZ$7,データシート1!$A:$BT,MATCH("cb_"&amp;BF$12,データシート1!$A$1:$BT$1,0),0)</f>
        <v>#N/A</v>
      </c>
      <c r="BG42" s="34" t="e">
        <f>VLOOKUP($BC42&amp;"_"&amp;$AZ$7,データシート1!$A:$BT,MATCH("cb_"&amp;BG$12,データシート1!$A$1:$BT$1,0),0)</f>
        <v>#N/A</v>
      </c>
      <c r="BH42" s="34" t="e">
        <f>VLOOKUP($BC42&amp;"_"&amp;$AZ$7,データシート1!$A:$BT,MATCH("cb_"&amp;BH$12,データシート1!$A$1:$BT$1,0),0)</f>
        <v>#N/A</v>
      </c>
      <c r="BI42" s="34" t="e">
        <f>VLOOKUP($BC42&amp;"_"&amp;$AZ$7,データシート1!$A:$BT,MATCH("cb_"&amp;BI$12,データシート1!$A$1:$BT$1,0),0)</f>
        <v>#N/A</v>
      </c>
      <c r="BJ42" s="34" t="e">
        <f>VLOOKUP($BC42&amp;"_"&amp;$AZ$7,データシート1!$A:$BT,MATCH("cb_"&amp;BJ$12,データシート1!$A$1:$BT$1,0),0)</f>
        <v>#N/A</v>
      </c>
      <c r="BK42" s="34" t="e">
        <f t="shared" si="3"/>
        <v>#N/A</v>
      </c>
      <c r="BL42" s="36"/>
      <c r="BM42" s="844">
        <f t="shared" si="4"/>
        <v>0</v>
      </c>
      <c r="BN42" s="1031" t="str">
        <f t="shared" si="5"/>
        <v/>
      </c>
      <c r="BO42" s="34" t="e">
        <f>BE42*VLOOKUP(BO$12,別紙!$B$4:$E$10,MATCH("設備利用率",別紙!$B$4:$E$4,0),0)/100*8760/10^3</f>
        <v>#N/A</v>
      </c>
      <c r="BP42" s="34" t="e">
        <f>BF42*VLOOKUP(BP$12,別紙!$B$4:$E$10,MATCH("設備利用率",別紙!$B$4:$E$4,0),0)/100*8760/10^3</f>
        <v>#N/A</v>
      </c>
      <c r="BQ42" s="34" t="e">
        <f>BG42*VLOOKUP(BQ$12,別紙!$B$4:$E$10,MATCH("設備利用率",別紙!$B$4:$E$4,0),0)/100*8760/10^3</f>
        <v>#N/A</v>
      </c>
      <c r="BR42" s="34" t="e">
        <f>BH42*VLOOKUP(BR$12,別紙!$B$4:$E$10,MATCH("設備利用率",別紙!$B$4:$E$4,0),0)/100*8760/10^3</f>
        <v>#N/A</v>
      </c>
      <c r="BS42" s="34" t="e">
        <f>BI42*VLOOKUP(BS$12,別紙!$B$4:$E$10,MATCH("設備利用率",別紙!$B$4:$E$4,0),0)/100*8760/10^3</f>
        <v>#N/A</v>
      </c>
      <c r="BT42" s="34" t="e">
        <f>BJ42*VLOOKUP(BT$12,別紙!$B$4:$E$10,MATCH("設備利用率",別紙!$B$4:$E$4,0),0)/100*8760/10^3</f>
        <v>#N/A</v>
      </c>
      <c r="BU42" s="34" t="e">
        <f t="shared" si="6"/>
        <v>#N/A</v>
      </c>
      <c r="BV42" s="36"/>
      <c r="BW42" s="33">
        <f t="shared" si="7"/>
        <v>0</v>
      </c>
      <c r="BX42" s="33" t="str">
        <f t="shared" si="8"/>
        <v/>
      </c>
      <c r="BY42" s="33" t="e">
        <f>(VLOOKUP($BW42&amp;"_"&amp;$AZ$8,データシート1!$A:$BT,MATCH("da_製造業",データシート1!$A$1:$BT$1,0),0)+VLOOKUP($BW42&amp;"_"&amp;$AZ$8,データシート1!$A:$BT,MATCH("da_建設業・鉱業",データシート1!$A$1:$BT$1,0),0)+VLOOKUP($BW42&amp;"_"&amp;$AZ$8,データシート1!$A:$BT,MATCH("da_農林水産業",データシート1!$A$1:$BT$1,0),0)+VLOOKUP($BW42&amp;"_"&amp;$AZ$8,データシート1!$A:$BT,MATCH("da_業務",データシート1!$A$1:$BT$1,0),0)+VLOOKUP($BW42&amp;"_"&amp;$AZ$8,データシート1!$A:$BT,MATCH("da_家庭",データシート1!$A$1:$BT$1,0),0)+VLOOKUP($BW42&amp;"_"&amp;$AZ$8,データシート1!$A:$BT,MATCH("da_鉄道",データシート1!$A$1:$BT$1,0),0))/10^3</f>
        <v>#N/A</v>
      </c>
      <c r="BZ42" s="36"/>
      <c r="CA42" s="33">
        <f t="shared" si="9"/>
        <v>0</v>
      </c>
      <c r="CB42" s="33" t="str">
        <f t="shared" si="10"/>
        <v/>
      </c>
      <c r="CC42" s="223" t="e">
        <f t="shared" si="11"/>
        <v>#N/A</v>
      </c>
      <c r="CD42" s="223" t="e">
        <f t="shared" si="16"/>
        <v>#N/A</v>
      </c>
      <c r="CE42" s="223" t="e">
        <f t="shared" si="17"/>
        <v>#N/A</v>
      </c>
      <c r="CF42" s="223" t="e">
        <f t="shared" si="18"/>
        <v>#N/A</v>
      </c>
      <c r="CG42" s="223" t="e">
        <f t="shared" si="19"/>
        <v>#N/A</v>
      </c>
      <c r="CH42" s="223" t="e">
        <f t="shared" si="20"/>
        <v>#N/A</v>
      </c>
      <c r="CI42" s="223" t="e">
        <f t="shared" si="12"/>
        <v>#N/A</v>
      </c>
      <c r="CK42" s="18">
        <f t="shared" si="13"/>
        <v>0</v>
      </c>
      <c r="CL42" s="18" t="str">
        <f t="shared" si="14"/>
        <v/>
      </c>
      <c r="CM42" s="18" t="e">
        <f>VLOOKUP($CK42&amp;"_"&amp;$AZ$7,データシート1!$A:$BT,MATCH("ca_太陽光発電（10kW未満）",データシート1!$A$1:$BT$1,0),0)</f>
        <v>#N/A</v>
      </c>
      <c r="CN42" s="18" t="e">
        <f>VLOOKUP($CK42&amp;"_"&amp;$AZ$5,データシート1!$A:$BT,MATCH("ab_家庭",データシート1!$A$1:$BT$1,0),0)</f>
        <v>#N/A</v>
      </c>
      <c r="CO42" s="223" t="e">
        <f t="shared" si="15"/>
        <v>#N/A</v>
      </c>
    </row>
    <row r="43" spans="1:93" ht="30" customHeight="1">
      <c r="A43" s="173"/>
      <c r="B43" s="484"/>
      <c r="C43" s="229"/>
      <c r="D43" s="229"/>
      <c r="E43" s="229"/>
      <c r="F43" s="229"/>
      <c r="G43" s="229"/>
      <c r="H43" s="229"/>
      <c r="I43" s="229"/>
      <c r="J43" s="229"/>
      <c r="K43" s="468"/>
      <c r="L43" s="229"/>
      <c r="M43" s="484"/>
      <c r="N43" s="229"/>
      <c r="O43" s="229"/>
      <c r="P43" s="229"/>
      <c r="Q43" s="229"/>
      <c r="R43" s="229"/>
      <c r="S43" s="229"/>
      <c r="T43" s="229"/>
      <c r="U43" s="229"/>
      <c r="V43" s="229"/>
      <c r="W43" s="468"/>
      <c r="X43" s="229"/>
      <c r="Y43" s="484"/>
      <c r="Z43" s="229"/>
      <c r="AA43" s="229"/>
      <c r="AB43" s="229"/>
      <c r="AC43" s="229"/>
      <c r="AD43" s="229"/>
      <c r="AE43" s="229"/>
      <c r="AF43" s="229"/>
      <c r="AG43" s="229"/>
      <c r="AH43" s="229"/>
      <c r="AI43" s="468"/>
      <c r="AJ43" s="173"/>
      <c r="AK43" s="467"/>
      <c r="AL43" s="173"/>
      <c r="AM43" s="173"/>
      <c r="AN43" s="173"/>
      <c r="AO43" s="173"/>
      <c r="AP43" s="173"/>
      <c r="AQ43" s="173"/>
      <c r="AR43" s="173"/>
      <c r="AS43" s="173"/>
      <c r="AT43" s="473"/>
      <c r="AU43" s="173"/>
      <c r="AW43" s="23"/>
      <c r="AX43" s="18">
        <f>比較地域マスタ!$Y36</f>
        <v>0</v>
      </c>
      <c r="AY43" s="18" t="str">
        <f>IF(IFERROR(比較地域マスタ!$Z36,"")=0,"",IFERROR(比較地域マスタ!$Z36,""))</f>
        <v/>
      </c>
      <c r="BC43" s="844">
        <f t="shared" si="0"/>
        <v>0</v>
      </c>
      <c r="BD43" s="1031" t="str">
        <f t="shared" si="2"/>
        <v/>
      </c>
      <c r="BE43" s="34" t="e">
        <f>VLOOKUP($BC43&amp;"_"&amp;$AZ$7,データシート1!$A:$BT,MATCH("cb_"&amp;BE$12,データシート1!$A$1:$BT$1,0),0)</f>
        <v>#N/A</v>
      </c>
      <c r="BF43" s="34" t="e">
        <f>VLOOKUP($BC43&amp;"_"&amp;$AZ$7,データシート1!$A:$BT,MATCH("cb_"&amp;BF$12,データシート1!$A$1:$BT$1,0),0)</f>
        <v>#N/A</v>
      </c>
      <c r="BG43" s="34" t="e">
        <f>VLOOKUP($BC43&amp;"_"&amp;$AZ$7,データシート1!$A:$BT,MATCH("cb_"&amp;BG$12,データシート1!$A$1:$BT$1,0),0)</f>
        <v>#N/A</v>
      </c>
      <c r="BH43" s="34" t="e">
        <f>VLOOKUP($BC43&amp;"_"&amp;$AZ$7,データシート1!$A:$BT,MATCH("cb_"&amp;BH$12,データシート1!$A$1:$BT$1,0),0)</f>
        <v>#N/A</v>
      </c>
      <c r="BI43" s="34" t="e">
        <f>VLOOKUP($BC43&amp;"_"&amp;$AZ$7,データシート1!$A:$BT,MATCH("cb_"&amp;BI$12,データシート1!$A$1:$BT$1,0),0)</f>
        <v>#N/A</v>
      </c>
      <c r="BJ43" s="34" t="e">
        <f>VLOOKUP($BC43&amp;"_"&amp;$AZ$7,データシート1!$A:$BT,MATCH("cb_"&amp;BJ$12,データシート1!$A$1:$BT$1,0),0)</f>
        <v>#N/A</v>
      </c>
      <c r="BK43" s="34" t="e">
        <f t="shared" si="3"/>
        <v>#N/A</v>
      </c>
      <c r="BL43" s="36"/>
      <c r="BM43" s="844">
        <f t="shared" si="4"/>
        <v>0</v>
      </c>
      <c r="BN43" s="1031" t="str">
        <f t="shared" si="5"/>
        <v/>
      </c>
      <c r="BO43" s="34" t="e">
        <f>BE43*VLOOKUP(BO$12,別紙!$B$4:$E$10,MATCH("設備利用率",別紙!$B$4:$E$4,0),0)/100*8760/10^3</f>
        <v>#N/A</v>
      </c>
      <c r="BP43" s="34" t="e">
        <f>BF43*VLOOKUP(BP$12,別紙!$B$4:$E$10,MATCH("設備利用率",別紙!$B$4:$E$4,0),0)/100*8760/10^3</f>
        <v>#N/A</v>
      </c>
      <c r="BQ43" s="34" t="e">
        <f>BG43*VLOOKUP(BQ$12,別紙!$B$4:$E$10,MATCH("設備利用率",別紙!$B$4:$E$4,0),0)/100*8760/10^3</f>
        <v>#N/A</v>
      </c>
      <c r="BR43" s="34" t="e">
        <f>BH43*VLOOKUP(BR$12,別紙!$B$4:$E$10,MATCH("設備利用率",別紙!$B$4:$E$4,0),0)/100*8760/10^3</f>
        <v>#N/A</v>
      </c>
      <c r="BS43" s="34" t="e">
        <f>BI43*VLOOKUP(BS$12,別紙!$B$4:$E$10,MATCH("設備利用率",別紙!$B$4:$E$4,0),0)/100*8760/10^3</f>
        <v>#N/A</v>
      </c>
      <c r="BT43" s="34" t="e">
        <f>BJ43*VLOOKUP(BT$12,別紙!$B$4:$E$10,MATCH("設備利用率",別紙!$B$4:$E$4,0),0)/100*8760/10^3</f>
        <v>#N/A</v>
      </c>
      <c r="BU43" s="34" t="e">
        <f t="shared" si="6"/>
        <v>#N/A</v>
      </c>
      <c r="BV43" s="36"/>
      <c r="BW43" s="33">
        <f t="shared" si="7"/>
        <v>0</v>
      </c>
      <c r="BX43" s="33" t="str">
        <f t="shared" si="8"/>
        <v/>
      </c>
      <c r="BY43" s="33" t="e">
        <f>(VLOOKUP($BW43&amp;"_"&amp;$AZ$8,データシート1!$A:$BT,MATCH("da_製造業",データシート1!$A$1:$BT$1,0),0)+VLOOKUP($BW43&amp;"_"&amp;$AZ$8,データシート1!$A:$BT,MATCH("da_建設業・鉱業",データシート1!$A$1:$BT$1,0),0)+VLOOKUP($BW43&amp;"_"&amp;$AZ$8,データシート1!$A:$BT,MATCH("da_農林水産業",データシート1!$A$1:$BT$1,0),0)+VLOOKUP($BW43&amp;"_"&amp;$AZ$8,データシート1!$A:$BT,MATCH("da_業務",データシート1!$A$1:$BT$1,0),0)+VLOOKUP($BW43&amp;"_"&amp;$AZ$8,データシート1!$A:$BT,MATCH("da_家庭",データシート1!$A$1:$BT$1,0),0)+VLOOKUP($BW43&amp;"_"&amp;$AZ$8,データシート1!$A:$BT,MATCH("da_鉄道",データシート1!$A$1:$BT$1,0),0))/10^3</f>
        <v>#N/A</v>
      </c>
      <c r="BZ43" s="36"/>
      <c r="CA43" s="33">
        <f t="shared" si="9"/>
        <v>0</v>
      </c>
      <c r="CB43" s="33" t="str">
        <f t="shared" si="10"/>
        <v/>
      </c>
      <c r="CC43" s="223" t="e">
        <f t="shared" si="11"/>
        <v>#N/A</v>
      </c>
      <c r="CD43" s="223" t="e">
        <f t="shared" si="16"/>
        <v>#N/A</v>
      </c>
      <c r="CE43" s="223" t="e">
        <f t="shared" si="17"/>
        <v>#N/A</v>
      </c>
      <c r="CF43" s="223" t="e">
        <f t="shared" si="18"/>
        <v>#N/A</v>
      </c>
      <c r="CG43" s="223" t="e">
        <f t="shared" si="19"/>
        <v>#N/A</v>
      </c>
      <c r="CH43" s="223" t="e">
        <f t="shared" si="20"/>
        <v>#N/A</v>
      </c>
      <c r="CI43" s="223" t="e">
        <f t="shared" si="12"/>
        <v>#N/A</v>
      </c>
      <c r="CK43" s="18">
        <f t="shared" si="13"/>
        <v>0</v>
      </c>
      <c r="CL43" s="18" t="str">
        <f t="shared" si="14"/>
        <v/>
      </c>
      <c r="CM43" s="18" t="e">
        <f>VLOOKUP($CK43&amp;"_"&amp;$AZ$7,データシート1!$A:$BT,MATCH("ca_太陽光発電（10kW未満）",データシート1!$A$1:$BT$1,0),0)</f>
        <v>#N/A</v>
      </c>
      <c r="CN43" s="18" t="e">
        <f>VLOOKUP($CK43&amp;"_"&amp;$AZ$5,データシート1!$A:$BT,MATCH("ab_家庭",データシート1!$A$1:$BT$1,0),0)</f>
        <v>#N/A</v>
      </c>
      <c r="CO43" s="223" t="e">
        <f t="shared" si="15"/>
        <v>#N/A</v>
      </c>
    </row>
    <row r="44" spans="1:93" ht="30" customHeight="1">
      <c r="A44" s="173"/>
      <c r="B44" s="484"/>
      <c r="C44" s="229"/>
      <c r="D44" s="229"/>
      <c r="E44" s="229"/>
      <c r="F44" s="229"/>
      <c r="G44" s="229"/>
      <c r="H44" s="229"/>
      <c r="I44" s="229"/>
      <c r="J44" s="229"/>
      <c r="K44" s="468"/>
      <c r="L44" s="229"/>
      <c r="M44" s="484"/>
      <c r="N44" s="229"/>
      <c r="O44" s="229"/>
      <c r="P44" s="229"/>
      <c r="Q44" s="229"/>
      <c r="R44" s="229"/>
      <c r="S44" s="229"/>
      <c r="T44" s="229"/>
      <c r="U44" s="229"/>
      <c r="V44" s="229"/>
      <c r="W44" s="468"/>
      <c r="X44" s="229"/>
      <c r="Y44" s="484"/>
      <c r="Z44" s="229"/>
      <c r="AA44" s="229"/>
      <c r="AB44" s="229"/>
      <c r="AC44" s="229"/>
      <c r="AD44" s="229"/>
      <c r="AE44" s="229"/>
      <c r="AF44" s="229"/>
      <c r="AG44" s="229"/>
      <c r="AH44" s="229"/>
      <c r="AI44" s="468"/>
      <c r="AJ44" s="173"/>
      <c r="AK44" s="467"/>
      <c r="AL44" s="173"/>
      <c r="AM44" s="173"/>
      <c r="AN44" s="173"/>
      <c r="AO44" s="173"/>
      <c r="AP44" s="173"/>
      <c r="AQ44" s="173"/>
      <c r="AR44" s="173"/>
      <c r="AS44" s="173"/>
      <c r="AT44" s="473"/>
      <c r="AU44" s="173"/>
      <c r="AX44" s="18">
        <f>比較地域マスタ!$Y37</f>
        <v>0</v>
      </c>
      <c r="AY44" s="18" t="str">
        <f>IF(IFERROR(比較地域マスタ!$Z37,"")=0,"",IFERROR(比較地域マスタ!$Z37,""))</f>
        <v/>
      </c>
      <c r="BC44" s="844">
        <f t="shared" si="0"/>
        <v>0</v>
      </c>
      <c r="BD44" s="1031" t="str">
        <f t="shared" si="2"/>
        <v/>
      </c>
      <c r="BE44" s="34" t="e">
        <f>VLOOKUP($BC44&amp;"_"&amp;$AZ$7,データシート1!$A:$BT,MATCH("cb_"&amp;BE$12,データシート1!$A$1:$BT$1,0),0)</f>
        <v>#N/A</v>
      </c>
      <c r="BF44" s="34" t="e">
        <f>VLOOKUP($BC44&amp;"_"&amp;$AZ$7,データシート1!$A:$BT,MATCH("cb_"&amp;BF$12,データシート1!$A$1:$BT$1,0),0)</f>
        <v>#N/A</v>
      </c>
      <c r="BG44" s="34" t="e">
        <f>VLOOKUP($BC44&amp;"_"&amp;$AZ$7,データシート1!$A:$BT,MATCH("cb_"&amp;BG$12,データシート1!$A$1:$BT$1,0),0)</f>
        <v>#N/A</v>
      </c>
      <c r="BH44" s="34" t="e">
        <f>VLOOKUP($BC44&amp;"_"&amp;$AZ$7,データシート1!$A:$BT,MATCH("cb_"&amp;BH$12,データシート1!$A$1:$BT$1,0),0)</f>
        <v>#N/A</v>
      </c>
      <c r="BI44" s="34" t="e">
        <f>VLOOKUP($BC44&amp;"_"&amp;$AZ$7,データシート1!$A:$BT,MATCH("cb_"&amp;BI$12,データシート1!$A$1:$BT$1,0),0)</f>
        <v>#N/A</v>
      </c>
      <c r="BJ44" s="34" t="e">
        <f>VLOOKUP($BC44&amp;"_"&amp;$AZ$7,データシート1!$A:$BT,MATCH("cb_"&amp;BJ$12,データシート1!$A$1:$BT$1,0),0)</f>
        <v>#N/A</v>
      </c>
      <c r="BK44" s="34" t="e">
        <f t="shared" si="3"/>
        <v>#N/A</v>
      </c>
      <c r="BL44" s="36"/>
      <c r="BM44" s="844">
        <f t="shared" si="4"/>
        <v>0</v>
      </c>
      <c r="BN44" s="1031" t="str">
        <f t="shared" si="5"/>
        <v/>
      </c>
      <c r="BO44" s="34" t="e">
        <f>BE44*VLOOKUP(BO$12,別紙!$B$4:$E$10,MATCH("設備利用率",別紙!$B$4:$E$4,0),0)/100*8760/10^3</f>
        <v>#N/A</v>
      </c>
      <c r="BP44" s="34" t="e">
        <f>BF44*VLOOKUP(BP$12,別紙!$B$4:$E$10,MATCH("設備利用率",別紙!$B$4:$E$4,0),0)/100*8760/10^3</f>
        <v>#N/A</v>
      </c>
      <c r="BQ44" s="34" t="e">
        <f>BG44*VLOOKUP(BQ$12,別紙!$B$4:$E$10,MATCH("設備利用率",別紙!$B$4:$E$4,0),0)/100*8760/10^3</f>
        <v>#N/A</v>
      </c>
      <c r="BR44" s="34" t="e">
        <f>BH44*VLOOKUP(BR$12,別紙!$B$4:$E$10,MATCH("設備利用率",別紙!$B$4:$E$4,0),0)/100*8760/10^3</f>
        <v>#N/A</v>
      </c>
      <c r="BS44" s="34" t="e">
        <f>BI44*VLOOKUP(BS$12,別紙!$B$4:$E$10,MATCH("設備利用率",別紙!$B$4:$E$4,0),0)/100*8760/10^3</f>
        <v>#N/A</v>
      </c>
      <c r="BT44" s="34" t="e">
        <f>BJ44*VLOOKUP(BT$12,別紙!$B$4:$E$10,MATCH("設備利用率",別紙!$B$4:$E$4,0),0)/100*8760/10^3</f>
        <v>#N/A</v>
      </c>
      <c r="BU44" s="34" t="e">
        <f t="shared" si="6"/>
        <v>#N/A</v>
      </c>
      <c r="BV44" s="36"/>
      <c r="BW44" s="33">
        <f t="shared" si="7"/>
        <v>0</v>
      </c>
      <c r="BX44" s="33" t="str">
        <f t="shared" si="8"/>
        <v/>
      </c>
      <c r="BY44" s="33" t="e">
        <f>(VLOOKUP($BW44&amp;"_"&amp;$AZ$8,データシート1!$A:$BT,MATCH("da_製造業",データシート1!$A$1:$BT$1,0),0)+VLOOKUP($BW44&amp;"_"&amp;$AZ$8,データシート1!$A:$BT,MATCH("da_建設業・鉱業",データシート1!$A$1:$BT$1,0),0)+VLOOKUP($BW44&amp;"_"&amp;$AZ$8,データシート1!$A:$BT,MATCH("da_農林水産業",データシート1!$A$1:$BT$1,0),0)+VLOOKUP($BW44&amp;"_"&amp;$AZ$8,データシート1!$A:$BT,MATCH("da_業務",データシート1!$A$1:$BT$1,0),0)+VLOOKUP($BW44&amp;"_"&amp;$AZ$8,データシート1!$A:$BT,MATCH("da_家庭",データシート1!$A$1:$BT$1,0),0)+VLOOKUP($BW44&amp;"_"&amp;$AZ$8,データシート1!$A:$BT,MATCH("da_鉄道",データシート1!$A$1:$BT$1,0),0))/10^3</f>
        <v>#N/A</v>
      </c>
      <c r="BZ44" s="36"/>
      <c r="CA44" s="33">
        <f t="shared" si="9"/>
        <v>0</v>
      </c>
      <c r="CB44" s="33" t="str">
        <f t="shared" si="10"/>
        <v/>
      </c>
      <c r="CC44" s="223" t="e">
        <f t="shared" si="11"/>
        <v>#N/A</v>
      </c>
      <c r="CD44" s="223" t="e">
        <f t="shared" si="16"/>
        <v>#N/A</v>
      </c>
      <c r="CE44" s="223" t="e">
        <f t="shared" si="17"/>
        <v>#N/A</v>
      </c>
      <c r="CF44" s="223" t="e">
        <f t="shared" si="18"/>
        <v>#N/A</v>
      </c>
      <c r="CG44" s="223" t="e">
        <f t="shared" si="19"/>
        <v>#N/A</v>
      </c>
      <c r="CH44" s="223" t="e">
        <f t="shared" si="20"/>
        <v>#N/A</v>
      </c>
      <c r="CI44" s="223" t="e">
        <f t="shared" si="12"/>
        <v>#N/A</v>
      </c>
      <c r="CK44" s="18">
        <f t="shared" si="13"/>
        <v>0</v>
      </c>
      <c r="CL44" s="18" t="str">
        <f t="shared" si="14"/>
        <v/>
      </c>
      <c r="CM44" s="18" t="e">
        <f>VLOOKUP($CK44&amp;"_"&amp;$AZ$7,データシート1!$A:$BT,MATCH("ca_太陽光発電（10kW未満）",データシート1!$A$1:$BT$1,0),0)</f>
        <v>#N/A</v>
      </c>
      <c r="CN44" s="18" t="e">
        <f>VLOOKUP($CK44&amp;"_"&amp;$AZ$5,データシート1!$A:$BT,MATCH("ab_家庭",データシート1!$A$1:$BT$1,0),0)</f>
        <v>#N/A</v>
      </c>
      <c r="CO44" s="223" t="e">
        <f t="shared" si="15"/>
        <v>#N/A</v>
      </c>
    </row>
    <row r="45" spans="1:93" ht="30" customHeight="1">
      <c r="A45" s="173"/>
      <c r="B45" s="484"/>
      <c r="C45" s="229"/>
      <c r="D45" s="229"/>
      <c r="E45" s="229"/>
      <c r="F45" s="229"/>
      <c r="G45" s="229"/>
      <c r="H45" s="229"/>
      <c r="I45" s="229"/>
      <c r="J45" s="229"/>
      <c r="K45" s="468"/>
      <c r="L45" s="229"/>
      <c r="M45" s="484"/>
      <c r="N45" s="229"/>
      <c r="O45" s="229"/>
      <c r="P45" s="229"/>
      <c r="Q45" s="229"/>
      <c r="R45" s="229"/>
      <c r="S45" s="229"/>
      <c r="T45" s="229"/>
      <c r="U45" s="229"/>
      <c r="V45" s="229"/>
      <c r="W45" s="468"/>
      <c r="X45" s="229"/>
      <c r="Y45" s="484"/>
      <c r="Z45" s="229"/>
      <c r="AA45" s="229"/>
      <c r="AB45" s="229"/>
      <c r="AC45" s="229"/>
      <c r="AD45" s="229"/>
      <c r="AE45" s="229"/>
      <c r="AF45" s="229"/>
      <c r="AG45" s="229"/>
      <c r="AH45" s="229"/>
      <c r="AI45" s="468"/>
      <c r="AJ45" s="173"/>
      <c r="AK45" s="467"/>
      <c r="AL45" s="173"/>
      <c r="AM45" s="173"/>
      <c r="AN45" s="173"/>
      <c r="AO45" s="173"/>
      <c r="AP45" s="173"/>
      <c r="AQ45" s="173"/>
      <c r="AR45" s="173"/>
      <c r="AS45" s="173"/>
      <c r="AT45" s="473"/>
      <c r="AU45" s="173"/>
      <c r="AX45" s="18">
        <f>比較地域マスタ!$Y38</f>
        <v>0</v>
      </c>
      <c r="AY45" s="18" t="str">
        <f>IF(IFERROR(比較地域マスタ!$Z38,"")=0,"",IFERROR(比較地域マスタ!$Z38,""))</f>
        <v/>
      </c>
      <c r="BC45" s="844">
        <f t="shared" si="0"/>
        <v>0</v>
      </c>
      <c r="BD45" s="1031" t="str">
        <f t="shared" si="2"/>
        <v/>
      </c>
      <c r="BE45" s="34" t="e">
        <f>VLOOKUP($BC45&amp;"_"&amp;$AZ$7,データシート1!$A:$BT,MATCH("cb_"&amp;BE$12,データシート1!$A$1:$BT$1,0),0)</f>
        <v>#N/A</v>
      </c>
      <c r="BF45" s="34" t="e">
        <f>VLOOKUP($BC45&amp;"_"&amp;$AZ$7,データシート1!$A:$BT,MATCH("cb_"&amp;BF$12,データシート1!$A$1:$BT$1,0),0)</f>
        <v>#N/A</v>
      </c>
      <c r="BG45" s="34" t="e">
        <f>VLOOKUP($BC45&amp;"_"&amp;$AZ$7,データシート1!$A:$BT,MATCH("cb_"&amp;BG$12,データシート1!$A$1:$BT$1,0),0)</f>
        <v>#N/A</v>
      </c>
      <c r="BH45" s="34" t="e">
        <f>VLOOKUP($BC45&amp;"_"&amp;$AZ$7,データシート1!$A:$BT,MATCH("cb_"&amp;BH$12,データシート1!$A$1:$BT$1,0),0)</f>
        <v>#N/A</v>
      </c>
      <c r="BI45" s="34" t="e">
        <f>VLOOKUP($BC45&amp;"_"&amp;$AZ$7,データシート1!$A:$BT,MATCH("cb_"&amp;BI$12,データシート1!$A$1:$BT$1,0),0)</f>
        <v>#N/A</v>
      </c>
      <c r="BJ45" s="34" t="e">
        <f>VLOOKUP($BC45&amp;"_"&amp;$AZ$7,データシート1!$A:$BT,MATCH("cb_"&amp;BJ$12,データシート1!$A$1:$BT$1,0),0)</f>
        <v>#N/A</v>
      </c>
      <c r="BK45" s="34" t="e">
        <f t="shared" si="3"/>
        <v>#N/A</v>
      </c>
      <c r="BL45" s="36"/>
      <c r="BM45" s="844">
        <f t="shared" si="4"/>
        <v>0</v>
      </c>
      <c r="BN45" s="1031" t="str">
        <f t="shared" si="5"/>
        <v/>
      </c>
      <c r="BO45" s="34" t="e">
        <f>BE45*VLOOKUP(BO$12,別紙!$B$4:$E$10,MATCH("設備利用率",別紙!$B$4:$E$4,0),0)/100*8760/10^3</f>
        <v>#N/A</v>
      </c>
      <c r="BP45" s="34" t="e">
        <f>BF45*VLOOKUP(BP$12,別紙!$B$4:$E$10,MATCH("設備利用率",別紙!$B$4:$E$4,0),0)/100*8760/10^3</f>
        <v>#N/A</v>
      </c>
      <c r="BQ45" s="34" t="e">
        <f>BG45*VLOOKUP(BQ$12,別紙!$B$4:$E$10,MATCH("設備利用率",別紙!$B$4:$E$4,0),0)/100*8760/10^3</f>
        <v>#N/A</v>
      </c>
      <c r="BR45" s="34" t="e">
        <f>BH45*VLOOKUP(BR$12,別紙!$B$4:$E$10,MATCH("設備利用率",別紙!$B$4:$E$4,0),0)/100*8760/10^3</f>
        <v>#N/A</v>
      </c>
      <c r="BS45" s="34" t="e">
        <f>BI45*VLOOKUP(BS$12,別紙!$B$4:$E$10,MATCH("設備利用率",別紙!$B$4:$E$4,0),0)/100*8760/10^3</f>
        <v>#N/A</v>
      </c>
      <c r="BT45" s="34" t="e">
        <f>BJ45*VLOOKUP(BT$12,別紙!$B$4:$E$10,MATCH("設備利用率",別紙!$B$4:$E$4,0),0)/100*8760/10^3</f>
        <v>#N/A</v>
      </c>
      <c r="BU45" s="34" t="e">
        <f t="shared" si="6"/>
        <v>#N/A</v>
      </c>
      <c r="BV45" s="36"/>
      <c r="BW45" s="33">
        <f t="shared" si="7"/>
        <v>0</v>
      </c>
      <c r="BX45" s="33" t="str">
        <f t="shared" si="8"/>
        <v/>
      </c>
      <c r="BY45" s="33" t="e">
        <f>(VLOOKUP($BW45&amp;"_"&amp;$AZ$8,データシート1!$A:$BT,MATCH("da_製造業",データシート1!$A$1:$BT$1,0),0)+VLOOKUP($BW45&amp;"_"&amp;$AZ$8,データシート1!$A:$BT,MATCH("da_建設業・鉱業",データシート1!$A$1:$BT$1,0),0)+VLOOKUP($BW45&amp;"_"&amp;$AZ$8,データシート1!$A:$BT,MATCH("da_農林水産業",データシート1!$A$1:$BT$1,0),0)+VLOOKUP($BW45&amp;"_"&amp;$AZ$8,データシート1!$A:$BT,MATCH("da_業務",データシート1!$A$1:$BT$1,0),0)+VLOOKUP($BW45&amp;"_"&amp;$AZ$8,データシート1!$A:$BT,MATCH("da_家庭",データシート1!$A$1:$BT$1,0),0)+VLOOKUP($BW45&amp;"_"&amp;$AZ$8,データシート1!$A:$BT,MATCH("da_鉄道",データシート1!$A$1:$BT$1,0),0))/10^3</f>
        <v>#N/A</v>
      </c>
      <c r="BZ45" s="36"/>
      <c r="CA45" s="33">
        <f t="shared" si="9"/>
        <v>0</v>
      </c>
      <c r="CB45" s="33" t="str">
        <f t="shared" si="10"/>
        <v/>
      </c>
      <c r="CC45" s="223" t="e">
        <f t="shared" si="11"/>
        <v>#N/A</v>
      </c>
      <c r="CD45" s="223" t="e">
        <f t="shared" si="16"/>
        <v>#N/A</v>
      </c>
      <c r="CE45" s="223" t="e">
        <f t="shared" si="17"/>
        <v>#N/A</v>
      </c>
      <c r="CF45" s="223" t="e">
        <f t="shared" si="18"/>
        <v>#N/A</v>
      </c>
      <c r="CG45" s="223" t="e">
        <f t="shared" si="19"/>
        <v>#N/A</v>
      </c>
      <c r="CH45" s="223" t="e">
        <f t="shared" si="20"/>
        <v>#N/A</v>
      </c>
      <c r="CI45" s="223" t="e">
        <f t="shared" si="12"/>
        <v>#N/A</v>
      </c>
      <c r="CK45" s="18">
        <f t="shared" si="13"/>
        <v>0</v>
      </c>
      <c r="CL45" s="18" t="str">
        <f t="shared" si="14"/>
        <v/>
      </c>
      <c r="CM45" s="18" t="e">
        <f>VLOOKUP($CK45&amp;"_"&amp;$AZ$7,データシート1!$A:$BT,MATCH("ca_太陽光発電（10kW未満）",データシート1!$A$1:$BT$1,0),0)</f>
        <v>#N/A</v>
      </c>
      <c r="CN45" s="18" t="e">
        <f>VLOOKUP($CK45&amp;"_"&amp;$AZ$5,データシート1!$A:$BT,MATCH("ab_家庭",データシート1!$A$1:$BT$1,0),0)</f>
        <v>#N/A</v>
      </c>
      <c r="CO45" s="223" t="e">
        <f t="shared" si="15"/>
        <v>#N/A</v>
      </c>
    </row>
    <row r="46" spans="1:93" ht="30" customHeight="1">
      <c r="A46" s="173"/>
      <c r="B46" s="484"/>
      <c r="C46" s="229"/>
      <c r="D46" s="229"/>
      <c r="E46" s="229"/>
      <c r="F46" s="229"/>
      <c r="G46" s="229"/>
      <c r="H46" s="229"/>
      <c r="I46" s="229"/>
      <c r="J46" s="229"/>
      <c r="K46" s="468"/>
      <c r="L46" s="229"/>
      <c r="M46" s="484"/>
      <c r="N46" s="229"/>
      <c r="O46" s="229"/>
      <c r="P46" s="229"/>
      <c r="Q46" s="229"/>
      <c r="R46" s="229"/>
      <c r="S46" s="229"/>
      <c r="T46" s="229"/>
      <c r="U46" s="229"/>
      <c r="V46" s="229"/>
      <c r="W46" s="468"/>
      <c r="X46" s="229"/>
      <c r="Y46" s="484"/>
      <c r="Z46" s="229"/>
      <c r="AA46" s="229"/>
      <c r="AB46" s="229"/>
      <c r="AC46" s="229"/>
      <c r="AD46" s="229"/>
      <c r="AE46" s="229"/>
      <c r="AF46" s="229"/>
      <c r="AG46" s="229"/>
      <c r="AH46" s="229"/>
      <c r="AI46" s="468"/>
      <c r="AJ46" s="173"/>
      <c r="AK46" s="467"/>
      <c r="AL46" s="173"/>
      <c r="AM46" s="173"/>
      <c r="AN46" s="173"/>
      <c r="AO46" s="173"/>
      <c r="AP46" s="173"/>
      <c r="AQ46" s="173"/>
      <c r="AR46" s="173"/>
      <c r="AS46" s="173"/>
      <c r="AT46" s="473"/>
      <c r="AU46" s="173"/>
      <c r="AX46" s="18">
        <f>比較地域マスタ!$Y39</f>
        <v>0</v>
      </c>
      <c r="AY46" s="18" t="str">
        <f>IF(IFERROR(比較地域マスタ!$Z39,"")=0,"",IFERROR(比較地域マスタ!$Z39,""))</f>
        <v/>
      </c>
      <c r="BC46" s="844">
        <f t="shared" si="0"/>
        <v>0</v>
      </c>
      <c r="BD46" s="1031" t="str">
        <f t="shared" si="2"/>
        <v/>
      </c>
      <c r="BE46" s="34" t="e">
        <f>VLOOKUP($BC46&amp;"_"&amp;$AZ$7,データシート1!$A:$BT,MATCH("cb_"&amp;BE$12,データシート1!$A$1:$BT$1,0),0)</f>
        <v>#N/A</v>
      </c>
      <c r="BF46" s="34" t="e">
        <f>VLOOKUP($BC46&amp;"_"&amp;$AZ$7,データシート1!$A:$BT,MATCH("cb_"&amp;BF$12,データシート1!$A$1:$BT$1,0),0)</f>
        <v>#N/A</v>
      </c>
      <c r="BG46" s="34" t="e">
        <f>VLOOKUP($BC46&amp;"_"&amp;$AZ$7,データシート1!$A:$BT,MATCH("cb_"&amp;BG$12,データシート1!$A$1:$BT$1,0),0)</f>
        <v>#N/A</v>
      </c>
      <c r="BH46" s="34" t="e">
        <f>VLOOKUP($BC46&amp;"_"&amp;$AZ$7,データシート1!$A:$BT,MATCH("cb_"&amp;BH$12,データシート1!$A$1:$BT$1,0),0)</f>
        <v>#N/A</v>
      </c>
      <c r="BI46" s="34" t="e">
        <f>VLOOKUP($BC46&amp;"_"&amp;$AZ$7,データシート1!$A:$BT,MATCH("cb_"&amp;BI$12,データシート1!$A$1:$BT$1,0),0)</f>
        <v>#N/A</v>
      </c>
      <c r="BJ46" s="34" t="e">
        <f>VLOOKUP($BC46&amp;"_"&amp;$AZ$7,データシート1!$A:$BT,MATCH("cb_"&amp;BJ$12,データシート1!$A$1:$BT$1,0),0)</f>
        <v>#N/A</v>
      </c>
      <c r="BK46" s="34" t="e">
        <f t="shared" si="3"/>
        <v>#N/A</v>
      </c>
      <c r="BL46" s="36"/>
      <c r="BM46" s="844">
        <f t="shared" si="4"/>
        <v>0</v>
      </c>
      <c r="BN46" s="1031" t="str">
        <f t="shared" si="5"/>
        <v/>
      </c>
      <c r="BO46" s="34" t="e">
        <f>BE46*VLOOKUP(BO$12,別紙!$B$4:$E$10,MATCH("設備利用率",別紙!$B$4:$E$4,0),0)/100*8760/10^3</f>
        <v>#N/A</v>
      </c>
      <c r="BP46" s="34" t="e">
        <f>BF46*VLOOKUP(BP$12,別紙!$B$4:$E$10,MATCH("設備利用率",別紙!$B$4:$E$4,0),0)/100*8760/10^3</f>
        <v>#N/A</v>
      </c>
      <c r="BQ46" s="34" t="e">
        <f>BG46*VLOOKUP(BQ$12,別紙!$B$4:$E$10,MATCH("設備利用率",別紙!$B$4:$E$4,0),0)/100*8760/10^3</f>
        <v>#N/A</v>
      </c>
      <c r="BR46" s="34" t="e">
        <f>BH46*VLOOKUP(BR$12,別紙!$B$4:$E$10,MATCH("設備利用率",別紙!$B$4:$E$4,0),0)/100*8760/10^3</f>
        <v>#N/A</v>
      </c>
      <c r="BS46" s="34" t="e">
        <f>BI46*VLOOKUP(BS$12,別紙!$B$4:$E$10,MATCH("設備利用率",別紙!$B$4:$E$4,0),0)/100*8760/10^3</f>
        <v>#N/A</v>
      </c>
      <c r="BT46" s="34" t="e">
        <f>BJ46*VLOOKUP(BT$12,別紙!$B$4:$E$10,MATCH("設備利用率",別紙!$B$4:$E$4,0),0)/100*8760/10^3</f>
        <v>#N/A</v>
      </c>
      <c r="BU46" s="34" t="e">
        <f t="shared" si="6"/>
        <v>#N/A</v>
      </c>
      <c r="BV46" s="36"/>
      <c r="BW46" s="33">
        <f t="shared" si="7"/>
        <v>0</v>
      </c>
      <c r="BX46" s="33" t="str">
        <f t="shared" si="8"/>
        <v/>
      </c>
      <c r="BY46" s="33" t="e">
        <f>(VLOOKUP($BW46&amp;"_"&amp;$AZ$8,データシート1!$A:$BT,MATCH("da_製造業",データシート1!$A$1:$BT$1,0),0)+VLOOKUP($BW46&amp;"_"&amp;$AZ$8,データシート1!$A:$BT,MATCH("da_建設業・鉱業",データシート1!$A$1:$BT$1,0),0)+VLOOKUP($BW46&amp;"_"&amp;$AZ$8,データシート1!$A:$BT,MATCH("da_農林水産業",データシート1!$A$1:$BT$1,0),0)+VLOOKUP($BW46&amp;"_"&amp;$AZ$8,データシート1!$A:$BT,MATCH("da_業務",データシート1!$A$1:$BT$1,0),0)+VLOOKUP($BW46&amp;"_"&amp;$AZ$8,データシート1!$A:$BT,MATCH("da_家庭",データシート1!$A$1:$BT$1,0),0)+VLOOKUP($BW46&amp;"_"&amp;$AZ$8,データシート1!$A:$BT,MATCH("da_鉄道",データシート1!$A$1:$BT$1,0),0))/10^3</f>
        <v>#N/A</v>
      </c>
      <c r="BZ46" s="36"/>
      <c r="CA46" s="33">
        <f t="shared" si="9"/>
        <v>0</v>
      </c>
      <c r="CB46" s="33" t="str">
        <f t="shared" si="10"/>
        <v/>
      </c>
      <c r="CC46" s="223" t="e">
        <f t="shared" si="11"/>
        <v>#N/A</v>
      </c>
      <c r="CD46" s="223" t="e">
        <f t="shared" si="16"/>
        <v>#N/A</v>
      </c>
      <c r="CE46" s="223" t="e">
        <f t="shared" si="17"/>
        <v>#N/A</v>
      </c>
      <c r="CF46" s="223" t="e">
        <f t="shared" si="18"/>
        <v>#N/A</v>
      </c>
      <c r="CG46" s="223" t="e">
        <f t="shared" si="19"/>
        <v>#N/A</v>
      </c>
      <c r="CH46" s="223" t="e">
        <f t="shared" si="20"/>
        <v>#N/A</v>
      </c>
      <c r="CI46" s="223" t="e">
        <f t="shared" si="12"/>
        <v>#N/A</v>
      </c>
      <c r="CK46" s="18">
        <f t="shared" si="13"/>
        <v>0</v>
      </c>
      <c r="CL46" s="18" t="str">
        <f t="shared" si="14"/>
        <v/>
      </c>
      <c r="CM46" s="18" t="e">
        <f>VLOOKUP($CK46&amp;"_"&amp;$AZ$7,データシート1!$A:$BT,MATCH("ca_太陽光発電（10kW未満）",データシート1!$A$1:$BT$1,0),0)</f>
        <v>#N/A</v>
      </c>
      <c r="CN46" s="18" t="e">
        <f>VLOOKUP($CK46&amp;"_"&amp;$AZ$5,データシート1!$A:$BT,MATCH("ab_家庭",データシート1!$A$1:$BT$1,0),0)</f>
        <v>#N/A</v>
      </c>
      <c r="CO46" s="223" t="e">
        <f t="shared" si="15"/>
        <v>#N/A</v>
      </c>
    </row>
    <row r="47" spans="1:93" ht="30" customHeight="1">
      <c r="A47" s="173"/>
      <c r="B47" s="484"/>
      <c r="C47" s="229"/>
      <c r="D47" s="229"/>
      <c r="E47" s="229"/>
      <c r="F47" s="229"/>
      <c r="G47" s="229"/>
      <c r="H47" s="229"/>
      <c r="I47" s="229"/>
      <c r="J47" s="229"/>
      <c r="K47" s="468"/>
      <c r="L47" s="229"/>
      <c r="M47" s="484"/>
      <c r="N47" s="229"/>
      <c r="O47" s="229"/>
      <c r="P47" s="229"/>
      <c r="Q47" s="229"/>
      <c r="R47" s="229"/>
      <c r="S47" s="229"/>
      <c r="T47" s="229"/>
      <c r="U47" s="229"/>
      <c r="V47" s="229"/>
      <c r="W47" s="468"/>
      <c r="X47" s="229"/>
      <c r="Y47" s="484"/>
      <c r="Z47" s="229"/>
      <c r="AA47" s="229"/>
      <c r="AB47" s="229"/>
      <c r="AC47" s="229"/>
      <c r="AD47" s="229"/>
      <c r="AE47" s="229"/>
      <c r="AF47" s="229"/>
      <c r="AG47" s="229"/>
      <c r="AH47" s="229"/>
      <c r="AI47" s="468"/>
      <c r="AJ47" s="173"/>
      <c r="AK47" s="467"/>
      <c r="AL47" s="173"/>
      <c r="AM47" s="173"/>
      <c r="AN47" s="173"/>
      <c r="AO47" s="173"/>
      <c r="AP47" s="173"/>
      <c r="AQ47" s="173"/>
      <c r="AR47" s="173"/>
      <c r="AS47" s="173"/>
      <c r="AT47" s="473"/>
      <c r="AU47" s="173"/>
      <c r="AX47" s="18">
        <f>比較地域マスタ!$Y40</f>
        <v>0</v>
      </c>
      <c r="AY47" s="18" t="str">
        <f>IF(IFERROR(比較地域マスタ!$Z40,"")=0,"",IFERROR(比較地域マスタ!$Z40,""))</f>
        <v/>
      </c>
      <c r="BC47" s="844">
        <f t="shared" si="0"/>
        <v>0</v>
      </c>
      <c r="BD47" s="1031" t="str">
        <f t="shared" si="2"/>
        <v/>
      </c>
      <c r="BE47" s="34" t="e">
        <f>VLOOKUP($BC47&amp;"_"&amp;$AZ$7,データシート1!$A:$BT,MATCH("cb_"&amp;BE$12,データシート1!$A$1:$BT$1,0),0)</f>
        <v>#N/A</v>
      </c>
      <c r="BF47" s="34" t="e">
        <f>VLOOKUP($BC47&amp;"_"&amp;$AZ$7,データシート1!$A:$BT,MATCH("cb_"&amp;BF$12,データシート1!$A$1:$BT$1,0),0)</f>
        <v>#N/A</v>
      </c>
      <c r="BG47" s="34" t="e">
        <f>VLOOKUP($BC47&amp;"_"&amp;$AZ$7,データシート1!$A:$BT,MATCH("cb_"&amp;BG$12,データシート1!$A$1:$BT$1,0),0)</f>
        <v>#N/A</v>
      </c>
      <c r="BH47" s="34" t="e">
        <f>VLOOKUP($BC47&amp;"_"&amp;$AZ$7,データシート1!$A:$BT,MATCH("cb_"&amp;BH$12,データシート1!$A$1:$BT$1,0),0)</f>
        <v>#N/A</v>
      </c>
      <c r="BI47" s="34" t="e">
        <f>VLOOKUP($BC47&amp;"_"&amp;$AZ$7,データシート1!$A:$BT,MATCH("cb_"&amp;BI$12,データシート1!$A$1:$BT$1,0),0)</f>
        <v>#N/A</v>
      </c>
      <c r="BJ47" s="34" t="e">
        <f>VLOOKUP($BC47&amp;"_"&amp;$AZ$7,データシート1!$A:$BT,MATCH("cb_"&amp;BJ$12,データシート1!$A$1:$BT$1,0),0)</f>
        <v>#N/A</v>
      </c>
      <c r="BK47" s="34" t="e">
        <f t="shared" si="3"/>
        <v>#N/A</v>
      </c>
      <c r="BL47" s="36"/>
      <c r="BM47" s="844">
        <f t="shared" si="4"/>
        <v>0</v>
      </c>
      <c r="BN47" s="1031" t="str">
        <f t="shared" si="5"/>
        <v/>
      </c>
      <c r="BO47" s="34" t="e">
        <f>BE47*VLOOKUP(BO$12,別紙!$B$4:$E$10,MATCH("設備利用率",別紙!$B$4:$E$4,0),0)/100*8760/10^3</f>
        <v>#N/A</v>
      </c>
      <c r="BP47" s="34" t="e">
        <f>BF47*VLOOKUP(BP$12,別紙!$B$4:$E$10,MATCH("設備利用率",別紙!$B$4:$E$4,0),0)/100*8760/10^3</f>
        <v>#N/A</v>
      </c>
      <c r="BQ47" s="34" t="e">
        <f>BG47*VLOOKUP(BQ$12,別紙!$B$4:$E$10,MATCH("設備利用率",別紙!$B$4:$E$4,0),0)/100*8760/10^3</f>
        <v>#N/A</v>
      </c>
      <c r="BR47" s="34" t="e">
        <f>BH47*VLOOKUP(BR$12,別紙!$B$4:$E$10,MATCH("設備利用率",別紙!$B$4:$E$4,0),0)/100*8760/10^3</f>
        <v>#N/A</v>
      </c>
      <c r="BS47" s="34" t="e">
        <f>BI47*VLOOKUP(BS$12,別紙!$B$4:$E$10,MATCH("設備利用率",別紙!$B$4:$E$4,0),0)/100*8760/10^3</f>
        <v>#N/A</v>
      </c>
      <c r="BT47" s="34" t="e">
        <f>BJ47*VLOOKUP(BT$12,別紙!$B$4:$E$10,MATCH("設備利用率",別紙!$B$4:$E$4,0),0)/100*8760/10^3</f>
        <v>#N/A</v>
      </c>
      <c r="BU47" s="34" t="e">
        <f t="shared" si="6"/>
        <v>#N/A</v>
      </c>
      <c r="BV47" s="36"/>
      <c r="BW47" s="33">
        <f t="shared" si="7"/>
        <v>0</v>
      </c>
      <c r="BX47" s="33" t="str">
        <f t="shared" si="8"/>
        <v/>
      </c>
      <c r="BY47" s="33" t="e">
        <f>(VLOOKUP($BW47&amp;"_"&amp;$AZ$8,データシート1!$A:$BT,MATCH("da_製造業",データシート1!$A$1:$BT$1,0),0)+VLOOKUP($BW47&amp;"_"&amp;$AZ$8,データシート1!$A:$BT,MATCH("da_建設業・鉱業",データシート1!$A$1:$BT$1,0),0)+VLOOKUP($BW47&amp;"_"&amp;$AZ$8,データシート1!$A:$BT,MATCH("da_農林水産業",データシート1!$A$1:$BT$1,0),0)+VLOOKUP($BW47&amp;"_"&amp;$AZ$8,データシート1!$A:$BT,MATCH("da_業務",データシート1!$A$1:$BT$1,0),0)+VLOOKUP($BW47&amp;"_"&amp;$AZ$8,データシート1!$A:$BT,MATCH("da_家庭",データシート1!$A$1:$BT$1,0),0)+VLOOKUP($BW47&amp;"_"&amp;$AZ$8,データシート1!$A:$BT,MATCH("da_鉄道",データシート1!$A$1:$BT$1,0),0))/10^3</f>
        <v>#N/A</v>
      </c>
      <c r="BZ47" s="36"/>
      <c r="CA47" s="33">
        <f t="shared" si="9"/>
        <v>0</v>
      </c>
      <c r="CB47" s="33" t="str">
        <f t="shared" si="10"/>
        <v/>
      </c>
      <c r="CC47" s="223" t="e">
        <f t="shared" si="11"/>
        <v>#N/A</v>
      </c>
      <c r="CD47" s="223" t="e">
        <f t="shared" si="16"/>
        <v>#N/A</v>
      </c>
      <c r="CE47" s="223" t="e">
        <f t="shared" si="17"/>
        <v>#N/A</v>
      </c>
      <c r="CF47" s="223" t="e">
        <f t="shared" si="18"/>
        <v>#N/A</v>
      </c>
      <c r="CG47" s="223" t="e">
        <f t="shared" si="19"/>
        <v>#N/A</v>
      </c>
      <c r="CH47" s="223" t="e">
        <f t="shared" si="20"/>
        <v>#N/A</v>
      </c>
      <c r="CI47" s="223" t="e">
        <f t="shared" si="12"/>
        <v>#N/A</v>
      </c>
      <c r="CK47" s="18">
        <f t="shared" si="13"/>
        <v>0</v>
      </c>
      <c r="CL47" s="18" t="str">
        <f t="shared" si="14"/>
        <v/>
      </c>
      <c r="CM47" s="18" t="e">
        <f>VLOOKUP($CK47&amp;"_"&amp;$AZ$7,データシート1!$A:$BT,MATCH("ca_太陽光発電（10kW未満）",データシート1!$A$1:$BT$1,0),0)</f>
        <v>#N/A</v>
      </c>
      <c r="CN47" s="18" t="e">
        <f>VLOOKUP($CK47&amp;"_"&amp;$AZ$5,データシート1!$A:$BT,MATCH("ab_家庭",データシート1!$A$1:$BT$1,0),0)</f>
        <v>#N/A</v>
      </c>
      <c r="CO47" s="223" t="e">
        <f t="shared" si="15"/>
        <v>#N/A</v>
      </c>
    </row>
    <row r="48" spans="1:93" ht="30" customHeight="1">
      <c r="A48" s="173"/>
      <c r="B48" s="484"/>
      <c r="C48" s="229"/>
      <c r="D48" s="229"/>
      <c r="E48" s="229"/>
      <c r="F48" s="229"/>
      <c r="G48" s="229"/>
      <c r="H48" s="229"/>
      <c r="I48" s="229"/>
      <c r="J48" s="229"/>
      <c r="K48" s="468"/>
      <c r="L48" s="229"/>
      <c r="M48" s="484"/>
      <c r="N48" s="229"/>
      <c r="O48" s="229"/>
      <c r="P48" s="229"/>
      <c r="Q48" s="229"/>
      <c r="R48" s="229"/>
      <c r="S48" s="229"/>
      <c r="T48" s="229"/>
      <c r="U48" s="229"/>
      <c r="V48" s="229"/>
      <c r="W48" s="468"/>
      <c r="X48" s="229"/>
      <c r="Y48" s="484"/>
      <c r="Z48" s="229"/>
      <c r="AA48" s="229"/>
      <c r="AB48" s="229"/>
      <c r="AC48" s="229"/>
      <c r="AD48" s="229"/>
      <c r="AE48" s="229"/>
      <c r="AF48" s="229"/>
      <c r="AG48" s="229"/>
      <c r="AH48" s="229"/>
      <c r="AI48" s="468"/>
      <c r="AJ48" s="173"/>
      <c r="AK48" s="467"/>
      <c r="AL48" s="173"/>
      <c r="AM48" s="173"/>
      <c r="AN48" s="173"/>
      <c r="AO48" s="173"/>
      <c r="AP48" s="173"/>
      <c r="AQ48" s="173"/>
      <c r="AR48" s="173"/>
      <c r="AS48" s="173"/>
      <c r="AT48" s="473"/>
      <c r="AU48" s="173"/>
      <c r="AX48" s="18">
        <f>比較地域マスタ!$Y41</f>
        <v>0</v>
      </c>
      <c r="AY48" s="18" t="str">
        <f>IF(IFERROR(比較地域マスタ!$Z41,"")=0,"",IFERROR(比較地域マスタ!$Z41,""))</f>
        <v/>
      </c>
      <c r="BC48" s="844">
        <f t="shared" si="0"/>
        <v>0</v>
      </c>
      <c r="BD48" s="1031" t="str">
        <f t="shared" si="2"/>
        <v/>
      </c>
      <c r="BE48" s="34" t="e">
        <f>VLOOKUP($BC48&amp;"_"&amp;$AZ$7,データシート1!$A:$BT,MATCH("cb_"&amp;BE$12,データシート1!$A$1:$BT$1,0),0)</f>
        <v>#N/A</v>
      </c>
      <c r="BF48" s="34" t="e">
        <f>VLOOKUP($BC48&amp;"_"&amp;$AZ$7,データシート1!$A:$BT,MATCH("cb_"&amp;BF$12,データシート1!$A$1:$BT$1,0),0)</f>
        <v>#N/A</v>
      </c>
      <c r="BG48" s="34" t="e">
        <f>VLOOKUP($BC48&amp;"_"&amp;$AZ$7,データシート1!$A:$BT,MATCH("cb_"&amp;BG$12,データシート1!$A$1:$BT$1,0),0)</f>
        <v>#N/A</v>
      </c>
      <c r="BH48" s="34" t="e">
        <f>VLOOKUP($BC48&amp;"_"&amp;$AZ$7,データシート1!$A:$BT,MATCH("cb_"&amp;BH$12,データシート1!$A$1:$BT$1,0),0)</f>
        <v>#N/A</v>
      </c>
      <c r="BI48" s="34" t="e">
        <f>VLOOKUP($BC48&amp;"_"&amp;$AZ$7,データシート1!$A:$BT,MATCH("cb_"&amp;BI$12,データシート1!$A$1:$BT$1,0),0)</f>
        <v>#N/A</v>
      </c>
      <c r="BJ48" s="34" t="e">
        <f>VLOOKUP($BC48&amp;"_"&amp;$AZ$7,データシート1!$A:$BT,MATCH("cb_"&amp;BJ$12,データシート1!$A$1:$BT$1,0),0)</f>
        <v>#N/A</v>
      </c>
      <c r="BK48" s="34" t="e">
        <f t="shared" si="3"/>
        <v>#N/A</v>
      </c>
      <c r="BL48" s="36"/>
      <c r="BM48" s="844">
        <f t="shared" si="4"/>
        <v>0</v>
      </c>
      <c r="BN48" s="1031" t="str">
        <f t="shared" si="5"/>
        <v/>
      </c>
      <c r="BO48" s="34" t="e">
        <f>BE48*VLOOKUP(BO$12,別紙!$B$4:$E$10,MATCH("設備利用率",別紙!$B$4:$E$4,0),0)/100*8760/10^3</f>
        <v>#N/A</v>
      </c>
      <c r="BP48" s="34" t="e">
        <f>BF48*VLOOKUP(BP$12,別紙!$B$4:$E$10,MATCH("設備利用率",別紙!$B$4:$E$4,0),0)/100*8760/10^3</f>
        <v>#N/A</v>
      </c>
      <c r="BQ48" s="34" t="e">
        <f>BG48*VLOOKUP(BQ$12,別紙!$B$4:$E$10,MATCH("設備利用率",別紙!$B$4:$E$4,0),0)/100*8760/10^3</f>
        <v>#N/A</v>
      </c>
      <c r="BR48" s="34" t="e">
        <f>BH48*VLOOKUP(BR$12,別紙!$B$4:$E$10,MATCH("設備利用率",別紙!$B$4:$E$4,0),0)/100*8760/10^3</f>
        <v>#N/A</v>
      </c>
      <c r="BS48" s="34" t="e">
        <f>BI48*VLOOKUP(BS$12,別紙!$B$4:$E$10,MATCH("設備利用率",別紙!$B$4:$E$4,0),0)/100*8760/10^3</f>
        <v>#N/A</v>
      </c>
      <c r="BT48" s="34" t="e">
        <f>BJ48*VLOOKUP(BT$12,別紙!$B$4:$E$10,MATCH("設備利用率",別紙!$B$4:$E$4,0),0)/100*8760/10^3</f>
        <v>#N/A</v>
      </c>
      <c r="BU48" s="34" t="e">
        <f t="shared" si="6"/>
        <v>#N/A</v>
      </c>
      <c r="BV48" s="36"/>
      <c r="BW48" s="33">
        <f t="shared" si="7"/>
        <v>0</v>
      </c>
      <c r="BX48" s="33" t="str">
        <f t="shared" si="8"/>
        <v/>
      </c>
      <c r="BY48" s="33" t="e">
        <f>(VLOOKUP($BW48&amp;"_"&amp;$AZ$8,データシート1!$A:$BT,MATCH("da_製造業",データシート1!$A$1:$BT$1,0),0)+VLOOKUP($BW48&amp;"_"&amp;$AZ$8,データシート1!$A:$BT,MATCH("da_建設業・鉱業",データシート1!$A$1:$BT$1,0),0)+VLOOKUP($BW48&amp;"_"&amp;$AZ$8,データシート1!$A:$BT,MATCH("da_農林水産業",データシート1!$A$1:$BT$1,0),0)+VLOOKUP($BW48&amp;"_"&amp;$AZ$8,データシート1!$A:$BT,MATCH("da_業務",データシート1!$A$1:$BT$1,0),0)+VLOOKUP($BW48&amp;"_"&amp;$AZ$8,データシート1!$A:$BT,MATCH("da_家庭",データシート1!$A$1:$BT$1,0),0)+VLOOKUP($BW48&amp;"_"&amp;$AZ$8,データシート1!$A:$BT,MATCH("da_鉄道",データシート1!$A$1:$BT$1,0),0))/10^3</f>
        <v>#N/A</v>
      </c>
      <c r="BZ48" s="36"/>
      <c r="CA48" s="33">
        <f t="shared" si="9"/>
        <v>0</v>
      </c>
      <c r="CB48" s="33" t="str">
        <f t="shared" si="10"/>
        <v/>
      </c>
      <c r="CC48" s="223" t="e">
        <f t="shared" si="11"/>
        <v>#N/A</v>
      </c>
      <c r="CD48" s="223" t="e">
        <f t="shared" si="16"/>
        <v>#N/A</v>
      </c>
      <c r="CE48" s="223" t="e">
        <f t="shared" si="17"/>
        <v>#N/A</v>
      </c>
      <c r="CF48" s="223" t="e">
        <f t="shared" si="18"/>
        <v>#N/A</v>
      </c>
      <c r="CG48" s="223" t="e">
        <f t="shared" si="19"/>
        <v>#N/A</v>
      </c>
      <c r="CH48" s="223" t="e">
        <f t="shared" si="20"/>
        <v>#N/A</v>
      </c>
      <c r="CI48" s="223" t="e">
        <f t="shared" si="12"/>
        <v>#N/A</v>
      </c>
      <c r="CK48" s="18">
        <f t="shared" si="13"/>
        <v>0</v>
      </c>
      <c r="CL48" s="18" t="str">
        <f t="shared" si="14"/>
        <v/>
      </c>
      <c r="CM48" s="18" t="e">
        <f>VLOOKUP($CK48&amp;"_"&amp;$AZ$7,データシート1!$A:$BT,MATCH("ca_太陽光発電（10kW未満）",データシート1!$A$1:$BT$1,0),0)</f>
        <v>#N/A</v>
      </c>
      <c r="CN48" s="18" t="e">
        <f>VLOOKUP($CK48&amp;"_"&amp;$AZ$5,データシート1!$A:$BT,MATCH("ab_家庭",データシート1!$A$1:$BT$1,0),0)</f>
        <v>#N/A</v>
      </c>
      <c r="CO48" s="223" t="e">
        <f t="shared" si="15"/>
        <v>#N/A</v>
      </c>
    </row>
    <row r="49" spans="1:93" ht="30" customHeight="1">
      <c r="A49" s="173"/>
      <c r="B49" s="484"/>
      <c r="C49" s="229"/>
      <c r="D49" s="229"/>
      <c r="E49" s="229"/>
      <c r="F49" s="229"/>
      <c r="G49" s="229"/>
      <c r="H49" s="229"/>
      <c r="I49" s="229"/>
      <c r="J49" s="229"/>
      <c r="K49" s="468"/>
      <c r="L49" s="229"/>
      <c r="M49" s="484"/>
      <c r="N49" s="229"/>
      <c r="O49" s="229"/>
      <c r="P49" s="229"/>
      <c r="Q49" s="229"/>
      <c r="R49" s="229"/>
      <c r="S49" s="229"/>
      <c r="T49" s="229"/>
      <c r="U49" s="229"/>
      <c r="V49" s="229"/>
      <c r="W49" s="468"/>
      <c r="X49" s="229"/>
      <c r="Y49" s="484"/>
      <c r="Z49" s="229"/>
      <c r="AA49" s="229"/>
      <c r="AB49" s="229"/>
      <c r="AC49" s="229"/>
      <c r="AD49" s="229"/>
      <c r="AE49" s="229"/>
      <c r="AF49" s="229"/>
      <c r="AG49" s="229"/>
      <c r="AH49" s="229"/>
      <c r="AI49" s="468"/>
      <c r="AJ49" s="173"/>
      <c r="AK49" s="467"/>
      <c r="AL49" s="173"/>
      <c r="AM49" s="173"/>
      <c r="AN49" s="173"/>
      <c r="AO49" s="173"/>
      <c r="AP49" s="173"/>
      <c r="AQ49" s="173"/>
      <c r="AR49" s="173"/>
      <c r="AS49" s="173"/>
      <c r="AT49" s="473"/>
      <c r="AU49" s="173"/>
      <c r="AX49" s="18">
        <f>比較地域マスタ!$Y42</f>
        <v>0</v>
      </c>
      <c r="AY49" s="18" t="str">
        <f>IF(IFERROR(比較地域マスタ!$Z42,"")=0,"",IFERROR(比較地域マスタ!$Z42,""))</f>
        <v/>
      </c>
      <c r="BC49" s="844">
        <f t="shared" si="0"/>
        <v>0</v>
      </c>
      <c r="BD49" s="1031" t="str">
        <f t="shared" si="2"/>
        <v/>
      </c>
      <c r="BE49" s="34" t="e">
        <f>VLOOKUP($BC49&amp;"_"&amp;$AZ$7,データシート1!$A:$BT,MATCH("cb_"&amp;BE$12,データシート1!$A$1:$BT$1,0),0)</f>
        <v>#N/A</v>
      </c>
      <c r="BF49" s="34" t="e">
        <f>VLOOKUP($BC49&amp;"_"&amp;$AZ$7,データシート1!$A:$BT,MATCH("cb_"&amp;BF$12,データシート1!$A$1:$BT$1,0),0)</f>
        <v>#N/A</v>
      </c>
      <c r="BG49" s="34" t="e">
        <f>VLOOKUP($BC49&amp;"_"&amp;$AZ$7,データシート1!$A:$BT,MATCH("cb_"&amp;BG$12,データシート1!$A$1:$BT$1,0),0)</f>
        <v>#N/A</v>
      </c>
      <c r="BH49" s="34" t="e">
        <f>VLOOKUP($BC49&amp;"_"&amp;$AZ$7,データシート1!$A:$BT,MATCH("cb_"&amp;BH$12,データシート1!$A$1:$BT$1,0),0)</f>
        <v>#N/A</v>
      </c>
      <c r="BI49" s="34" t="e">
        <f>VLOOKUP($BC49&amp;"_"&amp;$AZ$7,データシート1!$A:$BT,MATCH("cb_"&amp;BI$12,データシート1!$A$1:$BT$1,0),0)</f>
        <v>#N/A</v>
      </c>
      <c r="BJ49" s="34" t="e">
        <f>VLOOKUP($BC49&amp;"_"&amp;$AZ$7,データシート1!$A:$BT,MATCH("cb_"&amp;BJ$12,データシート1!$A$1:$BT$1,0),0)</f>
        <v>#N/A</v>
      </c>
      <c r="BK49" s="34" t="e">
        <f t="shared" si="3"/>
        <v>#N/A</v>
      </c>
      <c r="BL49" s="36"/>
      <c r="BM49" s="844">
        <f t="shared" si="4"/>
        <v>0</v>
      </c>
      <c r="BN49" s="1031" t="str">
        <f t="shared" si="5"/>
        <v/>
      </c>
      <c r="BO49" s="34" t="e">
        <f>BE49*VLOOKUP(BO$12,別紙!$B$4:$E$10,MATCH("設備利用率",別紙!$B$4:$E$4,0),0)/100*8760/10^3</f>
        <v>#N/A</v>
      </c>
      <c r="BP49" s="34" t="e">
        <f>BF49*VLOOKUP(BP$12,別紙!$B$4:$E$10,MATCH("設備利用率",別紙!$B$4:$E$4,0),0)/100*8760/10^3</f>
        <v>#N/A</v>
      </c>
      <c r="BQ49" s="34" t="e">
        <f>BG49*VLOOKUP(BQ$12,別紙!$B$4:$E$10,MATCH("設備利用率",別紙!$B$4:$E$4,0),0)/100*8760/10^3</f>
        <v>#N/A</v>
      </c>
      <c r="BR49" s="34" t="e">
        <f>BH49*VLOOKUP(BR$12,別紙!$B$4:$E$10,MATCH("設備利用率",別紙!$B$4:$E$4,0),0)/100*8760/10^3</f>
        <v>#N/A</v>
      </c>
      <c r="BS49" s="34" t="e">
        <f>BI49*VLOOKUP(BS$12,別紙!$B$4:$E$10,MATCH("設備利用率",別紙!$B$4:$E$4,0),0)/100*8760/10^3</f>
        <v>#N/A</v>
      </c>
      <c r="BT49" s="34" t="e">
        <f>BJ49*VLOOKUP(BT$12,別紙!$B$4:$E$10,MATCH("設備利用率",別紙!$B$4:$E$4,0),0)/100*8760/10^3</f>
        <v>#N/A</v>
      </c>
      <c r="BU49" s="34" t="e">
        <f t="shared" si="6"/>
        <v>#N/A</v>
      </c>
      <c r="BV49" s="36"/>
      <c r="BW49" s="33">
        <f t="shared" si="7"/>
        <v>0</v>
      </c>
      <c r="BX49" s="33" t="str">
        <f t="shared" si="8"/>
        <v/>
      </c>
      <c r="BY49" s="33" t="e">
        <f>(VLOOKUP($BW49&amp;"_"&amp;$AZ$8,データシート1!$A:$BT,MATCH("da_製造業",データシート1!$A$1:$BT$1,0),0)+VLOOKUP($BW49&amp;"_"&amp;$AZ$8,データシート1!$A:$BT,MATCH("da_建設業・鉱業",データシート1!$A$1:$BT$1,0),0)+VLOOKUP($BW49&amp;"_"&amp;$AZ$8,データシート1!$A:$BT,MATCH("da_農林水産業",データシート1!$A$1:$BT$1,0),0)+VLOOKUP($BW49&amp;"_"&amp;$AZ$8,データシート1!$A:$BT,MATCH("da_業務",データシート1!$A$1:$BT$1,0),0)+VLOOKUP($BW49&amp;"_"&amp;$AZ$8,データシート1!$A:$BT,MATCH("da_家庭",データシート1!$A$1:$BT$1,0),0)+VLOOKUP($BW49&amp;"_"&amp;$AZ$8,データシート1!$A:$BT,MATCH("da_鉄道",データシート1!$A$1:$BT$1,0),0))/10^3</f>
        <v>#N/A</v>
      </c>
      <c r="BZ49" s="36"/>
      <c r="CA49" s="33">
        <f t="shared" si="9"/>
        <v>0</v>
      </c>
      <c r="CB49" s="33" t="str">
        <f t="shared" si="10"/>
        <v/>
      </c>
      <c r="CC49" s="223" t="e">
        <f t="shared" si="11"/>
        <v>#N/A</v>
      </c>
      <c r="CD49" s="223" t="e">
        <f t="shared" si="16"/>
        <v>#N/A</v>
      </c>
      <c r="CE49" s="223" t="e">
        <f t="shared" si="17"/>
        <v>#N/A</v>
      </c>
      <c r="CF49" s="223" t="e">
        <f t="shared" si="18"/>
        <v>#N/A</v>
      </c>
      <c r="CG49" s="223" t="e">
        <f t="shared" si="19"/>
        <v>#N/A</v>
      </c>
      <c r="CH49" s="223" t="e">
        <f t="shared" si="20"/>
        <v>#N/A</v>
      </c>
      <c r="CI49" s="223" t="e">
        <f t="shared" si="12"/>
        <v>#N/A</v>
      </c>
      <c r="CK49" s="18">
        <f t="shared" si="13"/>
        <v>0</v>
      </c>
      <c r="CL49" s="18" t="str">
        <f t="shared" si="14"/>
        <v/>
      </c>
      <c r="CM49" s="18" t="e">
        <f>VLOOKUP($CK49&amp;"_"&amp;$AZ$7,データシート1!$A:$BT,MATCH("ca_太陽光発電（10kW未満）",データシート1!$A$1:$BT$1,0),0)</f>
        <v>#N/A</v>
      </c>
      <c r="CN49" s="18" t="e">
        <f>VLOOKUP($CK49&amp;"_"&amp;$AZ$5,データシート1!$A:$BT,MATCH("ab_家庭",データシート1!$A$1:$BT$1,0),0)</f>
        <v>#N/A</v>
      </c>
      <c r="CO49" s="223" t="e">
        <f t="shared" si="15"/>
        <v>#N/A</v>
      </c>
    </row>
    <row r="50" spans="1:93" ht="30" customHeight="1">
      <c r="A50" s="173"/>
      <c r="B50" s="484"/>
      <c r="C50" s="229"/>
      <c r="D50" s="229"/>
      <c r="E50" s="229"/>
      <c r="F50" s="229"/>
      <c r="G50" s="229"/>
      <c r="H50" s="229"/>
      <c r="I50" s="229"/>
      <c r="J50" s="229"/>
      <c r="K50" s="468"/>
      <c r="L50" s="229"/>
      <c r="M50" s="484"/>
      <c r="N50" s="229"/>
      <c r="O50" s="229"/>
      <c r="P50" s="229"/>
      <c r="Q50" s="229"/>
      <c r="R50" s="229"/>
      <c r="S50" s="229"/>
      <c r="T50" s="229"/>
      <c r="U50" s="229"/>
      <c r="V50" s="229"/>
      <c r="W50" s="468"/>
      <c r="X50" s="229"/>
      <c r="Y50" s="484"/>
      <c r="Z50" s="229"/>
      <c r="AA50" s="229"/>
      <c r="AB50" s="229"/>
      <c r="AC50" s="229"/>
      <c r="AD50" s="229"/>
      <c r="AE50" s="229"/>
      <c r="AF50" s="229"/>
      <c r="AG50" s="229"/>
      <c r="AH50" s="229"/>
      <c r="AI50" s="468"/>
      <c r="AJ50" s="173"/>
      <c r="AK50" s="467"/>
      <c r="AL50" s="173"/>
      <c r="AM50" s="173"/>
      <c r="AN50" s="173"/>
      <c r="AO50" s="173"/>
      <c r="AP50" s="173"/>
      <c r="AQ50" s="173"/>
      <c r="AR50" s="173"/>
      <c r="AS50" s="173"/>
      <c r="AT50" s="473"/>
      <c r="AU50" s="173"/>
      <c r="AX50" s="18">
        <f>比較地域マスタ!$Y43</f>
        <v>0</v>
      </c>
      <c r="AY50" s="18" t="str">
        <f>IF(IFERROR(比較地域マスタ!$Z43,"")=0,"",IFERROR(比較地域マスタ!$Z43,""))</f>
        <v/>
      </c>
      <c r="BC50" s="844">
        <f t="shared" si="0"/>
        <v>0</v>
      </c>
      <c r="BD50" s="1031" t="str">
        <f t="shared" si="2"/>
        <v/>
      </c>
      <c r="BE50" s="34" t="e">
        <f>VLOOKUP($BC50&amp;"_"&amp;$AZ$7,データシート1!$A:$BT,MATCH("cb_"&amp;BE$12,データシート1!$A$1:$BT$1,0),0)</f>
        <v>#N/A</v>
      </c>
      <c r="BF50" s="34" t="e">
        <f>VLOOKUP($BC50&amp;"_"&amp;$AZ$7,データシート1!$A:$BT,MATCH("cb_"&amp;BF$12,データシート1!$A$1:$BT$1,0),0)</f>
        <v>#N/A</v>
      </c>
      <c r="BG50" s="34" t="e">
        <f>VLOOKUP($BC50&amp;"_"&amp;$AZ$7,データシート1!$A:$BT,MATCH("cb_"&amp;BG$12,データシート1!$A$1:$BT$1,0),0)</f>
        <v>#N/A</v>
      </c>
      <c r="BH50" s="34" t="e">
        <f>VLOOKUP($BC50&amp;"_"&amp;$AZ$7,データシート1!$A:$BT,MATCH("cb_"&amp;BH$12,データシート1!$A$1:$BT$1,0),0)</f>
        <v>#N/A</v>
      </c>
      <c r="BI50" s="34" t="e">
        <f>VLOOKUP($BC50&amp;"_"&amp;$AZ$7,データシート1!$A:$BT,MATCH("cb_"&amp;BI$12,データシート1!$A$1:$BT$1,0),0)</f>
        <v>#N/A</v>
      </c>
      <c r="BJ50" s="34" t="e">
        <f>VLOOKUP($BC50&amp;"_"&amp;$AZ$7,データシート1!$A:$BT,MATCH("cb_"&amp;BJ$12,データシート1!$A$1:$BT$1,0),0)</f>
        <v>#N/A</v>
      </c>
      <c r="BK50" s="34" t="e">
        <f t="shared" si="3"/>
        <v>#N/A</v>
      </c>
      <c r="BL50" s="36"/>
      <c r="BM50" s="844">
        <f t="shared" si="4"/>
        <v>0</v>
      </c>
      <c r="BN50" s="1031" t="str">
        <f t="shared" si="5"/>
        <v/>
      </c>
      <c r="BO50" s="34" t="e">
        <f>BE50*VLOOKUP(BO$12,別紙!$B$4:$E$10,MATCH("設備利用率",別紙!$B$4:$E$4,0),0)/100*8760/10^3</f>
        <v>#N/A</v>
      </c>
      <c r="BP50" s="34" t="e">
        <f>BF50*VLOOKUP(BP$12,別紙!$B$4:$E$10,MATCH("設備利用率",別紙!$B$4:$E$4,0),0)/100*8760/10^3</f>
        <v>#N/A</v>
      </c>
      <c r="BQ50" s="34" t="e">
        <f>BG50*VLOOKUP(BQ$12,別紙!$B$4:$E$10,MATCH("設備利用率",別紙!$B$4:$E$4,0),0)/100*8760/10^3</f>
        <v>#N/A</v>
      </c>
      <c r="BR50" s="34" t="e">
        <f>BH50*VLOOKUP(BR$12,別紙!$B$4:$E$10,MATCH("設備利用率",別紙!$B$4:$E$4,0),0)/100*8760/10^3</f>
        <v>#N/A</v>
      </c>
      <c r="BS50" s="34" t="e">
        <f>BI50*VLOOKUP(BS$12,別紙!$B$4:$E$10,MATCH("設備利用率",別紙!$B$4:$E$4,0),0)/100*8760/10^3</f>
        <v>#N/A</v>
      </c>
      <c r="BT50" s="34" t="e">
        <f>BJ50*VLOOKUP(BT$12,別紙!$B$4:$E$10,MATCH("設備利用率",別紙!$B$4:$E$4,0),0)/100*8760/10^3</f>
        <v>#N/A</v>
      </c>
      <c r="BU50" s="34" t="e">
        <f t="shared" si="6"/>
        <v>#N/A</v>
      </c>
      <c r="BV50" s="36"/>
      <c r="BW50" s="33">
        <f t="shared" si="7"/>
        <v>0</v>
      </c>
      <c r="BX50" s="33" t="str">
        <f t="shared" si="8"/>
        <v/>
      </c>
      <c r="BY50" s="33" t="e">
        <f>(VLOOKUP($BW50&amp;"_"&amp;$AZ$8,データシート1!$A:$BT,MATCH("da_製造業",データシート1!$A$1:$BT$1,0),0)+VLOOKUP($BW50&amp;"_"&amp;$AZ$8,データシート1!$A:$BT,MATCH("da_建設業・鉱業",データシート1!$A$1:$BT$1,0),0)+VLOOKUP($BW50&amp;"_"&amp;$AZ$8,データシート1!$A:$BT,MATCH("da_農林水産業",データシート1!$A$1:$BT$1,0),0)+VLOOKUP($BW50&amp;"_"&amp;$AZ$8,データシート1!$A:$BT,MATCH("da_業務",データシート1!$A$1:$BT$1,0),0)+VLOOKUP($BW50&amp;"_"&amp;$AZ$8,データシート1!$A:$BT,MATCH("da_家庭",データシート1!$A$1:$BT$1,0),0)+VLOOKUP($BW50&amp;"_"&amp;$AZ$8,データシート1!$A:$BT,MATCH("da_鉄道",データシート1!$A$1:$BT$1,0),0))/10^3</f>
        <v>#N/A</v>
      </c>
      <c r="BZ50" s="36"/>
      <c r="CA50" s="33">
        <f t="shared" si="9"/>
        <v>0</v>
      </c>
      <c r="CB50" s="33" t="str">
        <f t="shared" si="10"/>
        <v/>
      </c>
      <c r="CC50" s="223" t="e">
        <f t="shared" si="11"/>
        <v>#N/A</v>
      </c>
      <c r="CD50" s="223" t="e">
        <f t="shared" si="16"/>
        <v>#N/A</v>
      </c>
      <c r="CE50" s="223" t="e">
        <f t="shared" si="17"/>
        <v>#N/A</v>
      </c>
      <c r="CF50" s="223" t="e">
        <f t="shared" si="18"/>
        <v>#N/A</v>
      </c>
      <c r="CG50" s="223" t="e">
        <f t="shared" si="19"/>
        <v>#N/A</v>
      </c>
      <c r="CH50" s="223" t="e">
        <f t="shared" si="20"/>
        <v>#N/A</v>
      </c>
      <c r="CI50" s="223" t="e">
        <f t="shared" si="12"/>
        <v>#N/A</v>
      </c>
      <c r="CK50" s="18">
        <f t="shared" si="13"/>
        <v>0</v>
      </c>
      <c r="CL50" s="18" t="str">
        <f t="shared" si="14"/>
        <v/>
      </c>
      <c r="CM50" s="18" t="e">
        <f>VLOOKUP($CK50&amp;"_"&amp;$AZ$7,データシート1!$A:$BT,MATCH("ca_太陽光発電（10kW未満）",データシート1!$A$1:$BT$1,0),0)</f>
        <v>#N/A</v>
      </c>
      <c r="CN50" s="18" t="e">
        <f>VLOOKUP($CK50&amp;"_"&amp;$AZ$5,データシート1!$A:$BT,MATCH("ab_家庭",データシート1!$A$1:$BT$1,0),0)</f>
        <v>#N/A</v>
      </c>
      <c r="CO50" s="223" t="e">
        <f t="shared" si="15"/>
        <v>#N/A</v>
      </c>
    </row>
    <row r="51" spans="1:93" ht="30" customHeight="1">
      <c r="A51" s="173"/>
      <c r="B51" s="484"/>
      <c r="C51" s="229"/>
      <c r="D51" s="229"/>
      <c r="E51" s="229"/>
      <c r="F51" s="229"/>
      <c r="G51" s="229"/>
      <c r="H51" s="229"/>
      <c r="I51" s="229"/>
      <c r="J51" s="229"/>
      <c r="K51" s="468"/>
      <c r="L51" s="229"/>
      <c r="M51" s="484"/>
      <c r="N51" s="229"/>
      <c r="O51" s="229"/>
      <c r="P51" s="229"/>
      <c r="Q51" s="229"/>
      <c r="R51" s="229"/>
      <c r="S51" s="229"/>
      <c r="T51" s="229"/>
      <c r="U51" s="229"/>
      <c r="V51" s="229"/>
      <c r="W51" s="468"/>
      <c r="X51" s="229"/>
      <c r="Y51" s="484"/>
      <c r="Z51" s="229"/>
      <c r="AA51" s="229"/>
      <c r="AB51" s="229"/>
      <c r="AC51" s="229"/>
      <c r="AD51" s="229"/>
      <c r="AE51" s="229"/>
      <c r="AF51" s="229"/>
      <c r="AG51" s="229"/>
      <c r="AH51" s="229"/>
      <c r="AI51" s="468"/>
      <c r="AJ51" s="173"/>
      <c r="AK51" s="467"/>
      <c r="AL51" s="173"/>
      <c r="AM51" s="173"/>
      <c r="AN51" s="173"/>
      <c r="AO51" s="173"/>
      <c r="AP51" s="173"/>
      <c r="AQ51" s="173"/>
      <c r="AR51" s="173"/>
      <c r="AS51" s="173"/>
      <c r="AT51" s="473"/>
      <c r="AU51" s="173"/>
      <c r="AX51" s="18">
        <f>比較地域マスタ!$Y44</f>
        <v>0</v>
      </c>
      <c r="AY51" s="18" t="str">
        <f>IF(IFERROR(比較地域マスタ!$Z44,"")=0,"",IFERROR(比較地域マスタ!$Z44,""))</f>
        <v/>
      </c>
      <c r="BC51" s="844">
        <f t="shared" si="0"/>
        <v>0</v>
      </c>
      <c r="BD51" s="1031" t="str">
        <f t="shared" si="2"/>
        <v/>
      </c>
      <c r="BE51" s="34" t="e">
        <f>VLOOKUP($BC51&amp;"_"&amp;$AZ$7,データシート1!$A:$BT,MATCH("cb_"&amp;BE$12,データシート1!$A$1:$BT$1,0),0)</f>
        <v>#N/A</v>
      </c>
      <c r="BF51" s="34" t="e">
        <f>VLOOKUP($BC51&amp;"_"&amp;$AZ$7,データシート1!$A:$BT,MATCH("cb_"&amp;BF$12,データシート1!$A$1:$BT$1,0),0)</f>
        <v>#N/A</v>
      </c>
      <c r="BG51" s="34" t="e">
        <f>VLOOKUP($BC51&amp;"_"&amp;$AZ$7,データシート1!$A:$BT,MATCH("cb_"&amp;BG$12,データシート1!$A$1:$BT$1,0),0)</f>
        <v>#N/A</v>
      </c>
      <c r="BH51" s="34" t="e">
        <f>VLOOKUP($BC51&amp;"_"&amp;$AZ$7,データシート1!$A:$BT,MATCH("cb_"&amp;BH$12,データシート1!$A$1:$BT$1,0),0)</f>
        <v>#N/A</v>
      </c>
      <c r="BI51" s="34" t="e">
        <f>VLOOKUP($BC51&amp;"_"&amp;$AZ$7,データシート1!$A:$BT,MATCH("cb_"&amp;BI$12,データシート1!$A$1:$BT$1,0),0)</f>
        <v>#N/A</v>
      </c>
      <c r="BJ51" s="34" t="e">
        <f>VLOOKUP($BC51&amp;"_"&amp;$AZ$7,データシート1!$A:$BT,MATCH("cb_"&amp;BJ$12,データシート1!$A$1:$BT$1,0),0)</f>
        <v>#N/A</v>
      </c>
      <c r="BK51" s="34" t="e">
        <f t="shared" si="3"/>
        <v>#N/A</v>
      </c>
      <c r="BL51" s="36"/>
      <c r="BM51" s="844">
        <f t="shared" si="4"/>
        <v>0</v>
      </c>
      <c r="BN51" s="1031" t="str">
        <f t="shared" si="5"/>
        <v/>
      </c>
      <c r="BO51" s="34" t="e">
        <f>BE51*VLOOKUP(BO$12,別紙!$B$4:$E$10,MATCH("設備利用率",別紙!$B$4:$E$4,0),0)/100*8760/10^3</f>
        <v>#N/A</v>
      </c>
      <c r="BP51" s="34" t="e">
        <f>BF51*VLOOKUP(BP$12,別紙!$B$4:$E$10,MATCH("設備利用率",別紙!$B$4:$E$4,0),0)/100*8760/10^3</f>
        <v>#N/A</v>
      </c>
      <c r="BQ51" s="34" t="e">
        <f>BG51*VLOOKUP(BQ$12,別紙!$B$4:$E$10,MATCH("設備利用率",別紙!$B$4:$E$4,0),0)/100*8760/10^3</f>
        <v>#N/A</v>
      </c>
      <c r="BR51" s="34" t="e">
        <f>BH51*VLOOKUP(BR$12,別紙!$B$4:$E$10,MATCH("設備利用率",別紙!$B$4:$E$4,0),0)/100*8760/10^3</f>
        <v>#N/A</v>
      </c>
      <c r="BS51" s="34" t="e">
        <f>BI51*VLOOKUP(BS$12,別紙!$B$4:$E$10,MATCH("設備利用率",別紙!$B$4:$E$4,0),0)/100*8760/10^3</f>
        <v>#N/A</v>
      </c>
      <c r="BT51" s="34" t="e">
        <f>BJ51*VLOOKUP(BT$12,別紙!$B$4:$E$10,MATCH("設備利用率",別紙!$B$4:$E$4,0),0)/100*8760/10^3</f>
        <v>#N/A</v>
      </c>
      <c r="BU51" s="34" t="e">
        <f t="shared" si="6"/>
        <v>#N/A</v>
      </c>
      <c r="BV51" s="36"/>
      <c r="BW51" s="33">
        <f t="shared" si="7"/>
        <v>0</v>
      </c>
      <c r="BX51" s="33" t="str">
        <f t="shared" si="8"/>
        <v/>
      </c>
      <c r="BY51" s="33" t="e">
        <f>(VLOOKUP($BW51&amp;"_"&amp;$AZ$8,データシート1!$A:$BT,MATCH("da_製造業",データシート1!$A$1:$BT$1,0),0)+VLOOKUP($BW51&amp;"_"&amp;$AZ$8,データシート1!$A:$BT,MATCH("da_建設業・鉱業",データシート1!$A$1:$BT$1,0),0)+VLOOKUP($BW51&amp;"_"&amp;$AZ$8,データシート1!$A:$BT,MATCH("da_農林水産業",データシート1!$A$1:$BT$1,0),0)+VLOOKUP($BW51&amp;"_"&amp;$AZ$8,データシート1!$A:$BT,MATCH("da_業務",データシート1!$A$1:$BT$1,0),0)+VLOOKUP($BW51&amp;"_"&amp;$AZ$8,データシート1!$A:$BT,MATCH("da_家庭",データシート1!$A$1:$BT$1,0),0)+VLOOKUP($BW51&amp;"_"&amp;$AZ$8,データシート1!$A:$BT,MATCH("da_鉄道",データシート1!$A$1:$BT$1,0),0))/10^3</f>
        <v>#N/A</v>
      </c>
      <c r="BZ51" s="36"/>
      <c r="CA51" s="33">
        <f t="shared" si="9"/>
        <v>0</v>
      </c>
      <c r="CB51" s="33" t="str">
        <f t="shared" si="10"/>
        <v/>
      </c>
      <c r="CC51" s="223" t="e">
        <f t="shared" si="11"/>
        <v>#N/A</v>
      </c>
      <c r="CD51" s="223" t="e">
        <f t="shared" si="16"/>
        <v>#N/A</v>
      </c>
      <c r="CE51" s="223" t="e">
        <f t="shared" si="17"/>
        <v>#N/A</v>
      </c>
      <c r="CF51" s="223" t="e">
        <f t="shared" si="18"/>
        <v>#N/A</v>
      </c>
      <c r="CG51" s="223" t="e">
        <f t="shared" si="19"/>
        <v>#N/A</v>
      </c>
      <c r="CH51" s="223" t="e">
        <f t="shared" si="20"/>
        <v>#N/A</v>
      </c>
      <c r="CI51" s="223" t="e">
        <f t="shared" si="12"/>
        <v>#N/A</v>
      </c>
      <c r="CK51" s="18">
        <f t="shared" si="13"/>
        <v>0</v>
      </c>
      <c r="CL51" s="18" t="str">
        <f t="shared" si="14"/>
        <v/>
      </c>
      <c r="CM51" s="18" t="e">
        <f>VLOOKUP($CK51&amp;"_"&amp;$AZ$7,データシート1!$A:$BT,MATCH("ca_太陽光発電（10kW未満）",データシート1!$A$1:$BT$1,0),0)</f>
        <v>#N/A</v>
      </c>
      <c r="CN51" s="18" t="e">
        <f>VLOOKUP($CK51&amp;"_"&amp;$AZ$5,データシート1!$A:$BT,MATCH("ab_家庭",データシート1!$A$1:$BT$1,0),0)</f>
        <v>#N/A</v>
      </c>
      <c r="CO51" s="223" t="e">
        <f t="shared" si="15"/>
        <v>#N/A</v>
      </c>
    </row>
    <row r="52" spans="1:93" ht="30" customHeight="1">
      <c r="A52" s="173"/>
      <c r="B52" s="484"/>
      <c r="C52" s="229"/>
      <c r="D52" s="229"/>
      <c r="E52" s="229"/>
      <c r="F52" s="229"/>
      <c r="G52" s="229"/>
      <c r="H52" s="229"/>
      <c r="I52" s="229"/>
      <c r="J52" s="229"/>
      <c r="K52" s="468"/>
      <c r="L52" s="229"/>
      <c r="M52" s="484"/>
      <c r="N52" s="229"/>
      <c r="O52" s="229"/>
      <c r="P52" s="229"/>
      <c r="Q52" s="229"/>
      <c r="R52" s="229"/>
      <c r="S52" s="229"/>
      <c r="T52" s="229"/>
      <c r="U52" s="229"/>
      <c r="V52" s="229"/>
      <c r="W52" s="468"/>
      <c r="X52" s="229"/>
      <c r="Y52" s="484"/>
      <c r="Z52" s="229"/>
      <c r="AA52" s="229"/>
      <c r="AB52" s="229"/>
      <c r="AC52" s="229"/>
      <c r="AD52" s="229"/>
      <c r="AE52" s="229"/>
      <c r="AF52" s="229"/>
      <c r="AG52" s="229"/>
      <c r="AH52" s="229"/>
      <c r="AI52" s="468"/>
      <c r="AJ52" s="173"/>
      <c r="AK52" s="467"/>
      <c r="AL52" s="173"/>
      <c r="AM52" s="173"/>
      <c r="AN52" s="173"/>
      <c r="AO52" s="173"/>
      <c r="AP52" s="173"/>
      <c r="AQ52" s="173"/>
      <c r="AR52" s="173"/>
      <c r="AS52" s="173"/>
      <c r="AT52" s="473"/>
      <c r="AU52" s="173"/>
      <c r="AX52" s="18">
        <f>比較地域マスタ!$Y45</f>
        <v>0</v>
      </c>
      <c r="AY52" s="18" t="str">
        <f>IF(IFERROR(比較地域マスタ!$Z45,"")=0,"",IFERROR(比較地域マスタ!$Z45,""))</f>
        <v/>
      </c>
      <c r="BC52" s="844">
        <f t="shared" si="0"/>
        <v>0</v>
      </c>
      <c r="BD52" s="1031" t="str">
        <f t="shared" si="2"/>
        <v/>
      </c>
      <c r="BE52" s="34" t="e">
        <f>VLOOKUP($BC52&amp;"_"&amp;$AZ$7,データシート1!$A:$BT,MATCH("cb_"&amp;BE$12,データシート1!$A$1:$BT$1,0),0)</f>
        <v>#N/A</v>
      </c>
      <c r="BF52" s="34" t="e">
        <f>VLOOKUP($BC52&amp;"_"&amp;$AZ$7,データシート1!$A:$BT,MATCH("cb_"&amp;BF$12,データシート1!$A$1:$BT$1,0),0)</f>
        <v>#N/A</v>
      </c>
      <c r="BG52" s="34" t="e">
        <f>VLOOKUP($BC52&amp;"_"&amp;$AZ$7,データシート1!$A:$BT,MATCH("cb_"&amp;BG$12,データシート1!$A$1:$BT$1,0),0)</f>
        <v>#N/A</v>
      </c>
      <c r="BH52" s="34" t="e">
        <f>VLOOKUP($BC52&amp;"_"&amp;$AZ$7,データシート1!$A:$BT,MATCH("cb_"&amp;BH$12,データシート1!$A$1:$BT$1,0),0)</f>
        <v>#N/A</v>
      </c>
      <c r="BI52" s="34" t="e">
        <f>VLOOKUP($BC52&amp;"_"&amp;$AZ$7,データシート1!$A:$BT,MATCH("cb_"&amp;BI$12,データシート1!$A$1:$BT$1,0),0)</f>
        <v>#N/A</v>
      </c>
      <c r="BJ52" s="34" t="e">
        <f>VLOOKUP($BC52&amp;"_"&amp;$AZ$7,データシート1!$A:$BT,MATCH("cb_"&amp;BJ$12,データシート1!$A$1:$BT$1,0),0)</f>
        <v>#N/A</v>
      </c>
      <c r="BK52" s="34" t="e">
        <f t="shared" si="3"/>
        <v>#N/A</v>
      </c>
      <c r="BL52" s="36"/>
      <c r="BM52" s="844">
        <f t="shared" si="4"/>
        <v>0</v>
      </c>
      <c r="BN52" s="1031" t="str">
        <f t="shared" si="5"/>
        <v/>
      </c>
      <c r="BO52" s="34" t="e">
        <f>BE52*VLOOKUP(BO$12,別紙!$B$4:$E$10,MATCH("設備利用率",別紙!$B$4:$E$4,0),0)/100*8760/10^3</f>
        <v>#N/A</v>
      </c>
      <c r="BP52" s="34" t="e">
        <f>BF52*VLOOKUP(BP$12,別紙!$B$4:$E$10,MATCH("設備利用率",別紙!$B$4:$E$4,0),0)/100*8760/10^3</f>
        <v>#N/A</v>
      </c>
      <c r="BQ52" s="34" t="e">
        <f>BG52*VLOOKUP(BQ$12,別紙!$B$4:$E$10,MATCH("設備利用率",別紙!$B$4:$E$4,0),0)/100*8760/10^3</f>
        <v>#N/A</v>
      </c>
      <c r="BR52" s="34" t="e">
        <f>BH52*VLOOKUP(BR$12,別紙!$B$4:$E$10,MATCH("設備利用率",別紙!$B$4:$E$4,0),0)/100*8760/10^3</f>
        <v>#N/A</v>
      </c>
      <c r="BS52" s="34" t="e">
        <f>BI52*VLOOKUP(BS$12,別紙!$B$4:$E$10,MATCH("設備利用率",別紙!$B$4:$E$4,0),0)/100*8760/10^3</f>
        <v>#N/A</v>
      </c>
      <c r="BT52" s="34" t="e">
        <f>BJ52*VLOOKUP(BT$12,別紙!$B$4:$E$10,MATCH("設備利用率",別紙!$B$4:$E$4,0),0)/100*8760/10^3</f>
        <v>#N/A</v>
      </c>
      <c r="BU52" s="34" t="e">
        <f t="shared" si="6"/>
        <v>#N/A</v>
      </c>
      <c r="BV52" s="36"/>
      <c r="BW52" s="33">
        <f t="shared" si="7"/>
        <v>0</v>
      </c>
      <c r="BX52" s="33" t="str">
        <f t="shared" si="8"/>
        <v/>
      </c>
      <c r="BY52" s="33" t="e">
        <f>(VLOOKUP($BW52&amp;"_"&amp;$AZ$8,データシート1!$A:$BT,MATCH("da_製造業",データシート1!$A$1:$BT$1,0),0)+VLOOKUP($BW52&amp;"_"&amp;$AZ$8,データシート1!$A:$BT,MATCH("da_建設業・鉱業",データシート1!$A$1:$BT$1,0),0)+VLOOKUP($BW52&amp;"_"&amp;$AZ$8,データシート1!$A:$BT,MATCH("da_農林水産業",データシート1!$A$1:$BT$1,0),0)+VLOOKUP($BW52&amp;"_"&amp;$AZ$8,データシート1!$A:$BT,MATCH("da_業務",データシート1!$A$1:$BT$1,0),0)+VLOOKUP($BW52&amp;"_"&amp;$AZ$8,データシート1!$A:$BT,MATCH("da_家庭",データシート1!$A$1:$BT$1,0),0)+VLOOKUP($BW52&amp;"_"&amp;$AZ$8,データシート1!$A:$BT,MATCH("da_鉄道",データシート1!$A$1:$BT$1,0),0))/10^3</f>
        <v>#N/A</v>
      </c>
      <c r="BZ52" s="36"/>
      <c r="CA52" s="33">
        <f t="shared" si="9"/>
        <v>0</v>
      </c>
      <c r="CB52" s="33" t="str">
        <f t="shared" si="10"/>
        <v/>
      </c>
      <c r="CC52" s="223" t="e">
        <f t="shared" si="11"/>
        <v>#N/A</v>
      </c>
      <c r="CD52" s="223" t="e">
        <f t="shared" si="16"/>
        <v>#N/A</v>
      </c>
      <c r="CE52" s="223" t="e">
        <f t="shared" si="17"/>
        <v>#N/A</v>
      </c>
      <c r="CF52" s="223" t="e">
        <f t="shared" si="18"/>
        <v>#N/A</v>
      </c>
      <c r="CG52" s="223" t="e">
        <f t="shared" si="19"/>
        <v>#N/A</v>
      </c>
      <c r="CH52" s="223" t="e">
        <f t="shared" si="20"/>
        <v>#N/A</v>
      </c>
      <c r="CI52" s="223" t="e">
        <f t="shared" si="12"/>
        <v>#N/A</v>
      </c>
      <c r="CK52" s="18">
        <f t="shared" si="13"/>
        <v>0</v>
      </c>
      <c r="CL52" s="18" t="str">
        <f t="shared" si="14"/>
        <v/>
      </c>
      <c r="CM52" s="18" t="e">
        <f>VLOOKUP($CK52&amp;"_"&amp;$AZ$7,データシート1!$A:$BT,MATCH("ca_太陽光発電（10kW未満）",データシート1!$A$1:$BT$1,0),0)</f>
        <v>#N/A</v>
      </c>
      <c r="CN52" s="18" t="e">
        <f>VLOOKUP($CK52&amp;"_"&amp;$AZ$5,データシート1!$A:$BT,MATCH("ab_家庭",データシート1!$A$1:$BT$1,0),0)</f>
        <v>#N/A</v>
      </c>
      <c r="CO52" s="223" t="e">
        <f t="shared" si="15"/>
        <v>#N/A</v>
      </c>
    </row>
    <row r="53" spans="1:93" ht="30" customHeight="1">
      <c r="A53" s="173"/>
      <c r="B53" s="484"/>
      <c r="C53" s="229"/>
      <c r="D53" s="229"/>
      <c r="E53" s="229"/>
      <c r="F53" s="229"/>
      <c r="G53" s="229"/>
      <c r="H53" s="229"/>
      <c r="I53" s="229"/>
      <c r="J53" s="229"/>
      <c r="K53" s="468"/>
      <c r="L53" s="229"/>
      <c r="M53" s="484"/>
      <c r="N53" s="229"/>
      <c r="O53" s="229"/>
      <c r="P53" s="229"/>
      <c r="Q53" s="229"/>
      <c r="R53" s="229"/>
      <c r="S53" s="229"/>
      <c r="T53" s="229"/>
      <c r="U53" s="229"/>
      <c r="V53" s="229"/>
      <c r="W53" s="468"/>
      <c r="X53" s="229"/>
      <c r="Y53" s="484"/>
      <c r="Z53" s="229"/>
      <c r="AA53" s="229"/>
      <c r="AB53" s="229"/>
      <c r="AC53" s="229"/>
      <c r="AD53" s="229"/>
      <c r="AE53" s="229"/>
      <c r="AF53" s="229"/>
      <c r="AG53" s="229"/>
      <c r="AH53" s="229"/>
      <c r="AI53" s="468"/>
      <c r="AJ53" s="173"/>
      <c r="AK53" s="467"/>
      <c r="AL53" s="173"/>
      <c r="AM53" s="173"/>
      <c r="AN53" s="173"/>
      <c r="AO53" s="173"/>
      <c r="AP53" s="173"/>
      <c r="AQ53" s="173"/>
      <c r="AR53" s="173"/>
      <c r="AS53" s="173"/>
      <c r="AT53" s="473"/>
      <c r="AU53" s="173"/>
      <c r="AX53" s="18">
        <f>比較地域マスタ!$Y46</f>
        <v>0</v>
      </c>
      <c r="AY53" s="18" t="str">
        <f>IF(IFERROR(比較地域マスタ!$Z46,"")=0,"",IFERROR(比較地域マスタ!$Z46,""))</f>
        <v/>
      </c>
      <c r="BC53" s="844">
        <f t="shared" si="0"/>
        <v>0</v>
      </c>
      <c r="BD53" s="1031" t="str">
        <f t="shared" si="2"/>
        <v/>
      </c>
      <c r="BE53" s="34" t="e">
        <f>VLOOKUP($BC53&amp;"_"&amp;$AZ$7,データシート1!$A:$BT,MATCH("cb_"&amp;BE$12,データシート1!$A$1:$BT$1,0),0)</f>
        <v>#N/A</v>
      </c>
      <c r="BF53" s="34" t="e">
        <f>VLOOKUP($BC53&amp;"_"&amp;$AZ$7,データシート1!$A:$BT,MATCH("cb_"&amp;BF$12,データシート1!$A$1:$BT$1,0),0)</f>
        <v>#N/A</v>
      </c>
      <c r="BG53" s="34" t="e">
        <f>VLOOKUP($BC53&amp;"_"&amp;$AZ$7,データシート1!$A:$BT,MATCH("cb_"&amp;BG$12,データシート1!$A$1:$BT$1,0),0)</f>
        <v>#N/A</v>
      </c>
      <c r="BH53" s="34" t="e">
        <f>VLOOKUP($BC53&amp;"_"&amp;$AZ$7,データシート1!$A:$BT,MATCH("cb_"&amp;BH$12,データシート1!$A$1:$BT$1,0),0)</f>
        <v>#N/A</v>
      </c>
      <c r="BI53" s="34" t="e">
        <f>VLOOKUP($BC53&amp;"_"&amp;$AZ$7,データシート1!$A:$BT,MATCH("cb_"&amp;BI$12,データシート1!$A$1:$BT$1,0),0)</f>
        <v>#N/A</v>
      </c>
      <c r="BJ53" s="34" t="e">
        <f>VLOOKUP($BC53&amp;"_"&amp;$AZ$7,データシート1!$A:$BT,MATCH("cb_"&amp;BJ$12,データシート1!$A$1:$BT$1,0),0)</f>
        <v>#N/A</v>
      </c>
      <c r="BK53" s="34" t="e">
        <f t="shared" si="3"/>
        <v>#N/A</v>
      </c>
      <c r="BL53" s="36"/>
      <c r="BM53" s="844">
        <f t="shared" si="4"/>
        <v>0</v>
      </c>
      <c r="BN53" s="1031" t="str">
        <f t="shared" si="5"/>
        <v/>
      </c>
      <c r="BO53" s="34" t="e">
        <f>BE53*VLOOKUP(BO$12,別紙!$B$4:$E$10,MATCH("設備利用率",別紙!$B$4:$E$4,0),0)/100*8760/10^3</f>
        <v>#N/A</v>
      </c>
      <c r="BP53" s="34" t="e">
        <f>BF53*VLOOKUP(BP$12,別紙!$B$4:$E$10,MATCH("設備利用率",別紙!$B$4:$E$4,0),0)/100*8760/10^3</f>
        <v>#N/A</v>
      </c>
      <c r="BQ53" s="34" t="e">
        <f>BG53*VLOOKUP(BQ$12,別紙!$B$4:$E$10,MATCH("設備利用率",別紙!$B$4:$E$4,0),0)/100*8760/10^3</f>
        <v>#N/A</v>
      </c>
      <c r="BR53" s="34" t="e">
        <f>BH53*VLOOKUP(BR$12,別紙!$B$4:$E$10,MATCH("設備利用率",別紙!$B$4:$E$4,0),0)/100*8760/10^3</f>
        <v>#N/A</v>
      </c>
      <c r="BS53" s="34" t="e">
        <f>BI53*VLOOKUP(BS$12,別紙!$B$4:$E$10,MATCH("設備利用率",別紙!$B$4:$E$4,0),0)/100*8760/10^3</f>
        <v>#N/A</v>
      </c>
      <c r="BT53" s="34" t="e">
        <f>BJ53*VLOOKUP(BT$12,別紙!$B$4:$E$10,MATCH("設備利用率",別紙!$B$4:$E$4,0),0)/100*8760/10^3</f>
        <v>#N/A</v>
      </c>
      <c r="BU53" s="34" t="e">
        <f t="shared" si="6"/>
        <v>#N/A</v>
      </c>
      <c r="BV53" s="36"/>
      <c r="BW53" s="33">
        <f t="shared" si="7"/>
        <v>0</v>
      </c>
      <c r="BX53" s="33" t="str">
        <f t="shared" si="8"/>
        <v/>
      </c>
      <c r="BY53" s="33" t="e">
        <f>(VLOOKUP($BW53&amp;"_"&amp;$AZ$8,データシート1!$A:$BT,MATCH("da_製造業",データシート1!$A$1:$BT$1,0),0)+VLOOKUP($BW53&amp;"_"&amp;$AZ$8,データシート1!$A:$BT,MATCH("da_建設業・鉱業",データシート1!$A$1:$BT$1,0),0)+VLOOKUP($BW53&amp;"_"&amp;$AZ$8,データシート1!$A:$BT,MATCH("da_農林水産業",データシート1!$A$1:$BT$1,0),0)+VLOOKUP($BW53&amp;"_"&amp;$AZ$8,データシート1!$A:$BT,MATCH("da_業務",データシート1!$A$1:$BT$1,0),0)+VLOOKUP($BW53&amp;"_"&amp;$AZ$8,データシート1!$A:$BT,MATCH("da_家庭",データシート1!$A$1:$BT$1,0),0)+VLOOKUP($BW53&amp;"_"&amp;$AZ$8,データシート1!$A:$BT,MATCH("da_鉄道",データシート1!$A$1:$BT$1,0),0))/10^3</f>
        <v>#N/A</v>
      </c>
      <c r="BZ53" s="36"/>
      <c r="CA53" s="33">
        <f t="shared" si="9"/>
        <v>0</v>
      </c>
      <c r="CB53" s="33" t="str">
        <f t="shared" si="10"/>
        <v/>
      </c>
      <c r="CC53" s="223" t="e">
        <f t="shared" si="11"/>
        <v>#N/A</v>
      </c>
      <c r="CD53" s="223" t="e">
        <f t="shared" si="16"/>
        <v>#N/A</v>
      </c>
      <c r="CE53" s="223" t="e">
        <f t="shared" si="17"/>
        <v>#N/A</v>
      </c>
      <c r="CF53" s="223" t="e">
        <f t="shared" si="18"/>
        <v>#N/A</v>
      </c>
      <c r="CG53" s="223" t="e">
        <f t="shared" si="19"/>
        <v>#N/A</v>
      </c>
      <c r="CH53" s="223" t="e">
        <f t="shared" si="20"/>
        <v>#N/A</v>
      </c>
      <c r="CI53" s="223" t="e">
        <f t="shared" si="12"/>
        <v>#N/A</v>
      </c>
      <c r="CK53" s="18">
        <f t="shared" si="13"/>
        <v>0</v>
      </c>
      <c r="CL53" s="18" t="str">
        <f t="shared" si="14"/>
        <v/>
      </c>
      <c r="CM53" s="18" t="e">
        <f>VLOOKUP($CK53&amp;"_"&amp;$AZ$7,データシート1!$A:$BT,MATCH("ca_太陽光発電（10kW未満）",データシート1!$A$1:$BT$1,0),0)</f>
        <v>#N/A</v>
      </c>
      <c r="CN53" s="18" t="e">
        <f>VLOOKUP($CK53&amp;"_"&amp;$AZ$5,データシート1!$A:$BT,MATCH("ab_家庭",データシート1!$A$1:$BT$1,0),0)</f>
        <v>#N/A</v>
      </c>
      <c r="CO53" s="223" t="e">
        <f t="shared" si="15"/>
        <v>#N/A</v>
      </c>
    </row>
    <row r="54" spans="1:93" ht="30" customHeight="1">
      <c r="A54" s="173"/>
      <c r="B54" s="484"/>
      <c r="C54" s="229"/>
      <c r="D54" s="229"/>
      <c r="E54" s="229"/>
      <c r="F54" s="229"/>
      <c r="G54" s="229"/>
      <c r="H54" s="229"/>
      <c r="I54" s="229"/>
      <c r="J54" s="229"/>
      <c r="K54" s="468"/>
      <c r="L54" s="229"/>
      <c r="M54" s="484"/>
      <c r="N54" s="229"/>
      <c r="O54" s="229"/>
      <c r="P54" s="229"/>
      <c r="Q54" s="229"/>
      <c r="R54" s="229"/>
      <c r="S54" s="229"/>
      <c r="T54" s="229"/>
      <c r="U54" s="229"/>
      <c r="V54" s="229"/>
      <c r="W54" s="468"/>
      <c r="X54" s="229"/>
      <c r="Y54" s="484"/>
      <c r="Z54" s="229"/>
      <c r="AA54" s="229"/>
      <c r="AB54" s="229"/>
      <c r="AC54" s="229"/>
      <c r="AD54" s="229"/>
      <c r="AE54" s="229"/>
      <c r="AF54" s="229"/>
      <c r="AG54" s="229"/>
      <c r="AH54" s="229"/>
      <c r="AI54" s="468"/>
      <c r="AJ54" s="173"/>
      <c r="AK54" s="467"/>
      <c r="AL54" s="173"/>
      <c r="AM54" s="173"/>
      <c r="AN54" s="173"/>
      <c r="AO54" s="173"/>
      <c r="AP54" s="173"/>
      <c r="AQ54" s="173"/>
      <c r="AR54" s="173"/>
      <c r="AS54" s="173"/>
      <c r="AT54" s="473"/>
      <c r="AU54" s="173"/>
      <c r="AX54" s="18">
        <f>比較地域マスタ!$Y47</f>
        <v>0</v>
      </c>
      <c r="AY54" s="18" t="str">
        <f>IF(IFERROR(比較地域マスタ!$Z47,"")=0,"",IFERROR(比較地域マスタ!$Z47,""))</f>
        <v/>
      </c>
      <c r="BC54" s="844">
        <f t="shared" si="0"/>
        <v>0</v>
      </c>
      <c r="BD54" s="1031" t="str">
        <f t="shared" si="2"/>
        <v/>
      </c>
      <c r="BE54" s="34" t="e">
        <f>VLOOKUP($BC54&amp;"_"&amp;$AZ$7,データシート1!$A:$BT,MATCH("cb_"&amp;BE$12,データシート1!$A$1:$BT$1,0),0)</f>
        <v>#N/A</v>
      </c>
      <c r="BF54" s="34" t="e">
        <f>VLOOKUP($BC54&amp;"_"&amp;$AZ$7,データシート1!$A:$BT,MATCH("cb_"&amp;BF$12,データシート1!$A$1:$BT$1,0),0)</f>
        <v>#N/A</v>
      </c>
      <c r="BG54" s="34" t="e">
        <f>VLOOKUP($BC54&amp;"_"&amp;$AZ$7,データシート1!$A:$BT,MATCH("cb_"&amp;BG$12,データシート1!$A$1:$BT$1,0),0)</f>
        <v>#N/A</v>
      </c>
      <c r="BH54" s="34" t="e">
        <f>VLOOKUP($BC54&amp;"_"&amp;$AZ$7,データシート1!$A:$BT,MATCH("cb_"&amp;BH$12,データシート1!$A$1:$BT$1,0),0)</f>
        <v>#N/A</v>
      </c>
      <c r="BI54" s="34" t="e">
        <f>VLOOKUP($BC54&amp;"_"&amp;$AZ$7,データシート1!$A:$BT,MATCH("cb_"&amp;BI$12,データシート1!$A$1:$BT$1,0),0)</f>
        <v>#N/A</v>
      </c>
      <c r="BJ54" s="34" t="e">
        <f>VLOOKUP($BC54&amp;"_"&amp;$AZ$7,データシート1!$A:$BT,MATCH("cb_"&amp;BJ$12,データシート1!$A$1:$BT$1,0),0)</f>
        <v>#N/A</v>
      </c>
      <c r="BK54" s="34" t="e">
        <f t="shared" si="3"/>
        <v>#N/A</v>
      </c>
      <c r="BL54" s="36"/>
      <c r="BM54" s="844">
        <f t="shared" si="4"/>
        <v>0</v>
      </c>
      <c r="BN54" s="1031" t="str">
        <f t="shared" si="5"/>
        <v/>
      </c>
      <c r="BO54" s="34" t="e">
        <f>BE54*VLOOKUP(BO$12,別紙!$B$4:$E$10,MATCH("設備利用率",別紙!$B$4:$E$4,0),0)/100*8760/10^3</f>
        <v>#N/A</v>
      </c>
      <c r="BP54" s="34" t="e">
        <f>BF54*VLOOKUP(BP$12,別紙!$B$4:$E$10,MATCH("設備利用率",別紙!$B$4:$E$4,0),0)/100*8760/10^3</f>
        <v>#N/A</v>
      </c>
      <c r="BQ54" s="34" t="e">
        <f>BG54*VLOOKUP(BQ$12,別紙!$B$4:$E$10,MATCH("設備利用率",別紙!$B$4:$E$4,0),0)/100*8760/10^3</f>
        <v>#N/A</v>
      </c>
      <c r="BR54" s="34" t="e">
        <f>BH54*VLOOKUP(BR$12,別紙!$B$4:$E$10,MATCH("設備利用率",別紙!$B$4:$E$4,0),0)/100*8760/10^3</f>
        <v>#N/A</v>
      </c>
      <c r="BS54" s="34" t="e">
        <f>BI54*VLOOKUP(BS$12,別紙!$B$4:$E$10,MATCH("設備利用率",別紙!$B$4:$E$4,0),0)/100*8760/10^3</f>
        <v>#N/A</v>
      </c>
      <c r="BT54" s="34" t="e">
        <f>BJ54*VLOOKUP(BT$12,別紙!$B$4:$E$10,MATCH("設備利用率",別紙!$B$4:$E$4,0),0)/100*8760/10^3</f>
        <v>#N/A</v>
      </c>
      <c r="BU54" s="34" t="e">
        <f t="shared" si="6"/>
        <v>#N/A</v>
      </c>
      <c r="BV54" s="36"/>
      <c r="BW54" s="33">
        <f t="shared" si="7"/>
        <v>0</v>
      </c>
      <c r="BX54" s="33" t="str">
        <f t="shared" si="8"/>
        <v/>
      </c>
      <c r="BY54" s="33" t="e">
        <f>(VLOOKUP($BW54&amp;"_"&amp;$AZ$8,データシート1!$A:$BT,MATCH("da_製造業",データシート1!$A$1:$BT$1,0),0)+VLOOKUP($BW54&amp;"_"&amp;$AZ$8,データシート1!$A:$BT,MATCH("da_建設業・鉱業",データシート1!$A$1:$BT$1,0),0)+VLOOKUP($BW54&amp;"_"&amp;$AZ$8,データシート1!$A:$BT,MATCH("da_農林水産業",データシート1!$A$1:$BT$1,0),0)+VLOOKUP($BW54&amp;"_"&amp;$AZ$8,データシート1!$A:$BT,MATCH("da_業務",データシート1!$A$1:$BT$1,0),0)+VLOOKUP($BW54&amp;"_"&amp;$AZ$8,データシート1!$A:$BT,MATCH("da_家庭",データシート1!$A$1:$BT$1,0),0)+VLOOKUP($BW54&amp;"_"&amp;$AZ$8,データシート1!$A:$BT,MATCH("da_鉄道",データシート1!$A$1:$BT$1,0),0))/10^3</f>
        <v>#N/A</v>
      </c>
      <c r="BZ54" s="36"/>
      <c r="CA54" s="33">
        <f t="shared" si="9"/>
        <v>0</v>
      </c>
      <c r="CB54" s="33" t="str">
        <f t="shared" si="10"/>
        <v/>
      </c>
      <c r="CC54" s="223" t="e">
        <f t="shared" si="11"/>
        <v>#N/A</v>
      </c>
      <c r="CD54" s="223" t="e">
        <f t="shared" si="16"/>
        <v>#N/A</v>
      </c>
      <c r="CE54" s="223" t="e">
        <f t="shared" si="17"/>
        <v>#N/A</v>
      </c>
      <c r="CF54" s="223" t="e">
        <f t="shared" si="18"/>
        <v>#N/A</v>
      </c>
      <c r="CG54" s="223" t="e">
        <f t="shared" si="19"/>
        <v>#N/A</v>
      </c>
      <c r="CH54" s="223" t="e">
        <f t="shared" si="20"/>
        <v>#N/A</v>
      </c>
      <c r="CI54" s="223" t="e">
        <f t="shared" si="12"/>
        <v>#N/A</v>
      </c>
      <c r="CK54" s="18">
        <f t="shared" si="13"/>
        <v>0</v>
      </c>
      <c r="CL54" s="18" t="str">
        <f t="shared" si="14"/>
        <v/>
      </c>
      <c r="CM54" s="18" t="e">
        <f>VLOOKUP($CK54&amp;"_"&amp;$AZ$7,データシート1!$A:$BT,MATCH("ca_太陽光発電（10kW未満）",データシート1!$A$1:$BT$1,0),0)</f>
        <v>#N/A</v>
      </c>
      <c r="CN54" s="18" t="e">
        <f>VLOOKUP($CK54&amp;"_"&amp;$AZ$5,データシート1!$A:$BT,MATCH("ab_家庭",データシート1!$A$1:$BT$1,0),0)</f>
        <v>#N/A</v>
      </c>
      <c r="CO54" s="223" t="e">
        <f t="shared" si="15"/>
        <v>#N/A</v>
      </c>
    </row>
    <row r="55" spans="1:93" ht="30" customHeight="1">
      <c r="A55" s="173"/>
      <c r="B55" s="484"/>
      <c r="C55" s="229"/>
      <c r="D55" s="229"/>
      <c r="E55" s="229"/>
      <c r="F55" s="229"/>
      <c r="G55" s="229"/>
      <c r="H55" s="229"/>
      <c r="I55" s="229"/>
      <c r="J55" s="229"/>
      <c r="K55" s="468"/>
      <c r="L55" s="229"/>
      <c r="M55" s="484"/>
      <c r="N55" s="229"/>
      <c r="O55" s="229"/>
      <c r="P55" s="229"/>
      <c r="Q55" s="229"/>
      <c r="R55" s="229"/>
      <c r="S55" s="229"/>
      <c r="T55" s="229"/>
      <c r="U55" s="229"/>
      <c r="V55" s="229"/>
      <c r="W55" s="468"/>
      <c r="X55" s="229"/>
      <c r="Y55" s="484"/>
      <c r="Z55" s="229"/>
      <c r="AA55" s="229"/>
      <c r="AB55" s="229"/>
      <c r="AC55" s="229"/>
      <c r="AD55" s="229"/>
      <c r="AE55" s="229"/>
      <c r="AF55" s="229"/>
      <c r="AG55" s="229"/>
      <c r="AH55" s="229"/>
      <c r="AI55" s="468"/>
      <c r="AJ55" s="173"/>
      <c r="AK55" s="467"/>
      <c r="AL55" s="173"/>
      <c r="AM55" s="173"/>
      <c r="AN55" s="173"/>
      <c r="AO55" s="173"/>
      <c r="AP55" s="173"/>
      <c r="AQ55" s="173"/>
      <c r="AR55" s="173"/>
      <c r="AS55" s="173"/>
      <c r="AT55" s="473"/>
      <c r="AU55" s="173"/>
      <c r="AX55" s="18">
        <f>比較地域マスタ!$Y48</f>
        <v>0</v>
      </c>
      <c r="AY55" s="18" t="str">
        <f>IF(IFERROR(比較地域マスタ!$Z48,"")=0,"",IFERROR(比較地域マスタ!$Z48,""))</f>
        <v/>
      </c>
      <c r="BC55" s="844">
        <f t="shared" si="0"/>
        <v>0</v>
      </c>
      <c r="BD55" s="1031" t="str">
        <f t="shared" si="2"/>
        <v/>
      </c>
      <c r="BE55" s="34" t="e">
        <f>VLOOKUP($BC55&amp;"_"&amp;$AZ$7,データシート1!$A:$BT,MATCH("cb_"&amp;BE$12,データシート1!$A$1:$BT$1,0),0)</f>
        <v>#N/A</v>
      </c>
      <c r="BF55" s="34" t="e">
        <f>VLOOKUP($BC55&amp;"_"&amp;$AZ$7,データシート1!$A:$BT,MATCH("cb_"&amp;BF$12,データシート1!$A$1:$BT$1,0),0)</f>
        <v>#N/A</v>
      </c>
      <c r="BG55" s="34" t="e">
        <f>VLOOKUP($BC55&amp;"_"&amp;$AZ$7,データシート1!$A:$BT,MATCH("cb_"&amp;BG$12,データシート1!$A$1:$BT$1,0),0)</f>
        <v>#N/A</v>
      </c>
      <c r="BH55" s="34" t="e">
        <f>VLOOKUP($BC55&amp;"_"&amp;$AZ$7,データシート1!$A:$BT,MATCH("cb_"&amp;BH$12,データシート1!$A$1:$BT$1,0),0)</f>
        <v>#N/A</v>
      </c>
      <c r="BI55" s="34" t="e">
        <f>VLOOKUP($BC55&amp;"_"&amp;$AZ$7,データシート1!$A:$BT,MATCH("cb_"&amp;BI$12,データシート1!$A$1:$BT$1,0),0)</f>
        <v>#N/A</v>
      </c>
      <c r="BJ55" s="34" t="e">
        <f>VLOOKUP($BC55&amp;"_"&amp;$AZ$7,データシート1!$A:$BT,MATCH("cb_"&amp;BJ$12,データシート1!$A$1:$BT$1,0),0)</f>
        <v>#N/A</v>
      </c>
      <c r="BK55" s="34" t="e">
        <f t="shared" si="3"/>
        <v>#N/A</v>
      </c>
      <c r="BL55" s="36"/>
      <c r="BM55" s="844">
        <f t="shared" si="4"/>
        <v>0</v>
      </c>
      <c r="BN55" s="1031" t="str">
        <f t="shared" si="5"/>
        <v/>
      </c>
      <c r="BO55" s="34" t="e">
        <f>BE55*VLOOKUP(BO$12,別紙!$B$4:$E$10,MATCH("設備利用率",別紙!$B$4:$E$4,0),0)/100*8760/10^3</f>
        <v>#N/A</v>
      </c>
      <c r="BP55" s="34" t="e">
        <f>BF55*VLOOKUP(BP$12,別紙!$B$4:$E$10,MATCH("設備利用率",別紙!$B$4:$E$4,0),0)/100*8760/10^3</f>
        <v>#N/A</v>
      </c>
      <c r="BQ55" s="34" t="e">
        <f>BG55*VLOOKUP(BQ$12,別紙!$B$4:$E$10,MATCH("設備利用率",別紙!$B$4:$E$4,0),0)/100*8760/10^3</f>
        <v>#N/A</v>
      </c>
      <c r="BR55" s="34" t="e">
        <f>BH55*VLOOKUP(BR$12,別紙!$B$4:$E$10,MATCH("設備利用率",別紙!$B$4:$E$4,0),0)/100*8760/10^3</f>
        <v>#N/A</v>
      </c>
      <c r="BS55" s="34" t="e">
        <f>BI55*VLOOKUP(BS$12,別紙!$B$4:$E$10,MATCH("設備利用率",別紙!$B$4:$E$4,0),0)/100*8760/10^3</f>
        <v>#N/A</v>
      </c>
      <c r="BT55" s="34" t="e">
        <f>BJ55*VLOOKUP(BT$12,別紙!$B$4:$E$10,MATCH("設備利用率",別紙!$B$4:$E$4,0),0)/100*8760/10^3</f>
        <v>#N/A</v>
      </c>
      <c r="BU55" s="34" t="e">
        <f t="shared" si="6"/>
        <v>#N/A</v>
      </c>
      <c r="BV55" s="36"/>
      <c r="BW55" s="33">
        <f t="shared" si="7"/>
        <v>0</v>
      </c>
      <c r="BX55" s="33" t="str">
        <f t="shared" si="8"/>
        <v/>
      </c>
      <c r="BY55" s="33" t="e">
        <f>(VLOOKUP($BW55&amp;"_"&amp;$AZ$8,データシート1!$A:$BT,MATCH("da_製造業",データシート1!$A$1:$BT$1,0),0)+VLOOKUP($BW55&amp;"_"&amp;$AZ$8,データシート1!$A:$BT,MATCH("da_建設業・鉱業",データシート1!$A$1:$BT$1,0),0)+VLOOKUP($BW55&amp;"_"&amp;$AZ$8,データシート1!$A:$BT,MATCH("da_農林水産業",データシート1!$A$1:$BT$1,0),0)+VLOOKUP($BW55&amp;"_"&amp;$AZ$8,データシート1!$A:$BT,MATCH("da_業務",データシート1!$A$1:$BT$1,0),0)+VLOOKUP($BW55&amp;"_"&amp;$AZ$8,データシート1!$A:$BT,MATCH("da_家庭",データシート1!$A$1:$BT$1,0),0)+VLOOKUP($BW55&amp;"_"&amp;$AZ$8,データシート1!$A:$BT,MATCH("da_鉄道",データシート1!$A$1:$BT$1,0),0))/10^3</f>
        <v>#N/A</v>
      </c>
      <c r="BZ55" s="36"/>
      <c r="CA55" s="33">
        <f t="shared" si="9"/>
        <v>0</v>
      </c>
      <c r="CB55" s="33" t="str">
        <f t="shared" si="10"/>
        <v/>
      </c>
      <c r="CC55" s="223" t="e">
        <f t="shared" si="11"/>
        <v>#N/A</v>
      </c>
      <c r="CD55" s="223" t="e">
        <f t="shared" si="16"/>
        <v>#N/A</v>
      </c>
      <c r="CE55" s="223" t="e">
        <f t="shared" si="17"/>
        <v>#N/A</v>
      </c>
      <c r="CF55" s="223" t="e">
        <f t="shared" si="18"/>
        <v>#N/A</v>
      </c>
      <c r="CG55" s="223" t="e">
        <f t="shared" si="19"/>
        <v>#N/A</v>
      </c>
      <c r="CH55" s="223" t="e">
        <f t="shared" si="20"/>
        <v>#N/A</v>
      </c>
      <c r="CI55" s="223" t="e">
        <f t="shared" si="12"/>
        <v>#N/A</v>
      </c>
      <c r="CK55" s="18">
        <f t="shared" si="13"/>
        <v>0</v>
      </c>
      <c r="CL55" s="18" t="str">
        <f t="shared" si="14"/>
        <v/>
      </c>
      <c r="CM55" s="18" t="e">
        <f>VLOOKUP($CK55&amp;"_"&amp;$AZ$7,データシート1!$A:$BT,MATCH("ca_太陽光発電（10kW未満）",データシート1!$A$1:$BT$1,0),0)</f>
        <v>#N/A</v>
      </c>
      <c r="CN55" s="18" t="e">
        <f>VLOOKUP($CK55&amp;"_"&amp;$AZ$5,データシート1!$A:$BT,MATCH("ab_家庭",データシート1!$A$1:$BT$1,0),0)</f>
        <v>#N/A</v>
      </c>
      <c r="CO55" s="223" t="e">
        <f t="shared" si="15"/>
        <v>#N/A</v>
      </c>
    </row>
    <row r="56" spans="1:93" ht="30" customHeight="1">
      <c r="A56" s="173"/>
      <c r="B56" s="484"/>
      <c r="C56" s="229"/>
      <c r="D56" s="229"/>
      <c r="E56" s="229"/>
      <c r="F56" s="229"/>
      <c r="G56" s="229"/>
      <c r="H56" s="229"/>
      <c r="I56" s="229"/>
      <c r="J56" s="229"/>
      <c r="K56" s="468"/>
      <c r="L56" s="229"/>
      <c r="M56" s="484"/>
      <c r="N56" s="229"/>
      <c r="O56" s="229"/>
      <c r="P56" s="229"/>
      <c r="Q56" s="229"/>
      <c r="R56" s="229"/>
      <c r="S56" s="229"/>
      <c r="T56" s="229"/>
      <c r="U56" s="229"/>
      <c r="V56" s="229"/>
      <c r="W56" s="468"/>
      <c r="X56" s="229"/>
      <c r="Y56" s="484"/>
      <c r="Z56" s="229"/>
      <c r="AA56" s="229"/>
      <c r="AB56" s="229"/>
      <c r="AC56" s="229"/>
      <c r="AD56" s="229"/>
      <c r="AE56" s="229"/>
      <c r="AF56" s="229"/>
      <c r="AG56" s="229"/>
      <c r="AH56" s="229"/>
      <c r="AI56" s="468"/>
      <c r="AJ56" s="173"/>
      <c r="AK56" s="467"/>
      <c r="AL56" s="173"/>
      <c r="AM56" s="173"/>
      <c r="AN56" s="173"/>
      <c r="AO56" s="173"/>
      <c r="AP56" s="173"/>
      <c r="AQ56" s="173"/>
      <c r="AR56" s="173"/>
      <c r="AS56" s="173"/>
      <c r="AT56" s="473"/>
      <c r="AU56" s="173"/>
      <c r="AX56" s="18">
        <f>比較地域マスタ!$Y49</f>
        <v>0</v>
      </c>
      <c r="AY56" s="18" t="str">
        <f>IF(IFERROR(比較地域マスタ!$Z49,"")=0,"",IFERROR(比較地域マスタ!$Z49,""))</f>
        <v/>
      </c>
      <c r="BC56" s="844">
        <f t="shared" si="0"/>
        <v>0</v>
      </c>
      <c r="BD56" s="1031" t="str">
        <f t="shared" si="2"/>
        <v/>
      </c>
      <c r="BE56" s="34" t="e">
        <f>VLOOKUP($BC56&amp;"_"&amp;$AZ$7,データシート1!$A:$BT,MATCH("cb_"&amp;BE$12,データシート1!$A$1:$BT$1,0),0)</f>
        <v>#N/A</v>
      </c>
      <c r="BF56" s="34" t="e">
        <f>VLOOKUP($BC56&amp;"_"&amp;$AZ$7,データシート1!$A:$BT,MATCH("cb_"&amp;BF$12,データシート1!$A$1:$BT$1,0),0)</f>
        <v>#N/A</v>
      </c>
      <c r="BG56" s="34" t="e">
        <f>VLOOKUP($BC56&amp;"_"&amp;$AZ$7,データシート1!$A:$BT,MATCH("cb_"&amp;BG$12,データシート1!$A$1:$BT$1,0),0)</f>
        <v>#N/A</v>
      </c>
      <c r="BH56" s="34" t="e">
        <f>VLOOKUP($BC56&amp;"_"&amp;$AZ$7,データシート1!$A:$BT,MATCH("cb_"&amp;BH$12,データシート1!$A$1:$BT$1,0),0)</f>
        <v>#N/A</v>
      </c>
      <c r="BI56" s="34" t="e">
        <f>VLOOKUP($BC56&amp;"_"&amp;$AZ$7,データシート1!$A:$BT,MATCH("cb_"&amp;BI$12,データシート1!$A$1:$BT$1,0),0)</f>
        <v>#N/A</v>
      </c>
      <c r="BJ56" s="34" t="e">
        <f>VLOOKUP($BC56&amp;"_"&amp;$AZ$7,データシート1!$A:$BT,MATCH("cb_"&amp;BJ$12,データシート1!$A$1:$BT$1,0),0)</f>
        <v>#N/A</v>
      </c>
      <c r="BK56" s="34" t="e">
        <f t="shared" si="3"/>
        <v>#N/A</v>
      </c>
      <c r="BL56" s="36"/>
      <c r="BM56" s="844">
        <f t="shared" si="4"/>
        <v>0</v>
      </c>
      <c r="BN56" s="1031" t="str">
        <f t="shared" si="5"/>
        <v/>
      </c>
      <c r="BO56" s="34" t="e">
        <f>BE56*VLOOKUP(BO$12,別紙!$B$4:$E$10,MATCH("設備利用率",別紙!$B$4:$E$4,0),0)/100*8760/10^3</f>
        <v>#N/A</v>
      </c>
      <c r="BP56" s="34" t="e">
        <f>BF56*VLOOKUP(BP$12,別紙!$B$4:$E$10,MATCH("設備利用率",別紙!$B$4:$E$4,0),0)/100*8760/10^3</f>
        <v>#N/A</v>
      </c>
      <c r="BQ56" s="34" t="e">
        <f>BG56*VLOOKUP(BQ$12,別紙!$B$4:$E$10,MATCH("設備利用率",別紙!$B$4:$E$4,0),0)/100*8760/10^3</f>
        <v>#N/A</v>
      </c>
      <c r="BR56" s="34" t="e">
        <f>BH56*VLOOKUP(BR$12,別紙!$B$4:$E$10,MATCH("設備利用率",別紙!$B$4:$E$4,0),0)/100*8760/10^3</f>
        <v>#N/A</v>
      </c>
      <c r="BS56" s="34" t="e">
        <f>BI56*VLOOKUP(BS$12,別紙!$B$4:$E$10,MATCH("設備利用率",別紙!$B$4:$E$4,0),0)/100*8760/10^3</f>
        <v>#N/A</v>
      </c>
      <c r="BT56" s="34" t="e">
        <f>BJ56*VLOOKUP(BT$12,別紙!$B$4:$E$10,MATCH("設備利用率",別紙!$B$4:$E$4,0),0)/100*8760/10^3</f>
        <v>#N/A</v>
      </c>
      <c r="BU56" s="34" t="e">
        <f t="shared" si="6"/>
        <v>#N/A</v>
      </c>
      <c r="BV56" s="36"/>
      <c r="BW56" s="33">
        <f t="shared" si="7"/>
        <v>0</v>
      </c>
      <c r="BX56" s="33" t="str">
        <f t="shared" si="8"/>
        <v/>
      </c>
      <c r="BY56" s="33" t="e">
        <f>(VLOOKUP($BW56&amp;"_"&amp;$AZ$8,データシート1!$A:$BT,MATCH("da_製造業",データシート1!$A$1:$BT$1,0),0)+VLOOKUP($BW56&amp;"_"&amp;$AZ$8,データシート1!$A:$BT,MATCH("da_建設業・鉱業",データシート1!$A$1:$BT$1,0),0)+VLOOKUP($BW56&amp;"_"&amp;$AZ$8,データシート1!$A:$BT,MATCH("da_農林水産業",データシート1!$A$1:$BT$1,0),0)+VLOOKUP($BW56&amp;"_"&amp;$AZ$8,データシート1!$A:$BT,MATCH("da_業務",データシート1!$A$1:$BT$1,0),0)+VLOOKUP($BW56&amp;"_"&amp;$AZ$8,データシート1!$A:$BT,MATCH("da_家庭",データシート1!$A$1:$BT$1,0),0)+VLOOKUP($BW56&amp;"_"&amp;$AZ$8,データシート1!$A:$BT,MATCH("da_鉄道",データシート1!$A$1:$BT$1,0),0))/10^3</f>
        <v>#N/A</v>
      </c>
      <c r="BZ56" s="36"/>
      <c r="CA56" s="33">
        <f t="shared" si="9"/>
        <v>0</v>
      </c>
      <c r="CB56" s="33" t="str">
        <f t="shared" si="10"/>
        <v/>
      </c>
      <c r="CC56" s="223" t="e">
        <f t="shared" si="11"/>
        <v>#N/A</v>
      </c>
      <c r="CD56" s="223" t="e">
        <f t="shared" si="16"/>
        <v>#N/A</v>
      </c>
      <c r="CE56" s="223" t="e">
        <f t="shared" si="17"/>
        <v>#N/A</v>
      </c>
      <c r="CF56" s="223" t="e">
        <f t="shared" si="18"/>
        <v>#N/A</v>
      </c>
      <c r="CG56" s="223" t="e">
        <f t="shared" si="19"/>
        <v>#N/A</v>
      </c>
      <c r="CH56" s="223" t="e">
        <f t="shared" si="20"/>
        <v>#N/A</v>
      </c>
      <c r="CI56" s="223" t="e">
        <f t="shared" si="12"/>
        <v>#N/A</v>
      </c>
      <c r="CK56" s="18">
        <f t="shared" si="13"/>
        <v>0</v>
      </c>
      <c r="CL56" s="18" t="str">
        <f t="shared" si="14"/>
        <v/>
      </c>
      <c r="CM56" s="18" t="e">
        <f>VLOOKUP($CK56&amp;"_"&amp;$AZ$7,データシート1!$A:$BT,MATCH("ca_太陽光発電（10kW未満）",データシート1!$A$1:$BT$1,0),0)</f>
        <v>#N/A</v>
      </c>
      <c r="CN56" s="18" t="e">
        <f>VLOOKUP($CK56&amp;"_"&amp;$AZ$5,データシート1!$A:$BT,MATCH("ab_家庭",データシート1!$A$1:$BT$1,0),0)</f>
        <v>#N/A</v>
      </c>
      <c r="CO56" s="223" t="e">
        <f t="shared" si="15"/>
        <v>#N/A</v>
      </c>
    </row>
    <row r="57" spans="1:93" ht="30" customHeight="1">
      <c r="A57" s="173"/>
      <c r="B57" s="484"/>
      <c r="C57" s="229"/>
      <c r="D57" s="229"/>
      <c r="E57" s="229"/>
      <c r="F57" s="229"/>
      <c r="G57" s="229"/>
      <c r="H57" s="229"/>
      <c r="I57" s="229"/>
      <c r="J57" s="229"/>
      <c r="K57" s="468"/>
      <c r="L57" s="229"/>
      <c r="M57" s="484"/>
      <c r="N57" s="229"/>
      <c r="O57" s="229"/>
      <c r="P57" s="229"/>
      <c r="Q57" s="229"/>
      <c r="R57" s="229"/>
      <c r="S57" s="229"/>
      <c r="T57" s="229"/>
      <c r="U57" s="229"/>
      <c r="V57" s="229"/>
      <c r="W57" s="468"/>
      <c r="X57" s="229"/>
      <c r="Y57" s="484"/>
      <c r="Z57" s="229"/>
      <c r="AA57" s="229"/>
      <c r="AB57" s="229"/>
      <c r="AC57" s="229"/>
      <c r="AD57" s="229"/>
      <c r="AE57" s="229"/>
      <c r="AF57" s="229"/>
      <c r="AG57" s="229"/>
      <c r="AH57" s="229"/>
      <c r="AI57" s="468"/>
      <c r="AJ57" s="173"/>
      <c r="AK57" s="467"/>
      <c r="AL57" s="173"/>
      <c r="AM57" s="173"/>
      <c r="AN57" s="173"/>
      <c r="AO57" s="173"/>
      <c r="AP57" s="173"/>
      <c r="AQ57" s="173"/>
      <c r="AR57" s="173"/>
      <c r="AS57" s="173"/>
      <c r="AT57" s="473"/>
      <c r="AU57" s="173"/>
      <c r="AX57" s="18">
        <f>比較地域マスタ!$Y50</f>
        <v>0</v>
      </c>
      <c r="AY57" s="18" t="str">
        <f>IF(IFERROR(比較地域マスタ!$Z50,"")=0,"",IFERROR(比較地域マスタ!$Z50,""))</f>
        <v/>
      </c>
      <c r="BC57" s="844">
        <f t="shared" si="0"/>
        <v>0</v>
      </c>
      <c r="BD57" s="1031" t="str">
        <f t="shared" si="2"/>
        <v/>
      </c>
      <c r="BE57" s="34" t="e">
        <f>VLOOKUP($BC57&amp;"_"&amp;$AZ$7,データシート1!$A:$BT,MATCH("cb_"&amp;BE$12,データシート1!$A$1:$BT$1,0),0)</f>
        <v>#N/A</v>
      </c>
      <c r="BF57" s="34" t="e">
        <f>VLOOKUP($BC57&amp;"_"&amp;$AZ$7,データシート1!$A:$BT,MATCH("cb_"&amp;BF$12,データシート1!$A$1:$BT$1,0),0)</f>
        <v>#N/A</v>
      </c>
      <c r="BG57" s="34" t="e">
        <f>VLOOKUP($BC57&amp;"_"&amp;$AZ$7,データシート1!$A:$BT,MATCH("cb_"&amp;BG$12,データシート1!$A$1:$BT$1,0),0)</f>
        <v>#N/A</v>
      </c>
      <c r="BH57" s="34" t="e">
        <f>VLOOKUP($BC57&amp;"_"&amp;$AZ$7,データシート1!$A:$BT,MATCH("cb_"&amp;BH$12,データシート1!$A$1:$BT$1,0),0)</f>
        <v>#N/A</v>
      </c>
      <c r="BI57" s="34" t="e">
        <f>VLOOKUP($BC57&amp;"_"&amp;$AZ$7,データシート1!$A:$BT,MATCH("cb_"&amp;BI$12,データシート1!$A$1:$BT$1,0),0)</f>
        <v>#N/A</v>
      </c>
      <c r="BJ57" s="34" t="e">
        <f>VLOOKUP($BC57&amp;"_"&amp;$AZ$7,データシート1!$A:$BT,MATCH("cb_"&amp;BJ$12,データシート1!$A$1:$BT$1,0),0)</f>
        <v>#N/A</v>
      </c>
      <c r="BK57" s="34" t="e">
        <f t="shared" si="3"/>
        <v>#N/A</v>
      </c>
      <c r="BL57" s="36"/>
      <c r="BM57" s="844">
        <f t="shared" si="4"/>
        <v>0</v>
      </c>
      <c r="BN57" s="1031" t="str">
        <f t="shared" si="5"/>
        <v/>
      </c>
      <c r="BO57" s="34" t="e">
        <f>BE57*VLOOKUP(BO$12,別紙!$B$4:$E$10,MATCH("設備利用率",別紙!$B$4:$E$4,0),0)/100*8760/10^3</f>
        <v>#N/A</v>
      </c>
      <c r="BP57" s="34" t="e">
        <f>BF57*VLOOKUP(BP$12,別紙!$B$4:$E$10,MATCH("設備利用率",別紙!$B$4:$E$4,0),0)/100*8760/10^3</f>
        <v>#N/A</v>
      </c>
      <c r="BQ57" s="34" t="e">
        <f>BG57*VLOOKUP(BQ$12,別紙!$B$4:$E$10,MATCH("設備利用率",別紙!$B$4:$E$4,0),0)/100*8760/10^3</f>
        <v>#N/A</v>
      </c>
      <c r="BR57" s="34" t="e">
        <f>BH57*VLOOKUP(BR$12,別紙!$B$4:$E$10,MATCH("設備利用率",別紙!$B$4:$E$4,0),0)/100*8760/10^3</f>
        <v>#N/A</v>
      </c>
      <c r="BS57" s="34" t="e">
        <f>BI57*VLOOKUP(BS$12,別紙!$B$4:$E$10,MATCH("設備利用率",別紙!$B$4:$E$4,0),0)/100*8760/10^3</f>
        <v>#N/A</v>
      </c>
      <c r="BT57" s="34" t="e">
        <f>BJ57*VLOOKUP(BT$12,別紙!$B$4:$E$10,MATCH("設備利用率",別紙!$B$4:$E$4,0),0)/100*8760/10^3</f>
        <v>#N/A</v>
      </c>
      <c r="BU57" s="34" t="e">
        <f t="shared" si="6"/>
        <v>#N/A</v>
      </c>
      <c r="BV57" s="36"/>
      <c r="BW57" s="33">
        <f t="shared" si="7"/>
        <v>0</v>
      </c>
      <c r="BX57" s="33" t="str">
        <f t="shared" si="8"/>
        <v/>
      </c>
      <c r="BY57" s="33" t="e">
        <f>(VLOOKUP($BW57&amp;"_"&amp;$AZ$8,データシート1!$A:$BT,MATCH("da_製造業",データシート1!$A$1:$BT$1,0),0)+VLOOKUP($BW57&amp;"_"&amp;$AZ$8,データシート1!$A:$BT,MATCH("da_建設業・鉱業",データシート1!$A$1:$BT$1,0),0)+VLOOKUP($BW57&amp;"_"&amp;$AZ$8,データシート1!$A:$BT,MATCH("da_農林水産業",データシート1!$A$1:$BT$1,0),0)+VLOOKUP($BW57&amp;"_"&amp;$AZ$8,データシート1!$A:$BT,MATCH("da_業務",データシート1!$A$1:$BT$1,0),0)+VLOOKUP($BW57&amp;"_"&amp;$AZ$8,データシート1!$A:$BT,MATCH("da_家庭",データシート1!$A$1:$BT$1,0),0)+VLOOKUP($BW57&amp;"_"&amp;$AZ$8,データシート1!$A:$BT,MATCH("da_鉄道",データシート1!$A$1:$BT$1,0),0))/10^3</f>
        <v>#N/A</v>
      </c>
      <c r="BZ57" s="36"/>
      <c r="CA57" s="33">
        <f t="shared" si="9"/>
        <v>0</v>
      </c>
      <c r="CB57" s="33" t="str">
        <f t="shared" si="10"/>
        <v/>
      </c>
      <c r="CC57" s="223" t="e">
        <f t="shared" si="11"/>
        <v>#N/A</v>
      </c>
      <c r="CD57" s="223" t="e">
        <f t="shared" si="16"/>
        <v>#N/A</v>
      </c>
      <c r="CE57" s="223" t="e">
        <f t="shared" si="17"/>
        <v>#N/A</v>
      </c>
      <c r="CF57" s="223" t="e">
        <f t="shared" si="18"/>
        <v>#N/A</v>
      </c>
      <c r="CG57" s="223" t="e">
        <f t="shared" si="19"/>
        <v>#N/A</v>
      </c>
      <c r="CH57" s="223" t="e">
        <f t="shared" si="20"/>
        <v>#N/A</v>
      </c>
      <c r="CI57" s="223" t="e">
        <f t="shared" si="12"/>
        <v>#N/A</v>
      </c>
      <c r="CK57" s="18">
        <f t="shared" si="13"/>
        <v>0</v>
      </c>
      <c r="CL57" s="18" t="str">
        <f t="shared" si="14"/>
        <v/>
      </c>
      <c r="CM57" s="18" t="e">
        <f>VLOOKUP($CK57&amp;"_"&amp;$AZ$7,データシート1!$A:$BT,MATCH("ca_太陽光発電（10kW未満）",データシート1!$A$1:$BT$1,0),0)</f>
        <v>#N/A</v>
      </c>
      <c r="CN57" s="18" t="e">
        <f>VLOOKUP($CK57&amp;"_"&amp;$AZ$5,データシート1!$A:$BT,MATCH("ab_家庭",データシート1!$A$1:$BT$1,0),0)</f>
        <v>#N/A</v>
      </c>
      <c r="CO57" s="223" t="e">
        <f t="shared" si="15"/>
        <v>#N/A</v>
      </c>
    </row>
    <row r="58" spans="1:93" ht="30" customHeight="1">
      <c r="A58" s="173"/>
      <c r="B58" s="484"/>
      <c r="C58" s="229"/>
      <c r="D58" s="229"/>
      <c r="E58" s="229"/>
      <c r="F58" s="229"/>
      <c r="G58" s="229"/>
      <c r="H58" s="229"/>
      <c r="I58" s="229"/>
      <c r="J58" s="229"/>
      <c r="K58" s="468"/>
      <c r="L58" s="229"/>
      <c r="M58" s="484"/>
      <c r="N58" s="229"/>
      <c r="O58" s="229"/>
      <c r="P58" s="229"/>
      <c r="Q58" s="229"/>
      <c r="R58" s="229"/>
      <c r="S58" s="229"/>
      <c r="T58" s="229"/>
      <c r="U58" s="229"/>
      <c r="V58" s="229"/>
      <c r="W58" s="468"/>
      <c r="X58" s="229"/>
      <c r="Y58" s="484"/>
      <c r="Z58" s="229"/>
      <c r="AA58" s="229"/>
      <c r="AB58" s="229"/>
      <c r="AC58" s="229"/>
      <c r="AD58" s="229"/>
      <c r="AE58" s="229"/>
      <c r="AF58" s="229"/>
      <c r="AG58" s="229"/>
      <c r="AH58" s="229"/>
      <c r="AI58" s="468"/>
      <c r="AJ58" s="173"/>
      <c r="AK58" s="467"/>
      <c r="AL58" s="173"/>
      <c r="AM58" s="173"/>
      <c r="AN58" s="173"/>
      <c r="AO58" s="173"/>
      <c r="AP58" s="173"/>
      <c r="AQ58" s="173"/>
      <c r="AR58" s="173"/>
      <c r="AS58" s="173"/>
      <c r="AT58" s="473"/>
      <c r="AU58" s="173"/>
      <c r="AX58" s="18">
        <f>比較地域マスタ!$Y51</f>
        <v>0</v>
      </c>
      <c r="AY58" s="18" t="str">
        <f>IF(IFERROR(比較地域マスタ!$Z51,"")=0,"",IFERROR(比較地域マスタ!$Z51,""))</f>
        <v/>
      </c>
      <c r="BC58" s="844">
        <f t="shared" si="0"/>
        <v>0</v>
      </c>
      <c r="BD58" s="1031" t="str">
        <f t="shared" si="2"/>
        <v/>
      </c>
      <c r="BE58" s="34" t="e">
        <f>VLOOKUP($BC58&amp;"_"&amp;$AZ$7,データシート1!$A:$BT,MATCH("cb_"&amp;BE$12,データシート1!$A$1:$BT$1,0),0)</f>
        <v>#N/A</v>
      </c>
      <c r="BF58" s="34" t="e">
        <f>VLOOKUP($BC58&amp;"_"&amp;$AZ$7,データシート1!$A:$BT,MATCH("cb_"&amp;BF$12,データシート1!$A$1:$BT$1,0),0)</f>
        <v>#N/A</v>
      </c>
      <c r="BG58" s="34" t="e">
        <f>VLOOKUP($BC58&amp;"_"&amp;$AZ$7,データシート1!$A:$BT,MATCH("cb_"&amp;BG$12,データシート1!$A$1:$BT$1,0),0)</f>
        <v>#N/A</v>
      </c>
      <c r="BH58" s="34" t="e">
        <f>VLOOKUP($BC58&amp;"_"&amp;$AZ$7,データシート1!$A:$BT,MATCH("cb_"&amp;BH$12,データシート1!$A$1:$BT$1,0),0)</f>
        <v>#N/A</v>
      </c>
      <c r="BI58" s="34" t="e">
        <f>VLOOKUP($BC58&amp;"_"&amp;$AZ$7,データシート1!$A:$BT,MATCH("cb_"&amp;BI$12,データシート1!$A$1:$BT$1,0),0)</f>
        <v>#N/A</v>
      </c>
      <c r="BJ58" s="34" t="e">
        <f>VLOOKUP($BC58&amp;"_"&amp;$AZ$7,データシート1!$A:$BT,MATCH("cb_"&amp;BJ$12,データシート1!$A$1:$BT$1,0),0)</f>
        <v>#N/A</v>
      </c>
      <c r="BK58" s="34" t="e">
        <f t="shared" si="3"/>
        <v>#N/A</v>
      </c>
      <c r="BL58" s="36"/>
      <c r="BM58" s="844">
        <f t="shared" si="4"/>
        <v>0</v>
      </c>
      <c r="BN58" s="1031" t="str">
        <f t="shared" si="5"/>
        <v/>
      </c>
      <c r="BO58" s="34" t="e">
        <f>BE58*VLOOKUP(BO$12,別紙!$B$4:$E$10,MATCH("設備利用率",別紙!$B$4:$E$4,0),0)/100*8760/10^3</f>
        <v>#N/A</v>
      </c>
      <c r="BP58" s="34" t="e">
        <f>BF58*VLOOKUP(BP$12,別紙!$B$4:$E$10,MATCH("設備利用率",別紙!$B$4:$E$4,0),0)/100*8760/10^3</f>
        <v>#N/A</v>
      </c>
      <c r="BQ58" s="34" t="e">
        <f>BG58*VLOOKUP(BQ$12,別紙!$B$4:$E$10,MATCH("設備利用率",別紙!$B$4:$E$4,0),0)/100*8760/10^3</f>
        <v>#N/A</v>
      </c>
      <c r="BR58" s="34" t="e">
        <f>BH58*VLOOKUP(BR$12,別紙!$B$4:$E$10,MATCH("設備利用率",別紙!$B$4:$E$4,0),0)/100*8760/10^3</f>
        <v>#N/A</v>
      </c>
      <c r="BS58" s="34" t="e">
        <f>BI58*VLOOKUP(BS$12,別紙!$B$4:$E$10,MATCH("設備利用率",別紙!$B$4:$E$4,0),0)/100*8760/10^3</f>
        <v>#N/A</v>
      </c>
      <c r="BT58" s="34" t="e">
        <f>BJ58*VLOOKUP(BT$12,別紙!$B$4:$E$10,MATCH("設備利用率",別紙!$B$4:$E$4,0),0)/100*8760/10^3</f>
        <v>#N/A</v>
      </c>
      <c r="BU58" s="34" t="e">
        <f t="shared" si="6"/>
        <v>#N/A</v>
      </c>
      <c r="BV58" s="36"/>
      <c r="BW58" s="33">
        <f t="shared" si="7"/>
        <v>0</v>
      </c>
      <c r="BX58" s="33" t="str">
        <f t="shared" si="8"/>
        <v/>
      </c>
      <c r="BY58" s="33" t="e">
        <f>(VLOOKUP($BW58&amp;"_"&amp;$AZ$8,データシート1!$A:$BT,MATCH("da_製造業",データシート1!$A$1:$BT$1,0),0)+VLOOKUP($BW58&amp;"_"&amp;$AZ$8,データシート1!$A:$BT,MATCH("da_建設業・鉱業",データシート1!$A$1:$BT$1,0),0)+VLOOKUP($BW58&amp;"_"&amp;$AZ$8,データシート1!$A:$BT,MATCH("da_農林水産業",データシート1!$A$1:$BT$1,0),0)+VLOOKUP($BW58&amp;"_"&amp;$AZ$8,データシート1!$A:$BT,MATCH("da_業務",データシート1!$A$1:$BT$1,0),0)+VLOOKUP($BW58&amp;"_"&amp;$AZ$8,データシート1!$A:$BT,MATCH("da_家庭",データシート1!$A$1:$BT$1,0),0)+VLOOKUP($BW58&amp;"_"&amp;$AZ$8,データシート1!$A:$BT,MATCH("da_鉄道",データシート1!$A$1:$BT$1,0),0))/10^3</f>
        <v>#N/A</v>
      </c>
      <c r="BZ58" s="36"/>
      <c r="CA58" s="33">
        <f t="shared" si="9"/>
        <v>0</v>
      </c>
      <c r="CB58" s="33" t="str">
        <f t="shared" si="10"/>
        <v/>
      </c>
      <c r="CC58" s="223" t="e">
        <f t="shared" si="11"/>
        <v>#N/A</v>
      </c>
      <c r="CD58" s="223" t="e">
        <f t="shared" si="16"/>
        <v>#N/A</v>
      </c>
      <c r="CE58" s="223" t="e">
        <f t="shared" si="17"/>
        <v>#N/A</v>
      </c>
      <c r="CF58" s="223" t="e">
        <f t="shared" si="18"/>
        <v>#N/A</v>
      </c>
      <c r="CG58" s="223" t="e">
        <f t="shared" si="19"/>
        <v>#N/A</v>
      </c>
      <c r="CH58" s="223" t="e">
        <f t="shared" si="20"/>
        <v>#N/A</v>
      </c>
      <c r="CI58" s="223" t="e">
        <f t="shared" si="12"/>
        <v>#N/A</v>
      </c>
      <c r="CK58" s="18">
        <f t="shared" si="13"/>
        <v>0</v>
      </c>
      <c r="CL58" s="18" t="str">
        <f t="shared" si="14"/>
        <v/>
      </c>
      <c r="CM58" s="18" t="e">
        <f>VLOOKUP($CK58&amp;"_"&amp;$AZ$7,データシート1!$A:$BT,MATCH("ca_太陽光発電（10kW未満）",データシート1!$A$1:$BT$1,0),0)</f>
        <v>#N/A</v>
      </c>
      <c r="CN58" s="18" t="e">
        <f>VLOOKUP($CK58&amp;"_"&amp;$AZ$5,データシート1!$A:$BT,MATCH("ab_家庭",データシート1!$A$1:$BT$1,0),0)</f>
        <v>#N/A</v>
      </c>
      <c r="CO58" s="223" t="e">
        <f t="shared" si="15"/>
        <v>#N/A</v>
      </c>
    </row>
    <row r="59" spans="1:93" ht="30" customHeight="1">
      <c r="A59" s="173"/>
      <c r="B59" s="484"/>
      <c r="C59" s="229"/>
      <c r="D59" s="229"/>
      <c r="E59" s="229"/>
      <c r="F59" s="229"/>
      <c r="G59" s="229"/>
      <c r="H59" s="229"/>
      <c r="I59" s="229"/>
      <c r="J59" s="229"/>
      <c r="K59" s="468"/>
      <c r="L59" s="229"/>
      <c r="M59" s="484"/>
      <c r="N59" s="229"/>
      <c r="O59" s="229"/>
      <c r="P59" s="229"/>
      <c r="Q59" s="229"/>
      <c r="R59" s="229"/>
      <c r="S59" s="229"/>
      <c r="T59" s="229"/>
      <c r="U59" s="229"/>
      <c r="V59" s="229"/>
      <c r="W59" s="468"/>
      <c r="X59" s="229"/>
      <c r="Y59" s="484"/>
      <c r="Z59" s="229"/>
      <c r="AA59" s="229"/>
      <c r="AB59" s="229"/>
      <c r="AC59" s="229"/>
      <c r="AD59" s="229"/>
      <c r="AE59" s="229"/>
      <c r="AF59" s="229"/>
      <c r="AG59" s="229"/>
      <c r="AH59" s="229"/>
      <c r="AI59" s="468"/>
      <c r="AJ59" s="173"/>
      <c r="AK59" s="467"/>
      <c r="AL59" s="173"/>
      <c r="AM59" s="173"/>
      <c r="AN59" s="173"/>
      <c r="AO59" s="173"/>
      <c r="AP59" s="173"/>
      <c r="AQ59" s="173"/>
      <c r="AR59" s="173"/>
      <c r="AS59" s="173"/>
      <c r="AT59" s="473"/>
      <c r="AU59" s="173"/>
      <c r="AX59" s="18">
        <f>比較地域マスタ!$Y52</f>
        <v>0</v>
      </c>
      <c r="AY59" s="18" t="str">
        <f>IF(IFERROR(比較地域マスタ!$Z52,"")=0,"",IFERROR(比較地域マスタ!$Z52,""))</f>
        <v/>
      </c>
      <c r="BC59" s="844">
        <f t="shared" si="0"/>
        <v>0</v>
      </c>
      <c r="BD59" s="1031" t="str">
        <f t="shared" si="2"/>
        <v/>
      </c>
      <c r="BE59" s="34" t="e">
        <f>VLOOKUP($BC59&amp;"_"&amp;$AZ$7,データシート1!$A:$BT,MATCH("cb_"&amp;BE$12,データシート1!$A$1:$BT$1,0),0)</f>
        <v>#N/A</v>
      </c>
      <c r="BF59" s="34" t="e">
        <f>VLOOKUP($BC59&amp;"_"&amp;$AZ$7,データシート1!$A:$BT,MATCH("cb_"&amp;BF$12,データシート1!$A$1:$BT$1,0),0)</f>
        <v>#N/A</v>
      </c>
      <c r="BG59" s="34" t="e">
        <f>VLOOKUP($BC59&amp;"_"&amp;$AZ$7,データシート1!$A:$BT,MATCH("cb_"&amp;BG$12,データシート1!$A$1:$BT$1,0),0)</f>
        <v>#N/A</v>
      </c>
      <c r="BH59" s="34" t="e">
        <f>VLOOKUP($BC59&amp;"_"&amp;$AZ$7,データシート1!$A:$BT,MATCH("cb_"&amp;BH$12,データシート1!$A$1:$BT$1,0),0)</f>
        <v>#N/A</v>
      </c>
      <c r="BI59" s="34" t="e">
        <f>VLOOKUP($BC59&amp;"_"&amp;$AZ$7,データシート1!$A:$BT,MATCH("cb_"&amp;BI$12,データシート1!$A$1:$BT$1,0),0)</f>
        <v>#N/A</v>
      </c>
      <c r="BJ59" s="34" t="e">
        <f>VLOOKUP($BC59&amp;"_"&amp;$AZ$7,データシート1!$A:$BT,MATCH("cb_"&amp;BJ$12,データシート1!$A$1:$BT$1,0),0)</f>
        <v>#N/A</v>
      </c>
      <c r="BK59" s="34" t="e">
        <f t="shared" si="3"/>
        <v>#N/A</v>
      </c>
      <c r="BL59" s="36"/>
      <c r="BM59" s="844">
        <f t="shared" si="4"/>
        <v>0</v>
      </c>
      <c r="BN59" s="1031" t="str">
        <f t="shared" si="5"/>
        <v/>
      </c>
      <c r="BO59" s="34" t="e">
        <f>BE59*VLOOKUP(BO$12,別紙!$B$4:$E$10,MATCH("設備利用率",別紙!$B$4:$E$4,0),0)/100*8760/10^3</f>
        <v>#N/A</v>
      </c>
      <c r="BP59" s="34" t="e">
        <f>BF59*VLOOKUP(BP$12,別紙!$B$4:$E$10,MATCH("設備利用率",別紙!$B$4:$E$4,0),0)/100*8760/10^3</f>
        <v>#N/A</v>
      </c>
      <c r="BQ59" s="34" t="e">
        <f>BG59*VLOOKUP(BQ$12,別紙!$B$4:$E$10,MATCH("設備利用率",別紙!$B$4:$E$4,0),0)/100*8760/10^3</f>
        <v>#N/A</v>
      </c>
      <c r="BR59" s="34" t="e">
        <f>BH59*VLOOKUP(BR$12,別紙!$B$4:$E$10,MATCH("設備利用率",別紙!$B$4:$E$4,0),0)/100*8760/10^3</f>
        <v>#N/A</v>
      </c>
      <c r="BS59" s="34" t="e">
        <f>BI59*VLOOKUP(BS$12,別紙!$B$4:$E$10,MATCH("設備利用率",別紙!$B$4:$E$4,0),0)/100*8760/10^3</f>
        <v>#N/A</v>
      </c>
      <c r="BT59" s="34" t="e">
        <f>BJ59*VLOOKUP(BT$12,別紙!$B$4:$E$10,MATCH("設備利用率",別紙!$B$4:$E$4,0),0)/100*8760/10^3</f>
        <v>#N/A</v>
      </c>
      <c r="BU59" s="34" t="e">
        <f t="shared" si="6"/>
        <v>#N/A</v>
      </c>
      <c r="BV59" s="36"/>
      <c r="BW59" s="33">
        <f t="shared" si="7"/>
        <v>0</v>
      </c>
      <c r="BX59" s="33" t="str">
        <f t="shared" si="8"/>
        <v/>
      </c>
      <c r="BY59" s="33" t="e">
        <f>(VLOOKUP($BW59&amp;"_"&amp;$AZ$8,データシート1!$A:$BT,MATCH("da_製造業",データシート1!$A$1:$BT$1,0),0)+VLOOKUP($BW59&amp;"_"&amp;$AZ$8,データシート1!$A:$BT,MATCH("da_建設業・鉱業",データシート1!$A$1:$BT$1,0),0)+VLOOKUP($BW59&amp;"_"&amp;$AZ$8,データシート1!$A:$BT,MATCH("da_農林水産業",データシート1!$A$1:$BT$1,0),0)+VLOOKUP($BW59&amp;"_"&amp;$AZ$8,データシート1!$A:$BT,MATCH("da_業務",データシート1!$A$1:$BT$1,0),0)+VLOOKUP($BW59&amp;"_"&amp;$AZ$8,データシート1!$A:$BT,MATCH("da_家庭",データシート1!$A$1:$BT$1,0),0)+VLOOKUP($BW59&amp;"_"&amp;$AZ$8,データシート1!$A:$BT,MATCH("da_鉄道",データシート1!$A$1:$BT$1,0),0))/10^3</f>
        <v>#N/A</v>
      </c>
      <c r="BZ59" s="36"/>
      <c r="CA59" s="33">
        <f t="shared" si="9"/>
        <v>0</v>
      </c>
      <c r="CB59" s="33" t="str">
        <f t="shared" si="10"/>
        <v/>
      </c>
      <c r="CC59" s="223" t="e">
        <f t="shared" si="11"/>
        <v>#N/A</v>
      </c>
      <c r="CD59" s="223" t="e">
        <f t="shared" si="16"/>
        <v>#N/A</v>
      </c>
      <c r="CE59" s="223" t="e">
        <f t="shared" si="17"/>
        <v>#N/A</v>
      </c>
      <c r="CF59" s="223" t="e">
        <f t="shared" si="18"/>
        <v>#N/A</v>
      </c>
      <c r="CG59" s="223" t="e">
        <f t="shared" si="19"/>
        <v>#N/A</v>
      </c>
      <c r="CH59" s="223" t="e">
        <f t="shared" si="20"/>
        <v>#N/A</v>
      </c>
      <c r="CI59" s="223" t="e">
        <f t="shared" si="12"/>
        <v>#N/A</v>
      </c>
      <c r="CK59" s="18">
        <f t="shared" si="13"/>
        <v>0</v>
      </c>
      <c r="CL59" s="18" t="str">
        <f t="shared" si="14"/>
        <v/>
      </c>
      <c r="CM59" s="18" t="e">
        <f>VLOOKUP($CK59&amp;"_"&amp;$AZ$7,データシート1!$A:$BT,MATCH("ca_太陽光発電（10kW未満）",データシート1!$A$1:$BT$1,0),0)</f>
        <v>#N/A</v>
      </c>
      <c r="CN59" s="18" t="e">
        <f>VLOOKUP($CK59&amp;"_"&amp;$AZ$5,データシート1!$A:$BT,MATCH("ab_家庭",データシート1!$A$1:$BT$1,0),0)</f>
        <v>#N/A</v>
      </c>
      <c r="CO59" s="223" t="e">
        <f t="shared" si="15"/>
        <v>#N/A</v>
      </c>
    </row>
    <row r="60" spans="1:93" ht="30" customHeight="1">
      <c r="A60" s="173"/>
      <c r="B60" s="484"/>
      <c r="C60" s="229"/>
      <c r="D60" s="229"/>
      <c r="E60" s="229"/>
      <c r="F60" s="229"/>
      <c r="G60" s="229"/>
      <c r="H60" s="229"/>
      <c r="I60" s="229"/>
      <c r="J60" s="229"/>
      <c r="K60" s="468"/>
      <c r="L60" s="229"/>
      <c r="M60" s="484"/>
      <c r="N60" s="229"/>
      <c r="O60" s="229"/>
      <c r="P60" s="229"/>
      <c r="Q60" s="229"/>
      <c r="R60" s="229"/>
      <c r="S60" s="229"/>
      <c r="T60" s="229"/>
      <c r="U60" s="229"/>
      <c r="V60" s="229"/>
      <c r="W60" s="468"/>
      <c r="X60" s="229"/>
      <c r="Y60" s="484"/>
      <c r="Z60" s="229"/>
      <c r="AA60" s="229"/>
      <c r="AB60" s="229"/>
      <c r="AC60" s="229"/>
      <c r="AD60" s="229"/>
      <c r="AE60" s="229"/>
      <c r="AF60" s="229"/>
      <c r="AG60" s="229"/>
      <c r="AH60" s="229"/>
      <c r="AI60" s="468"/>
      <c r="AJ60" s="173"/>
      <c r="AK60" s="467"/>
      <c r="AL60" s="173"/>
      <c r="AM60" s="173"/>
      <c r="AN60" s="173"/>
      <c r="AO60" s="173"/>
      <c r="AP60" s="173"/>
      <c r="AQ60" s="173"/>
      <c r="AR60" s="173"/>
      <c r="AS60" s="173"/>
      <c r="AT60" s="473"/>
      <c r="AU60" s="173"/>
      <c r="AX60" s="18">
        <f>比較地域マスタ!$Y53</f>
        <v>0</v>
      </c>
      <c r="AY60" s="18" t="str">
        <f>IF(IFERROR(比較地域マスタ!$Z53,"")=0,"",IFERROR(比較地域マスタ!$Z53,""))</f>
        <v/>
      </c>
      <c r="BC60" s="844">
        <f>AX60</f>
        <v>0</v>
      </c>
      <c r="BD60" s="1031" t="str">
        <f t="shared" si="2"/>
        <v/>
      </c>
      <c r="BE60" s="34" t="e">
        <f>VLOOKUP($BC60&amp;"_"&amp;$AZ$7,データシート1!$A:$BT,MATCH("cb_"&amp;BE$12,データシート1!$A$1:$BT$1,0),0)</f>
        <v>#N/A</v>
      </c>
      <c r="BF60" s="34" t="e">
        <f>VLOOKUP($BC60&amp;"_"&amp;$AZ$7,データシート1!$A:$BT,MATCH("cb_"&amp;BF$12,データシート1!$A$1:$BT$1,0),0)</f>
        <v>#N/A</v>
      </c>
      <c r="BG60" s="34" t="e">
        <f>VLOOKUP($BC60&amp;"_"&amp;$AZ$7,データシート1!$A:$BT,MATCH("cb_"&amp;BG$12,データシート1!$A$1:$BT$1,0),0)</f>
        <v>#N/A</v>
      </c>
      <c r="BH60" s="34" t="e">
        <f>VLOOKUP($BC60&amp;"_"&amp;$AZ$7,データシート1!$A:$BT,MATCH("cb_"&amp;BH$12,データシート1!$A$1:$BT$1,0),0)</f>
        <v>#N/A</v>
      </c>
      <c r="BI60" s="34" t="e">
        <f>VLOOKUP($BC60&amp;"_"&amp;$AZ$7,データシート1!$A:$BT,MATCH("cb_"&amp;BI$12,データシート1!$A$1:$BT$1,0),0)</f>
        <v>#N/A</v>
      </c>
      <c r="BJ60" s="34" t="e">
        <f>VLOOKUP($BC60&amp;"_"&amp;$AZ$7,データシート1!$A:$BT,MATCH("cb_"&amp;BJ$12,データシート1!$A$1:$BT$1,0),0)</f>
        <v>#N/A</v>
      </c>
      <c r="BK60" s="34" t="e">
        <f t="shared" si="3"/>
        <v>#N/A</v>
      </c>
      <c r="BL60" s="36"/>
      <c r="BM60" s="844">
        <f t="shared" si="4"/>
        <v>0</v>
      </c>
      <c r="BN60" s="1031" t="str">
        <f t="shared" si="5"/>
        <v/>
      </c>
      <c r="BO60" s="34" t="e">
        <f>BE60*VLOOKUP(BO$12,別紙!$B$4:$E$10,MATCH("設備利用率",別紙!$B$4:$E$4,0),0)/100*8760/10^3</f>
        <v>#N/A</v>
      </c>
      <c r="BP60" s="34" t="e">
        <f>BF60*VLOOKUP(BP$12,別紙!$B$4:$E$10,MATCH("設備利用率",別紙!$B$4:$E$4,0),0)/100*8760/10^3</f>
        <v>#N/A</v>
      </c>
      <c r="BQ60" s="34" t="e">
        <f>BG60*VLOOKUP(BQ$12,別紙!$B$4:$E$10,MATCH("設備利用率",別紙!$B$4:$E$4,0),0)/100*8760/10^3</f>
        <v>#N/A</v>
      </c>
      <c r="BR60" s="34" t="e">
        <f>BH60*VLOOKUP(BR$12,別紙!$B$4:$E$10,MATCH("設備利用率",別紙!$B$4:$E$4,0),0)/100*8760/10^3</f>
        <v>#N/A</v>
      </c>
      <c r="BS60" s="34" t="e">
        <f>BI60*VLOOKUP(BS$12,別紙!$B$4:$E$10,MATCH("設備利用率",別紙!$B$4:$E$4,0),0)/100*8760/10^3</f>
        <v>#N/A</v>
      </c>
      <c r="BT60" s="34" t="e">
        <f>BJ60*VLOOKUP(BT$12,別紙!$B$4:$E$10,MATCH("設備利用率",別紙!$B$4:$E$4,0),0)/100*8760/10^3</f>
        <v>#N/A</v>
      </c>
      <c r="BU60" s="34" t="e">
        <f t="shared" si="6"/>
        <v>#N/A</v>
      </c>
      <c r="BV60" s="36"/>
      <c r="BW60" s="33">
        <f t="shared" si="7"/>
        <v>0</v>
      </c>
      <c r="BX60" s="33" t="str">
        <f t="shared" si="8"/>
        <v/>
      </c>
      <c r="BY60" s="33" t="e">
        <f>(VLOOKUP($BW60&amp;"_"&amp;$AZ$8,データシート1!$A:$BT,MATCH("da_製造業",データシート1!$A$1:$BT$1,0),0)+VLOOKUP($BW60&amp;"_"&amp;$AZ$8,データシート1!$A:$BT,MATCH("da_建設業・鉱業",データシート1!$A$1:$BT$1,0),0)+VLOOKUP($BW60&amp;"_"&amp;$AZ$8,データシート1!$A:$BT,MATCH("da_農林水産業",データシート1!$A$1:$BT$1,0),0)+VLOOKUP($BW60&amp;"_"&amp;$AZ$8,データシート1!$A:$BT,MATCH("da_業務",データシート1!$A$1:$BT$1,0),0)+VLOOKUP($BW60&amp;"_"&amp;$AZ$8,データシート1!$A:$BT,MATCH("da_家庭",データシート1!$A$1:$BT$1,0),0)+VLOOKUP($BW60&amp;"_"&amp;$AZ$8,データシート1!$A:$BT,MATCH("da_鉄道",データシート1!$A$1:$BT$1,0),0))/10^3</f>
        <v>#N/A</v>
      </c>
      <c r="BZ60" s="36"/>
      <c r="CA60" s="33">
        <f t="shared" si="9"/>
        <v>0</v>
      </c>
      <c r="CB60" s="33" t="str">
        <f t="shared" si="10"/>
        <v/>
      </c>
      <c r="CC60" s="223" t="e">
        <f t="shared" si="11"/>
        <v>#N/A</v>
      </c>
      <c r="CD60" s="223" t="e">
        <f t="shared" si="16"/>
        <v>#N/A</v>
      </c>
      <c r="CE60" s="223" t="e">
        <f t="shared" si="17"/>
        <v>#N/A</v>
      </c>
      <c r="CF60" s="223" t="e">
        <f t="shared" si="18"/>
        <v>#N/A</v>
      </c>
      <c r="CG60" s="223" t="e">
        <f t="shared" si="19"/>
        <v>#N/A</v>
      </c>
      <c r="CH60" s="223" t="e">
        <f t="shared" si="20"/>
        <v>#N/A</v>
      </c>
      <c r="CI60" s="223" t="e">
        <f t="shared" si="12"/>
        <v>#N/A</v>
      </c>
      <c r="CK60" s="18">
        <f t="shared" si="13"/>
        <v>0</v>
      </c>
      <c r="CL60" s="18" t="str">
        <f t="shared" si="14"/>
        <v/>
      </c>
      <c r="CM60" s="18" t="e">
        <f>VLOOKUP($CK60&amp;"_"&amp;$AZ$7,データシート1!$A:$BT,MATCH("ca_太陽光発電（10kW未満）",データシート1!$A$1:$BT$1,0),0)</f>
        <v>#N/A</v>
      </c>
      <c r="CN60" s="18" t="e">
        <f>VLOOKUP($CK60&amp;"_"&amp;$AZ$5,データシート1!$A:$BT,MATCH("ab_家庭",データシート1!$A$1:$BT$1,0),0)</f>
        <v>#N/A</v>
      </c>
      <c r="CO60" s="223" t="e">
        <f t="shared" si="15"/>
        <v>#N/A</v>
      </c>
    </row>
    <row r="61" spans="1:93" ht="30" customHeight="1">
      <c r="A61" s="173"/>
      <c r="B61" s="484"/>
      <c r="C61" s="229"/>
      <c r="D61" s="229"/>
      <c r="E61" s="229"/>
      <c r="F61" s="229"/>
      <c r="G61" s="229"/>
      <c r="H61" s="229"/>
      <c r="I61" s="229"/>
      <c r="J61" s="229"/>
      <c r="K61" s="468"/>
      <c r="L61" s="229"/>
      <c r="M61" s="484"/>
      <c r="N61" s="229"/>
      <c r="O61" s="229"/>
      <c r="P61" s="229"/>
      <c r="Q61" s="229"/>
      <c r="R61" s="229"/>
      <c r="S61" s="229"/>
      <c r="T61" s="229"/>
      <c r="U61" s="229"/>
      <c r="V61" s="229"/>
      <c r="W61" s="468"/>
      <c r="X61" s="229"/>
      <c r="Y61" s="484"/>
      <c r="Z61" s="229"/>
      <c r="AA61" s="229"/>
      <c r="AB61" s="229"/>
      <c r="AC61" s="229"/>
      <c r="AD61" s="229"/>
      <c r="AE61" s="229"/>
      <c r="AF61" s="229"/>
      <c r="AG61" s="229"/>
      <c r="AH61" s="229"/>
      <c r="AI61" s="468"/>
      <c r="AJ61" s="173"/>
      <c r="AK61" s="467"/>
      <c r="AL61" s="173"/>
      <c r="AM61" s="173"/>
      <c r="AN61" s="173"/>
      <c r="AO61" s="173"/>
      <c r="AP61" s="173"/>
      <c r="AQ61" s="173"/>
      <c r="AR61" s="173"/>
      <c r="AS61" s="173"/>
      <c r="AT61" s="473"/>
      <c r="AU61" s="173"/>
    </row>
    <row r="62" spans="1:93" ht="30" customHeight="1">
      <c r="A62" s="173"/>
      <c r="B62" s="484"/>
      <c r="C62" s="229"/>
      <c r="D62" s="229"/>
      <c r="E62" s="229"/>
      <c r="F62" s="229"/>
      <c r="G62" s="229"/>
      <c r="H62" s="229"/>
      <c r="I62" s="229"/>
      <c r="J62" s="229"/>
      <c r="K62" s="468"/>
      <c r="L62" s="229"/>
      <c r="M62" s="484"/>
      <c r="N62" s="229"/>
      <c r="O62" s="229"/>
      <c r="P62" s="229"/>
      <c r="Q62" s="229"/>
      <c r="R62" s="229"/>
      <c r="S62" s="229"/>
      <c r="T62" s="229"/>
      <c r="U62" s="229"/>
      <c r="V62" s="229"/>
      <c r="W62" s="468"/>
      <c r="X62" s="229"/>
      <c r="Y62" s="484"/>
      <c r="Z62" s="229"/>
      <c r="AA62" s="229"/>
      <c r="AB62" s="229"/>
      <c r="AC62" s="229"/>
      <c r="AD62" s="229"/>
      <c r="AE62" s="229"/>
      <c r="AF62" s="229"/>
      <c r="AG62" s="229"/>
      <c r="AH62" s="229"/>
      <c r="AI62" s="468"/>
      <c r="AJ62" s="173"/>
      <c r="AK62" s="467"/>
      <c r="AL62" s="173"/>
      <c r="AM62" s="173"/>
      <c r="AN62" s="173"/>
      <c r="AO62" s="173"/>
      <c r="AP62" s="173"/>
      <c r="AQ62" s="173"/>
      <c r="AR62" s="173"/>
      <c r="AS62" s="173"/>
      <c r="AT62" s="473"/>
      <c r="AU62" s="173"/>
    </row>
    <row r="63" spans="1:93" ht="30" customHeight="1">
      <c r="A63" s="173"/>
      <c r="B63" s="489"/>
      <c r="C63" s="478"/>
      <c r="D63" s="478"/>
      <c r="E63" s="478"/>
      <c r="F63" s="478"/>
      <c r="G63" s="478"/>
      <c r="H63" s="478"/>
      <c r="I63" s="478"/>
      <c r="J63" s="478"/>
      <c r="K63" s="480"/>
      <c r="L63" s="229"/>
      <c r="M63" s="489"/>
      <c r="N63" s="478"/>
      <c r="O63" s="478"/>
      <c r="P63" s="478"/>
      <c r="Q63" s="478"/>
      <c r="R63" s="478"/>
      <c r="S63" s="478"/>
      <c r="T63" s="478"/>
      <c r="U63" s="478"/>
      <c r="V63" s="478"/>
      <c r="W63" s="480"/>
      <c r="X63" s="229"/>
      <c r="Y63" s="489"/>
      <c r="Z63" s="478"/>
      <c r="AA63" s="478"/>
      <c r="AB63" s="478"/>
      <c r="AC63" s="478"/>
      <c r="AD63" s="478"/>
      <c r="AE63" s="478"/>
      <c r="AF63" s="478"/>
      <c r="AG63" s="478"/>
      <c r="AH63" s="478"/>
      <c r="AI63" s="480"/>
      <c r="AJ63" s="173"/>
      <c r="AK63" s="475"/>
      <c r="AL63" s="476"/>
      <c r="AM63" s="476"/>
      <c r="AN63" s="476"/>
      <c r="AO63" s="476"/>
      <c r="AP63" s="476"/>
      <c r="AQ63" s="476"/>
      <c r="AR63" s="476"/>
      <c r="AS63" s="476"/>
      <c r="AT63" s="490"/>
      <c r="AU63" s="173"/>
    </row>
    <row r="64" spans="1:93" ht="54" customHeight="1">
      <c r="A64" s="173"/>
      <c r="B64" s="556" t="s">
        <v>493</v>
      </c>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173"/>
      <c r="AK64" s="173"/>
      <c r="AL64" s="173"/>
      <c r="AM64" s="173"/>
      <c r="AN64" s="173"/>
      <c r="AO64" s="173"/>
      <c r="AP64" s="173"/>
      <c r="AQ64" s="173"/>
      <c r="AR64" s="173"/>
      <c r="AS64" s="173"/>
      <c r="AT64" s="173"/>
      <c r="AU64" s="173"/>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row>
    <row r="65" spans="1:93" ht="45" customHeight="1">
      <c r="A65" s="173"/>
      <c r="B65" s="538" t="s">
        <v>494</v>
      </c>
      <c r="C65" s="539"/>
      <c r="D65" s="540"/>
      <c r="E65" s="540"/>
      <c r="F65" s="541"/>
      <c r="G65" s="463"/>
      <c r="H65" s="463"/>
      <c r="I65" s="463"/>
      <c r="J65" s="463"/>
      <c r="K65" s="463"/>
      <c r="L65" s="463"/>
      <c r="M65" s="542"/>
      <c r="N65" s="543"/>
      <c r="O65" s="466"/>
      <c r="P65" s="173"/>
      <c r="Q65" s="538" t="s">
        <v>495</v>
      </c>
      <c r="R65" s="463"/>
      <c r="S65" s="463"/>
      <c r="T65" s="463"/>
      <c r="U65" s="463"/>
      <c r="V65" s="463"/>
      <c r="W65" s="463"/>
      <c r="X65" s="463"/>
      <c r="Y65" s="463"/>
      <c r="Z65" s="463"/>
      <c r="AA65" s="542"/>
      <c r="AB65" s="463"/>
      <c r="AC65" s="543"/>
      <c r="AD65" s="545"/>
      <c r="AE65" s="546"/>
      <c r="AG65" s="548" t="s">
        <v>496</v>
      </c>
      <c r="AH65" s="549"/>
      <c r="AI65" s="549"/>
      <c r="AJ65" s="549"/>
      <c r="AK65" s="549"/>
      <c r="AL65" s="549"/>
      <c r="AM65" s="549"/>
      <c r="AN65" s="549"/>
      <c r="AO65" s="550"/>
      <c r="AP65" s="550"/>
      <c r="AQ65" s="542"/>
      <c r="AR65" s="542"/>
      <c r="AS65" s="542"/>
      <c r="AT65" s="546"/>
      <c r="AU65" s="173"/>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row>
    <row r="66" spans="1:93" ht="30" customHeight="1">
      <c r="A66" s="173"/>
      <c r="B66" s="544"/>
      <c r="C66" s="171"/>
      <c r="D66" s="172"/>
      <c r="E66" s="172"/>
      <c r="F66" s="171"/>
      <c r="G66" s="173"/>
      <c r="H66" s="173"/>
      <c r="I66" s="173"/>
      <c r="J66" s="173"/>
      <c r="K66" s="173"/>
      <c r="L66" s="173"/>
      <c r="M66" s="173"/>
      <c r="N66" s="173"/>
      <c r="O66" s="473"/>
      <c r="P66" s="173"/>
      <c r="Q66" s="467"/>
      <c r="R66" s="173"/>
      <c r="S66" s="173"/>
      <c r="T66" s="173"/>
      <c r="U66" s="173"/>
      <c r="V66" s="173"/>
      <c r="W66" s="173"/>
      <c r="X66" s="173"/>
      <c r="Y66" s="173"/>
      <c r="Z66" s="173"/>
      <c r="AA66" s="173"/>
      <c r="AB66" s="173"/>
      <c r="AC66" s="173"/>
      <c r="AD66" s="173"/>
      <c r="AE66" s="473"/>
      <c r="AF66" s="173"/>
      <c r="AG66" s="467"/>
      <c r="AH66" s="173"/>
      <c r="AI66" s="173"/>
      <c r="AJ66" s="173"/>
      <c r="AK66" s="173"/>
      <c r="AL66" s="173"/>
      <c r="AM66" s="173"/>
      <c r="AN66" s="173"/>
      <c r="AO66" s="173"/>
      <c r="AP66" s="173"/>
      <c r="AQ66" s="173"/>
      <c r="AR66" s="173"/>
      <c r="AS66" s="173"/>
      <c r="AT66" s="473"/>
      <c r="AU66" s="173"/>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row>
    <row r="67" spans="1:93" ht="30" customHeight="1">
      <c r="A67" s="173"/>
      <c r="B67" s="544"/>
      <c r="C67" s="171"/>
      <c r="D67" s="172"/>
      <c r="E67" s="172"/>
      <c r="F67" s="171"/>
      <c r="G67" s="173"/>
      <c r="H67" s="173"/>
      <c r="I67" s="173"/>
      <c r="J67" s="173"/>
      <c r="K67" s="173"/>
      <c r="L67" s="232"/>
      <c r="M67" s="232"/>
      <c r="N67" s="173"/>
      <c r="O67" s="473"/>
      <c r="P67" s="173"/>
      <c r="Q67" s="467"/>
      <c r="R67" s="173"/>
      <c r="S67" s="173"/>
      <c r="T67" s="173"/>
      <c r="U67" s="173"/>
      <c r="V67" s="173"/>
      <c r="W67" s="173"/>
      <c r="X67" s="173"/>
      <c r="Y67" s="173"/>
      <c r="Z67" s="173"/>
      <c r="AA67" s="227"/>
      <c r="AB67" s="233" t="s">
        <v>497</v>
      </c>
      <c r="AC67" s="173"/>
      <c r="AD67" s="173"/>
      <c r="AE67" s="473"/>
      <c r="AF67" s="173"/>
      <c r="AG67" s="467"/>
      <c r="AH67" s="173"/>
      <c r="AI67" s="173"/>
      <c r="AJ67" s="173"/>
      <c r="AK67" s="173"/>
      <c r="AL67" s="173"/>
      <c r="AM67" s="173"/>
      <c r="AN67" s="173"/>
      <c r="AO67" s="173"/>
      <c r="AP67" s="173"/>
      <c r="AQ67" s="173"/>
      <c r="AR67" s="173"/>
      <c r="AS67" s="173"/>
      <c r="AT67" s="473"/>
      <c r="AU67" s="173"/>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row>
    <row r="68" spans="1:93" ht="29.45" customHeight="1">
      <c r="A68" s="173"/>
      <c r="B68" s="544"/>
      <c r="C68" s="171"/>
      <c r="D68" s="172"/>
      <c r="E68" s="172"/>
      <c r="F68" s="171"/>
      <c r="G68" s="173"/>
      <c r="H68" s="173"/>
      <c r="I68" s="173"/>
      <c r="J68" s="173"/>
      <c r="K68" s="173"/>
      <c r="L68" s="173"/>
      <c r="M68" s="173"/>
      <c r="N68" s="173"/>
      <c r="O68" s="473"/>
      <c r="P68" s="173"/>
      <c r="Q68" s="467"/>
      <c r="R68" s="173"/>
      <c r="S68" s="173"/>
      <c r="T68" s="173"/>
      <c r="U68" s="173"/>
      <c r="V68" s="173"/>
      <c r="W68" s="173"/>
      <c r="X68" s="173"/>
      <c r="Y68" s="173"/>
      <c r="Z68" s="173"/>
      <c r="AA68" s="173"/>
      <c r="AB68" s="173"/>
      <c r="AC68" s="173"/>
      <c r="AD68" s="173"/>
      <c r="AE68" s="473"/>
      <c r="AF68" s="173"/>
      <c r="AG68" s="467"/>
      <c r="AH68" s="173"/>
      <c r="AI68" s="173"/>
      <c r="AJ68" s="173"/>
      <c r="AK68" s="173"/>
      <c r="AL68" s="173"/>
      <c r="AM68" s="173"/>
      <c r="AN68" s="173"/>
      <c r="AO68" s="173"/>
      <c r="AP68" s="173"/>
      <c r="AQ68" s="173"/>
      <c r="AR68" s="173"/>
      <c r="AS68" s="173"/>
      <c r="AT68" s="473"/>
      <c r="AU68" s="173"/>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row>
    <row r="69" spans="1:93" ht="29.45" customHeight="1">
      <c r="A69" s="173"/>
      <c r="B69" s="544"/>
      <c r="C69" s="171"/>
      <c r="D69" s="172"/>
      <c r="E69" s="172"/>
      <c r="F69" s="171"/>
      <c r="G69" s="173"/>
      <c r="H69" s="173"/>
      <c r="I69" s="173"/>
      <c r="J69" s="173"/>
      <c r="K69" s="173"/>
      <c r="L69" s="173"/>
      <c r="M69" s="173"/>
      <c r="N69" s="173"/>
      <c r="O69" s="473"/>
      <c r="P69" s="173"/>
      <c r="Q69" s="467"/>
      <c r="R69" s="173"/>
      <c r="S69" s="173"/>
      <c r="T69" s="173"/>
      <c r="U69" s="173"/>
      <c r="V69" s="173"/>
      <c r="W69" s="173"/>
      <c r="X69" s="173"/>
      <c r="Y69" s="173"/>
      <c r="Z69" s="173"/>
      <c r="AA69" s="173"/>
      <c r="AB69" s="173"/>
      <c r="AC69" s="173"/>
      <c r="AD69" s="173"/>
      <c r="AE69" s="473"/>
      <c r="AF69" s="173"/>
      <c r="AG69" s="467"/>
      <c r="AH69" s="173"/>
      <c r="AI69" s="173"/>
      <c r="AJ69" s="173"/>
      <c r="AK69" s="173"/>
      <c r="AL69" s="173"/>
      <c r="AM69" s="173"/>
      <c r="AN69" s="173"/>
      <c r="AO69" s="173"/>
      <c r="AP69" s="173"/>
      <c r="AQ69" s="173"/>
      <c r="AR69" s="173"/>
      <c r="AS69" s="173"/>
      <c r="AT69" s="473"/>
      <c r="AU69" s="173"/>
      <c r="AX69" s="16"/>
      <c r="AY69" s="16"/>
      <c r="AZ69" s="16"/>
      <c r="BA69" s="16"/>
      <c r="BB69" s="16"/>
      <c r="BC69" s="155" t="s">
        <v>498</v>
      </c>
      <c r="BD69" s="16"/>
      <c r="BE69" s="16"/>
      <c r="BF69" s="16"/>
      <c r="BG69" s="16"/>
      <c r="BH69" s="16"/>
      <c r="BI69" s="16"/>
      <c r="BJ69" s="537" t="s">
        <v>499</v>
      </c>
      <c r="BK69" s="16"/>
      <c r="BL69" s="16"/>
      <c r="BM69" s="155" t="s">
        <v>500</v>
      </c>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row>
    <row r="70" spans="1:93" ht="29.45" customHeight="1">
      <c r="A70" s="173"/>
      <c r="B70" s="544"/>
      <c r="C70" s="171"/>
      <c r="D70" s="172"/>
      <c r="E70" s="172"/>
      <c r="F70" s="171"/>
      <c r="G70" s="173"/>
      <c r="H70" s="173"/>
      <c r="I70" s="173"/>
      <c r="J70" s="173"/>
      <c r="K70" s="173"/>
      <c r="L70" s="173"/>
      <c r="M70" s="173"/>
      <c r="N70" s="173"/>
      <c r="O70" s="473"/>
      <c r="P70" s="173"/>
      <c r="Q70" s="467"/>
      <c r="R70" s="173"/>
      <c r="S70" s="173"/>
      <c r="T70" s="173"/>
      <c r="U70" s="173"/>
      <c r="V70" s="173"/>
      <c r="W70" s="173"/>
      <c r="X70" s="173"/>
      <c r="Y70" s="173"/>
      <c r="Z70" s="173"/>
      <c r="AA70" s="173"/>
      <c r="AB70" s="173"/>
      <c r="AC70" s="173"/>
      <c r="AD70" s="173"/>
      <c r="AE70" s="473"/>
      <c r="AF70" s="173"/>
      <c r="AG70" s="467"/>
      <c r="AH70" s="173"/>
      <c r="AI70" s="173"/>
      <c r="AJ70" s="173"/>
      <c r="AK70" s="173"/>
      <c r="AL70" s="173"/>
      <c r="AM70" s="173"/>
      <c r="AN70" s="173"/>
      <c r="AO70" s="173"/>
      <c r="AP70" s="173"/>
      <c r="AQ70" s="173"/>
      <c r="AR70" s="173"/>
      <c r="AS70" s="173"/>
      <c r="AT70" s="473"/>
      <c r="AU70" s="173"/>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row>
    <row r="71" spans="1:93" ht="29.45" customHeight="1">
      <c r="A71" s="227"/>
      <c r="B71" s="544"/>
      <c r="C71" s="171"/>
      <c r="D71" s="172"/>
      <c r="E71" s="172"/>
      <c r="F71" s="171"/>
      <c r="G71" s="173"/>
      <c r="H71" s="173"/>
      <c r="I71" s="173"/>
      <c r="J71" s="173"/>
      <c r="K71" s="173"/>
      <c r="L71" s="173"/>
      <c r="M71" s="173"/>
      <c r="N71" s="173"/>
      <c r="O71" s="473"/>
      <c r="P71" s="173"/>
      <c r="Q71" s="467"/>
      <c r="R71" s="173"/>
      <c r="S71" s="173"/>
      <c r="T71" s="173"/>
      <c r="U71" s="173"/>
      <c r="V71" s="173"/>
      <c r="W71" s="173"/>
      <c r="X71" s="173"/>
      <c r="Y71" s="173"/>
      <c r="Z71" s="173"/>
      <c r="AA71" s="173"/>
      <c r="AB71" s="173"/>
      <c r="AC71" s="173"/>
      <c r="AD71" s="173"/>
      <c r="AE71" s="473"/>
      <c r="AF71" s="173"/>
      <c r="AG71" s="467"/>
      <c r="AH71" s="173"/>
      <c r="AI71" s="173"/>
      <c r="AJ71" s="173"/>
      <c r="AK71" s="173"/>
      <c r="AL71" s="173"/>
      <c r="AM71" s="173"/>
      <c r="AN71" s="173"/>
      <c r="AO71" s="173"/>
      <c r="AP71" s="173"/>
      <c r="AQ71" s="173"/>
      <c r="AR71" s="173"/>
      <c r="AS71" s="173"/>
      <c r="AT71" s="473"/>
      <c r="AU71" s="173"/>
      <c r="AX71" s="18" t="s">
        <v>501</v>
      </c>
      <c r="AY71" s="18" t="s">
        <v>486</v>
      </c>
      <c r="BB71" s="22" t="s">
        <v>502</v>
      </c>
      <c r="BC71" s="18"/>
      <c r="BD71" s="18" t="s">
        <v>486</v>
      </c>
      <c r="BE71" s="18" t="s">
        <v>413</v>
      </c>
      <c r="BF71" s="18" t="s">
        <v>503</v>
      </c>
      <c r="BG71" s="18" t="s">
        <v>504</v>
      </c>
      <c r="BH71" s="18" t="s">
        <v>505</v>
      </c>
      <c r="BI71" s="18" t="s">
        <v>506</v>
      </c>
      <c r="BJ71" s="18" t="s">
        <v>507</v>
      </c>
      <c r="BK71" s="18" t="s">
        <v>508</v>
      </c>
      <c r="BL71" s="18" t="s">
        <v>509</v>
      </c>
      <c r="BM71" s="18" t="s">
        <v>510</v>
      </c>
    </row>
    <row r="72" spans="1:93" ht="29.45" customHeight="1">
      <c r="A72" s="173"/>
      <c r="B72" s="544"/>
      <c r="C72" s="171"/>
      <c r="D72" s="172"/>
      <c r="E72" s="172"/>
      <c r="F72" s="171"/>
      <c r="G72" s="173"/>
      <c r="H72" s="173"/>
      <c r="I72" s="173"/>
      <c r="J72" s="173"/>
      <c r="K72" s="173"/>
      <c r="L72" s="173"/>
      <c r="M72" s="173"/>
      <c r="N72" s="173"/>
      <c r="O72" s="473"/>
      <c r="P72" s="173"/>
      <c r="Q72" s="467"/>
      <c r="R72" s="173"/>
      <c r="S72" s="173"/>
      <c r="T72" s="173"/>
      <c r="U72" s="173"/>
      <c r="V72" s="173"/>
      <c r="W72" s="173"/>
      <c r="X72" s="173"/>
      <c r="Y72" s="173"/>
      <c r="Z72" s="173"/>
      <c r="AA72" s="173"/>
      <c r="AB72" s="173"/>
      <c r="AC72" s="173"/>
      <c r="AD72" s="173"/>
      <c r="AE72" s="473"/>
      <c r="AF72" s="173"/>
      <c r="AG72" s="467"/>
      <c r="AH72" s="173"/>
      <c r="AI72" s="173"/>
      <c r="AJ72" s="173"/>
      <c r="AK72" s="173"/>
      <c r="AL72" s="173"/>
      <c r="AM72" s="173"/>
      <c r="AN72" s="173"/>
      <c r="AO72" s="173"/>
      <c r="AP72" s="173"/>
      <c r="AQ72" s="173"/>
      <c r="AR72" s="173"/>
      <c r="AS72" s="173"/>
      <c r="AT72" s="473"/>
      <c r="AU72" s="173"/>
      <c r="AX72" s="18" t="str">
        <f>比較地域マスタ!AD7</f>
        <v>36403</v>
      </c>
      <c r="AY72" s="18" t="str">
        <f>IF(IFERROR(比較地域マスタ!$AE7,"")=0,"",IFERROR(比較地域マスタ!$AE7,""))</f>
        <v>藍住町</v>
      </c>
      <c r="AZ72" s="16"/>
      <c r="BA72" s="22">
        <v>1</v>
      </c>
      <c r="BB72" s="22">
        <v>1</v>
      </c>
      <c r="BC72" s="18" t="str">
        <f>AX72</f>
        <v>36403</v>
      </c>
      <c r="BD72" s="18" t="str">
        <f>AY72</f>
        <v>藍住町</v>
      </c>
      <c r="BE72" s="33">
        <f>VLOOKUP(BC72&amp;"_"&amp;$AZ$9,データシート3!A:AB,MATCH("ea_"&amp;"太陽光（建物系）"&amp;"_年間発電",データシート3!$A$1:$AB$1,0),0)/10^3+VLOOKUP(BC72&amp;"_"&amp;$AZ$9,データシート3!A:AB,MATCH("ea_"&amp;"太陽光（土地系）"&amp;"_年間発電",データシート3!$A$1:$AB$1,0),0)/10^3</f>
        <v>243031.31400000001</v>
      </c>
      <c r="BF72" s="33">
        <f>VLOOKUP(BC72&amp;"_"&amp;$AZ$9,データシート3!A:AB,MATCH("ea_"&amp;"風力（陸上）"&amp;"_年間発電",データシート3!$A$1:$AB$1,0),0)/10^3</f>
        <v>0</v>
      </c>
      <c r="BG72" s="33">
        <f>VLOOKUP(BC72&amp;"_"&amp;$AZ$9,データシート3!A:AB,MATCH("ea_"&amp;"中小水（河川）"&amp;"_年間発電",データシート3!$A$1:$AB$1,0),0)/10^3+VLOOKUP(BC72&amp;"_"&amp;$AZ$9,データシート3!A:AB,MATCH("ea_"&amp;"中小水（農業用水路）"&amp;"_年間発電",データシート3!$A$1:$AB$1,0),0)/10^3</f>
        <v>0</v>
      </c>
      <c r="BH72" s="33">
        <f>VLOOKUP(BC72&amp;"_"&amp;$AZ$9,データシート3!A:AB,MATCH("ea_"&amp;"地熱（蒸気フラッシュ発電）"&amp;"_年間発電",データシート3!$A$1:$AB$1,0),0)/10^3+VLOOKUP(BC72&amp;"_"&amp;$AZ$9,データシート3!A:AB,MATCH("ea_"&amp;"地熱（バイナリー発電）"&amp;"_年間発電",データシート3!$A$1:$AB$1,0),0)/10^3+VLOOKUP(BC72&amp;"_"&amp;$AZ$9,データシート3!A:AB,MATCH("ea_"&amp;"地熱（低温バイナリー発電）"&amp;"_年間発電",データシート3!$A$1:$AB$1,0),0)/10^3</f>
        <v>0</v>
      </c>
      <c r="BI72" s="33">
        <f>SUM(BE72:BH72)</f>
        <v>243031.31400000001</v>
      </c>
      <c r="BJ72" s="33">
        <f>(VLOOKUP($BC72&amp;"_"&amp;$AZ$8,データシート3!$A:$AN,MATCH("da_合計",データシート3!$A$1:$AN$1,0),0))/10^3</f>
        <v>227919.52299505399</v>
      </c>
      <c r="BK72" s="33">
        <f t="shared" ref="BK72:BK103" si="21">BI72-BJ72</f>
        <v>15111.791004946019</v>
      </c>
      <c r="BL72" s="33">
        <f t="shared" ref="BL72:BL103" si="22">IF(BK72&gt;0,0,BK72)</f>
        <v>0</v>
      </c>
      <c r="BM72" s="33">
        <f t="shared" ref="BM72:BM103" si="23">IF(BK72&gt;0,BK72,0)</f>
        <v>15111.791004946019</v>
      </c>
    </row>
    <row r="73" spans="1:93" ht="29.45" customHeight="1">
      <c r="A73" s="173"/>
      <c r="B73" s="544"/>
      <c r="C73" s="171"/>
      <c r="D73" s="172"/>
      <c r="E73" s="172"/>
      <c r="F73" s="171"/>
      <c r="G73" s="173"/>
      <c r="H73" s="173"/>
      <c r="I73" s="173"/>
      <c r="J73" s="173"/>
      <c r="K73" s="173"/>
      <c r="L73" s="173"/>
      <c r="M73" s="173"/>
      <c r="N73" s="173"/>
      <c r="O73" s="473"/>
      <c r="P73" s="173"/>
      <c r="Q73" s="467"/>
      <c r="R73" s="173"/>
      <c r="S73" s="173"/>
      <c r="T73" s="173"/>
      <c r="U73" s="173"/>
      <c r="V73" s="173"/>
      <c r="W73" s="173"/>
      <c r="X73" s="173"/>
      <c r="Y73" s="173"/>
      <c r="Z73" s="173"/>
      <c r="AA73" s="173"/>
      <c r="AB73" s="173"/>
      <c r="AC73" s="173"/>
      <c r="AD73" s="173"/>
      <c r="AE73" s="473"/>
      <c r="AF73" s="173"/>
      <c r="AG73" s="467"/>
      <c r="AH73" s="173"/>
      <c r="AI73" s="173"/>
      <c r="AJ73" s="173"/>
      <c r="AK73" s="173"/>
      <c r="AL73" s="173"/>
      <c r="AM73" s="173"/>
      <c r="AN73" s="173"/>
      <c r="AO73" s="173"/>
      <c r="AP73" s="173"/>
      <c r="AQ73" s="173"/>
      <c r="AR73" s="173"/>
      <c r="AS73" s="173"/>
      <c r="AT73" s="473"/>
      <c r="AU73" s="173"/>
      <c r="AX73" s="18" t="str">
        <f>比較地域マスタ!AD8</f>
        <v>36204</v>
      </c>
      <c r="AY73" s="18" t="str">
        <f>IF(IFERROR(比較地域マスタ!$AE8,"")=0,"",IFERROR(比較地域マスタ!$AE8,""))</f>
        <v>阿南市</v>
      </c>
      <c r="AZ73" s="16"/>
      <c r="BA73" s="22">
        <v>2</v>
      </c>
      <c r="BB73" s="22">
        <v>1</v>
      </c>
      <c r="BC73" s="18" t="str">
        <f t="shared" ref="BC73:BC136" si="24">AX73</f>
        <v>36204</v>
      </c>
      <c r="BD73" s="18" t="str">
        <f t="shared" ref="BD73:BD136" si="25">AY73</f>
        <v>阿南市</v>
      </c>
      <c r="BE73" s="33">
        <f>VLOOKUP(BC73&amp;"_"&amp;$AZ$9,データシート3!A:AB,MATCH("ea_"&amp;"太陽光（建物系）"&amp;"_年間発電",データシート3!$A$1:$AB$1,0),0)/10^3+VLOOKUP(BC73&amp;"_"&amp;$AZ$9,データシート3!A:AB,MATCH("ea_"&amp;"太陽光（土地系）"&amp;"_年間発電",データシート3!$A$1:$AB$1,0),0)/10^3</f>
        <v>2071914.2380000001</v>
      </c>
      <c r="BF73" s="33">
        <f>VLOOKUP(BC73&amp;"_"&amp;$AZ$9,データシート3!A:AB,MATCH("ea_"&amp;"風力（陸上）"&amp;"_年間発電",データシート3!$A$1:$AB$1,0),0)/10^3</f>
        <v>306099.815</v>
      </c>
      <c r="BG73" s="33">
        <f>VLOOKUP(BC73&amp;"_"&amp;$AZ$9,データシート3!A:AB,MATCH("ea_"&amp;"中小水（河川）"&amp;"_年間発電",データシート3!$A$1:$AB$1,0),0)/10^3+VLOOKUP(BC73&amp;"_"&amp;$AZ$9,データシート3!A:AB,MATCH("ea_"&amp;"中小水（農業用水路）"&amp;"_年間発電",データシート3!$A$1:$AB$1,0),0)/10^3</f>
        <v>791.09699999999987</v>
      </c>
      <c r="BH73" s="33">
        <f>VLOOKUP(BC73&amp;"_"&amp;$AZ$9,データシート3!A:AB,MATCH("ea_"&amp;"地熱（蒸気フラッシュ発電）"&amp;"_年間発電",データシート3!$A$1:$AB$1,0),0)/10^3+VLOOKUP(BC73&amp;"_"&amp;$AZ$9,データシート3!A:AB,MATCH("ea_"&amp;"地熱（バイナリー発電）"&amp;"_年間発電",データシート3!$A$1:$AB$1,0),0)/10^3+VLOOKUP(BC73&amp;"_"&amp;$AZ$9,データシート3!A:AB,MATCH("ea_"&amp;"地熱（低温バイナリー発電）"&amp;"_年間発電",データシート3!$A$1:$AB$1,0),0)/10^3</f>
        <v>0</v>
      </c>
      <c r="BI73" s="33">
        <f t="shared" ref="BI73:BI136" si="26">SUM(BE73:BH73)</f>
        <v>2378805.1500000004</v>
      </c>
      <c r="BJ73" s="33">
        <f>(VLOOKUP($BC73&amp;"_"&amp;$AZ$8,データシート3!$A:$AN,MATCH("da_合計",データシート3!$A$1:$AN$1,0),0))/10^3</f>
        <v>822286.3962772619</v>
      </c>
      <c r="BK73" s="33">
        <f t="shared" si="21"/>
        <v>1556518.7537227385</v>
      </c>
      <c r="BL73" s="33">
        <f t="shared" si="22"/>
        <v>0</v>
      </c>
      <c r="BM73" s="33">
        <f t="shared" si="23"/>
        <v>1556518.7537227385</v>
      </c>
      <c r="BW73" s="989"/>
    </row>
    <row r="74" spans="1:93" ht="29.45" customHeight="1">
      <c r="A74" s="173"/>
      <c r="B74" s="544"/>
      <c r="C74" s="171"/>
      <c r="D74" s="172"/>
      <c r="E74" s="172"/>
      <c r="F74" s="171"/>
      <c r="G74" s="173"/>
      <c r="H74" s="173"/>
      <c r="I74" s="173"/>
      <c r="J74" s="173"/>
      <c r="K74" s="173"/>
      <c r="L74" s="173"/>
      <c r="M74" s="173"/>
      <c r="N74" s="173"/>
      <c r="O74" s="473"/>
      <c r="P74" s="173"/>
      <c r="Q74" s="467"/>
      <c r="R74" s="173"/>
      <c r="S74" s="173"/>
      <c r="T74" s="173"/>
      <c r="U74" s="173"/>
      <c r="V74" s="173"/>
      <c r="W74" s="173"/>
      <c r="X74" s="173"/>
      <c r="Y74" s="173"/>
      <c r="Z74" s="173"/>
      <c r="AA74" s="173"/>
      <c r="AB74" s="173"/>
      <c r="AC74" s="173"/>
      <c r="AD74" s="173"/>
      <c r="AE74" s="473"/>
      <c r="AF74" s="173"/>
      <c r="AG74" s="467"/>
      <c r="AH74" s="173"/>
      <c r="AI74" s="173"/>
      <c r="AJ74" s="173"/>
      <c r="AK74" s="173"/>
      <c r="AL74" s="173"/>
      <c r="AM74" s="173"/>
      <c r="AN74" s="173"/>
      <c r="AO74" s="173"/>
      <c r="AP74" s="173"/>
      <c r="AQ74" s="173"/>
      <c r="AR74" s="173"/>
      <c r="AS74" s="173"/>
      <c r="AT74" s="473"/>
      <c r="AU74" s="173"/>
      <c r="AX74" s="18" t="str">
        <f>比較地域マスタ!AD9</f>
        <v>36206</v>
      </c>
      <c r="AY74" s="18" t="str">
        <f>IF(IFERROR(比較地域マスタ!$AE9,"")=0,"",IFERROR(比較地域マスタ!$AE9,""))</f>
        <v>阿波市</v>
      </c>
      <c r="AZ74" s="16"/>
      <c r="BA74" s="22">
        <v>3</v>
      </c>
      <c r="BB74" s="22">
        <v>1</v>
      </c>
      <c r="BC74" s="18" t="str">
        <f t="shared" si="24"/>
        <v>36206</v>
      </c>
      <c r="BD74" s="18" t="str">
        <f t="shared" si="25"/>
        <v>阿波市</v>
      </c>
      <c r="BE74" s="33">
        <f>VLOOKUP(BC74&amp;"_"&amp;$AZ$9,データシート3!A:AB,MATCH("ea_"&amp;"太陽光（建物系）"&amp;"_年間発電",データシート3!$A$1:$AB$1,0),0)/10^3+VLOOKUP(BC74&amp;"_"&amp;$AZ$9,データシート3!A:AB,MATCH("ea_"&amp;"太陽光（土地系）"&amp;"_年間発電",データシート3!$A$1:$AB$1,0),0)/10^3</f>
        <v>1361357.2</v>
      </c>
      <c r="BF74" s="33">
        <f>VLOOKUP(BC74&amp;"_"&amp;$AZ$9,データシート3!A:AB,MATCH("ea_"&amp;"風力（陸上）"&amp;"_年間発電",データシート3!$A$1:$AB$1,0),0)/10^3</f>
        <v>210820.03</v>
      </c>
      <c r="BG74" s="33">
        <f>VLOOKUP(BC74&amp;"_"&amp;$AZ$9,データシート3!A:AB,MATCH("ea_"&amp;"中小水（河川）"&amp;"_年間発電",データシート3!$A$1:$AB$1,0),0)/10^3+VLOOKUP(BC74&amp;"_"&amp;$AZ$9,データシート3!A:AB,MATCH("ea_"&amp;"中小水（農業用水路）"&amp;"_年間発電",データシート3!$A$1:$AB$1,0),0)/10^3</f>
        <v>0</v>
      </c>
      <c r="BH74" s="33">
        <f>VLOOKUP(BC74&amp;"_"&amp;$AZ$9,データシート3!A:AB,MATCH("ea_"&amp;"地熱（蒸気フラッシュ発電）"&amp;"_年間発電",データシート3!$A$1:$AB$1,0),0)/10^3+VLOOKUP(BC74&amp;"_"&amp;$AZ$9,データシート3!A:AB,MATCH("ea_"&amp;"地熱（バイナリー発電）"&amp;"_年間発電",データシート3!$A$1:$AB$1,0),0)/10^3+VLOOKUP(BC74&amp;"_"&amp;$AZ$9,データシート3!A:AB,MATCH("ea_"&amp;"地熱（低温バイナリー発電）"&amp;"_年間発電",データシート3!$A$1:$AB$1,0),0)/10^3</f>
        <v>0</v>
      </c>
      <c r="BI74" s="33">
        <f t="shared" si="26"/>
        <v>1572177.23</v>
      </c>
      <c r="BJ74" s="33">
        <f>(VLOOKUP($BC74&amp;"_"&amp;$AZ$8,データシート3!$A:$AN,MATCH("da_合計",データシート3!$A$1:$AN$1,0),0))/10^3</f>
        <v>194325.23135430901</v>
      </c>
      <c r="BK74" s="33">
        <f t="shared" si="21"/>
        <v>1377851.998645691</v>
      </c>
      <c r="BL74" s="33">
        <f t="shared" si="22"/>
        <v>0</v>
      </c>
      <c r="BM74" s="33">
        <f t="shared" si="23"/>
        <v>1377851.998645691</v>
      </c>
      <c r="BW74" s="989"/>
    </row>
    <row r="75" spans="1:93" ht="29.45" customHeight="1">
      <c r="A75" s="173"/>
      <c r="B75" s="544"/>
      <c r="C75" s="171"/>
      <c r="D75" s="172"/>
      <c r="E75" s="172"/>
      <c r="F75" s="171"/>
      <c r="G75" s="173"/>
      <c r="H75" s="173"/>
      <c r="I75" s="173"/>
      <c r="J75" s="173"/>
      <c r="K75" s="173"/>
      <c r="L75" s="173"/>
      <c r="M75" s="173"/>
      <c r="N75" s="173"/>
      <c r="O75" s="473"/>
      <c r="P75" s="173"/>
      <c r="Q75" s="467"/>
      <c r="R75" s="173"/>
      <c r="S75" s="173"/>
      <c r="T75" s="173"/>
      <c r="U75" s="173"/>
      <c r="V75" s="173"/>
      <c r="W75" s="173"/>
      <c r="X75" s="173"/>
      <c r="Y75" s="173"/>
      <c r="Z75" s="173"/>
      <c r="AA75" s="173"/>
      <c r="AB75" s="173"/>
      <c r="AC75" s="173"/>
      <c r="AD75" s="173"/>
      <c r="AE75" s="473"/>
      <c r="AF75" s="173"/>
      <c r="AG75" s="467"/>
      <c r="AH75" s="173"/>
      <c r="AI75" s="173"/>
      <c r="AJ75" s="173"/>
      <c r="AK75" s="173"/>
      <c r="AL75" s="173"/>
      <c r="AM75" s="173"/>
      <c r="AN75" s="173"/>
      <c r="AO75" s="173"/>
      <c r="AP75" s="173"/>
      <c r="AQ75" s="173"/>
      <c r="AR75" s="173"/>
      <c r="AS75" s="173"/>
      <c r="AT75" s="473"/>
      <c r="AU75" s="173"/>
      <c r="AX75" s="18" t="str">
        <f>比較地域マスタ!AD10</f>
        <v>36341</v>
      </c>
      <c r="AY75" s="18" t="str">
        <f>IF(IFERROR(比較地域マスタ!$AE10,"")=0,"",IFERROR(比較地域マスタ!$AE10,""))</f>
        <v>石井町</v>
      </c>
      <c r="AZ75" s="16"/>
      <c r="BA75" s="22">
        <v>4</v>
      </c>
      <c r="BB75" s="22">
        <v>1</v>
      </c>
      <c r="BC75" s="18" t="str">
        <f t="shared" si="24"/>
        <v>36341</v>
      </c>
      <c r="BD75" s="18" t="str">
        <f t="shared" si="25"/>
        <v>石井町</v>
      </c>
      <c r="BE75" s="33">
        <f>VLOOKUP(BC75&amp;"_"&amp;$AZ$9,データシート3!A:AB,MATCH("ea_"&amp;"太陽光（建物系）"&amp;"_年間発電",データシート3!$A$1:$AB$1,0),0)/10^3+VLOOKUP(BC75&amp;"_"&amp;$AZ$9,データシート3!A:AB,MATCH("ea_"&amp;"太陽光（土地系）"&amp;"_年間発電",データシート3!$A$1:$AB$1,0),0)/10^3</f>
        <v>309024.22899999993</v>
      </c>
      <c r="BF75" s="33">
        <f>VLOOKUP(BC75&amp;"_"&amp;$AZ$9,データシート3!A:AB,MATCH("ea_"&amp;"風力（陸上）"&amp;"_年間発電",データシート3!$A$1:$AB$1,0),0)/10^3</f>
        <v>571.58100000000002</v>
      </c>
      <c r="BG75" s="33">
        <f>VLOOKUP(BC75&amp;"_"&amp;$AZ$9,データシート3!A:AB,MATCH("ea_"&amp;"中小水（河川）"&amp;"_年間発電",データシート3!$A$1:$AB$1,0),0)/10^3+VLOOKUP(BC75&amp;"_"&amp;$AZ$9,データシート3!A:AB,MATCH("ea_"&amp;"中小水（農業用水路）"&amp;"_年間発電",データシート3!$A$1:$AB$1,0),0)/10^3</f>
        <v>0</v>
      </c>
      <c r="BH75" s="33">
        <f>VLOOKUP(BC75&amp;"_"&amp;$AZ$9,データシート3!A:AB,MATCH("ea_"&amp;"地熱（蒸気フラッシュ発電）"&amp;"_年間発電",データシート3!$A$1:$AB$1,0),0)/10^3+VLOOKUP(BC75&amp;"_"&amp;$AZ$9,データシート3!A:AB,MATCH("ea_"&amp;"地熱（バイナリー発電）"&amp;"_年間発電",データシート3!$A$1:$AB$1,0),0)/10^3+VLOOKUP(BC75&amp;"_"&amp;$AZ$9,データシート3!A:AB,MATCH("ea_"&amp;"地熱（低温バイナリー発電）"&amp;"_年間発電",データシート3!$A$1:$AB$1,0),0)/10^3</f>
        <v>0</v>
      </c>
      <c r="BI75" s="33">
        <f t="shared" si="26"/>
        <v>309595.80999999994</v>
      </c>
      <c r="BJ75" s="33">
        <f>(VLOOKUP($BC75&amp;"_"&amp;$AZ$8,データシート3!$A:$AN,MATCH("da_合計",データシート3!$A$1:$AN$1,0),0))/10^3</f>
        <v>143084.64908533767</v>
      </c>
      <c r="BK75" s="33">
        <f t="shared" si="21"/>
        <v>166511.16091466226</v>
      </c>
      <c r="BL75" s="33">
        <f t="shared" si="22"/>
        <v>0</v>
      </c>
      <c r="BM75" s="33">
        <f t="shared" si="23"/>
        <v>166511.16091466226</v>
      </c>
      <c r="BW75" s="989"/>
    </row>
    <row r="76" spans="1:93" ht="30" customHeight="1">
      <c r="A76" s="173"/>
      <c r="B76" s="544"/>
      <c r="C76" s="171"/>
      <c r="D76" s="172"/>
      <c r="E76" s="172"/>
      <c r="F76" s="171"/>
      <c r="G76" s="173"/>
      <c r="H76" s="173"/>
      <c r="I76" s="173"/>
      <c r="J76" s="173"/>
      <c r="K76" s="173"/>
      <c r="L76" s="173"/>
      <c r="M76" s="173"/>
      <c r="N76" s="173"/>
      <c r="O76" s="473"/>
      <c r="P76" s="173"/>
      <c r="Q76" s="467"/>
      <c r="R76" s="173"/>
      <c r="S76" s="173"/>
      <c r="T76" s="173"/>
      <c r="U76" s="173"/>
      <c r="V76" s="173"/>
      <c r="W76" s="173"/>
      <c r="X76" s="173"/>
      <c r="Y76" s="173"/>
      <c r="Z76" s="173"/>
      <c r="AA76" s="173"/>
      <c r="AB76" s="173"/>
      <c r="AC76" s="173"/>
      <c r="AD76" s="173"/>
      <c r="AE76" s="473"/>
      <c r="AF76" s="173"/>
      <c r="AG76" s="467"/>
      <c r="AH76" s="173"/>
      <c r="AI76" s="173"/>
      <c r="AJ76" s="173"/>
      <c r="AK76" s="173"/>
      <c r="AL76" s="173"/>
      <c r="AM76" s="173"/>
      <c r="AN76" s="173"/>
      <c r="AO76" s="173"/>
      <c r="AP76" s="173"/>
      <c r="AQ76" s="173"/>
      <c r="AR76" s="173"/>
      <c r="AS76" s="173"/>
      <c r="AT76" s="473"/>
      <c r="AU76" s="173"/>
      <c r="AX76" s="18" t="str">
        <f>比較地域マスタ!AD11</f>
        <v>36404</v>
      </c>
      <c r="AY76" s="18" t="str">
        <f>IF(IFERROR(比較地域マスタ!$AE11,"")=0,"",IFERROR(比較地域マスタ!$AE11,""))</f>
        <v>板野町</v>
      </c>
      <c r="AZ76" s="16"/>
      <c r="BA76" s="22">
        <v>5</v>
      </c>
      <c r="BB76" s="22">
        <v>1</v>
      </c>
      <c r="BC76" s="18" t="str">
        <f t="shared" si="24"/>
        <v>36404</v>
      </c>
      <c r="BD76" s="18" t="str">
        <f t="shared" si="25"/>
        <v>板野町</v>
      </c>
      <c r="BE76" s="33">
        <f>VLOOKUP(BC76&amp;"_"&amp;$AZ$9,データシート3!A:AB,MATCH("ea_"&amp;"太陽光（建物系）"&amp;"_年間発電",データシート3!$A$1:$AB$1,0),0)/10^3+VLOOKUP(BC76&amp;"_"&amp;$AZ$9,データシート3!A:AB,MATCH("ea_"&amp;"太陽光（土地系）"&amp;"_年間発電",データシート3!$A$1:$AB$1,0),0)/10^3</f>
        <v>202389.446</v>
      </c>
      <c r="BF76" s="33">
        <f>VLOOKUP(BC76&amp;"_"&amp;$AZ$9,データシート3!A:AB,MATCH("ea_"&amp;"風力（陸上）"&amp;"_年間発電",データシート3!$A$1:$AB$1,0),0)/10^3</f>
        <v>46694.00299999999</v>
      </c>
      <c r="BG76" s="33">
        <f>VLOOKUP(BC76&amp;"_"&amp;$AZ$9,データシート3!A:AB,MATCH("ea_"&amp;"中小水（河川）"&amp;"_年間発電",データシート3!$A$1:$AB$1,0),0)/10^3+VLOOKUP(BC76&amp;"_"&amp;$AZ$9,データシート3!A:AB,MATCH("ea_"&amp;"中小水（農業用水路）"&amp;"_年間発電",データシート3!$A$1:$AB$1,0),0)/10^3</f>
        <v>0</v>
      </c>
      <c r="BH76" s="33">
        <f>VLOOKUP(BC76&amp;"_"&amp;$AZ$9,データシート3!A:AB,MATCH("ea_"&amp;"地熱（蒸気フラッシュ発電）"&amp;"_年間発電",データシート3!$A$1:$AB$1,0),0)/10^3+VLOOKUP(BC76&amp;"_"&amp;$AZ$9,データシート3!A:AB,MATCH("ea_"&amp;"地熱（バイナリー発電）"&amp;"_年間発電",データシート3!$A$1:$AB$1,0),0)/10^3+VLOOKUP(BC76&amp;"_"&amp;$AZ$9,データシート3!A:AB,MATCH("ea_"&amp;"地熱（低温バイナリー発電）"&amp;"_年間発電",データシート3!$A$1:$AB$1,0),0)/10^3</f>
        <v>0</v>
      </c>
      <c r="BI76" s="33">
        <f t="shared" si="26"/>
        <v>249083.44899999999</v>
      </c>
      <c r="BJ76" s="33">
        <f>(VLOOKUP($BC76&amp;"_"&amp;$AZ$8,データシート3!$A:$AN,MATCH("da_合計",データシート3!$A$1:$AN$1,0),0))/10^3</f>
        <v>229938.09623843088</v>
      </c>
      <c r="BK76" s="33">
        <f t="shared" si="21"/>
        <v>19145.352761569113</v>
      </c>
      <c r="BL76" s="33">
        <f t="shared" si="22"/>
        <v>0</v>
      </c>
      <c r="BM76" s="33">
        <f t="shared" si="23"/>
        <v>19145.352761569113</v>
      </c>
      <c r="BW76" s="989"/>
    </row>
    <row r="77" spans="1:93" ht="30" customHeight="1">
      <c r="A77" s="173"/>
      <c r="B77" s="544"/>
      <c r="C77" s="171"/>
      <c r="D77" s="172"/>
      <c r="E77" s="172"/>
      <c r="F77" s="171"/>
      <c r="G77" s="173"/>
      <c r="H77" s="173"/>
      <c r="I77" s="173"/>
      <c r="J77" s="173"/>
      <c r="K77" s="173"/>
      <c r="L77" s="173"/>
      <c r="M77" s="173"/>
      <c r="N77" s="173"/>
      <c r="O77" s="473"/>
      <c r="P77" s="173"/>
      <c r="Q77" s="467"/>
      <c r="R77" s="173"/>
      <c r="S77" s="173"/>
      <c r="T77" s="173"/>
      <c r="U77" s="173"/>
      <c r="V77" s="173"/>
      <c r="W77" s="173"/>
      <c r="X77" s="173"/>
      <c r="Y77" s="173"/>
      <c r="Z77" s="173"/>
      <c r="AA77" s="173"/>
      <c r="AB77" s="173"/>
      <c r="AC77" s="173"/>
      <c r="AD77" s="173"/>
      <c r="AE77" s="473"/>
      <c r="AF77" s="173"/>
      <c r="AG77" s="467"/>
      <c r="AH77" s="173"/>
      <c r="AI77" s="173"/>
      <c r="AJ77" s="173"/>
      <c r="AK77" s="173"/>
      <c r="AL77" s="173"/>
      <c r="AM77" s="173"/>
      <c r="AN77" s="173"/>
      <c r="AO77" s="173"/>
      <c r="AP77" s="173"/>
      <c r="AQ77" s="173"/>
      <c r="AR77" s="173"/>
      <c r="AS77" s="173"/>
      <c r="AT77" s="473"/>
      <c r="AU77" s="173"/>
      <c r="AX77" s="18" t="str">
        <f>比較地域マスタ!AD12</f>
        <v>36388</v>
      </c>
      <c r="AY77" s="18" t="str">
        <f>IF(IFERROR(比較地域マスタ!$AE12,"")=0,"",IFERROR(比較地域マスタ!$AE12,""))</f>
        <v>海陽町</v>
      </c>
      <c r="AZ77" s="16"/>
      <c r="BA77" s="22">
        <v>6</v>
      </c>
      <c r="BB77" s="22">
        <v>1</v>
      </c>
      <c r="BC77" s="18" t="str">
        <f t="shared" si="24"/>
        <v>36388</v>
      </c>
      <c r="BD77" s="18" t="str">
        <f t="shared" si="25"/>
        <v>海陽町</v>
      </c>
      <c r="BE77" s="33">
        <f>VLOOKUP(BC77&amp;"_"&amp;$AZ$9,データシート3!A:AB,MATCH("ea_"&amp;"太陽光（建物系）"&amp;"_年間発電",データシート3!$A$1:$AB$1,0),0)/10^3+VLOOKUP(BC77&amp;"_"&amp;$AZ$9,データシート3!A:AB,MATCH("ea_"&amp;"太陽光（土地系）"&amp;"_年間発電",データシート3!$A$1:$AB$1,0),0)/10^3</f>
        <v>262495.24799999996</v>
      </c>
      <c r="BF77" s="33">
        <f>VLOOKUP(BC77&amp;"_"&amp;$AZ$9,データシート3!A:AB,MATCH("ea_"&amp;"風力（陸上）"&amp;"_年間発電",データシート3!$A$1:$AB$1,0),0)/10^3</f>
        <v>98423.288</v>
      </c>
      <c r="BG77" s="33">
        <f>VLOOKUP(BC77&amp;"_"&amp;$AZ$9,データシート3!A:AB,MATCH("ea_"&amp;"中小水（河川）"&amp;"_年間発電",データシート3!$A$1:$AB$1,0),0)/10^3+VLOOKUP(BC77&amp;"_"&amp;$AZ$9,データシート3!A:AB,MATCH("ea_"&amp;"中小水（農業用水路）"&amp;"_年間発電",データシート3!$A$1:$AB$1,0),0)/10^3</f>
        <v>4129.5450000000001</v>
      </c>
      <c r="BH77" s="33">
        <f>VLOOKUP(BC77&amp;"_"&amp;$AZ$9,データシート3!A:AB,MATCH("ea_"&amp;"地熱（蒸気フラッシュ発電）"&amp;"_年間発電",データシート3!$A$1:$AB$1,0),0)/10^3+VLOOKUP(BC77&amp;"_"&amp;$AZ$9,データシート3!A:AB,MATCH("ea_"&amp;"地熱（バイナリー発電）"&amp;"_年間発電",データシート3!$A$1:$AB$1,0),0)/10^3+VLOOKUP(BC77&amp;"_"&amp;$AZ$9,データシート3!A:AB,MATCH("ea_"&amp;"地熱（低温バイナリー発電）"&amp;"_年間発電",データシート3!$A$1:$AB$1,0),0)/10^3</f>
        <v>0</v>
      </c>
      <c r="BI77" s="33">
        <f t="shared" si="26"/>
        <v>365048.08099999995</v>
      </c>
      <c r="BJ77" s="33">
        <f>(VLOOKUP($BC77&amp;"_"&amp;$AZ$8,データシート3!$A:$AN,MATCH("da_合計",データシート3!$A$1:$AN$1,0),0))/10^3</f>
        <v>61473.572594480407</v>
      </c>
      <c r="BK77" s="33">
        <f t="shared" si="21"/>
        <v>303574.50840551953</v>
      </c>
      <c r="BL77" s="33">
        <f t="shared" si="22"/>
        <v>0</v>
      </c>
      <c r="BM77" s="33">
        <f t="shared" si="23"/>
        <v>303574.50840551953</v>
      </c>
      <c r="BW77" s="989"/>
    </row>
    <row r="78" spans="1:93" ht="30" customHeight="1">
      <c r="A78" s="173"/>
      <c r="B78" s="544"/>
      <c r="C78" s="171"/>
      <c r="D78" s="172"/>
      <c r="E78" s="172"/>
      <c r="F78" s="171"/>
      <c r="G78" s="173"/>
      <c r="H78" s="173"/>
      <c r="I78" s="173"/>
      <c r="J78" s="173"/>
      <c r="K78" s="173"/>
      <c r="L78" s="173"/>
      <c r="M78" s="173"/>
      <c r="N78" s="173"/>
      <c r="O78" s="473"/>
      <c r="P78" s="173"/>
      <c r="Q78" s="467"/>
      <c r="R78" s="173"/>
      <c r="S78" s="173"/>
      <c r="T78" s="173"/>
      <c r="U78" s="173"/>
      <c r="V78" s="173"/>
      <c r="W78" s="173"/>
      <c r="X78" s="173"/>
      <c r="Y78" s="173"/>
      <c r="Z78" s="173"/>
      <c r="AA78" s="173"/>
      <c r="AB78" s="173"/>
      <c r="AC78" s="173"/>
      <c r="AD78" s="173"/>
      <c r="AE78" s="473"/>
      <c r="AF78" s="173"/>
      <c r="AG78" s="467"/>
      <c r="AH78" s="173"/>
      <c r="AI78" s="173"/>
      <c r="AJ78" s="173"/>
      <c r="AK78" s="173"/>
      <c r="AL78" s="173"/>
      <c r="AM78" s="173"/>
      <c r="AN78" s="173"/>
      <c r="AO78" s="173"/>
      <c r="AP78" s="173"/>
      <c r="AQ78" s="173"/>
      <c r="AR78" s="173"/>
      <c r="AS78" s="173"/>
      <c r="AT78" s="473"/>
      <c r="AU78" s="173"/>
      <c r="AX78" s="18" t="str">
        <f>比較地域マスタ!AD13</f>
        <v>36301</v>
      </c>
      <c r="AY78" s="18" t="str">
        <f>IF(IFERROR(比較地域マスタ!$AE13,"")=0,"",IFERROR(比較地域マスタ!$AE13,""))</f>
        <v>勝浦町</v>
      </c>
      <c r="AZ78" s="16"/>
      <c r="BA78" s="22">
        <v>7</v>
      </c>
      <c r="BB78" s="22">
        <v>1</v>
      </c>
      <c r="BC78" s="18" t="str">
        <f t="shared" si="24"/>
        <v>36301</v>
      </c>
      <c r="BD78" s="18" t="str">
        <f t="shared" si="25"/>
        <v>勝浦町</v>
      </c>
      <c r="BE78" s="33">
        <f>VLOOKUP(BC78&amp;"_"&amp;$AZ$9,データシート3!A:AB,MATCH("ea_"&amp;"太陽光（建物系）"&amp;"_年間発電",データシート3!$A$1:$AB$1,0),0)/10^3+VLOOKUP(BC78&amp;"_"&amp;$AZ$9,データシート3!A:AB,MATCH("ea_"&amp;"太陽光（土地系）"&amp;"_年間発電",データシート3!$A$1:$AB$1,0),0)/10^3</f>
        <v>149421.72899999999</v>
      </c>
      <c r="BF78" s="33">
        <f>VLOOKUP(BC78&amp;"_"&amp;$AZ$9,データシート3!A:AB,MATCH("ea_"&amp;"風力（陸上）"&amp;"_年間発電",データシート3!$A$1:$AB$1,0),0)/10^3</f>
        <v>225743.889</v>
      </c>
      <c r="BG78" s="33">
        <f>VLOOKUP(BC78&amp;"_"&amp;$AZ$9,データシート3!A:AB,MATCH("ea_"&amp;"中小水（河川）"&amp;"_年間発電",データシート3!$A$1:$AB$1,0),0)/10^3+VLOOKUP(BC78&amp;"_"&amp;$AZ$9,データシート3!A:AB,MATCH("ea_"&amp;"中小水（農業用水路）"&amp;"_年間発電",データシート3!$A$1:$AB$1,0),0)/10^3</f>
        <v>4806.6639999999998</v>
      </c>
      <c r="BH78" s="33">
        <f>VLOOKUP(BC78&amp;"_"&amp;$AZ$9,データシート3!A:AB,MATCH("ea_"&amp;"地熱（蒸気フラッシュ発電）"&amp;"_年間発電",データシート3!$A$1:$AB$1,0),0)/10^3+VLOOKUP(BC78&amp;"_"&amp;$AZ$9,データシート3!A:AB,MATCH("ea_"&amp;"地熱（バイナリー発電）"&amp;"_年間発電",データシート3!$A$1:$AB$1,0),0)/10^3+VLOOKUP(BC78&amp;"_"&amp;$AZ$9,データシート3!A:AB,MATCH("ea_"&amp;"地熱（低温バイナリー発電）"&amp;"_年間発電",データシート3!$A$1:$AB$1,0),0)/10^3</f>
        <v>0</v>
      </c>
      <c r="BI78" s="33">
        <f t="shared" si="26"/>
        <v>379972.28200000001</v>
      </c>
      <c r="BJ78" s="33">
        <f>(VLOOKUP($BC78&amp;"_"&amp;$AZ$8,データシート3!$A:$AN,MATCH("da_合計",データシート3!$A$1:$AN$1,0),0))/10^3</f>
        <v>35096.406658057815</v>
      </c>
      <c r="BK78" s="33">
        <f t="shared" si="21"/>
        <v>344875.87534194218</v>
      </c>
      <c r="BL78" s="33">
        <f t="shared" si="22"/>
        <v>0</v>
      </c>
      <c r="BM78" s="33">
        <f t="shared" si="23"/>
        <v>344875.87534194218</v>
      </c>
      <c r="BW78" s="989"/>
    </row>
    <row r="79" spans="1:93" ht="30" customHeight="1">
      <c r="A79" s="173"/>
      <c r="B79" s="544"/>
      <c r="C79" s="171"/>
      <c r="D79" s="172"/>
      <c r="E79" s="172"/>
      <c r="F79" s="171"/>
      <c r="G79" s="173"/>
      <c r="H79" s="173"/>
      <c r="I79" s="173"/>
      <c r="J79" s="173"/>
      <c r="K79" s="173"/>
      <c r="L79" s="173"/>
      <c r="M79" s="173"/>
      <c r="N79" s="173"/>
      <c r="O79" s="473"/>
      <c r="P79" s="173"/>
      <c r="Q79" s="467"/>
      <c r="R79" s="173"/>
      <c r="S79" s="173"/>
      <c r="T79" s="173"/>
      <c r="U79" s="173"/>
      <c r="V79" s="173"/>
      <c r="W79" s="173"/>
      <c r="X79" s="173"/>
      <c r="Y79" s="173"/>
      <c r="Z79" s="173"/>
      <c r="AA79" s="173"/>
      <c r="AB79" s="173"/>
      <c r="AC79" s="173"/>
      <c r="AD79" s="173"/>
      <c r="AE79" s="473"/>
      <c r="AF79" s="173"/>
      <c r="AG79" s="467"/>
      <c r="AH79" s="173"/>
      <c r="AI79" s="173"/>
      <c r="AJ79" s="173"/>
      <c r="AK79" s="173"/>
      <c r="AL79" s="173"/>
      <c r="AM79" s="173"/>
      <c r="AN79" s="173"/>
      <c r="AO79" s="173"/>
      <c r="AP79" s="173"/>
      <c r="AQ79" s="173"/>
      <c r="AR79" s="173"/>
      <c r="AS79" s="173"/>
      <c r="AT79" s="473"/>
      <c r="AU79" s="173"/>
      <c r="AX79" s="18" t="str">
        <f>比較地域マスタ!AD14</f>
        <v>36405</v>
      </c>
      <c r="AY79" s="18" t="str">
        <f>IF(IFERROR(比較地域マスタ!$AE14,"")=0,"",IFERROR(比較地域マスタ!$AE14,""))</f>
        <v>上板町</v>
      </c>
      <c r="AZ79" s="16"/>
      <c r="BA79" s="22">
        <v>8</v>
      </c>
      <c r="BB79" s="22">
        <v>1</v>
      </c>
      <c r="BC79" s="18" t="str">
        <f t="shared" si="24"/>
        <v>36405</v>
      </c>
      <c r="BD79" s="18" t="str">
        <f t="shared" si="25"/>
        <v>上板町</v>
      </c>
      <c r="BE79" s="33">
        <f>VLOOKUP(BC79&amp;"_"&amp;$AZ$9,データシート3!A:AB,MATCH("ea_"&amp;"太陽光（建物系）"&amp;"_年間発電",データシート3!$A$1:$AB$1,0),0)/10^3+VLOOKUP(BC79&amp;"_"&amp;$AZ$9,データシート3!A:AB,MATCH("ea_"&amp;"太陽光（土地系）"&amp;"_年間発電",データシート3!$A$1:$AB$1,0),0)/10^3</f>
        <v>269738.07499999995</v>
      </c>
      <c r="BF79" s="33">
        <f>VLOOKUP(BC79&amp;"_"&amp;$AZ$9,データシート3!A:AB,MATCH("ea_"&amp;"風力（陸上）"&amp;"_年間発電",データシート3!$A$1:$AB$1,0),0)/10^3</f>
        <v>30869.18</v>
      </c>
      <c r="BG79" s="33">
        <f>VLOOKUP(BC79&amp;"_"&amp;$AZ$9,データシート3!A:AB,MATCH("ea_"&amp;"中小水（河川）"&amp;"_年間発電",データシート3!$A$1:$AB$1,0),0)/10^3+VLOOKUP(BC79&amp;"_"&amp;$AZ$9,データシート3!A:AB,MATCH("ea_"&amp;"中小水（農業用水路）"&amp;"_年間発電",データシート3!$A$1:$AB$1,0),0)/10^3</f>
        <v>0</v>
      </c>
      <c r="BH79" s="33">
        <f>VLOOKUP(BC79&amp;"_"&amp;$AZ$9,データシート3!A:AB,MATCH("ea_"&amp;"地熱（蒸気フラッシュ発電）"&amp;"_年間発電",データシート3!$A$1:$AB$1,0),0)/10^3+VLOOKUP(BC79&amp;"_"&amp;$AZ$9,データシート3!A:AB,MATCH("ea_"&amp;"地熱（バイナリー発電）"&amp;"_年間発電",データシート3!$A$1:$AB$1,0),0)/10^3+VLOOKUP(BC79&amp;"_"&amp;$AZ$9,データシート3!A:AB,MATCH("ea_"&amp;"地熱（低温バイナリー発電）"&amp;"_年間発電",データシート3!$A$1:$AB$1,0),0)/10^3</f>
        <v>0</v>
      </c>
      <c r="BI79" s="33">
        <f t="shared" si="26"/>
        <v>300607.25499999995</v>
      </c>
      <c r="BJ79" s="33">
        <f>(VLOOKUP($BC79&amp;"_"&amp;$AZ$8,データシート3!$A:$AN,MATCH("da_合計",データシート3!$A$1:$AN$1,0),0))/10^3</f>
        <v>56363.068428576007</v>
      </c>
      <c r="BK79" s="33">
        <f t="shared" si="21"/>
        <v>244244.18657142395</v>
      </c>
      <c r="BL79" s="33">
        <f>IF(BK79&gt;0,0,BK79)</f>
        <v>0</v>
      </c>
      <c r="BM79" s="33">
        <f>IF(BK79&gt;0,BK79,0)</f>
        <v>244244.18657142395</v>
      </c>
      <c r="BW79" s="989"/>
    </row>
    <row r="80" spans="1:93" ht="30" customHeight="1">
      <c r="A80" s="173"/>
      <c r="B80" s="544"/>
      <c r="C80" s="171"/>
      <c r="D80" s="172"/>
      <c r="E80" s="172"/>
      <c r="F80" s="171"/>
      <c r="G80" s="173"/>
      <c r="H80" s="173"/>
      <c r="I80" s="173"/>
      <c r="J80" s="173"/>
      <c r="K80" s="173"/>
      <c r="L80" s="173"/>
      <c r="M80" s="173"/>
      <c r="N80" s="173"/>
      <c r="O80" s="473"/>
      <c r="P80" s="173"/>
      <c r="Q80" s="467"/>
      <c r="R80" s="173"/>
      <c r="S80" s="173"/>
      <c r="T80" s="173"/>
      <c r="U80" s="173"/>
      <c r="V80" s="173"/>
      <c r="W80" s="173"/>
      <c r="X80" s="173"/>
      <c r="Y80" s="173"/>
      <c r="Z80" s="173"/>
      <c r="AA80" s="173"/>
      <c r="AB80" s="173"/>
      <c r="AC80" s="173"/>
      <c r="AD80" s="173"/>
      <c r="AE80" s="473"/>
      <c r="AF80" s="173"/>
      <c r="AG80" s="467"/>
      <c r="AH80" s="173"/>
      <c r="AI80" s="173"/>
      <c r="AJ80" s="173"/>
      <c r="AK80" s="173"/>
      <c r="AL80" s="173"/>
      <c r="AM80" s="173"/>
      <c r="AN80" s="173"/>
      <c r="AO80" s="173"/>
      <c r="AP80" s="173"/>
      <c r="AQ80" s="173"/>
      <c r="AR80" s="173"/>
      <c r="AS80" s="173"/>
      <c r="AT80" s="473"/>
      <c r="AU80" s="173"/>
      <c r="AX80" s="18" t="str">
        <f>比較地域マスタ!AD15</f>
        <v>36302</v>
      </c>
      <c r="AY80" s="18" t="str">
        <f>IF(IFERROR(比較地域マスタ!$AE15,"")=0,"",IFERROR(比較地域マスタ!$AE15,""))</f>
        <v>上勝町</v>
      </c>
      <c r="AZ80" s="16"/>
      <c r="BA80" s="22">
        <v>9</v>
      </c>
      <c r="BB80" s="22">
        <v>1</v>
      </c>
      <c r="BC80" s="18" t="str">
        <f t="shared" si="24"/>
        <v>36302</v>
      </c>
      <c r="BD80" s="18" t="str">
        <f t="shared" si="25"/>
        <v>上勝町</v>
      </c>
      <c r="BE80" s="33">
        <f>VLOOKUP(BC80&amp;"_"&amp;$AZ$9,データシート3!A:AB,MATCH("ea_"&amp;"太陽光（建物系）"&amp;"_年間発電",データシート3!$A$1:$AB$1,0),0)/10^3+VLOOKUP(BC80&amp;"_"&amp;$AZ$9,データシート3!A:AB,MATCH("ea_"&amp;"太陽光（土地系）"&amp;"_年間発電",データシート3!$A$1:$AB$1,0),0)/10^3</f>
        <v>54363.259999999995</v>
      </c>
      <c r="BF80" s="33">
        <f>VLOOKUP(BC80&amp;"_"&amp;$AZ$9,データシート3!A:AB,MATCH("ea_"&amp;"風力（陸上）"&amp;"_年間発電",データシート3!$A$1:$AB$1,0),0)/10^3</f>
        <v>339102.98300000001</v>
      </c>
      <c r="BG80" s="33">
        <f>VLOOKUP(BC80&amp;"_"&amp;$AZ$9,データシート3!A:AB,MATCH("ea_"&amp;"中小水（河川）"&amp;"_年間発電",データシート3!$A$1:$AB$1,0),0)/10^3+VLOOKUP(BC80&amp;"_"&amp;$AZ$9,データシート3!A:AB,MATCH("ea_"&amp;"中小水（農業用水路）"&amp;"_年間発電",データシート3!$A$1:$AB$1,0),0)/10^3</f>
        <v>29156.255000000001</v>
      </c>
      <c r="BH80" s="33">
        <f>VLOOKUP(BC80&amp;"_"&amp;$AZ$9,データシート3!A:AB,MATCH("ea_"&amp;"地熱（蒸気フラッシュ発電）"&amp;"_年間発電",データシート3!$A$1:$AB$1,0),0)/10^3+VLOOKUP(BC80&amp;"_"&amp;$AZ$9,データシート3!A:AB,MATCH("ea_"&amp;"地熱（バイナリー発電）"&amp;"_年間発電",データシート3!$A$1:$AB$1,0),0)/10^3+VLOOKUP(BC80&amp;"_"&amp;$AZ$9,データシート3!A:AB,MATCH("ea_"&amp;"地熱（低温バイナリー発電）"&amp;"_年間発電",データシート3!$A$1:$AB$1,0),0)/10^3</f>
        <v>0</v>
      </c>
      <c r="BI80" s="33">
        <f t="shared" si="26"/>
        <v>422622.49800000002</v>
      </c>
      <c r="BJ80" s="33">
        <f>(VLOOKUP($BC80&amp;"_"&amp;$AZ$8,データシート3!$A:$AN,MATCH("da_合計",データシート3!$A$1:$AN$1,0),0))/10^3</f>
        <v>7524.1249943113553</v>
      </c>
      <c r="BK80" s="33">
        <f t="shared" si="21"/>
        <v>415098.37300568866</v>
      </c>
      <c r="BL80" s="33">
        <f t="shared" si="22"/>
        <v>0</v>
      </c>
      <c r="BM80" s="33">
        <f t="shared" si="23"/>
        <v>415098.37300568866</v>
      </c>
      <c r="BW80" s="989"/>
    </row>
    <row r="81" spans="1:93" ht="30" customHeight="1">
      <c r="A81" s="173"/>
      <c r="B81" s="544"/>
      <c r="C81" s="171"/>
      <c r="D81" s="172"/>
      <c r="E81" s="172"/>
      <c r="F81" s="171"/>
      <c r="G81" s="173"/>
      <c r="H81" s="173"/>
      <c r="I81" s="173"/>
      <c r="J81" s="173"/>
      <c r="K81" s="173"/>
      <c r="L81" s="173"/>
      <c r="M81" s="173"/>
      <c r="N81" s="173"/>
      <c r="O81" s="473"/>
      <c r="P81" s="173"/>
      <c r="Q81" s="467"/>
      <c r="R81" s="173"/>
      <c r="S81" s="173"/>
      <c r="T81" s="173"/>
      <c r="U81" s="173"/>
      <c r="V81" s="173"/>
      <c r="W81" s="173"/>
      <c r="X81" s="173"/>
      <c r="Y81" s="173"/>
      <c r="Z81" s="173"/>
      <c r="AA81" s="173"/>
      <c r="AB81" s="173"/>
      <c r="AC81" s="173"/>
      <c r="AD81" s="173"/>
      <c r="AE81" s="473"/>
      <c r="AF81" s="173"/>
      <c r="AG81" s="467"/>
      <c r="AH81" s="173"/>
      <c r="AI81" s="173"/>
      <c r="AJ81" s="173"/>
      <c r="AK81" s="173"/>
      <c r="AL81" s="173"/>
      <c r="AM81" s="173"/>
      <c r="AN81" s="173"/>
      <c r="AO81" s="173"/>
      <c r="AP81" s="173"/>
      <c r="AQ81" s="173"/>
      <c r="AR81" s="173"/>
      <c r="AS81" s="173"/>
      <c r="AT81" s="473"/>
      <c r="AU81" s="173"/>
      <c r="AX81" s="18" t="str">
        <f>比較地域マスタ!AD16</f>
        <v>36342</v>
      </c>
      <c r="AY81" s="18" t="str">
        <f>IF(IFERROR(比較地域マスタ!$AE16,"")=0,"",IFERROR(比較地域マスタ!$AE16,""))</f>
        <v>神山町</v>
      </c>
      <c r="AZ81" s="16"/>
      <c r="BA81" s="22">
        <v>10</v>
      </c>
      <c r="BB81" s="22">
        <v>1</v>
      </c>
      <c r="BC81" s="18" t="str">
        <f t="shared" si="24"/>
        <v>36342</v>
      </c>
      <c r="BD81" s="18" t="str">
        <f t="shared" si="25"/>
        <v>神山町</v>
      </c>
      <c r="BE81" s="33">
        <f>VLOOKUP(BC81&amp;"_"&amp;$AZ$9,データシート3!A:AB,MATCH("ea_"&amp;"太陽光（建物系）"&amp;"_年間発電",データシート3!$A$1:$AB$1,0),0)/10^3+VLOOKUP(BC81&amp;"_"&amp;$AZ$9,データシート3!A:AB,MATCH("ea_"&amp;"太陽光（土地系）"&amp;"_年間発電",データシート3!$A$1:$AB$1,0),0)/10^3</f>
        <v>159788.29700000002</v>
      </c>
      <c r="BF81" s="33">
        <f>VLOOKUP(BC81&amp;"_"&amp;$AZ$9,データシート3!A:AB,MATCH("ea_"&amp;"風力（陸上）"&amp;"_年間発電",データシート3!$A$1:$AB$1,0),0)/10^3</f>
        <v>174048.51800000001</v>
      </c>
      <c r="BG81" s="33">
        <f>VLOOKUP(BC81&amp;"_"&amp;$AZ$9,データシート3!A:AB,MATCH("ea_"&amp;"中小水（河川）"&amp;"_年間発電",データシート3!$A$1:$AB$1,0),0)/10^3+VLOOKUP(BC81&amp;"_"&amp;$AZ$9,データシート3!A:AB,MATCH("ea_"&amp;"中小水（農業用水路）"&amp;"_年間発電",データシート3!$A$1:$AB$1,0),0)/10^3</f>
        <v>29475.519</v>
      </c>
      <c r="BH81" s="33">
        <f>VLOOKUP(BC81&amp;"_"&amp;$AZ$9,データシート3!A:AB,MATCH("ea_"&amp;"地熱（蒸気フラッシュ発電）"&amp;"_年間発電",データシート3!$A$1:$AB$1,0),0)/10^3+VLOOKUP(BC81&amp;"_"&amp;$AZ$9,データシート3!A:AB,MATCH("ea_"&amp;"地熱（バイナリー発電）"&amp;"_年間発電",データシート3!$A$1:$AB$1,0),0)/10^3+VLOOKUP(BC81&amp;"_"&amp;$AZ$9,データシート3!A:AB,MATCH("ea_"&amp;"地熱（低温バイナリー発電）"&amp;"_年間発電",データシート3!$A$1:$AB$1,0),0)/10^3</f>
        <v>0</v>
      </c>
      <c r="BI81" s="33">
        <f t="shared" si="26"/>
        <v>363312.33400000003</v>
      </c>
      <c r="BJ81" s="33">
        <f>(VLOOKUP($BC81&amp;"_"&amp;$AZ$8,データシート3!$A:$AN,MATCH("da_合計",データシート3!$A$1:$AN$1,0),0))/10^3</f>
        <v>26571.174823555164</v>
      </c>
      <c r="BK81" s="33">
        <f t="shared" si="21"/>
        <v>336741.15917644487</v>
      </c>
      <c r="BL81" s="33">
        <f t="shared" si="22"/>
        <v>0</v>
      </c>
      <c r="BM81" s="33">
        <f t="shared" si="23"/>
        <v>336741.15917644487</v>
      </c>
      <c r="BW81" s="989"/>
    </row>
    <row r="82" spans="1:93" ht="30" customHeight="1">
      <c r="A82" s="173"/>
      <c r="B82" s="544"/>
      <c r="C82" s="171"/>
      <c r="D82" s="172"/>
      <c r="E82" s="172"/>
      <c r="F82" s="171"/>
      <c r="G82" s="173"/>
      <c r="H82" s="173"/>
      <c r="I82" s="173"/>
      <c r="J82" s="173"/>
      <c r="K82" s="173"/>
      <c r="L82" s="173"/>
      <c r="M82" s="173"/>
      <c r="N82" s="173"/>
      <c r="O82" s="473"/>
      <c r="P82" s="173"/>
      <c r="Q82" s="467"/>
      <c r="R82" s="173"/>
      <c r="S82" s="173"/>
      <c r="T82" s="173"/>
      <c r="U82" s="173"/>
      <c r="V82" s="173"/>
      <c r="W82" s="173"/>
      <c r="X82" s="173"/>
      <c r="Y82" s="173"/>
      <c r="Z82" s="173"/>
      <c r="AA82" s="173"/>
      <c r="AB82" s="173"/>
      <c r="AC82" s="173"/>
      <c r="AD82" s="173"/>
      <c r="AE82" s="473"/>
      <c r="AF82" s="173"/>
      <c r="AG82" s="467"/>
      <c r="AH82" s="173"/>
      <c r="AI82" s="173"/>
      <c r="AJ82" s="173"/>
      <c r="AK82" s="173"/>
      <c r="AL82" s="173"/>
      <c r="AM82" s="173"/>
      <c r="AN82" s="173"/>
      <c r="AO82" s="173"/>
      <c r="AP82" s="173"/>
      <c r="AQ82" s="173"/>
      <c r="AR82" s="173"/>
      <c r="AS82" s="173"/>
      <c r="AT82" s="473"/>
      <c r="AU82" s="173"/>
      <c r="AX82" s="18" t="str">
        <f>比較地域マスタ!AD17</f>
        <v>36402</v>
      </c>
      <c r="AY82" s="18" t="str">
        <f>IF(IFERROR(比較地域マスタ!$AE17,"")=0,"",IFERROR(比較地域マスタ!$AE17,""))</f>
        <v>北島町</v>
      </c>
      <c r="AZ82" s="16"/>
      <c r="BA82" s="22">
        <v>11</v>
      </c>
      <c r="BB82" s="22">
        <v>1</v>
      </c>
      <c r="BC82" s="18" t="str">
        <f t="shared" si="24"/>
        <v>36402</v>
      </c>
      <c r="BD82" s="18" t="str">
        <f t="shared" si="25"/>
        <v>北島町</v>
      </c>
      <c r="BE82" s="33">
        <f>VLOOKUP(BC82&amp;"_"&amp;$AZ$9,データシート3!A:AB,MATCH("ea_"&amp;"太陽光（建物系）"&amp;"_年間発電",データシート3!$A$1:$AB$1,0),0)/10^3+VLOOKUP(BC82&amp;"_"&amp;$AZ$9,データシート3!A:AB,MATCH("ea_"&amp;"太陽光（土地系）"&amp;"_年間発電",データシート3!$A$1:$AB$1,0),0)/10^3</f>
        <v>136892.144</v>
      </c>
      <c r="BF82" s="33">
        <f>VLOOKUP(BC82&amp;"_"&amp;$AZ$9,データシート3!A:AB,MATCH("ea_"&amp;"風力（陸上）"&amp;"_年間発電",データシート3!$A$1:$AB$1,0),0)/10^3</f>
        <v>0</v>
      </c>
      <c r="BG82" s="33">
        <f>VLOOKUP(BC82&amp;"_"&amp;$AZ$9,データシート3!A:AB,MATCH("ea_"&amp;"中小水（河川）"&amp;"_年間発電",データシート3!$A$1:$AB$1,0),0)/10^3+VLOOKUP(BC82&amp;"_"&amp;$AZ$9,データシート3!A:AB,MATCH("ea_"&amp;"中小水（農業用水路）"&amp;"_年間発電",データシート3!$A$1:$AB$1,0),0)/10^3</f>
        <v>0</v>
      </c>
      <c r="BH82" s="33">
        <f>VLOOKUP(BC82&amp;"_"&amp;$AZ$9,データシート3!A:AB,MATCH("ea_"&amp;"地熱（蒸気フラッシュ発電）"&amp;"_年間発電",データシート3!$A$1:$AB$1,0),0)/10^3+VLOOKUP(BC82&amp;"_"&amp;$AZ$9,データシート3!A:AB,MATCH("ea_"&amp;"地熱（バイナリー発電）"&amp;"_年間発電",データシート3!$A$1:$AB$1,0),0)/10^3+VLOOKUP(BC82&amp;"_"&amp;$AZ$9,データシート3!A:AB,MATCH("ea_"&amp;"地熱（低温バイナリー発電）"&amp;"_年間発電",データシート3!$A$1:$AB$1,0),0)/10^3</f>
        <v>0</v>
      </c>
      <c r="BI82" s="33">
        <f t="shared" si="26"/>
        <v>136892.144</v>
      </c>
      <c r="BJ82" s="33">
        <f>(VLOOKUP($BC82&amp;"_"&amp;$AZ$8,データシート3!$A:$AN,MATCH("da_合計",データシート3!$A$1:$AN$1,0),0))/10^3</f>
        <v>160570.05374970334</v>
      </c>
      <c r="BK82" s="33">
        <f t="shared" si="21"/>
        <v>-23677.909749703336</v>
      </c>
      <c r="BL82" s="33">
        <f t="shared" si="22"/>
        <v>-23677.909749703336</v>
      </c>
      <c r="BM82" s="33">
        <f t="shared" si="23"/>
        <v>0</v>
      </c>
      <c r="BW82" s="989"/>
    </row>
    <row r="83" spans="1:93" ht="30" customHeight="1">
      <c r="A83" s="173"/>
      <c r="B83" s="544"/>
      <c r="C83" s="171"/>
      <c r="D83" s="172"/>
      <c r="E83" s="172"/>
      <c r="F83" s="171"/>
      <c r="G83" s="173"/>
      <c r="H83" s="173"/>
      <c r="I83" s="173"/>
      <c r="J83" s="173"/>
      <c r="K83" s="173"/>
      <c r="L83" s="173"/>
      <c r="M83" s="173"/>
      <c r="N83" s="173"/>
      <c r="O83" s="473"/>
      <c r="P83" s="173"/>
      <c r="Q83" s="467"/>
      <c r="R83" s="173"/>
      <c r="S83" s="173"/>
      <c r="T83" s="173"/>
      <c r="U83" s="173"/>
      <c r="V83" s="173"/>
      <c r="W83" s="173"/>
      <c r="X83" s="173"/>
      <c r="Y83" s="173"/>
      <c r="Z83" s="173"/>
      <c r="AA83" s="173"/>
      <c r="AB83" s="173"/>
      <c r="AC83" s="173"/>
      <c r="AD83" s="173"/>
      <c r="AE83" s="473"/>
      <c r="AF83" s="173"/>
      <c r="AG83" s="467"/>
      <c r="AH83" s="173"/>
      <c r="AI83" s="173"/>
      <c r="AJ83" s="173"/>
      <c r="AK83" s="173"/>
      <c r="AL83" s="173"/>
      <c r="AM83" s="173"/>
      <c r="AN83" s="173"/>
      <c r="AO83" s="173"/>
      <c r="AP83" s="173"/>
      <c r="AQ83" s="173"/>
      <c r="AR83" s="173"/>
      <c r="AS83" s="173"/>
      <c r="AT83" s="473"/>
      <c r="AU83" s="173"/>
      <c r="AX83" s="18" t="str">
        <f>比較地域マスタ!AD18</f>
        <v>36203</v>
      </c>
      <c r="AY83" s="18" t="str">
        <f>IF(IFERROR(比較地域マスタ!$AE18,"")=0,"",IFERROR(比較地域マスタ!$AE18,""))</f>
        <v>小松島市</v>
      </c>
      <c r="AZ83" s="16"/>
      <c r="BA83" s="22">
        <v>12</v>
      </c>
      <c r="BB83" s="22">
        <v>1</v>
      </c>
      <c r="BC83" s="18" t="str">
        <f t="shared" si="24"/>
        <v>36203</v>
      </c>
      <c r="BD83" s="18" t="str">
        <f t="shared" si="25"/>
        <v>小松島市</v>
      </c>
      <c r="BE83" s="33">
        <f>VLOOKUP(BC83&amp;"_"&amp;$AZ$9,データシート3!A:AB,MATCH("ea_"&amp;"太陽光（建物系）"&amp;"_年間発電",データシート3!$A$1:$AB$1,0),0)/10^3+VLOOKUP(BC83&amp;"_"&amp;$AZ$9,データシート3!A:AB,MATCH("ea_"&amp;"太陽光（土地系）"&amp;"_年間発電",データシート3!$A$1:$AB$1,0),0)/10^3</f>
        <v>629311.65300000005</v>
      </c>
      <c r="BF83" s="33">
        <f>VLOOKUP(BC83&amp;"_"&amp;$AZ$9,データシート3!A:AB,MATCH("ea_"&amp;"風力（陸上）"&amp;"_年間発電",データシート3!$A$1:$AB$1,0),0)/10^3</f>
        <v>7378.2389999999996</v>
      </c>
      <c r="BG83" s="33">
        <f>VLOOKUP(BC83&amp;"_"&amp;$AZ$9,データシート3!A:AB,MATCH("ea_"&amp;"中小水（河川）"&amp;"_年間発電",データシート3!$A$1:$AB$1,0),0)/10^3+VLOOKUP(BC83&amp;"_"&amp;$AZ$9,データシート3!A:AB,MATCH("ea_"&amp;"中小水（農業用水路）"&amp;"_年間発電",データシート3!$A$1:$AB$1,0),0)/10^3</f>
        <v>0</v>
      </c>
      <c r="BH83" s="33">
        <f>VLOOKUP(BC83&amp;"_"&amp;$AZ$9,データシート3!A:AB,MATCH("ea_"&amp;"地熱（蒸気フラッシュ発電）"&amp;"_年間発電",データシート3!$A$1:$AB$1,0),0)/10^3+VLOOKUP(BC83&amp;"_"&amp;$AZ$9,データシート3!A:AB,MATCH("ea_"&amp;"地熱（バイナリー発電）"&amp;"_年間発電",データシート3!$A$1:$AB$1,0),0)/10^3+VLOOKUP(BC83&amp;"_"&amp;$AZ$9,データシート3!A:AB,MATCH("ea_"&amp;"地熱（低温バイナリー発電）"&amp;"_年間発電",データシート3!$A$1:$AB$1,0),0)/10^3</f>
        <v>0</v>
      </c>
      <c r="BI83" s="33">
        <f t="shared" si="26"/>
        <v>636689.89199999999</v>
      </c>
      <c r="BJ83" s="33">
        <f>(VLOOKUP($BC83&amp;"_"&amp;$AZ$8,データシート3!$A:$AN,MATCH("da_合計",データシート3!$A$1:$AN$1,0),0))/10^3</f>
        <v>252123.28720050646</v>
      </c>
      <c r="BK83" s="33">
        <f t="shared" si="21"/>
        <v>384566.60479949357</v>
      </c>
      <c r="BL83" s="33">
        <f t="shared" si="22"/>
        <v>0</v>
      </c>
      <c r="BM83" s="33">
        <f t="shared" si="23"/>
        <v>384566.60479949357</v>
      </c>
      <c r="BW83" s="989"/>
    </row>
    <row r="84" spans="1:93" ht="30" customHeight="1">
      <c r="A84" s="173"/>
      <c r="B84" s="544"/>
      <c r="C84" s="171"/>
      <c r="D84" s="172"/>
      <c r="E84" s="172"/>
      <c r="F84" s="171"/>
      <c r="G84" s="173"/>
      <c r="H84" s="173"/>
      <c r="I84" s="173"/>
      <c r="J84" s="173"/>
      <c r="K84" s="173"/>
      <c r="L84" s="173"/>
      <c r="M84" s="173"/>
      <c r="N84" s="173"/>
      <c r="O84" s="473"/>
      <c r="P84" s="173"/>
      <c r="Q84" s="467"/>
      <c r="R84" s="173"/>
      <c r="S84" s="173"/>
      <c r="T84" s="173"/>
      <c r="U84" s="173"/>
      <c r="V84" s="173"/>
      <c r="W84" s="173"/>
      <c r="X84" s="173"/>
      <c r="Y84" s="173"/>
      <c r="Z84" s="173"/>
      <c r="AA84" s="173"/>
      <c r="AB84" s="173"/>
      <c r="AC84" s="173"/>
      <c r="AD84" s="173"/>
      <c r="AE84" s="473"/>
      <c r="AF84" s="173"/>
      <c r="AG84" s="467"/>
      <c r="AH84" s="173"/>
      <c r="AI84" s="173"/>
      <c r="AJ84" s="173"/>
      <c r="AK84" s="173"/>
      <c r="AL84" s="173"/>
      <c r="AM84" s="173"/>
      <c r="AN84" s="173"/>
      <c r="AO84" s="173"/>
      <c r="AP84" s="173"/>
      <c r="AQ84" s="173"/>
      <c r="AR84" s="173"/>
      <c r="AS84" s="173"/>
      <c r="AT84" s="473"/>
      <c r="AU84" s="173"/>
      <c r="AX84" s="18" t="str">
        <f>比較地域マスタ!AD19</f>
        <v>36321</v>
      </c>
      <c r="AY84" s="18" t="str">
        <f>IF(IFERROR(比較地域マスタ!$AE19,"")=0,"",IFERROR(比較地域マスタ!$AE19,""))</f>
        <v>佐那河内村</v>
      </c>
      <c r="AZ84" s="16"/>
      <c r="BA84" s="22">
        <v>13</v>
      </c>
      <c r="BB84" s="22">
        <v>1</v>
      </c>
      <c r="BC84" s="18" t="str">
        <f t="shared" si="24"/>
        <v>36321</v>
      </c>
      <c r="BD84" s="18" t="str">
        <f t="shared" si="25"/>
        <v>佐那河内村</v>
      </c>
      <c r="BE84" s="33">
        <f>VLOOKUP(BC84&amp;"_"&amp;$AZ$9,データシート3!A:AB,MATCH("ea_"&amp;"太陽光（建物系）"&amp;"_年間発電",データシート3!$A$1:$AB$1,0),0)/10^3+VLOOKUP(BC84&amp;"_"&amp;$AZ$9,データシート3!A:AB,MATCH("ea_"&amp;"太陽光（土地系）"&amp;"_年間発電",データシート3!$A$1:$AB$1,0),0)/10^3</f>
        <v>100115.65000000001</v>
      </c>
      <c r="BF84" s="33">
        <f>VLOOKUP(BC84&amp;"_"&amp;$AZ$9,データシート3!A:AB,MATCH("ea_"&amp;"風力（陸上）"&amp;"_年間発電",データシート3!$A$1:$AB$1,0),0)/10^3</f>
        <v>175779.08600000001</v>
      </c>
      <c r="BG84" s="33">
        <f>VLOOKUP(BC84&amp;"_"&amp;$AZ$9,データシート3!A:AB,MATCH("ea_"&amp;"中小水（河川）"&amp;"_年間発電",データシート3!$A$1:$AB$1,0),0)/10^3+VLOOKUP(BC84&amp;"_"&amp;$AZ$9,データシート3!A:AB,MATCH("ea_"&amp;"中小水（農業用水路）"&amp;"_年間発電",データシート3!$A$1:$AB$1,0),0)/10^3</f>
        <v>5108.1670000000013</v>
      </c>
      <c r="BH84" s="33">
        <f>VLOOKUP(BC84&amp;"_"&amp;$AZ$9,データシート3!A:AB,MATCH("ea_"&amp;"地熱（蒸気フラッシュ発電）"&amp;"_年間発電",データシート3!$A$1:$AB$1,0),0)/10^3+VLOOKUP(BC84&amp;"_"&amp;$AZ$9,データシート3!A:AB,MATCH("ea_"&amp;"地熱（バイナリー発電）"&amp;"_年間発電",データシート3!$A$1:$AB$1,0),0)/10^3+VLOOKUP(BC84&amp;"_"&amp;$AZ$9,データシート3!A:AB,MATCH("ea_"&amp;"地熱（低温バイナリー発電）"&amp;"_年間発電",データシート3!$A$1:$AB$1,0),0)/10^3</f>
        <v>0</v>
      </c>
      <c r="BI84" s="33">
        <f t="shared" si="26"/>
        <v>281002.90300000005</v>
      </c>
      <c r="BJ84" s="33">
        <f>(VLOOKUP($BC84&amp;"_"&amp;$AZ$8,データシート3!$A:$AN,MATCH("da_合計",データシート3!$A$1:$AN$1,0),0))/10^3</f>
        <v>9348.5702418259752</v>
      </c>
      <c r="BK84" s="33">
        <f t="shared" si="21"/>
        <v>271654.33275817405</v>
      </c>
      <c r="BL84" s="33">
        <f t="shared" si="22"/>
        <v>0</v>
      </c>
      <c r="BM84" s="33">
        <f t="shared" si="23"/>
        <v>271654.33275817405</v>
      </c>
      <c r="BW84" s="989"/>
    </row>
    <row r="85" spans="1:93" ht="30" customHeight="1">
      <c r="A85" s="173"/>
      <c r="B85" s="544"/>
      <c r="C85" s="171"/>
      <c r="D85" s="172"/>
      <c r="E85" s="172"/>
      <c r="F85" s="171"/>
      <c r="G85" s="173"/>
      <c r="H85" s="173"/>
      <c r="I85" s="173"/>
      <c r="J85" s="173"/>
      <c r="K85" s="173"/>
      <c r="L85" s="173"/>
      <c r="M85" s="173"/>
      <c r="N85" s="173"/>
      <c r="O85" s="473"/>
      <c r="P85" s="173"/>
      <c r="Q85" s="467"/>
      <c r="R85" s="173"/>
      <c r="S85" s="173"/>
      <c r="T85" s="173"/>
      <c r="U85" s="173"/>
      <c r="V85" s="173"/>
      <c r="W85" s="173"/>
      <c r="X85" s="173"/>
      <c r="Y85" s="173"/>
      <c r="Z85" s="173"/>
      <c r="AA85" s="173"/>
      <c r="AB85" s="173"/>
      <c r="AC85" s="173"/>
      <c r="AD85" s="173"/>
      <c r="AE85" s="473"/>
      <c r="AF85" s="173"/>
      <c r="AG85" s="467"/>
      <c r="AH85" s="173"/>
      <c r="AI85" s="173"/>
      <c r="AJ85" s="173"/>
      <c r="AK85" s="173"/>
      <c r="AL85" s="173"/>
      <c r="AM85" s="173"/>
      <c r="AN85" s="173"/>
      <c r="AO85" s="173"/>
      <c r="AP85" s="173"/>
      <c r="AQ85" s="173"/>
      <c r="AR85" s="173"/>
      <c r="AS85" s="173"/>
      <c r="AT85" s="473"/>
      <c r="AU85" s="173"/>
      <c r="AX85" s="18" t="str">
        <f>比較地域マスタ!AD20</f>
        <v>36468</v>
      </c>
      <c r="AY85" s="18" t="str">
        <f>IF(IFERROR(比較地域マスタ!$AE20,"")=0,"",IFERROR(比較地域マスタ!$AE20,""))</f>
        <v>つるぎ町</v>
      </c>
      <c r="AZ85" s="16"/>
      <c r="BA85" s="22">
        <v>14</v>
      </c>
      <c r="BB85" s="22">
        <v>1</v>
      </c>
      <c r="BC85" s="18" t="str">
        <f t="shared" si="24"/>
        <v>36468</v>
      </c>
      <c r="BD85" s="18" t="str">
        <f t="shared" si="25"/>
        <v>つるぎ町</v>
      </c>
      <c r="BE85" s="33">
        <f>VLOOKUP(BC85&amp;"_"&amp;$AZ$9,データシート3!A:AB,MATCH("ea_"&amp;"太陽光（建物系）"&amp;"_年間発電",データシート3!$A$1:$AB$1,0),0)/10^3+VLOOKUP(BC85&amp;"_"&amp;$AZ$9,データシート3!A:AB,MATCH("ea_"&amp;"太陽光（土地系）"&amp;"_年間発電",データシート3!$A$1:$AB$1,0),0)/10^3</f>
        <v>190327.03300000002</v>
      </c>
      <c r="BF85" s="33">
        <f>VLOOKUP(BC85&amp;"_"&amp;$AZ$9,データシート3!A:AB,MATCH("ea_"&amp;"風力（陸上）"&amp;"_年間発電",データシート3!$A$1:$AB$1,0),0)/10^3</f>
        <v>87058.517999999982</v>
      </c>
      <c r="BG85" s="33">
        <f>VLOOKUP(BC85&amp;"_"&amp;$AZ$9,データシート3!A:AB,MATCH("ea_"&amp;"中小水（河川）"&amp;"_年間発電",データシート3!$A$1:$AB$1,0),0)/10^3+VLOOKUP(BC85&amp;"_"&amp;$AZ$9,データシート3!A:AB,MATCH("ea_"&amp;"中小水（農業用水路）"&amp;"_年間発電",データシート3!$A$1:$AB$1,0),0)/10^3</f>
        <v>39948.165000000001</v>
      </c>
      <c r="BH85" s="33">
        <f>VLOOKUP(BC85&amp;"_"&amp;$AZ$9,データシート3!A:AB,MATCH("ea_"&amp;"地熱（蒸気フラッシュ発電）"&amp;"_年間発電",データシート3!$A$1:$AB$1,0),0)/10^3+VLOOKUP(BC85&amp;"_"&amp;$AZ$9,データシート3!A:AB,MATCH("ea_"&amp;"地熱（バイナリー発電）"&amp;"_年間発電",データシート3!$A$1:$AB$1,0),0)/10^3+VLOOKUP(BC85&amp;"_"&amp;$AZ$9,データシート3!A:AB,MATCH("ea_"&amp;"地熱（低温バイナリー発電）"&amp;"_年間発電",データシート3!$A$1:$AB$1,0),0)/10^3</f>
        <v>0</v>
      </c>
      <c r="BI85" s="33">
        <f t="shared" si="26"/>
        <v>317333.71599999996</v>
      </c>
      <c r="BJ85" s="33">
        <f>(VLOOKUP($BC85&amp;"_"&amp;$AZ$8,データシート3!$A:$AN,MATCH("da_合計",データシート3!$A$1:$AN$1,0),0))/10^3</f>
        <v>74108.021461145821</v>
      </c>
      <c r="BK85" s="33">
        <f t="shared" si="21"/>
        <v>243225.69453885412</v>
      </c>
      <c r="BL85" s="33">
        <f t="shared" si="22"/>
        <v>0</v>
      </c>
      <c r="BM85" s="33">
        <f t="shared" si="23"/>
        <v>243225.69453885412</v>
      </c>
      <c r="BW85" s="989"/>
    </row>
    <row r="86" spans="1:93" ht="30" customHeight="1">
      <c r="A86" s="173"/>
      <c r="B86" s="544"/>
      <c r="C86" s="171"/>
      <c r="D86" s="172"/>
      <c r="E86" s="172"/>
      <c r="F86" s="171"/>
      <c r="G86" s="173"/>
      <c r="H86" s="173"/>
      <c r="I86" s="173"/>
      <c r="J86" s="173"/>
      <c r="K86" s="173"/>
      <c r="L86" s="173"/>
      <c r="M86" s="173"/>
      <c r="N86" s="173"/>
      <c r="O86" s="473"/>
      <c r="P86" s="173"/>
      <c r="Q86" s="467"/>
      <c r="R86" s="173"/>
      <c r="S86" s="173"/>
      <c r="T86" s="173"/>
      <c r="U86" s="173"/>
      <c r="V86" s="173"/>
      <c r="W86" s="173"/>
      <c r="X86" s="173"/>
      <c r="Y86" s="173"/>
      <c r="Z86" s="173"/>
      <c r="AA86" s="173"/>
      <c r="AB86" s="173"/>
      <c r="AC86" s="173"/>
      <c r="AD86" s="173"/>
      <c r="AE86" s="473"/>
      <c r="AF86" s="173"/>
      <c r="AG86" s="467"/>
      <c r="AH86" s="173"/>
      <c r="AI86" s="173"/>
      <c r="AJ86" s="173"/>
      <c r="AK86" s="173"/>
      <c r="AL86" s="173"/>
      <c r="AM86" s="173"/>
      <c r="AN86" s="173"/>
      <c r="AO86" s="173"/>
      <c r="AP86" s="173"/>
      <c r="AQ86" s="173"/>
      <c r="AR86" s="173"/>
      <c r="AS86" s="173"/>
      <c r="AT86" s="473"/>
      <c r="AU86" s="173"/>
      <c r="AX86" s="18" t="str">
        <f>比較地域マスタ!AD21</f>
        <v>36201</v>
      </c>
      <c r="AY86" s="18" t="str">
        <f>IF(IFERROR(比較地域マスタ!$AE21,"")=0,"",IFERROR(比較地域マスタ!$AE21,""))</f>
        <v>徳島市</v>
      </c>
      <c r="AZ86" s="16"/>
      <c r="BA86" s="22">
        <v>15</v>
      </c>
      <c r="BB86" s="22">
        <v>1</v>
      </c>
      <c r="BC86" s="18" t="str">
        <f t="shared" si="24"/>
        <v>36201</v>
      </c>
      <c r="BD86" s="18" t="str">
        <f t="shared" si="25"/>
        <v>徳島市</v>
      </c>
      <c r="BE86" s="33">
        <f>VLOOKUP(BC86&amp;"_"&amp;$AZ$9,データシート3!A:AB,MATCH("ea_"&amp;"太陽光（建物系）"&amp;"_年間発電",データシート3!$A$1:$AB$1,0),0)/10^3+VLOOKUP(BC86&amp;"_"&amp;$AZ$9,データシート3!A:AB,MATCH("ea_"&amp;"太陽光（土地系）"&amp;"_年間発電",データシート3!$A$1:$AB$1,0),0)/10^3</f>
        <v>1709693.3219999999</v>
      </c>
      <c r="BF86" s="33">
        <f>VLOOKUP(BC86&amp;"_"&amp;$AZ$9,データシート3!A:AB,MATCH("ea_"&amp;"風力（陸上）"&amp;"_年間発電",データシート3!$A$1:$AB$1,0),0)/10^3</f>
        <v>37445.099000000002</v>
      </c>
      <c r="BG86" s="33">
        <f>VLOOKUP(BC86&amp;"_"&amp;$AZ$9,データシート3!A:AB,MATCH("ea_"&amp;"中小水（河川）"&amp;"_年間発電",データシート3!$A$1:$AB$1,0),0)/10^3+VLOOKUP(BC86&amp;"_"&amp;$AZ$9,データシート3!A:AB,MATCH("ea_"&amp;"中小水（農業用水路）"&amp;"_年間発電",データシート3!$A$1:$AB$1,0),0)/10^3</f>
        <v>196.768</v>
      </c>
      <c r="BH86" s="33">
        <f>VLOOKUP(BC86&amp;"_"&amp;$AZ$9,データシート3!A:AB,MATCH("ea_"&amp;"地熱（蒸気フラッシュ発電）"&amp;"_年間発電",データシート3!$A$1:$AB$1,0),0)/10^3+VLOOKUP(BC86&amp;"_"&amp;$AZ$9,データシート3!A:AB,MATCH("ea_"&amp;"地熱（バイナリー発電）"&amp;"_年間発電",データシート3!$A$1:$AB$1,0),0)/10^3+VLOOKUP(BC86&amp;"_"&amp;$AZ$9,データシート3!A:AB,MATCH("ea_"&amp;"地熱（低温バイナリー発電）"&amp;"_年間発電",データシート3!$A$1:$AB$1,0),0)/10^3</f>
        <v>0</v>
      </c>
      <c r="BI86" s="33">
        <f t="shared" si="26"/>
        <v>1747335.1889999998</v>
      </c>
      <c r="BJ86" s="33">
        <f>(VLOOKUP($BC86&amp;"_"&amp;$AZ$8,データシート3!$A:$AN,MATCH("da_合計",データシート3!$A$1:$AN$1,0),0))/10^3</f>
        <v>1949670.1459209877</v>
      </c>
      <c r="BK86" s="33">
        <f t="shared" si="21"/>
        <v>-202334.95692098793</v>
      </c>
      <c r="BL86" s="33">
        <f t="shared" si="22"/>
        <v>-202334.95692098793</v>
      </c>
      <c r="BM86" s="33">
        <f t="shared" si="23"/>
        <v>0</v>
      </c>
      <c r="BW86" s="989"/>
    </row>
    <row r="87" spans="1:93" ht="30" customHeight="1">
      <c r="A87" s="173"/>
      <c r="B87" s="544"/>
      <c r="C87" s="171"/>
      <c r="D87" s="172"/>
      <c r="E87" s="172"/>
      <c r="F87" s="171"/>
      <c r="G87" s="173"/>
      <c r="H87" s="173"/>
      <c r="I87" s="173"/>
      <c r="J87" s="173"/>
      <c r="K87" s="173"/>
      <c r="L87" s="173"/>
      <c r="M87" s="173"/>
      <c r="N87" s="173"/>
      <c r="O87" s="473"/>
      <c r="P87" s="173"/>
      <c r="Q87" s="467"/>
      <c r="R87" s="173"/>
      <c r="S87" s="173"/>
      <c r="T87" s="173"/>
      <c r="U87" s="173"/>
      <c r="V87" s="173"/>
      <c r="W87" s="173"/>
      <c r="X87" s="173"/>
      <c r="Y87" s="173"/>
      <c r="Z87" s="173"/>
      <c r="AA87" s="173"/>
      <c r="AB87" s="173"/>
      <c r="AC87" s="173"/>
      <c r="AD87" s="173"/>
      <c r="AE87" s="473"/>
      <c r="AF87" s="173"/>
      <c r="AG87" s="467"/>
      <c r="AH87" s="173"/>
      <c r="AI87" s="173"/>
      <c r="AJ87" s="173"/>
      <c r="AK87" s="173"/>
      <c r="AL87" s="173"/>
      <c r="AM87" s="173"/>
      <c r="AN87" s="173"/>
      <c r="AO87" s="173"/>
      <c r="AP87" s="173"/>
      <c r="AQ87" s="173"/>
      <c r="AR87" s="173"/>
      <c r="AS87" s="173"/>
      <c r="AT87" s="473"/>
      <c r="AU87" s="173"/>
      <c r="AX87" s="18" t="str">
        <f>比較地域マスタ!AD22</f>
        <v>36368</v>
      </c>
      <c r="AY87" s="18" t="str">
        <f>IF(IFERROR(比較地域マスタ!$AE22,"")=0,"",IFERROR(比較地域マスタ!$AE22,""))</f>
        <v>那賀町</v>
      </c>
      <c r="AZ87" s="16"/>
      <c r="BA87" s="22">
        <v>16</v>
      </c>
      <c r="BB87" s="22">
        <v>1</v>
      </c>
      <c r="BC87" s="18" t="str">
        <f t="shared" si="24"/>
        <v>36368</v>
      </c>
      <c r="BD87" s="18" t="str">
        <f t="shared" si="25"/>
        <v>那賀町</v>
      </c>
      <c r="BE87" s="33">
        <f>VLOOKUP(BC87&amp;"_"&amp;$AZ$9,データシート3!A:AB,MATCH("ea_"&amp;"太陽光（建物系）"&amp;"_年間発電",データシート3!$A$1:$AB$1,0),0)/10^3+VLOOKUP(BC87&amp;"_"&amp;$AZ$9,データシート3!A:AB,MATCH("ea_"&amp;"太陽光（土地系）"&amp;"_年間発電",データシート3!$A$1:$AB$1,0),0)/10^3</f>
        <v>246687.20199999999</v>
      </c>
      <c r="BF87" s="33">
        <f>VLOOKUP(BC87&amp;"_"&amp;$AZ$9,データシート3!A:AB,MATCH("ea_"&amp;"風力（陸上）"&amp;"_年間発電",データシート3!$A$1:$AB$1,0),0)/10^3</f>
        <v>515233.19799999997</v>
      </c>
      <c r="BG87" s="33">
        <f>VLOOKUP(BC87&amp;"_"&amp;$AZ$9,データシート3!A:AB,MATCH("ea_"&amp;"中小水（河川）"&amp;"_年間発電",データシート3!$A$1:$AB$1,0),0)/10^3+VLOOKUP(BC87&amp;"_"&amp;$AZ$9,データシート3!A:AB,MATCH("ea_"&amp;"中小水（農業用水路）"&amp;"_年間発電",データシート3!$A$1:$AB$1,0),0)/10^3</f>
        <v>80874.929000000018</v>
      </c>
      <c r="BH87" s="33">
        <f>VLOOKUP(BC87&amp;"_"&amp;$AZ$9,データシート3!A:AB,MATCH("ea_"&amp;"地熱（蒸気フラッシュ発電）"&amp;"_年間発電",データシート3!$A$1:$AB$1,0),0)/10^3+VLOOKUP(BC87&amp;"_"&amp;$AZ$9,データシート3!A:AB,MATCH("ea_"&amp;"地熱（バイナリー発電）"&amp;"_年間発電",データシート3!$A$1:$AB$1,0),0)/10^3+VLOOKUP(BC87&amp;"_"&amp;$AZ$9,データシート3!A:AB,MATCH("ea_"&amp;"地熱（低温バイナリー発電）"&amp;"_年間発電",データシート3!$A$1:$AB$1,0),0)/10^3</f>
        <v>0</v>
      </c>
      <c r="BI87" s="33">
        <f t="shared" si="26"/>
        <v>842795.32899999991</v>
      </c>
      <c r="BJ87" s="33">
        <f>(VLOOKUP($BC87&amp;"_"&amp;$AZ$8,データシート3!$A:$AN,MATCH("da_合計",データシート3!$A$1:$AN$1,0),0))/10^3</f>
        <v>109641.23308820765</v>
      </c>
      <c r="BK87" s="33">
        <f t="shared" si="21"/>
        <v>733154.09591179225</v>
      </c>
      <c r="BL87" s="33">
        <f t="shared" si="22"/>
        <v>0</v>
      </c>
      <c r="BM87" s="33">
        <f t="shared" si="23"/>
        <v>733154.09591179225</v>
      </c>
      <c r="BW87" s="989"/>
    </row>
    <row r="88" spans="1:93" ht="30" customHeight="1">
      <c r="A88" s="173"/>
      <c r="B88" s="544"/>
      <c r="C88" s="171"/>
      <c r="D88" s="172"/>
      <c r="E88" s="172"/>
      <c r="F88" s="171"/>
      <c r="G88" s="173"/>
      <c r="H88" s="173"/>
      <c r="I88" s="173"/>
      <c r="J88" s="173"/>
      <c r="K88" s="173"/>
      <c r="L88" s="173"/>
      <c r="M88" s="173"/>
      <c r="N88" s="173"/>
      <c r="O88" s="473"/>
      <c r="P88" s="173"/>
      <c r="Q88" s="467"/>
      <c r="R88" s="173"/>
      <c r="S88" s="173"/>
      <c r="T88" s="173"/>
      <c r="U88" s="173"/>
      <c r="V88" s="173"/>
      <c r="W88" s="173"/>
      <c r="X88" s="173"/>
      <c r="Y88" s="173"/>
      <c r="Z88" s="173"/>
      <c r="AA88" s="173"/>
      <c r="AB88" s="173"/>
      <c r="AC88" s="173"/>
      <c r="AD88" s="173"/>
      <c r="AE88" s="473"/>
      <c r="AF88" s="173"/>
      <c r="AG88" s="467"/>
      <c r="AH88" s="173"/>
      <c r="AI88" s="173"/>
      <c r="AJ88" s="173"/>
      <c r="AK88" s="173"/>
      <c r="AL88" s="173"/>
      <c r="AM88" s="173"/>
      <c r="AN88" s="173"/>
      <c r="AO88" s="173"/>
      <c r="AP88" s="173"/>
      <c r="AQ88" s="173"/>
      <c r="AR88" s="173"/>
      <c r="AS88" s="173"/>
      <c r="AT88" s="473"/>
      <c r="AU88" s="173"/>
      <c r="AX88" s="18" t="str">
        <f>比較地域マスタ!AD23</f>
        <v>36202</v>
      </c>
      <c r="AY88" s="18" t="str">
        <f>IF(IFERROR(比較地域マスタ!$AE23,"")=0,"",IFERROR(比較地域マスタ!$AE23,""))</f>
        <v>鳴門市</v>
      </c>
      <c r="AZ88" s="16"/>
      <c r="BA88" s="22">
        <v>17</v>
      </c>
      <c r="BB88" s="22">
        <v>1</v>
      </c>
      <c r="BC88" s="18" t="str">
        <f t="shared" si="24"/>
        <v>36202</v>
      </c>
      <c r="BD88" s="18" t="str">
        <f t="shared" si="25"/>
        <v>鳴門市</v>
      </c>
      <c r="BE88" s="33">
        <f>VLOOKUP(BC88&amp;"_"&amp;$AZ$9,データシート3!A:AB,MATCH("ea_"&amp;"太陽光（建物系）"&amp;"_年間発電",データシート3!$A$1:$AB$1,0),0)/10^3+VLOOKUP(BC88&amp;"_"&amp;$AZ$9,データシート3!A:AB,MATCH("ea_"&amp;"太陽光（土地系）"&amp;"_年間発電",データシート3!$A$1:$AB$1,0),0)/10^3</f>
        <v>697810.16599999997</v>
      </c>
      <c r="BF88" s="33">
        <f>VLOOKUP(BC88&amp;"_"&amp;$AZ$9,データシート3!A:AB,MATCH("ea_"&amp;"風力（陸上）"&amp;"_年間発電",データシート3!$A$1:$AB$1,0),0)/10^3</f>
        <v>210225.245</v>
      </c>
      <c r="BG88" s="33">
        <f>VLOOKUP(BC88&amp;"_"&amp;$AZ$9,データシート3!A:AB,MATCH("ea_"&amp;"中小水（河川）"&amp;"_年間発電",データシート3!$A$1:$AB$1,0),0)/10^3+VLOOKUP(BC88&amp;"_"&amp;$AZ$9,データシート3!A:AB,MATCH("ea_"&amp;"中小水（農業用水路）"&amp;"_年間発電",データシート3!$A$1:$AB$1,0),0)/10^3</f>
        <v>0</v>
      </c>
      <c r="BH88" s="33">
        <f>VLOOKUP(BC88&amp;"_"&amp;$AZ$9,データシート3!A:AB,MATCH("ea_"&amp;"地熱（蒸気フラッシュ発電）"&amp;"_年間発電",データシート3!$A$1:$AB$1,0),0)/10^3+VLOOKUP(BC88&amp;"_"&amp;$AZ$9,データシート3!A:AB,MATCH("ea_"&amp;"地熱（バイナリー発電）"&amp;"_年間発電",データシート3!$A$1:$AB$1,0),0)/10^3+VLOOKUP(BC88&amp;"_"&amp;$AZ$9,データシート3!A:AB,MATCH("ea_"&amp;"地熱（低温バイナリー発電）"&amp;"_年間発電",データシート3!$A$1:$AB$1,0),0)/10^3</f>
        <v>0</v>
      </c>
      <c r="BI88" s="33">
        <f t="shared" si="26"/>
        <v>908035.41099999996</v>
      </c>
      <c r="BJ88" s="33">
        <f>(VLOOKUP($BC88&amp;"_"&amp;$AZ$8,データシート3!$A:$AN,MATCH("da_合計",データシート3!$A$1:$AN$1,0),0))/10^3</f>
        <v>479642.50613917469</v>
      </c>
      <c r="BK88" s="33">
        <f t="shared" si="21"/>
        <v>428392.90486082528</v>
      </c>
      <c r="BL88" s="33">
        <f t="shared" si="22"/>
        <v>0</v>
      </c>
      <c r="BM88" s="33">
        <f t="shared" si="23"/>
        <v>428392.90486082528</v>
      </c>
      <c r="BW88" s="989"/>
    </row>
    <row r="89" spans="1:93" ht="30" customHeight="1">
      <c r="A89" s="173"/>
      <c r="B89" s="544"/>
      <c r="C89" s="171"/>
      <c r="D89" s="172"/>
      <c r="E89" s="172"/>
      <c r="F89" s="171"/>
      <c r="G89" s="173"/>
      <c r="H89" s="173"/>
      <c r="I89" s="173"/>
      <c r="J89" s="173"/>
      <c r="K89" s="173"/>
      <c r="L89" s="173"/>
      <c r="M89" s="173"/>
      <c r="N89" s="173"/>
      <c r="O89" s="473"/>
      <c r="P89" s="173"/>
      <c r="Q89" s="467"/>
      <c r="R89" s="173"/>
      <c r="S89" s="173"/>
      <c r="T89" s="173"/>
      <c r="U89" s="173"/>
      <c r="V89" s="173"/>
      <c r="W89" s="173"/>
      <c r="X89" s="173"/>
      <c r="Y89" s="173"/>
      <c r="Z89" s="173"/>
      <c r="AA89" s="173"/>
      <c r="AB89" s="173"/>
      <c r="AC89" s="173"/>
      <c r="AD89" s="173"/>
      <c r="AE89" s="473"/>
      <c r="AF89" s="173"/>
      <c r="AG89" s="467"/>
      <c r="AH89" s="173"/>
      <c r="AI89" s="173"/>
      <c r="AJ89" s="173"/>
      <c r="AK89" s="173"/>
      <c r="AL89" s="173"/>
      <c r="AM89" s="173"/>
      <c r="AN89" s="173"/>
      <c r="AO89" s="173"/>
      <c r="AP89" s="173"/>
      <c r="AQ89" s="173"/>
      <c r="AR89" s="173"/>
      <c r="AS89" s="173"/>
      <c r="AT89" s="473"/>
      <c r="AU89" s="173"/>
      <c r="AX89" s="18" t="str">
        <f>比較地域マスタ!AD24</f>
        <v>36489</v>
      </c>
      <c r="AY89" s="18" t="str">
        <f>IF(IFERROR(比較地域マスタ!$AE24,"")=0,"",IFERROR(比較地域マスタ!$AE24,""))</f>
        <v>東みよし町</v>
      </c>
      <c r="AZ89" s="16"/>
      <c r="BA89" s="22">
        <v>18</v>
      </c>
      <c r="BB89" s="22">
        <v>1</v>
      </c>
      <c r="BC89" s="18" t="str">
        <f t="shared" si="24"/>
        <v>36489</v>
      </c>
      <c r="BD89" s="18" t="str">
        <f t="shared" si="25"/>
        <v>東みよし町</v>
      </c>
      <c r="BE89" s="33">
        <f>VLOOKUP(BC89&amp;"_"&amp;$AZ$9,データシート3!A:AB,MATCH("ea_"&amp;"太陽光（建物系）"&amp;"_年間発電",データシート3!$A$1:$AB$1,0),0)/10^3+VLOOKUP(BC89&amp;"_"&amp;$AZ$9,データシート3!A:AB,MATCH("ea_"&amp;"太陽光（土地系）"&amp;"_年間発電",データシート3!$A$1:$AB$1,0),0)/10^3</f>
        <v>247787.23500000004</v>
      </c>
      <c r="BF89" s="33">
        <f>VLOOKUP(BC89&amp;"_"&amp;$AZ$9,データシート3!A:AB,MATCH("ea_"&amp;"風力（陸上）"&amp;"_年間発電",データシート3!$A$1:$AB$1,0),0)/10^3</f>
        <v>194645.79399999999</v>
      </c>
      <c r="BG89" s="33">
        <f>VLOOKUP(BC89&amp;"_"&amp;$AZ$9,データシート3!A:AB,MATCH("ea_"&amp;"中小水（河川）"&amp;"_年間発電",データシート3!$A$1:$AB$1,0),0)/10^3+VLOOKUP(BC89&amp;"_"&amp;$AZ$9,データシート3!A:AB,MATCH("ea_"&amp;"中小水（農業用水路）"&amp;"_年間発電",データシート3!$A$1:$AB$1,0),0)/10^3</f>
        <v>12358.763000000003</v>
      </c>
      <c r="BH89" s="33">
        <f>VLOOKUP(BC89&amp;"_"&amp;$AZ$9,データシート3!A:AB,MATCH("ea_"&amp;"地熱（蒸気フラッシュ発電）"&amp;"_年間発電",データシート3!$A$1:$AB$1,0),0)/10^3+VLOOKUP(BC89&amp;"_"&amp;$AZ$9,データシート3!A:AB,MATCH("ea_"&amp;"地熱（バイナリー発電）"&amp;"_年間発電",データシート3!$A$1:$AB$1,0),0)/10^3+VLOOKUP(BC89&amp;"_"&amp;$AZ$9,データシート3!A:AB,MATCH("ea_"&amp;"地熱（低温バイナリー発電）"&amp;"_年間発電",データシート3!$A$1:$AB$1,0),0)/10^3</f>
        <v>0</v>
      </c>
      <c r="BI89" s="33">
        <f t="shared" si="26"/>
        <v>454791.79200000002</v>
      </c>
      <c r="BJ89" s="33">
        <f>(VLOOKUP($BC89&amp;"_"&amp;$AZ$8,データシート3!$A:$AN,MATCH("da_合計",データシート3!$A$1:$AN$1,0),0))/10^3</f>
        <v>69505.227801312896</v>
      </c>
      <c r="BK89" s="33">
        <f t="shared" si="21"/>
        <v>385286.56419868709</v>
      </c>
      <c r="BL89" s="33">
        <f t="shared" si="22"/>
        <v>0</v>
      </c>
      <c r="BM89" s="33">
        <f t="shared" si="23"/>
        <v>385286.56419868709</v>
      </c>
      <c r="BW89" s="989"/>
    </row>
    <row r="90" spans="1:93" ht="30" customHeight="1">
      <c r="A90" s="173"/>
      <c r="B90" s="544"/>
      <c r="C90" s="171"/>
      <c r="D90" s="172"/>
      <c r="E90" s="172"/>
      <c r="F90" s="171"/>
      <c r="G90" s="173"/>
      <c r="H90" s="173"/>
      <c r="I90" s="173"/>
      <c r="J90" s="173"/>
      <c r="K90" s="173"/>
      <c r="L90" s="173"/>
      <c r="M90" s="173"/>
      <c r="N90" s="173"/>
      <c r="O90" s="473"/>
      <c r="P90" s="173"/>
      <c r="Q90" s="467"/>
      <c r="R90" s="173"/>
      <c r="S90" s="173"/>
      <c r="T90" s="173"/>
      <c r="U90" s="173"/>
      <c r="V90" s="173"/>
      <c r="W90" s="173"/>
      <c r="X90" s="173"/>
      <c r="Y90" s="173"/>
      <c r="Z90" s="173"/>
      <c r="AA90" s="173"/>
      <c r="AB90" s="173"/>
      <c r="AC90" s="173"/>
      <c r="AD90" s="173"/>
      <c r="AE90" s="473"/>
      <c r="AF90" s="173"/>
      <c r="AG90" s="467"/>
      <c r="AH90" s="173"/>
      <c r="AI90" s="173"/>
      <c r="AJ90" s="173"/>
      <c r="AK90" s="173"/>
      <c r="AL90" s="173"/>
      <c r="AM90" s="173"/>
      <c r="AN90" s="173"/>
      <c r="AO90" s="173"/>
      <c r="AP90" s="173"/>
      <c r="AQ90" s="173"/>
      <c r="AR90" s="173"/>
      <c r="AS90" s="173"/>
      <c r="AT90" s="473"/>
      <c r="AU90" s="173"/>
      <c r="AX90" s="18" t="str">
        <f>比較地域マスタ!AD25</f>
        <v>36401</v>
      </c>
      <c r="AY90" s="18" t="str">
        <f>IF(IFERROR(比較地域マスタ!$AE25,"")=0,"",IFERROR(比較地域マスタ!$AE25,""))</f>
        <v>松茂町</v>
      </c>
      <c r="AZ90" s="16"/>
      <c r="BA90" s="22">
        <v>19</v>
      </c>
      <c r="BB90" s="22">
        <v>1</v>
      </c>
      <c r="BC90" s="18" t="str">
        <f t="shared" si="24"/>
        <v>36401</v>
      </c>
      <c r="BD90" s="18" t="str">
        <f t="shared" si="25"/>
        <v>松茂町</v>
      </c>
      <c r="BE90" s="33">
        <f>VLOOKUP(BC90&amp;"_"&amp;$AZ$9,データシート3!A:AB,MATCH("ea_"&amp;"太陽光（建物系）"&amp;"_年間発電",データシート3!$A$1:$AB$1,0),0)/10^3+VLOOKUP(BC90&amp;"_"&amp;$AZ$9,データシート3!A:AB,MATCH("ea_"&amp;"太陽光（土地系）"&amp;"_年間発電",データシート3!$A$1:$AB$1,0),0)/10^3</f>
        <v>130352.81099999999</v>
      </c>
      <c r="BF90" s="33">
        <f>VLOOKUP(BC90&amp;"_"&amp;$AZ$9,データシート3!A:AB,MATCH("ea_"&amp;"風力（陸上）"&amp;"_年間発電",データシート3!$A$1:$AB$1,0),0)/10^3</f>
        <v>0</v>
      </c>
      <c r="BG90" s="33">
        <f>VLOOKUP(BC90&amp;"_"&amp;$AZ$9,データシート3!A:AB,MATCH("ea_"&amp;"中小水（河川）"&amp;"_年間発電",データシート3!$A$1:$AB$1,0),0)/10^3+VLOOKUP(BC90&amp;"_"&amp;$AZ$9,データシート3!A:AB,MATCH("ea_"&amp;"中小水（農業用水路）"&amp;"_年間発電",データシート3!$A$1:$AB$1,0),0)/10^3</f>
        <v>0</v>
      </c>
      <c r="BH90" s="33">
        <f>VLOOKUP(BC90&amp;"_"&amp;$AZ$9,データシート3!A:AB,MATCH("ea_"&amp;"地熱（蒸気フラッシュ発電）"&amp;"_年間発電",データシート3!$A$1:$AB$1,0),0)/10^3+VLOOKUP(BC90&amp;"_"&amp;$AZ$9,データシート3!A:AB,MATCH("ea_"&amp;"地熱（バイナリー発電）"&amp;"_年間発電",データシート3!$A$1:$AB$1,0),0)/10^3+VLOOKUP(BC90&amp;"_"&amp;$AZ$9,データシート3!A:AB,MATCH("ea_"&amp;"地熱（低温バイナリー発電）"&amp;"_年間発電",データシート3!$A$1:$AB$1,0),0)/10^3</f>
        <v>0</v>
      </c>
      <c r="BI90" s="33">
        <f t="shared" si="26"/>
        <v>130352.81099999999</v>
      </c>
      <c r="BJ90" s="33">
        <f>(VLOOKUP($BC90&amp;"_"&amp;$AZ$8,データシート3!$A:$AN,MATCH("da_合計",データシート3!$A$1:$AN$1,0),0))/10^3</f>
        <v>219412.20288180179</v>
      </c>
      <c r="BK90" s="33">
        <f t="shared" si="21"/>
        <v>-89059.391881801799</v>
      </c>
      <c r="BL90" s="33">
        <f t="shared" si="22"/>
        <v>-89059.391881801799</v>
      </c>
      <c r="BM90" s="33">
        <f t="shared" si="23"/>
        <v>0</v>
      </c>
      <c r="BW90" s="989"/>
    </row>
    <row r="91" spans="1:93" s="162" customFormat="1" ht="30" customHeight="1">
      <c r="A91" s="173"/>
      <c r="B91" s="544"/>
      <c r="C91" s="171"/>
      <c r="D91" s="172"/>
      <c r="E91" s="172"/>
      <c r="F91" s="171"/>
      <c r="G91" s="173"/>
      <c r="H91" s="173"/>
      <c r="I91" s="173"/>
      <c r="J91" s="173"/>
      <c r="K91" s="173"/>
      <c r="L91" s="173"/>
      <c r="M91" s="173"/>
      <c r="N91" s="173"/>
      <c r="O91" s="473"/>
      <c r="P91" s="173"/>
      <c r="Q91" s="467"/>
      <c r="R91" s="173"/>
      <c r="S91" s="173"/>
      <c r="T91" s="173"/>
      <c r="U91" s="173"/>
      <c r="V91" s="173"/>
      <c r="W91" s="173"/>
      <c r="X91" s="173"/>
      <c r="Y91" s="173"/>
      <c r="Z91" s="173"/>
      <c r="AA91" s="173"/>
      <c r="AB91" s="173"/>
      <c r="AC91" s="173"/>
      <c r="AD91" s="173"/>
      <c r="AE91" s="473"/>
      <c r="AF91" s="173"/>
      <c r="AG91" s="467"/>
      <c r="AH91" s="173"/>
      <c r="AI91" s="173"/>
      <c r="AJ91" s="173"/>
      <c r="AK91" s="173"/>
      <c r="AL91" s="173"/>
      <c r="AM91" s="173"/>
      <c r="AN91" s="173"/>
      <c r="AO91" s="173"/>
      <c r="AP91" s="173"/>
      <c r="AQ91" s="173"/>
      <c r="AR91" s="173"/>
      <c r="AS91" s="173"/>
      <c r="AT91" s="473"/>
      <c r="AU91" s="237"/>
      <c r="AW91" s="16"/>
      <c r="AX91" s="18" t="str">
        <f>比較地域マスタ!AD26</f>
        <v>36387</v>
      </c>
      <c r="AY91" s="18" t="str">
        <f>IF(IFERROR(比較地域マスタ!$AE26,"")=0,"",IFERROR(比較地域マスタ!$AE26,""))</f>
        <v>美波町</v>
      </c>
      <c r="BA91" s="22">
        <v>20</v>
      </c>
      <c r="BB91" s="22">
        <v>1</v>
      </c>
      <c r="BC91" s="18" t="str">
        <f t="shared" si="24"/>
        <v>36387</v>
      </c>
      <c r="BD91" s="18" t="str">
        <f t="shared" si="25"/>
        <v>美波町</v>
      </c>
      <c r="BE91" s="33">
        <f>VLOOKUP(BC91&amp;"_"&amp;$AZ$9,データシート3!A:AB,MATCH("ea_"&amp;"太陽光（建物系）"&amp;"_年間発電",データシート3!$A$1:$AB$1,0),0)/10^3+VLOOKUP(BC91&amp;"_"&amp;$AZ$9,データシート3!A:AB,MATCH("ea_"&amp;"太陽光（土地系）"&amp;"_年間発電",データシート3!$A$1:$AB$1,0),0)/10^3</f>
        <v>161721.61800000002</v>
      </c>
      <c r="BF91" s="33">
        <f>VLOOKUP(BC91&amp;"_"&amp;$AZ$9,データシート3!A:AB,MATCH("ea_"&amp;"風力（陸上）"&amp;"_年間発電",データシート3!$A$1:$AB$1,0),0)/10^3</f>
        <v>104497.30100000001</v>
      </c>
      <c r="BG91" s="33">
        <f>VLOOKUP(BC91&amp;"_"&amp;$AZ$9,データシート3!A:AB,MATCH("ea_"&amp;"中小水（河川）"&amp;"_年間発電",データシート3!$A$1:$AB$1,0),0)/10^3+VLOOKUP(BC91&amp;"_"&amp;$AZ$9,データシート3!A:AB,MATCH("ea_"&amp;"中小水（農業用水路）"&amp;"_年間発電",データシート3!$A$1:$AB$1,0),0)/10^3</f>
        <v>303.625</v>
      </c>
      <c r="BH91" s="33">
        <f>VLOOKUP(BC91&amp;"_"&amp;$AZ$9,データシート3!A:AB,MATCH("ea_"&amp;"地熱（蒸気フラッシュ発電）"&amp;"_年間発電",データシート3!$A$1:$AB$1,0),0)/10^3+VLOOKUP(BC91&amp;"_"&amp;$AZ$9,データシート3!A:AB,MATCH("ea_"&amp;"地熱（バイナリー発電）"&amp;"_年間発電",データシート3!$A$1:$AB$1,0),0)/10^3+VLOOKUP(BC91&amp;"_"&amp;$AZ$9,データシート3!A:AB,MATCH("ea_"&amp;"地熱（低温バイナリー発電）"&amp;"_年間発電",データシート3!$A$1:$AB$1,0),0)/10^3</f>
        <v>0</v>
      </c>
      <c r="BI91" s="33">
        <f t="shared" si="26"/>
        <v>266522.54399999999</v>
      </c>
      <c r="BJ91" s="33">
        <f>(VLOOKUP($BC91&amp;"_"&amp;$AZ$8,データシート3!$A:$AN,MATCH("da_合計",データシート3!$A$1:$AN$1,0),0))/10^3</f>
        <v>34900.624782988147</v>
      </c>
      <c r="BK91" s="33">
        <f t="shared" si="21"/>
        <v>231621.91921701183</v>
      </c>
      <c r="BL91" s="33">
        <f t="shared" si="22"/>
        <v>0</v>
      </c>
      <c r="BM91" s="33">
        <f t="shared" si="23"/>
        <v>231621.91921701183</v>
      </c>
      <c r="BN91" s="22"/>
      <c r="BO91" s="22"/>
      <c r="BP91" s="22"/>
      <c r="BQ91" s="22"/>
      <c r="BR91" s="22"/>
      <c r="BS91" s="22"/>
      <c r="BT91" s="22"/>
      <c r="BU91" s="22"/>
      <c r="BV91" s="22"/>
      <c r="BW91" s="989"/>
      <c r="BX91" s="22"/>
      <c r="BY91" s="22"/>
      <c r="BZ91" s="22"/>
      <c r="CA91" s="22"/>
      <c r="CB91" s="22"/>
      <c r="CC91" s="22"/>
      <c r="CD91" s="22"/>
      <c r="CE91" s="81"/>
      <c r="CF91" s="81"/>
      <c r="CG91" s="81"/>
      <c r="CH91" s="81"/>
      <c r="CI91" s="81"/>
      <c r="CJ91" s="81"/>
      <c r="CK91" s="81"/>
      <c r="CL91" s="81"/>
      <c r="CM91" s="81"/>
      <c r="CN91" s="81"/>
      <c r="CO91" s="81"/>
    </row>
    <row r="92" spans="1:93" ht="30" customHeight="1">
      <c r="A92" s="173"/>
      <c r="B92" s="544"/>
      <c r="C92" s="171"/>
      <c r="D92" s="172"/>
      <c r="E92" s="172"/>
      <c r="F92" s="171"/>
      <c r="G92" s="173"/>
      <c r="H92" s="173"/>
      <c r="I92" s="173"/>
      <c r="J92" s="173"/>
      <c r="K92" s="173"/>
      <c r="L92" s="173"/>
      <c r="M92" s="173"/>
      <c r="N92" s="173"/>
      <c r="O92" s="473"/>
      <c r="P92" s="173"/>
      <c r="Q92" s="467"/>
      <c r="R92" s="173"/>
      <c r="S92" s="173"/>
      <c r="T92" s="173"/>
      <c r="U92" s="173"/>
      <c r="V92" s="173"/>
      <c r="W92" s="173"/>
      <c r="X92" s="173"/>
      <c r="Y92" s="173"/>
      <c r="Z92" s="173"/>
      <c r="AA92" s="173"/>
      <c r="AB92" s="173"/>
      <c r="AC92" s="173"/>
      <c r="AD92" s="173"/>
      <c r="AE92" s="473"/>
      <c r="AF92" s="173"/>
      <c r="AG92" s="467"/>
      <c r="AH92" s="173"/>
      <c r="AI92" s="173"/>
      <c r="AJ92" s="173"/>
      <c r="AK92" s="173"/>
      <c r="AL92" s="173"/>
      <c r="AM92" s="173"/>
      <c r="AN92" s="173"/>
      <c r="AO92" s="173"/>
      <c r="AP92" s="173"/>
      <c r="AQ92" s="173"/>
      <c r="AR92" s="173"/>
      <c r="AS92" s="173"/>
      <c r="AT92" s="473"/>
      <c r="AU92" s="173"/>
      <c r="AX92" s="18" t="str">
        <f>比較地域マスタ!AD27</f>
        <v>36207</v>
      </c>
      <c r="AY92" s="18" t="str">
        <f>IF(IFERROR(比較地域マスタ!$AE27,"")=0,"",IFERROR(比較地域マスタ!$AE27,""))</f>
        <v>美馬市</v>
      </c>
      <c r="AZ92" s="16"/>
      <c r="BA92" s="22">
        <v>21</v>
      </c>
      <c r="BB92" s="22">
        <v>1</v>
      </c>
      <c r="BC92" s="18" t="str">
        <f t="shared" si="24"/>
        <v>36207</v>
      </c>
      <c r="BD92" s="18" t="str">
        <f t="shared" si="25"/>
        <v>美馬市</v>
      </c>
      <c r="BE92" s="33">
        <f>VLOOKUP(BC92&amp;"_"&amp;$AZ$9,データシート3!A:AB,MATCH("ea_"&amp;"太陽光（建物系）"&amp;"_年間発電",データシート3!$A$1:$AB$1,0),0)/10^3+VLOOKUP(BC92&amp;"_"&amp;$AZ$9,データシート3!A:AB,MATCH("ea_"&amp;"太陽光（土地系）"&amp;"_年間発電",データシート3!$A$1:$AB$1,0),0)/10^3</f>
        <v>627105.01799999992</v>
      </c>
      <c r="BF92" s="33">
        <f>VLOOKUP(BC92&amp;"_"&amp;$AZ$9,データシート3!A:AB,MATCH("ea_"&amp;"風力（陸上）"&amp;"_年間発電",データシート3!$A$1:$AB$1,0),0)/10^3</f>
        <v>206434.652</v>
      </c>
      <c r="BG92" s="33">
        <f>VLOOKUP(BC92&amp;"_"&amp;$AZ$9,データシート3!A:AB,MATCH("ea_"&amp;"中小水（河川）"&amp;"_年間発電",データシート3!$A$1:$AB$1,0),0)/10^3+VLOOKUP(BC92&amp;"_"&amp;$AZ$9,データシート3!A:AB,MATCH("ea_"&amp;"中小水（農業用水路）"&amp;"_年間発電",データシート3!$A$1:$AB$1,0),0)/10^3</f>
        <v>68232.066000000006</v>
      </c>
      <c r="BH92" s="33">
        <f>VLOOKUP(BC92&amp;"_"&amp;$AZ$9,データシート3!A:AB,MATCH("ea_"&amp;"地熱（蒸気フラッシュ発電）"&amp;"_年間発電",データシート3!$A$1:$AB$1,0),0)/10^3+VLOOKUP(BC92&amp;"_"&amp;$AZ$9,データシート3!A:AB,MATCH("ea_"&amp;"地熱（バイナリー発電）"&amp;"_年間発電",データシート3!$A$1:$AB$1,0),0)/10^3+VLOOKUP(BC92&amp;"_"&amp;$AZ$9,データシート3!A:AB,MATCH("ea_"&amp;"地熱（低温バイナリー発電）"&amp;"_年間発電",データシート3!$A$1:$AB$1,0),0)/10^3</f>
        <v>0</v>
      </c>
      <c r="BI92" s="33">
        <f t="shared" si="26"/>
        <v>901771.73599999992</v>
      </c>
      <c r="BJ92" s="33">
        <f>(VLOOKUP($BC92&amp;"_"&amp;$AZ$8,データシート3!$A:$AN,MATCH("da_合計",データシート3!$A$1:$AN$1,0),0))/10^3</f>
        <v>169539.94623567534</v>
      </c>
      <c r="BK92" s="33">
        <f>BI92-BJ92</f>
        <v>732231.78976432455</v>
      </c>
      <c r="BL92" s="33">
        <f t="shared" si="22"/>
        <v>0</v>
      </c>
      <c r="BM92" s="33">
        <f t="shared" si="23"/>
        <v>732231.78976432455</v>
      </c>
      <c r="BW92" s="989"/>
    </row>
    <row r="93" spans="1:93" ht="30" customHeight="1">
      <c r="A93" s="173"/>
      <c r="B93" s="544"/>
      <c r="C93" s="171"/>
      <c r="D93" s="172"/>
      <c r="E93" s="172"/>
      <c r="F93" s="171"/>
      <c r="G93" s="173"/>
      <c r="H93" s="173"/>
      <c r="I93" s="173"/>
      <c r="J93" s="173"/>
      <c r="K93" s="173"/>
      <c r="L93" s="173"/>
      <c r="M93" s="173"/>
      <c r="N93" s="173"/>
      <c r="O93" s="473"/>
      <c r="P93" s="173"/>
      <c r="Q93" s="467"/>
      <c r="R93" s="173"/>
      <c r="S93" s="173"/>
      <c r="T93" s="173"/>
      <c r="U93" s="173"/>
      <c r="V93" s="173"/>
      <c r="W93" s="173"/>
      <c r="X93" s="173"/>
      <c r="Y93" s="173"/>
      <c r="Z93" s="173"/>
      <c r="AA93" s="173"/>
      <c r="AB93" s="173"/>
      <c r="AC93" s="173"/>
      <c r="AD93" s="173"/>
      <c r="AE93" s="473"/>
      <c r="AF93" s="173"/>
      <c r="AG93" s="467"/>
      <c r="AH93" s="173"/>
      <c r="AI93" s="173"/>
      <c r="AJ93" s="173"/>
      <c r="AK93" s="173"/>
      <c r="AL93" s="173"/>
      <c r="AM93" s="173"/>
      <c r="AN93" s="173"/>
      <c r="AO93" s="173"/>
      <c r="AP93" s="173"/>
      <c r="AQ93" s="173"/>
      <c r="AR93" s="173"/>
      <c r="AS93" s="173"/>
      <c r="AT93" s="473"/>
      <c r="AU93" s="173"/>
      <c r="AX93" s="18" t="str">
        <f>比較地域マスタ!AD28</f>
        <v>36208</v>
      </c>
      <c r="AY93" s="18" t="str">
        <f>IF(IFERROR(比較地域マスタ!$AE28,"")=0,"",IFERROR(比較地域マスタ!$AE28,""))</f>
        <v>三好市</v>
      </c>
      <c r="AZ93" s="16"/>
      <c r="BA93" s="22">
        <v>22</v>
      </c>
      <c r="BB93" s="22">
        <v>1</v>
      </c>
      <c r="BC93" s="18" t="str">
        <f t="shared" si="24"/>
        <v>36208</v>
      </c>
      <c r="BD93" s="18" t="str">
        <f t="shared" si="25"/>
        <v>三好市</v>
      </c>
      <c r="BE93" s="33">
        <f>VLOOKUP(BC93&amp;"_"&amp;$AZ$9,データシート3!A:AB,MATCH("ea_"&amp;"太陽光（建物系）"&amp;"_年間発電",データシート3!$A$1:$AB$1,0),0)/10^3+VLOOKUP(BC93&amp;"_"&amp;$AZ$9,データシート3!A:AB,MATCH("ea_"&amp;"太陽光（土地系）"&amp;"_年間発電",データシート3!$A$1:$AB$1,0),0)/10^3</f>
        <v>456088.92200000002</v>
      </c>
      <c r="BF93" s="33">
        <f>VLOOKUP(BC93&amp;"_"&amp;$AZ$9,データシート3!A:AB,MATCH("ea_"&amp;"風力（陸上）"&amp;"_年間発電",データシート3!$A$1:$AB$1,0),0)/10^3</f>
        <v>704701.97199999995</v>
      </c>
      <c r="BG93" s="33">
        <f>VLOOKUP(BC93&amp;"_"&amp;$AZ$9,データシート3!A:AB,MATCH("ea_"&amp;"中小水（河川）"&amp;"_年間発電",データシート3!$A$1:$AB$1,0),0)/10^3+VLOOKUP(BC93&amp;"_"&amp;$AZ$9,データシート3!A:AB,MATCH("ea_"&amp;"中小水（農業用水路）"&amp;"_年間発電",データシート3!$A$1:$AB$1,0),0)/10^3</f>
        <v>197017.03599999999</v>
      </c>
      <c r="BH93" s="33">
        <f>VLOOKUP(BC93&amp;"_"&amp;$AZ$9,データシート3!A:AB,MATCH("ea_"&amp;"地熱（蒸気フラッシュ発電）"&amp;"_年間発電",データシート3!$A$1:$AB$1,0),0)/10^3+VLOOKUP(BC93&amp;"_"&amp;$AZ$9,データシート3!A:AB,MATCH("ea_"&amp;"地熱（バイナリー発電）"&amp;"_年間発電",データシート3!$A$1:$AB$1,0),0)/10^3+VLOOKUP(BC93&amp;"_"&amp;$AZ$9,データシート3!A:AB,MATCH("ea_"&amp;"地熱（低温バイナリー発電）"&amp;"_年間発電",データシート3!$A$1:$AB$1,0),0)/10^3</f>
        <v>0</v>
      </c>
      <c r="BI93" s="33">
        <f t="shared" si="26"/>
        <v>1357807.93</v>
      </c>
      <c r="BJ93" s="33">
        <f>(VLOOKUP($BC93&amp;"_"&amp;$AZ$8,データシート3!$A:$AN,MATCH("da_合計",データシート3!$A$1:$AN$1,0),0))/10^3</f>
        <v>156101.28218239098</v>
      </c>
      <c r="BK93" s="33">
        <f t="shared" si="21"/>
        <v>1201706.6478176089</v>
      </c>
      <c r="BL93" s="33">
        <f t="shared" si="22"/>
        <v>0</v>
      </c>
      <c r="BM93" s="33">
        <f t="shared" si="23"/>
        <v>1201706.6478176089</v>
      </c>
      <c r="BW93" s="989"/>
    </row>
    <row r="94" spans="1:93" ht="30" customHeight="1">
      <c r="A94" s="173"/>
      <c r="B94" s="544"/>
      <c r="C94" s="171"/>
      <c r="D94" s="172"/>
      <c r="E94" s="172"/>
      <c r="F94" s="171"/>
      <c r="G94" s="173"/>
      <c r="H94" s="173"/>
      <c r="I94" s="173"/>
      <c r="J94" s="173"/>
      <c r="K94" s="173"/>
      <c r="L94" s="173"/>
      <c r="M94" s="173"/>
      <c r="N94" s="173"/>
      <c r="O94" s="473"/>
      <c r="P94" s="173"/>
      <c r="Q94" s="467"/>
      <c r="R94" s="173"/>
      <c r="S94" s="173"/>
      <c r="T94" s="173"/>
      <c r="U94" s="173"/>
      <c r="V94" s="173"/>
      <c r="W94" s="173"/>
      <c r="X94" s="173"/>
      <c r="Y94" s="173"/>
      <c r="Z94" s="173"/>
      <c r="AA94" s="173"/>
      <c r="AB94" s="173"/>
      <c r="AC94" s="173"/>
      <c r="AD94" s="173"/>
      <c r="AE94" s="473"/>
      <c r="AF94" s="173"/>
      <c r="AG94" s="467"/>
      <c r="AH94" s="173"/>
      <c r="AI94" s="173"/>
      <c r="AJ94" s="173"/>
      <c r="AK94" s="173"/>
      <c r="AL94" s="173"/>
      <c r="AM94" s="173"/>
      <c r="AN94" s="173"/>
      <c r="AO94" s="173"/>
      <c r="AP94" s="173"/>
      <c r="AQ94" s="173"/>
      <c r="AR94" s="173"/>
      <c r="AS94" s="173"/>
      <c r="AT94" s="473"/>
      <c r="AU94" s="173"/>
      <c r="AX94" s="18" t="str">
        <f>比較地域マスタ!AD29</f>
        <v>36383</v>
      </c>
      <c r="AY94" s="18" t="str">
        <f>IF(IFERROR(比較地域マスタ!$AE29,"")=0,"",IFERROR(比較地域マスタ!$AE29,""))</f>
        <v>牟岐町</v>
      </c>
      <c r="AZ94" s="16"/>
      <c r="BA94" s="22">
        <v>23</v>
      </c>
      <c r="BB94" s="22">
        <v>1</v>
      </c>
      <c r="BC94" s="18" t="str">
        <f t="shared" si="24"/>
        <v>36383</v>
      </c>
      <c r="BD94" s="18" t="str">
        <f t="shared" si="25"/>
        <v>牟岐町</v>
      </c>
      <c r="BE94" s="33">
        <f>VLOOKUP(BC94&amp;"_"&amp;$AZ$9,データシート3!A:AB,MATCH("ea_"&amp;"太陽光（建物系）"&amp;"_年間発電",データシート3!$A$1:$AB$1,0),0)/10^3+VLOOKUP(BC94&amp;"_"&amp;$AZ$9,データシート3!A:AB,MATCH("ea_"&amp;"太陽光（土地系）"&amp;"_年間発電",データシート3!$A$1:$AB$1,0),0)/10^3</f>
        <v>84510.861000000004</v>
      </c>
      <c r="BF94" s="33">
        <f>VLOOKUP(BC94&amp;"_"&amp;$AZ$9,データシート3!A:AB,MATCH("ea_"&amp;"風力（陸上）"&amp;"_年間発電",データシート3!$A$1:$AB$1,0),0)/10^3</f>
        <v>20751.579000000005</v>
      </c>
      <c r="BG94" s="33">
        <f>VLOOKUP(BC94&amp;"_"&amp;$AZ$9,データシート3!A:AB,MATCH("ea_"&amp;"中小水（河川）"&amp;"_年間発電",データシート3!$A$1:$AB$1,0),0)/10^3+VLOOKUP(BC94&amp;"_"&amp;$AZ$9,データシート3!A:AB,MATCH("ea_"&amp;"中小水（農業用水路）"&amp;"_年間発電",データシート3!$A$1:$AB$1,0),0)/10^3</f>
        <v>471.50799999999998</v>
      </c>
      <c r="BH94" s="33">
        <f>VLOOKUP(BC94&amp;"_"&amp;$AZ$9,データシート3!A:AB,MATCH("ea_"&amp;"地熱（蒸気フラッシュ発電）"&amp;"_年間発電",データシート3!$A$1:$AB$1,0),0)/10^3+VLOOKUP(BC94&amp;"_"&amp;$AZ$9,データシート3!A:AB,MATCH("ea_"&amp;"地熱（バイナリー発電）"&amp;"_年間発電",データシート3!$A$1:$AB$1,0),0)/10^3+VLOOKUP(BC94&amp;"_"&amp;$AZ$9,データシート3!A:AB,MATCH("ea_"&amp;"地熱（低温バイナリー発電）"&amp;"_年間発電",データシート3!$A$1:$AB$1,0),0)/10^3</f>
        <v>0</v>
      </c>
      <c r="BI94" s="33">
        <f t="shared" si="26"/>
        <v>105733.948</v>
      </c>
      <c r="BJ94" s="33">
        <f>(VLOOKUP($BC94&amp;"_"&amp;$AZ$8,データシート3!$A:$AN,MATCH("da_合計",データシート3!$A$1:$AN$1,0),0))/10^3</f>
        <v>21365.825466166818</v>
      </c>
      <c r="BK94" s="33">
        <f t="shared" si="21"/>
        <v>84368.122533833186</v>
      </c>
      <c r="BL94" s="33">
        <f t="shared" si="22"/>
        <v>0</v>
      </c>
      <c r="BM94" s="33">
        <f t="shared" si="23"/>
        <v>84368.122533833186</v>
      </c>
      <c r="BW94" s="989"/>
    </row>
    <row r="95" spans="1:93" ht="30" customHeight="1">
      <c r="A95" s="173"/>
      <c r="B95" s="544"/>
      <c r="C95" s="171"/>
      <c r="D95" s="172"/>
      <c r="E95" s="172"/>
      <c r="F95" s="171"/>
      <c r="G95" s="173"/>
      <c r="H95" s="173"/>
      <c r="I95" s="173"/>
      <c r="J95" s="173"/>
      <c r="K95" s="173"/>
      <c r="L95" s="173"/>
      <c r="M95" s="173"/>
      <c r="N95" s="173"/>
      <c r="O95" s="473"/>
      <c r="P95" s="173"/>
      <c r="Q95" s="467"/>
      <c r="R95" s="173"/>
      <c r="S95" s="173"/>
      <c r="T95" s="173"/>
      <c r="U95" s="173"/>
      <c r="V95" s="173"/>
      <c r="W95" s="173"/>
      <c r="X95" s="173"/>
      <c r="Y95" s="173"/>
      <c r="Z95" s="173"/>
      <c r="AA95" s="173"/>
      <c r="AB95" s="173"/>
      <c r="AC95" s="173"/>
      <c r="AD95" s="173"/>
      <c r="AE95" s="473"/>
      <c r="AF95" s="173"/>
      <c r="AG95" s="467"/>
      <c r="AH95" s="173"/>
      <c r="AI95" s="173"/>
      <c r="AJ95" s="173"/>
      <c r="AK95" s="173"/>
      <c r="AL95" s="173"/>
      <c r="AM95" s="173"/>
      <c r="AN95" s="173"/>
      <c r="AO95" s="173"/>
      <c r="AP95" s="173"/>
      <c r="AQ95" s="173"/>
      <c r="AR95" s="173"/>
      <c r="AS95" s="173"/>
      <c r="AT95" s="473"/>
      <c r="AU95" s="173"/>
      <c r="AX95" s="18" t="str">
        <f>比較地域マスタ!AD30</f>
        <v>36205</v>
      </c>
      <c r="AY95" s="18" t="str">
        <f>IF(IFERROR(比較地域マスタ!$AE30,"")=0,"",IFERROR(比較地域マスタ!$AE30,""))</f>
        <v>吉野川市</v>
      </c>
      <c r="AZ95" s="16"/>
      <c r="BA95" s="22">
        <v>24</v>
      </c>
      <c r="BB95" s="22">
        <v>1</v>
      </c>
      <c r="BC95" s="18" t="str">
        <f t="shared" si="24"/>
        <v>36205</v>
      </c>
      <c r="BD95" s="18" t="str">
        <f t="shared" si="25"/>
        <v>吉野川市</v>
      </c>
      <c r="BE95" s="33">
        <f>VLOOKUP(BC95&amp;"_"&amp;$AZ$9,データシート3!A:AB,MATCH("ea_"&amp;"太陽光（建物系）"&amp;"_年間発電",データシート3!$A$1:$AB$1,0),0)/10^3+VLOOKUP(BC95&amp;"_"&amp;$AZ$9,データシート3!A:AB,MATCH("ea_"&amp;"太陽光（土地系）"&amp;"_年間発電",データシート3!$A$1:$AB$1,0),0)/10^3</f>
        <v>567946.63099999994</v>
      </c>
      <c r="BF95" s="33">
        <f>VLOOKUP(BC95&amp;"_"&amp;$AZ$9,データシート3!A:AB,MATCH("ea_"&amp;"風力（陸上）"&amp;"_年間発電",データシート3!$A$1:$AB$1,0),0)/10^3</f>
        <v>187849.522</v>
      </c>
      <c r="BG95" s="33">
        <f>VLOOKUP(BC95&amp;"_"&amp;$AZ$9,データシート3!A:AB,MATCH("ea_"&amp;"中小水（河川）"&amp;"_年間発電",データシート3!$A$1:$AB$1,0),0)/10^3+VLOOKUP(BC95&amp;"_"&amp;$AZ$9,データシート3!A:AB,MATCH("ea_"&amp;"中小水（農業用水路）"&amp;"_年間発電",データシート3!$A$1:$AB$1,0),0)/10^3</f>
        <v>15498.328</v>
      </c>
      <c r="BH95" s="33">
        <f>VLOOKUP(BC95&amp;"_"&amp;$AZ$9,データシート3!A:AB,MATCH("ea_"&amp;"地熱（蒸気フラッシュ発電）"&amp;"_年間発電",データシート3!$A$1:$AB$1,0),0)/10^3+VLOOKUP(BC95&amp;"_"&amp;$AZ$9,データシート3!A:AB,MATCH("ea_"&amp;"地熱（バイナリー発電）"&amp;"_年間発電",データシート3!$A$1:$AB$1,0),0)/10^3+VLOOKUP(BC95&amp;"_"&amp;$AZ$9,データシート3!A:AB,MATCH("ea_"&amp;"地熱（低温バイナリー発電）"&amp;"_年間発電",データシート3!$A$1:$AB$1,0),0)/10^3</f>
        <v>0</v>
      </c>
      <c r="BI95" s="33">
        <f t="shared" si="26"/>
        <v>771294.48099999991</v>
      </c>
      <c r="BJ95" s="33">
        <f>(VLOOKUP($BC95&amp;"_"&amp;$AZ$8,データシート3!$A:$AN,MATCH("da_合計",データシート3!$A$1:$AN$1,0),0))/10^3</f>
        <v>233229.1511059624</v>
      </c>
      <c r="BK95" s="33">
        <f t="shared" si="21"/>
        <v>538065.32989403745</v>
      </c>
      <c r="BL95" s="33">
        <f t="shared" si="22"/>
        <v>0</v>
      </c>
      <c r="BM95" s="33">
        <f t="shared" si="23"/>
        <v>538065.32989403745</v>
      </c>
      <c r="BW95" s="989"/>
    </row>
    <row r="96" spans="1:93" ht="30" customHeight="1">
      <c r="A96" s="173"/>
      <c r="B96" s="544"/>
      <c r="C96" s="171"/>
      <c r="D96" s="172"/>
      <c r="E96" s="172"/>
      <c r="F96" s="171"/>
      <c r="G96" s="173"/>
      <c r="H96" s="173"/>
      <c r="I96" s="173"/>
      <c r="J96" s="173"/>
      <c r="K96" s="173"/>
      <c r="L96" s="173"/>
      <c r="M96" s="173"/>
      <c r="N96" s="173"/>
      <c r="O96" s="473"/>
      <c r="P96" s="173"/>
      <c r="Q96" s="467"/>
      <c r="R96" s="173"/>
      <c r="S96" s="173"/>
      <c r="T96" s="173"/>
      <c r="U96" s="173"/>
      <c r="V96" s="173"/>
      <c r="W96" s="173"/>
      <c r="X96" s="173"/>
      <c r="Y96" s="173"/>
      <c r="Z96" s="173"/>
      <c r="AA96" s="173"/>
      <c r="AB96" s="173"/>
      <c r="AC96" s="173"/>
      <c r="AD96" s="173"/>
      <c r="AE96" s="473"/>
      <c r="AF96" s="173"/>
      <c r="AG96" s="467"/>
      <c r="AH96" s="173"/>
      <c r="AI96" s="173"/>
      <c r="AJ96" s="173"/>
      <c r="AK96" s="173"/>
      <c r="AL96" s="173"/>
      <c r="AM96" s="173"/>
      <c r="AN96" s="173"/>
      <c r="AO96" s="173"/>
      <c r="AP96" s="173"/>
      <c r="AQ96" s="173"/>
      <c r="AR96" s="173"/>
      <c r="AS96" s="173"/>
      <c r="AT96" s="473"/>
      <c r="AU96" s="173"/>
      <c r="AX96" s="18">
        <f>比較地域マスタ!AD31</f>
        <v>0</v>
      </c>
      <c r="AY96" s="18" t="str">
        <f>IF(IFERROR(比較地域マスタ!$AE31,"")=0,"",IFERROR(比較地域マスタ!$AE31,""))</f>
        <v/>
      </c>
      <c r="AZ96" s="16"/>
      <c r="BA96" s="22">
        <v>25</v>
      </c>
      <c r="BB96" s="22">
        <v>1</v>
      </c>
      <c r="BC96" s="18">
        <f t="shared" si="24"/>
        <v>0</v>
      </c>
      <c r="BD96" s="18" t="str">
        <f t="shared" si="25"/>
        <v/>
      </c>
      <c r="BE96" s="33" t="e">
        <f>VLOOKUP(BC96&amp;"_"&amp;$AZ$9,データシート3!A:AB,MATCH("ea_"&amp;"太陽光（建物系）"&amp;"_年間発電",データシート3!$A$1:$AB$1,0),0)/10^3+VLOOKUP(BC96&amp;"_"&amp;$AZ$9,データシート3!A:AB,MATCH("ea_"&amp;"太陽光（土地系）"&amp;"_年間発電",データシート3!$A$1:$AB$1,0),0)/10^3</f>
        <v>#N/A</v>
      </c>
      <c r="BF96" s="33" t="e">
        <f>VLOOKUP(BC96&amp;"_"&amp;$AZ$9,データシート3!A:AB,MATCH("ea_"&amp;"風力（陸上）"&amp;"_年間発電",データシート3!$A$1:$AB$1,0),0)/10^3</f>
        <v>#N/A</v>
      </c>
      <c r="BG96" s="33" t="e">
        <f>VLOOKUP(BC96&amp;"_"&amp;$AZ$9,データシート3!A:AB,MATCH("ea_"&amp;"中小水（河川）"&amp;"_年間発電",データシート3!$A$1:$AB$1,0),0)/10^3+VLOOKUP(BC96&amp;"_"&amp;$AZ$9,データシート3!A:AB,MATCH("ea_"&amp;"中小水（農業用水路）"&amp;"_年間発電",データシート3!$A$1:$AB$1,0),0)/10^3</f>
        <v>#N/A</v>
      </c>
      <c r="BH96" s="33" t="e">
        <f>VLOOKUP(BC96&amp;"_"&amp;$AZ$9,データシート3!A:AB,MATCH("ea_"&amp;"地熱（蒸気フラッシュ発電）"&amp;"_年間発電",データシート3!$A$1:$AB$1,0),0)/10^3+VLOOKUP(BC96&amp;"_"&amp;$AZ$9,データシート3!A:AB,MATCH("ea_"&amp;"地熱（バイナリー発電）"&amp;"_年間発電",データシート3!$A$1:$AB$1,0),0)/10^3+VLOOKUP(BC96&amp;"_"&amp;$AZ$9,データシート3!A:AB,MATCH("ea_"&amp;"地熱（低温バイナリー発電）"&amp;"_年間発電",データシート3!$A$1:$AB$1,0),0)/10^3</f>
        <v>#N/A</v>
      </c>
      <c r="BI96" s="33" t="e">
        <f t="shared" si="26"/>
        <v>#N/A</v>
      </c>
      <c r="BJ96" s="33" t="e">
        <f>(VLOOKUP($BC96&amp;"_"&amp;$AZ$8,データシート3!$A:$AN,MATCH("da_合計",データシート3!$A$1:$AN$1,0),0))/10^3</f>
        <v>#N/A</v>
      </c>
      <c r="BK96" s="33" t="e">
        <f t="shared" si="21"/>
        <v>#N/A</v>
      </c>
      <c r="BL96" s="33" t="e">
        <f t="shared" si="22"/>
        <v>#N/A</v>
      </c>
      <c r="BM96" s="33" t="e">
        <f t="shared" si="23"/>
        <v>#N/A</v>
      </c>
      <c r="BW96" s="989"/>
    </row>
    <row r="97" spans="1:75" ht="30" customHeight="1">
      <c r="A97" s="173"/>
      <c r="B97" s="544"/>
      <c r="C97" s="171"/>
      <c r="D97" s="172"/>
      <c r="E97" s="172"/>
      <c r="F97" s="171"/>
      <c r="G97" s="173"/>
      <c r="H97" s="173"/>
      <c r="I97" s="173"/>
      <c r="J97" s="173"/>
      <c r="K97" s="173"/>
      <c r="L97" s="173"/>
      <c r="M97" s="173"/>
      <c r="N97" s="173"/>
      <c r="O97" s="473"/>
      <c r="P97" s="173"/>
      <c r="Q97" s="467"/>
      <c r="R97" s="173"/>
      <c r="S97" s="173"/>
      <c r="T97" s="173"/>
      <c r="U97" s="173"/>
      <c r="V97" s="173"/>
      <c r="W97" s="173"/>
      <c r="X97" s="173"/>
      <c r="Y97" s="173"/>
      <c r="Z97" s="173"/>
      <c r="AA97" s="173"/>
      <c r="AB97" s="173"/>
      <c r="AC97" s="173"/>
      <c r="AD97" s="173"/>
      <c r="AE97" s="473"/>
      <c r="AF97" s="173"/>
      <c r="AG97" s="467"/>
      <c r="AH97" s="173"/>
      <c r="AI97" s="173"/>
      <c r="AJ97" s="173"/>
      <c r="AK97" s="173"/>
      <c r="AL97" s="173"/>
      <c r="AM97" s="173"/>
      <c r="AN97" s="173"/>
      <c r="AO97" s="173"/>
      <c r="AP97" s="173"/>
      <c r="AQ97" s="173"/>
      <c r="AR97" s="173"/>
      <c r="AS97" s="173"/>
      <c r="AT97" s="473"/>
      <c r="AU97" s="173"/>
      <c r="AX97" s="18">
        <f>比較地域マスタ!AD32</f>
        <v>0</v>
      </c>
      <c r="AY97" s="18" t="str">
        <f>IF(IFERROR(比較地域マスタ!$AE32,"")=0,"",IFERROR(比較地域マスタ!$AE32,""))</f>
        <v/>
      </c>
      <c r="AZ97" s="16"/>
      <c r="BA97" s="22">
        <v>26</v>
      </c>
      <c r="BB97" s="22">
        <v>1</v>
      </c>
      <c r="BC97" s="18">
        <f t="shared" si="24"/>
        <v>0</v>
      </c>
      <c r="BD97" s="18" t="str">
        <f t="shared" si="25"/>
        <v/>
      </c>
      <c r="BE97" s="33" t="e">
        <f>VLOOKUP(BC97&amp;"_"&amp;$AZ$9,データシート3!A:AB,MATCH("ea_"&amp;"太陽光（建物系）"&amp;"_年間発電",データシート3!$A$1:$AB$1,0),0)/10^3+VLOOKUP(BC97&amp;"_"&amp;$AZ$9,データシート3!A:AB,MATCH("ea_"&amp;"太陽光（土地系）"&amp;"_年間発電",データシート3!$A$1:$AB$1,0),0)/10^3</f>
        <v>#N/A</v>
      </c>
      <c r="BF97" s="33" t="e">
        <f>VLOOKUP(BC97&amp;"_"&amp;$AZ$9,データシート3!A:AB,MATCH("ea_"&amp;"風力（陸上）"&amp;"_年間発電",データシート3!$A$1:$AB$1,0),0)/10^3</f>
        <v>#N/A</v>
      </c>
      <c r="BG97" s="33" t="e">
        <f>VLOOKUP(BC97&amp;"_"&amp;$AZ$9,データシート3!A:AB,MATCH("ea_"&amp;"中小水（河川）"&amp;"_年間発電",データシート3!$A$1:$AB$1,0),0)/10^3+VLOOKUP(BC97&amp;"_"&amp;$AZ$9,データシート3!A:AB,MATCH("ea_"&amp;"中小水（農業用水路）"&amp;"_年間発電",データシート3!$A$1:$AB$1,0),0)/10^3</f>
        <v>#N/A</v>
      </c>
      <c r="BH97" s="33" t="e">
        <f>VLOOKUP(BC97&amp;"_"&amp;$AZ$9,データシート3!A:AB,MATCH("ea_"&amp;"地熱（蒸気フラッシュ発電）"&amp;"_年間発電",データシート3!$A$1:$AB$1,0),0)/10^3+VLOOKUP(BC97&amp;"_"&amp;$AZ$9,データシート3!A:AB,MATCH("ea_"&amp;"地熱（バイナリー発電）"&amp;"_年間発電",データシート3!$A$1:$AB$1,0),0)/10^3+VLOOKUP(BC97&amp;"_"&amp;$AZ$9,データシート3!A:AB,MATCH("ea_"&amp;"地熱（低温バイナリー発電）"&amp;"_年間発電",データシート3!$A$1:$AB$1,0),0)/10^3</f>
        <v>#N/A</v>
      </c>
      <c r="BI97" s="33" t="e">
        <f t="shared" si="26"/>
        <v>#N/A</v>
      </c>
      <c r="BJ97" s="33" t="e">
        <f>(VLOOKUP($BC97&amp;"_"&amp;$AZ$8,データシート3!$A:$AN,MATCH("da_合計",データシート3!$A$1:$AN$1,0),0))/10^3</f>
        <v>#N/A</v>
      </c>
      <c r="BK97" s="33" t="e">
        <f t="shared" si="21"/>
        <v>#N/A</v>
      </c>
      <c r="BL97" s="33" t="e">
        <f t="shared" si="22"/>
        <v>#N/A</v>
      </c>
      <c r="BM97" s="33" t="e">
        <f t="shared" si="23"/>
        <v>#N/A</v>
      </c>
      <c r="BW97" s="989"/>
    </row>
    <row r="98" spans="1:75" ht="30" customHeight="1">
      <c r="A98" s="173"/>
      <c r="B98" s="544"/>
      <c r="C98" s="171"/>
      <c r="D98" s="172"/>
      <c r="E98" s="172"/>
      <c r="F98" s="171"/>
      <c r="G98" s="173"/>
      <c r="H98" s="173"/>
      <c r="I98" s="173"/>
      <c r="J98" s="173"/>
      <c r="K98" s="173"/>
      <c r="L98" s="173"/>
      <c r="M98" s="173"/>
      <c r="N98" s="173"/>
      <c r="O98" s="473"/>
      <c r="P98" s="173"/>
      <c r="Q98" s="467"/>
      <c r="R98" s="173"/>
      <c r="S98" s="173"/>
      <c r="T98" s="173"/>
      <c r="U98" s="173"/>
      <c r="V98" s="173"/>
      <c r="W98" s="173"/>
      <c r="X98" s="173"/>
      <c r="Y98" s="173"/>
      <c r="Z98" s="173"/>
      <c r="AA98" s="173"/>
      <c r="AB98" s="173"/>
      <c r="AC98" s="173"/>
      <c r="AD98" s="173"/>
      <c r="AE98" s="473"/>
      <c r="AF98" s="173"/>
      <c r="AG98" s="467"/>
      <c r="AH98" s="173"/>
      <c r="AI98" s="173"/>
      <c r="AJ98" s="173"/>
      <c r="AK98" s="173"/>
      <c r="AL98" s="173"/>
      <c r="AM98" s="173"/>
      <c r="AN98" s="173"/>
      <c r="AO98" s="173"/>
      <c r="AP98" s="173"/>
      <c r="AQ98" s="173"/>
      <c r="AR98" s="173"/>
      <c r="AS98" s="173"/>
      <c r="AT98" s="473"/>
      <c r="AU98" s="173"/>
      <c r="AX98" s="18">
        <f>比較地域マスタ!AD33</f>
        <v>0</v>
      </c>
      <c r="AY98" s="18" t="str">
        <f>IF(IFERROR(比較地域マスタ!$AE33,"")=0,"",IFERROR(比較地域マスタ!$AE33,""))</f>
        <v/>
      </c>
      <c r="AZ98" s="16"/>
      <c r="BA98" s="22">
        <v>27</v>
      </c>
      <c r="BB98" s="22">
        <v>1</v>
      </c>
      <c r="BC98" s="18">
        <f t="shared" si="24"/>
        <v>0</v>
      </c>
      <c r="BD98" s="18" t="str">
        <f t="shared" si="25"/>
        <v/>
      </c>
      <c r="BE98" s="33" t="e">
        <f>VLOOKUP(BC98&amp;"_"&amp;$AZ$9,データシート3!A:AB,MATCH("ea_"&amp;"太陽光（建物系）"&amp;"_年間発電",データシート3!$A$1:$AB$1,0),0)/10^3+VLOOKUP(BC98&amp;"_"&amp;$AZ$9,データシート3!A:AB,MATCH("ea_"&amp;"太陽光（土地系）"&amp;"_年間発電",データシート3!$A$1:$AB$1,0),0)/10^3</f>
        <v>#N/A</v>
      </c>
      <c r="BF98" s="33" t="e">
        <f>VLOOKUP(BC98&amp;"_"&amp;$AZ$9,データシート3!A:AB,MATCH("ea_"&amp;"風力（陸上）"&amp;"_年間発電",データシート3!$A$1:$AB$1,0),0)/10^3</f>
        <v>#N/A</v>
      </c>
      <c r="BG98" s="33" t="e">
        <f>VLOOKUP(BC98&amp;"_"&amp;$AZ$9,データシート3!A:AB,MATCH("ea_"&amp;"中小水（河川）"&amp;"_年間発電",データシート3!$A$1:$AB$1,0),0)/10^3+VLOOKUP(BC98&amp;"_"&amp;$AZ$9,データシート3!A:AB,MATCH("ea_"&amp;"中小水（農業用水路）"&amp;"_年間発電",データシート3!$A$1:$AB$1,0),0)/10^3</f>
        <v>#N/A</v>
      </c>
      <c r="BH98" s="33" t="e">
        <f>VLOOKUP(BC98&amp;"_"&amp;$AZ$9,データシート3!A:AB,MATCH("ea_"&amp;"地熱（蒸気フラッシュ発電）"&amp;"_年間発電",データシート3!$A$1:$AB$1,0),0)/10^3+VLOOKUP(BC98&amp;"_"&amp;$AZ$9,データシート3!A:AB,MATCH("ea_"&amp;"地熱（バイナリー発電）"&amp;"_年間発電",データシート3!$A$1:$AB$1,0),0)/10^3+VLOOKUP(BC98&amp;"_"&amp;$AZ$9,データシート3!A:AB,MATCH("ea_"&amp;"地熱（低温バイナリー発電）"&amp;"_年間発電",データシート3!$A$1:$AB$1,0),0)/10^3</f>
        <v>#N/A</v>
      </c>
      <c r="BI98" s="33" t="e">
        <f t="shared" si="26"/>
        <v>#N/A</v>
      </c>
      <c r="BJ98" s="33" t="e">
        <f>(VLOOKUP($BC98&amp;"_"&amp;$AZ$8,データシート3!$A:$AN,MATCH("da_合計",データシート3!$A$1:$AN$1,0),0))/10^3</f>
        <v>#N/A</v>
      </c>
      <c r="BK98" s="33" t="e">
        <f t="shared" si="21"/>
        <v>#N/A</v>
      </c>
      <c r="BL98" s="33" t="e">
        <f t="shared" si="22"/>
        <v>#N/A</v>
      </c>
      <c r="BM98" s="33" t="e">
        <f t="shared" si="23"/>
        <v>#N/A</v>
      </c>
      <c r="BW98" s="989"/>
    </row>
    <row r="99" spans="1:75" ht="30" customHeight="1">
      <c r="A99" s="173"/>
      <c r="B99" s="544"/>
      <c r="C99" s="171"/>
      <c r="D99" s="172"/>
      <c r="E99" s="172"/>
      <c r="F99" s="171"/>
      <c r="G99" s="173"/>
      <c r="H99" s="173"/>
      <c r="I99" s="173"/>
      <c r="J99" s="173"/>
      <c r="K99" s="173"/>
      <c r="L99" s="173"/>
      <c r="M99" s="173"/>
      <c r="N99" s="173"/>
      <c r="O99" s="473"/>
      <c r="P99" s="173"/>
      <c r="Q99" s="467"/>
      <c r="R99" s="173"/>
      <c r="S99" s="173"/>
      <c r="T99" s="173"/>
      <c r="U99" s="173"/>
      <c r="V99" s="173"/>
      <c r="W99" s="173"/>
      <c r="X99" s="173"/>
      <c r="Y99" s="173"/>
      <c r="Z99" s="173"/>
      <c r="AA99" s="173"/>
      <c r="AB99" s="173"/>
      <c r="AC99" s="173"/>
      <c r="AD99" s="173"/>
      <c r="AE99" s="473"/>
      <c r="AF99" s="173"/>
      <c r="AG99" s="467"/>
      <c r="AH99" s="173"/>
      <c r="AI99" s="173"/>
      <c r="AJ99" s="173"/>
      <c r="AK99" s="173"/>
      <c r="AL99" s="173"/>
      <c r="AM99" s="173"/>
      <c r="AN99" s="173"/>
      <c r="AO99" s="173"/>
      <c r="AP99" s="173"/>
      <c r="AQ99" s="173"/>
      <c r="AR99" s="173"/>
      <c r="AS99" s="173"/>
      <c r="AT99" s="473"/>
      <c r="AU99" s="173"/>
      <c r="AX99" s="18">
        <f>比較地域マスタ!AD34</f>
        <v>0</v>
      </c>
      <c r="AY99" s="18" t="str">
        <f>IF(IFERROR(比較地域マスタ!$AE34,"")=0,"",IFERROR(比較地域マスタ!$AE34,""))</f>
        <v/>
      </c>
      <c r="AZ99" s="16"/>
      <c r="BA99" s="22">
        <v>28</v>
      </c>
      <c r="BB99" s="22">
        <v>1</v>
      </c>
      <c r="BC99" s="18">
        <f t="shared" si="24"/>
        <v>0</v>
      </c>
      <c r="BD99" s="18" t="str">
        <f t="shared" si="25"/>
        <v/>
      </c>
      <c r="BE99" s="33" t="e">
        <f>VLOOKUP(BC99&amp;"_"&amp;$AZ$9,データシート3!A:AB,MATCH("ea_"&amp;"太陽光（建物系）"&amp;"_年間発電",データシート3!$A$1:$AB$1,0),0)/10^3+VLOOKUP(BC99&amp;"_"&amp;$AZ$9,データシート3!A:AB,MATCH("ea_"&amp;"太陽光（土地系）"&amp;"_年間発電",データシート3!$A$1:$AB$1,0),0)/10^3</f>
        <v>#N/A</v>
      </c>
      <c r="BF99" s="33" t="e">
        <f>VLOOKUP(BC99&amp;"_"&amp;$AZ$9,データシート3!A:AB,MATCH("ea_"&amp;"風力（陸上）"&amp;"_年間発電",データシート3!$A$1:$AB$1,0),0)/10^3</f>
        <v>#N/A</v>
      </c>
      <c r="BG99" s="33" t="e">
        <f>VLOOKUP(BC99&amp;"_"&amp;$AZ$9,データシート3!A:AB,MATCH("ea_"&amp;"中小水（河川）"&amp;"_年間発電",データシート3!$A$1:$AB$1,0),0)/10^3+VLOOKUP(BC99&amp;"_"&amp;$AZ$9,データシート3!A:AB,MATCH("ea_"&amp;"中小水（農業用水路）"&amp;"_年間発電",データシート3!$A$1:$AB$1,0),0)/10^3</f>
        <v>#N/A</v>
      </c>
      <c r="BH99" s="33" t="e">
        <f>VLOOKUP(BC99&amp;"_"&amp;$AZ$9,データシート3!A:AB,MATCH("ea_"&amp;"地熱（蒸気フラッシュ発電）"&amp;"_年間発電",データシート3!$A$1:$AB$1,0),0)/10^3+VLOOKUP(BC99&amp;"_"&amp;$AZ$9,データシート3!A:AB,MATCH("ea_"&amp;"地熱（バイナリー発電）"&amp;"_年間発電",データシート3!$A$1:$AB$1,0),0)/10^3+VLOOKUP(BC99&amp;"_"&amp;$AZ$9,データシート3!A:AB,MATCH("ea_"&amp;"地熱（低温バイナリー発電）"&amp;"_年間発電",データシート3!$A$1:$AB$1,0),0)/10^3</f>
        <v>#N/A</v>
      </c>
      <c r="BI99" s="33" t="e">
        <f t="shared" si="26"/>
        <v>#N/A</v>
      </c>
      <c r="BJ99" s="33" t="e">
        <f>(VLOOKUP($BC99&amp;"_"&amp;$AZ$8,データシート3!$A:$AN,MATCH("da_合計",データシート3!$A$1:$AN$1,0),0))/10^3</f>
        <v>#N/A</v>
      </c>
      <c r="BK99" s="33" t="e">
        <f t="shared" si="21"/>
        <v>#N/A</v>
      </c>
      <c r="BL99" s="33" t="e">
        <f t="shared" si="22"/>
        <v>#N/A</v>
      </c>
      <c r="BM99" s="33" t="e">
        <f t="shared" si="23"/>
        <v>#N/A</v>
      </c>
      <c r="BW99" s="989"/>
    </row>
    <row r="100" spans="1:75" ht="30" customHeight="1">
      <c r="A100" s="173"/>
      <c r="B100" s="544"/>
      <c r="C100" s="171"/>
      <c r="D100" s="172"/>
      <c r="E100" s="172"/>
      <c r="F100" s="171"/>
      <c r="G100" s="173"/>
      <c r="H100" s="173"/>
      <c r="I100" s="173"/>
      <c r="J100" s="173"/>
      <c r="K100" s="173"/>
      <c r="L100" s="173"/>
      <c r="M100" s="173"/>
      <c r="N100" s="173"/>
      <c r="O100" s="473"/>
      <c r="P100" s="173"/>
      <c r="Q100" s="467"/>
      <c r="R100" s="173"/>
      <c r="S100" s="173"/>
      <c r="T100" s="173"/>
      <c r="U100" s="173"/>
      <c r="V100" s="173"/>
      <c r="W100" s="173"/>
      <c r="X100" s="173"/>
      <c r="Y100" s="173"/>
      <c r="Z100" s="173"/>
      <c r="AA100" s="173"/>
      <c r="AB100" s="173"/>
      <c r="AC100" s="173"/>
      <c r="AD100" s="173"/>
      <c r="AE100" s="473"/>
      <c r="AF100" s="173"/>
      <c r="AG100" s="467"/>
      <c r="AH100" s="173"/>
      <c r="AI100" s="173"/>
      <c r="AJ100" s="173"/>
      <c r="AK100" s="173"/>
      <c r="AL100" s="173"/>
      <c r="AM100" s="173"/>
      <c r="AN100" s="173"/>
      <c r="AO100" s="173"/>
      <c r="AP100" s="173"/>
      <c r="AQ100" s="173"/>
      <c r="AR100" s="173"/>
      <c r="AS100" s="173"/>
      <c r="AT100" s="473"/>
      <c r="AU100" s="173"/>
      <c r="AX100" s="18">
        <f>比較地域マスタ!AD35</f>
        <v>0</v>
      </c>
      <c r="AY100" s="18" t="str">
        <f>IF(IFERROR(比較地域マスタ!$AE35,"")=0,"",IFERROR(比較地域マスタ!$AE35,""))</f>
        <v/>
      </c>
      <c r="AZ100" s="16"/>
      <c r="BA100" s="22">
        <v>29</v>
      </c>
      <c r="BB100" s="22">
        <v>1</v>
      </c>
      <c r="BC100" s="18">
        <f t="shared" si="24"/>
        <v>0</v>
      </c>
      <c r="BD100" s="18" t="str">
        <f t="shared" si="25"/>
        <v/>
      </c>
      <c r="BE100" s="33" t="e">
        <f>VLOOKUP(BC100&amp;"_"&amp;$AZ$9,データシート3!A:AB,MATCH("ea_"&amp;"太陽光（建物系）"&amp;"_年間発電",データシート3!$A$1:$AB$1,0),0)/10^3+VLOOKUP(BC100&amp;"_"&amp;$AZ$9,データシート3!A:AB,MATCH("ea_"&amp;"太陽光（土地系）"&amp;"_年間発電",データシート3!$A$1:$AB$1,0),0)/10^3</f>
        <v>#N/A</v>
      </c>
      <c r="BF100" s="33" t="e">
        <f>VLOOKUP(BC100&amp;"_"&amp;$AZ$9,データシート3!A:AB,MATCH("ea_"&amp;"風力（陸上）"&amp;"_年間発電",データシート3!$A$1:$AB$1,0),0)/10^3</f>
        <v>#N/A</v>
      </c>
      <c r="BG100" s="33" t="e">
        <f>VLOOKUP(BC100&amp;"_"&amp;$AZ$9,データシート3!A:AB,MATCH("ea_"&amp;"中小水（河川）"&amp;"_年間発電",データシート3!$A$1:$AB$1,0),0)/10^3+VLOOKUP(BC100&amp;"_"&amp;$AZ$9,データシート3!A:AB,MATCH("ea_"&amp;"中小水（農業用水路）"&amp;"_年間発電",データシート3!$A$1:$AB$1,0),0)/10^3</f>
        <v>#N/A</v>
      </c>
      <c r="BH100" s="33" t="e">
        <f>VLOOKUP(BC100&amp;"_"&amp;$AZ$9,データシート3!A:AB,MATCH("ea_"&amp;"地熱（蒸気フラッシュ発電）"&amp;"_年間発電",データシート3!$A$1:$AB$1,0),0)/10^3+VLOOKUP(BC100&amp;"_"&amp;$AZ$9,データシート3!A:AB,MATCH("ea_"&amp;"地熱（バイナリー発電）"&amp;"_年間発電",データシート3!$A$1:$AB$1,0),0)/10^3+VLOOKUP(BC100&amp;"_"&amp;$AZ$9,データシート3!A:AB,MATCH("ea_"&amp;"地熱（低温バイナリー発電）"&amp;"_年間発電",データシート3!$A$1:$AB$1,0),0)/10^3</f>
        <v>#N/A</v>
      </c>
      <c r="BI100" s="33" t="e">
        <f t="shared" si="26"/>
        <v>#N/A</v>
      </c>
      <c r="BJ100" s="33" t="e">
        <f>(VLOOKUP($BC100&amp;"_"&amp;$AZ$8,データシート3!$A:$AN,MATCH("da_合計",データシート3!$A$1:$AN$1,0),0))/10^3</f>
        <v>#N/A</v>
      </c>
      <c r="BK100" s="33" t="e">
        <f t="shared" si="21"/>
        <v>#N/A</v>
      </c>
      <c r="BL100" s="33" t="e">
        <f t="shared" si="22"/>
        <v>#N/A</v>
      </c>
      <c r="BM100" s="33" t="e">
        <f t="shared" si="23"/>
        <v>#N/A</v>
      </c>
      <c r="BW100" s="989"/>
    </row>
    <row r="101" spans="1:75" ht="30" customHeight="1">
      <c r="A101" s="173"/>
      <c r="B101" s="544"/>
      <c r="C101" s="171"/>
      <c r="D101" s="172"/>
      <c r="E101" s="172"/>
      <c r="F101" s="171"/>
      <c r="G101" s="173"/>
      <c r="H101" s="173"/>
      <c r="I101" s="173"/>
      <c r="J101" s="173"/>
      <c r="K101" s="173"/>
      <c r="L101" s="173"/>
      <c r="M101" s="173"/>
      <c r="N101" s="173"/>
      <c r="O101" s="473"/>
      <c r="P101" s="173"/>
      <c r="Q101" s="467"/>
      <c r="R101" s="173"/>
      <c r="S101" s="173"/>
      <c r="T101" s="173"/>
      <c r="U101" s="173"/>
      <c r="V101" s="173"/>
      <c r="W101" s="173"/>
      <c r="X101" s="173"/>
      <c r="Y101" s="173"/>
      <c r="Z101" s="173"/>
      <c r="AA101" s="173"/>
      <c r="AB101" s="173"/>
      <c r="AC101" s="173"/>
      <c r="AD101" s="173"/>
      <c r="AE101" s="473"/>
      <c r="AF101" s="173"/>
      <c r="AG101" s="467"/>
      <c r="AH101" s="173"/>
      <c r="AI101" s="173"/>
      <c r="AJ101" s="173"/>
      <c r="AK101" s="173"/>
      <c r="AL101" s="173"/>
      <c r="AM101" s="173"/>
      <c r="AN101" s="173"/>
      <c r="AO101" s="173"/>
      <c r="AP101" s="173"/>
      <c r="AQ101" s="173"/>
      <c r="AR101" s="173"/>
      <c r="AS101" s="173"/>
      <c r="AT101" s="473"/>
      <c r="AU101" s="173"/>
      <c r="AX101" s="18">
        <f>比較地域マスタ!AD36</f>
        <v>0</v>
      </c>
      <c r="AY101" s="18" t="str">
        <f>IF(IFERROR(比較地域マスタ!$AE36,"")=0,"",IFERROR(比較地域マスタ!$AE36,""))</f>
        <v/>
      </c>
      <c r="AZ101" s="16"/>
      <c r="BA101" s="22">
        <v>30</v>
      </c>
      <c r="BB101" s="22">
        <v>1</v>
      </c>
      <c r="BC101" s="18">
        <f t="shared" si="24"/>
        <v>0</v>
      </c>
      <c r="BD101" s="18" t="str">
        <f t="shared" si="25"/>
        <v/>
      </c>
      <c r="BE101" s="33" t="e">
        <f>VLOOKUP(BC101&amp;"_"&amp;$AZ$9,データシート3!A:AB,MATCH("ea_"&amp;"太陽光（建物系）"&amp;"_年間発電",データシート3!$A$1:$AB$1,0),0)/10^3+VLOOKUP(BC101&amp;"_"&amp;$AZ$9,データシート3!A:AB,MATCH("ea_"&amp;"太陽光（土地系）"&amp;"_年間発電",データシート3!$A$1:$AB$1,0),0)/10^3</f>
        <v>#N/A</v>
      </c>
      <c r="BF101" s="33" t="e">
        <f>VLOOKUP(BC101&amp;"_"&amp;$AZ$9,データシート3!A:AB,MATCH("ea_"&amp;"風力（陸上）"&amp;"_年間発電",データシート3!$A$1:$AB$1,0),0)/10^3</f>
        <v>#N/A</v>
      </c>
      <c r="BG101" s="33" t="e">
        <f>VLOOKUP(BC101&amp;"_"&amp;$AZ$9,データシート3!A:AB,MATCH("ea_"&amp;"中小水（河川）"&amp;"_年間発電",データシート3!$A$1:$AB$1,0),0)/10^3+VLOOKUP(BC101&amp;"_"&amp;$AZ$9,データシート3!A:AB,MATCH("ea_"&amp;"中小水（農業用水路）"&amp;"_年間発電",データシート3!$A$1:$AB$1,0),0)/10^3</f>
        <v>#N/A</v>
      </c>
      <c r="BH101" s="33" t="e">
        <f>VLOOKUP(BC101&amp;"_"&amp;$AZ$9,データシート3!A:AB,MATCH("ea_"&amp;"地熱（蒸気フラッシュ発電）"&amp;"_年間発電",データシート3!$A$1:$AB$1,0),0)/10^3+VLOOKUP(BC101&amp;"_"&amp;$AZ$9,データシート3!A:AB,MATCH("ea_"&amp;"地熱（バイナリー発電）"&amp;"_年間発電",データシート3!$A$1:$AB$1,0),0)/10^3+VLOOKUP(BC101&amp;"_"&amp;$AZ$9,データシート3!A:AB,MATCH("ea_"&amp;"地熱（低温バイナリー発電）"&amp;"_年間発電",データシート3!$A$1:$AB$1,0),0)/10^3</f>
        <v>#N/A</v>
      </c>
      <c r="BI101" s="33" t="e">
        <f t="shared" si="26"/>
        <v>#N/A</v>
      </c>
      <c r="BJ101" s="33" t="e">
        <f>(VLOOKUP($BC101&amp;"_"&amp;$AZ$8,データシート3!$A:$AN,MATCH("da_合計",データシート3!$A$1:$AN$1,0),0))/10^3</f>
        <v>#N/A</v>
      </c>
      <c r="BK101" s="33" t="e">
        <f t="shared" si="21"/>
        <v>#N/A</v>
      </c>
      <c r="BL101" s="33" t="e">
        <f t="shared" si="22"/>
        <v>#N/A</v>
      </c>
      <c r="BM101" s="33" t="e">
        <f t="shared" si="23"/>
        <v>#N/A</v>
      </c>
      <c r="BW101" s="989"/>
    </row>
    <row r="102" spans="1:75" ht="30" customHeight="1">
      <c r="A102" s="173"/>
      <c r="B102" s="544"/>
      <c r="C102" s="171"/>
      <c r="D102" s="172"/>
      <c r="E102" s="172"/>
      <c r="F102" s="171"/>
      <c r="G102" s="173"/>
      <c r="H102" s="173"/>
      <c r="I102" s="173"/>
      <c r="J102" s="173"/>
      <c r="K102" s="173"/>
      <c r="L102" s="173"/>
      <c r="M102" s="173"/>
      <c r="N102" s="173"/>
      <c r="O102" s="473"/>
      <c r="P102" s="173"/>
      <c r="Q102" s="467"/>
      <c r="R102" s="173"/>
      <c r="S102" s="173"/>
      <c r="T102" s="173"/>
      <c r="U102" s="173"/>
      <c r="V102" s="173"/>
      <c r="W102" s="173"/>
      <c r="X102" s="173"/>
      <c r="Y102" s="173"/>
      <c r="Z102" s="173"/>
      <c r="AA102" s="173"/>
      <c r="AB102" s="173"/>
      <c r="AC102" s="173"/>
      <c r="AD102" s="173"/>
      <c r="AE102" s="473"/>
      <c r="AF102" s="173"/>
      <c r="AG102" s="467"/>
      <c r="AH102" s="173"/>
      <c r="AI102" s="173"/>
      <c r="AJ102" s="173"/>
      <c r="AK102" s="173"/>
      <c r="AL102" s="173"/>
      <c r="AM102" s="173"/>
      <c r="AN102" s="173"/>
      <c r="AO102" s="173"/>
      <c r="AP102" s="173"/>
      <c r="AQ102" s="173"/>
      <c r="AR102" s="173"/>
      <c r="AS102" s="173"/>
      <c r="AT102" s="473"/>
      <c r="AU102" s="173"/>
      <c r="AX102" s="18">
        <f>比較地域マスタ!AD37</f>
        <v>0</v>
      </c>
      <c r="AY102" s="18" t="str">
        <f>IF(IFERROR(比較地域マスタ!$AE37,"")=0,"",IFERROR(比較地域マスタ!$AE37,""))</f>
        <v/>
      </c>
      <c r="AZ102" s="16"/>
      <c r="BA102" s="22">
        <v>31</v>
      </c>
      <c r="BB102" s="22">
        <v>1</v>
      </c>
      <c r="BC102" s="18">
        <f t="shared" si="24"/>
        <v>0</v>
      </c>
      <c r="BD102" s="18" t="str">
        <f t="shared" si="25"/>
        <v/>
      </c>
      <c r="BE102" s="33" t="e">
        <f>VLOOKUP(BC102&amp;"_"&amp;$AZ$9,データシート3!A:AB,MATCH("ea_"&amp;"太陽光（建物系）"&amp;"_年間発電",データシート3!$A$1:$AB$1,0),0)/10^3+VLOOKUP(BC102&amp;"_"&amp;$AZ$9,データシート3!A:AB,MATCH("ea_"&amp;"太陽光（土地系）"&amp;"_年間発電",データシート3!$A$1:$AB$1,0),0)/10^3</f>
        <v>#N/A</v>
      </c>
      <c r="BF102" s="33" t="e">
        <f>VLOOKUP(BC102&amp;"_"&amp;$AZ$9,データシート3!A:AB,MATCH("ea_"&amp;"風力（陸上）"&amp;"_年間発電",データシート3!$A$1:$AB$1,0),0)/10^3</f>
        <v>#N/A</v>
      </c>
      <c r="BG102" s="33" t="e">
        <f>VLOOKUP(BC102&amp;"_"&amp;$AZ$9,データシート3!A:AB,MATCH("ea_"&amp;"中小水（河川）"&amp;"_年間発電",データシート3!$A$1:$AB$1,0),0)/10^3+VLOOKUP(BC102&amp;"_"&amp;$AZ$9,データシート3!A:AB,MATCH("ea_"&amp;"中小水（農業用水路）"&amp;"_年間発電",データシート3!$A$1:$AB$1,0),0)/10^3</f>
        <v>#N/A</v>
      </c>
      <c r="BH102" s="33" t="e">
        <f>VLOOKUP(BC102&amp;"_"&amp;$AZ$9,データシート3!A:AB,MATCH("ea_"&amp;"地熱（蒸気フラッシュ発電）"&amp;"_年間発電",データシート3!$A$1:$AB$1,0),0)/10^3+VLOOKUP(BC102&amp;"_"&amp;$AZ$9,データシート3!A:AB,MATCH("ea_"&amp;"地熱（バイナリー発電）"&amp;"_年間発電",データシート3!$A$1:$AB$1,0),0)/10^3+VLOOKUP(BC102&amp;"_"&amp;$AZ$9,データシート3!A:AB,MATCH("ea_"&amp;"地熱（低温バイナリー発電）"&amp;"_年間発電",データシート3!$A$1:$AB$1,0),0)/10^3</f>
        <v>#N/A</v>
      </c>
      <c r="BI102" s="33" t="e">
        <f t="shared" si="26"/>
        <v>#N/A</v>
      </c>
      <c r="BJ102" s="33" t="e">
        <f>(VLOOKUP($BC102&amp;"_"&amp;$AZ$8,データシート3!$A:$AN,MATCH("da_合計",データシート3!$A$1:$AN$1,0),0))/10^3</f>
        <v>#N/A</v>
      </c>
      <c r="BK102" s="33" t="e">
        <f t="shared" si="21"/>
        <v>#N/A</v>
      </c>
      <c r="BL102" s="33" t="e">
        <f t="shared" si="22"/>
        <v>#N/A</v>
      </c>
      <c r="BM102" s="33" t="e">
        <f t="shared" si="23"/>
        <v>#N/A</v>
      </c>
      <c r="BW102" s="989"/>
    </row>
    <row r="103" spans="1:75" ht="30" customHeight="1">
      <c r="A103" s="173"/>
      <c r="B103" s="544"/>
      <c r="C103" s="171"/>
      <c r="D103" s="172"/>
      <c r="E103" s="172"/>
      <c r="F103" s="171"/>
      <c r="G103" s="173"/>
      <c r="H103" s="173"/>
      <c r="I103" s="173"/>
      <c r="J103" s="173"/>
      <c r="K103" s="173"/>
      <c r="L103" s="173"/>
      <c r="M103" s="173"/>
      <c r="N103" s="173"/>
      <c r="O103" s="473"/>
      <c r="P103" s="173"/>
      <c r="Q103" s="467"/>
      <c r="R103" s="173"/>
      <c r="S103" s="173"/>
      <c r="T103" s="173"/>
      <c r="U103" s="173"/>
      <c r="V103" s="173"/>
      <c r="W103" s="173"/>
      <c r="X103" s="173"/>
      <c r="Y103" s="173"/>
      <c r="Z103" s="173"/>
      <c r="AA103" s="173"/>
      <c r="AB103" s="173"/>
      <c r="AC103" s="173"/>
      <c r="AD103" s="173"/>
      <c r="AE103" s="473"/>
      <c r="AF103" s="173"/>
      <c r="AG103" s="467"/>
      <c r="AH103" s="173"/>
      <c r="AI103" s="173"/>
      <c r="AJ103" s="173"/>
      <c r="AK103" s="173"/>
      <c r="AL103" s="173"/>
      <c r="AM103" s="173"/>
      <c r="AN103" s="173"/>
      <c r="AO103" s="173"/>
      <c r="AP103" s="173"/>
      <c r="AQ103" s="173"/>
      <c r="AR103" s="173"/>
      <c r="AS103" s="173"/>
      <c r="AT103" s="473"/>
      <c r="AU103" s="173"/>
      <c r="AX103" s="18">
        <f>比較地域マスタ!AD38</f>
        <v>0</v>
      </c>
      <c r="AY103" s="18" t="str">
        <f>IF(IFERROR(比較地域マスタ!$AE38,"")=0,"",IFERROR(比較地域マスタ!$AE38,""))</f>
        <v/>
      </c>
      <c r="AZ103" s="16"/>
      <c r="BA103" s="22">
        <v>32</v>
      </c>
      <c r="BB103" s="22">
        <v>1</v>
      </c>
      <c r="BC103" s="18">
        <f t="shared" si="24"/>
        <v>0</v>
      </c>
      <c r="BD103" s="18" t="str">
        <f t="shared" si="25"/>
        <v/>
      </c>
      <c r="BE103" s="33" t="e">
        <f>VLOOKUP(BC103&amp;"_"&amp;$AZ$9,データシート3!A:AB,MATCH("ea_"&amp;"太陽光（建物系）"&amp;"_年間発電",データシート3!$A$1:$AB$1,0),0)/10^3+VLOOKUP(BC103&amp;"_"&amp;$AZ$9,データシート3!A:AB,MATCH("ea_"&amp;"太陽光（土地系）"&amp;"_年間発電",データシート3!$A$1:$AB$1,0),0)/10^3</f>
        <v>#N/A</v>
      </c>
      <c r="BF103" s="33" t="e">
        <f>VLOOKUP(BC103&amp;"_"&amp;$AZ$9,データシート3!A:AB,MATCH("ea_"&amp;"風力（陸上）"&amp;"_年間発電",データシート3!$A$1:$AB$1,0),0)/10^3</f>
        <v>#N/A</v>
      </c>
      <c r="BG103" s="33" t="e">
        <f>VLOOKUP(BC103&amp;"_"&amp;$AZ$9,データシート3!A:AB,MATCH("ea_"&amp;"中小水（河川）"&amp;"_年間発電",データシート3!$A$1:$AB$1,0),0)/10^3+VLOOKUP(BC103&amp;"_"&amp;$AZ$9,データシート3!A:AB,MATCH("ea_"&amp;"中小水（農業用水路）"&amp;"_年間発電",データシート3!$A$1:$AB$1,0),0)/10^3</f>
        <v>#N/A</v>
      </c>
      <c r="BH103" s="33" t="e">
        <f>VLOOKUP(BC103&amp;"_"&amp;$AZ$9,データシート3!A:AB,MATCH("ea_"&amp;"地熱（蒸気フラッシュ発電）"&amp;"_年間発電",データシート3!$A$1:$AB$1,0),0)/10^3+VLOOKUP(BC103&amp;"_"&amp;$AZ$9,データシート3!A:AB,MATCH("ea_"&amp;"地熱（バイナリー発電）"&amp;"_年間発電",データシート3!$A$1:$AB$1,0),0)/10^3+VLOOKUP(BC103&amp;"_"&amp;$AZ$9,データシート3!A:AB,MATCH("ea_"&amp;"地熱（低温バイナリー発電）"&amp;"_年間発電",データシート3!$A$1:$AB$1,0),0)/10^3</f>
        <v>#N/A</v>
      </c>
      <c r="BI103" s="33" t="e">
        <f t="shared" si="26"/>
        <v>#N/A</v>
      </c>
      <c r="BJ103" s="33" t="e">
        <f>(VLOOKUP($BC103&amp;"_"&amp;$AZ$8,データシート3!$A:$AN,MATCH("da_合計",データシート3!$A$1:$AN$1,0),0))/10^3</f>
        <v>#N/A</v>
      </c>
      <c r="BK103" s="33" t="e">
        <f t="shared" si="21"/>
        <v>#N/A</v>
      </c>
      <c r="BL103" s="33" t="e">
        <f t="shared" si="22"/>
        <v>#N/A</v>
      </c>
      <c r="BM103" s="33" t="e">
        <f t="shared" si="23"/>
        <v>#N/A</v>
      </c>
      <c r="BW103" s="989"/>
    </row>
    <row r="104" spans="1:75" ht="30" customHeight="1">
      <c r="A104" s="173"/>
      <c r="B104" s="544"/>
      <c r="C104" s="171"/>
      <c r="D104" s="172"/>
      <c r="E104" s="172"/>
      <c r="F104" s="171"/>
      <c r="G104" s="173"/>
      <c r="H104" s="173"/>
      <c r="I104" s="173"/>
      <c r="J104" s="173"/>
      <c r="K104" s="173"/>
      <c r="L104" s="173"/>
      <c r="M104" s="173"/>
      <c r="N104" s="173"/>
      <c r="O104" s="473"/>
      <c r="P104" s="173"/>
      <c r="Q104" s="467"/>
      <c r="R104" s="173"/>
      <c r="S104" s="173"/>
      <c r="T104" s="173"/>
      <c r="U104" s="173"/>
      <c r="V104" s="173"/>
      <c r="W104" s="173"/>
      <c r="X104" s="173"/>
      <c r="Y104" s="173"/>
      <c r="Z104" s="173"/>
      <c r="AA104" s="173"/>
      <c r="AB104" s="173"/>
      <c r="AC104" s="173"/>
      <c r="AD104" s="173"/>
      <c r="AE104" s="473"/>
      <c r="AF104" s="173"/>
      <c r="AG104" s="467"/>
      <c r="AH104" s="173"/>
      <c r="AI104" s="173"/>
      <c r="AJ104" s="173"/>
      <c r="AK104" s="173"/>
      <c r="AL104" s="173"/>
      <c r="AM104" s="173"/>
      <c r="AN104" s="173"/>
      <c r="AO104" s="173"/>
      <c r="AP104" s="173"/>
      <c r="AQ104" s="173"/>
      <c r="AR104" s="173"/>
      <c r="AS104" s="173"/>
      <c r="AT104" s="473"/>
      <c r="AU104" s="173"/>
      <c r="AX104" s="18">
        <f>比較地域マスタ!AD39</f>
        <v>0</v>
      </c>
      <c r="AY104" s="18" t="str">
        <f>IF(IFERROR(比較地域マスタ!$AE39,"")=0,"",IFERROR(比較地域マスタ!$AE39,""))</f>
        <v/>
      </c>
      <c r="AZ104" s="16"/>
      <c r="BA104" s="22">
        <v>33</v>
      </c>
      <c r="BB104" s="22">
        <v>1</v>
      </c>
      <c r="BC104" s="18">
        <f t="shared" si="24"/>
        <v>0</v>
      </c>
      <c r="BD104" s="18" t="str">
        <f t="shared" si="25"/>
        <v/>
      </c>
      <c r="BE104" s="33" t="e">
        <f>VLOOKUP(BC104&amp;"_"&amp;$AZ$9,データシート3!A:AB,MATCH("ea_"&amp;"太陽光（建物系）"&amp;"_年間発電",データシート3!$A$1:$AB$1,0),0)/10^3+VLOOKUP(BC104&amp;"_"&amp;$AZ$9,データシート3!A:AB,MATCH("ea_"&amp;"太陽光（土地系）"&amp;"_年間発電",データシート3!$A$1:$AB$1,0),0)/10^3</f>
        <v>#N/A</v>
      </c>
      <c r="BF104" s="33" t="e">
        <f>VLOOKUP(BC104&amp;"_"&amp;$AZ$9,データシート3!A:AB,MATCH("ea_"&amp;"風力（陸上）"&amp;"_年間発電",データシート3!$A$1:$AB$1,0),0)/10^3</f>
        <v>#N/A</v>
      </c>
      <c r="BG104" s="33" t="e">
        <f>VLOOKUP(BC104&amp;"_"&amp;$AZ$9,データシート3!A:AB,MATCH("ea_"&amp;"中小水（河川）"&amp;"_年間発電",データシート3!$A$1:$AB$1,0),0)/10^3+VLOOKUP(BC104&amp;"_"&amp;$AZ$9,データシート3!A:AB,MATCH("ea_"&amp;"中小水（農業用水路）"&amp;"_年間発電",データシート3!$A$1:$AB$1,0),0)/10^3</f>
        <v>#N/A</v>
      </c>
      <c r="BH104" s="33" t="e">
        <f>VLOOKUP(BC104&amp;"_"&amp;$AZ$9,データシート3!A:AB,MATCH("ea_"&amp;"地熱（蒸気フラッシュ発電）"&amp;"_年間発電",データシート3!$A$1:$AB$1,0),0)/10^3+VLOOKUP(BC104&amp;"_"&amp;$AZ$9,データシート3!A:AB,MATCH("ea_"&amp;"地熱（バイナリー発電）"&amp;"_年間発電",データシート3!$A$1:$AB$1,0),0)/10^3+VLOOKUP(BC104&amp;"_"&amp;$AZ$9,データシート3!A:AB,MATCH("ea_"&amp;"地熱（低温バイナリー発電）"&amp;"_年間発電",データシート3!$A$1:$AB$1,0),0)/10^3</f>
        <v>#N/A</v>
      </c>
      <c r="BI104" s="33" t="e">
        <f t="shared" si="26"/>
        <v>#N/A</v>
      </c>
      <c r="BJ104" s="33" t="e">
        <f>(VLOOKUP($BC104&amp;"_"&amp;$AZ$8,データシート3!$A:$AN,MATCH("da_合計",データシート3!$A$1:$AN$1,0),0))/10^3</f>
        <v>#N/A</v>
      </c>
      <c r="BK104" s="33" t="e">
        <f t="shared" ref="BK104:BK135" si="27">BI104-BJ104</f>
        <v>#N/A</v>
      </c>
      <c r="BL104" s="33" t="e">
        <f t="shared" ref="BL104:BL135" si="28">IF(BK104&gt;0,0,BK104)</f>
        <v>#N/A</v>
      </c>
      <c r="BM104" s="33" t="e">
        <f t="shared" ref="BM104:BM135" si="29">IF(BK104&gt;0,BK104,0)</f>
        <v>#N/A</v>
      </c>
      <c r="BW104" s="989"/>
    </row>
    <row r="105" spans="1:75" ht="30" customHeight="1">
      <c r="A105" s="173"/>
      <c r="B105" s="544"/>
      <c r="C105" s="171"/>
      <c r="D105" s="172"/>
      <c r="E105" s="172"/>
      <c r="F105" s="171"/>
      <c r="G105" s="173"/>
      <c r="H105" s="173"/>
      <c r="I105" s="173"/>
      <c r="J105" s="173"/>
      <c r="K105" s="173"/>
      <c r="L105" s="173"/>
      <c r="M105" s="173"/>
      <c r="N105" s="173"/>
      <c r="O105" s="473"/>
      <c r="P105" s="173"/>
      <c r="Q105" s="467"/>
      <c r="R105" s="173"/>
      <c r="S105" s="173"/>
      <c r="T105" s="173"/>
      <c r="U105" s="173"/>
      <c r="V105" s="173"/>
      <c r="W105" s="173"/>
      <c r="X105" s="173"/>
      <c r="Y105" s="173"/>
      <c r="Z105" s="173"/>
      <c r="AA105" s="173"/>
      <c r="AB105" s="173"/>
      <c r="AC105" s="173"/>
      <c r="AD105" s="173"/>
      <c r="AE105" s="473"/>
      <c r="AF105" s="173"/>
      <c r="AG105" s="467"/>
      <c r="AH105" s="173"/>
      <c r="AI105" s="173"/>
      <c r="AJ105" s="173"/>
      <c r="AK105" s="173"/>
      <c r="AL105" s="173"/>
      <c r="AM105" s="173"/>
      <c r="AN105" s="173"/>
      <c r="AO105" s="173"/>
      <c r="AP105" s="173"/>
      <c r="AQ105" s="173"/>
      <c r="AR105" s="173"/>
      <c r="AS105" s="173"/>
      <c r="AT105" s="473"/>
      <c r="AU105" s="173"/>
      <c r="AX105" s="18">
        <f>比較地域マスタ!AD40</f>
        <v>0</v>
      </c>
      <c r="AY105" s="18" t="str">
        <f>IF(IFERROR(比較地域マスタ!$AE40,"")=0,"",IFERROR(比較地域マスタ!$AE40,""))</f>
        <v/>
      </c>
      <c r="AZ105" s="16"/>
      <c r="BA105" s="22">
        <v>34</v>
      </c>
      <c r="BB105" s="22">
        <v>1</v>
      </c>
      <c r="BC105" s="18">
        <f t="shared" si="24"/>
        <v>0</v>
      </c>
      <c r="BD105" s="18" t="str">
        <f t="shared" si="25"/>
        <v/>
      </c>
      <c r="BE105" s="33" t="e">
        <f>VLOOKUP(BC105&amp;"_"&amp;$AZ$9,データシート3!A:AB,MATCH("ea_"&amp;"太陽光（建物系）"&amp;"_年間発電",データシート3!$A$1:$AB$1,0),0)/10^3+VLOOKUP(BC105&amp;"_"&amp;$AZ$9,データシート3!A:AB,MATCH("ea_"&amp;"太陽光（土地系）"&amp;"_年間発電",データシート3!$A$1:$AB$1,0),0)/10^3</f>
        <v>#N/A</v>
      </c>
      <c r="BF105" s="33" t="e">
        <f>VLOOKUP(BC105&amp;"_"&amp;$AZ$9,データシート3!A:AB,MATCH("ea_"&amp;"風力（陸上）"&amp;"_年間発電",データシート3!$A$1:$AB$1,0),0)/10^3</f>
        <v>#N/A</v>
      </c>
      <c r="BG105" s="33" t="e">
        <f>VLOOKUP(BC105&amp;"_"&amp;$AZ$9,データシート3!A:AB,MATCH("ea_"&amp;"中小水（河川）"&amp;"_年間発電",データシート3!$A$1:$AB$1,0),0)/10^3+VLOOKUP(BC105&amp;"_"&amp;$AZ$9,データシート3!A:AB,MATCH("ea_"&amp;"中小水（農業用水路）"&amp;"_年間発電",データシート3!$A$1:$AB$1,0),0)/10^3</f>
        <v>#N/A</v>
      </c>
      <c r="BH105" s="33" t="e">
        <f>VLOOKUP(BC105&amp;"_"&amp;$AZ$9,データシート3!A:AB,MATCH("ea_"&amp;"地熱（蒸気フラッシュ発電）"&amp;"_年間発電",データシート3!$A$1:$AB$1,0),0)/10^3+VLOOKUP(BC105&amp;"_"&amp;$AZ$9,データシート3!A:AB,MATCH("ea_"&amp;"地熱（バイナリー発電）"&amp;"_年間発電",データシート3!$A$1:$AB$1,0),0)/10^3+VLOOKUP(BC105&amp;"_"&amp;$AZ$9,データシート3!A:AB,MATCH("ea_"&amp;"地熱（低温バイナリー発電）"&amp;"_年間発電",データシート3!$A$1:$AB$1,0),0)/10^3</f>
        <v>#N/A</v>
      </c>
      <c r="BI105" s="33" t="e">
        <f t="shared" si="26"/>
        <v>#N/A</v>
      </c>
      <c r="BJ105" s="33" t="e">
        <f>(VLOOKUP($BC105&amp;"_"&amp;$AZ$8,データシート3!$A:$AN,MATCH("da_合計",データシート3!$A$1:$AN$1,0),0))/10^3</f>
        <v>#N/A</v>
      </c>
      <c r="BK105" s="33" t="e">
        <f t="shared" si="27"/>
        <v>#N/A</v>
      </c>
      <c r="BL105" s="33" t="e">
        <f t="shared" si="28"/>
        <v>#N/A</v>
      </c>
      <c r="BM105" s="33" t="e">
        <f t="shared" si="29"/>
        <v>#N/A</v>
      </c>
      <c r="BW105" s="989"/>
    </row>
    <row r="106" spans="1:75" ht="30" customHeight="1">
      <c r="A106" s="173"/>
      <c r="B106" s="544"/>
      <c r="C106" s="171"/>
      <c r="D106" s="172"/>
      <c r="E106" s="172"/>
      <c r="F106" s="171"/>
      <c r="G106" s="173"/>
      <c r="H106" s="173"/>
      <c r="I106" s="173"/>
      <c r="J106" s="173"/>
      <c r="K106" s="173"/>
      <c r="L106" s="173"/>
      <c r="M106" s="173"/>
      <c r="N106" s="173"/>
      <c r="O106" s="473"/>
      <c r="P106" s="173"/>
      <c r="Q106" s="467"/>
      <c r="R106" s="173"/>
      <c r="S106" s="173"/>
      <c r="T106" s="173"/>
      <c r="U106" s="173"/>
      <c r="V106" s="173"/>
      <c r="W106" s="229"/>
      <c r="X106" s="229"/>
      <c r="Y106" s="229"/>
      <c r="Z106" s="229"/>
      <c r="AA106" s="229"/>
      <c r="AB106" s="229"/>
      <c r="AC106" s="229"/>
      <c r="AD106" s="229"/>
      <c r="AE106" s="468"/>
      <c r="AF106" s="229"/>
      <c r="AG106" s="484"/>
      <c r="AH106" s="229"/>
      <c r="AI106" s="229"/>
      <c r="AJ106" s="229"/>
      <c r="AK106" s="229"/>
      <c r="AL106" s="229"/>
      <c r="AM106" s="229"/>
      <c r="AN106" s="229"/>
      <c r="AO106" s="229"/>
      <c r="AP106" s="229"/>
      <c r="AQ106" s="229"/>
      <c r="AR106" s="229"/>
      <c r="AS106" s="229"/>
      <c r="AT106" s="473"/>
      <c r="AU106" s="173"/>
      <c r="AX106" s="18">
        <f>比較地域マスタ!AD41</f>
        <v>0</v>
      </c>
      <c r="AY106" s="18" t="str">
        <f>IF(IFERROR(比較地域マスタ!$AE41,"")=0,"",IFERROR(比較地域マスタ!$AE41,""))</f>
        <v/>
      </c>
      <c r="AZ106" s="16"/>
      <c r="BA106" s="22">
        <v>35</v>
      </c>
      <c r="BB106" s="22">
        <v>1</v>
      </c>
      <c r="BC106" s="18">
        <f t="shared" si="24"/>
        <v>0</v>
      </c>
      <c r="BD106" s="18" t="str">
        <f t="shared" si="25"/>
        <v/>
      </c>
      <c r="BE106" s="33" t="e">
        <f>VLOOKUP(BC106&amp;"_"&amp;$AZ$9,データシート3!A:AB,MATCH("ea_"&amp;"太陽光（建物系）"&amp;"_年間発電",データシート3!$A$1:$AB$1,0),0)/10^3+VLOOKUP(BC106&amp;"_"&amp;$AZ$9,データシート3!A:AB,MATCH("ea_"&amp;"太陽光（土地系）"&amp;"_年間発電",データシート3!$A$1:$AB$1,0),0)/10^3</f>
        <v>#N/A</v>
      </c>
      <c r="BF106" s="33" t="e">
        <f>VLOOKUP(BC106&amp;"_"&amp;$AZ$9,データシート3!A:AB,MATCH("ea_"&amp;"風力（陸上）"&amp;"_年間発電",データシート3!$A$1:$AB$1,0),0)/10^3</f>
        <v>#N/A</v>
      </c>
      <c r="BG106" s="33" t="e">
        <f>VLOOKUP(BC106&amp;"_"&amp;$AZ$9,データシート3!A:AB,MATCH("ea_"&amp;"中小水（河川）"&amp;"_年間発電",データシート3!$A$1:$AB$1,0),0)/10^3+VLOOKUP(BC106&amp;"_"&amp;$AZ$9,データシート3!A:AB,MATCH("ea_"&amp;"中小水（農業用水路）"&amp;"_年間発電",データシート3!$A$1:$AB$1,0),0)/10^3</f>
        <v>#N/A</v>
      </c>
      <c r="BH106" s="33" t="e">
        <f>VLOOKUP(BC106&amp;"_"&amp;$AZ$9,データシート3!A:AB,MATCH("ea_"&amp;"地熱（蒸気フラッシュ発電）"&amp;"_年間発電",データシート3!$A$1:$AB$1,0),0)/10^3+VLOOKUP(BC106&amp;"_"&amp;$AZ$9,データシート3!A:AB,MATCH("ea_"&amp;"地熱（バイナリー発電）"&amp;"_年間発電",データシート3!$A$1:$AB$1,0),0)/10^3+VLOOKUP(BC106&amp;"_"&amp;$AZ$9,データシート3!A:AB,MATCH("ea_"&amp;"地熱（低温バイナリー発電）"&amp;"_年間発電",データシート3!$A$1:$AB$1,0),0)/10^3</f>
        <v>#N/A</v>
      </c>
      <c r="BI106" s="33" t="e">
        <f t="shared" si="26"/>
        <v>#N/A</v>
      </c>
      <c r="BJ106" s="33" t="e">
        <f>(VLOOKUP($BC106&amp;"_"&amp;$AZ$8,データシート3!$A:$AN,MATCH("da_合計",データシート3!$A$1:$AN$1,0),0))/10^3</f>
        <v>#N/A</v>
      </c>
      <c r="BK106" s="33" t="e">
        <f t="shared" si="27"/>
        <v>#N/A</v>
      </c>
      <c r="BL106" s="33" t="e">
        <f t="shared" si="28"/>
        <v>#N/A</v>
      </c>
      <c r="BM106" s="33" t="e">
        <f t="shared" si="29"/>
        <v>#N/A</v>
      </c>
      <c r="BW106" s="989"/>
    </row>
    <row r="107" spans="1:75" ht="30" customHeight="1">
      <c r="A107" s="173"/>
      <c r="B107" s="544"/>
      <c r="C107" s="171"/>
      <c r="D107" s="172"/>
      <c r="E107" s="172"/>
      <c r="F107" s="171"/>
      <c r="G107" s="173"/>
      <c r="H107" s="173"/>
      <c r="I107" s="173"/>
      <c r="J107" s="173"/>
      <c r="K107" s="173"/>
      <c r="L107" s="173"/>
      <c r="M107" s="173"/>
      <c r="N107" s="173"/>
      <c r="O107" s="473"/>
      <c r="P107" s="173"/>
      <c r="Q107" s="467"/>
      <c r="R107" s="173"/>
      <c r="S107" s="173"/>
      <c r="T107" s="173"/>
      <c r="U107" s="173"/>
      <c r="V107" s="173"/>
      <c r="W107" s="173"/>
      <c r="X107" s="173"/>
      <c r="Y107" s="173"/>
      <c r="Z107" s="173"/>
      <c r="AA107" s="173"/>
      <c r="AB107" s="173"/>
      <c r="AC107" s="173"/>
      <c r="AD107" s="173"/>
      <c r="AE107" s="473"/>
      <c r="AF107" s="173"/>
      <c r="AG107" s="467"/>
      <c r="AH107" s="173"/>
      <c r="AI107" s="173"/>
      <c r="AJ107" s="173"/>
      <c r="AK107" s="173"/>
      <c r="AL107" s="173"/>
      <c r="AM107" s="173"/>
      <c r="AN107" s="173"/>
      <c r="AO107" s="173"/>
      <c r="AP107" s="173"/>
      <c r="AQ107" s="173"/>
      <c r="AR107" s="173"/>
      <c r="AS107" s="173"/>
      <c r="AT107" s="473"/>
      <c r="AU107" s="173"/>
      <c r="AX107" s="18">
        <f>比較地域マスタ!AD42</f>
        <v>0</v>
      </c>
      <c r="AY107" s="18" t="str">
        <f>IF(IFERROR(比較地域マスタ!$AE42,"")=0,"",IFERROR(比較地域マスタ!$AE42,""))</f>
        <v/>
      </c>
      <c r="AZ107" s="16"/>
      <c r="BA107" s="22">
        <v>36</v>
      </c>
      <c r="BB107" s="22">
        <v>1</v>
      </c>
      <c r="BC107" s="18">
        <f t="shared" si="24"/>
        <v>0</v>
      </c>
      <c r="BD107" s="18" t="str">
        <f t="shared" si="25"/>
        <v/>
      </c>
      <c r="BE107" s="33" t="e">
        <f>VLOOKUP(BC107&amp;"_"&amp;$AZ$9,データシート3!A:AB,MATCH("ea_"&amp;"太陽光（建物系）"&amp;"_年間発電",データシート3!$A$1:$AB$1,0),0)/10^3+VLOOKUP(BC107&amp;"_"&amp;$AZ$9,データシート3!A:AB,MATCH("ea_"&amp;"太陽光（土地系）"&amp;"_年間発電",データシート3!$A$1:$AB$1,0),0)/10^3</f>
        <v>#N/A</v>
      </c>
      <c r="BF107" s="33" t="e">
        <f>VLOOKUP(BC107&amp;"_"&amp;$AZ$9,データシート3!A:AB,MATCH("ea_"&amp;"風力（陸上）"&amp;"_年間発電",データシート3!$A$1:$AB$1,0),0)/10^3</f>
        <v>#N/A</v>
      </c>
      <c r="BG107" s="33" t="e">
        <f>VLOOKUP(BC107&amp;"_"&amp;$AZ$9,データシート3!A:AB,MATCH("ea_"&amp;"中小水（河川）"&amp;"_年間発電",データシート3!$A$1:$AB$1,0),0)/10^3+VLOOKUP(BC107&amp;"_"&amp;$AZ$9,データシート3!A:AB,MATCH("ea_"&amp;"中小水（農業用水路）"&amp;"_年間発電",データシート3!$A$1:$AB$1,0),0)/10^3</f>
        <v>#N/A</v>
      </c>
      <c r="BH107" s="33" t="e">
        <f>VLOOKUP(BC107&amp;"_"&amp;$AZ$9,データシート3!A:AB,MATCH("ea_"&amp;"地熱（蒸気フラッシュ発電）"&amp;"_年間発電",データシート3!$A$1:$AB$1,0),0)/10^3+VLOOKUP(BC107&amp;"_"&amp;$AZ$9,データシート3!A:AB,MATCH("ea_"&amp;"地熱（バイナリー発電）"&amp;"_年間発電",データシート3!$A$1:$AB$1,0),0)/10^3+VLOOKUP(BC107&amp;"_"&amp;$AZ$9,データシート3!A:AB,MATCH("ea_"&amp;"地熱（低温バイナリー発電）"&amp;"_年間発電",データシート3!$A$1:$AB$1,0),0)/10^3</f>
        <v>#N/A</v>
      </c>
      <c r="BI107" s="33" t="e">
        <f t="shared" si="26"/>
        <v>#N/A</v>
      </c>
      <c r="BJ107" s="33" t="e">
        <f>(VLOOKUP($BC107&amp;"_"&amp;$AZ$8,データシート3!$A:$AN,MATCH("da_合計",データシート3!$A$1:$AN$1,0),0))/10^3</f>
        <v>#N/A</v>
      </c>
      <c r="BK107" s="33" t="e">
        <f t="shared" si="27"/>
        <v>#N/A</v>
      </c>
      <c r="BL107" s="33" t="e">
        <f t="shared" si="28"/>
        <v>#N/A</v>
      </c>
      <c r="BM107" s="33" t="e">
        <f t="shared" si="29"/>
        <v>#N/A</v>
      </c>
      <c r="BW107" s="989"/>
    </row>
    <row r="108" spans="1:75" ht="30" customHeight="1">
      <c r="A108" s="173"/>
      <c r="B108" s="544"/>
      <c r="C108" s="171"/>
      <c r="D108" s="172"/>
      <c r="E108" s="172"/>
      <c r="F108" s="171"/>
      <c r="G108" s="173"/>
      <c r="H108" s="173"/>
      <c r="I108" s="173"/>
      <c r="J108" s="173"/>
      <c r="K108" s="173"/>
      <c r="L108" s="173"/>
      <c r="M108" s="173"/>
      <c r="N108" s="173"/>
      <c r="O108" s="473"/>
      <c r="P108" s="173"/>
      <c r="Q108" s="467"/>
      <c r="R108" s="173"/>
      <c r="S108" s="173"/>
      <c r="T108" s="173"/>
      <c r="U108" s="173"/>
      <c r="V108" s="173"/>
      <c r="W108" s="173"/>
      <c r="X108" s="173"/>
      <c r="Y108" s="173"/>
      <c r="Z108" s="173"/>
      <c r="AA108" s="173"/>
      <c r="AB108" s="173"/>
      <c r="AC108" s="173"/>
      <c r="AD108" s="173"/>
      <c r="AE108" s="473"/>
      <c r="AF108" s="173"/>
      <c r="AG108" s="467"/>
      <c r="AH108" s="173"/>
      <c r="AI108" s="173"/>
      <c r="AJ108" s="173"/>
      <c r="AK108" s="173"/>
      <c r="AL108" s="173"/>
      <c r="AM108" s="173"/>
      <c r="AN108" s="173"/>
      <c r="AO108" s="173"/>
      <c r="AP108" s="173"/>
      <c r="AQ108" s="173"/>
      <c r="AR108" s="173"/>
      <c r="AS108" s="173"/>
      <c r="AT108" s="473"/>
      <c r="AU108" s="173"/>
      <c r="AX108" s="18">
        <f>比較地域マスタ!AD43</f>
        <v>0</v>
      </c>
      <c r="AY108" s="18" t="str">
        <f>IF(IFERROR(比較地域マスタ!$AE43,"")=0,"",IFERROR(比較地域マスタ!$AE43,""))</f>
        <v/>
      </c>
      <c r="AZ108" s="16"/>
      <c r="BA108" s="22">
        <v>37</v>
      </c>
      <c r="BB108" s="22">
        <v>1</v>
      </c>
      <c r="BC108" s="18">
        <f t="shared" si="24"/>
        <v>0</v>
      </c>
      <c r="BD108" s="18" t="str">
        <f t="shared" si="25"/>
        <v/>
      </c>
      <c r="BE108" s="33" t="e">
        <f>VLOOKUP(BC108&amp;"_"&amp;$AZ$9,データシート3!A:AB,MATCH("ea_"&amp;"太陽光（建物系）"&amp;"_年間発電",データシート3!$A$1:$AB$1,0),0)/10^3+VLOOKUP(BC108&amp;"_"&amp;$AZ$9,データシート3!A:AB,MATCH("ea_"&amp;"太陽光（土地系）"&amp;"_年間発電",データシート3!$A$1:$AB$1,0),0)/10^3</f>
        <v>#N/A</v>
      </c>
      <c r="BF108" s="33" t="e">
        <f>VLOOKUP(BC108&amp;"_"&amp;$AZ$9,データシート3!A:AB,MATCH("ea_"&amp;"風力（陸上）"&amp;"_年間発電",データシート3!$A$1:$AB$1,0),0)/10^3</f>
        <v>#N/A</v>
      </c>
      <c r="BG108" s="33" t="e">
        <f>VLOOKUP(BC108&amp;"_"&amp;$AZ$9,データシート3!A:AB,MATCH("ea_"&amp;"中小水（河川）"&amp;"_年間発電",データシート3!$A$1:$AB$1,0),0)/10^3+VLOOKUP(BC108&amp;"_"&amp;$AZ$9,データシート3!A:AB,MATCH("ea_"&amp;"中小水（農業用水路）"&amp;"_年間発電",データシート3!$A$1:$AB$1,0),0)/10^3</f>
        <v>#N/A</v>
      </c>
      <c r="BH108" s="33" t="e">
        <f>VLOOKUP(BC108&amp;"_"&amp;$AZ$9,データシート3!A:AB,MATCH("ea_"&amp;"地熱（蒸気フラッシュ発電）"&amp;"_年間発電",データシート3!$A$1:$AB$1,0),0)/10^3+VLOOKUP(BC108&amp;"_"&amp;$AZ$9,データシート3!A:AB,MATCH("ea_"&amp;"地熱（バイナリー発電）"&amp;"_年間発電",データシート3!$A$1:$AB$1,0),0)/10^3+VLOOKUP(BC108&amp;"_"&amp;$AZ$9,データシート3!A:AB,MATCH("ea_"&amp;"地熱（低温バイナリー発電）"&amp;"_年間発電",データシート3!$A$1:$AB$1,0),0)/10^3</f>
        <v>#N/A</v>
      </c>
      <c r="BI108" s="33" t="e">
        <f t="shared" si="26"/>
        <v>#N/A</v>
      </c>
      <c r="BJ108" s="33" t="e">
        <f>(VLOOKUP($BC108&amp;"_"&amp;$AZ$8,データシート3!$A:$AN,MATCH("da_合計",データシート3!$A$1:$AN$1,0),0))/10^3</f>
        <v>#N/A</v>
      </c>
      <c r="BK108" s="33" t="e">
        <f t="shared" si="27"/>
        <v>#N/A</v>
      </c>
      <c r="BL108" s="33" t="e">
        <f t="shared" si="28"/>
        <v>#N/A</v>
      </c>
      <c r="BM108" s="33" t="e">
        <f t="shared" si="29"/>
        <v>#N/A</v>
      </c>
      <c r="BW108" s="989"/>
    </row>
    <row r="109" spans="1:75" ht="30" customHeight="1">
      <c r="A109" s="173"/>
      <c r="B109" s="544"/>
      <c r="C109" s="171"/>
      <c r="D109" s="172"/>
      <c r="E109" s="172"/>
      <c r="F109" s="171"/>
      <c r="G109" s="173"/>
      <c r="H109" s="173"/>
      <c r="I109" s="173"/>
      <c r="J109" s="173"/>
      <c r="K109" s="173"/>
      <c r="L109" s="173"/>
      <c r="M109" s="173"/>
      <c r="N109" s="173"/>
      <c r="O109" s="473"/>
      <c r="P109" s="173"/>
      <c r="Q109" s="467"/>
      <c r="R109" s="173"/>
      <c r="S109" s="173"/>
      <c r="T109" s="173"/>
      <c r="U109" s="173"/>
      <c r="V109" s="173"/>
      <c r="W109" s="173"/>
      <c r="X109" s="173"/>
      <c r="Y109" s="173"/>
      <c r="Z109" s="173"/>
      <c r="AA109" s="173"/>
      <c r="AB109" s="173"/>
      <c r="AC109" s="173"/>
      <c r="AD109" s="173"/>
      <c r="AE109" s="473"/>
      <c r="AF109" s="173"/>
      <c r="AG109" s="467"/>
      <c r="AH109" s="173"/>
      <c r="AI109" s="173"/>
      <c r="AJ109" s="173"/>
      <c r="AK109" s="173"/>
      <c r="AL109" s="173"/>
      <c r="AM109" s="173"/>
      <c r="AN109" s="173"/>
      <c r="AO109" s="173"/>
      <c r="AP109" s="173"/>
      <c r="AQ109" s="173"/>
      <c r="AR109" s="173"/>
      <c r="AS109" s="173"/>
      <c r="AT109" s="473"/>
      <c r="AU109" s="173"/>
      <c r="AX109" s="18">
        <f>比較地域マスタ!AD44</f>
        <v>0</v>
      </c>
      <c r="AY109" s="18" t="str">
        <f>IF(IFERROR(比較地域マスタ!$AE44,"")=0,"",IFERROR(比較地域マスタ!$AE44,""))</f>
        <v/>
      </c>
      <c r="AZ109" s="16"/>
      <c r="BA109" s="22">
        <v>38</v>
      </c>
      <c r="BB109" s="22">
        <v>1</v>
      </c>
      <c r="BC109" s="18">
        <f t="shared" si="24"/>
        <v>0</v>
      </c>
      <c r="BD109" s="18" t="str">
        <f t="shared" si="25"/>
        <v/>
      </c>
      <c r="BE109" s="33" t="e">
        <f>VLOOKUP(BC109&amp;"_"&amp;$AZ$9,データシート3!A:AB,MATCH("ea_"&amp;"太陽光（建物系）"&amp;"_年間発電",データシート3!$A$1:$AB$1,0),0)/10^3+VLOOKUP(BC109&amp;"_"&amp;$AZ$9,データシート3!A:AB,MATCH("ea_"&amp;"太陽光（土地系）"&amp;"_年間発電",データシート3!$A$1:$AB$1,0),0)/10^3</f>
        <v>#N/A</v>
      </c>
      <c r="BF109" s="33" t="e">
        <f>VLOOKUP(BC109&amp;"_"&amp;$AZ$9,データシート3!A:AB,MATCH("ea_"&amp;"風力（陸上）"&amp;"_年間発電",データシート3!$A$1:$AB$1,0),0)/10^3</f>
        <v>#N/A</v>
      </c>
      <c r="BG109" s="33" t="e">
        <f>VLOOKUP(BC109&amp;"_"&amp;$AZ$9,データシート3!A:AB,MATCH("ea_"&amp;"中小水（河川）"&amp;"_年間発電",データシート3!$A$1:$AB$1,0),0)/10^3+VLOOKUP(BC109&amp;"_"&amp;$AZ$9,データシート3!A:AB,MATCH("ea_"&amp;"中小水（農業用水路）"&amp;"_年間発電",データシート3!$A$1:$AB$1,0),0)/10^3</f>
        <v>#N/A</v>
      </c>
      <c r="BH109" s="33" t="e">
        <f>VLOOKUP(BC109&amp;"_"&amp;$AZ$9,データシート3!A:AB,MATCH("ea_"&amp;"地熱（蒸気フラッシュ発電）"&amp;"_年間発電",データシート3!$A$1:$AB$1,0),0)/10^3+VLOOKUP(BC109&amp;"_"&amp;$AZ$9,データシート3!A:AB,MATCH("ea_"&amp;"地熱（バイナリー発電）"&amp;"_年間発電",データシート3!$A$1:$AB$1,0),0)/10^3+VLOOKUP(BC109&amp;"_"&amp;$AZ$9,データシート3!A:AB,MATCH("ea_"&amp;"地熱（低温バイナリー発電）"&amp;"_年間発電",データシート3!$A$1:$AB$1,0),0)/10^3</f>
        <v>#N/A</v>
      </c>
      <c r="BI109" s="33" t="e">
        <f t="shared" si="26"/>
        <v>#N/A</v>
      </c>
      <c r="BJ109" s="33" t="e">
        <f>(VLOOKUP($BC109&amp;"_"&amp;$AZ$8,データシート3!$A:$AN,MATCH("da_合計",データシート3!$A$1:$AN$1,0),0))/10^3</f>
        <v>#N/A</v>
      </c>
      <c r="BK109" s="33" t="e">
        <f t="shared" si="27"/>
        <v>#N/A</v>
      </c>
      <c r="BL109" s="33" t="e">
        <f t="shared" si="28"/>
        <v>#N/A</v>
      </c>
      <c r="BM109" s="33" t="e">
        <f t="shared" si="29"/>
        <v>#N/A</v>
      </c>
      <c r="BW109" s="989"/>
    </row>
    <row r="110" spans="1:75" ht="30" customHeight="1">
      <c r="A110" s="173"/>
      <c r="B110" s="544"/>
      <c r="C110" s="171"/>
      <c r="D110" s="172"/>
      <c r="E110" s="172"/>
      <c r="F110" s="171"/>
      <c r="G110" s="173"/>
      <c r="H110" s="173"/>
      <c r="I110" s="173"/>
      <c r="J110" s="173"/>
      <c r="K110" s="173"/>
      <c r="L110" s="173"/>
      <c r="M110" s="173"/>
      <c r="N110" s="173"/>
      <c r="O110" s="473"/>
      <c r="P110" s="173"/>
      <c r="Q110" s="467"/>
      <c r="R110" s="173"/>
      <c r="S110" s="173"/>
      <c r="T110" s="173"/>
      <c r="U110" s="173"/>
      <c r="V110" s="173"/>
      <c r="W110" s="173"/>
      <c r="X110" s="173"/>
      <c r="Y110" s="173"/>
      <c r="Z110" s="173"/>
      <c r="AA110" s="173"/>
      <c r="AB110" s="173"/>
      <c r="AC110" s="173"/>
      <c r="AD110" s="173"/>
      <c r="AE110" s="473"/>
      <c r="AF110" s="173"/>
      <c r="AG110" s="467"/>
      <c r="AH110" s="173"/>
      <c r="AI110" s="173"/>
      <c r="AJ110" s="173"/>
      <c r="AK110" s="173"/>
      <c r="AL110" s="173"/>
      <c r="AM110" s="173"/>
      <c r="AN110" s="173"/>
      <c r="AO110" s="173"/>
      <c r="AP110" s="173"/>
      <c r="AQ110" s="173"/>
      <c r="AR110" s="173"/>
      <c r="AS110" s="173"/>
      <c r="AT110" s="473"/>
      <c r="AU110" s="173"/>
      <c r="AX110" s="18">
        <f>比較地域マスタ!AD45</f>
        <v>0</v>
      </c>
      <c r="AY110" s="18" t="str">
        <f>IF(IFERROR(比較地域マスタ!$AE45,"")=0,"",IFERROR(比較地域マスタ!$AE45,""))</f>
        <v/>
      </c>
      <c r="AZ110" s="16"/>
      <c r="BA110" s="22">
        <v>39</v>
      </c>
      <c r="BB110" s="22">
        <v>1</v>
      </c>
      <c r="BC110" s="18">
        <f t="shared" si="24"/>
        <v>0</v>
      </c>
      <c r="BD110" s="18" t="str">
        <f t="shared" si="25"/>
        <v/>
      </c>
      <c r="BE110" s="33" t="e">
        <f>VLOOKUP(BC110&amp;"_"&amp;$AZ$9,データシート3!A:AB,MATCH("ea_"&amp;"太陽光（建物系）"&amp;"_年間発電",データシート3!$A$1:$AB$1,0),0)/10^3+VLOOKUP(BC110&amp;"_"&amp;$AZ$9,データシート3!A:AB,MATCH("ea_"&amp;"太陽光（土地系）"&amp;"_年間発電",データシート3!$A$1:$AB$1,0),0)/10^3</f>
        <v>#N/A</v>
      </c>
      <c r="BF110" s="33" t="e">
        <f>VLOOKUP(BC110&amp;"_"&amp;$AZ$9,データシート3!A:AB,MATCH("ea_"&amp;"風力（陸上）"&amp;"_年間発電",データシート3!$A$1:$AB$1,0),0)/10^3</f>
        <v>#N/A</v>
      </c>
      <c r="BG110" s="33" t="e">
        <f>VLOOKUP(BC110&amp;"_"&amp;$AZ$9,データシート3!A:AB,MATCH("ea_"&amp;"中小水（河川）"&amp;"_年間発電",データシート3!$A$1:$AB$1,0),0)/10^3+VLOOKUP(BC110&amp;"_"&amp;$AZ$9,データシート3!A:AB,MATCH("ea_"&amp;"中小水（農業用水路）"&amp;"_年間発電",データシート3!$A$1:$AB$1,0),0)/10^3</f>
        <v>#N/A</v>
      </c>
      <c r="BH110" s="33" t="e">
        <f>VLOOKUP(BC110&amp;"_"&amp;$AZ$9,データシート3!A:AB,MATCH("ea_"&amp;"地熱（蒸気フラッシュ発電）"&amp;"_年間発電",データシート3!$A$1:$AB$1,0),0)/10^3+VLOOKUP(BC110&amp;"_"&amp;$AZ$9,データシート3!A:AB,MATCH("ea_"&amp;"地熱（バイナリー発電）"&amp;"_年間発電",データシート3!$A$1:$AB$1,0),0)/10^3+VLOOKUP(BC110&amp;"_"&amp;$AZ$9,データシート3!A:AB,MATCH("ea_"&amp;"地熱（低温バイナリー発電）"&amp;"_年間発電",データシート3!$A$1:$AB$1,0),0)/10^3</f>
        <v>#N/A</v>
      </c>
      <c r="BI110" s="33" t="e">
        <f t="shared" si="26"/>
        <v>#N/A</v>
      </c>
      <c r="BJ110" s="33" t="e">
        <f>(VLOOKUP($BC110&amp;"_"&amp;$AZ$8,データシート3!$A:$AN,MATCH("da_合計",データシート3!$A$1:$AN$1,0),0))/10^3</f>
        <v>#N/A</v>
      </c>
      <c r="BK110" s="33" t="e">
        <f t="shared" si="27"/>
        <v>#N/A</v>
      </c>
      <c r="BL110" s="33" t="e">
        <f t="shared" si="28"/>
        <v>#N/A</v>
      </c>
      <c r="BM110" s="33" t="e">
        <f t="shared" si="29"/>
        <v>#N/A</v>
      </c>
      <c r="BW110" s="989"/>
    </row>
    <row r="111" spans="1:75" ht="30" customHeight="1">
      <c r="A111" s="173"/>
      <c r="B111" s="544"/>
      <c r="C111" s="171"/>
      <c r="D111" s="172"/>
      <c r="E111" s="172"/>
      <c r="F111" s="171"/>
      <c r="G111" s="173"/>
      <c r="H111" s="173"/>
      <c r="I111" s="173"/>
      <c r="J111" s="173"/>
      <c r="K111" s="173"/>
      <c r="L111" s="173"/>
      <c r="M111" s="173"/>
      <c r="N111" s="173"/>
      <c r="O111" s="473"/>
      <c r="P111" s="173"/>
      <c r="Q111" s="467"/>
      <c r="R111" s="173"/>
      <c r="S111" s="173"/>
      <c r="T111" s="173"/>
      <c r="U111" s="173"/>
      <c r="V111" s="173"/>
      <c r="W111" s="173"/>
      <c r="X111" s="173"/>
      <c r="Y111" s="173"/>
      <c r="Z111" s="173"/>
      <c r="AA111" s="173"/>
      <c r="AB111" s="173"/>
      <c r="AC111" s="173"/>
      <c r="AD111" s="173"/>
      <c r="AE111" s="473"/>
      <c r="AF111" s="173"/>
      <c r="AG111" s="467"/>
      <c r="AH111" s="173"/>
      <c r="AI111" s="173"/>
      <c r="AJ111" s="173"/>
      <c r="AK111" s="173"/>
      <c r="AL111" s="173"/>
      <c r="AM111" s="173"/>
      <c r="AN111" s="173"/>
      <c r="AO111" s="173"/>
      <c r="AP111" s="173"/>
      <c r="AQ111" s="173"/>
      <c r="AR111" s="173"/>
      <c r="AS111" s="173"/>
      <c r="AT111" s="473"/>
      <c r="AU111" s="173"/>
      <c r="AX111" s="18">
        <f>比較地域マスタ!AD46</f>
        <v>0</v>
      </c>
      <c r="AY111" s="18" t="str">
        <f>IF(IFERROR(比較地域マスタ!$AE46,"")=0,"",IFERROR(比較地域マスタ!$AE46,""))</f>
        <v/>
      </c>
      <c r="AZ111" s="16"/>
      <c r="BA111" s="22">
        <v>40</v>
      </c>
      <c r="BB111" s="22">
        <v>1</v>
      </c>
      <c r="BC111" s="18">
        <f t="shared" si="24"/>
        <v>0</v>
      </c>
      <c r="BD111" s="18" t="str">
        <f t="shared" si="25"/>
        <v/>
      </c>
      <c r="BE111" s="33" t="e">
        <f>VLOOKUP(BC111&amp;"_"&amp;$AZ$9,データシート3!A:AB,MATCH("ea_"&amp;"太陽光（建物系）"&amp;"_年間発電",データシート3!$A$1:$AB$1,0),0)/10^3+VLOOKUP(BC111&amp;"_"&amp;$AZ$9,データシート3!A:AB,MATCH("ea_"&amp;"太陽光（土地系）"&amp;"_年間発電",データシート3!$A$1:$AB$1,0),0)/10^3</f>
        <v>#N/A</v>
      </c>
      <c r="BF111" s="33" t="e">
        <f>VLOOKUP(BC111&amp;"_"&amp;$AZ$9,データシート3!A:AB,MATCH("ea_"&amp;"風力（陸上）"&amp;"_年間発電",データシート3!$A$1:$AB$1,0),0)/10^3</f>
        <v>#N/A</v>
      </c>
      <c r="BG111" s="33" t="e">
        <f>VLOOKUP(BC111&amp;"_"&amp;$AZ$9,データシート3!A:AB,MATCH("ea_"&amp;"中小水（河川）"&amp;"_年間発電",データシート3!$A$1:$AB$1,0),0)/10^3+VLOOKUP(BC111&amp;"_"&amp;$AZ$9,データシート3!A:AB,MATCH("ea_"&amp;"中小水（農業用水路）"&amp;"_年間発電",データシート3!$A$1:$AB$1,0),0)/10^3</f>
        <v>#N/A</v>
      </c>
      <c r="BH111" s="33" t="e">
        <f>VLOOKUP(BC111&amp;"_"&amp;$AZ$9,データシート3!A:AB,MATCH("ea_"&amp;"地熱（蒸気フラッシュ発電）"&amp;"_年間発電",データシート3!$A$1:$AB$1,0),0)/10^3+VLOOKUP(BC111&amp;"_"&amp;$AZ$9,データシート3!A:AB,MATCH("ea_"&amp;"地熱（バイナリー発電）"&amp;"_年間発電",データシート3!$A$1:$AB$1,0),0)/10^3+VLOOKUP(BC111&amp;"_"&amp;$AZ$9,データシート3!A:AB,MATCH("ea_"&amp;"地熱（低温バイナリー発電）"&amp;"_年間発電",データシート3!$A$1:$AB$1,0),0)/10^3</f>
        <v>#N/A</v>
      </c>
      <c r="BI111" s="33" t="e">
        <f t="shared" si="26"/>
        <v>#N/A</v>
      </c>
      <c r="BJ111" s="33" t="e">
        <f>(VLOOKUP($BC111&amp;"_"&amp;$AZ$8,データシート3!$A:$AN,MATCH("da_合計",データシート3!$A$1:$AN$1,0),0))/10^3</f>
        <v>#N/A</v>
      </c>
      <c r="BK111" s="33" t="e">
        <f t="shared" si="27"/>
        <v>#N/A</v>
      </c>
      <c r="BL111" s="33" t="e">
        <f t="shared" si="28"/>
        <v>#N/A</v>
      </c>
      <c r="BM111" s="33" t="e">
        <f t="shared" si="29"/>
        <v>#N/A</v>
      </c>
      <c r="BW111" s="989"/>
    </row>
    <row r="112" spans="1:75" ht="30" customHeight="1">
      <c r="A112" s="173"/>
      <c r="B112" s="544"/>
      <c r="C112" s="171"/>
      <c r="D112" s="172"/>
      <c r="E112" s="172"/>
      <c r="F112" s="171"/>
      <c r="G112" s="173"/>
      <c r="H112" s="173"/>
      <c r="I112" s="173"/>
      <c r="J112" s="173"/>
      <c r="K112" s="173"/>
      <c r="L112" s="173"/>
      <c r="M112" s="173"/>
      <c r="N112" s="173"/>
      <c r="O112" s="473"/>
      <c r="P112" s="173"/>
      <c r="Q112" s="467"/>
      <c r="R112" s="173"/>
      <c r="S112" s="173"/>
      <c r="T112" s="173"/>
      <c r="U112" s="173"/>
      <c r="V112" s="173"/>
      <c r="W112" s="173"/>
      <c r="X112" s="173"/>
      <c r="Y112" s="173"/>
      <c r="Z112" s="173"/>
      <c r="AA112" s="173"/>
      <c r="AB112" s="173"/>
      <c r="AC112" s="173"/>
      <c r="AD112" s="173"/>
      <c r="AE112" s="473"/>
      <c r="AF112" s="173"/>
      <c r="AG112" s="467"/>
      <c r="AH112" s="173"/>
      <c r="AI112" s="173"/>
      <c r="AJ112" s="173"/>
      <c r="AK112" s="173"/>
      <c r="AL112" s="173"/>
      <c r="AM112" s="173"/>
      <c r="AN112" s="173"/>
      <c r="AO112" s="173"/>
      <c r="AP112" s="173"/>
      <c r="AQ112" s="173"/>
      <c r="AR112" s="173"/>
      <c r="AS112" s="173"/>
      <c r="AT112" s="473"/>
      <c r="AU112" s="173"/>
      <c r="AX112" s="18">
        <f>比較地域マスタ!AD47</f>
        <v>0</v>
      </c>
      <c r="AY112" s="18" t="str">
        <f>IF(IFERROR(比較地域マスタ!$AE47,"")=0,"",IFERROR(比較地域マスタ!$AE47,""))</f>
        <v/>
      </c>
      <c r="AZ112" s="16"/>
      <c r="BA112" s="22">
        <v>41</v>
      </c>
      <c r="BB112" s="22">
        <v>1</v>
      </c>
      <c r="BC112" s="18">
        <f t="shared" si="24"/>
        <v>0</v>
      </c>
      <c r="BD112" s="18" t="str">
        <f t="shared" si="25"/>
        <v/>
      </c>
      <c r="BE112" s="33" t="e">
        <f>VLOOKUP(BC112&amp;"_"&amp;$AZ$9,データシート3!A:AB,MATCH("ea_"&amp;"太陽光（建物系）"&amp;"_年間発電",データシート3!$A$1:$AB$1,0),0)/10^3+VLOOKUP(BC112&amp;"_"&amp;$AZ$9,データシート3!A:AB,MATCH("ea_"&amp;"太陽光（土地系）"&amp;"_年間発電",データシート3!$A$1:$AB$1,0),0)/10^3</f>
        <v>#N/A</v>
      </c>
      <c r="BF112" s="33" t="e">
        <f>VLOOKUP(BC112&amp;"_"&amp;$AZ$9,データシート3!A:AB,MATCH("ea_"&amp;"風力（陸上）"&amp;"_年間発電",データシート3!$A$1:$AB$1,0),0)/10^3</f>
        <v>#N/A</v>
      </c>
      <c r="BG112" s="33" t="e">
        <f>VLOOKUP(BC112&amp;"_"&amp;$AZ$9,データシート3!A:AB,MATCH("ea_"&amp;"中小水（河川）"&amp;"_年間発電",データシート3!$A$1:$AB$1,0),0)/10^3+VLOOKUP(BC112&amp;"_"&amp;$AZ$9,データシート3!A:AB,MATCH("ea_"&amp;"中小水（農業用水路）"&amp;"_年間発電",データシート3!$A$1:$AB$1,0),0)/10^3</f>
        <v>#N/A</v>
      </c>
      <c r="BH112" s="33" t="e">
        <f>VLOOKUP(BC112&amp;"_"&amp;$AZ$9,データシート3!A:AB,MATCH("ea_"&amp;"地熱（蒸気フラッシュ発電）"&amp;"_年間発電",データシート3!$A$1:$AB$1,0),0)/10^3+VLOOKUP(BC112&amp;"_"&amp;$AZ$9,データシート3!A:AB,MATCH("ea_"&amp;"地熱（バイナリー発電）"&amp;"_年間発電",データシート3!$A$1:$AB$1,0),0)/10^3+VLOOKUP(BC112&amp;"_"&amp;$AZ$9,データシート3!A:AB,MATCH("ea_"&amp;"地熱（低温バイナリー発電）"&amp;"_年間発電",データシート3!$A$1:$AB$1,0),0)/10^3</f>
        <v>#N/A</v>
      </c>
      <c r="BI112" s="33" t="e">
        <f t="shared" si="26"/>
        <v>#N/A</v>
      </c>
      <c r="BJ112" s="33" t="e">
        <f>(VLOOKUP($BC112&amp;"_"&amp;$AZ$8,データシート3!$A:$AN,MATCH("da_合計",データシート3!$A$1:$AN$1,0),0))/10^3</f>
        <v>#N/A</v>
      </c>
      <c r="BK112" s="33" t="e">
        <f t="shared" si="27"/>
        <v>#N/A</v>
      </c>
      <c r="BL112" s="33" t="e">
        <f t="shared" si="28"/>
        <v>#N/A</v>
      </c>
      <c r="BM112" s="33" t="e">
        <f t="shared" si="29"/>
        <v>#N/A</v>
      </c>
      <c r="BW112" s="989"/>
    </row>
    <row r="113" spans="1:75" ht="30" customHeight="1">
      <c r="A113" s="173"/>
      <c r="B113" s="544"/>
      <c r="C113" s="171"/>
      <c r="D113" s="172"/>
      <c r="E113" s="172"/>
      <c r="F113" s="171"/>
      <c r="G113" s="173"/>
      <c r="H113" s="173"/>
      <c r="I113" s="173"/>
      <c r="J113" s="173"/>
      <c r="K113" s="173"/>
      <c r="L113" s="173"/>
      <c r="M113" s="173"/>
      <c r="N113" s="173"/>
      <c r="O113" s="473"/>
      <c r="P113" s="173"/>
      <c r="Q113" s="467"/>
      <c r="R113" s="173"/>
      <c r="S113" s="173"/>
      <c r="T113" s="173"/>
      <c r="U113" s="173"/>
      <c r="V113" s="173"/>
      <c r="W113" s="173"/>
      <c r="X113" s="173"/>
      <c r="Y113" s="173"/>
      <c r="Z113" s="173"/>
      <c r="AA113" s="173"/>
      <c r="AB113" s="173"/>
      <c r="AC113" s="173"/>
      <c r="AD113" s="173"/>
      <c r="AE113" s="473"/>
      <c r="AF113" s="173"/>
      <c r="AG113" s="467"/>
      <c r="AH113" s="173"/>
      <c r="AI113" s="173"/>
      <c r="AJ113" s="173"/>
      <c r="AK113" s="173"/>
      <c r="AL113" s="173"/>
      <c r="AM113" s="173"/>
      <c r="AN113" s="173"/>
      <c r="AO113" s="173"/>
      <c r="AP113" s="173"/>
      <c r="AQ113" s="173"/>
      <c r="AR113" s="173"/>
      <c r="AS113" s="173"/>
      <c r="AT113" s="473"/>
      <c r="AU113" s="173"/>
      <c r="AX113" s="18">
        <f>比較地域マスタ!AD48</f>
        <v>0</v>
      </c>
      <c r="AY113" s="18" t="str">
        <f>IF(IFERROR(比較地域マスタ!$AE48,"")=0,"",IFERROR(比較地域マスタ!$AE48,""))</f>
        <v/>
      </c>
      <c r="AZ113" s="16"/>
      <c r="BA113" s="22">
        <v>42</v>
      </c>
      <c r="BB113" s="22">
        <v>1</v>
      </c>
      <c r="BC113" s="18">
        <f t="shared" si="24"/>
        <v>0</v>
      </c>
      <c r="BD113" s="18" t="str">
        <f t="shared" si="25"/>
        <v/>
      </c>
      <c r="BE113" s="33" t="e">
        <f>VLOOKUP(BC113&amp;"_"&amp;$AZ$9,データシート3!A:AB,MATCH("ea_"&amp;"太陽光（建物系）"&amp;"_年間発電",データシート3!$A$1:$AB$1,0),0)/10^3+VLOOKUP(BC113&amp;"_"&amp;$AZ$9,データシート3!A:AB,MATCH("ea_"&amp;"太陽光（土地系）"&amp;"_年間発電",データシート3!$A$1:$AB$1,0),0)/10^3</f>
        <v>#N/A</v>
      </c>
      <c r="BF113" s="33" t="e">
        <f>VLOOKUP(BC113&amp;"_"&amp;$AZ$9,データシート3!A:AB,MATCH("ea_"&amp;"風力（陸上）"&amp;"_年間発電",データシート3!$A$1:$AB$1,0),0)/10^3</f>
        <v>#N/A</v>
      </c>
      <c r="BG113" s="33" t="e">
        <f>VLOOKUP(BC113&amp;"_"&amp;$AZ$9,データシート3!A:AB,MATCH("ea_"&amp;"中小水（河川）"&amp;"_年間発電",データシート3!$A$1:$AB$1,0),0)/10^3+VLOOKUP(BC113&amp;"_"&amp;$AZ$9,データシート3!A:AB,MATCH("ea_"&amp;"中小水（農業用水路）"&amp;"_年間発電",データシート3!$A$1:$AB$1,0),0)/10^3</f>
        <v>#N/A</v>
      </c>
      <c r="BH113" s="33" t="e">
        <f>VLOOKUP(BC113&amp;"_"&amp;$AZ$9,データシート3!A:AB,MATCH("ea_"&amp;"地熱（蒸気フラッシュ発電）"&amp;"_年間発電",データシート3!$A$1:$AB$1,0),0)/10^3+VLOOKUP(BC113&amp;"_"&amp;$AZ$9,データシート3!A:AB,MATCH("ea_"&amp;"地熱（バイナリー発電）"&amp;"_年間発電",データシート3!$A$1:$AB$1,0),0)/10^3+VLOOKUP(BC113&amp;"_"&amp;$AZ$9,データシート3!A:AB,MATCH("ea_"&amp;"地熱（低温バイナリー発電）"&amp;"_年間発電",データシート3!$A$1:$AB$1,0),0)/10^3</f>
        <v>#N/A</v>
      </c>
      <c r="BI113" s="33" t="e">
        <f t="shared" si="26"/>
        <v>#N/A</v>
      </c>
      <c r="BJ113" s="33" t="e">
        <f>(VLOOKUP($BC113&amp;"_"&amp;$AZ$8,データシート3!$A:$AN,MATCH("da_合計",データシート3!$A$1:$AN$1,0),0))/10^3</f>
        <v>#N/A</v>
      </c>
      <c r="BK113" s="33" t="e">
        <f t="shared" si="27"/>
        <v>#N/A</v>
      </c>
      <c r="BL113" s="33" t="e">
        <f t="shared" si="28"/>
        <v>#N/A</v>
      </c>
      <c r="BM113" s="33" t="e">
        <f t="shared" si="29"/>
        <v>#N/A</v>
      </c>
      <c r="BW113" s="989"/>
    </row>
    <row r="114" spans="1:75" ht="30" customHeight="1">
      <c r="A114" s="173"/>
      <c r="B114" s="544"/>
      <c r="C114" s="171"/>
      <c r="D114" s="172"/>
      <c r="E114" s="172"/>
      <c r="F114" s="171"/>
      <c r="G114" s="173"/>
      <c r="H114" s="173"/>
      <c r="I114" s="173"/>
      <c r="J114" s="173"/>
      <c r="K114" s="173"/>
      <c r="L114" s="173"/>
      <c r="M114" s="173"/>
      <c r="N114" s="173"/>
      <c r="O114" s="473"/>
      <c r="P114" s="173"/>
      <c r="Q114" s="467"/>
      <c r="R114" s="173"/>
      <c r="S114" s="173"/>
      <c r="T114" s="173"/>
      <c r="U114" s="173"/>
      <c r="V114" s="173"/>
      <c r="W114" s="173"/>
      <c r="X114" s="173"/>
      <c r="Y114" s="173"/>
      <c r="Z114" s="173"/>
      <c r="AA114" s="173"/>
      <c r="AB114" s="173"/>
      <c r="AC114" s="173"/>
      <c r="AD114" s="173"/>
      <c r="AE114" s="473"/>
      <c r="AF114" s="173"/>
      <c r="AG114" s="467"/>
      <c r="AH114" s="173"/>
      <c r="AI114" s="173"/>
      <c r="AJ114" s="173"/>
      <c r="AK114" s="173"/>
      <c r="AL114" s="173"/>
      <c r="AM114" s="173"/>
      <c r="AN114" s="173"/>
      <c r="AO114" s="173"/>
      <c r="AP114" s="173"/>
      <c r="AQ114" s="173"/>
      <c r="AR114" s="173"/>
      <c r="AS114" s="173"/>
      <c r="AT114" s="473"/>
      <c r="AU114" s="173"/>
      <c r="AX114" s="18">
        <f>比較地域マスタ!AD49</f>
        <v>0</v>
      </c>
      <c r="AY114" s="18" t="str">
        <f>IF(IFERROR(比較地域マスタ!$AE49,"")=0,"",IFERROR(比較地域マスタ!$AE49,""))</f>
        <v/>
      </c>
      <c r="AZ114" s="16"/>
      <c r="BA114" s="22">
        <v>43</v>
      </c>
      <c r="BB114" s="22">
        <v>1</v>
      </c>
      <c r="BC114" s="18">
        <f t="shared" si="24"/>
        <v>0</v>
      </c>
      <c r="BD114" s="18" t="str">
        <f t="shared" si="25"/>
        <v/>
      </c>
      <c r="BE114" s="33" t="e">
        <f>VLOOKUP(BC114&amp;"_"&amp;$AZ$9,データシート3!A:AB,MATCH("ea_"&amp;"太陽光（建物系）"&amp;"_年間発電",データシート3!$A$1:$AB$1,0),0)/10^3+VLOOKUP(BC114&amp;"_"&amp;$AZ$9,データシート3!A:AB,MATCH("ea_"&amp;"太陽光（土地系）"&amp;"_年間発電",データシート3!$A$1:$AB$1,0),0)/10^3</f>
        <v>#N/A</v>
      </c>
      <c r="BF114" s="33" t="e">
        <f>VLOOKUP(BC114&amp;"_"&amp;$AZ$9,データシート3!A:AB,MATCH("ea_"&amp;"風力（陸上）"&amp;"_年間発電",データシート3!$A$1:$AB$1,0),0)/10^3</f>
        <v>#N/A</v>
      </c>
      <c r="BG114" s="33" t="e">
        <f>VLOOKUP(BC114&amp;"_"&amp;$AZ$9,データシート3!A:AB,MATCH("ea_"&amp;"中小水（河川）"&amp;"_年間発電",データシート3!$A$1:$AB$1,0),0)/10^3+VLOOKUP(BC114&amp;"_"&amp;$AZ$9,データシート3!A:AB,MATCH("ea_"&amp;"中小水（農業用水路）"&amp;"_年間発電",データシート3!$A$1:$AB$1,0),0)/10^3</f>
        <v>#N/A</v>
      </c>
      <c r="BH114" s="33" t="e">
        <f>VLOOKUP(BC114&amp;"_"&amp;$AZ$9,データシート3!A:AB,MATCH("ea_"&amp;"地熱（蒸気フラッシュ発電）"&amp;"_年間発電",データシート3!$A$1:$AB$1,0),0)/10^3+VLOOKUP(BC114&amp;"_"&amp;$AZ$9,データシート3!A:AB,MATCH("ea_"&amp;"地熱（バイナリー発電）"&amp;"_年間発電",データシート3!$A$1:$AB$1,0),0)/10^3+VLOOKUP(BC114&amp;"_"&amp;$AZ$9,データシート3!A:AB,MATCH("ea_"&amp;"地熱（低温バイナリー発電）"&amp;"_年間発電",データシート3!$A$1:$AB$1,0),0)/10^3</f>
        <v>#N/A</v>
      </c>
      <c r="BI114" s="33" t="e">
        <f t="shared" si="26"/>
        <v>#N/A</v>
      </c>
      <c r="BJ114" s="33" t="e">
        <f>(VLOOKUP($BC114&amp;"_"&amp;$AZ$8,データシート3!$A:$AN,MATCH("da_合計",データシート3!$A$1:$AN$1,0),0))/10^3</f>
        <v>#N/A</v>
      </c>
      <c r="BK114" s="33" t="e">
        <f t="shared" si="27"/>
        <v>#N/A</v>
      </c>
      <c r="BL114" s="33" t="e">
        <f t="shared" si="28"/>
        <v>#N/A</v>
      </c>
      <c r="BM114" s="33" t="e">
        <f t="shared" si="29"/>
        <v>#N/A</v>
      </c>
      <c r="BW114" s="989"/>
    </row>
    <row r="115" spans="1:75" ht="30" customHeight="1">
      <c r="A115" s="173"/>
      <c r="B115" s="544"/>
      <c r="C115" s="171"/>
      <c r="D115" s="172"/>
      <c r="E115" s="172"/>
      <c r="F115" s="171"/>
      <c r="G115" s="173"/>
      <c r="H115" s="173"/>
      <c r="I115" s="173"/>
      <c r="J115" s="173"/>
      <c r="K115" s="173"/>
      <c r="L115" s="173"/>
      <c r="M115" s="173"/>
      <c r="N115" s="173"/>
      <c r="O115" s="473"/>
      <c r="P115" s="173"/>
      <c r="Q115" s="467"/>
      <c r="R115" s="173"/>
      <c r="S115" s="173"/>
      <c r="T115" s="173"/>
      <c r="U115" s="173"/>
      <c r="V115" s="173"/>
      <c r="W115" s="173"/>
      <c r="X115" s="173"/>
      <c r="Y115" s="173"/>
      <c r="Z115" s="173"/>
      <c r="AA115" s="173"/>
      <c r="AB115" s="173"/>
      <c r="AC115" s="173"/>
      <c r="AD115" s="173"/>
      <c r="AE115" s="473"/>
      <c r="AF115" s="173"/>
      <c r="AG115" s="467"/>
      <c r="AH115" s="173"/>
      <c r="AI115" s="173"/>
      <c r="AJ115" s="173"/>
      <c r="AK115" s="173"/>
      <c r="AL115" s="173"/>
      <c r="AM115" s="173"/>
      <c r="AN115" s="173"/>
      <c r="AO115" s="173"/>
      <c r="AP115" s="173"/>
      <c r="AQ115" s="173"/>
      <c r="AR115" s="173"/>
      <c r="AS115" s="173"/>
      <c r="AT115" s="473"/>
      <c r="AU115" s="173"/>
      <c r="AX115" s="18">
        <f>比較地域マスタ!AD50</f>
        <v>0</v>
      </c>
      <c r="AY115" s="18" t="str">
        <f>IF(IFERROR(比較地域マスタ!$AE50,"")=0,"",IFERROR(比較地域マスタ!$AE50,""))</f>
        <v/>
      </c>
      <c r="AZ115" s="16"/>
      <c r="BA115" s="22">
        <v>44</v>
      </c>
      <c r="BB115" s="22">
        <v>1</v>
      </c>
      <c r="BC115" s="18">
        <f t="shared" si="24"/>
        <v>0</v>
      </c>
      <c r="BD115" s="18" t="str">
        <f t="shared" si="25"/>
        <v/>
      </c>
      <c r="BE115" s="33" t="e">
        <f>VLOOKUP(BC115&amp;"_"&amp;$AZ$9,データシート3!A:AB,MATCH("ea_"&amp;"太陽光（建物系）"&amp;"_年間発電",データシート3!$A$1:$AB$1,0),0)/10^3+VLOOKUP(BC115&amp;"_"&amp;$AZ$9,データシート3!A:AB,MATCH("ea_"&amp;"太陽光（土地系）"&amp;"_年間発電",データシート3!$A$1:$AB$1,0),0)/10^3</f>
        <v>#N/A</v>
      </c>
      <c r="BF115" s="33" t="e">
        <f>VLOOKUP(BC115&amp;"_"&amp;$AZ$9,データシート3!A:AB,MATCH("ea_"&amp;"風力（陸上）"&amp;"_年間発電",データシート3!$A$1:$AB$1,0),0)/10^3</f>
        <v>#N/A</v>
      </c>
      <c r="BG115" s="33" t="e">
        <f>VLOOKUP(BC115&amp;"_"&amp;$AZ$9,データシート3!A:AB,MATCH("ea_"&amp;"中小水（河川）"&amp;"_年間発電",データシート3!$A$1:$AB$1,0),0)/10^3+VLOOKUP(BC115&amp;"_"&amp;$AZ$9,データシート3!A:AB,MATCH("ea_"&amp;"中小水（農業用水路）"&amp;"_年間発電",データシート3!$A$1:$AB$1,0),0)/10^3</f>
        <v>#N/A</v>
      </c>
      <c r="BH115" s="33" t="e">
        <f>VLOOKUP(BC115&amp;"_"&amp;$AZ$9,データシート3!A:AB,MATCH("ea_"&amp;"地熱（蒸気フラッシュ発電）"&amp;"_年間発電",データシート3!$A$1:$AB$1,0),0)/10^3+VLOOKUP(BC115&amp;"_"&amp;$AZ$9,データシート3!A:AB,MATCH("ea_"&amp;"地熱（バイナリー発電）"&amp;"_年間発電",データシート3!$A$1:$AB$1,0),0)/10^3+VLOOKUP(BC115&amp;"_"&amp;$AZ$9,データシート3!A:AB,MATCH("ea_"&amp;"地熱（低温バイナリー発電）"&amp;"_年間発電",データシート3!$A$1:$AB$1,0),0)/10^3</f>
        <v>#N/A</v>
      </c>
      <c r="BI115" s="33" t="e">
        <f t="shared" si="26"/>
        <v>#N/A</v>
      </c>
      <c r="BJ115" s="33" t="e">
        <f>(VLOOKUP($BC115&amp;"_"&amp;$AZ$8,データシート3!$A:$AN,MATCH("da_合計",データシート3!$A$1:$AN$1,0),0))/10^3</f>
        <v>#N/A</v>
      </c>
      <c r="BK115" s="33" t="e">
        <f t="shared" si="27"/>
        <v>#N/A</v>
      </c>
      <c r="BL115" s="33" t="e">
        <f t="shared" si="28"/>
        <v>#N/A</v>
      </c>
      <c r="BM115" s="33" t="e">
        <f t="shared" si="29"/>
        <v>#N/A</v>
      </c>
      <c r="BW115" s="989"/>
    </row>
    <row r="116" spans="1:75" ht="30" customHeight="1">
      <c r="A116" s="173"/>
      <c r="B116" s="544"/>
      <c r="C116" s="171"/>
      <c r="D116" s="172"/>
      <c r="E116" s="172"/>
      <c r="F116" s="171"/>
      <c r="G116" s="173"/>
      <c r="H116" s="173"/>
      <c r="I116" s="173"/>
      <c r="J116" s="173"/>
      <c r="K116" s="173"/>
      <c r="L116" s="173"/>
      <c r="M116" s="173"/>
      <c r="N116" s="173"/>
      <c r="O116" s="473"/>
      <c r="P116" s="173"/>
      <c r="Q116" s="467"/>
      <c r="R116" s="173"/>
      <c r="S116" s="173"/>
      <c r="T116" s="173"/>
      <c r="U116" s="173"/>
      <c r="V116" s="173"/>
      <c r="W116" s="173"/>
      <c r="X116" s="173"/>
      <c r="Y116" s="173"/>
      <c r="Z116" s="173"/>
      <c r="AA116" s="173"/>
      <c r="AB116" s="173"/>
      <c r="AC116" s="173"/>
      <c r="AD116" s="173"/>
      <c r="AE116" s="473"/>
      <c r="AF116" s="173"/>
      <c r="AG116" s="467"/>
      <c r="AH116" s="173"/>
      <c r="AI116" s="173"/>
      <c r="AJ116" s="173"/>
      <c r="AK116" s="173"/>
      <c r="AL116" s="173"/>
      <c r="AM116" s="173"/>
      <c r="AN116" s="173"/>
      <c r="AO116" s="173"/>
      <c r="AP116" s="173"/>
      <c r="AQ116" s="173"/>
      <c r="AR116" s="173"/>
      <c r="AS116" s="173"/>
      <c r="AT116" s="473"/>
      <c r="AU116" s="173"/>
      <c r="AX116" s="18">
        <f>比較地域マスタ!AD51</f>
        <v>0</v>
      </c>
      <c r="AY116" s="18" t="str">
        <f>IF(IFERROR(比較地域マスタ!$AE51,"")=0,"",IFERROR(比較地域マスタ!$AE51,""))</f>
        <v/>
      </c>
      <c r="AZ116" s="16"/>
      <c r="BA116" s="22">
        <v>45</v>
      </c>
      <c r="BB116" s="22">
        <v>1</v>
      </c>
      <c r="BC116" s="18">
        <f t="shared" si="24"/>
        <v>0</v>
      </c>
      <c r="BD116" s="18" t="str">
        <f t="shared" si="25"/>
        <v/>
      </c>
      <c r="BE116" s="33" t="e">
        <f>VLOOKUP(BC116&amp;"_"&amp;$AZ$9,データシート3!A:AB,MATCH("ea_"&amp;"太陽光（建物系）"&amp;"_年間発電",データシート3!$A$1:$AB$1,0),0)/10^3+VLOOKUP(BC116&amp;"_"&amp;$AZ$9,データシート3!A:AB,MATCH("ea_"&amp;"太陽光（土地系）"&amp;"_年間発電",データシート3!$A$1:$AB$1,0),0)/10^3</f>
        <v>#N/A</v>
      </c>
      <c r="BF116" s="33" t="e">
        <f>VLOOKUP(BC116&amp;"_"&amp;$AZ$9,データシート3!A:AB,MATCH("ea_"&amp;"風力（陸上）"&amp;"_年間発電",データシート3!$A$1:$AB$1,0),0)/10^3</f>
        <v>#N/A</v>
      </c>
      <c r="BG116" s="33" t="e">
        <f>VLOOKUP(BC116&amp;"_"&amp;$AZ$9,データシート3!A:AB,MATCH("ea_"&amp;"中小水（河川）"&amp;"_年間発電",データシート3!$A$1:$AB$1,0),0)/10^3+VLOOKUP(BC116&amp;"_"&amp;$AZ$9,データシート3!A:AB,MATCH("ea_"&amp;"中小水（農業用水路）"&amp;"_年間発電",データシート3!$A$1:$AB$1,0),0)/10^3</f>
        <v>#N/A</v>
      </c>
      <c r="BH116" s="33" t="e">
        <f>VLOOKUP(BC116&amp;"_"&amp;$AZ$9,データシート3!A:AB,MATCH("ea_"&amp;"地熱（蒸気フラッシュ発電）"&amp;"_年間発電",データシート3!$A$1:$AB$1,0),0)/10^3+VLOOKUP(BC116&amp;"_"&amp;$AZ$9,データシート3!A:AB,MATCH("ea_"&amp;"地熱（バイナリー発電）"&amp;"_年間発電",データシート3!$A$1:$AB$1,0),0)/10^3+VLOOKUP(BC116&amp;"_"&amp;$AZ$9,データシート3!A:AB,MATCH("ea_"&amp;"地熱（低温バイナリー発電）"&amp;"_年間発電",データシート3!$A$1:$AB$1,0),0)/10^3</f>
        <v>#N/A</v>
      </c>
      <c r="BI116" s="33" t="e">
        <f t="shared" si="26"/>
        <v>#N/A</v>
      </c>
      <c r="BJ116" s="33" t="e">
        <f>(VLOOKUP($BC116&amp;"_"&amp;$AZ$8,データシート3!$A:$AN,MATCH("da_合計",データシート3!$A$1:$AN$1,0),0))/10^3</f>
        <v>#N/A</v>
      </c>
      <c r="BK116" s="33" t="e">
        <f t="shared" si="27"/>
        <v>#N/A</v>
      </c>
      <c r="BL116" s="33" t="e">
        <f t="shared" si="28"/>
        <v>#N/A</v>
      </c>
      <c r="BM116" s="33" t="e">
        <f t="shared" si="29"/>
        <v>#N/A</v>
      </c>
      <c r="BW116" s="989"/>
    </row>
    <row r="117" spans="1:75" ht="30" customHeight="1">
      <c r="A117" s="173"/>
      <c r="B117" s="544"/>
      <c r="C117" s="171"/>
      <c r="D117" s="172"/>
      <c r="E117" s="172"/>
      <c r="F117" s="171"/>
      <c r="G117" s="173"/>
      <c r="H117" s="173"/>
      <c r="I117" s="173"/>
      <c r="J117" s="173"/>
      <c r="K117" s="173"/>
      <c r="L117" s="173"/>
      <c r="M117" s="173"/>
      <c r="N117" s="173"/>
      <c r="O117" s="473"/>
      <c r="P117" s="173"/>
      <c r="Q117" s="467"/>
      <c r="R117" s="173"/>
      <c r="S117" s="173"/>
      <c r="T117" s="173"/>
      <c r="U117" s="173"/>
      <c r="V117" s="173"/>
      <c r="W117" s="173"/>
      <c r="X117" s="173"/>
      <c r="Y117" s="173"/>
      <c r="Z117" s="173"/>
      <c r="AA117" s="173"/>
      <c r="AB117" s="173"/>
      <c r="AC117" s="173"/>
      <c r="AD117" s="173"/>
      <c r="AE117" s="473"/>
      <c r="AF117" s="173"/>
      <c r="AG117" s="467"/>
      <c r="AH117" s="173"/>
      <c r="AI117" s="173"/>
      <c r="AJ117" s="173"/>
      <c r="AK117" s="173"/>
      <c r="AL117" s="173"/>
      <c r="AM117" s="173"/>
      <c r="AN117" s="173"/>
      <c r="AO117" s="173"/>
      <c r="AP117" s="173"/>
      <c r="AQ117" s="173"/>
      <c r="AR117" s="173"/>
      <c r="AS117" s="173"/>
      <c r="AT117" s="473"/>
      <c r="AU117" s="173"/>
      <c r="AX117" s="18">
        <f>比較地域マスタ!AD52</f>
        <v>0</v>
      </c>
      <c r="AY117" s="18" t="str">
        <f>IF(IFERROR(比較地域マスタ!$AE52,"")=0,"",IFERROR(比較地域マスタ!$AE52,""))</f>
        <v/>
      </c>
      <c r="AZ117" s="16"/>
      <c r="BA117" s="22">
        <v>46</v>
      </c>
      <c r="BB117" s="22">
        <v>1</v>
      </c>
      <c r="BC117" s="18">
        <f t="shared" si="24"/>
        <v>0</v>
      </c>
      <c r="BD117" s="18" t="str">
        <f t="shared" si="25"/>
        <v/>
      </c>
      <c r="BE117" s="33" t="e">
        <f>VLOOKUP(BC117&amp;"_"&amp;$AZ$9,データシート3!A:AB,MATCH("ea_"&amp;"太陽光（建物系）"&amp;"_年間発電",データシート3!$A$1:$AB$1,0),0)/10^3+VLOOKUP(BC117&amp;"_"&amp;$AZ$9,データシート3!A:AB,MATCH("ea_"&amp;"太陽光（土地系）"&amp;"_年間発電",データシート3!$A$1:$AB$1,0),0)/10^3</f>
        <v>#N/A</v>
      </c>
      <c r="BF117" s="33" t="e">
        <f>VLOOKUP(BC117&amp;"_"&amp;$AZ$9,データシート3!A:AB,MATCH("ea_"&amp;"風力（陸上）"&amp;"_年間発電",データシート3!$A$1:$AB$1,0),0)/10^3</f>
        <v>#N/A</v>
      </c>
      <c r="BG117" s="33" t="e">
        <f>VLOOKUP(BC117&amp;"_"&amp;$AZ$9,データシート3!A:AB,MATCH("ea_"&amp;"中小水（河川）"&amp;"_年間発電",データシート3!$A$1:$AB$1,0),0)/10^3+VLOOKUP(BC117&amp;"_"&amp;$AZ$9,データシート3!A:AB,MATCH("ea_"&amp;"中小水（農業用水路）"&amp;"_年間発電",データシート3!$A$1:$AB$1,0),0)/10^3</f>
        <v>#N/A</v>
      </c>
      <c r="BH117" s="33" t="e">
        <f>VLOOKUP(BC117&amp;"_"&amp;$AZ$9,データシート3!A:AB,MATCH("ea_"&amp;"地熱（蒸気フラッシュ発電）"&amp;"_年間発電",データシート3!$A$1:$AB$1,0),0)/10^3+VLOOKUP(BC117&amp;"_"&amp;$AZ$9,データシート3!A:AB,MATCH("ea_"&amp;"地熱（バイナリー発電）"&amp;"_年間発電",データシート3!$A$1:$AB$1,0),0)/10^3+VLOOKUP(BC117&amp;"_"&amp;$AZ$9,データシート3!A:AB,MATCH("ea_"&amp;"地熱（低温バイナリー発電）"&amp;"_年間発電",データシート3!$A$1:$AB$1,0),0)/10^3</f>
        <v>#N/A</v>
      </c>
      <c r="BI117" s="33" t="e">
        <f t="shared" si="26"/>
        <v>#N/A</v>
      </c>
      <c r="BJ117" s="33" t="e">
        <f>(VLOOKUP($BC117&amp;"_"&amp;$AZ$8,データシート3!$A:$AN,MATCH("da_合計",データシート3!$A$1:$AN$1,0),0))/10^3</f>
        <v>#N/A</v>
      </c>
      <c r="BK117" s="33" t="e">
        <f t="shared" si="27"/>
        <v>#N/A</v>
      </c>
      <c r="BL117" s="33" t="e">
        <f t="shared" si="28"/>
        <v>#N/A</v>
      </c>
      <c r="BM117" s="33" t="e">
        <f t="shared" si="29"/>
        <v>#N/A</v>
      </c>
      <c r="BW117" s="989"/>
    </row>
    <row r="118" spans="1:75" ht="30" customHeight="1">
      <c r="A118" s="173"/>
      <c r="B118" s="544"/>
      <c r="C118" s="171"/>
      <c r="D118" s="172"/>
      <c r="E118" s="172"/>
      <c r="F118" s="171"/>
      <c r="G118" s="173"/>
      <c r="H118" s="173"/>
      <c r="I118" s="173"/>
      <c r="J118" s="173"/>
      <c r="K118" s="173"/>
      <c r="L118" s="173"/>
      <c r="M118" s="173"/>
      <c r="N118" s="173"/>
      <c r="O118" s="473"/>
      <c r="P118" s="173"/>
      <c r="Q118" s="467"/>
      <c r="R118" s="173"/>
      <c r="S118" s="173"/>
      <c r="T118" s="173"/>
      <c r="U118" s="173"/>
      <c r="V118" s="173"/>
      <c r="W118" s="173"/>
      <c r="X118" s="173"/>
      <c r="Y118" s="173"/>
      <c r="Z118" s="173"/>
      <c r="AA118" s="173"/>
      <c r="AB118" s="173"/>
      <c r="AC118" s="173"/>
      <c r="AD118" s="173"/>
      <c r="AE118" s="473"/>
      <c r="AF118" s="173"/>
      <c r="AG118" s="467"/>
      <c r="AH118" s="173"/>
      <c r="AI118" s="173"/>
      <c r="AJ118" s="173"/>
      <c r="AK118" s="173"/>
      <c r="AL118" s="173"/>
      <c r="AM118" s="173"/>
      <c r="AN118" s="173"/>
      <c r="AO118" s="173"/>
      <c r="AP118" s="173"/>
      <c r="AQ118" s="173"/>
      <c r="AR118" s="173"/>
      <c r="AS118" s="173"/>
      <c r="AT118" s="473"/>
      <c r="AU118" s="173"/>
      <c r="AX118" s="18">
        <f>比較地域マスタ!AD53</f>
        <v>0</v>
      </c>
      <c r="AY118" s="18" t="str">
        <f>IF(IFERROR(比較地域マスタ!$AE53,"")=0,"",IFERROR(比較地域マスタ!$AE53,""))</f>
        <v/>
      </c>
      <c r="AZ118" s="16"/>
      <c r="BA118" s="22">
        <v>47</v>
      </c>
      <c r="BB118" s="22">
        <v>1</v>
      </c>
      <c r="BC118" s="18">
        <f t="shared" si="24"/>
        <v>0</v>
      </c>
      <c r="BD118" s="18" t="str">
        <f t="shared" si="25"/>
        <v/>
      </c>
      <c r="BE118" s="33" t="e">
        <f>VLOOKUP(BC118&amp;"_"&amp;$AZ$9,データシート3!A:AB,MATCH("ea_"&amp;"太陽光（建物系）"&amp;"_年間発電",データシート3!$A$1:$AB$1,0),0)/10^3+VLOOKUP(BC118&amp;"_"&amp;$AZ$9,データシート3!A:AB,MATCH("ea_"&amp;"太陽光（土地系）"&amp;"_年間発電",データシート3!$A$1:$AB$1,0),0)/10^3</f>
        <v>#N/A</v>
      </c>
      <c r="BF118" s="33" t="e">
        <f>VLOOKUP(BC118&amp;"_"&amp;$AZ$9,データシート3!A:AB,MATCH("ea_"&amp;"風力（陸上）"&amp;"_年間発電",データシート3!$A$1:$AB$1,0),0)/10^3</f>
        <v>#N/A</v>
      </c>
      <c r="BG118" s="33" t="e">
        <f>VLOOKUP(BC118&amp;"_"&amp;$AZ$9,データシート3!A:AB,MATCH("ea_"&amp;"中小水（河川）"&amp;"_年間発電",データシート3!$A$1:$AB$1,0),0)/10^3+VLOOKUP(BC118&amp;"_"&amp;$AZ$9,データシート3!A:AB,MATCH("ea_"&amp;"中小水（農業用水路）"&amp;"_年間発電",データシート3!$A$1:$AB$1,0),0)/10^3</f>
        <v>#N/A</v>
      </c>
      <c r="BH118" s="33" t="e">
        <f>VLOOKUP(BC118&amp;"_"&amp;$AZ$9,データシート3!A:AB,MATCH("ea_"&amp;"地熱（蒸気フラッシュ発電）"&amp;"_年間発電",データシート3!$A$1:$AB$1,0),0)/10^3+VLOOKUP(BC118&amp;"_"&amp;$AZ$9,データシート3!A:AB,MATCH("ea_"&amp;"地熱（バイナリー発電）"&amp;"_年間発電",データシート3!$A$1:$AB$1,0),0)/10^3+VLOOKUP(BC118&amp;"_"&amp;$AZ$9,データシート3!A:AB,MATCH("ea_"&amp;"地熱（低温バイナリー発電）"&amp;"_年間発電",データシート3!$A$1:$AB$1,0),0)/10^3</f>
        <v>#N/A</v>
      </c>
      <c r="BI118" s="33" t="e">
        <f t="shared" si="26"/>
        <v>#N/A</v>
      </c>
      <c r="BJ118" s="33" t="e">
        <f>(VLOOKUP($BC118&amp;"_"&amp;$AZ$8,データシート3!$A:$AN,MATCH("da_合計",データシート3!$A$1:$AN$1,0),0))/10^3</f>
        <v>#N/A</v>
      </c>
      <c r="BK118" s="33" t="e">
        <f t="shared" si="27"/>
        <v>#N/A</v>
      </c>
      <c r="BL118" s="33" t="e">
        <f t="shared" si="28"/>
        <v>#N/A</v>
      </c>
      <c r="BM118" s="33" t="e">
        <f t="shared" si="29"/>
        <v>#N/A</v>
      </c>
      <c r="BW118" s="989"/>
    </row>
    <row r="119" spans="1:75" ht="30" customHeight="1">
      <c r="A119" s="173"/>
      <c r="B119" s="544"/>
      <c r="C119" s="171"/>
      <c r="D119" s="172"/>
      <c r="E119" s="172"/>
      <c r="F119" s="171"/>
      <c r="G119" s="173"/>
      <c r="H119" s="173"/>
      <c r="I119" s="173"/>
      <c r="J119" s="173"/>
      <c r="K119" s="173"/>
      <c r="L119" s="173"/>
      <c r="M119" s="173"/>
      <c r="N119" s="173"/>
      <c r="O119" s="473"/>
      <c r="P119" s="173"/>
      <c r="Q119" s="467"/>
      <c r="R119" s="173"/>
      <c r="S119" s="173"/>
      <c r="T119" s="173"/>
      <c r="U119" s="173"/>
      <c r="V119" s="173"/>
      <c r="W119" s="173"/>
      <c r="X119" s="173"/>
      <c r="Y119" s="173"/>
      <c r="Z119" s="173"/>
      <c r="AA119" s="173"/>
      <c r="AB119" s="173"/>
      <c r="AC119" s="173"/>
      <c r="AD119" s="173"/>
      <c r="AE119" s="473"/>
      <c r="AF119" s="173"/>
      <c r="AG119" s="467"/>
      <c r="AH119" s="173"/>
      <c r="AI119" s="173"/>
      <c r="AJ119" s="173"/>
      <c r="AK119" s="173"/>
      <c r="AL119" s="173"/>
      <c r="AM119" s="173"/>
      <c r="AN119" s="173"/>
      <c r="AO119" s="173"/>
      <c r="AP119" s="173"/>
      <c r="AQ119" s="229"/>
      <c r="AR119" s="234"/>
      <c r="AS119" s="229"/>
      <c r="AT119" s="468"/>
      <c r="AU119" s="173"/>
      <c r="AX119" s="18">
        <f>比較地域マスタ!AD54</f>
        <v>0</v>
      </c>
      <c r="AY119" s="18" t="str">
        <f>IF(IFERROR(比較地域マスタ!$AE54,"")=0,"",IFERROR(比較地域マスタ!$AE54,""))</f>
        <v/>
      </c>
      <c r="AZ119" s="16"/>
      <c r="BA119" s="22">
        <v>48</v>
      </c>
      <c r="BB119" s="22">
        <v>1</v>
      </c>
      <c r="BC119" s="18">
        <f>AX119</f>
        <v>0</v>
      </c>
      <c r="BD119" s="18" t="str">
        <f t="shared" si="25"/>
        <v/>
      </c>
      <c r="BE119" s="33" t="e">
        <f>VLOOKUP(BC119&amp;"_"&amp;$AZ$9,データシート3!A:AB,MATCH("ea_"&amp;"太陽光（建物系）"&amp;"_年間発電",データシート3!$A$1:$AB$1,0),0)/10^3+VLOOKUP(BC119&amp;"_"&amp;$AZ$9,データシート3!A:AB,MATCH("ea_"&amp;"太陽光（土地系）"&amp;"_年間発電",データシート3!$A$1:$AB$1,0),0)/10^3</f>
        <v>#N/A</v>
      </c>
      <c r="BF119" s="33" t="e">
        <f>VLOOKUP(BC119&amp;"_"&amp;$AZ$9,データシート3!A:AB,MATCH("ea_"&amp;"風力（陸上）"&amp;"_年間発電",データシート3!$A$1:$AB$1,0),0)/10^3</f>
        <v>#N/A</v>
      </c>
      <c r="BG119" s="33" t="e">
        <f>VLOOKUP(BC119&amp;"_"&amp;$AZ$9,データシート3!A:AB,MATCH("ea_"&amp;"中小水（河川）"&amp;"_年間発電",データシート3!$A$1:$AB$1,0),0)/10^3+VLOOKUP(BC119&amp;"_"&amp;$AZ$9,データシート3!A:AB,MATCH("ea_"&amp;"中小水（農業用水路）"&amp;"_年間発電",データシート3!$A$1:$AB$1,0),0)/10^3</f>
        <v>#N/A</v>
      </c>
      <c r="BH119" s="33" t="e">
        <f>VLOOKUP(BC119&amp;"_"&amp;$AZ$9,データシート3!A:AB,MATCH("ea_"&amp;"地熱（蒸気フラッシュ発電）"&amp;"_年間発電",データシート3!$A$1:$AB$1,0),0)/10^3+VLOOKUP(BC119&amp;"_"&amp;$AZ$9,データシート3!A:AB,MATCH("ea_"&amp;"地熱（バイナリー発電）"&amp;"_年間発電",データシート3!$A$1:$AB$1,0),0)/10^3+VLOOKUP(BC119&amp;"_"&amp;$AZ$9,データシート3!A:AB,MATCH("ea_"&amp;"地熱（低温バイナリー発電）"&amp;"_年間発電",データシート3!$A$1:$AB$1,0),0)/10^3</f>
        <v>#N/A</v>
      </c>
      <c r="BI119" s="33" t="e">
        <f t="shared" si="26"/>
        <v>#N/A</v>
      </c>
      <c r="BJ119" s="33" t="e">
        <f>(VLOOKUP($BC119&amp;"_"&amp;$AZ$8,データシート3!$A:$AN,MATCH("da_合計",データシート3!$A$1:$AN$1,0),0))/10^3</f>
        <v>#N/A</v>
      </c>
      <c r="BK119" s="33" t="e">
        <f t="shared" si="27"/>
        <v>#N/A</v>
      </c>
      <c r="BL119" s="33" t="e">
        <f t="shared" si="28"/>
        <v>#N/A</v>
      </c>
      <c r="BM119" s="33" t="e">
        <f t="shared" si="29"/>
        <v>#N/A</v>
      </c>
      <c r="BW119" s="989"/>
    </row>
    <row r="120" spans="1:75" ht="30" customHeight="1">
      <c r="A120" s="173"/>
      <c r="B120" s="544"/>
      <c r="C120" s="171"/>
      <c r="D120" s="172"/>
      <c r="E120" s="172"/>
      <c r="F120" s="171"/>
      <c r="G120" s="173"/>
      <c r="H120" s="173"/>
      <c r="I120" s="173"/>
      <c r="J120" s="173"/>
      <c r="K120" s="173"/>
      <c r="L120" s="173"/>
      <c r="M120" s="173"/>
      <c r="N120" s="173"/>
      <c r="O120" s="473"/>
      <c r="P120" s="173"/>
      <c r="Q120" s="467"/>
      <c r="R120" s="173"/>
      <c r="S120" s="173"/>
      <c r="T120" s="173"/>
      <c r="U120" s="173"/>
      <c r="V120" s="173"/>
      <c r="W120" s="173"/>
      <c r="X120" s="173"/>
      <c r="Y120" s="173"/>
      <c r="Z120" s="173"/>
      <c r="AA120" s="173"/>
      <c r="AB120" s="173"/>
      <c r="AC120" s="173"/>
      <c r="AD120" s="229"/>
      <c r="AE120" s="547"/>
      <c r="AF120" s="229"/>
      <c r="AG120" s="484"/>
      <c r="AH120" s="229"/>
      <c r="AI120" s="229"/>
      <c r="AJ120" s="229"/>
      <c r="AK120" s="229"/>
      <c r="AL120" s="229"/>
      <c r="AM120" s="229"/>
      <c r="AN120" s="229"/>
      <c r="AO120" s="229"/>
      <c r="AP120" s="229"/>
      <c r="AQ120" s="229"/>
      <c r="AR120" s="234"/>
      <c r="AS120" s="229"/>
      <c r="AT120" s="468"/>
      <c r="AU120" s="173"/>
      <c r="AX120" s="18">
        <f>比較地域マスタ!AD55</f>
        <v>0</v>
      </c>
      <c r="AY120" s="18" t="str">
        <f>IF(IFERROR(比較地域マスタ!$AE55,"")=0,"",IFERROR(比較地域マスタ!$AE55,""))</f>
        <v/>
      </c>
      <c r="AZ120" s="16"/>
      <c r="BA120" s="22">
        <v>49</v>
      </c>
      <c r="BB120" s="22">
        <v>1</v>
      </c>
      <c r="BC120" s="18">
        <f t="shared" si="24"/>
        <v>0</v>
      </c>
      <c r="BD120" s="18" t="str">
        <f t="shared" si="25"/>
        <v/>
      </c>
      <c r="BE120" s="33" t="e">
        <f>VLOOKUP(BC120&amp;"_"&amp;$AZ$9,データシート3!A:AB,MATCH("ea_"&amp;"太陽光（建物系）"&amp;"_年間発電",データシート3!$A$1:$AB$1,0),0)/10^3+VLOOKUP(BC120&amp;"_"&amp;$AZ$9,データシート3!A:AB,MATCH("ea_"&amp;"太陽光（土地系）"&amp;"_年間発電",データシート3!$A$1:$AB$1,0),0)/10^3</f>
        <v>#N/A</v>
      </c>
      <c r="BF120" s="33" t="e">
        <f>VLOOKUP(BC120&amp;"_"&amp;$AZ$9,データシート3!A:AB,MATCH("ea_"&amp;"風力（陸上）"&amp;"_年間発電",データシート3!$A$1:$AB$1,0),0)/10^3</f>
        <v>#N/A</v>
      </c>
      <c r="BG120" s="33" t="e">
        <f>VLOOKUP(BC120&amp;"_"&amp;$AZ$9,データシート3!A:AB,MATCH("ea_"&amp;"中小水（河川）"&amp;"_年間発電",データシート3!$A$1:$AB$1,0),0)/10^3+VLOOKUP(BC120&amp;"_"&amp;$AZ$9,データシート3!A:AB,MATCH("ea_"&amp;"中小水（農業用水路）"&amp;"_年間発電",データシート3!$A$1:$AB$1,0),0)/10^3</f>
        <v>#N/A</v>
      </c>
      <c r="BH120" s="33" t="e">
        <f>VLOOKUP(BC120&amp;"_"&amp;$AZ$9,データシート3!A:AB,MATCH("ea_"&amp;"地熱（蒸気フラッシュ発電）"&amp;"_年間発電",データシート3!$A$1:$AB$1,0),0)/10^3+VLOOKUP(BC120&amp;"_"&amp;$AZ$9,データシート3!A:AB,MATCH("ea_"&amp;"地熱（バイナリー発電）"&amp;"_年間発電",データシート3!$A$1:$AB$1,0),0)/10^3+VLOOKUP(BC120&amp;"_"&amp;$AZ$9,データシート3!A:AB,MATCH("ea_"&amp;"地熱（低温バイナリー発電）"&amp;"_年間発電",データシート3!$A$1:$AB$1,0),0)/10^3</f>
        <v>#N/A</v>
      </c>
      <c r="BI120" s="33" t="e">
        <f t="shared" si="26"/>
        <v>#N/A</v>
      </c>
      <c r="BJ120" s="33" t="e">
        <f>(VLOOKUP($BC120&amp;"_"&amp;$AZ$8,データシート3!$A:$AN,MATCH("da_合計",データシート3!$A$1:$AN$1,0),0))/10^3</f>
        <v>#N/A</v>
      </c>
      <c r="BK120" s="33" t="e">
        <f t="shared" si="27"/>
        <v>#N/A</v>
      </c>
      <c r="BL120" s="33" t="e">
        <f t="shared" si="28"/>
        <v>#N/A</v>
      </c>
      <c r="BM120" s="33" t="e">
        <f t="shared" si="29"/>
        <v>#N/A</v>
      </c>
      <c r="BW120" s="989"/>
    </row>
    <row r="121" spans="1:75" ht="30" customHeight="1">
      <c r="A121" s="173"/>
      <c r="B121" s="544"/>
      <c r="C121" s="171"/>
      <c r="D121" s="172"/>
      <c r="E121" s="172"/>
      <c r="F121" s="171"/>
      <c r="G121" s="173"/>
      <c r="H121" s="173"/>
      <c r="I121" s="173"/>
      <c r="J121" s="173"/>
      <c r="K121" s="173"/>
      <c r="L121" s="173"/>
      <c r="M121" s="173"/>
      <c r="N121" s="173"/>
      <c r="O121" s="473"/>
      <c r="P121" s="173"/>
      <c r="Q121" s="467"/>
      <c r="R121" s="173"/>
      <c r="S121" s="173"/>
      <c r="T121" s="173"/>
      <c r="U121" s="173"/>
      <c r="V121" s="173"/>
      <c r="W121" s="173"/>
      <c r="X121" s="173"/>
      <c r="Y121" s="173"/>
      <c r="Z121" s="173"/>
      <c r="AA121" s="173"/>
      <c r="AB121" s="173"/>
      <c r="AC121" s="173"/>
      <c r="AD121" s="173"/>
      <c r="AE121" s="473"/>
      <c r="AF121" s="173"/>
      <c r="AG121" s="467"/>
      <c r="AH121" s="173"/>
      <c r="AI121" s="173"/>
      <c r="AJ121" s="173"/>
      <c r="AK121" s="173"/>
      <c r="AL121" s="173"/>
      <c r="AM121" s="173"/>
      <c r="AN121" s="173"/>
      <c r="AO121" s="173"/>
      <c r="AP121" s="173"/>
      <c r="AQ121" s="229"/>
      <c r="AR121" s="234"/>
      <c r="AS121" s="229"/>
      <c r="AT121" s="468"/>
      <c r="AU121" s="173"/>
      <c r="AX121" s="18">
        <f>比較地域マスタ!AD56</f>
        <v>0</v>
      </c>
      <c r="AY121" s="18" t="str">
        <f>IF(IFERROR(比較地域マスタ!$AE56,"")=0,"",IFERROR(比較地域マスタ!$AE56,""))</f>
        <v/>
      </c>
      <c r="AZ121" s="16"/>
      <c r="BA121" s="22">
        <v>50</v>
      </c>
      <c r="BB121" s="22">
        <v>1</v>
      </c>
      <c r="BC121" s="18">
        <f t="shared" si="24"/>
        <v>0</v>
      </c>
      <c r="BD121" s="18" t="str">
        <f t="shared" si="25"/>
        <v/>
      </c>
      <c r="BE121" s="33" t="e">
        <f>VLOOKUP(BC121&amp;"_"&amp;$AZ$9,データシート3!A:AB,MATCH("ea_"&amp;"太陽光（建物系）"&amp;"_年間発電",データシート3!$A$1:$AB$1,0),0)/10^3+VLOOKUP(BC121&amp;"_"&amp;$AZ$9,データシート3!A:AB,MATCH("ea_"&amp;"太陽光（土地系）"&amp;"_年間発電",データシート3!$A$1:$AB$1,0),0)/10^3</f>
        <v>#N/A</v>
      </c>
      <c r="BF121" s="33" t="e">
        <f>VLOOKUP(BC121&amp;"_"&amp;$AZ$9,データシート3!A:AB,MATCH("ea_"&amp;"風力（陸上）"&amp;"_年間発電",データシート3!$A$1:$AB$1,0),0)/10^3</f>
        <v>#N/A</v>
      </c>
      <c r="BG121" s="33" t="e">
        <f>VLOOKUP(BC121&amp;"_"&amp;$AZ$9,データシート3!A:AB,MATCH("ea_"&amp;"中小水（河川）"&amp;"_年間発電",データシート3!$A$1:$AB$1,0),0)/10^3+VLOOKUP(BC121&amp;"_"&amp;$AZ$9,データシート3!A:AB,MATCH("ea_"&amp;"中小水（農業用水路）"&amp;"_年間発電",データシート3!$A$1:$AB$1,0),0)/10^3</f>
        <v>#N/A</v>
      </c>
      <c r="BH121" s="33" t="e">
        <f>VLOOKUP(BC121&amp;"_"&amp;$AZ$9,データシート3!A:AB,MATCH("ea_"&amp;"地熱（蒸気フラッシュ発電）"&amp;"_年間発電",データシート3!$A$1:$AB$1,0),0)/10^3+VLOOKUP(BC121&amp;"_"&amp;$AZ$9,データシート3!A:AB,MATCH("ea_"&amp;"地熱（バイナリー発電）"&amp;"_年間発電",データシート3!$A$1:$AB$1,0),0)/10^3+VLOOKUP(BC121&amp;"_"&amp;$AZ$9,データシート3!A:AB,MATCH("ea_"&amp;"地熱（低温バイナリー発電）"&amp;"_年間発電",データシート3!$A$1:$AB$1,0),0)/10^3</f>
        <v>#N/A</v>
      </c>
      <c r="BI121" s="33" t="e">
        <f t="shared" si="26"/>
        <v>#N/A</v>
      </c>
      <c r="BJ121" s="33" t="e">
        <f>(VLOOKUP($BC121&amp;"_"&amp;$AZ$8,データシート3!$A:$AN,MATCH("da_合計",データシート3!$A$1:$AN$1,0),0))/10^3</f>
        <v>#N/A</v>
      </c>
      <c r="BK121" s="33" t="e">
        <f t="shared" si="27"/>
        <v>#N/A</v>
      </c>
      <c r="BL121" s="33" t="e">
        <f t="shared" si="28"/>
        <v>#N/A</v>
      </c>
      <c r="BM121" s="33" t="e">
        <f t="shared" si="29"/>
        <v>#N/A</v>
      </c>
      <c r="BW121" s="989"/>
    </row>
    <row r="122" spans="1:75" ht="30" customHeight="1">
      <c r="A122" s="173"/>
      <c r="B122" s="544"/>
      <c r="C122" s="171"/>
      <c r="D122" s="172"/>
      <c r="E122" s="172"/>
      <c r="F122" s="171"/>
      <c r="G122" s="173"/>
      <c r="H122" s="173"/>
      <c r="I122" s="173"/>
      <c r="J122" s="173"/>
      <c r="K122" s="173"/>
      <c r="L122" s="173"/>
      <c r="M122" s="173"/>
      <c r="N122" s="173"/>
      <c r="O122" s="473"/>
      <c r="P122" s="173"/>
      <c r="Q122" s="467"/>
      <c r="R122" s="173"/>
      <c r="S122" s="173"/>
      <c r="T122" s="173"/>
      <c r="U122" s="173"/>
      <c r="V122" s="173"/>
      <c r="W122" s="173"/>
      <c r="X122" s="173"/>
      <c r="Y122" s="173"/>
      <c r="Z122" s="173"/>
      <c r="AA122" s="173"/>
      <c r="AB122" s="173"/>
      <c r="AC122" s="173"/>
      <c r="AD122" s="173"/>
      <c r="AE122" s="473"/>
      <c r="AF122" s="173"/>
      <c r="AG122" s="467"/>
      <c r="AH122" s="173"/>
      <c r="AI122" s="173"/>
      <c r="AJ122" s="173"/>
      <c r="AK122" s="173"/>
      <c r="AL122" s="173"/>
      <c r="AM122" s="173"/>
      <c r="AN122" s="173"/>
      <c r="AO122" s="173"/>
      <c r="AP122" s="173"/>
      <c r="AQ122" s="229"/>
      <c r="AR122" s="234"/>
      <c r="AS122" s="229"/>
      <c r="AT122" s="468"/>
      <c r="AU122" s="173"/>
      <c r="AX122" s="18">
        <f>比較地域マスタ!AD57</f>
        <v>0</v>
      </c>
      <c r="AY122" s="18" t="str">
        <f>IF(IFERROR(比較地域マスタ!$AE57,"")=0,"",IFERROR(比較地域マスタ!$AE57,""))</f>
        <v/>
      </c>
      <c r="AZ122" s="16"/>
      <c r="BA122" s="22">
        <v>51</v>
      </c>
      <c r="BB122" s="22">
        <v>1</v>
      </c>
      <c r="BC122" s="18">
        <f t="shared" si="24"/>
        <v>0</v>
      </c>
      <c r="BD122" s="18" t="str">
        <f t="shared" si="25"/>
        <v/>
      </c>
      <c r="BE122" s="33" t="e">
        <f>VLOOKUP(BC122&amp;"_"&amp;$AZ$9,データシート3!A:AB,MATCH("ea_"&amp;"太陽光（建物系）"&amp;"_年間発電",データシート3!$A$1:$AB$1,0),0)/10^3+VLOOKUP(BC122&amp;"_"&amp;$AZ$9,データシート3!A:AB,MATCH("ea_"&amp;"太陽光（土地系）"&amp;"_年間発電",データシート3!$A$1:$AB$1,0),0)/10^3</f>
        <v>#N/A</v>
      </c>
      <c r="BF122" s="33" t="e">
        <f>VLOOKUP(BC122&amp;"_"&amp;$AZ$9,データシート3!A:AB,MATCH("ea_"&amp;"風力（陸上）"&amp;"_年間発電",データシート3!$A$1:$AB$1,0),0)/10^3</f>
        <v>#N/A</v>
      </c>
      <c r="BG122" s="33" t="e">
        <f>VLOOKUP(BC122&amp;"_"&amp;$AZ$9,データシート3!A:AB,MATCH("ea_"&amp;"中小水（河川）"&amp;"_年間発電",データシート3!$A$1:$AB$1,0),0)/10^3+VLOOKUP(BC122&amp;"_"&amp;$AZ$9,データシート3!A:AB,MATCH("ea_"&amp;"中小水（農業用水路）"&amp;"_年間発電",データシート3!$A$1:$AB$1,0),0)/10^3</f>
        <v>#N/A</v>
      </c>
      <c r="BH122" s="33" t="e">
        <f>VLOOKUP(BC122&amp;"_"&amp;$AZ$9,データシート3!A:AB,MATCH("ea_"&amp;"地熱（蒸気フラッシュ発電）"&amp;"_年間発電",データシート3!$A$1:$AB$1,0),0)/10^3+VLOOKUP(BC122&amp;"_"&amp;$AZ$9,データシート3!A:AB,MATCH("ea_"&amp;"地熱（バイナリー発電）"&amp;"_年間発電",データシート3!$A$1:$AB$1,0),0)/10^3+VLOOKUP(BC122&amp;"_"&amp;$AZ$9,データシート3!A:AB,MATCH("ea_"&amp;"地熱（低温バイナリー発電）"&amp;"_年間発電",データシート3!$A$1:$AB$1,0),0)/10^3</f>
        <v>#N/A</v>
      </c>
      <c r="BI122" s="33" t="e">
        <f t="shared" si="26"/>
        <v>#N/A</v>
      </c>
      <c r="BJ122" s="33" t="e">
        <f>(VLOOKUP($BC122&amp;"_"&amp;$AZ$8,データシート3!$A:$AN,MATCH("da_合計",データシート3!$A$1:$AN$1,0),0))/10^3</f>
        <v>#N/A</v>
      </c>
      <c r="BK122" s="33" t="e">
        <f t="shared" si="27"/>
        <v>#N/A</v>
      </c>
      <c r="BL122" s="33" t="e">
        <f t="shared" si="28"/>
        <v>#N/A</v>
      </c>
      <c r="BM122" s="33" t="e">
        <f t="shared" si="29"/>
        <v>#N/A</v>
      </c>
      <c r="BW122" s="989"/>
    </row>
    <row r="123" spans="1:75" ht="30" customHeight="1">
      <c r="A123" s="173"/>
      <c r="B123" s="544"/>
      <c r="C123" s="171"/>
      <c r="D123" s="172"/>
      <c r="E123" s="172"/>
      <c r="F123" s="171"/>
      <c r="G123" s="173"/>
      <c r="H123" s="173"/>
      <c r="I123" s="173"/>
      <c r="J123" s="173"/>
      <c r="K123" s="173"/>
      <c r="L123" s="173"/>
      <c r="M123" s="173"/>
      <c r="N123" s="173"/>
      <c r="O123" s="473"/>
      <c r="P123" s="173"/>
      <c r="Q123" s="467"/>
      <c r="R123" s="173"/>
      <c r="S123" s="173"/>
      <c r="T123" s="173"/>
      <c r="U123" s="173"/>
      <c r="V123" s="173"/>
      <c r="W123" s="173"/>
      <c r="X123" s="173"/>
      <c r="Y123" s="173"/>
      <c r="Z123" s="173"/>
      <c r="AA123" s="173"/>
      <c r="AB123" s="173"/>
      <c r="AC123" s="173"/>
      <c r="AD123" s="173"/>
      <c r="AE123" s="473"/>
      <c r="AF123" s="173"/>
      <c r="AG123" s="467"/>
      <c r="AH123" s="173"/>
      <c r="AI123" s="173"/>
      <c r="AJ123" s="173"/>
      <c r="AK123" s="173"/>
      <c r="AL123" s="173"/>
      <c r="AM123" s="173"/>
      <c r="AN123" s="173"/>
      <c r="AO123" s="173"/>
      <c r="AP123" s="173"/>
      <c r="AQ123" s="229"/>
      <c r="AR123" s="234"/>
      <c r="AS123" s="229"/>
      <c r="AT123" s="468"/>
      <c r="AU123" s="173"/>
      <c r="AX123" s="18">
        <f>比較地域マスタ!AD58</f>
        <v>0</v>
      </c>
      <c r="AY123" s="18" t="str">
        <f>IF(IFERROR(比較地域マスタ!$AE58,"")=0,"",IFERROR(比較地域マスタ!$AE58,""))</f>
        <v/>
      </c>
      <c r="AZ123" s="16"/>
      <c r="BA123" s="22">
        <v>52</v>
      </c>
      <c r="BB123" s="22">
        <v>1</v>
      </c>
      <c r="BC123" s="18">
        <f t="shared" si="24"/>
        <v>0</v>
      </c>
      <c r="BD123" s="18" t="str">
        <f t="shared" si="25"/>
        <v/>
      </c>
      <c r="BE123" s="33" t="e">
        <f>VLOOKUP(BC123&amp;"_"&amp;$AZ$9,データシート3!A:AB,MATCH("ea_"&amp;"太陽光（建物系）"&amp;"_年間発電",データシート3!$A$1:$AB$1,0),0)/10^3+VLOOKUP(BC123&amp;"_"&amp;$AZ$9,データシート3!A:AB,MATCH("ea_"&amp;"太陽光（土地系）"&amp;"_年間発電",データシート3!$A$1:$AB$1,0),0)/10^3</f>
        <v>#N/A</v>
      </c>
      <c r="BF123" s="33" t="e">
        <f>VLOOKUP(BC123&amp;"_"&amp;$AZ$9,データシート3!A:AB,MATCH("ea_"&amp;"風力（陸上）"&amp;"_年間発電",データシート3!$A$1:$AB$1,0),0)/10^3</f>
        <v>#N/A</v>
      </c>
      <c r="BG123" s="33" t="e">
        <f>VLOOKUP(BC123&amp;"_"&amp;$AZ$9,データシート3!A:AB,MATCH("ea_"&amp;"中小水（河川）"&amp;"_年間発電",データシート3!$A$1:$AB$1,0),0)/10^3+VLOOKUP(BC123&amp;"_"&amp;$AZ$9,データシート3!A:AB,MATCH("ea_"&amp;"中小水（農業用水路）"&amp;"_年間発電",データシート3!$A$1:$AB$1,0),0)/10^3</f>
        <v>#N/A</v>
      </c>
      <c r="BH123" s="33" t="e">
        <f>VLOOKUP(BC123&amp;"_"&amp;$AZ$9,データシート3!A:AB,MATCH("ea_"&amp;"地熱（蒸気フラッシュ発電）"&amp;"_年間発電",データシート3!$A$1:$AB$1,0),0)/10^3+VLOOKUP(BC123&amp;"_"&amp;$AZ$9,データシート3!A:AB,MATCH("ea_"&amp;"地熱（バイナリー発電）"&amp;"_年間発電",データシート3!$A$1:$AB$1,0),0)/10^3+VLOOKUP(BC123&amp;"_"&amp;$AZ$9,データシート3!A:AB,MATCH("ea_"&amp;"地熱（低温バイナリー発電）"&amp;"_年間発電",データシート3!$A$1:$AB$1,0),0)/10^3</f>
        <v>#N/A</v>
      </c>
      <c r="BI123" s="33" t="e">
        <f t="shared" si="26"/>
        <v>#N/A</v>
      </c>
      <c r="BJ123" s="33" t="e">
        <f>(VLOOKUP($BC123&amp;"_"&amp;$AZ$8,データシート3!$A:$AN,MATCH("da_合計",データシート3!$A$1:$AN$1,0),0))/10^3</f>
        <v>#N/A</v>
      </c>
      <c r="BK123" s="33" t="e">
        <f t="shared" si="27"/>
        <v>#N/A</v>
      </c>
      <c r="BL123" s="33" t="e">
        <f t="shared" si="28"/>
        <v>#N/A</v>
      </c>
      <c r="BM123" s="33" t="e">
        <f t="shared" si="29"/>
        <v>#N/A</v>
      </c>
      <c r="BW123" s="989"/>
    </row>
    <row r="124" spans="1:75" ht="30" customHeight="1">
      <c r="A124" s="173"/>
      <c r="B124" s="544"/>
      <c r="C124" s="171"/>
      <c r="D124" s="172"/>
      <c r="E124" s="172"/>
      <c r="F124" s="171"/>
      <c r="G124" s="173"/>
      <c r="H124" s="173"/>
      <c r="I124" s="173"/>
      <c r="J124" s="173"/>
      <c r="K124" s="173"/>
      <c r="L124" s="173"/>
      <c r="M124" s="173"/>
      <c r="N124" s="173"/>
      <c r="O124" s="473"/>
      <c r="P124" s="173"/>
      <c r="Q124" s="467"/>
      <c r="R124" s="173"/>
      <c r="S124" s="173"/>
      <c r="T124" s="173"/>
      <c r="U124" s="173"/>
      <c r="V124" s="173"/>
      <c r="W124" s="173"/>
      <c r="X124" s="173"/>
      <c r="Y124" s="173"/>
      <c r="Z124" s="173"/>
      <c r="AA124" s="173"/>
      <c r="AB124" s="173"/>
      <c r="AC124" s="173"/>
      <c r="AD124" s="173"/>
      <c r="AE124" s="473"/>
      <c r="AF124" s="173"/>
      <c r="AG124" s="467"/>
      <c r="AH124" s="173"/>
      <c r="AI124" s="173"/>
      <c r="AJ124" s="173"/>
      <c r="AK124" s="173"/>
      <c r="AL124" s="173"/>
      <c r="AM124" s="173"/>
      <c r="AN124" s="173"/>
      <c r="AO124" s="173"/>
      <c r="AP124" s="173"/>
      <c r="AQ124" s="229"/>
      <c r="AR124" s="234"/>
      <c r="AS124" s="229"/>
      <c r="AT124" s="468"/>
      <c r="AU124" s="173"/>
      <c r="AX124" s="18">
        <f>比較地域マスタ!AD59</f>
        <v>0</v>
      </c>
      <c r="AY124" s="18" t="str">
        <f>IF(IFERROR(比較地域マスタ!$AE59,"")=0,"",IFERROR(比較地域マスタ!$AE59,""))</f>
        <v/>
      </c>
      <c r="AZ124" s="16"/>
      <c r="BA124" s="22">
        <v>53</v>
      </c>
      <c r="BB124" s="22">
        <v>1</v>
      </c>
      <c r="BC124" s="18">
        <f t="shared" si="24"/>
        <v>0</v>
      </c>
      <c r="BD124" s="18" t="str">
        <f t="shared" si="25"/>
        <v/>
      </c>
      <c r="BE124" s="33" t="e">
        <f>VLOOKUP(BC124&amp;"_"&amp;$AZ$9,データシート3!A:AB,MATCH("ea_"&amp;"太陽光（建物系）"&amp;"_年間発電",データシート3!$A$1:$AB$1,0),0)/10^3+VLOOKUP(BC124&amp;"_"&amp;$AZ$9,データシート3!A:AB,MATCH("ea_"&amp;"太陽光（土地系）"&amp;"_年間発電",データシート3!$A$1:$AB$1,0),0)/10^3</f>
        <v>#N/A</v>
      </c>
      <c r="BF124" s="33" t="e">
        <f>VLOOKUP(BC124&amp;"_"&amp;$AZ$9,データシート3!A:AB,MATCH("ea_"&amp;"風力（陸上）"&amp;"_年間発電",データシート3!$A$1:$AB$1,0),0)/10^3</f>
        <v>#N/A</v>
      </c>
      <c r="BG124" s="33" t="e">
        <f>VLOOKUP(BC124&amp;"_"&amp;$AZ$9,データシート3!A:AB,MATCH("ea_"&amp;"中小水（河川）"&amp;"_年間発電",データシート3!$A$1:$AB$1,0),0)/10^3+VLOOKUP(BC124&amp;"_"&amp;$AZ$9,データシート3!A:AB,MATCH("ea_"&amp;"中小水（農業用水路）"&amp;"_年間発電",データシート3!$A$1:$AB$1,0),0)/10^3</f>
        <v>#N/A</v>
      </c>
      <c r="BH124" s="33" t="e">
        <f>VLOOKUP(BC124&amp;"_"&amp;$AZ$9,データシート3!A:AB,MATCH("ea_"&amp;"地熱（蒸気フラッシュ発電）"&amp;"_年間発電",データシート3!$A$1:$AB$1,0),0)/10^3+VLOOKUP(BC124&amp;"_"&amp;$AZ$9,データシート3!A:AB,MATCH("ea_"&amp;"地熱（バイナリー発電）"&amp;"_年間発電",データシート3!$A$1:$AB$1,0),0)/10^3+VLOOKUP(BC124&amp;"_"&amp;$AZ$9,データシート3!A:AB,MATCH("ea_"&amp;"地熱（低温バイナリー発電）"&amp;"_年間発電",データシート3!$A$1:$AB$1,0),0)/10^3</f>
        <v>#N/A</v>
      </c>
      <c r="BI124" s="33" t="e">
        <f t="shared" si="26"/>
        <v>#N/A</v>
      </c>
      <c r="BJ124" s="33" t="e">
        <f>(VLOOKUP($BC124&amp;"_"&amp;$AZ$8,データシート3!$A:$AN,MATCH("da_合計",データシート3!$A$1:$AN$1,0),0))/10^3</f>
        <v>#N/A</v>
      </c>
      <c r="BK124" s="33" t="e">
        <f t="shared" si="27"/>
        <v>#N/A</v>
      </c>
      <c r="BL124" s="33" t="e">
        <f t="shared" si="28"/>
        <v>#N/A</v>
      </c>
      <c r="BM124" s="33" t="e">
        <f t="shared" si="29"/>
        <v>#N/A</v>
      </c>
      <c r="BW124" s="989"/>
    </row>
    <row r="125" spans="1:75" ht="30" customHeight="1">
      <c r="A125" s="173"/>
      <c r="B125" s="467"/>
      <c r="C125" s="173"/>
      <c r="D125" s="173"/>
      <c r="E125" s="173"/>
      <c r="F125" s="173"/>
      <c r="G125" s="173"/>
      <c r="H125" s="173"/>
      <c r="I125" s="173"/>
      <c r="J125" s="173"/>
      <c r="K125" s="173"/>
      <c r="L125" s="173"/>
      <c r="M125" s="173"/>
      <c r="N125" s="173"/>
      <c r="O125" s="473"/>
      <c r="P125" s="173"/>
      <c r="Q125" s="467"/>
      <c r="R125" s="173"/>
      <c r="S125" s="173"/>
      <c r="T125" s="173"/>
      <c r="U125" s="173"/>
      <c r="V125" s="173"/>
      <c r="W125" s="173"/>
      <c r="X125" s="173"/>
      <c r="Y125" s="173"/>
      <c r="Z125" s="173"/>
      <c r="AA125" s="173"/>
      <c r="AB125" s="173"/>
      <c r="AC125" s="173"/>
      <c r="AD125" s="173"/>
      <c r="AE125" s="473"/>
      <c r="AF125" s="173"/>
      <c r="AG125" s="467"/>
      <c r="AH125" s="173"/>
      <c r="AI125" s="173"/>
      <c r="AJ125" s="173"/>
      <c r="AK125" s="173"/>
      <c r="AL125" s="173"/>
      <c r="AM125" s="173"/>
      <c r="AN125" s="173"/>
      <c r="AO125" s="173"/>
      <c r="AP125" s="173"/>
      <c r="AQ125" s="229"/>
      <c r="AR125" s="234"/>
      <c r="AS125" s="229"/>
      <c r="AT125" s="468"/>
      <c r="AU125" s="173"/>
      <c r="AX125" s="18">
        <f>比較地域マスタ!AD60</f>
        <v>0</v>
      </c>
      <c r="AY125" s="18" t="str">
        <f>IF(IFERROR(比較地域マスタ!$AE60,"")=0,"",IFERROR(比較地域マスタ!$AE60,""))</f>
        <v/>
      </c>
      <c r="AZ125" s="16"/>
      <c r="BA125" s="22">
        <v>54</v>
      </c>
      <c r="BB125" s="22">
        <v>1</v>
      </c>
      <c r="BC125" s="18">
        <f t="shared" si="24"/>
        <v>0</v>
      </c>
      <c r="BD125" s="18" t="str">
        <f t="shared" si="25"/>
        <v/>
      </c>
      <c r="BE125" s="33" t="e">
        <f>VLOOKUP(BC125&amp;"_"&amp;$AZ$9,データシート3!A:AB,MATCH("ea_"&amp;"太陽光（建物系）"&amp;"_年間発電",データシート3!$A$1:$AB$1,0),0)/10^3+VLOOKUP(BC125&amp;"_"&amp;$AZ$9,データシート3!A:AB,MATCH("ea_"&amp;"太陽光（土地系）"&amp;"_年間発電",データシート3!$A$1:$AB$1,0),0)/10^3</f>
        <v>#N/A</v>
      </c>
      <c r="BF125" s="33" t="e">
        <f>VLOOKUP(BC125&amp;"_"&amp;$AZ$9,データシート3!A:AB,MATCH("ea_"&amp;"風力（陸上）"&amp;"_年間発電",データシート3!$A$1:$AB$1,0),0)/10^3</f>
        <v>#N/A</v>
      </c>
      <c r="BG125" s="33" t="e">
        <f>VLOOKUP(BC125&amp;"_"&amp;$AZ$9,データシート3!A:AB,MATCH("ea_"&amp;"中小水（河川）"&amp;"_年間発電",データシート3!$A$1:$AB$1,0),0)/10^3+VLOOKUP(BC125&amp;"_"&amp;$AZ$9,データシート3!A:AB,MATCH("ea_"&amp;"中小水（農業用水路）"&amp;"_年間発電",データシート3!$A$1:$AB$1,0),0)/10^3</f>
        <v>#N/A</v>
      </c>
      <c r="BH125" s="33" t="e">
        <f>VLOOKUP(BC125&amp;"_"&amp;$AZ$9,データシート3!A:AB,MATCH("ea_"&amp;"地熱（蒸気フラッシュ発電）"&amp;"_年間発電",データシート3!$A$1:$AB$1,0),0)/10^3+VLOOKUP(BC125&amp;"_"&amp;$AZ$9,データシート3!A:AB,MATCH("ea_"&amp;"地熱（バイナリー発電）"&amp;"_年間発電",データシート3!$A$1:$AB$1,0),0)/10^3+VLOOKUP(BC125&amp;"_"&amp;$AZ$9,データシート3!A:AB,MATCH("ea_"&amp;"地熱（低温バイナリー発電）"&amp;"_年間発電",データシート3!$A$1:$AB$1,0),0)/10^3</f>
        <v>#N/A</v>
      </c>
      <c r="BI125" s="33" t="e">
        <f t="shared" si="26"/>
        <v>#N/A</v>
      </c>
      <c r="BJ125" s="33" t="e">
        <f>(VLOOKUP($BC125&amp;"_"&amp;$AZ$8,データシート3!$A:$AN,MATCH("da_合計",データシート3!$A$1:$AN$1,0),0))/10^3</f>
        <v>#N/A</v>
      </c>
      <c r="BK125" s="33" t="e">
        <f t="shared" si="27"/>
        <v>#N/A</v>
      </c>
      <c r="BL125" s="33" t="e">
        <f t="shared" si="28"/>
        <v>#N/A</v>
      </c>
      <c r="BM125" s="33" t="e">
        <f t="shared" si="29"/>
        <v>#N/A</v>
      </c>
      <c r="BW125" s="989"/>
    </row>
    <row r="126" spans="1:75" ht="30" customHeight="1">
      <c r="A126" s="173"/>
      <c r="B126" s="467"/>
      <c r="C126" s="173"/>
      <c r="D126" s="173"/>
      <c r="E126" s="173"/>
      <c r="F126" s="173"/>
      <c r="G126" s="173"/>
      <c r="H126" s="173"/>
      <c r="I126" s="173"/>
      <c r="J126" s="173"/>
      <c r="K126" s="173"/>
      <c r="L126" s="173"/>
      <c r="M126" s="173"/>
      <c r="N126" s="173"/>
      <c r="O126" s="473"/>
      <c r="P126" s="173"/>
      <c r="Q126" s="467"/>
      <c r="R126" s="173"/>
      <c r="S126" s="173"/>
      <c r="T126" s="173"/>
      <c r="U126" s="173"/>
      <c r="V126" s="173"/>
      <c r="W126" s="173"/>
      <c r="X126" s="173"/>
      <c r="Y126" s="173"/>
      <c r="Z126" s="173"/>
      <c r="AA126" s="173"/>
      <c r="AB126" s="173"/>
      <c r="AC126" s="173"/>
      <c r="AD126" s="173"/>
      <c r="AE126" s="473"/>
      <c r="AF126" s="173"/>
      <c r="AG126" s="467"/>
      <c r="AH126" s="173"/>
      <c r="AI126" s="173"/>
      <c r="AJ126" s="173"/>
      <c r="AK126" s="173"/>
      <c r="AL126" s="173"/>
      <c r="AM126" s="173"/>
      <c r="AN126" s="173"/>
      <c r="AO126" s="173"/>
      <c r="AP126" s="173"/>
      <c r="AQ126" s="229"/>
      <c r="AR126" s="234"/>
      <c r="AS126" s="229"/>
      <c r="AT126" s="468"/>
      <c r="AU126" s="173"/>
      <c r="AX126" s="18">
        <f>比較地域マスタ!AD61</f>
        <v>0</v>
      </c>
      <c r="AY126" s="18" t="str">
        <f>IF(IFERROR(比較地域マスタ!$AE61,"")=0,"",IFERROR(比較地域マスタ!$AE61,""))</f>
        <v/>
      </c>
      <c r="AZ126" s="16"/>
      <c r="BA126" s="22">
        <v>55</v>
      </c>
      <c r="BB126" s="22">
        <v>1</v>
      </c>
      <c r="BC126" s="18">
        <f t="shared" si="24"/>
        <v>0</v>
      </c>
      <c r="BD126" s="18" t="str">
        <f t="shared" si="25"/>
        <v/>
      </c>
      <c r="BE126" s="33" t="e">
        <f>VLOOKUP(BC126&amp;"_"&amp;$AZ$9,データシート3!A:AB,MATCH("ea_"&amp;"太陽光（建物系）"&amp;"_年間発電",データシート3!$A$1:$AB$1,0),0)/10^3+VLOOKUP(BC126&amp;"_"&amp;$AZ$9,データシート3!A:AB,MATCH("ea_"&amp;"太陽光（土地系）"&amp;"_年間発電",データシート3!$A$1:$AB$1,0),0)/10^3</f>
        <v>#N/A</v>
      </c>
      <c r="BF126" s="33" t="e">
        <f>VLOOKUP(BC126&amp;"_"&amp;$AZ$9,データシート3!A:AB,MATCH("ea_"&amp;"風力（陸上）"&amp;"_年間発電",データシート3!$A$1:$AB$1,0),0)/10^3</f>
        <v>#N/A</v>
      </c>
      <c r="BG126" s="33" t="e">
        <f>VLOOKUP(BC126&amp;"_"&amp;$AZ$9,データシート3!A:AB,MATCH("ea_"&amp;"中小水（河川）"&amp;"_年間発電",データシート3!$A$1:$AB$1,0),0)/10^3+VLOOKUP(BC126&amp;"_"&amp;$AZ$9,データシート3!A:AB,MATCH("ea_"&amp;"中小水（農業用水路）"&amp;"_年間発電",データシート3!$A$1:$AB$1,0),0)/10^3</f>
        <v>#N/A</v>
      </c>
      <c r="BH126" s="33" t="e">
        <f>VLOOKUP(BC126&amp;"_"&amp;$AZ$9,データシート3!A:AB,MATCH("ea_"&amp;"地熱（蒸気フラッシュ発電）"&amp;"_年間発電",データシート3!$A$1:$AB$1,0),0)/10^3+VLOOKUP(BC126&amp;"_"&amp;$AZ$9,データシート3!A:AB,MATCH("ea_"&amp;"地熱（バイナリー発電）"&amp;"_年間発電",データシート3!$A$1:$AB$1,0),0)/10^3+VLOOKUP(BC126&amp;"_"&amp;$AZ$9,データシート3!A:AB,MATCH("ea_"&amp;"地熱（低温バイナリー発電）"&amp;"_年間発電",データシート3!$A$1:$AB$1,0),0)/10^3</f>
        <v>#N/A</v>
      </c>
      <c r="BI126" s="33" t="e">
        <f t="shared" si="26"/>
        <v>#N/A</v>
      </c>
      <c r="BJ126" s="33" t="e">
        <f>(VLOOKUP($BC126&amp;"_"&amp;$AZ$8,データシート3!$A:$AN,MATCH("da_合計",データシート3!$A$1:$AN$1,0),0))/10^3</f>
        <v>#N/A</v>
      </c>
      <c r="BK126" s="33" t="e">
        <f t="shared" si="27"/>
        <v>#N/A</v>
      </c>
      <c r="BL126" s="33" t="e">
        <f t="shared" si="28"/>
        <v>#N/A</v>
      </c>
      <c r="BM126" s="33" t="e">
        <f t="shared" si="29"/>
        <v>#N/A</v>
      </c>
      <c r="BW126" s="989"/>
    </row>
    <row r="127" spans="1:75" ht="30" customHeight="1">
      <c r="A127" s="173"/>
      <c r="B127" s="467"/>
      <c r="C127" s="173"/>
      <c r="D127" s="173"/>
      <c r="E127" s="173"/>
      <c r="F127" s="173"/>
      <c r="G127" s="173"/>
      <c r="H127" s="173"/>
      <c r="I127" s="173"/>
      <c r="J127" s="173"/>
      <c r="K127" s="173"/>
      <c r="L127" s="173"/>
      <c r="M127" s="173"/>
      <c r="N127" s="173"/>
      <c r="O127" s="473"/>
      <c r="P127" s="173"/>
      <c r="Q127" s="467"/>
      <c r="R127" s="173"/>
      <c r="S127" s="173"/>
      <c r="T127" s="173"/>
      <c r="U127" s="173"/>
      <c r="V127" s="173"/>
      <c r="W127" s="173"/>
      <c r="X127" s="173"/>
      <c r="Y127" s="173"/>
      <c r="Z127" s="173"/>
      <c r="AA127" s="173"/>
      <c r="AB127" s="173"/>
      <c r="AC127" s="173"/>
      <c r="AD127" s="173"/>
      <c r="AE127" s="473"/>
      <c r="AF127" s="173"/>
      <c r="AG127" s="467"/>
      <c r="AH127" s="173"/>
      <c r="AI127" s="173"/>
      <c r="AJ127" s="173"/>
      <c r="AK127" s="173"/>
      <c r="AL127" s="173"/>
      <c r="AM127" s="173"/>
      <c r="AN127" s="173"/>
      <c r="AO127" s="173"/>
      <c r="AP127" s="173"/>
      <c r="AQ127" s="229"/>
      <c r="AR127" s="234"/>
      <c r="AS127" s="229"/>
      <c r="AT127" s="468"/>
      <c r="AU127" s="173"/>
      <c r="AX127" s="18">
        <f>比較地域マスタ!AD62</f>
        <v>0</v>
      </c>
      <c r="AY127" s="18" t="str">
        <f>IF(IFERROR(比較地域マスタ!$AE62,"")=0,"",IFERROR(比較地域マスタ!$AE62,""))</f>
        <v/>
      </c>
      <c r="AZ127" s="16"/>
      <c r="BA127" s="22">
        <v>56</v>
      </c>
      <c r="BB127" s="22">
        <v>1</v>
      </c>
      <c r="BC127" s="18">
        <f t="shared" si="24"/>
        <v>0</v>
      </c>
      <c r="BD127" s="18" t="str">
        <f t="shared" si="25"/>
        <v/>
      </c>
      <c r="BE127" s="33" t="e">
        <f>VLOOKUP(BC127&amp;"_"&amp;$AZ$9,データシート3!A:AB,MATCH("ea_"&amp;"太陽光（建物系）"&amp;"_年間発電",データシート3!$A$1:$AB$1,0),0)/10^3+VLOOKUP(BC127&amp;"_"&amp;$AZ$9,データシート3!A:AB,MATCH("ea_"&amp;"太陽光（土地系）"&amp;"_年間発電",データシート3!$A$1:$AB$1,0),0)/10^3</f>
        <v>#N/A</v>
      </c>
      <c r="BF127" s="33" t="e">
        <f>VLOOKUP(BC127&amp;"_"&amp;$AZ$9,データシート3!A:AB,MATCH("ea_"&amp;"風力（陸上）"&amp;"_年間発電",データシート3!$A$1:$AB$1,0),0)/10^3</f>
        <v>#N/A</v>
      </c>
      <c r="BG127" s="33" t="e">
        <f>VLOOKUP(BC127&amp;"_"&amp;$AZ$9,データシート3!A:AB,MATCH("ea_"&amp;"中小水（河川）"&amp;"_年間発電",データシート3!$A$1:$AB$1,0),0)/10^3+VLOOKUP(BC127&amp;"_"&amp;$AZ$9,データシート3!A:AB,MATCH("ea_"&amp;"中小水（農業用水路）"&amp;"_年間発電",データシート3!$A$1:$AB$1,0),0)/10^3</f>
        <v>#N/A</v>
      </c>
      <c r="BH127" s="33" t="e">
        <f>VLOOKUP(BC127&amp;"_"&amp;$AZ$9,データシート3!A:AB,MATCH("ea_"&amp;"地熱（蒸気フラッシュ発電）"&amp;"_年間発電",データシート3!$A$1:$AB$1,0),0)/10^3+VLOOKUP(BC127&amp;"_"&amp;$AZ$9,データシート3!A:AB,MATCH("ea_"&amp;"地熱（バイナリー発電）"&amp;"_年間発電",データシート3!$A$1:$AB$1,0),0)/10^3+VLOOKUP(BC127&amp;"_"&amp;$AZ$9,データシート3!A:AB,MATCH("ea_"&amp;"地熱（低温バイナリー発電）"&amp;"_年間発電",データシート3!$A$1:$AB$1,0),0)/10^3</f>
        <v>#N/A</v>
      </c>
      <c r="BI127" s="33" t="e">
        <f t="shared" si="26"/>
        <v>#N/A</v>
      </c>
      <c r="BJ127" s="33" t="e">
        <f>(VLOOKUP($BC127&amp;"_"&amp;$AZ$8,データシート3!$A:$AN,MATCH("da_合計",データシート3!$A$1:$AN$1,0),0))/10^3</f>
        <v>#N/A</v>
      </c>
      <c r="BK127" s="33" t="e">
        <f t="shared" si="27"/>
        <v>#N/A</v>
      </c>
      <c r="BL127" s="33" t="e">
        <f t="shared" si="28"/>
        <v>#N/A</v>
      </c>
      <c r="BM127" s="33" t="e">
        <f t="shared" si="29"/>
        <v>#N/A</v>
      </c>
      <c r="BW127" s="989"/>
    </row>
    <row r="128" spans="1:75" ht="30" customHeight="1">
      <c r="A128" s="173"/>
      <c r="B128" s="467"/>
      <c r="C128" s="173"/>
      <c r="D128" s="173"/>
      <c r="E128" s="173"/>
      <c r="F128" s="173"/>
      <c r="G128" s="173"/>
      <c r="H128" s="173"/>
      <c r="I128" s="173"/>
      <c r="J128" s="173"/>
      <c r="K128" s="173"/>
      <c r="L128" s="173"/>
      <c r="M128" s="173"/>
      <c r="N128" s="173"/>
      <c r="O128" s="473"/>
      <c r="P128" s="173"/>
      <c r="Q128" s="467"/>
      <c r="R128" s="173"/>
      <c r="S128" s="173"/>
      <c r="T128" s="173"/>
      <c r="U128" s="173"/>
      <c r="V128" s="173"/>
      <c r="W128" s="173"/>
      <c r="X128" s="173"/>
      <c r="Y128" s="173"/>
      <c r="Z128" s="173"/>
      <c r="AA128" s="173"/>
      <c r="AB128" s="173"/>
      <c r="AC128" s="173"/>
      <c r="AD128" s="173"/>
      <c r="AE128" s="473"/>
      <c r="AF128" s="173"/>
      <c r="AG128" s="467"/>
      <c r="AH128" s="173"/>
      <c r="AI128" s="173"/>
      <c r="AJ128" s="173"/>
      <c r="AK128" s="173"/>
      <c r="AL128" s="173"/>
      <c r="AM128" s="173"/>
      <c r="AN128" s="173"/>
      <c r="AO128" s="173"/>
      <c r="AP128" s="173"/>
      <c r="AQ128" s="229"/>
      <c r="AR128" s="234"/>
      <c r="AS128" s="229"/>
      <c r="AT128" s="468"/>
      <c r="AU128" s="173"/>
      <c r="AX128" s="18">
        <f>比較地域マスタ!AD63</f>
        <v>0</v>
      </c>
      <c r="AY128" s="18" t="str">
        <f>IF(IFERROR(比較地域マスタ!$AE63,"")=0,"",IFERROR(比較地域マスタ!$AE63,""))</f>
        <v/>
      </c>
      <c r="AZ128" s="16"/>
      <c r="BA128" s="22">
        <v>57</v>
      </c>
      <c r="BB128" s="22">
        <v>1</v>
      </c>
      <c r="BC128" s="18">
        <f t="shared" si="24"/>
        <v>0</v>
      </c>
      <c r="BD128" s="18" t="str">
        <f t="shared" si="25"/>
        <v/>
      </c>
      <c r="BE128" s="33" t="e">
        <f>VLOOKUP(BC128&amp;"_"&amp;$AZ$9,データシート3!A:AB,MATCH("ea_"&amp;"太陽光（建物系）"&amp;"_年間発電",データシート3!$A$1:$AB$1,0),0)/10^3+VLOOKUP(BC128&amp;"_"&amp;$AZ$9,データシート3!A:AB,MATCH("ea_"&amp;"太陽光（土地系）"&amp;"_年間発電",データシート3!$A$1:$AB$1,0),0)/10^3</f>
        <v>#N/A</v>
      </c>
      <c r="BF128" s="33" t="e">
        <f>VLOOKUP(BC128&amp;"_"&amp;$AZ$9,データシート3!A:AB,MATCH("ea_"&amp;"風力（陸上）"&amp;"_年間発電",データシート3!$A$1:$AB$1,0),0)/10^3</f>
        <v>#N/A</v>
      </c>
      <c r="BG128" s="33" t="e">
        <f>VLOOKUP(BC128&amp;"_"&amp;$AZ$9,データシート3!A:AB,MATCH("ea_"&amp;"中小水（河川）"&amp;"_年間発電",データシート3!$A$1:$AB$1,0),0)/10^3+VLOOKUP(BC128&amp;"_"&amp;$AZ$9,データシート3!A:AB,MATCH("ea_"&amp;"中小水（農業用水路）"&amp;"_年間発電",データシート3!$A$1:$AB$1,0),0)/10^3</f>
        <v>#N/A</v>
      </c>
      <c r="BH128" s="33" t="e">
        <f>VLOOKUP(BC128&amp;"_"&amp;$AZ$9,データシート3!A:AB,MATCH("ea_"&amp;"地熱（蒸気フラッシュ発電）"&amp;"_年間発電",データシート3!$A$1:$AB$1,0),0)/10^3+VLOOKUP(BC128&amp;"_"&amp;$AZ$9,データシート3!A:AB,MATCH("ea_"&amp;"地熱（バイナリー発電）"&amp;"_年間発電",データシート3!$A$1:$AB$1,0),0)/10^3+VLOOKUP(BC128&amp;"_"&amp;$AZ$9,データシート3!A:AB,MATCH("ea_"&amp;"地熱（低温バイナリー発電）"&amp;"_年間発電",データシート3!$A$1:$AB$1,0),0)/10^3</f>
        <v>#N/A</v>
      </c>
      <c r="BI128" s="33" t="e">
        <f t="shared" si="26"/>
        <v>#N/A</v>
      </c>
      <c r="BJ128" s="33" t="e">
        <f>(VLOOKUP($BC128&amp;"_"&amp;$AZ$8,データシート3!$A:$AN,MATCH("da_合計",データシート3!$A$1:$AN$1,0),0))/10^3</f>
        <v>#N/A</v>
      </c>
      <c r="BK128" s="33" t="e">
        <f t="shared" si="27"/>
        <v>#N/A</v>
      </c>
      <c r="BL128" s="33" t="e">
        <f t="shared" si="28"/>
        <v>#N/A</v>
      </c>
      <c r="BM128" s="33" t="e">
        <f t="shared" si="29"/>
        <v>#N/A</v>
      </c>
      <c r="BW128" s="989"/>
    </row>
    <row r="129" spans="1:75" ht="29.1" customHeight="1">
      <c r="A129" s="173"/>
      <c r="B129" s="467"/>
      <c r="C129" s="173"/>
      <c r="D129" s="173"/>
      <c r="E129" s="173"/>
      <c r="F129" s="173"/>
      <c r="G129" s="173"/>
      <c r="H129" s="173"/>
      <c r="I129" s="173"/>
      <c r="J129" s="173"/>
      <c r="K129" s="173"/>
      <c r="L129" s="173"/>
      <c r="M129" s="173"/>
      <c r="N129" s="173"/>
      <c r="O129" s="473"/>
      <c r="P129" s="173"/>
      <c r="Q129" s="467"/>
      <c r="R129" s="173"/>
      <c r="S129" s="173"/>
      <c r="T129" s="173"/>
      <c r="U129" s="173"/>
      <c r="V129" s="173"/>
      <c r="W129" s="173"/>
      <c r="X129" s="173"/>
      <c r="Y129" s="173"/>
      <c r="Z129" s="173"/>
      <c r="AA129" s="173"/>
      <c r="AB129" s="173"/>
      <c r="AC129" s="173"/>
      <c r="AD129" s="173"/>
      <c r="AE129" s="473"/>
      <c r="AF129" s="173"/>
      <c r="AG129" s="467"/>
      <c r="AH129" s="173"/>
      <c r="AI129" s="173"/>
      <c r="AJ129" s="173"/>
      <c r="AK129" s="173"/>
      <c r="AL129" s="173"/>
      <c r="AM129" s="173"/>
      <c r="AN129" s="173"/>
      <c r="AO129" s="173"/>
      <c r="AP129" s="173"/>
      <c r="AQ129" s="229"/>
      <c r="AR129" s="234"/>
      <c r="AS129" s="229"/>
      <c r="AT129" s="468"/>
      <c r="AU129" s="173"/>
      <c r="AX129" s="18">
        <f>比較地域マスタ!AD64</f>
        <v>0</v>
      </c>
      <c r="AY129" s="18" t="str">
        <f>IF(IFERROR(比較地域マスタ!$AE64,"")=0,"",IFERROR(比較地域マスタ!$AE64,""))</f>
        <v/>
      </c>
      <c r="AZ129" s="16"/>
      <c r="BA129" s="22">
        <v>58</v>
      </c>
      <c r="BB129" s="22">
        <v>1</v>
      </c>
      <c r="BC129" s="18">
        <f t="shared" si="24"/>
        <v>0</v>
      </c>
      <c r="BD129" s="18" t="str">
        <f t="shared" si="25"/>
        <v/>
      </c>
      <c r="BE129" s="33" t="e">
        <f>VLOOKUP(BC129&amp;"_"&amp;$AZ$9,データシート3!A:AB,MATCH("ea_"&amp;"太陽光（建物系）"&amp;"_年間発電",データシート3!$A$1:$AB$1,0),0)/10^3+VLOOKUP(BC129&amp;"_"&amp;$AZ$9,データシート3!A:AB,MATCH("ea_"&amp;"太陽光（土地系）"&amp;"_年間発電",データシート3!$A$1:$AB$1,0),0)/10^3</f>
        <v>#N/A</v>
      </c>
      <c r="BF129" s="33" t="e">
        <f>VLOOKUP(BC129&amp;"_"&amp;$AZ$9,データシート3!A:AB,MATCH("ea_"&amp;"風力（陸上）"&amp;"_年間発電",データシート3!$A$1:$AB$1,0),0)/10^3</f>
        <v>#N/A</v>
      </c>
      <c r="BG129" s="33" t="e">
        <f>VLOOKUP(BC129&amp;"_"&amp;$AZ$9,データシート3!A:AB,MATCH("ea_"&amp;"中小水（河川）"&amp;"_年間発電",データシート3!$A$1:$AB$1,0),0)/10^3+VLOOKUP(BC129&amp;"_"&amp;$AZ$9,データシート3!A:AB,MATCH("ea_"&amp;"中小水（農業用水路）"&amp;"_年間発電",データシート3!$A$1:$AB$1,0),0)/10^3</f>
        <v>#N/A</v>
      </c>
      <c r="BH129" s="33" t="e">
        <f>VLOOKUP(BC129&amp;"_"&amp;$AZ$9,データシート3!A:AB,MATCH("ea_"&amp;"地熱（蒸気フラッシュ発電）"&amp;"_年間発電",データシート3!$A$1:$AB$1,0),0)/10^3+VLOOKUP(BC129&amp;"_"&amp;$AZ$9,データシート3!A:AB,MATCH("ea_"&amp;"地熱（バイナリー発電）"&amp;"_年間発電",データシート3!$A$1:$AB$1,0),0)/10^3+VLOOKUP(BC129&amp;"_"&amp;$AZ$9,データシート3!A:AB,MATCH("ea_"&amp;"地熱（低温バイナリー発電）"&amp;"_年間発電",データシート3!$A$1:$AB$1,0),0)/10^3</f>
        <v>#N/A</v>
      </c>
      <c r="BI129" s="33" t="e">
        <f t="shared" si="26"/>
        <v>#N/A</v>
      </c>
      <c r="BJ129" s="33" t="e">
        <f>(VLOOKUP($BC129&amp;"_"&amp;$AZ$8,データシート3!$A:$AN,MATCH("da_合計",データシート3!$A$1:$AN$1,0),0))/10^3</f>
        <v>#N/A</v>
      </c>
      <c r="BK129" s="33" t="e">
        <f t="shared" si="27"/>
        <v>#N/A</v>
      </c>
      <c r="BL129" s="33" t="e">
        <f t="shared" si="28"/>
        <v>#N/A</v>
      </c>
      <c r="BM129" s="33" t="e">
        <f t="shared" si="29"/>
        <v>#N/A</v>
      </c>
      <c r="BW129" s="989"/>
    </row>
    <row r="130" spans="1:75" ht="29.1" customHeight="1">
      <c r="A130" s="173"/>
      <c r="B130" s="467"/>
      <c r="C130" s="173"/>
      <c r="D130" s="173"/>
      <c r="E130" s="173"/>
      <c r="F130" s="173"/>
      <c r="G130" s="173"/>
      <c r="H130" s="173"/>
      <c r="I130" s="173"/>
      <c r="J130" s="173"/>
      <c r="K130" s="173"/>
      <c r="L130" s="173"/>
      <c r="M130" s="173"/>
      <c r="N130" s="173"/>
      <c r="O130" s="473"/>
      <c r="P130" s="173"/>
      <c r="Q130" s="467"/>
      <c r="R130" s="173"/>
      <c r="S130" s="173"/>
      <c r="T130" s="173"/>
      <c r="U130" s="173"/>
      <c r="V130" s="173"/>
      <c r="W130" s="173"/>
      <c r="X130" s="173"/>
      <c r="Y130" s="173"/>
      <c r="Z130" s="173"/>
      <c r="AA130" s="173"/>
      <c r="AB130" s="173"/>
      <c r="AC130" s="173"/>
      <c r="AD130" s="173"/>
      <c r="AE130" s="473"/>
      <c r="AF130" s="173"/>
      <c r="AG130" s="467"/>
      <c r="AH130" s="173"/>
      <c r="AI130" s="173"/>
      <c r="AJ130" s="173"/>
      <c r="AK130" s="173"/>
      <c r="AL130" s="173"/>
      <c r="AM130" s="173"/>
      <c r="AN130" s="173"/>
      <c r="AO130" s="173"/>
      <c r="AP130" s="173"/>
      <c r="AQ130" s="229"/>
      <c r="AR130" s="234"/>
      <c r="AS130" s="229"/>
      <c r="AT130" s="468"/>
      <c r="AU130" s="173"/>
      <c r="AX130" s="18">
        <f>比較地域マスタ!AD65</f>
        <v>0</v>
      </c>
      <c r="AY130" s="18" t="str">
        <f>IF(IFERROR(比較地域マスタ!$AE65,"")=0,"",IFERROR(比較地域マスタ!$AE65,""))</f>
        <v/>
      </c>
      <c r="AZ130" s="16"/>
      <c r="BA130" s="22">
        <v>59</v>
      </c>
      <c r="BB130" s="22">
        <v>1</v>
      </c>
      <c r="BC130" s="18">
        <f t="shared" si="24"/>
        <v>0</v>
      </c>
      <c r="BD130" s="18" t="str">
        <f t="shared" si="25"/>
        <v/>
      </c>
      <c r="BE130" s="33" t="e">
        <f>VLOOKUP(BC130&amp;"_"&amp;$AZ$9,データシート3!A:AB,MATCH("ea_"&amp;"太陽光（建物系）"&amp;"_年間発電",データシート3!$A$1:$AB$1,0),0)/10^3+VLOOKUP(BC130&amp;"_"&amp;$AZ$9,データシート3!A:AB,MATCH("ea_"&amp;"太陽光（土地系）"&amp;"_年間発電",データシート3!$A$1:$AB$1,0),0)/10^3</f>
        <v>#N/A</v>
      </c>
      <c r="BF130" s="33" t="e">
        <f>VLOOKUP(BC130&amp;"_"&amp;$AZ$9,データシート3!A:AB,MATCH("ea_"&amp;"風力（陸上）"&amp;"_年間発電",データシート3!$A$1:$AB$1,0),0)/10^3</f>
        <v>#N/A</v>
      </c>
      <c r="BG130" s="33" t="e">
        <f>VLOOKUP(BC130&amp;"_"&amp;$AZ$9,データシート3!A:AB,MATCH("ea_"&amp;"中小水（河川）"&amp;"_年間発電",データシート3!$A$1:$AB$1,0),0)/10^3+VLOOKUP(BC130&amp;"_"&amp;$AZ$9,データシート3!A:AB,MATCH("ea_"&amp;"中小水（農業用水路）"&amp;"_年間発電",データシート3!$A$1:$AB$1,0),0)/10^3</f>
        <v>#N/A</v>
      </c>
      <c r="BH130" s="33" t="e">
        <f>VLOOKUP(BC130&amp;"_"&amp;$AZ$9,データシート3!A:AB,MATCH("ea_"&amp;"地熱（蒸気フラッシュ発電）"&amp;"_年間発電",データシート3!$A$1:$AB$1,0),0)/10^3+VLOOKUP(BC130&amp;"_"&amp;$AZ$9,データシート3!A:AB,MATCH("ea_"&amp;"地熱（バイナリー発電）"&amp;"_年間発電",データシート3!$A$1:$AB$1,0),0)/10^3+VLOOKUP(BC130&amp;"_"&amp;$AZ$9,データシート3!A:AB,MATCH("ea_"&amp;"地熱（低温バイナリー発電）"&amp;"_年間発電",データシート3!$A$1:$AB$1,0),0)/10^3</f>
        <v>#N/A</v>
      </c>
      <c r="BI130" s="33" t="e">
        <f t="shared" si="26"/>
        <v>#N/A</v>
      </c>
      <c r="BJ130" s="33" t="e">
        <f>(VLOOKUP($BC130&amp;"_"&amp;$AZ$8,データシート3!$A:$AN,MATCH("da_合計",データシート3!$A$1:$AN$1,0),0))/10^3</f>
        <v>#N/A</v>
      </c>
      <c r="BK130" s="33" t="e">
        <f t="shared" si="27"/>
        <v>#N/A</v>
      </c>
      <c r="BL130" s="33" t="e">
        <f t="shared" si="28"/>
        <v>#N/A</v>
      </c>
      <c r="BM130" s="33" t="e">
        <f t="shared" si="29"/>
        <v>#N/A</v>
      </c>
      <c r="BW130" s="989"/>
    </row>
    <row r="131" spans="1:75" ht="29.1" customHeight="1">
      <c r="A131" s="173"/>
      <c r="B131" s="467"/>
      <c r="C131" s="173"/>
      <c r="D131" s="173"/>
      <c r="E131" s="173"/>
      <c r="F131" s="173"/>
      <c r="G131" s="173"/>
      <c r="H131" s="173"/>
      <c r="I131" s="173"/>
      <c r="J131" s="173"/>
      <c r="K131" s="173"/>
      <c r="L131" s="173"/>
      <c r="M131" s="173"/>
      <c r="N131" s="173"/>
      <c r="O131" s="473"/>
      <c r="P131" s="173"/>
      <c r="Q131" s="467"/>
      <c r="R131" s="173"/>
      <c r="S131" s="173"/>
      <c r="T131" s="173"/>
      <c r="U131" s="173"/>
      <c r="V131" s="173"/>
      <c r="W131" s="173"/>
      <c r="X131" s="173"/>
      <c r="Y131" s="173"/>
      <c r="Z131" s="173"/>
      <c r="AA131" s="173"/>
      <c r="AB131" s="173"/>
      <c r="AC131" s="173"/>
      <c r="AD131" s="173"/>
      <c r="AE131" s="473"/>
      <c r="AF131" s="173"/>
      <c r="AG131" s="467"/>
      <c r="AH131" s="173"/>
      <c r="AI131" s="173"/>
      <c r="AJ131" s="173"/>
      <c r="AK131" s="173"/>
      <c r="AL131" s="173"/>
      <c r="AM131" s="173"/>
      <c r="AN131" s="173"/>
      <c r="AO131" s="173"/>
      <c r="AP131" s="173"/>
      <c r="AQ131" s="229"/>
      <c r="AR131" s="234"/>
      <c r="AS131" s="229"/>
      <c r="AT131" s="468"/>
      <c r="AU131" s="173"/>
      <c r="AX131" s="18">
        <f>比較地域マスタ!AD66</f>
        <v>0</v>
      </c>
      <c r="AY131" s="18" t="str">
        <f>IF(IFERROR(比較地域マスタ!$AE66,"")=0,"",IFERROR(比較地域マスタ!$AE66,""))</f>
        <v/>
      </c>
      <c r="AZ131" s="16"/>
      <c r="BA131" s="22">
        <v>60</v>
      </c>
      <c r="BB131" s="22">
        <v>1</v>
      </c>
      <c r="BC131" s="18">
        <f t="shared" si="24"/>
        <v>0</v>
      </c>
      <c r="BD131" s="18" t="str">
        <f t="shared" si="25"/>
        <v/>
      </c>
      <c r="BE131" s="33" t="e">
        <f>VLOOKUP(BC131&amp;"_"&amp;$AZ$9,データシート3!A:AB,MATCH("ea_"&amp;"太陽光（建物系）"&amp;"_年間発電",データシート3!$A$1:$AB$1,0),0)/10^3+VLOOKUP(BC131&amp;"_"&amp;$AZ$9,データシート3!A:AB,MATCH("ea_"&amp;"太陽光（土地系）"&amp;"_年間発電",データシート3!$A$1:$AB$1,0),0)/10^3</f>
        <v>#N/A</v>
      </c>
      <c r="BF131" s="33" t="e">
        <f>VLOOKUP(BC131&amp;"_"&amp;$AZ$9,データシート3!A:AB,MATCH("ea_"&amp;"風力（陸上）"&amp;"_年間発電",データシート3!$A$1:$AB$1,0),0)/10^3</f>
        <v>#N/A</v>
      </c>
      <c r="BG131" s="33" t="e">
        <f>VLOOKUP(BC131&amp;"_"&amp;$AZ$9,データシート3!A:AB,MATCH("ea_"&amp;"中小水（河川）"&amp;"_年間発電",データシート3!$A$1:$AB$1,0),0)/10^3+VLOOKUP(BC131&amp;"_"&amp;$AZ$9,データシート3!A:AB,MATCH("ea_"&amp;"中小水（農業用水路）"&amp;"_年間発電",データシート3!$A$1:$AB$1,0),0)/10^3</f>
        <v>#N/A</v>
      </c>
      <c r="BH131" s="33" t="e">
        <f>VLOOKUP(BC131&amp;"_"&amp;$AZ$9,データシート3!A:AB,MATCH("ea_"&amp;"地熱（蒸気フラッシュ発電）"&amp;"_年間発電",データシート3!$A$1:$AB$1,0),0)/10^3+VLOOKUP(BC131&amp;"_"&amp;$AZ$9,データシート3!A:AB,MATCH("ea_"&amp;"地熱（バイナリー発電）"&amp;"_年間発電",データシート3!$A$1:$AB$1,0),0)/10^3+VLOOKUP(BC131&amp;"_"&amp;$AZ$9,データシート3!A:AB,MATCH("ea_"&amp;"地熱（低温バイナリー発電）"&amp;"_年間発電",データシート3!$A$1:$AB$1,0),0)/10^3</f>
        <v>#N/A</v>
      </c>
      <c r="BI131" s="33" t="e">
        <f t="shared" si="26"/>
        <v>#N/A</v>
      </c>
      <c r="BJ131" s="33" t="e">
        <f>(VLOOKUP($BC131&amp;"_"&amp;$AZ$8,データシート3!$A:$AN,MATCH("da_合計",データシート3!$A$1:$AN$1,0),0))/10^3</f>
        <v>#N/A</v>
      </c>
      <c r="BK131" s="33" t="e">
        <f t="shared" si="27"/>
        <v>#N/A</v>
      </c>
      <c r="BL131" s="33" t="e">
        <f t="shared" si="28"/>
        <v>#N/A</v>
      </c>
      <c r="BM131" s="33" t="e">
        <f t="shared" si="29"/>
        <v>#N/A</v>
      </c>
      <c r="BW131" s="989"/>
    </row>
    <row r="132" spans="1:75" ht="29.1" customHeight="1">
      <c r="A132" s="173"/>
      <c r="B132" s="467"/>
      <c r="C132" s="173"/>
      <c r="D132" s="173"/>
      <c r="E132" s="173"/>
      <c r="F132" s="173"/>
      <c r="G132" s="173"/>
      <c r="H132" s="173"/>
      <c r="I132" s="173"/>
      <c r="J132" s="173"/>
      <c r="K132" s="173"/>
      <c r="L132" s="173"/>
      <c r="M132" s="173"/>
      <c r="N132" s="173"/>
      <c r="O132" s="473"/>
      <c r="P132" s="173"/>
      <c r="Q132" s="467"/>
      <c r="R132" s="173"/>
      <c r="S132" s="173"/>
      <c r="T132" s="173"/>
      <c r="U132" s="173"/>
      <c r="V132" s="173"/>
      <c r="W132" s="173"/>
      <c r="X132" s="173"/>
      <c r="Y132" s="173"/>
      <c r="Z132" s="173"/>
      <c r="AA132" s="173"/>
      <c r="AB132" s="173"/>
      <c r="AC132" s="173"/>
      <c r="AD132" s="173"/>
      <c r="AE132" s="473"/>
      <c r="AF132" s="173"/>
      <c r="AG132" s="467"/>
      <c r="AH132" s="173"/>
      <c r="AI132" s="173"/>
      <c r="AJ132" s="173"/>
      <c r="AK132" s="173"/>
      <c r="AL132" s="173"/>
      <c r="AM132" s="173"/>
      <c r="AN132" s="173"/>
      <c r="AO132" s="173"/>
      <c r="AP132" s="173"/>
      <c r="AQ132" s="229"/>
      <c r="AR132" s="234"/>
      <c r="AS132" s="229"/>
      <c r="AT132" s="468"/>
      <c r="AU132" s="173"/>
      <c r="AX132" s="18">
        <f>比較地域マスタ!AD67</f>
        <v>0</v>
      </c>
      <c r="AY132" s="18" t="str">
        <f>IF(IFERROR(比較地域マスタ!$AE67,"")=0,"",IFERROR(比較地域マスタ!$AE67,""))</f>
        <v/>
      </c>
      <c r="AZ132" s="16"/>
      <c r="BA132" s="22">
        <v>61</v>
      </c>
      <c r="BB132" s="22">
        <v>1</v>
      </c>
      <c r="BC132" s="18">
        <f t="shared" si="24"/>
        <v>0</v>
      </c>
      <c r="BD132" s="18" t="str">
        <f t="shared" si="25"/>
        <v/>
      </c>
      <c r="BE132" s="33" t="e">
        <f>VLOOKUP(BC132&amp;"_"&amp;$AZ$9,データシート3!A:AB,MATCH("ea_"&amp;"太陽光（建物系）"&amp;"_年間発電",データシート3!$A$1:$AB$1,0),0)/10^3+VLOOKUP(BC132&amp;"_"&amp;$AZ$9,データシート3!A:AB,MATCH("ea_"&amp;"太陽光（土地系）"&amp;"_年間発電",データシート3!$A$1:$AB$1,0),0)/10^3</f>
        <v>#N/A</v>
      </c>
      <c r="BF132" s="33" t="e">
        <f>VLOOKUP(BC132&amp;"_"&amp;$AZ$9,データシート3!A:AB,MATCH("ea_"&amp;"風力（陸上）"&amp;"_年間発電",データシート3!$A$1:$AB$1,0),0)/10^3</f>
        <v>#N/A</v>
      </c>
      <c r="BG132" s="33" t="e">
        <f>VLOOKUP(BC132&amp;"_"&amp;$AZ$9,データシート3!A:AB,MATCH("ea_"&amp;"中小水（河川）"&amp;"_年間発電",データシート3!$A$1:$AB$1,0),0)/10^3+VLOOKUP(BC132&amp;"_"&amp;$AZ$9,データシート3!A:AB,MATCH("ea_"&amp;"中小水（農業用水路）"&amp;"_年間発電",データシート3!$A$1:$AB$1,0),0)/10^3</f>
        <v>#N/A</v>
      </c>
      <c r="BH132" s="33" t="e">
        <f>VLOOKUP(BC132&amp;"_"&amp;$AZ$9,データシート3!A:AB,MATCH("ea_"&amp;"地熱（蒸気フラッシュ発電）"&amp;"_年間発電",データシート3!$A$1:$AB$1,0),0)/10^3+VLOOKUP(BC132&amp;"_"&amp;$AZ$9,データシート3!A:AB,MATCH("ea_"&amp;"地熱（バイナリー発電）"&amp;"_年間発電",データシート3!$A$1:$AB$1,0),0)/10^3+VLOOKUP(BC132&amp;"_"&amp;$AZ$9,データシート3!A:AB,MATCH("ea_"&amp;"地熱（低温バイナリー発電）"&amp;"_年間発電",データシート3!$A$1:$AB$1,0),0)/10^3</f>
        <v>#N/A</v>
      </c>
      <c r="BI132" s="33" t="e">
        <f t="shared" si="26"/>
        <v>#N/A</v>
      </c>
      <c r="BJ132" s="33" t="e">
        <f>(VLOOKUP($BC132&amp;"_"&amp;$AZ$8,データシート3!$A:$AN,MATCH("da_合計",データシート3!$A$1:$AN$1,0),0))/10^3</f>
        <v>#N/A</v>
      </c>
      <c r="BK132" s="33" t="e">
        <f t="shared" si="27"/>
        <v>#N/A</v>
      </c>
      <c r="BL132" s="33" t="e">
        <f t="shared" si="28"/>
        <v>#N/A</v>
      </c>
      <c r="BM132" s="33" t="e">
        <f t="shared" si="29"/>
        <v>#N/A</v>
      </c>
      <c r="BW132" s="989"/>
    </row>
    <row r="133" spans="1:75" ht="29.1" customHeight="1">
      <c r="A133" s="173"/>
      <c r="B133" s="467"/>
      <c r="C133" s="173"/>
      <c r="D133" s="173"/>
      <c r="E133" s="173"/>
      <c r="F133" s="173"/>
      <c r="G133" s="173"/>
      <c r="H133" s="173"/>
      <c r="I133" s="173"/>
      <c r="J133" s="173"/>
      <c r="K133" s="173"/>
      <c r="L133" s="173"/>
      <c r="M133" s="173"/>
      <c r="N133" s="173"/>
      <c r="O133" s="473"/>
      <c r="P133" s="173"/>
      <c r="Q133" s="467"/>
      <c r="R133" s="173"/>
      <c r="S133" s="173"/>
      <c r="T133" s="173"/>
      <c r="U133" s="173"/>
      <c r="V133" s="173"/>
      <c r="W133" s="173"/>
      <c r="X133" s="173"/>
      <c r="Y133" s="173"/>
      <c r="Z133" s="173"/>
      <c r="AA133" s="173"/>
      <c r="AB133" s="173"/>
      <c r="AC133" s="173"/>
      <c r="AD133" s="173"/>
      <c r="AE133" s="473"/>
      <c r="AF133" s="173"/>
      <c r="AG133" s="467"/>
      <c r="AH133" s="173"/>
      <c r="AI133" s="173"/>
      <c r="AJ133" s="173"/>
      <c r="AK133" s="173"/>
      <c r="AL133" s="173"/>
      <c r="AM133" s="173"/>
      <c r="AN133" s="173"/>
      <c r="AO133" s="173"/>
      <c r="AP133" s="173"/>
      <c r="AQ133" s="229"/>
      <c r="AR133" s="234"/>
      <c r="AS133" s="229"/>
      <c r="AT133" s="468"/>
      <c r="AU133" s="173"/>
      <c r="AX133" s="18">
        <f>比較地域マスタ!AD68</f>
        <v>0</v>
      </c>
      <c r="AY133" s="18" t="str">
        <f>IF(IFERROR(比較地域マスタ!$AE68,"")=0,"",IFERROR(比較地域マスタ!$AE68,""))</f>
        <v/>
      </c>
      <c r="AZ133" s="16"/>
      <c r="BA133" s="22">
        <v>62</v>
      </c>
      <c r="BB133" s="22">
        <v>1</v>
      </c>
      <c r="BC133" s="18">
        <f t="shared" si="24"/>
        <v>0</v>
      </c>
      <c r="BD133" s="18" t="str">
        <f t="shared" si="25"/>
        <v/>
      </c>
      <c r="BE133" s="33" t="e">
        <f>VLOOKUP(BC133&amp;"_"&amp;$AZ$9,データシート3!A:AB,MATCH("ea_"&amp;"太陽光（建物系）"&amp;"_年間発電",データシート3!$A$1:$AB$1,0),0)/10^3+VLOOKUP(BC133&amp;"_"&amp;$AZ$9,データシート3!A:AB,MATCH("ea_"&amp;"太陽光（土地系）"&amp;"_年間発電",データシート3!$A$1:$AB$1,0),0)/10^3</f>
        <v>#N/A</v>
      </c>
      <c r="BF133" s="33" t="e">
        <f>VLOOKUP(BC133&amp;"_"&amp;$AZ$9,データシート3!A:AB,MATCH("ea_"&amp;"風力（陸上）"&amp;"_年間発電",データシート3!$A$1:$AB$1,0),0)/10^3</f>
        <v>#N/A</v>
      </c>
      <c r="BG133" s="33" t="e">
        <f>VLOOKUP(BC133&amp;"_"&amp;$AZ$9,データシート3!A:AB,MATCH("ea_"&amp;"中小水（河川）"&amp;"_年間発電",データシート3!$A$1:$AB$1,0),0)/10^3+VLOOKUP(BC133&amp;"_"&amp;$AZ$9,データシート3!A:AB,MATCH("ea_"&amp;"中小水（農業用水路）"&amp;"_年間発電",データシート3!$A$1:$AB$1,0),0)/10^3</f>
        <v>#N/A</v>
      </c>
      <c r="BH133" s="33" t="e">
        <f>VLOOKUP(BC133&amp;"_"&amp;$AZ$9,データシート3!A:AB,MATCH("ea_"&amp;"地熱（蒸気フラッシュ発電）"&amp;"_年間発電",データシート3!$A$1:$AB$1,0),0)/10^3+VLOOKUP(BC133&amp;"_"&amp;$AZ$9,データシート3!A:AB,MATCH("ea_"&amp;"地熱（バイナリー発電）"&amp;"_年間発電",データシート3!$A$1:$AB$1,0),0)/10^3+VLOOKUP(BC133&amp;"_"&amp;$AZ$9,データシート3!A:AB,MATCH("ea_"&amp;"地熱（低温バイナリー発電）"&amp;"_年間発電",データシート3!$A$1:$AB$1,0),0)/10^3</f>
        <v>#N/A</v>
      </c>
      <c r="BI133" s="33" t="e">
        <f t="shared" si="26"/>
        <v>#N/A</v>
      </c>
      <c r="BJ133" s="33" t="e">
        <f>(VLOOKUP($BC133&amp;"_"&amp;$AZ$8,データシート3!$A:$AN,MATCH("da_合計",データシート3!$A$1:$AN$1,0),0))/10^3</f>
        <v>#N/A</v>
      </c>
      <c r="BK133" s="33" t="e">
        <f t="shared" si="27"/>
        <v>#N/A</v>
      </c>
      <c r="BL133" s="33" t="e">
        <f t="shared" si="28"/>
        <v>#N/A</v>
      </c>
      <c r="BM133" s="33" t="e">
        <f t="shared" si="29"/>
        <v>#N/A</v>
      </c>
      <c r="BW133" s="989"/>
    </row>
    <row r="134" spans="1:75" ht="29.1" customHeight="1">
      <c r="A134" s="173"/>
      <c r="B134" s="467"/>
      <c r="C134" s="173"/>
      <c r="D134" s="173"/>
      <c r="E134" s="173"/>
      <c r="F134" s="173"/>
      <c r="G134" s="173"/>
      <c r="H134" s="173"/>
      <c r="I134" s="173"/>
      <c r="J134" s="173"/>
      <c r="K134" s="173"/>
      <c r="L134" s="173"/>
      <c r="M134" s="173"/>
      <c r="N134" s="173"/>
      <c r="O134" s="473"/>
      <c r="P134" s="173"/>
      <c r="Q134" s="467"/>
      <c r="R134" s="173"/>
      <c r="S134" s="173"/>
      <c r="T134" s="173"/>
      <c r="U134" s="173"/>
      <c r="V134" s="173"/>
      <c r="W134" s="173"/>
      <c r="X134" s="173"/>
      <c r="Y134" s="173"/>
      <c r="Z134" s="173"/>
      <c r="AA134" s="173"/>
      <c r="AB134" s="173"/>
      <c r="AC134" s="173"/>
      <c r="AD134" s="173"/>
      <c r="AE134" s="473"/>
      <c r="AF134" s="173"/>
      <c r="AG134" s="467"/>
      <c r="AH134" s="173"/>
      <c r="AI134" s="173"/>
      <c r="AJ134" s="173"/>
      <c r="AK134" s="173"/>
      <c r="AL134" s="173"/>
      <c r="AM134" s="173"/>
      <c r="AN134" s="173"/>
      <c r="AO134" s="173"/>
      <c r="AP134" s="173"/>
      <c r="AQ134" s="229"/>
      <c r="AR134" s="234"/>
      <c r="AS134" s="229"/>
      <c r="AT134" s="468"/>
      <c r="AU134" s="173"/>
      <c r="AX134" s="18">
        <f>比較地域マスタ!AD69</f>
        <v>0</v>
      </c>
      <c r="AY134" s="18" t="str">
        <f>IF(IFERROR(比較地域マスタ!$AE69,"")=0,"",IFERROR(比較地域マスタ!$AE69,""))</f>
        <v/>
      </c>
      <c r="AZ134" s="16"/>
      <c r="BA134" s="22">
        <v>63</v>
      </c>
      <c r="BB134" s="22">
        <v>1</v>
      </c>
      <c r="BC134" s="18">
        <f t="shared" si="24"/>
        <v>0</v>
      </c>
      <c r="BD134" s="18" t="str">
        <f t="shared" si="25"/>
        <v/>
      </c>
      <c r="BE134" s="33" t="e">
        <f>VLOOKUP(BC134&amp;"_"&amp;$AZ$9,データシート3!A:AB,MATCH("ea_"&amp;"太陽光（建物系）"&amp;"_年間発電",データシート3!$A$1:$AB$1,0),0)/10^3+VLOOKUP(BC134&amp;"_"&amp;$AZ$9,データシート3!A:AB,MATCH("ea_"&amp;"太陽光（土地系）"&amp;"_年間発電",データシート3!$A$1:$AB$1,0),0)/10^3</f>
        <v>#N/A</v>
      </c>
      <c r="BF134" s="33" t="e">
        <f>VLOOKUP(BC134&amp;"_"&amp;$AZ$9,データシート3!A:AB,MATCH("ea_"&amp;"風力（陸上）"&amp;"_年間発電",データシート3!$A$1:$AB$1,0),0)/10^3</f>
        <v>#N/A</v>
      </c>
      <c r="BG134" s="33" t="e">
        <f>VLOOKUP(BC134&amp;"_"&amp;$AZ$9,データシート3!A:AB,MATCH("ea_"&amp;"中小水（河川）"&amp;"_年間発電",データシート3!$A$1:$AB$1,0),0)/10^3+VLOOKUP(BC134&amp;"_"&amp;$AZ$9,データシート3!A:AB,MATCH("ea_"&amp;"中小水（農業用水路）"&amp;"_年間発電",データシート3!$A$1:$AB$1,0),0)/10^3</f>
        <v>#N/A</v>
      </c>
      <c r="BH134" s="33" t="e">
        <f>VLOOKUP(BC134&amp;"_"&amp;$AZ$9,データシート3!A:AB,MATCH("ea_"&amp;"地熱（蒸気フラッシュ発電）"&amp;"_年間発電",データシート3!$A$1:$AB$1,0),0)/10^3+VLOOKUP(BC134&amp;"_"&amp;$AZ$9,データシート3!A:AB,MATCH("ea_"&amp;"地熱（バイナリー発電）"&amp;"_年間発電",データシート3!$A$1:$AB$1,0),0)/10^3+VLOOKUP(BC134&amp;"_"&amp;$AZ$9,データシート3!A:AB,MATCH("ea_"&amp;"地熱（低温バイナリー発電）"&amp;"_年間発電",データシート3!$A$1:$AB$1,0),0)/10^3</f>
        <v>#N/A</v>
      </c>
      <c r="BI134" s="33" t="e">
        <f t="shared" si="26"/>
        <v>#N/A</v>
      </c>
      <c r="BJ134" s="33" t="e">
        <f>(VLOOKUP($BC134&amp;"_"&amp;$AZ$8,データシート3!$A:$AN,MATCH("da_合計",データシート3!$A$1:$AN$1,0),0))/10^3</f>
        <v>#N/A</v>
      </c>
      <c r="BK134" s="33" t="e">
        <f t="shared" si="27"/>
        <v>#N/A</v>
      </c>
      <c r="BL134" s="33" t="e">
        <f t="shared" si="28"/>
        <v>#N/A</v>
      </c>
      <c r="BM134" s="33" t="e">
        <f t="shared" si="29"/>
        <v>#N/A</v>
      </c>
      <c r="BW134" s="989"/>
    </row>
    <row r="135" spans="1:75" ht="29.1" customHeight="1">
      <c r="A135" s="173"/>
      <c r="B135" s="467"/>
      <c r="C135" s="173"/>
      <c r="D135" s="173"/>
      <c r="E135" s="173"/>
      <c r="F135" s="173"/>
      <c r="G135" s="173"/>
      <c r="H135" s="173"/>
      <c r="I135" s="173"/>
      <c r="J135" s="173"/>
      <c r="K135" s="173"/>
      <c r="L135" s="173"/>
      <c r="M135" s="173"/>
      <c r="N135" s="173"/>
      <c r="O135" s="473"/>
      <c r="P135" s="173"/>
      <c r="Q135" s="467"/>
      <c r="R135" s="173"/>
      <c r="S135" s="173"/>
      <c r="T135" s="173"/>
      <c r="U135" s="173"/>
      <c r="V135" s="173"/>
      <c r="W135" s="173"/>
      <c r="X135" s="173"/>
      <c r="Y135" s="173"/>
      <c r="Z135" s="173"/>
      <c r="AA135" s="173"/>
      <c r="AB135" s="173"/>
      <c r="AC135" s="173"/>
      <c r="AD135" s="173"/>
      <c r="AE135" s="473"/>
      <c r="AF135" s="173"/>
      <c r="AG135" s="467"/>
      <c r="AH135" s="173"/>
      <c r="AI135" s="173"/>
      <c r="AJ135" s="173"/>
      <c r="AK135" s="173"/>
      <c r="AL135" s="173"/>
      <c r="AM135" s="173"/>
      <c r="AN135" s="173"/>
      <c r="AO135" s="173"/>
      <c r="AP135" s="173"/>
      <c r="AQ135" s="229"/>
      <c r="AR135" s="234"/>
      <c r="AS135" s="229"/>
      <c r="AT135" s="468"/>
      <c r="AU135" s="173"/>
      <c r="AX135" s="18">
        <f>比較地域マスタ!AD70</f>
        <v>0</v>
      </c>
      <c r="AY135" s="18" t="str">
        <f>IF(IFERROR(比較地域マスタ!$AE70,"")=0,"",IFERROR(比較地域マスタ!$AE70,""))</f>
        <v/>
      </c>
      <c r="AZ135" s="16"/>
      <c r="BA135" s="22">
        <v>64</v>
      </c>
      <c r="BB135" s="22">
        <v>1</v>
      </c>
      <c r="BC135" s="18">
        <f t="shared" si="24"/>
        <v>0</v>
      </c>
      <c r="BD135" s="18" t="str">
        <f t="shared" si="25"/>
        <v/>
      </c>
      <c r="BE135" s="33" t="e">
        <f>VLOOKUP(BC135&amp;"_"&amp;$AZ$9,データシート3!A:AB,MATCH("ea_"&amp;"太陽光（建物系）"&amp;"_年間発電",データシート3!$A$1:$AB$1,0),0)/10^3+VLOOKUP(BC135&amp;"_"&amp;$AZ$9,データシート3!A:AB,MATCH("ea_"&amp;"太陽光（土地系）"&amp;"_年間発電",データシート3!$A$1:$AB$1,0),0)/10^3</f>
        <v>#N/A</v>
      </c>
      <c r="BF135" s="33" t="e">
        <f>VLOOKUP(BC135&amp;"_"&amp;$AZ$9,データシート3!A:AB,MATCH("ea_"&amp;"風力（陸上）"&amp;"_年間発電",データシート3!$A$1:$AB$1,0),0)/10^3</f>
        <v>#N/A</v>
      </c>
      <c r="BG135" s="33" t="e">
        <f>VLOOKUP(BC135&amp;"_"&amp;$AZ$9,データシート3!A:AB,MATCH("ea_"&amp;"中小水（河川）"&amp;"_年間発電",データシート3!$A$1:$AB$1,0),0)/10^3+VLOOKUP(BC135&amp;"_"&amp;$AZ$9,データシート3!A:AB,MATCH("ea_"&amp;"中小水（農業用水路）"&amp;"_年間発電",データシート3!$A$1:$AB$1,0),0)/10^3</f>
        <v>#N/A</v>
      </c>
      <c r="BH135" s="33" t="e">
        <f>VLOOKUP(BC135&amp;"_"&amp;$AZ$9,データシート3!A:AB,MATCH("ea_"&amp;"地熱（蒸気フラッシュ発電）"&amp;"_年間発電",データシート3!$A$1:$AB$1,0),0)/10^3+VLOOKUP(BC135&amp;"_"&amp;$AZ$9,データシート3!A:AB,MATCH("ea_"&amp;"地熱（バイナリー発電）"&amp;"_年間発電",データシート3!$A$1:$AB$1,0),0)/10^3+VLOOKUP(BC135&amp;"_"&amp;$AZ$9,データシート3!A:AB,MATCH("ea_"&amp;"地熱（低温バイナリー発電）"&amp;"_年間発電",データシート3!$A$1:$AB$1,0),0)/10^3</f>
        <v>#N/A</v>
      </c>
      <c r="BI135" s="33" t="e">
        <f t="shared" si="26"/>
        <v>#N/A</v>
      </c>
      <c r="BJ135" s="33" t="e">
        <f>(VLOOKUP($BC135&amp;"_"&amp;$AZ$8,データシート3!$A:$AN,MATCH("da_合計",データシート3!$A$1:$AN$1,0),0))/10^3</f>
        <v>#N/A</v>
      </c>
      <c r="BK135" s="33" t="e">
        <f t="shared" si="27"/>
        <v>#N/A</v>
      </c>
      <c r="BL135" s="33" t="e">
        <f t="shared" si="28"/>
        <v>#N/A</v>
      </c>
      <c r="BM135" s="33" t="e">
        <f t="shared" si="29"/>
        <v>#N/A</v>
      </c>
      <c r="BW135" s="989"/>
    </row>
    <row r="136" spans="1:75" ht="29.1" customHeight="1">
      <c r="A136" s="173"/>
      <c r="B136" s="467"/>
      <c r="C136" s="173"/>
      <c r="D136" s="173"/>
      <c r="E136" s="173"/>
      <c r="F136" s="173"/>
      <c r="G136" s="173"/>
      <c r="H136" s="173"/>
      <c r="I136" s="173"/>
      <c r="J136" s="173"/>
      <c r="K136" s="173"/>
      <c r="L136" s="173"/>
      <c r="M136" s="173"/>
      <c r="N136" s="173"/>
      <c r="O136" s="473"/>
      <c r="P136" s="173"/>
      <c r="Q136" s="467"/>
      <c r="R136" s="173"/>
      <c r="S136" s="173"/>
      <c r="T136" s="173"/>
      <c r="U136" s="173"/>
      <c r="V136" s="173"/>
      <c r="W136" s="173"/>
      <c r="X136" s="173"/>
      <c r="Y136" s="173"/>
      <c r="Z136" s="173"/>
      <c r="AA136" s="173"/>
      <c r="AB136" s="173"/>
      <c r="AC136" s="173"/>
      <c r="AD136" s="173"/>
      <c r="AE136" s="473"/>
      <c r="AF136" s="173"/>
      <c r="AG136" s="467"/>
      <c r="AH136" s="173"/>
      <c r="AI136" s="173"/>
      <c r="AJ136" s="173"/>
      <c r="AK136" s="173"/>
      <c r="AL136" s="173"/>
      <c r="AM136" s="173"/>
      <c r="AN136" s="173"/>
      <c r="AO136" s="173"/>
      <c r="AP136" s="173"/>
      <c r="AQ136" s="229"/>
      <c r="AR136" s="234"/>
      <c r="AS136" s="229"/>
      <c r="AT136" s="468"/>
      <c r="AU136" s="173"/>
      <c r="AX136" s="18">
        <f>比較地域マスタ!AD71</f>
        <v>0</v>
      </c>
      <c r="AY136" s="18" t="str">
        <f>IF(IFERROR(比較地域マスタ!$AE71,"")=0,"",IFERROR(比較地域マスタ!$AE71,""))</f>
        <v/>
      </c>
      <c r="AZ136" s="16"/>
      <c r="BA136" s="22">
        <v>65</v>
      </c>
      <c r="BB136" s="22">
        <v>1</v>
      </c>
      <c r="BC136" s="18">
        <f t="shared" si="24"/>
        <v>0</v>
      </c>
      <c r="BD136" s="18" t="str">
        <f t="shared" si="25"/>
        <v/>
      </c>
      <c r="BE136" s="33" t="e">
        <f>VLOOKUP(BC136&amp;"_"&amp;$AZ$9,データシート3!A:AB,MATCH("ea_"&amp;"太陽光（建物系）"&amp;"_年間発電",データシート3!$A$1:$AB$1,0),0)/10^3+VLOOKUP(BC136&amp;"_"&amp;$AZ$9,データシート3!A:AB,MATCH("ea_"&amp;"太陽光（土地系）"&amp;"_年間発電",データシート3!$A$1:$AB$1,0),0)/10^3</f>
        <v>#N/A</v>
      </c>
      <c r="BF136" s="33" t="e">
        <f>VLOOKUP(BC136&amp;"_"&amp;$AZ$9,データシート3!A:AB,MATCH("ea_"&amp;"風力（陸上）"&amp;"_年間発電",データシート3!$A$1:$AB$1,0),0)/10^3</f>
        <v>#N/A</v>
      </c>
      <c r="BG136" s="33" t="e">
        <f>VLOOKUP(BC136&amp;"_"&amp;$AZ$9,データシート3!A:AB,MATCH("ea_"&amp;"中小水（河川）"&amp;"_年間発電",データシート3!$A$1:$AB$1,0),0)/10^3+VLOOKUP(BC136&amp;"_"&amp;$AZ$9,データシート3!A:AB,MATCH("ea_"&amp;"中小水（農業用水路）"&amp;"_年間発電",データシート3!$A$1:$AB$1,0),0)/10^3</f>
        <v>#N/A</v>
      </c>
      <c r="BH136" s="33" t="e">
        <f>VLOOKUP(BC136&amp;"_"&amp;$AZ$9,データシート3!A:AB,MATCH("ea_"&amp;"地熱（蒸気フラッシュ発電）"&amp;"_年間発電",データシート3!$A$1:$AB$1,0),0)/10^3+VLOOKUP(BC136&amp;"_"&amp;$AZ$9,データシート3!A:AB,MATCH("ea_"&amp;"地熱（バイナリー発電）"&amp;"_年間発電",データシート3!$A$1:$AB$1,0),0)/10^3+VLOOKUP(BC136&amp;"_"&amp;$AZ$9,データシート3!A:AB,MATCH("ea_"&amp;"地熱（低温バイナリー発電）"&amp;"_年間発電",データシート3!$A$1:$AB$1,0),0)/10^3</f>
        <v>#N/A</v>
      </c>
      <c r="BI136" s="33" t="e">
        <f t="shared" si="26"/>
        <v>#N/A</v>
      </c>
      <c r="BJ136" s="33" t="e">
        <f>(VLOOKUP($BC136&amp;"_"&amp;$AZ$8,データシート3!$A:$AN,MATCH("da_合計",データシート3!$A$1:$AN$1,0),0))/10^3</f>
        <v>#N/A</v>
      </c>
      <c r="BK136" s="33" t="e">
        <f t="shared" ref="BK136:BK167" si="30">BI136-BJ136</f>
        <v>#N/A</v>
      </c>
      <c r="BL136" s="33" t="e">
        <f t="shared" ref="BL136:BL167" si="31">IF(BK136&gt;0,0,BK136)</f>
        <v>#N/A</v>
      </c>
      <c r="BM136" s="33" t="e">
        <f t="shared" ref="BM136:BM167" si="32">IF(BK136&gt;0,BK136,0)</f>
        <v>#N/A</v>
      </c>
      <c r="BW136" s="989"/>
    </row>
    <row r="137" spans="1:75" ht="29.1" customHeight="1">
      <c r="A137" s="173"/>
      <c r="B137" s="467"/>
      <c r="C137" s="173"/>
      <c r="D137" s="173"/>
      <c r="E137" s="173"/>
      <c r="F137" s="173"/>
      <c r="G137" s="173"/>
      <c r="H137" s="173"/>
      <c r="I137" s="173"/>
      <c r="J137" s="173"/>
      <c r="K137" s="173"/>
      <c r="L137" s="173"/>
      <c r="M137" s="173"/>
      <c r="N137" s="173"/>
      <c r="O137" s="473"/>
      <c r="P137" s="173"/>
      <c r="Q137" s="467"/>
      <c r="R137" s="173"/>
      <c r="S137" s="173"/>
      <c r="T137" s="173"/>
      <c r="U137" s="173"/>
      <c r="V137" s="173"/>
      <c r="W137" s="173"/>
      <c r="X137" s="173"/>
      <c r="Y137" s="173"/>
      <c r="Z137" s="173"/>
      <c r="AA137" s="173"/>
      <c r="AB137" s="173"/>
      <c r="AC137" s="173"/>
      <c r="AD137" s="173"/>
      <c r="AE137" s="473"/>
      <c r="AF137" s="173"/>
      <c r="AG137" s="467"/>
      <c r="AH137" s="173"/>
      <c r="AI137" s="173"/>
      <c r="AJ137" s="173"/>
      <c r="AK137" s="173"/>
      <c r="AL137" s="173"/>
      <c r="AM137" s="173"/>
      <c r="AN137" s="173"/>
      <c r="AO137" s="173"/>
      <c r="AP137" s="173"/>
      <c r="AQ137" s="229"/>
      <c r="AR137" s="234"/>
      <c r="AS137" s="229"/>
      <c r="AT137" s="468"/>
      <c r="AU137" s="173"/>
      <c r="AX137" s="18">
        <f>比較地域マスタ!AD72</f>
        <v>0</v>
      </c>
      <c r="AY137" s="18" t="str">
        <f>IF(IFERROR(比較地域マスタ!$AE72,"")=0,"",IFERROR(比較地域マスタ!$AE72,""))</f>
        <v/>
      </c>
      <c r="AZ137" s="16"/>
      <c r="BA137" s="22">
        <v>66</v>
      </c>
      <c r="BB137" s="22">
        <v>1</v>
      </c>
      <c r="BC137" s="18">
        <f t="shared" ref="BC137:BC180" si="33">AX137</f>
        <v>0</v>
      </c>
      <c r="BD137" s="18" t="str">
        <f t="shared" ref="BD137:BD180" si="34">AY137</f>
        <v/>
      </c>
      <c r="BE137" s="33" t="e">
        <f>VLOOKUP(BC137&amp;"_"&amp;$AZ$9,データシート3!A:AB,MATCH("ea_"&amp;"太陽光（建物系）"&amp;"_年間発電",データシート3!$A$1:$AB$1,0),0)/10^3+VLOOKUP(BC137&amp;"_"&amp;$AZ$9,データシート3!A:AB,MATCH("ea_"&amp;"太陽光（土地系）"&amp;"_年間発電",データシート3!$A$1:$AB$1,0),0)/10^3</f>
        <v>#N/A</v>
      </c>
      <c r="BF137" s="33" t="e">
        <f>VLOOKUP(BC137&amp;"_"&amp;$AZ$9,データシート3!A:AB,MATCH("ea_"&amp;"風力（陸上）"&amp;"_年間発電",データシート3!$A$1:$AB$1,0),0)/10^3</f>
        <v>#N/A</v>
      </c>
      <c r="BG137" s="33" t="e">
        <f>VLOOKUP(BC137&amp;"_"&amp;$AZ$9,データシート3!A:AB,MATCH("ea_"&amp;"中小水（河川）"&amp;"_年間発電",データシート3!$A$1:$AB$1,0),0)/10^3+VLOOKUP(BC137&amp;"_"&amp;$AZ$9,データシート3!A:AB,MATCH("ea_"&amp;"中小水（農業用水路）"&amp;"_年間発電",データシート3!$A$1:$AB$1,0),0)/10^3</f>
        <v>#N/A</v>
      </c>
      <c r="BH137" s="33" t="e">
        <f>VLOOKUP(BC137&amp;"_"&amp;$AZ$9,データシート3!A:AB,MATCH("ea_"&amp;"地熱（蒸気フラッシュ発電）"&amp;"_年間発電",データシート3!$A$1:$AB$1,0),0)/10^3+VLOOKUP(BC137&amp;"_"&amp;$AZ$9,データシート3!A:AB,MATCH("ea_"&amp;"地熱（バイナリー発電）"&amp;"_年間発電",データシート3!$A$1:$AB$1,0),0)/10^3+VLOOKUP(BC137&amp;"_"&amp;$AZ$9,データシート3!A:AB,MATCH("ea_"&amp;"地熱（低温バイナリー発電）"&amp;"_年間発電",データシート3!$A$1:$AB$1,0),0)/10^3</f>
        <v>#N/A</v>
      </c>
      <c r="BI137" s="33" t="e">
        <f t="shared" ref="BI137:BI200" si="35">SUM(BE137:BH137)</f>
        <v>#N/A</v>
      </c>
      <c r="BJ137" s="33" t="e">
        <f>(VLOOKUP($BC137&amp;"_"&amp;$AZ$8,データシート3!$A:$AN,MATCH("da_合計",データシート3!$A$1:$AN$1,0),0))/10^3</f>
        <v>#N/A</v>
      </c>
      <c r="BK137" s="33" t="e">
        <f t="shared" si="30"/>
        <v>#N/A</v>
      </c>
      <c r="BL137" s="33" t="e">
        <f t="shared" si="31"/>
        <v>#N/A</v>
      </c>
      <c r="BM137" s="33" t="e">
        <f t="shared" si="32"/>
        <v>#N/A</v>
      </c>
      <c r="BW137" s="989"/>
    </row>
    <row r="138" spans="1:75" ht="29.1" customHeight="1">
      <c r="A138" s="173"/>
      <c r="B138" s="467"/>
      <c r="C138" s="173"/>
      <c r="D138" s="173"/>
      <c r="E138" s="173"/>
      <c r="F138" s="173"/>
      <c r="G138" s="173"/>
      <c r="H138" s="173"/>
      <c r="I138" s="173"/>
      <c r="J138" s="173"/>
      <c r="K138" s="173"/>
      <c r="L138" s="173"/>
      <c r="M138" s="173"/>
      <c r="N138" s="173"/>
      <c r="O138" s="473"/>
      <c r="P138" s="173"/>
      <c r="Q138" s="467"/>
      <c r="R138" s="173"/>
      <c r="S138" s="173"/>
      <c r="T138" s="173"/>
      <c r="U138" s="173"/>
      <c r="V138" s="173"/>
      <c r="W138" s="173"/>
      <c r="X138" s="173"/>
      <c r="Y138" s="173"/>
      <c r="Z138" s="173"/>
      <c r="AA138" s="173"/>
      <c r="AB138" s="173"/>
      <c r="AC138" s="173"/>
      <c r="AD138" s="173"/>
      <c r="AE138" s="473"/>
      <c r="AF138" s="173"/>
      <c r="AG138" s="467"/>
      <c r="AH138" s="173"/>
      <c r="AI138" s="173"/>
      <c r="AJ138" s="173"/>
      <c r="AK138" s="173"/>
      <c r="AL138" s="173"/>
      <c r="AM138" s="173"/>
      <c r="AN138" s="173"/>
      <c r="AO138" s="173"/>
      <c r="AP138" s="173"/>
      <c r="AQ138" s="229"/>
      <c r="AR138" s="234"/>
      <c r="AS138" s="229"/>
      <c r="AT138" s="468"/>
      <c r="AU138" s="173"/>
      <c r="AX138" s="18">
        <f>比較地域マスタ!AD73</f>
        <v>0</v>
      </c>
      <c r="AY138" s="18" t="str">
        <f>IF(IFERROR(比較地域マスタ!$AE73,"")=0,"",IFERROR(比較地域マスタ!$AE73,""))</f>
        <v/>
      </c>
      <c r="AZ138" s="16"/>
      <c r="BA138" s="22">
        <v>67</v>
      </c>
      <c r="BB138" s="22">
        <v>1</v>
      </c>
      <c r="BC138" s="18">
        <f t="shared" si="33"/>
        <v>0</v>
      </c>
      <c r="BD138" s="18" t="str">
        <f t="shared" si="34"/>
        <v/>
      </c>
      <c r="BE138" s="33" t="e">
        <f>VLOOKUP(BC138&amp;"_"&amp;$AZ$9,データシート3!A:AB,MATCH("ea_"&amp;"太陽光（建物系）"&amp;"_年間発電",データシート3!$A$1:$AB$1,0),0)/10^3+VLOOKUP(BC138&amp;"_"&amp;$AZ$9,データシート3!A:AB,MATCH("ea_"&amp;"太陽光（土地系）"&amp;"_年間発電",データシート3!$A$1:$AB$1,0),0)/10^3</f>
        <v>#N/A</v>
      </c>
      <c r="BF138" s="33" t="e">
        <f>VLOOKUP(BC138&amp;"_"&amp;$AZ$9,データシート3!A:AB,MATCH("ea_"&amp;"風力（陸上）"&amp;"_年間発電",データシート3!$A$1:$AB$1,0),0)/10^3</f>
        <v>#N/A</v>
      </c>
      <c r="BG138" s="33" t="e">
        <f>VLOOKUP(BC138&amp;"_"&amp;$AZ$9,データシート3!A:AB,MATCH("ea_"&amp;"中小水（河川）"&amp;"_年間発電",データシート3!$A$1:$AB$1,0),0)/10^3+VLOOKUP(BC138&amp;"_"&amp;$AZ$9,データシート3!A:AB,MATCH("ea_"&amp;"中小水（農業用水路）"&amp;"_年間発電",データシート3!$A$1:$AB$1,0),0)/10^3</f>
        <v>#N/A</v>
      </c>
      <c r="BH138" s="33" t="e">
        <f>VLOOKUP(BC138&amp;"_"&amp;$AZ$9,データシート3!A:AB,MATCH("ea_"&amp;"地熱（蒸気フラッシュ発電）"&amp;"_年間発電",データシート3!$A$1:$AB$1,0),0)/10^3+VLOOKUP(BC138&amp;"_"&amp;$AZ$9,データシート3!A:AB,MATCH("ea_"&amp;"地熱（バイナリー発電）"&amp;"_年間発電",データシート3!$A$1:$AB$1,0),0)/10^3+VLOOKUP(BC138&amp;"_"&amp;$AZ$9,データシート3!A:AB,MATCH("ea_"&amp;"地熱（低温バイナリー発電）"&amp;"_年間発電",データシート3!$A$1:$AB$1,0),0)/10^3</f>
        <v>#N/A</v>
      </c>
      <c r="BI138" s="33" t="e">
        <f t="shared" si="35"/>
        <v>#N/A</v>
      </c>
      <c r="BJ138" s="33" t="e">
        <f>(VLOOKUP($BC138&amp;"_"&amp;$AZ$8,データシート3!$A:$AN,MATCH("da_合計",データシート3!$A$1:$AN$1,0),0))/10^3</f>
        <v>#N/A</v>
      </c>
      <c r="BK138" s="33" t="e">
        <f t="shared" si="30"/>
        <v>#N/A</v>
      </c>
      <c r="BL138" s="33" t="e">
        <f t="shared" si="31"/>
        <v>#N/A</v>
      </c>
      <c r="BM138" s="33" t="e">
        <f t="shared" si="32"/>
        <v>#N/A</v>
      </c>
      <c r="BW138" s="989"/>
    </row>
    <row r="139" spans="1:75">
      <c r="A139" s="173"/>
      <c r="B139" s="467"/>
      <c r="C139" s="173"/>
      <c r="D139" s="173"/>
      <c r="E139" s="173"/>
      <c r="F139" s="173"/>
      <c r="G139" s="173"/>
      <c r="H139" s="173"/>
      <c r="I139" s="173"/>
      <c r="J139" s="173"/>
      <c r="K139" s="173"/>
      <c r="L139" s="173"/>
      <c r="M139" s="173"/>
      <c r="N139" s="173"/>
      <c r="O139" s="473"/>
      <c r="P139" s="173"/>
      <c r="Q139" s="467"/>
      <c r="R139" s="173"/>
      <c r="S139" s="173"/>
      <c r="T139" s="173"/>
      <c r="U139" s="173"/>
      <c r="V139" s="173"/>
      <c r="W139" s="173"/>
      <c r="X139" s="173"/>
      <c r="Y139" s="173"/>
      <c r="Z139" s="173"/>
      <c r="AA139" s="173"/>
      <c r="AB139" s="173"/>
      <c r="AC139" s="173"/>
      <c r="AD139" s="173"/>
      <c r="AE139" s="473"/>
      <c r="AF139" s="173"/>
      <c r="AG139" s="467"/>
      <c r="AH139" s="173"/>
      <c r="AI139" s="173"/>
      <c r="AJ139" s="173"/>
      <c r="AK139" s="173"/>
      <c r="AL139" s="173"/>
      <c r="AM139" s="173"/>
      <c r="AN139" s="173"/>
      <c r="AO139" s="173"/>
      <c r="AP139" s="173"/>
      <c r="AQ139" s="229"/>
      <c r="AR139" s="234"/>
      <c r="AS139" s="229"/>
      <c r="AT139" s="468"/>
      <c r="AU139" s="173"/>
      <c r="AX139" s="18">
        <f>比較地域マスタ!AD74</f>
        <v>0</v>
      </c>
      <c r="AY139" s="18" t="str">
        <f>IF(IFERROR(比較地域マスタ!$AE74,"")=0,"",IFERROR(比較地域マスタ!$AE74,""))</f>
        <v/>
      </c>
      <c r="AZ139" s="16"/>
      <c r="BA139" s="22">
        <v>68</v>
      </c>
      <c r="BB139" s="22">
        <v>1</v>
      </c>
      <c r="BC139" s="18">
        <f t="shared" si="33"/>
        <v>0</v>
      </c>
      <c r="BD139" s="18" t="str">
        <f t="shared" si="34"/>
        <v/>
      </c>
      <c r="BE139" s="33" t="e">
        <f>VLOOKUP(BC139&amp;"_"&amp;$AZ$9,データシート3!A:AB,MATCH("ea_"&amp;"太陽光（建物系）"&amp;"_年間発電",データシート3!$A$1:$AB$1,0),0)/10^3+VLOOKUP(BC139&amp;"_"&amp;$AZ$9,データシート3!A:AB,MATCH("ea_"&amp;"太陽光（土地系）"&amp;"_年間発電",データシート3!$A$1:$AB$1,0),0)/10^3</f>
        <v>#N/A</v>
      </c>
      <c r="BF139" s="33" t="e">
        <f>VLOOKUP(BC139&amp;"_"&amp;$AZ$9,データシート3!A:AB,MATCH("ea_"&amp;"風力（陸上）"&amp;"_年間発電",データシート3!$A$1:$AB$1,0),0)/10^3</f>
        <v>#N/A</v>
      </c>
      <c r="BG139" s="33" t="e">
        <f>VLOOKUP(BC139&amp;"_"&amp;$AZ$9,データシート3!A:AB,MATCH("ea_"&amp;"中小水（河川）"&amp;"_年間発電",データシート3!$A$1:$AB$1,0),0)/10^3+VLOOKUP(BC139&amp;"_"&amp;$AZ$9,データシート3!A:AB,MATCH("ea_"&amp;"中小水（農業用水路）"&amp;"_年間発電",データシート3!$A$1:$AB$1,0),0)/10^3</f>
        <v>#N/A</v>
      </c>
      <c r="BH139" s="33" t="e">
        <f>VLOOKUP(BC139&amp;"_"&amp;$AZ$9,データシート3!A:AB,MATCH("ea_"&amp;"地熱（蒸気フラッシュ発電）"&amp;"_年間発電",データシート3!$A$1:$AB$1,0),0)/10^3+VLOOKUP(BC139&amp;"_"&amp;$AZ$9,データシート3!A:AB,MATCH("ea_"&amp;"地熱（バイナリー発電）"&amp;"_年間発電",データシート3!$A$1:$AB$1,0),0)/10^3+VLOOKUP(BC139&amp;"_"&amp;$AZ$9,データシート3!A:AB,MATCH("ea_"&amp;"地熱（低温バイナリー発電）"&amp;"_年間発電",データシート3!$A$1:$AB$1,0),0)/10^3</f>
        <v>#N/A</v>
      </c>
      <c r="BI139" s="33" t="e">
        <f t="shared" si="35"/>
        <v>#N/A</v>
      </c>
      <c r="BJ139" s="33" t="e">
        <f>(VLOOKUP($BC139&amp;"_"&amp;$AZ$8,データシート3!$A:$AN,MATCH("da_合計",データシート3!$A$1:$AN$1,0),0))/10^3</f>
        <v>#N/A</v>
      </c>
      <c r="BK139" s="33" t="e">
        <f t="shared" si="30"/>
        <v>#N/A</v>
      </c>
      <c r="BL139" s="33" t="e">
        <f t="shared" si="31"/>
        <v>#N/A</v>
      </c>
      <c r="BM139" s="33" t="e">
        <f t="shared" si="32"/>
        <v>#N/A</v>
      </c>
      <c r="BW139" s="989"/>
    </row>
    <row r="140" spans="1:75">
      <c r="A140" s="173"/>
      <c r="B140" s="467"/>
      <c r="C140" s="173"/>
      <c r="D140" s="173"/>
      <c r="E140" s="173"/>
      <c r="F140" s="173"/>
      <c r="G140" s="173"/>
      <c r="H140" s="173"/>
      <c r="I140" s="173"/>
      <c r="J140" s="173"/>
      <c r="K140" s="173"/>
      <c r="L140" s="173"/>
      <c r="M140" s="173"/>
      <c r="N140" s="173"/>
      <c r="O140" s="473"/>
      <c r="P140" s="173"/>
      <c r="Q140" s="467"/>
      <c r="R140" s="173"/>
      <c r="S140" s="173"/>
      <c r="T140" s="173"/>
      <c r="U140" s="173"/>
      <c r="V140" s="173"/>
      <c r="W140" s="173"/>
      <c r="X140" s="173"/>
      <c r="Y140" s="173"/>
      <c r="Z140" s="173"/>
      <c r="AA140" s="173"/>
      <c r="AB140" s="173"/>
      <c r="AC140" s="173"/>
      <c r="AD140" s="173"/>
      <c r="AE140" s="473"/>
      <c r="AF140" s="173"/>
      <c r="AG140" s="467"/>
      <c r="AH140" s="173"/>
      <c r="AI140" s="173"/>
      <c r="AJ140" s="173"/>
      <c r="AK140" s="173"/>
      <c r="AL140" s="173"/>
      <c r="AM140" s="173"/>
      <c r="AN140" s="173"/>
      <c r="AO140" s="173"/>
      <c r="AP140" s="173"/>
      <c r="AQ140" s="229"/>
      <c r="AR140" s="234"/>
      <c r="AS140" s="229"/>
      <c r="AT140" s="468"/>
      <c r="AU140" s="173"/>
      <c r="AX140" s="18">
        <f>比較地域マスタ!AD75</f>
        <v>0</v>
      </c>
      <c r="AY140" s="18" t="str">
        <f>IF(IFERROR(比較地域マスタ!$AE75,"")=0,"",IFERROR(比較地域マスタ!$AE75,""))</f>
        <v/>
      </c>
      <c r="AZ140" s="16"/>
      <c r="BA140" s="22">
        <v>69</v>
      </c>
      <c r="BB140" s="22">
        <v>1</v>
      </c>
      <c r="BC140" s="18">
        <f t="shared" si="33"/>
        <v>0</v>
      </c>
      <c r="BD140" s="18" t="str">
        <f t="shared" si="34"/>
        <v/>
      </c>
      <c r="BE140" s="33" t="e">
        <f>VLOOKUP(BC140&amp;"_"&amp;$AZ$9,データシート3!A:AB,MATCH("ea_"&amp;"太陽光（建物系）"&amp;"_年間発電",データシート3!$A$1:$AB$1,0),0)/10^3+VLOOKUP(BC140&amp;"_"&amp;$AZ$9,データシート3!A:AB,MATCH("ea_"&amp;"太陽光（土地系）"&amp;"_年間発電",データシート3!$A$1:$AB$1,0),0)/10^3</f>
        <v>#N/A</v>
      </c>
      <c r="BF140" s="33" t="e">
        <f>VLOOKUP(BC140&amp;"_"&amp;$AZ$9,データシート3!A:AB,MATCH("ea_"&amp;"風力（陸上）"&amp;"_年間発電",データシート3!$A$1:$AB$1,0),0)/10^3</f>
        <v>#N/A</v>
      </c>
      <c r="BG140" s="33" t="e">
        <f>VLOOKUP(BC140&amp;"_"&amp;$AZ$9,データシート3!A:AB,MATCH("ea_"&amp;"中小水（河川）"&amp;"_年間発電",データシート3!$A$1:$AB$1,0),0)/10^3+VLOOKUP(BC140&amp;"_"&amp;$AZ$9,データシート3!A:AB,MATCH("ea_"&amp;"中小水（農業用水路）"&amp;"_年間発電",データシート3!$A$1:$AB$1,0),0)/10^3</f>
        <v>#N/A</v>
      </c>
      <c r="BH140" s="33" t="e">
        <f>VLOOKUP(BC140&amp;"_"&amp;$AZ$9,データシート3!A:AB,MATCH("ea_"&amp;"地熱（蒸気フラッシュ発電）"&amp;"_年間発電",データシート3!$A$1:$AB$1,0),0)/10^3+VLOOKUP(BC140&amp;"_"&amp;$AZ$9,データシート3!A:AB,MATCH("ea_"&amp;"地熱（バイナリー発電）"&amp;"_年間発電",データシート3!$A$1:$AB$1,0),0)/10^3+VLOOKUP(BC140&amp;"_"&amp;$AZ$9,データシート3!A:AB,MATCH("ea_"&amp;"地熱（低温バイナリー発電）"&amp;"_年間発電",データシート3!$A$1:$AB$1,0),0)/10^3</f>
        <v>#N/A</v>
      </c>
      <c r="BI140" s="33" t="e">
        <f t="shared" si="35"/>
        <v>#N/A</v>
      </c>
      <c r="BJ140" s="33" t="e">
        <f>(VLOOKUP($BC140&amp;"_"&amp;$AZ$8,データシート3!$A:$AN,MATCH("da_合計",データシート3!$A$1:$AN$1,0),0))/10^3</f>
        <v>#N/A</v>
      </c>
      <c r="BK140" s="33" t="e">
        <f t="shared" si="30"/>
        <v>#N/A</v>
      </c>
      <c r="BL140" s="33" t="e">
        <f t="shared" si="31"/>
        <v>#N/A</v>
      </c>
      <c r="BM140" s="33" t="e">
        <f t="shared" si="32"/>
        <v>#N/A</v>
      </c>
      <c r="BW140" s="989"/>
    </row>
    <row r="141" spans="1:75">
      <c r="A141" s="173"/>
      <c r="B141" s="467"/>
      <c r="C141" s="173"/>
      <c r="D141" s="173"/>
      <c r="E141" s="173"/>
      <c r="F141" s="173"/>
      <c r="G141" s="173"/>
      <c r="H141" s="173"/>
      <c r="I141" s="173"/>
      <c r="J141" s="173"/>
      <c r="K141" s="173"/>
      <c r="L141" s="173"/>
      <c r="M141" s="173"/>
      <c r="N141" s="173"/>
      <c r="O141" s="473"/>
      <c r="P141" s="173"/>
      <c r="Q141" s="467"/>
      <c r="R141" s="173"/>
      <c r="S141" s="173"/>
      <c r="T141" s="173"/>
      <c r="U141" s="173"/>
      <c r="V141" s="173"/>
      <c r="W141" s="173"/>
      <c r="X141" s="173"/>
      <c r="Y141" s="173"/>
      <c r="Z141" s="173"/>
      <c r="AA141" s="173"/>
      <c r="AB141" s="173"/>
      <c r="AC141" s="173"/>
      <c r="AD141" s="173"/>
      <c r="AE141" s="473"/>
      <c r="AF141" s="173"/>
      <c r="AG141" s="467"/>
      <c r="AH141" s="173"/>
      <c r="AI141" s="173"/>
      <c r="AJ141" s="173"/>
      <c r="AK141" s="173"/>
      <c r="AL141" s="173"/>
      <c r="AM141" s="173"/>
      <c r="AN141" s="173"/>
      <c r="AO141" s="173"/>
      <c r="AP141" s="173"/>
      <c r="AQ141" s="229"/>
      <c r="AR141" s="234"/>
      <c r="AS141" s="229"/>
      <c r="AT141" s="468"/>
      <c r="AU141" s="173"/>
      <c r="AX141" s="18">
        <f>比較地域マスタ!AD76</f>
        <v>0</v>
      </c>
      <c r="AY141" s="18" t="str">
        <f>IF(IFERROR(比較地域マスタ!$AE76,"")=0,"",IFERROR(比較地域マスタ!$AE76,""))</f>
        <v/>
      </c>
      <c r="AZ141" s="16"/>
      <c r="BA141" s="22">
        <v>70</v>
      </c>
      <c r="BB141" s="22">
        <v>1</v>
      </c>
      <c r="BC141" s="18">
        <f t="shared" si="33"/>
        <v>0</v>
      </c>
      <c r="BD141" s="18" t="str">
        <f t="shared" si="34"/>
        <v/>
      </c>
      <c r="BE141" s="33" t="e">
        <f>VLOOKUP(BC141&amp;"_"&amp;$AZ$9,データシート3!A:AB,MATCH("ea_"&amp;"太陽光（建物系）"&amp;"_年間発電",データシート3!$A$1:$AB$1,0),0)/10^3+VLOOKUP(BC141&amp;"_"&amp;$AZ$9,データシート3!A:AB,MATCH("ea_"&amp;"太陽光（土地系）"&amp;"_年間発電",データシート3!$A$1:$AB$1,0),0)/10^3</f>
        <v>#N/A</v>
      </c>
      <c r="BF141" s="33" t="e">
        <f>VLOOKUP(BC141&amp;"_"&amp;$AZ$9,データシート3!A:AB,MATCH("ea_"&amp;"風力（陸上）"&amp;"_年間発電",データシート3!$A$1:$AB$1,0),0)/10^3</f>
        <v>#N/A</v>
      </c>
      <c r="BG141" s="33" t="e">
        <f>VLOOKUP(BC141&amp;"_"&amp;$AZ$9,データシート3!A:AB,MATCH("ea_"&amp;"中小水（河川）"&amp;"_年間発電",データシート3!$A$1:$AB$1,0),0)/10^3+VLOOKUP(BC141&amp;"_"&amp;$AZ$9,データシート3!A:AB,MATCH("ea_"&amp;"中小水（農業用水路）"&amp;"_年間発電",データシート3!$A$1:$AB$1,0),0)/10^3</f>
        <v>#N/A</v>
      </c>
      <c r="BH141" s="33" t="e">
        <f>VLOOKUP(BC141&amp;"_"&amp;$AZ$9,データシート3!A:AB,MATCH("ea_"&amp;"地熱（蒸気フラッシュ発電）"&amp;"_年間発電",データシート3!$A$1:$AB$1,0),0)/10^3+VLOOKUP(BC141&amp;"_"&amp;$AZ$9,データシート3!A:AB,MATCH("ea_"&amp;"地熱（バイナリー発電）"&amp;"_年間発電",データシート3!$A$1:$AB$1,0),0)/10^3+VLOOKUP(BC141&amp;"_"&amp;$AZ$9,データシート3!A:AB,MATCH("ea_"&amp;"地熱（低温バイナリー発電）"&amp;"_年間発電",データシート3!$A$1:$AB$1,0),0)/10^3</f>
        <v>#N/A</v>
      </c>
      <c r="BI141" s="33" t="e">
        <f t="shared" si="35"/>
        <v>#N/A</v>
      </c>
      <c r="BJ141" s="33" t="e">
        <f>(VLOOKUP($BC141&amp;"_"&amp;$AZ$8,データシート3!$A:$AN,MATCH("da_合計",データシート3!$A$1:$AN$1,0),0))/10^3</f>
        <v>#N/A</v>
      </c>
      <c r="BK141" s="33" t="e">
        <f t="shared" si="30"/>
        <v>#N/A</v>
      </c>
      <c r="BL141" s="33" t="e">
        <f t="shared" si="31"/>
        <v>#N/A</v>
      </c>
      <c r="BM141" s="33" t="e">
        <f t="shared" si="32"/>
        <v>#N/A</v>
      </c>
      <c r="BW141" s="989"/>
    </row>
    <row r="142" spans="1:75">
      <c r="A142" s="173"/>
      <c r="B142" s="467"/>
      <c r="C142" s="173"/>
      <c r="D142" s="173"/>
      <c r="E142" s="173"/>
      <c r="F142" s="173"/>
      <c r="G142" s="173"/>
      <c r="H142" s="173"/>
      <c r="I142" s="173"/>
      <c r="J142" s="173"/>
      <c r="K142" s="173"/>
      <c r="L142" s="173"/>
      <c r="M142" s="173"/>
      <c r="N142" s="173"/>
      <c r="O142" s="473"/>
      <c r="P142" s="173"/>
      <c r="Q142" s="467"/>
      <c r="R142" s="173"/>
      <c r="S142" s="173"/>
      <c r="T142" s="173"/>
      <c r="U142" s="173"/>
      <c r="V142" s="173"/>
      <c r="W142" s="173"/>
      <c r="X142" s="173"/>
      <c r="Y142" s="173"/>
      <c r="Z142" s="173"/>
      <c r="AA142" s="173"/>
      <c r="AB142" s="173"/>
      <c r="AC142" s="173"/>
      <c r="AD142" s="173"/>
      <c r="AE142" s="473"/>
      <c r="AF142" s="173"/>
      <c r="AG142" s="467"/>
      <c r="AH142" s="173"/>
      <c r="AI142" s="173"/>
      <c r="AJ142" s="173"/>
      <c r="AK142" s="173"/>
      <c r="AL142" s="173"/>
      <c r="AM142" s="173"/>
      <c r="AN142" s="173"/>
      <c r="AO142" s="173"/>
      <c r="AP142" s="173"/>
      <c r="AQ142" s="229"/>
      <c r="AR142" s="234"/>
      <c r="AS142" s="229"/>
      <c r="AT142" s="468"/>
      <c r="AU142" s="173"/>
      <c r="AX142" s="18">
        <f>比較地域マスタ!AD77</f>
        <v>0</v>
      </c>
      <c r="AY142" s="18" t="str">
        <f>IF(IFERROR(比較地域マスタ!$AE77,"")=0,"",IFERROR(比較地域マスタ!$AE77,""))</f>
        <v/>
      </c>
      <c r="AZ142" s="16"/>
      <c r="BA142" s="22">
        <v>71</v>
      </c>
      <c r="BB142" s="22">
        <v>1</v>
      </c>
      <c r="BC142" s="18">
        <f t="shared" si="33"/>
        <v>0</v>
      </c>
      <c r="BD142" s="18" t="str">
        <f t="shared" si="34"/>
        <v/>
      </c>
      <c r="BE142" s="33" t="e">
        <f>VLOOKUP(BC142&amp;"_"&amp;$AZ$9,データシート3!A:AB,MATCH("ea_"&amp;"太陽光（建物系）"&amp;"_年間発電",データシート3!$A$1:$AB$1,0),0)/10^3+VLOOKUP(BC142&amp;"_"&amp;$AZ$9,データシート3!A:AB,MATCH("ea_"&amp;"太陽光（土地系）"&amp;"_年間発電",データシート3!$A$1:$AB$1,0),0)/10^3</f>
        <v>#N/A</v>
      </c>
      <c r="BF142" s="33" t="e">
        <f>VLOOKUP(BC142&amp;"_"&amp;$AZ$9,データシート3!A:AB,MATCH("ea_"&amp;"風力（陸上）"&amp;"_年間発電",データシート3!$A$1:$AB$1,0),0)/10^3</f>
        <v>#N/A</v>
      </c>
      <c r="BG142" s="33" t="e">
        <f>VLOOKUP(BC142&amp;"_"&amp;$AZ$9,データシート3!A:AB,MATCH("ea_"&amp;"中小水（河川）"&amp;"_年間発電",データシート3!$A$1:$AB$1,0),0)/10^3+VLOOKUP(BC142&amp;"_"&amp;$AZ$9,データシート3!A:AB,MATCH("ea_"&amp;"中小水（農業用水路）"&amp;"_年間発電",データシート3!$A$1:$AB$1,0),0)/10^3</f>
        <v>#N/A</v>
      </c>
      <c r="BH142" s="33" t="e">
        <f>VLOOKUP(BC142&amp;"_"&amp;$AZ$9,データシート3!A:AB,MATCH("ea_"&amp;"地熱（蒸気フラッシュ発電）"&amp;"_年間発電",データシート3!$A$1:$AB$1,0),0)/10^3+VLOOKUP(BC142&amp;"_"&amp;$AZ$9,データシート3!A:AB,MATCH("ea_"&amp;"地熱（バイナリー発電）"&amp;"_年間発電",データシート3!$A$1:$AB$1,0),0)/10^3+VLOOKUP(BC142&amp;"_"&amp;$AZ$9,データシート3!A:AB,MATCH("ea_"&amp;"地熱（低温バイナリー発電）"&amp;"_年間発電",データシート3!$A$1:$AB$1,0),0)/10^3</f>
        <v>#N/A</v>
      </c>
      <c r="BI142" s="33" t="e">
        <f t="shared" si="35"/>
        <v>#N/A</v>
      </c>
      <c r="BJ142" s="33" t="e">
        <f>(VLOOKUP($BC142&amp;"_"&amp;$AZ$8,データシート3!$A:$AN,MATCH("da_合計",データシート3!$A$1:$AN$1,0),0))/10^3</f>
        <v>#N/A</v>
      </c>
      <c r="BK142" s="33" t="e">
        <f t="shared" si="30"/>
        <v>#N/A</v>
      </c>
      <c r="BL142" s="33" t="e">
        <f t="shared" si="31"/>
        <v>#N/A</v>
      </c>
      <c r="BM142" s="33" t="e">
        <f t="shared" si="32"/>
        <v>#N/A</v>
      </c>
      <c r="BW142" s="989"/>
    </row>
    <row r="143" spans="1:75">
      <c r="A143" s="173"/>
      <c r="B143" s="467"/>
      <c r="C143" s="173"/>
      <c r="D143" s="173"/>
      <c r="E143" s="173"/>
      <c r="F143" s="173"/>
      <c r="G143" s="173"/>
      <c r="H143" s="173"/>
      <c r="I143" s="173"/>
      <c r="J143" s="173"/>
      <c r="K143" s="173"/>
      <c r="L143" s="173"/>
      <c r="M143" s="173"/>
      <c r="N143" s="173"/>
      <c r="O143" s="473"/>
      <c r="P143" s="173"/>
      <c r="Q143" s="467"/>
      <c r="R143" s="173"/>
      <c r="S143" s="173"/>
      <c r="T143" s="173"/>
      <c r="U143" s="173"/>
      <c r="V143" s="173"/>
      <c r="W143" s="173"/>
      <c r="X143" s="173"/>
      <c r="Y143" s="173"/>
      <c r="Z143" s="173"/>
      <c r="AA143" s="173"/>
      <c r="AB143" s="173"/>
      <c r="AC143" s="173"/>
      <c r="AD143" s="173"/>
      <c r="AE143" s="473"/>
      <c r="AF143" s="173"/>
      <c r="AG143" s="467"/>
      <c r="AH143" s="173"/>
      <c r="AI143" s="173"/>
      <c r="AJ143" s="173"/>
      <c r="AK143" s="173"/>
      <c r="AL143" s="173"/>
      <c r="AM143" s="173"/>
      <c r="AN143" s="173"/>
      <c r="AO143" s="173"/>
      <c r="AP143" s="173"/>
      <c r="AQ143" s="229"/>
      <c r="AR143" s="234"/>
      <c r="AS143" s="229"/>
      <c r="AT143" s="468"/>
      <c r="AU143" s="173"/>
      <c r="AX143" s="18">
        <f>比較地域マスタ!AD78</f>
        <v>0</v>
      </c>
      <c r="AY143" s="18" t="str">
        <f>IF(IFERROR(比較地域マスタ!$AE78,"")=0,"",IFERROR(比較地域マスタ!$AE78,""))</f>
        <v/>
      </c>
      <c r="AZ143" s="16"/>
      <c r="BA143" s="22">
        <v>72</v>
      </c>
      <c r="BB143" s="22">
        <v>1</v>
      </c>
      <c r="BC143" s="18">
        <f t="shared" si="33"/>
        <v>0</v>
      </c>
      <c r="BD143" s="18" t="str">
        <f t="shared" si="34"/>
        <v/>
      </c>
      <c r="BE143" s="33" t="e">
        <f>VLOOKUP(BC143&amp;"_"&amp;$AZ$9,データシート3!A:AB,MATCH("ea_"&amp;"太陽光（建物系）"&amp;"_年間発電",データシート3!$A$1:$AB$1,0),0)/10^3+VLOOKUP(BC143&amp;"_"&amp;$AZ$9,データシート3!A:AB,MATCH("ea_"&amp;"太陽光（土地系）"&amp;"_年間発電",データシート3!$A$1:$AB$1,0),0)/10^3</f>
        <v>#N/A</v>
      </c>
      <c r="BF143" s="33" t="e">
        <f>VLOOKUP(BC143&amp;"_"&amp;$AZ$9,データシート3!A:AB,MATCH("ea_"&amp;"風力（陸上）"&amp;"_年間発電",データシート3!$A$1:$AB$1,0),0)/10^3</f>
        <v>#N/A</v>
      </c>
      <c r="BG143" s="33" t="e">
        <f>VLOOKUP(BC143&amp;"_"&amp;$AZ$9,データシート3!A:AB,MATCH("ea_"&amp;"中小水（河川）"&amp;"_年間発電",データシート3!$A$1:$AB$1,0),0)/10^3+VLOOKUP(BC143&amp;"_"&amp;$AZ$9,データシート3!A:AB,MATCH("ea_"&amp;"中小水（農業用水路）"&amp;"_年間発電",データシート3!$A$1:$AB$1,0),0)/10^3</f>
        <v>#N/A</v>
      </c>
      <c r="BH143" s="33" t="e">
        <f>VLOOKUP(BC143&amp;"_"&amp;$AZ$9,データシート3!A:AB,MATCH("ea_"&amp;"地熱（蒸気フラッシュ発電）"&amp;"_年間発電",データシート3!$A$1:$AB$1,0),0)/10^3+VLOOKUP(BC143&amp;"_"&amp;$AZ$9,データシート3!A:AB,MATCH("ea_"&amp;"地熱（バイナリー発電）"&amp;"_年間発電",データシート3!$A$1:$AB$1,0),0)/10^3+VLOOKUP(BC143&amp;"_"&amp;$AZ$9,データシート3!A:AB,MATCH("ea_"&amp;"地熱（低温バイナリー発電）"&amp;"_年間発電",データシート3!$A$1:$AB$1,0),0)/10^3</f>
        <v>#N/A</v>
      </c>
      <c r="BI143" s="33" t="e">
        <f t="shared" si="35"/>
        <v>#N/A</v>
      </c>
      <c r="BJ143" s="33" t="e">
        <f>(VLOOKUP($BC143&amp;"_"&amp;$AZ$8,データシート3!$A:$AN,MATCH("da_合計",データシート3!$A$1:$AN$1,0),0))/10^3</f>
        <v>#N/A</v>
      </c>
      <c r="BK143" s="33" t="e">
        <f t="shared" si="30"/>
        <v>#N/A</v>
      </c>
      <c r="BL143" s="33" t="e">
        <f t="shared" si="31"/>
        <v>#N/A</v>
      </c>
      <c r="BM143" s="33" t="e">
        <f t="shared" si="32"/>
        <v>#N/A</v>
      </c>
      <c r="BW143" s="989"/>
    </row>
    <row r="144" spans="1:75">
      <c r="A144" s="173"/>
      <c r="B144" s="467"/>
      <c r="C144" s="173"/>
      <c r="D144" s="173"/>
      <c r="E144" s="173"/>
      <c r="F144" s="173"/>
      <c r="G144" s="173"/>
      <c r="H144" s="173"/>
      <c r="I144" s="173"/>
      <c r="J144" s="173"/>
      <c r="K144" s="173"/>
      <c r="L144" s="173"/>
      <c r="M144" s="173"/>
      <c r="N144" s="173"/>
      <c r="O144" s="473"/>
      <c r="P144" s="173"/>
      <c r="Q144" s="467"/>
      <c r="R144" s="173"/>
      <c r="S144" s="173"/>
      <c r="T144" s="173"/>
      <c r="U144" s="173"/>
      <c r="V144" s="173"/>
      <c r="W144" s="173"/>
      <c r="X144" s="173"/>
      <c r="Y144" s="173"/>
      <c r="Z144" s="173"/>
      <c r="AA144" s="173"/>
      <c r="AB144" s="173"/>
      <c r="AC144" s="173"/>
      <c r="AD144" s="173"/>
      <c r="AE144" s="473"/>
      <c r="AF144" s="173"/>
      <c r="AG144" s="467"/>
      <c r="AH144" s="173"/>
      <c r="AI144" s="173"/>
      <c r="AJ144" s="173"/>
      <c r="AK144" s="173"/>
      <c r="AL144" s="173"/>
      <c r="AM144" s="173"/>
      <c r="AN144" s="173"/>
      <c r="AO144" s="173"/>
      <c r="AP144" s="173"/>
      <c r="AQ144" s="229"/>
      <c r="AR144" s="234"/>
      <c r="AS144" s="229"/>
      <c r="AT144" s="468"/>
      <c r="AU144" s="173"/>
      <c r="AX144" s="18">
        <f>比較地域マスタ!AD79</f>
        <v>0</v>
      </c>
      <c r="AY144" s="18" t="str">
        <f>IF(IFERROR(比較地域マスタ!$AE79,"")=0,"",IFERROR(比較地域マスタ!$AE79,""))</f>
        <v/>
      </c>
      <c r="AZ144" s="16"/>
      <c r="BA144" s="22">
        <v>73</v>
      </c>
      <c r="BB144" s="22">
        <v>1</v>
      </c>
      <c r="BC144" s="18">
        <f t="shared" si="33"/>
        <v>0</v>
      </c>
      <c r="BD144" s="18" t="str">
        <f t="shared" si="34"/>
        <v/>
      </c>
      <c r="BE144" s="33" t="e">
        <f>VLOOKUP(BC144&amp;"_"&amp;$AZ$9,データシート3!A:AB,MATCH("ea_"&amp;"太陽光（建物系）"&amp;"_年間発電",データシート3!$A$1:$AB$1,0),0)/10^3+VLOOKUP(BC144&amp;"_"&amp;$AZ$9,データシート3!A:AB,MATCH("ea_"&amp;"太陽光（土地系）"&amp;"_年間発電",データシート3!$A$1:$AB$1,0),0)/10^3</f>
        <v>#N/A</v>
      </c>
      <c r="BF144" s="33" t="e">
        <f>VLOOKUP(BC144&amp;"_"&amp;$AZ$9,データシート3!A:AB,MATCH("ea_"&amp;"風力（陸上）"&amp;"_年間発電",データシート3!$A$1:$AB$1,0),0)/10^3</f>
        <v>#N/A</v>
      </c>
      <c r="BG144" s="33" t="e">
        <f>VLOOKUP(BC144&amp;"_"&amp;$AZ$9,データシート3!A:AB,MATCH("ea_"&amp;"中小水（河川）"&amp;"_年間発電",データシート3!$A$1:$AB$1,0),0)/10^3+VLOOKUP(BC144&amp;"_"&amp;$AZ$9,データシート3!A:AB,MATCH("ea_"&amp;"中小水（農業用水路）"&amp;"_年間発電",データシート3!$A$1:$AB$1,0),0)/10^3</f>
        <v>#N/A</v>
      </c>
      <c r="BH144" s="33" t="e">
        <f>VLOOKUP(BC144&amp;"_"&amp;$AZ$9,データシート3!A:AB,MATCH("ea_"&amp;"地熱（蒸気フラッシュ発電）"&amp;"_年間発電",データシート3!$A$1:$AB$1,0),0)/10^3+VLOOKUP(BC144&amp;"_"&amp;$AZ$9,データシート3!A:AB,MATCH("ea_"&amp;"地熱（バイナリー発電）"&amp;"_年間発電",データシート3!$A$1:$AB$1,0),0)/10^3+VLOOKUP(BC144&amp;"_"&amp;$AZ$9,データシート3!A:AB,MATCH("ea_"&amp;"地熱（低温バイナリー発電）"&amp;"_年間発電",データシート3!$A$1:$AB$1,0),0)/10^3</f>
        <v>#N/A</v>
      </c>
      <c r="BI144" s="33" t="e">
        <f t="shared" si="35"/>
        <v>#N/A</v>
      </c>
      <c r="BJ144" s="33" t="e">
        <f>(VLOOKUP($BC144&amp;"_"&amp;$AZ$8,データシート3!$A:$AN,MATCH("da_合計",データシート3!$A$1:$AN$1,0),0))/10^3</f>
        <v>#N/A</v>
      </c>
      <c r="BK144" s="33" t="e">
        <f t="shared" si="30"/>
        <v>#N/A</v>
      </c>
      <c r="BL144" s="33" t="e">
        <f t="shared" si="31"/>
        <v>#N/A</v>
      </c>
      <c r="BM144" s="33" t="e">
        <f t="shared" si="32"/>
        <v>#N/A</v>
      </c>
      <c r="BW144" s="989"/>
    </row>
    <row r="145" spans="1:75">
      <c r="A145" s="173"/>
      <c r="B145" s="467"/>
      <c r="C145" s="173"/>
      <c r="D145" s="173"/>
      <c r="E145" s="173"/>
      <c r="F145" s="173"/>
      <c r="G145" s="173"/>
      <c r="H145" s="173"/>
      <c r="I145" s="173"/>
      <c r="J145" s="173"/>
      <c r="K145" s="173"/>
      <c r="L145" s="173"/>
      <c r="M145" s="173"/>
      <c r="N145" s="173"/>
      <c r="O145" s="473"/>
      <c r="P145" s="173"/>
      <c r="Q145" s="467"/>
      <c r="R145" s="173"/>
      <c r="S145" s="173"/>
      <c r="T145" s="173"/>
      <c r="U145" s="173"/>
      <c r="V145" s="173"/>
      <c r="W145" s="173"/>
      <c r="X145" s="173"/>
      <c r="Y145" s="173"/>
      <c r="Z145" s="173"/>
      <c r="AA145" s="173"/>
      <c r="AB145" s="173"/>
      <c r="AC145" s="173"/>
      <c r="AD145" s="173"/>
      <c r="AE145" s="473"/>
      <c r="AF145" s="173"/>
      <c r="AG145" s="467"/>
      <c r="AH145" s="173"/>
      <c r="AI145" s="173"/>
      <c r="AJ145" s="173"/>
      <c r="AK145" s="173"/>
      <c r="AL145" s="173"/>
      <c r="AM145" s="173"/>
      <c r="AN145" s="173"/>
      <c r="AO145" s="173"/>
      <c r="AP145" s="173"/>
      <c r="AQ145" s="229"/>
      <c r="AR145" s="234"/>
      <c r="AS145" s="229"/>
      <c r="AT145" s="468"/>
      <c r="AU145" s="173"/>
      <c r="AX145" s="18">
        <f>比較地域マスタ!AD80</f>
        <v>0</v>
      </c>
      <c r="AY145" s="18" t="str">
        <f>IF(IFERROR(比較地域マスタ!$AE80,"")=0,"",IFERROR(比較地域マスタ!$AE80,""))</f>
        <v/>
      </c>
      <c r="AZ145" s="16"/>
      <c r="BA145" s="22">
        <v>74</v>
      </c>
      <c r="BB145" s="22">
        <v>1</v>
      </c>
      <c r="BC145" s="18">
        <f t="shared" si="33"/>
        <v>0</v>
      </c>
      <c r="BD145" s="18" t="str">
        <f t="shared" si="34"/>
        <v/>
      </c>
      <c r="BE145" s="33" t="e">
        <f>VLOOKUP(BC145&amp;"_"&amp;$AZ$9,データシート3!A:AB,MATCH("ea_"&amp;"太陽光（建物系）"&amp;"_年間発電",データシート3!$A$1:$AB$1,0),0)/10^3+VLOOKUP(BC145&amp;"_"&amp;$AZ$9,データシート3!A:AB,MATCH("ea_"&amp;"太陽光（土地系）"&amp;"_年間発電",データシート3!$A$1:$AB$1,0),0)/10^3</f>
        <v>#N/A</v>
      </c>
      <c r="BF145" s="33" t="e">
        <f>VLOOKUP(BC145&amp;"_"&amp;$AZ$9,データシート3!A:AB,MATCH("ea_"&amp;"風力（陸上）"&amp;"_年間発電",データシート3!$A$1:$AB$1,0),0)/10^3</f>
        <v>#N/A</v>
      </c>
      <c r="BG145" s="33" t="e">
        <f>VLOOKUP(BC145&amp;"_"&amp;$AZ$9,データシート3!A:AB,MATCH("ea_"&amp;"中小水（河川）"&amp;"_年間発電",データシート3!$A$1:$AB$1,0),0)/10^3+VLOOKUP(BC145&amp;"_"&amp;$AZ$9,データシート3!A:AB,MATCH("ea_"&amp;"中小水（農業用水路）"&amp;"_年間発電",データシート3!$A$1:$AB$1,0),0)/10^3</f>
        <v>#N/A</v>
      </c>
      <c r="BH145" s="33" t="e">
        <f>VLOOKUP(BC145&amp;"_"&amp;$AZ$9,データシート3!A:AB,MATCH("ea_"&amp;"地熱（蒸気フラッシュ発電）"&amp;"_年間発電",データシート3!$A$1:$AB$1,0),0)/10^3+VLOOKUP(BC145&amp;"_"&amp;$AZ$9,データシート3!A:AB,MATCH("ea_"&amp;"地熱（バイナリー発電）"&amp;"_年間発電",データシート3!$A$1:$AB$1,0),0)/10^3+VLOOKUP(BC145&amp;"_"&amp;$AZ$9,データシート3!A:AB,MATCH("ea_"&amp;"地熱（低温バイナリー発電）"&amp;"_年間発電",データシート3!$A$1:$AB$1,0),0)/10^3</f>
        <v>#N/A</v>
      </c>
      <c r="BI145" s="33" t="e">
        <f t="shared" si="35"/>
        <v>#N/A</v>
      </c>
      <c r="BJ145" s="33" t="e">
        <f>(VLOOKUP($BC145&amp;"_"&amp;$AZ$8,データシート3!$A:$AN,MATCH("da_合計",データシート3!$A$1:$AN$1,0),0))/10^3</f>
        <v>#N/A</v>
      </c>
      <c r="BK145" s="33" t="e">
        <f t="shared" si="30"/>
        <v>#N/A</v>
      </c>
      <c r="BL145" s="33" t="e">
        <f t="shared" si="31"/>
        <v>#N/A</v>
      </c>
      <c r="BM145" s="33" t="e">
        <f t="shared" si="32"/>
        <v>#N/A</v>
      </c>
      <c r="BW145" s="989"/>
    </row>
    <row r="146" spans="1:75">
      <c r="A146" s="173"/>
      <c r="B146" s="467"/>
      <c r="C146" s="173"/>
      <c r="D146" s="173"/>
      <c r="E146" s="173"/>
      <c r="F146" s="173"/>
      <c r="G146" s="173"/>
      <c r="H146" s="173"/>
      <c r="I146" s="173"/>
      <c r="J146" s="173"/>
      <c r="K146" s="173"/>
      <c r="L146" s="173"/>
      <c r="M146" s="173"/>
      <c r="N146" s="173"/>
      <c r="O146" s="473"/>
      <c r="P146" s="173"/>
      <c r="Q146" s="467"/>
      <c r="R146" s="173"/>
      <c r="S146" s="173"/>
      <c r="T146" s="173"/>
      <c r="U146" s="173"/>
      <c r="V146" s="173"/>
      <c r="W146" s="173"/>
      <c r="X146" s="173"/>
      <c r="Y146" s="173"/>
      <c r="Z146" s="173"/>
      <c r="AA146" s="173"/>
      <c r="AB146" s="173"/>
      <c r="AC146" s="173"/>
      <c r="AD146" s="173"/>
      <c r="AE146" s="473"/>
      <c r="AF146" s="173"/>
      <c r="AG146" s="467"/>
      <c r="AH146" s="173"/>
      <c r="AI146" s="173"/>
      <c r="AJ146" s="173"/>
      <c r="AK146" s="173"/>
      <c r="AL146" s="173"/>
      <c r="AM146" s="173"/>
      <c r="AN146" s="173"/>
      <c r="AO146" s="173"/>
      <c r="AP146" s="173"/>
      <c r="AQ146" s="229"/>
      <c r="AR146" s="234"/>
      <c r="AS146" s="229"/>
      <c r="AT146" s="468"/>
      <c r="AU146" s="173"/>
      <c r="AX146" s="18">
        <f>比較地域マスタ!AD81</f>
        <v>0</v>
      </c>
      <c r="AY146" s="18" t="str">
        <f>IF(IFERROR(比較地域マスタ!$AE81,"")=0,"",IFERROR(比較地域マスタ!$AE81,""))</f>
        <v/>
      </c>
      <c r="AZ146" s="16"/>
      <c r="BA146" s="22">
        <v>75</v>
      </c>
      <c r="BB146" s="22">
        <v>1</v>
      </c>
      <c r="BC146" s="18">
        <f t="shared" si="33"/>
        <v>0</v>
      </c>
      <c r="BD146" s="18" t="str">
        <f t="shared" si="34"/>
        <v/>
      </c>
      <c r="BE146" s="33" t="e">
        <f>VLOOKUP(BC146&amp;"_"&amp;$AZ$9,データシート3!A:AB,MATCH("ea_"&amp;"太陽光（建物系）"&amp;"_年間発電",データシート3!$A$1:$AB$1,0),0)/10^3+VLOOKUP(BC146&amp;"_"&amp;$AZ$9,データシート3!A:AB,MATCH("ea_"&amp;"太陽光（土地系）"&amp;"_年間発電",データシート3!$A$1:$AB$1,0),0)/10^3</f>
        <v>#N/A</v>
      </c>
      <c r="BF146" s="33" t="e">
        <f>VLOOKUP(BC146&amp;"_"&amp;$AZ$9,データシート3!A:AB,MATCH("ea_"&amp;"風力（陸上）"&amp;"_年間発電",データシート3!$A$1:$AB$1,0),0)/10^3</f>
        <v>#N/A</v>
      </c>
      <c r="BG146" s="33" t="e">
        <f>VLOOKUP(BC146&amp;"_"&amp;$AZ$9,データシート3!A:AB,MATCH("ea_"&amp;"中小水（河川）"&amp;"_年間発電",データシート3!$A$1:$AB$1,0),0)/10^3+VLOOKUP(BC146&amp;"_"&amp;$AZ$9,データシート3!A:AB,MATCH("ea_"&amp;"中小水（農業用水路）"&amp;"_年間発電",データシート3!$A$1:$AB$1,0),0)/10^3</f>
        <v>#N/A</v>
      </c>
      <c r="BH146" s="33" t="e">
        <f>VLOOKUP(BC146&amp;"_"&amp;$AZ$9,データシート3!A:AB,MATCH("ea_"&amp;"地熱（蒸気フラッシュ発電）"&amp;"_年間発電",データシート3!$A$1:$AB$1,0),0)/10^3+VLOOKUP(BC146&amp;"_"&amp;$AZ$9,データシート3!A:AB,MATCH("ea_"&amp;"地熱（バイナリー発電）"&amp;"_年間発電",データシート3!$A$1:$AB$1,0),0)/10^3+VLOOKUP(BC146&amp;"_"&amp;$AZ$9,データシート3!A:AB,MATCH("ea_"&amp;"地熱（低温バイナリー発電）"&amp;"_年間発電",データシート3!$A$1:$AB$1,0),0)/10^3</f>
        <v>#N/A</v>
      </c>
      <c r="BI146" s="33" t="e">
        <f t="shared" si="35"/>
        <v>#N/A</v>
      </c>
      <c r="BJ146" s="33" t="e">
        <f>(VLOOKUP($BC146&amp;"_"&amp;$AZ$8,データシート3!$A:$AN,MATCH("da_合計",データシート3!$A$1:$AN$1,0),0))/10^3</f>
        <v>#N/A</v>
      </c>
      <c r="BK146" s="33" t="e">
        <f t="shared" si="30"/>
        <v>#N/A</v>
      </c>
      <c r="BL146" s="33" t="e">
        <f t="shared" si="31"/>
        <v>#N/A</v>
      </c>
      <c r="BM146" s="33" t="e">
        <f t="shared" si="32"/>
        <v>#N/A</v>
      </c>
      <c r="BW146" s="989"/>
    </row>
    <row r="147" spans="1:75">
      <c r="A147" s="173"/>
      <c r="B147" s="467"/>
      <c r="C147" s="173"/>
      <c r="D147" s="173"/>
      <c r="E147" s="173"/>
      <c r="F147" s="173"/>
      <c r="G147" s="173"/>
      <c r="H147" s="173"/>
      <c r="I147" s="173"/>
      <c r="J147" s="173"/>
      <c r="K147" s="173"/>
      <c r="L147" s="173"/>
      <c r="M147" s="173"/>
      <c r="N147" s="173"/>
      <c r="O147" s="473"/>
      <c r="P147" s="173"/>
      <c r="Q147" s="467"/>
      <c r="R147" s="173"/>
      <c r="S147" s="173"/>
      <c r="T147" s="173"/>
      <c r="U147" s="173"/>
      <c r="V147" s="173"/>
      <c r="W147" s="173"/>
      <c r="X147" s="173"/>
      <c r="Y147" s="173"/>
      <c r="Z147" s="173"/>
      <c r="AA147" s="173"/>
      <c r="AB147" s="173"/>
      <c r="AC147" s="173"/>
      <c r="AD147" s="173"/>
      <c r="AE147" s="473"/>
      <c r="AF147" s="173"/>
      <c r="AG147" s="467"/>
      <c r="AH147" s="173"/>
      <c r="AI147" s="173"/>
      <c r="AJ147" s="173"/>
      <c r="AK147" s="173"/>
      <c r="AL147" s="173"/>
      <c r="AM147" s="173"/>
      <c r="AN147" s="173"/>
      <c r="AO147" s="173"/>
      <c r="AP147" s="173"/>
      <c r="AQ147" s="229"/>
      <c r="AR147" s="234"/>
      <c r="AS147" s="229"/>
      <c r="AT147" s="468"/>
      <c r="AU147" s="173"/>
      <c r="AX147" s="18">
        <f>比較地域マスタ!AD82</f>
        <v>0</v>
      </c>
      <c r="AY147" s="18" t="str">
        <f>IF(IFERROR(比較地域マスタ!$AE82,"")=0,"",IFERROR(比較地域マスタ!$AE82,""))</f>
        <v/>
      </c>
      <c r="AZ147" s="16"/>
      <c r="BA147" s="22">
        <v>76</v>
      </c>
      <c r="BB147" s="22">
        <v>1</v>
      </c>
      <c r="BC147" s="18">
        <f t="shared" si="33"/>
        <v>0</v>
      </c>
      <c r="BD147" s="18" t="str">
        <f t="shared" si="34"/>
        <v/>
      </c>
      <c r="BE147" s="33" t="e">
        <f>VLOOKUP(BC147&amp;"_"&amp;$AZ$9,データシート3!A:AB,MATCH("ea_"&amp;"太陽光（建物系）"&amp;"_年間発電",データシート3!$A$1:$AB$1,0),0)/10^3+VLOOKUP(BC147&amp;"_"&amp;$AZ$9,データシート3!A:AB,MATCH("ea_"&amp;"太陽光（土地系）"&amp;"_年間発電",データシート3!$A$1:$AB$1,0),0)/10^3</f>
        <v>#N/A</v>
      </c>
      <c r="BF147" s="33" t="e">
        <f>VLOOKUP(BC147&amp;"_"&amp;$AZ$9,データシート3!A:AB,MATCH("ea_"&amp;"風力（陸上）"&amp;"_年間発電",データシート3!$A$1:$AB$1,0),0)/10^3</f>
        <v>#N/A</v>
      </c>
      <c r="BG147" s="33" t="e">
        <f>VLOOKUP(BC147&amp;"_"&amp;$AZ$9,データシート3!A:AB,MATCH("ea_"&amp;"中小水（河川）"&amp;"_年間発電",データシート3!$A$1:$AB$1,0),0)/10^3+VLOOKUP(BC147&amp;"_"&amp;$AZ$9,データシート3!A:AB,MATCH("ea_"&amp;"中小水（農業用水路）"&amp;"_年間発電",データシート3!$A$1:$AB$1,0),0)/10^3</f>
        <v>#N/A</v>
      </c>
      <c r="BH147" s="33" t="e">
        <f>VLOOKUP(BC147&amp;"_"&amp;$AZ$9,データシート3!A:AB,MATCH("ea_"&amp;"地熱（蒸気フラッシュ発電）"&amp;"_年間発電",データシート3!$A$1:$AB$1,0),0)/10^3+VLOOKUP(BC147&amp;"_"&amp;$AZ$9,データシート3!A:AB,MATCH("ea_"&amp;"地熱（バイナリー発電）"&amp;"_年間発電",データシート3!$A$1:$AB$1,0),0)/10^3+VLOOKUP(BC147&amp;"_"&amp;$AZ$9,データシート3!A:AB,MATCH("ea_"&amp;"地熱（低温バイナリー発電）"&amp;"_年間発電",データシート3!$A$1:$AB$1,0),0)/10^3</f>
        <v>#N/A</v>
      </c>
      <c r="BI147" s="33" t="e">
        <f t="shared" si="35"/>
        <v>#N/A</v>
      </c>
      <c r="BJ147" s="33" t="e">
        <f>(VLOOKUP($BC147&amp;"_"&amp;$AZ$8,データシート3!$A:$AN,MATCH("da_合計",データシート3!$A$1:$AN$1,0),0))/10^3</f>
        <v>#N/A</v>
      </c>
      <c r="BK147" s="33" t="e">
        <f t="shared" si="30"/>
        <v>#N/A</v>
      </c>
      <c r="BL147" s="33" t="e">
        <f t="shared" si="31"/>
        <v>#N/A</v>
      </c>
      <c r="BM147" s="33" t="e">
        <f t="shared" si="32"/>
        <v>#N/A</v>
      </c>
      <c r="BW147" s="989"/>
    </row>
    <row r="148" spans="1:75">
      <c r="A148" s="173"/>
      <c r="B148" s="467"/>
      <c r="C148" s="173"/>
      <c r="D148" s="173"/>
      <c r="E148" s="173"/>
      <c r="F148" s="173"/>
      <c r="G148" s="173"/>
      <c r="H148" s="173"/>
      <c r="I148" s="173"/>
      <c r="J148" s="173"/>
      <c r="K148" s="173"/>
      <c r="L148" s="173"/>
      <c r="M148" s="173"/>
      <c r="N148" s="173"/>
      <c r="O148" s="473"/>
      <c r="P148" s="173"/>
      <c r="Q148" s="467"/>
      <c r="R148" s="173"/>
      <c r="S148" s="173"/>
      <c r="T148" s="173"/>
      <c r="U148" s="173"/>
      <c r="V148" s="173"/>
      <c r="W148" s="173"/>
      <c r="X148" s="173"/>
      <c r="Y148" s="173"/>
      <c r="Z148" s="173"/>
      <c r="AA148" s="173"/>
      <c r="AB148" s="173"/>
      <c r="AC148" s="173"/>
      <c r="AD148" s="173"/>
      <c r="AE148" s="473"/>
      <c r="AF148" s="173"/>
      <c r="AG148" s="467"/>
      <c r="AH148" s="173"/>
      <c r="AI148" s="173"/>
      <c r="AJ148" s="173"/>
      <c r="AK148" s="173"/>
      <c r="AL148" s="173"/>
      <c r="AM148" s="173"/>
      <c r="AN148" s="173"/>
      <c r="AO148" s="173"/>
      <c r="AP148" s="173"/>
      <c r="AQ148" s="229"/>
      <c r="AR148" s="234"/>
      <c r="AS148" s="229"/>
      <c r="AT148" s="468"/>
      <c r="AU148" s="173"/>
      <c r="AX148" s="18">
        <f>比較地域マスタ!AD83</f>
        <v>0</v>
      </c>
      <c r="AY148" s="18" t="str">
        <f>IF(IFERROR(比較地域マスタ!$AE83,"")=0,"",IFERROR(比較地域マスタ!$AE83,""))</f>
        <v/>
      </c>
      <c r="AZ148" s="16"/>
      <c r="BA148" s="22">
        <v>77</v>
      </c>
      <c r="BB148" s="22">
        <v>1</v>
      </c>
      <c r="BC148" s="18">
        <f t="shared" si="33"/>
        <v>0</v>
      </c>
      <c r="BD148" s="18" t="str">
        <f t="shared" si="34"/>
        <v/>
      </c>
      <c r="BE148" s="33" t="e">
        <f>VLOOKUP(BC148&amp;"_"&amp;$AZ$9,データシート3!A:AB,MATCH("ea_"&amp;"太陽光（建物系）"&amp;"_年間発電",データシート3!$A$1:$AB$1,0),0)/10^3+VLOOKUP(BC148&amp;"_"&amp;$AZ$9,データシート3!A:AB,MATCH("ea_"&amp;"太陽光（土地系）"&amp;"_年間発電",データシート3!$A$1:$AB$1,0),0)/10^3</f>
        <v>#N/A</v>
      </c>
      <c r="BF148" s="33" t="e">
        <f>VLOOKUP(BC148&amp;"_"&amp;$AZ$9,データシート3!A:AB,MATCH("ea_"&amp;"風力（陸上）"&amp;"_年間発電",データシート3!$A$1:$AB$1,0),0)/10^3</f>
        <v>#N/A</v>
      </c>
      <c r="BG148" s="33" t="e">
        <f>VLOOKUP(BC148&amp;"_"&amp;$AZ$9,データシート3!A:AB,MATCH("ea_"&amp;"中小水（河川）"&amp;"_年間発電",データシート3!$A$1:$AB$1,0),0)/10^3+VLOOKUP(BC148&amp;"_"&amp;$AZ$9,データシート3!A:AB,MATCH("ea_"&amp;"中小水（農業用水路）"&amp;"_年間発電",データシート3!$A$1:$AB$1,0),0)/10^3</f>
        <v>#N/A</v>
      </c>
      <c r="BH148" s="33" t="e">
        <f>VLOOKUP(BC148&amp;"_"&amp;$AZ$9,データシート3!A:AB,MATCH("ea_"&amp;"地熱（蒸気フラッシュ発電）"&amp;"_年間発電",データシート3!$A$1:$AB$1,0),0)/10^3+VLOOKUP(BC148&amp;"_"&amp;$AZ$9,データシート3!A:AB,MATCH("ea_"&amp;"地熱（バイナリー発電）"&amp;"_年間発電",データシート3!$A$1:$AB$1,0),0)/10^3+VLOOKUP(BC148&amp;"_"&amp;$AZ$9,データシート3!A:AB,MATCH("ea_"&amp;"地熱（低温バイナリー発電）"&amp;"_年間発電",データシート3!$A$1:$AB$1,0),0)/10^3</f>
        <v>#N/A</v>
      </c>
      <c r="BI148" s="33" t="e">
        <f t="shared" si="35"/>
        <v>#N/A</v>
      </c>
      <c r="BJ148" s="33" t="e">
        <f>(VLOOKUP($BC148&amp;"_"&amp;$AZ$8,データシート3!$A:$AN,MATCH("da_合計",データシート3!$A$1:$AN$1,0),0))/10^3</f>
        <v>#N/A</v>
      </c>
      <c r="BK148" s="33" t="e">
        <f t="shared" si="30"/>
        <v>#N/A</v>
      </c>
      <c r="BL148" s="33" t="e">
        <f t="shared" si="31"/>
        <v>#N/A</v>
      </c>
      <c r="BM148" s="33" t="e">
        <f t="shared" si="32"/>
        <v>#N/A</v>
      </c>
      <c r="BW148" s="989"/>
    </row>
    <row r="149" spans="1:75">
      <c r="A149" s="173"/>
      <c r="B149" s="467"/>
      <c r="C149" s="173"/>
      <c r="D149" s="173"/>
      <c r="E149" s="173"/>
      <c r="F149" s="173"/>
      <c r="G149" s="173"/>
      <c r="H149" s="173"/>
      <c r="I149" s="173"/>
      <c r="J149" s="173"/>
      <c r="K149" s="173"/>
      <c r="L149" s="173"/>
      <c r="M149" s="173"/>
      <c r="N149" s="173"/>
      <c r="O149" s="473"/>
      <c r="P149" s="173"/>
      <c r="Q149" s="467"/>
      <c r="R149" s="173"/>
      <c r="S149" s="173"/>
      <c r="T149" s="173"/>
      <c r="U149" s="173"/>
      <c r="V149" s="173"/>
      <c r="W149" s="173"/>
      <c r="X149" s="173"/>
      <c r="Y149" s="173"/>
      <c r="Z149" s="173"/>
      <c r="AA149" s="173"/>
      <c r="AB149" s="173"/>
      <c r="AC149" s="173"/>
      <c r="AD149" s="173"/>
      <c r="AE149" s="473"/>
      <c r="AF149" s="173"/>
      <c r="AG149" s="467"/>
      <c r="AH149" s="173"/>
      <c r="AI149" s="173"/>
      <c r="AJ149" s="173"/>
      <c r="AK149" s="173"/>
      <c r="AL149" s="173"/>
      <c r="AM149" s="173"/>
      <c r="AN149" s="173"/>
      <c r="AO149" s="173"/>
      <c r="AP149" s="173"/>
      <c r="AQ149" s="229"/>
      <c r="AR149" s="234"/>
      <c r="AS149" s="229"/>
      <c r="AT149" s="468"/>
      <c r="AU149" s="173"/>
      <c r="AX149" s="18">
        <f>比較地域マスタ!AD84</f>
        <v>0</v>
      </c>
      <c r="AY149" s="18" t="str">
        <f>IF(IFERROR(比較地域マスタ!$AE84,"")=0,"",IFERROR(比較地域マスタ!$AE84,""))</f>
        <v/>
      </c>
      <c r="AZ149" s="16"/>
      <c r="BA149" s="22">
        <v>78</v>
      </c>
      <c r="BB149" s="22">
        <v>1</v>
      </c>
      <c r="BC149" s="18">
        <f t="shared" si="33"/>
        <v>0</v>
      </c>
      <c r="BD149" s="18" t="str">
        <f t="shared" si="34"/>
        <v/>
      </c>
      <c r="BE149" s="33" t="e">
        <f>VLOOKUP(BC149&amp;"_"&amp;$AZ$9,データシート3!A:AB,MATCH("ea_"&amp;"太陽光（建物系）"&amp;"_年間発電",データシート3!$A$1:$AB$1,0),0)/10^3+VLOOKUP(BC149&amp;"_"&amp;$AZ$9,データシート3!A:AB,MATCH("ea_"&amp;"太陽光（土地系）"&amp;"_年間発電",データシート3!$A$1:$AB$1,0),0)/10^3</f>
        <v>#N/A</v>
      </c>
      <c r="BF149" s="33" t="e">
        <f>VLOOKUP(BC149&amp;"_"&amp;$AZ$9,データシート3!A:AB,MATCH("ea_"&amp;"風力（陸上）"&amp;"_年間発電",データシート3!$A$1:$AB$1,0),0)/10^3</f>
        <v>#N/A</v>
      </c>
      <c r="BG149" s="33" t="e">
        <f>VLOOKUP(BC149&amp;"_"&amp;$AZ$9,データシート3!A:AB,MATCH("ea_"&amp;"中小水（河川）"&amp;"_年間発電",データシート3!$A$1:$AB$1,0),0)/10^3+VLOOKUP(BC149&amp;"_"&amp;$AZ$9,データシート3!A:AB,MATCH("ea_"&amp;"中小水（農業用水路）"&amp;"_年間発電",データシート3!$A$1:$AB$1,0),0)/10^3</f>
        <v>#N/A</v>
      </c>
      <c r="BH149" s="33" t="e">
        <f>VLOOKUP(BC149&amp;"_"&amp;$AZ$9,データシート3!A:AB,MATCH("ea_"&amp;"地熱（蒸気フラッシュ発電）"&amp;"_年間発電",データシート3!$A$1:$AB$1,0),0)/10^3+VLOOKUP(BC149&amp;"_"&amp;$AZ$9,データシート3!A:AB,MATCH("ea_"&amp;"地熱（バイナリー発電）"&amp;"_年間発電",データシート3!$A$1:$AB$1,0),0)/10^3+VLOOKUP(BC149&amp;"_"&amp;$AZ$9,データシート3!A:AB,MATCH("ea_"&amp;"地熱（低温バイナリー発電）"&amp;"_年間発電",データシート3!$A$1:$AB$1,0),0)/10^3</f>
        <v>#N/A</v>
      </c>
      <c r="BI149" s="33" t="e">
        <f t="shared" si="35"/>
        <v>#N/A</v>
      </c>
      <c r="BJ149" s="33" t="e">
        <f>(VLOOKUP($BC149&amp;"_"&amp;$AZ$8,データシート3!$A:$AN,MATCH("da_合計",データシート3!$A$1:$AN$1,0),0))/10^3</f>
        <v>#N/A</v>
      </c>
      <c r="BK149" s="33" t="e">
        <f t="shared" si="30"/>
        <v>#N/A</v>
      </c>
      <c r="BL149" s="33" t="e">
        <f t="shared" si="31"/>
        <v>#N/A</v>
      </c>
      <c r="BM149" s="33" t="e">
        <f t="shared" si="32"/>
        <v>#N/A</v>
      </c>
      <c r="BW149" s="989"/>
    </row>
    <row r="150" spans="1:75">
      <c r="A150" s="173"/>
      <c r="B150" s="467"/>
      <c r="C150" s="173"/>
      <c r="D150" s="173"/>
      <c r="E150" s="173"/>
      <c r="F150" s="173"/>
      <c r="G150" s="173"/>
      <c r="H150" s="173"/>
      <c r="I150" s="173"/>
      <c r="J150" s="173"/>
      <c r="K150" s="173"/>
      <c r="L150" s="173"/>
      <c r="M150" s="173"/>
      <c r="N150" s="173"/>
      <c r="O150" s="473"/>
      <c r="P150" s="173"/>
      <c r="Q150" s="467"/>
      <c r="R150" s="173"/>
      <c r="S150" s="173"/>
      <c r="T150" s="173"/>
      <c r="U150" s="173"/>
      <c r="V150" s="173"/>
      <c r="W150" s="173"/>
      <c r="X150" s="173"/>
      <c r="Y150" s="173"/>
      <c r="Z150" s="173"/>
      <c r="AA150" s="173"/>
      <c r="AB150" s="173"/>
      <c r="AC150" s="173"/>
      <c r="AD150" s="173"/>
      <c r="AE150" s="473"/>
      <c r="AF150" s="173"/>
      <c r="AG150" s="467"/>
      <c r="AH150" s="173"/>
      <c r="AI150" s="173"/>
      <c r="AJ150" s="173"/>
      <c r="AK150" s="173"/>
      <c r="AL150" s="173"/>
      <c r="AM150" s="173"/>
      <c r="AN150" s="173"/>
      <c r="AO150" s="173"/>
      <c r="AP150" s="173"/>
      <c r="AQ150" s="173"/>
      <c r="AR150" s="173"/>
      <c r="AS150" s="173"/>
      <c r="AT150" s="473"/>
      <c r="AU150" s="173"/>
      <c r="AX150" s="18">
        <f>比較地域マスタ!AD85</f>
        <v>0</v>
      </c>
      <c r="AY150" s="18" t="str">
        <f>IF(IFERROR(比較地域マスタ!$AE85,"")=0,"",IFERROR(比較地域マスタ!$AE85,""))</f>
        <v/>
      </c>
      <c r="AZ150" s="16"/>
      <c r="BA150" s="22">
        <v>79</v>
      </c>
      <c r="BB150" s="22">
        <v>1</v>
      </c>
      <c r="BC150" s="18">
        <f t="shared" si="33"/>
        <v>0</v>
      </c>
      <c r="BD150" s="18" t="str">
        <f t="shared" si="34"/>
        <v/>
      </c>
      <c r="BE150" s="33" t="e">
        <f>VLOOKUP(BC150&amp;"_"&amp;$AZ$9,データシート3!A:AB,MATCH("ea_"&amp;"太陽光（建物系）"&amp;"_年間発電",データシート3!$A$1:$AB$1,0),0)/10^3+VLOOKUP(BC150&amp;"_"&amp;$AZ$9,データシート3!A:AB,MATCH("ea_"&amp;"太陽光（土地系）"&amp;"_年間発電",データシート3!$A$1:$AB$1,0),0)/10^3</f>
        <v>#N/A</v>
      </c>
      <c r="BF150" s="33" t="e">
        <f>VLOOKUP(BC150&amp;"_"&amp;$AZ$9,データシート3!A:AB,MATCH("ea_"&amp;"風力（陸上）"&amp;"_年間発電",データシート3!$A$1:$AB$1,0),0)/10^3</f>
        <v>#N/A</v>
      </c>
      <c r="BG150" s="33" t="e">
        <f>VLOOKUP(BC150&amp;"_"&amp;$AZ$9,データシート3!A:AB,MATCH("ea_"&amp;"中小水（河川）"&amp;"_年間発電",データシート3!$A$1:$AB$1,0),0)/10^3+VLOOKUP(BC150&amp;"_"&amp;$AZ$9,データシート3!A:AB,MATCH("ea_"&amp;"中小水（農業用水路）"&amp;"_年間発電",データシート3!$A$1:$AB$1,0),0)/10^3</f>
        <v>#N/A</v>
      </c>
      <c r="BH150" s="33" t="e">
        <f>VLOOKUP(BC150&amp;"_"&amp;$AZ$9,データシート3!A:AB,MATCH("ea_"&amp;"地熱（蒸気フラッシュ発電）"&amp;"_年間発電",データシート3!$A$1:$AB$1,0),0)/10^3+VLOOKUP(BC150&amp;"_"&amp;$AZ$9,データシート3!A:AB,MATCH("ea_"&amp;"地熱（バイナリー発電）"&amp;"_年間発電",データシート3!$A$1:$AB$1,0),0)/10^3+VLOOKUP(BC150&amp;"_"&amp;$AZ$9,データシート3!A:AB,MATCH("ea_"&amp;"地熱（低温バイナリー発電）"&amp;"_年間発電",データシート3!$A$1:$AB$1,0),0)/10^3</f>
        <v>#N/A</v>
      </c>
      <c r="BI150" s="33" t="e">
        <f t="shared" si="35"/>
        <v>#N/A</v>
      </c>
      <c r="BJ150" s="33" t="e">
        <f>(VLOOKUP($BC150&amp;"_"&amp;$AZ$8,データシート3!$A:$AN,MATCH("da_合計",データシート3!$A$1:$AN$1,0),0))/10^3</f>
        <v>#N/A</v>
      </c>
      <c r="BK150" s="33" t="e">
        <f t="shared" si="30"/>
        <v>#N/A</v>
      </c>
      <c r="BL150" s="33" t="e">
        <f t="shared" si="31"/>
        <v>#N/A</v>
      </c>
      <c r="BM150" s="33" t="e">
        <f t="shared" si="32"/>
        <v>#N/A</v>
      </c>
      <c r="BW150" s="989"/>
    </row>
    <row r="151" spans="1:75">
      <c r="A151" s="173"/>
      <c r="B151" s="467"/>
      <c r="C151" s="173"/>
      <c r="D151" s="173"/>
      <c r="E151" s="173"/>
      <c r="F151" s="173"/>
      <c r="G151" s="173"/>
      <c r="H151" s="173"/>
      <c r="I151" s="173"/>
      <c r="J151" s="173"/>
      <c r="K151" s="173"/>
      <c r="L151" s="173"/>
      <c r="M151" s="173"/>
      <c r="N151" s="173"/>
      <c r="O151" s="473"/>
      <c r="P151" s="173"/>
      <c r="Q151" s="467"/>
      <c r="R151" s="173"/>
      <c r="S151" s="173"/>
      <c r="T151" s="173"/>
      <c r="U151" s="173"/>
      <c r="V151" s="173"/>
      <c r="W151" s="173"/>
      <c r="X151" s="173"/>
      <c r="Y151" s="173"/>
      <c r="Z151" s="173"/>
      <c r="AA151" s="173"/>
      <c r="AB151" s="173"/>
      <c r="AC151" s="173"/>
      <c r="AD151" s="173"/>
      <c r="AE151" s="473"/>
      <c r="AF151" s="173"/>
      <c r="AG151" s="467"/>
      <c r="AH151" s="173"/>
      <c r="AI151" s="173"/>
      <c r="AJ151" s="173"/>
      <c r="AK151" s="173"/>
      <c r="AL151" s="173"/>
      <c r="AM151" s="173"/>
      <c r="AN151" s="173"/>
      <c r="AO151" s="173"/>
      <c r="AP151" s="173"/>
      <c r="AQ151" s="173"/>
      <c r="AR151" s="173"/>
      <c r="AS151" s="173"/>
      <c r="AT151" s="473"/>
      <c r="AU151" s="173"/>
      <c r="AX151" s="18">
        <f>比較地域マスタ!AD86</f>
        <v>0</v>
      </c>
      <c r="AY151" s="18" t="str">
        <f>IF(IFERROR(比較地域マスタ!$AE86,"")=0,"",IFERROR(比較地域マスタ!$AE86,""))</f>
        <v/>
      </c>
      <c r="AZ151" s="16"/>
      <c r="BA151" s="22">
        <v>80</v>
      </c>
      <c r="BB151" s="22">
        <v>1</v>
      </c>
      <c r="BC151" s="18">
        <f t="shared" si="33"/>
        <v>0</v>
      </c>
      <c r="BD151" s="18" t="str">
        <f t="shared" si="34"/>
        <v/>
      </c>
      <c r="BE151" s="33" t="e">
        <f>VLOOKUP(BC151&amp;"_"&amp;$AZ$9,データシート3!A:AB,MATCH("ea_"&amp;"太陽光（建物系）"&amp;"_年間発電",データシート3!$A$1:$AB$1,0),0)/10^3+VLOOKUP(BC151&amp;"_"&amp;$AZ$9,データシート3!A:AB,MATCH("ea_"&amp;"太陽光（土地系）"&amp;"_年間発電",データシート3!$A$1:$AB$1,0),0)/10^3</f>
        <v>#N/A</v>
      </c>
      <c r="BF151" s="33" t="e">
        <f>VLOOKUP(BC151&amp;"_"&amp;$AZ$9,データシート3!A:AB,MATCH("ea_"&amp;"風力（陸上）"&amp;"_年間発電",データシート3!$A$1:$AB$1,0),0)/10^3</f>
        <v>#N/A</v>
      </c>
      <c r="BG151" s="33" t="e">
        <f>VLOOKUP(BC151&amp;"_"&amp;$AZ$9,データシート3!A:AB,MATCH("ea_"&amp;"中小水（河川）"&amp;"_年間発電",データシート3!$A$1:$AB$1,0),0)/10^3+VLOOKUP(BC151&amp;"_"&amp;$AZ$9,データシート3!A:AB,MATCH("ea_"&amp;"中小水（農業用水路）"&amp;"_年間発電",データシート3!$A$1:$AB$1,0),0)/10^3</f>
        <v>#N/A</v>
      </c>
      <c r="BH151" s="33" t="e">
        <f>VLOOKUP(BC151&amp;"_"&amp;$AZ$9,データシート3!A:AB,MATCH("ea_"&amp;"地熱（蒸気フラッシュ発電）"&amp;"_年間発電",データシート3!$A$1:$AB$1,0),0)/10^3+VLOOKUP(BC151&amp;"_"&amp;$AZ$9,データシート3!A:AB,MATCH("ea_"&amp;"地熱（バイナリー発電）"&amp;"_年間発電",データシート3!$A$1:$AB$1,0),0)/10^3+VLOOKUP(BC151&amp;"_"&amp;$AZ$9,データシート3!A:AB,MATCH("ea_"&amp;"地熱（低温バイナリー発電）"&amp;"_年間発電",データシート3!$A$1:$AB$1,0),0)/10^3</f>
        <v>#N/A</v>
      </c>
      <c r="BI151" s="33" t="e">
        <f t="shared" si="35"/>
        <v>#N/A</v>
      </c>
      <c r="BJ151" s="33" t="e">
        <f>(VLOOKUP($BC151&amp;"_"&amp;$AZ$8,データシート3!$A:$AN,MATCH("da_合計",データシート3!$A$1:$AN$1,0),0))/10^3</f>
        <v>#N/A</v>
      </c>
      <c r="BK151" s="33" t="e">
        <f t="shared" si="30"/>
        <v>#N/A</v>
      </c>
      <c r="BL151" s="33" t="e">
        <f t="shared" si="31"/>
        <v>#N/A</v>
      </c>
      <c r="BM151" s="33" t="e">
        <f t="shared" si="32"/>
        <v>#N/A</v>
      </c>
      <c r="BW151" s="989"/>
    </row>
    <row r="152" spans="1:75">
      <c r="A152" s="173"/>
      <c r="B152" s="467"/>
      <c r="C152" s="173"/>
      <c r="D152" s="173"/>
      <c r="E152" s="173"/>
      <c r="F152" s="173"/>
      <c r="G152" s="173"/>
      <c r="H152" s="173"/>
      <c r="I152" s="173"/>
      <c r="J152" s="173"/>
      <c r="K152" s="173"/>
      <c r="L152" s="173"/>
      <c r="M152" s="173"/>
      <c r="N152" s="173"/>
      <c r="O152" s="473"/>
      <c r="P152" s="173"/>
      <c r="Q152" s="467"/>
      <c r="R152" s="173"/>
      <c r="S152" s="173"/>
      <c r="T152" s="173"/>
      <c r="U152" s="173"/>
      <c r="V152" s="173"/>
      <c r="W152" s="173"/>
      <c r="X152" s="173"/>
      <c r="Y152" s="173"/>
      <c r="Z152" s="173"/>
      <c r="AA152" s="173"/>
      <c r="AB152" s="173"/>
      <c r="AC152" s="173"/>
      <c r="AD152" s="173"/>
      <c r="AE152" s="473"/>
      <c r="AF152" s="173"/>
      <c r="AG152" s="467"/>
      <c r="AH152" s="173"/>
      <c r="AI152" s="173"/>
      <c r="AJ152" s="173"/>
      <c r="AK152" s="173"/>
      <c r="AL152" s="173"/>
      <c r="AM152" s="173"/>
      <c r="AN152" s="173"/>
      <c r="AO152" s="173"/>
      <c r="AP152" s="173"/>
      <c r="AQ152" s="173"/>
      <c r="AR152" s="173"/>
      <c r="AS152" s="173"/>
      <c r="AT152" s="473"/>
      <c r="AU152" s="173"/>
      <c r="AX152" s="18">
        <f>比較地域マスタ!AD87</f>
        <v>0</v>
      </c>
      <c r="AY152" s="18" t="str">
        <f>IF(IFERROR(比較地域マスタ!$AE87,"")=0,"",IFERROR(比較地域マスタ!$AE87,""))</f>
        <v/>
      </c>
      <c r="AZ152" s="16"/>
      <c r="BA152" s="22">
        <v>81</v>
      </c>
      <c r="BB152" s="22">
        <v>1</v>
      </c>
      <c r="BC152" s="18">
        <f t="shared" si="33"/>
        <v>0</v>
      </c>
      <c r="BD152" s="18" t="str">
        <f t="shared" si="34"/>
        <v/>
      </c>
      <c r="BE152" s="33" t="e">
        <f>VLOOKUP(BC152&amp;"_"&amp;$AZ$9,データシート3!A:AB,MATCH("ea_"&amp;"太陽光（建物系）"&amp;"_年間発電",データシート3!$A$1:$AB$1,0),0)/10^3+VLOOKUP(BC152&amp;"_"&amp;$AZ$9,データシート3!A:AB,MATCH("ea_"&amp;"太陽光（土地系）"&amp;"_年間発電",データシート3!$A$1:$AB$1,0),0)/10^3</f>
        <v>#N/A</v>
      </c>
      <c r="BF152" s="33" t="e">
        <f>VLOOKUP(BC152&amp;"_"&amp;$AZ$9,データシート3!A:AB,MATCH("ea_"&amp;"風力（陸上）"&amp;"_年間発電",データシート3!$A$1:$AB$1,0),0)/10^3</f>
        <v>#N/A</v>
      </c>
      <c r="BG152" s="33" t="e">
        <f>VLOOKUP(BC152&amp;"_"&amp;$AZ$9,データシート3!A:AB,MATCH("ea_"&amp;"中小水（河川）"&amp;"_年間発電",データシート3!$A$1:$AB$1,0),0)/10^3+VLOOKUP(BC152&amp;"_"&amp;$AZ$9,データシート3!A:AB,MATCH("ea_"&amp;"中小水（農業用水路）"&amp;"_年間発電",データシート3!$A$1:$AB$1,0),0)/10^3</f>
        <v>#N/A</v>
      </c>
      <c r="BH152" s="33" t="e">
        <f>VLOOKUP(BC152&amp;"_"&amp;$AZ$9,データシート3!A:AB,MATCH("ea_"&amp;"地熱（蒸気フラッシュ発電）"&amp;"_年間発電",データシート3!$A$1:$AB$1,0),0)/10^3+VLOOKUP(BC152&amp;"_"&amp;$AZ$9,データシート3!A:AB,MATCH("ea_"&amp;"地熱（バイナリー発電）"&amp;"_年間発電",データシート3!$A$1:$AB$1,0),0)/10^3+VLOOKUP(BC152&amp;"_"&amp;$AZ$9,データシート3!A:AB,MATCH("ea_"&amp;"地熱（低温バイナリー発電）"&amp;"_年間発電",データシート3!$A$1:$AB$1,0),0)/10^3</f>
        <v>#N/A</v>
      </c>
      <c r="BI152" s="33" t="e">
        <f t="shared" si="35"/>
        <v>#N/A</v>
      </c>
      <c r="BJ152" s="33" t="e">
        <f>(VLOOKUP($BC152&amp;"_"&amp;$AZ$8,データシート3!$A:$AN,MATCH("da_合計",データシート3!$A$1:$AN$1,0),0))/10^3</f>
        <v>#N/A</v>
      </c>
      <c r="BK152" s="33" t="e">
        <f t="shared" si="30"/>
        <v>#N/A</v>
      </c>
      <c r="BL152" s="33" t="e">
        <f t="shared" si="31"/>
        <v>#N/A</v>
      </c>
      <c r="BM152" s="33" t="e">
        <f t="shared" si="32"/>
        <v>#N/A</v>
      </c>
      <c r="BW152" s="989"/>
    </row>
    <row r="153" spans="1:75">
      <c r="A153" s="173"/>
      <c r="B153" s="467"/>
      <c r="C153" s="173"/>
      <c r="D153" s="173"/>
      <c r="E153" s="173"/>
      <c r="F153" s="173"/>
      <c r="G153" s="173"/>
      <c r="H153" s="173"/>
      <c r="I153" s="173"/>
      <c r="J153" s="173"/>
      <c r="K153" s="173"/>
      <c r="L153" s="173"/>
      <c r="M153" s="173"/>
      <c r="N153" s="173"/>
      <c r="O153" s="473"/>
      <c r="P153" s="173"/>
      <c r="Q153" s="467"/>
      <c r="R153" s="173"/>
      <c r="S153" s="173"/>
      <c r="T153" s="173"/>
      <c r="U153" s="173"/>
      <c r="V153" s="173"/>
      <c r="W153" s="173"/>
      <c r="X153" s="173"/>
      <c r="Y153" s="173"/>
      <c r="Z153" s="173"/>
      <c r="AA153" s="173"/>
      <c r="AB153" s="173"/>
      <c r="AC153" s="173"/>
      <c r="AD153" s="173"/>
      <c r="AE153" s="473"/>
      <c r="AF153" s="173"/>
      <c r="AG153" s="467"/>
      <c r="AH153" s="173"/>
      <c r="AI153" s="173"/>
      <c r="AJ153" s="173"/>
      <c r="AK153" s="173"/>
      <c r="AL153" s="173"/>
      <c r="AM153" s="173"/>
      <c r="AN153" s="173"/>
      <c r="AO153" s="173"/>
      <c r="AP153" s="173"/>
      <c r="AQ153" s="173"/>
      <c r="AR153" s="173"/>
      <c r="AS153" s="173"/>
      <c r="AT153" s="473"/>
      <c r="AU153" s="173"/>
      <c r="AX153" s="18">
        <f>比較地域マスタ!AD88</f>
        <v>0</v>
      </c>
      <c r="AY153" s="18" t="str">
        <f>IF(IFERROR(比較地域マスタ!$AE88,"")=0,"",IFERROR(比較地域マスタ!$AE88,""))</f>
        <v/>
      </c>
      <c r="AZ153" s="16"/>
      <c r="BA153" s="22">
        <v>82</v>
      </c>
      <c r="BB153" s="22">
        <v>1</v>
      </c>
      <c r="BC153" s="18">
        <f t="shared" si="33"/>
        <v>0</v>
      </c>
      <c r="BD153" s="18" t="str">
        <f t="shared" si="34"/>
        <v/>
      </c>
      <c r="BE153" s="33" t="e">
        <f>VLOOKUP(BC153&amp;"_"&amp;$AZ$9,データシート3!A:AB,MATCH("ea_"&amp;"太陽光（建物系）"&amp;"_年間発電",データシート3!$A$1:$AB$1,0),0)/10^3+VLOOKUP(BC153&amp;"_"&amp;$AZ$9,データシート3!A:AB,MATCH("ea_"&amp;"太陽光（土地系）"&amp;"_年間発電",データシート3!$A$1:$AB$1,0),0)/10^3</f>
        <v>#N/A</v>
      </c>
      <c r="BF153" s="33" t="e">
        <f>VLOOKUP(BC153&amp;"_"&amp;$AZ$9,データシート3!A:AB,MATCH("ea_"&amp;"風力（陸上）"&amp;"_年間発電",データシート3!$A$1:$AB$1,0),0)/10^3</f>
        <v>#N/A</v>
      </c>
      <c r="BG153" s="33" t="e">
        <f>VLOOKUP(BC153&amp;"_"&amp;$AZ$9,データシート3!A:AB,MATCH("ea_"&amp;"中小水（河川）"&amp;"_年間発電",データシート3!$A$1:$AB$1,0),0)/10^3+VLOOKUP(BC153&amp;"_"&amp;$AZ$9,データシート3!A:AB,MATCH("ea_"&amp;"中小水（農業用水路）"&amp;"_年間発電",データシート3!$A$1:$AB$1,0),0)/10^3</f>
        <v>#N/A</v>
      </c>
      <c r="BH153" s="33" t="e">
        <f>VLOOKUP(BC153&amp;"_"&amp;$AZ$9,データシート3!A:AB,MATCH("ea_"&amp;"地熱（蒸気フラッシュ発電）"&amp;"_年間発電",データシート3!$A$1:$AB$1,0),0)/10^3+VLOOKUP(BC153&amp;"_"&amp;$AZ$9,データシート3!A:AB,MATCH("ea_"&amp;"地熱（バイナリー発電）"&amp;"_年間発電",データシート3!$A$1:$AB$1,0),0)/10^3+VLOOKUP(BC153&amp;"_"&amp;$AZ$9,データシート3!A:AB,MATCH("ea_"&amp;"地熱（低温バイナリー発電）"&amp;"_年間発電",データシート3!$A$1:$AB$1,0),0)/10^3</f>
        <v>#N/A</v>
      </c>
      <c r="BI153" s="33" t="e">
        <f t="shared" si="35"/>
        <v>#N/A</v>
      </c>
      <c r="BJ153" s="33" t="e">
        <f>(VLOOKUP($BC153&amp;"_"&amp;$AZ$8,データシート3!$A:$AN,MATCH("da_合計",データシート3!$A$1:$AN$1,0),0))/10^3</f>
        <v>#N/A</v>
      </c>
      <c r="BK153" s="33" t="e">
        <f t="shared" si="30"/>
        <v>#N/A</v>
      </c>
      <c r="BL153" s="33" t="e">
        <f t="shared" si="31"/>
        <v>#N/A</v>
      </c>
      <c r="BM153" s="33" t="e">
        <f t="shared" si="32"/>
        <v>#N/A</v>
      </c>
      <c r="BW153" s="989"/>
    </row>
    <row r="154" spans="1:75">
      <c r="A154" s="173"/>
      <c r="B154" s="467"/>
      <c r="C154" s="173"/>
      <c r="D154" s="173"/>
      <c r="E154" s="173"/>
      <c r="F154" s="173"/>
      <c r="G154" s="173"/>
      <c r="H154" s="173"/>
      <c r="I154" s="173"/>
      <c r="J154" s="173"/>
      <c r="K154" s="173"/>
      <c r="L154" s="173"/>
      <c r="M154" s="173"/>
      <c r="N154" s="173"/>
      <c r="O154" s="473"/>
      <c r="P154" s="173"/>
      <c r="Q154" s="467"/>
      <c r="R154" s="173"/>
      <c r="S154" s="173"/>
      <c r="T154" s="173"/>
      <c r="U154" s="173"/>
      <c r="V154" s="173"/>
      <c r="W154" s="173"/>
      <c r="X154" s="173"/>
      <c r="Y154" s="173"/>
      <c r="Z154" s="173"/>
      <c r="AA154" s="173"/>
      <c r="AB154" s="173"/>
      <c r="AC154" s="173"/>
      <c r="AD154" s="173"/>
      <c r="AE154" s="473"/>
      <c r="AF154" s="173"/>
      <c r="AG154" s="467"/>
      <c r="AH154" s="173"/>
      <c r="AI154" s="173"/>
      <c r="AJ154" s="173"/>
      <c r="AK154" s="173"/>
      <c r="AL154" s="173"/>
      <c r="AM154" s="173"/>
      <c r="AN154" s="173"/>
      <c r="AO154" s="173"/>
      <c r="AP154" s="173"/>
      <c r="AQ154" s="173"/>
      <c r="AR154" s="173"/>
      <c r="AS154" s="173"/>
      <c r="AT154" s="473"/>
      <c r="AU154" s="173"/>
      <c r="AX154" s="18">
        <f>比較地域マスタ!AD89</f>
        <v>0</v>
      </c>
      <c r="AY154" s="18" t="str">
        <f>IF(IFERROR(比較地域マスタ!$AE89,"")=0,"",IFERROR(比較地域マスタ!$AE89,""))</f>
        <v/>
      </c>
      <c r="AZ154" s="16"/>
      <c r="BA154" s="22">
        <v>83</v>
      </c>
      <c r="BB154" s="22">
        <v>1</v>
      </c>
      <c r="BC154" s="18">
        <f t="shared" si="33"/>
        <v>0</v>
      </c>
      <c r="BD154" s="18" t="str">
        <f t="shared" si="34"/>
        <v/>
      </c>
      <c r="BE154" s="33" t="e">
        <f>VLOOKUP(BC154&amp;"_"&amp;$AZ$9,データシート3!A:AB,MATCH("ea_"&amp;"太陽光（建物系）"&amp;"_年間発電",データシート3!$A$1:$AB$1,0),0)/10^3+VLOOKUP(BC154&amp;"_"&amp;$AZ$9,データシート3!A:AB,MATCH("ea_"&amp;"太陽光（土地系）"&amp;"_年間発電",データシート3!$A$1:$AB$1,0),0)/10^3</f>
        <v>#N/A</v>
      </c>
      <c r="BF154" s="33" t="e">
        <f>VLOOKUP(BC154&amp;"_"&amp;$AZ$9,データシート3!A:AB,MATCH("ea_"&amp;"風力（陸上）"&amp;"_年間発電",データシート3!$A$1:$AB$1,0),0)/10^3</f>
        <v>#N/A</v>
      </c>
      <c r="BG154" s="33" t="e">
        <f>VLOOKUP(BC154&amp;"_"&amp;$AZ$9,データシート3!A:AB,MATCH("ea_"&amp;"中小水（河川）"&amp;"_年間発電",データシート3!$A$1:$AB$1,0),0)/10^3+VLOOKUP(BC154&amp;"_"&amp;$AZ$9,データシート3!A:AB,MATCH("ea_"&amp;"中小水（農業用水路）"&amp;"_年間発電",データシート3!$A$1:$AB$1,0),0)/10^3</f>
        <v>#N/A</v>
      </c>
      <c r="BH154" s="33" t="e">
        <f>VLOOKUP(BC154&amp;"_"&amp;$AZ$9,データシート3!A:AB,MATCH("ea_"&amp;"地熱（蒸気フラッシュ発電）"&amp;"_年間発電",データシート3!$A$1:$AB$1,0),0)/10^3+VLOOKUP(BC154&amp;"_"&amp;$AZ$9,データシート3!A:AB,MATCH("ea_"&amp;"地熱（バイナリー発電）"&amp;"_年間発電",データシート3!$A$1:$AB$1,0),0)/10^3+VLOOKUP(BC154&amp;"_"&amp;$AZ$9,データシート3!A:AB,MATCH("ea_"&amp;"地熱（低温バイナリー発電）"&amp;"_年間発電",データシート3!$A$1:$AB$1,0),0)/10^3</f>
        <v>#N/A</v>
      </c>
      <c r="BI154" s="33" t="e">
        <f t="shared" si="35"/>
        <v>#N/A</v>
      </c>
      <c r="BJ154" s="33" t="e">
        <f>(VLOOKUP($BC154&amp;"_"&amp;$AZ$8,データシート3!$A:$AN,MATCH("da_合計",データシート3!$A$1:$AN$1,0),0))/10^3</f>
        <v>#N/A</v>
      </c>
      <c r="BK154" s="33" t="e">
        <f t="shared" si="30"/>
        <v>#N/A</v>
      </c>
      <c r="BL154" s="33" t="e">
        <f t="shared" si="31"/>
        <v>#N/A</v>
      </c>
      <c r="BM154" s="33" t="e">
        <f t="shared" si="32"/>
        <v>#N/A</v>
      </c>
      <c r="BW154" s="989"/>
    </row>
    <row r="155" spans="1:75">
      <c r="A155" s="173"/>
      <c r="B155" s="467"/>
      <c r="C155" s="173"/>
      <c r="D155" s="173"/>
      <c r="E155" s="173"/>
      <c r="F155" s="173"/>
      <c r="G155" s="173"/>
      <c r="H155" s="173"/>
      <c r="I155" s="173"/>
      <c r="J155" s="173"/>
      <c r="K155" s="173"/>
      <c r="L155" s="173"/>
      <c r="M155" s="173"/>
      <c r="N155" s="173"/>
      <c r="O155" s="473"/>
      <c r="P155" s="173"/>
      <c r="Q155" s="467"/>
      <c r="R155" s="173"/>
      <c r="S155" s="173"/>
      <c r="T155" s="173"/>
      <c r="U155" s="173"/>
      <c r="V155" s="173"/>
      <c r="W155" s="173"/>
      <c r="X155" s="173"/>
      <c r="Y155" s="173"/>
      <c r="Z155" s="173"/>
      <c r="AA155" s="173"/>
      <c r="AB155" s="173"/>
      <c r="AC155" s="173"/>
      <c r="AD155" s="173"/>
      <c r="AE155" s="473"/>
      <c r="AF155" s="173"/>
      <c r="AG155" s="467"/>
      <c r="AH155" s="173"/>
      <c r="AI155" s="173"/>
      <c r="AJ155" s="173"/>
      <c r="AK155" s="173"/>
      <c r="AL155" s="173"/>
      <c r="AM155" s="173"/>
      <c r="AN155" s="173"/>
      <c r="AO155" s="173"/>
      <c r="AP155" s="173"/>
      <c r="AQ155" s="173"/>
      <c r="AR155" s="173"/>
      <c r="AS155" s="173"/>
      <c r="AT155" s="473"/>
      <c r="AU155" s="173"/>
      <c r="AX155" s="18">
        <f>比較地域マスタ!AD90</f>
        <v>0</v>
      </c>
      <c r="AY155" s="18" t="str">
        <f>IF(IFERROR(比較地域マスタ!$AE90,"")=0,"",IFERROR(比較地域マスタ!$AE90,""))</f>
        <v/>
      </c>
      <c r="AZ155" s="16"/>
      <c r="BA155" s="22">
        <v>84</v>
      </c>
      <c r="BB155" s="22">
        <v>1</v>
      </c>
      <c r="BC155" s="18">
        <f t="shared" si="33"/>
        <v>0</v>
      </c>
      <c r="BD155" s="18" t="str">
        <f t="shared" si="34"/>
        <v/>
      </c>
      <c r="BE155" s="33" t="e">
        <f>VLOOKUP(BC155&amp;"_"&amp;$AZ$9,データシート3!A:AB,MATCH("ea_"&amp;"太陽光（建物系）"&amp;"_年間発電",データシート3!$A$1:$AB$1,0),0)/10^3+VLOOKUP(BC155&amp;"_"&amp;$AZ$9,データシート3!A:AB,MATCH("ea_"&amp;"太陽光（土地系）"&amp;"_年間発電",データシート3!$A$1:$AB$1,0),0)/10^3</f>
        <v>#N/A</v>
      </c>
      <c r="BF155" s="33" t="e">
        <f>VLOOKUP(BC155&amp;"_"&amp;$AZ$9,データシート3!A:AB,MATCH("ea_"&amp;"風力（陸上）"&amp;"_年間発電",データシート3!$A$1:$AB$1,0),0)/10^3</f>
        <v>#N/A</v>
      </c>
      <c r="BG155" s="33" t="e">
        <f>VLOOKUP(BC155&amp;"_"&amp;$AZ$9,データシート3!A:AB,MATCH("ea_"&amp;"中小水（河川）"&amp;"_年間発電",データシート3!$A$1:$AB$1,0),0)/10^3+VLOOKUP(BC155&amp;"_"&amp;$AZ$9,データシート3!A:AB,MATCH("ea_"&amp;"中小水（農業用水路）"&amp;"_年間発電",データシート3!$A$1:$AB$1,0),0)/10^3</f>
        <v>#N/A</v>
      </c>
      <c r="BH155" s="33" t="e">
        <f>VLOOKUP(BC155&amp;"_"&amp;$AZ$9,データシート3!A:AB,MATCH("ea_"&amp;"地熱（蒸気フラッシュ発電）"&amp;"_年間発電",データシート3!$A$1:$AB$1,0),0)/10^3+VLOOKUP(BC155&amp;"_"&amp;$AZ$9,データシート3!A:AB,MATCH("ea_"&amp;"地熱（バイナリー発電）"&amp;"_年間発電",データシート3!$A$1:$AB$1,0),0)/10^3+VLOOKUP(BC155&amp;"_"&amp;$AZ$9,データシート3!A:AB,MATCH("ea_"&amp;"地熱（低温バイナリー発電）"&amp;"_年間発電",データシート3!$A$1:$AB$1,0),0)/10^3</f>
        <v>#N/A</v>
      </c>
      <c r="BI155" s="33" t="e">
        <f t="shared" si="35"/>
        <v>#N/A</v>
      </c>
      <c r="BJ155" s="33" t="e">
        <f>(VLOOKUP($BC155&amp;"_"&amp;$AZ$8,データシート3!$A:$AN,MATCH("da_合計",データシート3!$A$1:$AN$1,0),0))/10^3</f>
        <v>#N/A</v>
      </c>
      <c r="BK155" s="33" t="e">
        <f t="shared" si="30"/>
        <v>#N/A</v>
      </c>
      <c r="BL155" s="33" t="e">
        <f t="shared" si="31"/>
        <v>#N/A</v>
      </c>
      <c r="BM155" s="33" t="e">
        <f t="shared" si="32"/>
        <v>#N/A</v>
      </c>
      <c r="BW155" s="989"/>
    </row>
    <row r="156" spans="1:75">
      <c r="A156" s="173"/>
      <c r="B156" s="475"/>
      <c r="C156" s="476"/>
      <c r="D156" s="476"/>
      <c r="E156" s="476"/>
      <c r="F156" s="476"/>
      <c r="G156" s="476"/>
      <c r="H156" s="476"/>
      <c r="I156" s="476"/>
      <c r="J156" s="476"/>
      <c r="K156" s="476"/>
      <c r="L156" s="476"/>
      <c r="M156" s="476"/>
      <c r="N156" s="476"/>
      <c r="O156" s="490"/>
      <c r="P156" s="173"/>
      <c r="Q156" s="475"/>
      <c r="R156" s="476"/>
      <c r="S156" s="476"/>
      <c r="T156" s="476"/>
      <c r="U156" s="476"/>
      <c r="V156" s="476"/>
      <c r="W156" s="476"/>
      <c r="X156" s="476"/>
      <c r="Y156" s="476"/>
      <c r="Z156" s="476"/>
      <c r="AA156" s="476"/>
      <c r="AB156" s="476"/>
      <c r="AC156" s="476"/>
      <c r="AD156" s="476"/>
      <c r="AE156" s="490"/>
      <c r="AF156" s="173"/>
      <c r="AG156" s="475"/>
      <c r="AH156" s="476"/>
      <c r="AI156" s="476"/>
      <c r="AJ156" s="476"/>
      <c r="AK156" s="476"/>
      <c r="AL156" s="476"/>
      <c r="AM156" s="476"/>
      <c r="AN156" s="476"/>
      <c r="AO156" s="476"/>
      <c r="AP156" s="476"/>
      <c r="AQ156" s="478"/>
      <c r="AR156" s="551"/>
      <c r="AS156" s="478"/>
      <c r="AT156" s="480"/>
      <c r="AU156" s="173"/>
      <c r="AX156" s="18">
        <f>比較地域マスタ!AD91</f>
        <v>0</v>
      </c>
      <c r="AY156" s="18" t="str">
        <f>IF(IFERROR(比較地域マスタ!$AE91,"")=0,"",IFERROR(比較地域マスタ!$AE91,""))</f>
        <v/>
      </c>
      <c r="AZ156" s="16"/>
      <c r="BA156" s="22">
        <v>85</v>
      </c>
      <c r="BB156" s="22">
        <v>1</v>
      </c>
      <c r="BC156" s="18">
        <f t="shared" si="33"/>
        <v>0</v>
      </c>
      <c r="BD156" s="18" t="str">
        <f t="shared" si="34"/>
        <v/>
      </c>
      <c r="BE156" s="33" t="e">
        <f>VLOOKUP(BC156&amp;"_"&amp;$AZ$9,データシート3!A:AB,MATCH("ea_"&amp;"太陽光（建物系）"&amp;"_年間発電",データシート3!$A$1:$AB$1,0),0)/10^3+VLOOKUP(BC156&amp;"_"&amp;$AZ$9,データシート3!A:AB,MATCH("ea_"&amp;"太陽光（土地系）"&amp;"_年間発電",データシート3!$A$1:$AB$1,0),0)/10^3</f>
        <v>#N/A</v>
      </c>
      <c r="BF156" s="33" t="e">
        <f>VLOOKUP(BC156&amp;"_"&amp;$AZ$9,データシート3!A:AB,MATCH("ea_"&amp;"風力（陸上）"&amp;"_年間発電",データシート3!$A$1:$AB$1,0),0)/10^3</f>
        <v>#N/A</v>
      </c>
      <c r="BG156" s="33" t="e">
        <f>VLOOKUP(BC156&amp;"_"&amp;$AZ$9,データシート3!A:AB,MATCH("ea_"&amp;"中小水（河川）"&amp;"_年間発電",データシート3!$A$1:$AB$1,0),0)/10^3+VLOOKUP(BC156&amp;"_"&amp;$AZ$9,データシート3!A:AB,MATCH("ea_"&amp;"中小水（農業用水路）"&amp;"_年間発電",データシート3!$A$1:$AB$1,0),0)/10^3</f>
        <v>#N/A</v>
      </c>
      <c r="BH156" s="33" t="e">
        <f>VLOOKUP(BC156&amp;"_"&amp;$AZ$9,データシート3!A:AB,MATCH("ea_"&amp;"地熱（蒸気フラッシュ発電）"&amp;"_年間発電",データシート3!$A$1:$AB$1,0),0)/10^3+VLOOKUP(BC156&amp;"_"&amp;$AZ$9,データシート3!A:AB,MATCH("ea_"&amp;"地熱（バイナリー発電）"&amp;"_年間発電",データシート3!$A$1:$AB$1,0),0)/10^3+VLOOKUP(BC156&amp;"_"&amp;$AZ$9,データシート3!A:AB,MATCH("ea_"&amp;"地熱（低温バイナリー発電）"&amp;"_年間発電",データシート3!$A$1:$AB$1,0),0)/10^3</f>
        <v>#N/A</v>
      </c>
      <c r="BI156" s="33" t="e">
        <f t="shared" si="35"/>
        <v>#N/A</v>
      </c>
      <c r="BJ156" s="33" t="e">
        <f>(VLOOKUP($BC156&amp;"_"&amp;$AZ$8,データシート3!$A:$AN,MATCH("da_合計",データシート3!$A$1:$AN$1,0),0))/10^3</f>
        <v>#N/A</v>
      </c>
      <c r="BK156" s="33" t="e">
        <f t="shared" si="30"/>
        <v>#N/A</v>
      </c>
      <c r="BL156" s="33" t="e">
        <f t="shared" si="31"/>
        <v>#N/A</v>
      </c>
      <c r="BM156" s="33" t="e">
        <f t="shared" si="32"/>
        <v>#N/A</v>
      </c>
      <c r="BW156" s="989"/>
    </row>
    <row r="157" spans="1:75">
      <c r="A157" s="173"/>
      <c r="B157" s="173"/>
      <c r="C157" s="173"/>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c r="Z157" s="173"/>
      <c r="AA157" s="173"/>
      <c r="AB157" s="173"/>
      <c r="AC157" s="173"/>
      <c r="AD157" s="173"/>
      <c r="AE157" s="173"/>
      <c r="AF157" s="173"/>
      <c r="AG157" s="173"/>
      <c r="AH157" s="173"/>
      <c r="AI157" s="173"/>
      <c r="AJ157" s="173"/>
      <c r="AK157" s="173"/>
      <c r="AL157" s="173"/>
      <c r="AM157" s="173"/>
      <c r="AN157" s="173"/>
      <c r="AO157" s="173"/>
      <c r="AP157" s="173"/>
      <c r="AQ157" s="229"/>
      <c r="AR157" s="235"/>
      <c r="AS157" s="229"/>
      <c r="AT157" s="229"/>
      <c r="AU157" s="173"/>
      <c r="AX157" s="18">
        <f>比較地域マスタ!AD92</f>
        <v>0</v>
      </c>
      <c r="AY157" s="18" t="str">
        <f>IF(IFERROR(比較地域マスタ!$AE92,"")=0,"",IFERROR(比較地域マスタ!$AE92,""))</f>
        <v/>
      </c>
      <c r="AZ157" s="16"/>
      <c r="BA157" s="22">
        <v>86</v>
      </c>
      <c r="BB157" s="22">
        <v>1</v>
      </c>
      <c r="BC157" s="18">
        <f t="shared" si="33"/>
        <v>0</v>
      </c>
      <c r="BD157" s="18" t="str">
        <f t="shared" si="34"/>
        <v/>
      </c>
      <c r="BE157" s="33" t="e">
        <f>VLOOKUP(BC157&amp;"_"&amp;$AZ$9,データシート3!A:AB,MATCH("ea_"&amp;"太陽光（建物系）"&amp;"_年間発電",データシート3!$A$1:$AB$1,0),0)/10^3+VLOOKUP(BC157&amp;"_"&amp;$AZ$9,データシート3!A:AB,MATCH("ea_"&amp;"太陽光（土地系）"&amp;"_年間発電",データシート3!$A$1:$AB$1,0),0)/10^3</f>
        <v>#N/A</v>
      </c>
      <c r="BF157" s="33" t="e">
        <f>VLOOKUP(BC157&amp;"_"&amp;$AZ$9,データシート3!A:AB,MATCH("ea_"&amp;"風力（陸上）"&amp;"_年間発電",データシート3!$A$1:$AB$1,0),0)/10^3</f>
        <v>#N/A</v>
      </c>
      <c r="BG157" s="33" t="e">
        <f>VLOOKUP(BC157&amp;"_"&amp;$AZ$9,データシート3!A:AB,MATCH("ea_"&amp;"中小水（河川）"&amp;"_年間発電",データシート3!$A$1:$AB$1,0),0)/10^3+VLOOKUP(BC157&amp;"_"&amp;$AZ$9,データシート3!A:AB,MATCH("ea_"&amp;"中小水（農業用水路）"&amp;"_年間発電",データシート3!$A$1:$AB$1,0),0)/10^3</f>
        <v>#N/A</v>
      </c>
      <c r="BH157" s="33" t="e">
        <f>VLOOKUP(BC157&amp;"_"&amp;$AZ$9,データシート3!A:AB,MATCH("ea_"&amp;"地熱（蒸気フラッシュ発電）"&amp;"_年間発電",データシート3!$A$1:$AB$1,0),0)/10^3+VLOOKUP(BC157&amp;"_"&amp;$AZ$9,データシート3!A:AB,MATCH("ea_"&amp;"地熱（バイナリー発電）"&amp;"_年間発電",データシート3!$A$1:$AB$1,0),0)/10^3+VLOOKUP(BC157&amp;"_"&amp;$AZ$9,データシート3!A:AB,MATCH("ea_"&amp;"地熱（低温バイナリー発電）"&amp;"_年間発電",データシート3!$A$1:$AB$1,0),0)/10^3</f>
        <v>#N/A</v>
      </c>
      <c r="BI157" s="33" t="e">
        <f t="shared" si="35"/>
        <v>#N/A</v>
      </c>
      <c r="BJ157" s="33" t="e">
        <f>(VLOOKUP($BC157&amp;"_"&amp;$AZ$8,データシート3!$A:$AN,MATCH("da_合計",データシート3!$A$1:$AN$1,0),0))/10^3</f>
        <v>#N/A</v>
      </c>
      <c r="BK157" s="33" t="e">
        <f t="shared" si="30"/>
        <v>#N/A</v>
      </c>
      <c r="BL157" s="33" t="e">
        <f t="shared" si="31"/>
        <v>#N/A</v>
      </c>
      <c r="BM157" s="33" t="e">
        <f t="shared" si="32"/>
        <v>#N/A</v>
      </c>
      <c r="BW157" s="989"/>
    </row>
    <row r="158" spans="1:75">
      <c r="A158" s="173"/>
      <c r="B158" s="173"/>
      <c r="C158" s="173"/>
      <c r="D158" s="173"/>
      <c r="E158" s="173"/>
      <c r="F158" s="173"/>
      <c r="G158" s="173"/>
      <c r="H158" s="173"/>
      <c r="I158" s="173"/>
      <c r="J158" s="173"/>
      <c r="K158" s="173"/>
      <c r="L158" s="173"/>
      <c r="M158" s="173"/>
      <c r="N158" s="173"/>
      <c r="O158" s="173"/>
      <c r="P158" s="173"/>
      <c r="Q158" s="173"/>
      <c r="R158" s="173"/>
      <c r="S158" s="173"/>
      <c r="T158" s="173"/>
      <c r="U158" s="173"/>
      <c r="V158" s="173"/>
      <c r="W158" s="173"/>
      <c r="X158" s="173"/>
      <c r="Y158" s="173"/>
      <c r="Z158" s="173"/>
      <c r="AA158" s="173"/>
      <c r="AB158" s="173"/>
      <c r="AC158" s="173"/>
      <c r="AD158" s="173"/>
      <c r="AE158" s="173"/>
      <c r="AF158" s="173"/>
      <c r="AG158" s="173"/>
      <c r="AH158" s="173"/>
      <c r="AI158" s="173"/>
      <c r="AJ158" s="173"/>
      <c r="AK158" s="173"/>
      <c r="AL158" s="173"/>
      <c r="AM158" s="173"/>
      <c r="AN158" s="173"/>
      <c r="AO158" s="173"/>
      <c r="AP158" s="173"/>
      <c r="AQ158" s="229"/>
      <c r="AR158" s="235"/>
      <c r="AS158" s="229"/>
      <c r="AT158" s="229"/>
      <c r="AU158" s="173"/>
      <c r="AX158" s="18">
        <f>比較地域マスタ!AD93</f>
        <v>0</v>
      </c>
      <c r="AY158" s="18" t="str">
        <f>IF(IFERROR(比較地域マスタ!$AE93,"")=0,"",IFERROR(比較地域マスタ!$AE93,""))</f>
        <v/>
      </c>
      <c r="AZ158" s="16"/>
      <c r="BA158" s="22">
        <v>87</v>
      </c>
      <c r="BB158" s="22">
        <v>1</v>
      </c>
      <c r="BC158" s="18">
        <f t="shared" si="33"/>
        <v>0</v>
      </c>
      <c r="BD158" s="18" t="str">
        <f t="shared" si="34"/>
        <v/>
      </c>
      <c r="BE158" s="33" t="e">
        <f>VLOOKUP(BC158&amp;"_"&amp;$AZ$9,データシート3!A:AB,MATCH("ea_"&amp;"太陽光（建物系）"&amp;"_年間発電",データシート3!$A$1:$AB$1,0),0)/10^3+VLOOKUP(BC158&amp;"_"&amp;$AZ$9,データシート3!A:AB,MATCH("ea_"&amp;"太陽光（土地系）"&amp;"_年間発電",データシート3!$A$1:$AB$1,0),0)/10^3</f>
        <v>#N/A</v>
      </c>
      <c r="BF158" s="33" t="e">
        <f>VLOOKUP(BC158&amp;"_"&amp;$AZ$9,データシート3!A:AB,MATCH("ea_"&amp;"風力（陸上）"&amp;"_年間発電",データシート3!$A$1:$AB$1,0),0)/10^3</f>
        <v>#N/A</v>
      </c>
      <c r="BG158" s="33" t="e">
        <f>VLOOKUP(BC158&amp;"_"&amp;$AZ$9,データシート3!A:AB,MATCH("ea_"&amp;"中小水（河川）"&amp;"_年間発電",データシート3!$A$1:$AB$1,0),0)/10^3+VLOOKUP(BC158&amp;"_"&amp;$AZ$9,データシート3!A:AB,MATCH("ea_"&amp;"中小水（農業用水路）"&amp;"_年間発電",データシート3!$A$1:$AB$1,0),0)/10^3</f>
        <v>#N/A</v>
      </c>
      <c r="BH158" s="33" t="e">
        <f>VLOOKUP(BC158&amp;"_"&amp;$AZ$9,データシート3!A:AB,MATCH("ea_"&amp;"地熱（蒸気フラッシュ発電）"&amp;"_年間発電",データシート3!$A$1:$AB$1,0),0)/10^3+VLOOKUP(BC158&amp;"_"&amp;$AZ$9,データシート3!A:AB,MATCH("ea_"&amp;"地熱（バイナリー発電）"&amp;"_年間発電",データシート3!$A$1:$AB$1,0),0)/10^3+VLOOKUP(BC158&amp;"_"&amp;$AZ$9,データシート3!A:AB,MATCH("ea_"&amp;"地熱（低温バイナリー発電）"&amp;"_年間発電",データシート3!$A$1:$AB$1,0),0)/10^3</f>
        <v>#N/A</v>
      </c>
      <c r="BI158" s="33" t="e">
        <f t="shared" si="35"/>
        <v>#N/A</v>
      </c>
      <c r="BJ158" s="33" t="e">
        <f>(VLOOKUP($BC158&amp;"_"&amp;$AZ$8,データシート3!$A:$AN,MATCH("da_合計",データシート3!$A$1:$AN$1,0),0))/10^3</f>
        <v>#N/A</v>
      </c>
      <c r="BK158" s="33" t="e">
        <f t="shared" si="30"/>
        <v>#N/A</v>
      </c>
      <c r="BL158" s="33" t="e">
        <f t="shared" si="31"/>
        <v>#N/A</v>
      </c>
      <c r="BM158" s="33" t="e">
        <f t="shared" si="32"/>
        <v>#N/A</v>
      </c>
      <c r="BW158" s="989"/>
    </row>
    <row r="159" spans="1:75">
      <c r="A159" s="173"/>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3"/>
      <c r="AI159" s="173"/>
      <c r="AJ159" s="173"/>
      <c r="AK159" s="173"/>
      <c r="AL159" s="173"/>
      <c r="AM159" s="173"/>
      <c r="AN159" s="173"/>
      <c r="AO159" s="173"/>
      <c r="AP159" s="173"/>
      <c r="AQ159" s="229"/>
      <c r="AR159" s="235"/>
      <c r="AS159" s="229"/>
      <c r="AT159" s="229"/>
      <c r="AU159" s="173"/>
      <c r="AX159" s="18">
        <f>比較地域マスタ!AD94</f>
        <v>0</v>
      </c>
      <c r="AY159" s="18" t="str">
        <f>IF(IFERROR(比較地域マスタ!$AE94,"")=0,"",IFERROR(比較地域マスタ!$AE94,""))</f>
        <v/>
      </c>
      <c r="AZ159" s="16"/>
      <c r="BA159" s="22">
        <v>88</v>
      </c>
      <c r="BB159" s="22">
        <v>1</v>
      </c>
      <c r="BC159" s="18">
        <f t="shared" si="33"/>
        <v>0</v>
      </c>
      <c r="BD159" s="18" t="str">
        <f t="shared" si="34"/>
        <v/>
      </c>
      <c r="BE159" s="33" t="e">
        <f>VLOOKUP(BC159&amp;"_"&amp;$AZ$9,データシート3!A:AB,MATCH("ea_"&amp;"太陽光（建物系）"&amp;"_年間発電",データシート3!$A$1:$AB$1,0),0)/10^3+VLOOKUP(BC159&amp;"_"&amp;$AZ$9,データシート3!A:AB,MATCH("ea_"&amp;"太陽光（土地系）"&amp;"_年間発電",データシート3!$A$1:$AB$1,0),0)/10^3</f>
        <v>#N/A</v>
      </c>
      <c r="BF159" s="33" t="e">
        <f>VLOOKUP(BC159&amp;"_"&amp;$AZ$9,データシート3!A:AB,MATCH("ea_"&amp;"風力（陸上）"&amp;"_年間発電",データシート3!$A$1:$AB$1,0),0)/10^3</f>
        <v>#N/A</v>
      </c>
      <c r="BG159" s="33" t="e">
        <f>VLOOKUP(BC159&amp;"_"&amp;$AZ$9,データシート3!A:AB,MATCH("ea_"&amp;"中小水（河川）"&amp;"_年間発電",データシート3!$A$1:$AB$1,0),0)/10^3+VLOOKUP(BC159&amp;"_"&amp;$AZ$9,データシート3!A:AB,MATCH("ea_"&amp;"中小水（農業用水路）"&amp;"_年間発電",データシート3!$A$1:$AB$1,0),0)/10^3</f>
        <v>#N/A</v>
      </c>
      <c r="BH159" s="33" t="e">
        <f>VLOOKUP(BC159&amp;"_"&amp;$AZ$9,データシート3!A:AB,MATCH("ea_"&amp;"地熱（蒸気フラッシュ発電）"&amp;"_年間発電",データシート3!$A$1:$AB$1,0),0)/10^3+VLOOKUP(BC159&amp;"_"&amp;$AZ$9,データシート3!A:AB,MATCH("ea_"&amp;"地熱（バイナリー発電）"&amp;"_年間発電",データシート3!$A$1:$AB$1,0),0)/10^3+VLOOKUP(BC159&amp;"_"&amp;$AZ$9,データシート3!A:AB,MATCH("ea_"&amp;"地熱（低温バイナリー発電）"&amp;"_年間発電",データシート3!$A$1:$AB$1,0),0)/10^3</f>
        <v>#N/A</v>
      </c>
      <c r="BI159" s="33" t="e">
        <f t="shared" si="35"/>
        <v>#N/A</v>
      </c>
      <c r="BJ159" s="33" t="e">
        <f>(VLOOKUP($BC159&amp;"_"&amp;$AZ$8,データシート3!$A:$AN,MATCH("da_合計",データシート3!$A$1:$AN$1,0),0))/10^3</f>
        <v>#N/A</v>
      </c>
      <c r="BK159" s="33" t="e">
        <f t="shared" si="30"/>
        <v>#N/A</v>
      </c>
      <c r="BL159" s="33" t="e">
        <f t="shared" si="31"/>
        <v>#N/A</v>
      </c>
      <c r="BM159" s="33" t="e">
        <f t="shared" si="32"/>
        <v>#N/A</v>
      </c>
      <c r="BW159" s="989"/>
    </row>
    <row r="160" spans="1:75">
      <c r="A160" s="173"/>
      <c r="B160" s="173"/>
      <c r="C160" s="173"/>
      <c r="D160" s="173"/>
      <c r="E160" s="173"/>
      <c r="F160" s="173"/>
      <c r="G160" s="173"/>
      <c r="H160" s="173"/>
      <c r="I160" s="173"/>
      <c r="J160" s="173"/>
      <c r="K160" s="173"/>
      <c r="L160" s="173"/>
      <c r="M160" s="173"/>
      <c r="N160" s="173"/>
      <c r="O160" s="173"/>
      <c r="P160" s="173"/>
      <c r="Q160" s="173"/>
      <c r="R160" s="173"/>
      <c r="S160" s="173"/>
      <c r="T160" s="173"/>
      <c r="U160" s="173"/>
      <c r="V160" s="173"/>
      <c r="W160" s="173"/>
      <c r="X160" s="173"/>
      <c r="Y160" s="173"/>
      <c r="Z160" s="173"/>
      <c r="AA160" s="173"/>
      <c r="AB160" s="173"/>
      <c r="AC160" s="173"/>
      <c r="AD160" s="173"/>
      <c r="AE160" s="173"/>
      <c r="AF160" s="173"/>
      <c r="AG160" s="173"/>
      <c r="AH160" s="173"/>
      <c r="AI160" s="173"/>
      <c r="AJ160" s="173"/>
      <c r="AK160" s="173"/>
      <c r="AL160" s="173"/>
      <c r="AM160" s="173"/>
      <c r="AN160" s="173"/>
      <c r="AO160" s="173"/>
      <c r="AP160" s="173"/>
      <c r="AQ160" s="229"/>
      <c r="AR160" s="235"/>
      <c r="AS160" s="229"/>
      <c r="AT160" s="229"/>
      <c r="AU160" s="173"/>
      <c r="AX160" s="18">
        <f>比較地域マスタ!AD95</f>
        <v>0</v>
      </c>
      <c r="AY160" s="18" t="str">
        <f>IF(IFERROR(比較地域マスタ!$AE95,"")=0,"",IFERROR(比較地域マスタ!$AE95,""))</f>
        <v/>
      </c>
      <c r="AZ160" s="16"/>
      <c r="BA160" s="22">
        <v>89</v>
      </c>
      <c r="BB160" s="22">
        <v>1</v>
      </c>
      <c r="BC160" s="18">
        <f t="shared" si="33"/>
        <v>0</v>
      </c>
      <c r="BD160" s="18" t="str">
        <f t="shared" si="34"/>
        <v/>
      </c>
      <c r="BE160" s="33" t="e">
        <f>VLOOKUP(BC160&amp;"_"&amp;$AZ$9,データシート3!A:AB,MATCH("ea_"&amp;"太陽光（建物系）"&amp;"_年間発電",データシート3!$A$1:$AB$1,0),0)/10^3+VLOOKUP(BC160&amp;"_"&amp;$AZ$9,データシート3!A:AB,MATCH("ea_"&amp;"太陽光（土地系）"&amp;"_年間発電",データシート3!$A$1:$AB$1,0),0)/10^3</f>
        <v>#N/A</v>
      </c>
      <c r="BF160" s="33" t="e">
        <f>VLOOKUP(BC160&amp;"_"&amp;$AZ$9,データシート3!A:AB,MATCH("ea_"&amp;"風力（陸上）"&amp;"_年間発電",データシート3!$A$1:$AB$1,0),0)/10^3</f>
        <v>#N/A</v>
      </c>
      <c r="BG160" s="33" t="e">
        <f>VLOOKUP(BC160&amp;"_"&amp;$AZ$9,データシート3!A:AB,MATCH("ea_"&amp;"中小水（河川）"&amp;"_年間発電",データシート3!$A$1:$AB$1,0),0)/10^3+VLOOKUP(BC160&amp;"_"&amp;$AZ$9,データシート3!A:AB,MATCH("ea_"&amp;"中小水（農業用水路）"&amp;"_年間発電",データシート3!$A$1:$AB$1,0),0)/10^3</f>
        <v>#N/A</v>
      </c>
      <c r="BH160" s="33" t="e">
        <f>VLOOKUP(BC160&amp;"_"&amp;$AZ$9,データシート3!A:AB,MATCH("ea_"&amp;"地熱（蒸気フラッシュ発電）"&amp;"_年間発電",データシート3!$A$1:$AB$1,0),0)/10^3+VLOOKUP(BC160&amp;"_"&amp;$AZ$9,データシート3!A:AB,MATCH("ea_"&amp;"地熱（バイナリー発電）"&amp;"_年間発電",データシート3!$A$1:$AB$1,0),0)/10^3+VLOOKUP(BC160&amp;"_"&amp;$AZ$9,データシート3!A:AB,MATCH("ea_"&amp;"地熱（低温バイナリー発電）"&amp;"_年間発電",データシート3!$A$1:$AB$1,0),0)/10^3</f>
        <v>#N/A</v>
      </c>
      <c r="BI160" s="33" t="e">
        <f t="shared" si="35"/>
        <v>#N/A</v>
      </c>
      <c r="BJ160" s="33" t="e">
        <f>(VLOOKUP($BC160&amp;"_"&amp;$AZ$8,データシート3!$A:$AN,MATCH("da_合計",データシート3!$A$1:$AN$1,0),0))/10^3</f>
        <v>#N/A</v>
      </c>
      <c r="BK160" s="33" t="e">
        <f t="shared" si="30"/>
        <v>#N/A</v>
      </c>
      <c r="BL160" s="33" t="e">
        <f t="shared" si="31"/>
        <v>#N/A</v>
      </c>
      <c r="BM160" s="33" t="e">
        <f t="shared" si="32"/>
        <v>#N/A</v>
      </c>
      <c r="BW160" s="989"/>
    </row>
    <row r="161" spans="1:75">
      <c r="A161" s="173"/>
      <c r="B161" s="173"/>
      <c r="C161" s="173"/>
      <c r="D161" s="173"/>
      <c r="E161" s="173"/>
      <c r="F161" s="173"/>
      <c r="G161" s="173"/>
      <c r="H161" s="173"/>
      <c r="I161" s="173"/>
      <c r="J161" s="173"/>
      <c r="K161" s="173"/>
      <c r="L161" s="173"/>
      <c r="M161" s="173"/>
      <c r="N161" s="173"/>
      <c r="O161" s="173"/>
      <c r="P161" s="173"/>
      <c r="Q161" s="173"/>
      <c r="R161" s="173"/>
      <c r="S161" s="173"/>
      <c r="T161" s="173"/>
      <c r="U161" s="173"/>
      <c r="V161" s="173"/>
      <c r="W161" s="173"/>
      <c r="X161" s="173"/>
      <c r="Y161" s="173"/>
      <c r="Z161" s="173"/>
      <c r="AA161" s="173"/>
      <c r="AB161" s="173"/>
      <c r="AC161" s="173"/>
      <c r="AD161" s="173"/>
      <c r="AE161" s="173"/>
      <c r="AF161" s="173"/>
      <c r="AG161" s="173"/>
      <c r="AH161" s="173"/>
      <c r="AI161" s="173"/>
      <c r="AJ161" s="173"/>
      <c r="AK161" s="173"/>
      <c r="AL161" s="173"/>
      <c r="AM161" s="173"/>
      <c r="AN161" s="173"/>
      <c r="AO161" s="173"/>
      <c r="AP161" s="173"/>
      <c r="AQ161" s="229"/>
      <c r="AR161" s="235"/>
      <c r="AS161" s="229"/>
      <c r="AT161" s="229"/>
      <c r="AU161" s="173"/>
      <c r="AX161" s="18">
        <f>比較地域マスタ!AD96</f>
        <v>0</v>
      </c>
      <c r="AY161" s="18" t="str">
        <f>IF(IFERROR(比較地域マスタ!$AE96,"")=0,"",IFERROR(比較地域マスタ!$AE96,""))</f>
        <v/>
      </c>
      <c r="AZ161" s="16"/>
      <c r="BA161" s="22">
        <v>90</v>
      </c>
      <c r="BB161" s="22">
        <v>1</v>
      </c>
      <c r="BC161" s="18">
        <f t="shared" si="33"/>
        <v>0</v>
      </c>
      <c r="BD161" s="18" t="str">
        <f t="shared" si="34"/>
        <v/>
      </c>
      <c r="BE161" s="33" t="e">
        <f>VLOOKUP(BC161&amp;"_"&amp;$AZ$9,データシート3!A:AB,MATCH("ea_"&amp;"太陽光（建物系）"&amp;"_年間発電",データシート3!$A$1:$AB$1,0),0)/10^3+VLOOKUP(BC161&amp;"_"&amp;$AZ$9,データシート3!A:AB,MATCH("ea_"&amp;"太陽光（土地系）"&amp;"_年間発電",データシート3!$A$1:$AB$1,0),0)/10^3</f>
        <v>#N/A</v>
      </c>
      <c r="BF161" s="33" t="e">
        <f>VLOOKUP(BC161&amp;"_"&amp;$AZ$9,データシート3!A:AB,MATCH("ea_"&amp;"風力（陸上）"&amp;"_年間発電",データシート3!$A$1:$AB$1,0),0)/10^3</f>
        <v>#N/A</v>
      </c>
      <c r="BG161" s="33" t="e">
        <f>VLOOKUP(BC161&amp;"_"&amp;$AZ$9,データシート3!A:AB,MATCH("ea_"&amp;"中小水（河川）"&amp;"_年間発電",データシート3!$A$1:$AB$1,0),0)/10^3+VLOOKUP(BC161&amp;"_"&amp;$AZ$9,データシート3!A:AB,MATCH("ea_"&amp;"中小水（農業用水路）"&amp;"_年間発電",データシート3!$A$1:$AB$1,0),0)/10^3</f>
        <v>#N/A</v>
      </c>
      <c r="BH161" s="33" t="e">
        <f>VLOOKUP(BC161&amp;"_"&amp;$AZ$9,データシート3!A:AB,MATCH("ea_"&amp;"地熱（蒸気フラッシュ発電）"&amp;"_年間発電",データシート3!$A$1:$AB$1,0),0)/10^3+VLOOKUP(BC161&amp;"_"&amp;$AZ$9,データシート3!A:AB,MATCH("ea_"&amp;"地熱（バイナリー発電）"&amp;"_年間発電",データシート3!$A$1:$AB$1,0),0)/10^3+VLOOKUP(BC161&amp;"_"&amp;$AZ$9,データシート3!A:AB,MATCH("ea_"&amp;"地熱（低温バイナリー発電）"&amp;"_年間発電",データシート3!$A$1:$AB$1,0),0)/10^3</f>
        <v>#N/A</v>
      </c>
      <c r="BI161" s="33" t="e">
        <f t="shared" si="35"/>
        <v>#N/A</v>
      </c>
      <c r="BJ161" s="33" t="e">
        <f>(VLOOKUP($BC161&amp;"_"&amp;$AZ$8,データシート3!$A:$AN,MATCH("da_合計",データシート3!$A$1:$AN$1,0),0))/10^3</f>
        <v>#N/A</v>
      </c>
      <c r="BK161" s="33" t="e">
        <f t="shared" si="30"/>
        <v>#N/A</v>
      </c>
      <c r="BL161" s="33" t="e">
        <f t="shared" si="31"/>
        <v>#N/A</v>
      </c>
      <c r="BM161" s="33" t="e">
        <f t="shared" si="32"/>
        <v>#N/A</v>
      </c>
      <c r="BW161" s="989"/>
    </row>
    <row r="162" spans="1:75">
      <c r="A162" s="173"/>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173"/>
      <c r="X162" s="173"/>
      <c r="Y162" s="173"/>
      <c r="Z162" s="173"/>
      <c r="AA162" s="173"/>
      <c r="AB162" s="173"/>
      <c r="AC162" s="173"/>
      <c r="AD162" s="173"/>
      <c r="AE162" s="173"/>
      <c r="AF162" s="173"/>
      <c r="AG162" s="173"/>
      <c r="AH162" s="173"/>
      <c r="AI162" s="173"/>
      <c r="AJ162" s="173"/>
      <c r="AK162" s="173"/>
      <c r="AL162" s="173"/>
      <c r="AM162" s="173"/>
      <c r="AN162" s="173"/>
      <c r="AO162" s="173"/>
      <c r="AP162" s="173"/>
      <c r="AQ162" s="229"/>
      <c r="AR162" s="235"/>
      <c r="AS162" s="229"/>
      <c r="AT162" s="229"/>
      <c r="AU162" s="173"/>
      <c r="AX162" s="18">
        <f>比較地域マスタ!AD97</f>
        <v>0</v>
      </c>
      <c r="AY162" s="18" t="str">
        <f>IF(IFERROR(比較地域マスタ!$AE97,"")=0,"",IFERROR(比較地域マスタ!$AE97,""))</f>
        <v/>
      </c>
      <c r="AZ162" s="16"/>
      <c r="BA162" s="22">
        <v>91</v>
      </c>
      <c r="BB162" s="22">
        <v>2</v>
      </c>
      <c r="BC162" s="18">
        <f t="shared" si="33"/>
        <v>0</v>
      </c>
      <c r="BD162" s="18" t="str">
        <f t="shared" si="34"/>
        <v/>
      </c>
      <c r="BE162" s="33" t="e">
        <f>VLOOKUP(BC162&amp;"_"&amp;$AZ$9,データシート3!A:AB,MATCH("ea_"&amp;"太陽光（建物系）"&amp;"_年間発電",データシート3!$A$1:$AB$1,0),0)/10^3+VLOOKUP(BC162&amp;"_"&amp;$AZ$9,データシート3!A:AB,MATCH("ea_"&amp;"太陽光（土地系）"&amp;"_年間発電",データシート3!$A$1:$AB$1,0),0)/10^3</f>
        <v>#N/A</v>
      </c>
      <c r="BF162" s="33" t="e">
        <f>VLOOKUP(BC162&amp;"_"&amp;$AZ$9,データシート3!A:AB,MATCH("ea_"&amp;"風力（陸上）"&amp;"_年間発電",データシート3!$A$1:$AB$1,0),0)/10^3</f>
        <v>#N/A</v>
      </c>
      <c r="BG162" s="33" t="e">
        <f>VLOOKUP(BC162&amp;"_"&amp;$AZ$9,データシート3!A:AB,MATCH("ea_"&amp;"中小水（河川）"&amp;"_年間発電",データシート3!$A$1:$AB$1,0),0)/10^3+VLOOKUP(BC162&amp;"_"&amp;$AZ$9,データシート3!A:AB,MATCH("ea_"&amp;"中小水（農業用水路）"&amp;"_年間発電",データシート3!$A$1:$AB$1,0),0)/10^3</f>
        <v>#N/A</v>
      </c>
      <c r="BH162" s="33" t="e">
        <f>VLOOKUP(BC162&amp;"_"&amp;$AZ$9,データシート3!A:AB,MATCH("ea_"&amp;"地熱（蒸気フラッシュ発電）"&amp;"_年間発電",データシート3!$A$1:$AB$1,0),0)/10^3+VLOOKUP(BC162&amp;"_"&amp;$AZ$9,データシート3!A:AB,MATCH("ea_"&amp;"地熱（バイナリー発電）"&amp;"_年間発電",データシート3!$A$1:$AB$1,0),0)/10^3+VLOOKUP(BC162&amp;"_"&amp;$AZ$9,データシート3!A:AB,MATCH("ea_"&amp;"地熱（低温バイナリー発電）"&amp;"_年間発電",データシート3!$A$1:$AB$1,0),0)/10^3</f>
        <v>#N/A</v>
      </c>
      <c r="BI162" s="33" t="e">
        <f t="shared" si="35"/>
        <v>#N/A</v>
      </c>
      <c r="BJ162" s="33" t="e">
        <f>(VLOOKUP($BC162&amp;"_"&amp;$AZ$8,データシート3!$A:$AN,MATCH("da_合計",データシート3!$A$1:$AN$1,0),0))/10^3</f>
        <v>#N/A</v>
      </c>
      <c r="BK162" s="33" t="e">
        <f t="shared" si="30"/>
        <v>#N/A</v>
      </c>
      <c r="BL162" s="33" t="e">
        <f t="shared" si="31"/>
        <v>#N/A</v>
      </c>
      <c r="BM162" s="33" t="e">
        <f t="shared" si="32"/>
        <v>#N/A</v>
      </c>
      <c r="BW162" s="989"/>
    </row>
    <row r="163" spans="1:75">
      <c r="A163" s="173"/>
      <c r="B163" s="173"/>
      <c r="C163" s="173"/>
      <c r="D163" s="173"/>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c r="AI163" s="173"/>
      <c r="AJ163" s="173"/>
      <c r="AK163" s="173"/>
      <c r="AL163" s="173"/>
      <c r="AM163" s="173"/>
      <c r="AN163" s="173"/>
      <c r="AO163" s="173"/>
      <c r="AP163" s="173"/>
      <c r="AQ163" s="229"/>
      <c r="AR163" s="235"/>
      <c r="AS163" s="229"/>
      <c r="AT163" s="229"/>
      <c r="AU163" s="173"/>
      <c r="AX163" s="18">
        <f>比較地域マスタ!AD98</f>
        <v>0</v>
      </c>
      <c r="AY163" s="18" t="str">
        <f>IF(IFERROR(比較地域マスタ!$AE98,"")=0,"",IFERROR(比較地域マスタ!$AE98,""))</f>
        <v/>
      </c>
      <c r="AZ163" s="16"/>
      <c r="BA163" s="22">
        <v>92</v>
      </c>
      <c r="BB163" s="22">
        <v>2</v>
      </c>
      <c r="BC163" s="18">
        <f t="shared" si="33"/>
        <v>0</v>
      </c>
      <c r="BD163" s="18" t="str">
        <f t="shared" si="34"/>
        <v/>
      </c>
      <c r="BE163" s="33" t="e">
        <f>VLOOKUP(BC163&amp;"_"&amp;$AZ$9,データシート3!A:AB,MATCH("ea_"&amp;"太陽光（建物系）"&amp;"_年間発電",データシート3!$A$1:$AB$1,0),0)/10^3+VLOOKUP(BC163&amp;"_"&amp;$AZ$9,データシート3!A:AB,MATCH("ea_"&amp;"太陽光（土地系）"&amp;"_年間発電",データシート3!$A$1:$AB$1,0),0)/10^3</f>
        <v>#N/A</v>
      </c>
      <c r="BF163" s="33" t="e">
        <f>VLOOKUP(BC163&amp;"_"&amp;$AZ$9,データシート3!A:AB,MATCH("ea_"&amp;"風力（陸上）"&amp;"_年間発電",データシート3!$A$1:$AB$1,0),0)/10^3</f>
        <v>#N/A</v>
      </c>
      <c r="BG163" s="33" t="e">
        <f>VLOOKUP(BC163&amp;"_"&amp;$AZ$9,データシート3!A:AB,MATCH("ea_"&amp;"中小水（河川）"&amp;"_年間発電",データシート3!$A$1:$AB$1,0),0)/10^3+VLOOKUP(BC163&amp;"_"&amp;$AZ$9,データシート3!A:AB,MATCH("ea_"&amp;"中小水（農業用水路）"&amp;"_年間発電",データシート3!$A$1:$AB$1,0),0)/10^3</f>
        <v>#N/A</v>
      </c>
      <c r="BH163" s="33" t="e">
        <f>VLOOKUP(BC163&amp;"_"&amp;$AZ$9,データシート3!A:AB,MATCH("ea_"&amp;"地熱（蒸気フラッシュ発電）"&amp;"_年間発電",データシート3!$A$1:$AB$1,0),0)/10^3+VLOOKUP(BC163&amp;"_"&amp;$AZ$9,データシート3!A:AB,MATCH("ea_"&amp;"地熱（バイナリー発電）"&amp;"_年間発電",データシート3!$A$1:$AB$1,0),0)/10^3+VLOOKUP(BC163&amp;"_"&amp;$AZ$9,データシート3!A:AB,MATCH("ea_"&amp;"地熱（低温バイナリー発電）"&amp;"_年間発電",データシート3!$A$1:$AB$1,0),0)/10^3</f>
        <v>#N/A</v>
      </c>
      <c r="BI163" s="33" t="e">
        <f t="shared" si="35"/>
        <v>#N/A</v>
      </c>
      <c r="BJ163" s="33" t="e">
        <f>(VLOOKUP($BC163&amp;"_"&amp;$AZ$8,データシート3!$A:$AN,MATCH("da_合計",データシート3!$A$1:$AN$1,0),0))/10^3</f>
        <v>#N/A</v>
      </c>
      <c r="BK163" s="33" t="e">
        <f t="shared" si="30"/>
        <v>#N/A</v>
      </c>
      <c r="BL163" s="33" t="e">
        <f t="shared" si="31"/>
        <v>#N/A</v>
      </c>
      <c r="BM163" s="33" t="e">
        <f t="shared" si="32"/>
        <v>#N/A</v>
      </c>
      <c r="BW163" s="989"/>
    </row>
    <row r="164" spans="1:75">
      <c r="A164" s="173"/>
      <c r="B164" s="173"/>
      <c r="C164" s="173"/>
      <c r="D164" s="173"/>
      <c r="E164" s="173"/>
      <c r="F164" s="173"/>
      <c r="G164" s="173"/>
      <c r="H164" s="173"/>
      <c r="I164" s="173"/>
      <c r="J164" s="173"/>
      <c r="K164" s="173"/>
      <c r="L164" s="173"/>
      <c r="M164" s="173"/>
      <c r="N164" s="173"/>
      <c r="O164" s="173"/>
      <c r="P164" s="173"/>
      <c r="Q164" s="173"/>
      <c r="R164" s="173"/>
      <c r="S164" s="173"/>
      <c r="T164" s="173"/>
      <c r="U164" s="173"/>
      <c r="V164" s="173"/>
      <c r="W164" s="173"/>
      <c r="X164" s="173"/>
      <c r="Y164" s="173"/>
      <c r="Z164" s="173"/>
      <c r="AA164" s="173"/>
      <c r="AB164" s="173"/>
      <c r="AC164" s="173"/>
      <c r="AD164" s="173"/>
      <c r="AE164" s="173"/>
      <c r="AF164" s="173"/>
      <c r="AG164" s="173"/>
      <c r="AH164" s="173"/>
      <c r="AI164" s="173"/>
      <c r="AJ164" s="173"/>
      <c r="AK164" s="173"/>
      <c r="AL164" s="173"/>
      <c r="AM164" s="173"/>
      <c r="AN164" s="173"/>
      <c r="AO164" s="173"/>
      <c r="AP164" s="173"/>
      <c r="AQ164" s="229"/>
      <c r="AR164" s="235"/>
      <c r="AS164" s="229"/>
      <c r="AT164" s="229"/>
      <c r="AU164" s="173"/>
      <c r="AX164" s="18">
        <f>比較地域マスタ!AD99</f>
        <v>0</v>
      </c>
      <c r="AY164" s="18" t="str">
        <f>IF(IFERROR(比較地域マスタ!$AE99,"")=0,"",IFERROR(比較地域マスタ!$AE99,""))</f>
        <v/>
      </c>
      <c r="AZ164" s="16"/>
      <c r="BA164" s="22">
        <v>93</v>
      </c>
      <c r="BB164" s="22">
        <v>2</v>
      </c>
      <c r="BC164" s="18">
        <f t="shared" si="33"/>
        <v>0</v>
      </c>
      <c r="BD164" s="18" t="str">
        <f t="shared" si="34"/>
        <v/>
      </c>
      <c r="BE164" s="33" t="e">
        <f>VLOOKUP(BC164&amp;"_"&amp;$AZ$9,データシート3!A:AB,MATCH("ea_"&amp;"太陽光（建物系）"&amp;"_年間発電",データシート3!$A$1:$AB$1,0),0)/10^3+VLOOKUP(BC164&amp;"_"&amp;$AZ$9,データシート3!A:AB,MATCH("ea_"&amp;"太陽光（土地系）"&amp;"_年間発電",データシート3!$A$1:$AB$1,0),0)/10^3</f>
        <v>#N/A</v>
      </c>
      <c r="BF164" s="33" t="e">
        <f>VLOOKUP(BC164&amp;"_"&amp;$AZ$9,データシート3!A:AB,MATCH("ea_"&amp;"風力（陸上）"&amp;"_年間発電",データシート3!$A$1:$AB$1,0),0)/10^3</f>
        <v>#N/A</v>
      </c>
      <c r="BG164" s="33" t="e">
        <f>VLOOKUP(BC164&amp;"_"&amp;$AZ$9,データシート3!A:AB,MATCH("ea_"&amp;"中小水（河川）"&amp;"_年間発電",データシート3!$A$1:$AB$1,0),0)/10^3+VLOOKUP(BC164&amp;"_"&amp;$AZ$9,データシート3!A:AB,MATCH("ea_"&amp;"中小水（農業用水路）"&amp;"_年間発電",データシート3!$A$1:$AB$1,0),0)/10^3</f>
        <v>#N/A</v>
      </c>
      <c r="BH164" s="33" t="e">
        <f>VLOOKUP(BC164&amp;"_"&amp;$AZ$9,データシート3!A:AB,MATCH("ea_"&amp;"地熱（蒸気フラッシュ発電）"&amp;"_年間発電",データシート3!$A$1:$AB$1,0),0)/10^3+VLOOKUP(BC164&amp;"_"&amp;$AZ$9,データシート3!A:AB,MATCH("ea_"&amp;"地熱（バイナリー発電）"&amp;"_年間発電",データシート3!$A$1:$AB$1,0),0)/10^3+VLOOKUP(BC164&amp;"_"&amp;$AZ$9,データシート3!A:AB,MATCH("ea_"&amp;"地熱（低温バイナリー発電）"&amp;"_年間発電",データシート3!$A$1:$AB$1,0),0)/10^3</f>
        <v>#N/A</v>
      </c>
      <c r="BI164" s="33" t="e">
        <f t="shared" si="35"/>
        <v>#N/A</v>
      </c>
      <c r="BJ164" s="33" t="e">
        <f>(VLOOKUP($BC164&amp;"_"&amp;$AZ$8,データシート3!$A:$AN,MATCH("da_合計",データシート3!$A$1:$AN$1,0),0))/10^3</f>
        <v>#N/A</v>
      </c>
      <c r="BK164" s="33" t="e">
        <f t="shared" si="30"/>
        <v>#N/A</v>
      </c>
      <c r="BL164" s="33" t="e">
        <f t="shared" si="31"/>
        <v>#N/A</v>
      </c>
      <c r="BM164" s="33" t="e">
        <f t="shared" si="32"/>
        <v>#N/A</v>
      </c>
      <c r="BW164" s="989"/>
    </row>
    <row r="165" spans="1:75">
      <c r="A165" s="173"/>
      <c r="B165" s="173"/>
      <c r="C165" s="173"/>
      <c r="D165" s="173"/>
      <c r="E165" s="173"/>
      <c r="F165" s="173"/>
      <c r="G165" s="173"/>
      <c r="H165" s="173"/>
      <c r="I165" s="173"/>
      <c r="J165" s="173"/>
      <c r="K165" s="173"/>
      <c r="L165" s="173"/>
      <c r="M165" s="173"/>
      <c r="N165" s="173"/>
      <c r="O165" s="173"/>
      <c r="P165" s="173"/>
      <c r="Q165" s="173"/>
      <c r="R165" s="173"/>
      <c r="S165" s="173"/>
      <c r="T165" s="173"/>
      <c r="U165" s="173"/>
      <c r="V165" s="173"/>
      <c r="W165" s="173"/>
      <c r="X165" s="173"/>
      <c r="Y165" s="173"/>
      <c r="Z165" s="173"/>
      <c r="AA165" s="173"/>
      <c r="AB165" s="173"/>
      <c r="AC165" s="173"/>
      <c r="AD165" s="173"/>
      <c r="AE165" s="173"/>
      <c r="AF165" s="173"/>
      <c r="AG165" s="173"/>
      <c r="AH165" s="173"/>
      <c r="AI165" s="173"/>
      <c r="AJ165" s="173"/>
      <c r="AK165" s="173"/>
      <c r="AL165" s="173"/>
      <c r="AM165" s="173"/>
      <c r="AN165" s="173"/>
      <c r="AO165" s="173"/>
      <c r="AP165" s="173"/>
      <c r="AQ165" s="229"/>
      <c r="AR165" s="235"/>
      <c r="AS165" s="229"/>
      <c r="AT165" s="229"/>
      <c r="AU165" s="173"/>
      <c r="AX165" s="18">
        <f>比較地域マスタ!AD100</f>
        <v>0</v>
      </c>
      <c r="AY165" s="18" t="str">
        <f>IF(IFERROR(比較地域マスタ!$AE100,"")=0,"",IFERROR(比較地域マスタ!$AE100,""))</f>
        <v/>
      </c>
      <c r="AZ165" s="16"/>
      <c r="BA165" s="22">
        <v>94</v>
      </c>
      <c r="BB165" s="22">
        <v>2</v>
      </c>
      <c r="BC165" s="18">
        <f t="shared" si="33"/>
        <v>0</v>
      </c>
      <c r="BD165" s="18" t="str">
        <f t="shared" si="34"/>
        <v/>
      </c>
      <c r="BE165" s="33" t="e">
        <f>VLOOKUP(BC165&amp;"_"&amp;$AZ$9,データシート3!A:AB,MATCH("ea_"&amp;"太陽光（建物系）"&amp;"_年間発電",データシート3!$A$1:$AB$1,0),0)/10^3+VLOOKUP(BC165&amp;"_"&amp;$AZ$9,データシート3!A:AB,MATCH("ea_"&amp;"太陽光（土地系）"&amp;"_年間発電",データシート3!$A$1:$AB$1,0),0)/10^3</f>
        <v>#N/A</v>
      </c>
      <c r="BF165" s="33" t="e">
        <f>VLOOKUP(BC165&amp;"_"&amp;$AZ$9,データシート3!A:AB,MATCH("ea_"&amp;"風力（陸上）"&amp;"_年間発電",データシート3!$A$1:$AB$1,0),0)/10^3</f>
        <v>#N/A</v>
      </c>
      <c r="BG165" s="33" t="e">
        <f>VLOOKUP(BC165&amp;"_"&amp;$AZ$9,データシート3!A:AB,MATCH("ea_"&amp;"中小水（河川）"&amp;"_年間発電",データシート3!$A$1:$AB$1,0),0)/10^3+VLOOKUP(BC165&amp;"_"&amp;$AZ$9,データシート3!A:AB,MATCH("ea_"&amp;"中小水（農業用水路）"&amp;"_年間発電",データシート3!$A$1:$AB$1,0),0)/10^3</f>
        <v>#N/A</v>
      </c>
      <c r="BH165" s="33" t="e">
        <f>VLOOKUP(BC165&amp;"_"&amp;$AZ$9,データシート3!A:AB,MATCH("ea_"&amp;"地熱（蒸気フラッシュ発電）"&amp;"_年間発電",データシート3!$A$1:$AB$1,0),0)/10^3+VLOOKUP(BC165&amp;"_"&amp;$AZ$9,データシート3!A:AB,MATCH("ea_"&amp;"地熱（バイナリー発電）"&amp;"_年間発電",データシート3!$A$1:$AB$1,0),0)/10^3+VLOOKUP(BC165&amp;"_"&amp;$AZ$9,データシート3!A:AB,MATCH("ea_"&amp;"地熱（低温バイナリー発電）"&amp;"_年間発電",データシート3!$A$1:$AB$1,0),0)/10^3</f>
        <v>#N/A</v>
      </c>
      <c r="BI165" s="33" t="e">
        <f t="shared" si="35"/>
        <v>#N/A</v>
      </c>
      <c r="BJ165" s="33" t="e">
        <f>(VLOOKUP($BC165&amp;"_"&amp;$AZ$8,データシート3!$A:$AN,MATCH("da_合計",データシート3!$A$1:$AN$1,0),0))/10^3</f>
        <v>#N/A</v>
      </c>
      <c r="BK165" s="33" t="e">
        <f t="shared" si="30"/>
        <v>#N/A</v>
      </c>
      <c r="BL165" s="33" t="e">
        <f t="shared" si="31"/>
        <v>#N/A</v>
      </c>
      <c r="BM165" s="33" t="e">
        <f t="shared" si="32"/>
        <v>#N/A</v>
      </c>
      <c r="BW165" s="989"/>
    </row>
    <row r="166" spans="1:75">
      <c r="A166" s="173"/>
      <c r="B166" s="173"/>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173"/>
      <c r="AL166" s="173"/>
      <c r="AM166" s="173"/>
      <c r="AN166" s="173"/>
      <c r="AO166" s="173"/>
      <c r="AP166" s="173"/>
      <c r="AQ166" s="229"/>
      <c r="AR166" s="235"/>
      <c r="AS166" s="229"/>
      <c r="AT166" s="229"/>
      <c r="AU166" s="173"/>
      <c r="AX166" s="18">
        <f>比較地域マスタ!AD101</f>
        <v>0</v>
      </c>
      <c r="AY166" s="18" t="str">
        <f>IF(IFERROR(比較地域マスタ!$AE101,"")=0,"",IFERROR(比較地域マスタ!$AE101,""))</f>
        <v/>
      </c>
      <c r="AZ166" s="16"/>
      <c r="BA166" s="22">
        <v>95</v>
      </c>
      <c r="BB166" s="22">
        <v>2</v>
      </c>
      <c r="BC166" s="18">
        <f t="shared" si="33"/>
        <v>0</v>
      </c>
      <c r="BD166" s="18" t="str">
        <f t="shared" si="34"/>
        <v/>
      </c>
      <c r="BE166" s="33" t="e">
        <f>VLOOKUP(BC166&amp;"_"&amp;$AZ$9,データシート3!A:AB,MATCH("ea_"&amp;"太陽光（建物系）"&amp;"_年間発電",データシート3!$A$1:$AB$1,0),0)/10^3+VLOOKUP(BC166&amp;"_"&amp;$AZ$9,データシート3!A:AB,MATCH("ea_"&amp;"太陽光（土地系）"&amp;"_年間発電",データシート3!$A$1:$AB$1,0),0)/10^3</f>
        <v>#N/A</v>
      </c>
      <c r="BF166" s="33" t="e">
        <f>VLOOKUP(BC166&amp;"_"&amp;$AZ$9,データシート3!A:AB,MATCH("ea_"&amp;"風力（陸上）"&amp;"_年間発電",データシート3!$A$1:$AB$1,0),0)/10^3</f>
        <v>#N/A</v>
      </c>
      <c r="BG166" s="33" t="e">
        <f>VLOOKUP(BC166&amp;"_"&amp;$AZ$9,データシート3!A:AB,MATCH("ea_"&amp;"中小水（河川）"&amp;"_年間発電",データシート3!$A$1:$AB$1,0),0)/10^3+VLOOKUP(BC166&amp;"_"&amp;$AZ$9,データシート3!A:AB,MATCH("ea_"&amp;"中小水（農業用水路）"&amp;"_年間発電",データシート3!$A$1:$AB$1,0),0)/10^3</f>
        <v>#N/A</v>
      </c>
      <c r="BH166" s="33" t="e">
        <f>VLOOKUP(BC166&amp;"_"&amp;$AZ$9,データシート3!A:AB,MATCH("ea_"&amp;"地熱（蒸気フラッシュ発電）"&amp;"_年間発電",データシート3!$A$1:$AB$1,0),0)/10^3+VLOOKUP(BC166&amp;"_"&amp;$AZ$9,データシート3!A:AB,MATCH("ea_"&amp;"地熱（バイナリー発電）"&amp;"_年間発電",データシート3!$A$1:$AB$1,0),0)/10^3+VLOOKUP(BC166&amp;"_"&amp;$AZ$9,データシート3!A:AB,MATCH("ea_"&amp;"地熱（低温バイナリー発電）"&amp;"_年間発電",データシート3!$A$1:$AB$1,0),0)/10^3</f>
        <v>#N/A</v>
      </c>
      <c r="BI166" s="33" t="e">
        <f t="shared" si="35"/>
        <v>#N/A</v>
      </c>
      <c r="BJ166" s="33" t="e">
        <f>(VLOOKUP($BC166&amp;"_"&amp;$AZ$8,データシート3!$A:$AN,MATCH("da_合計",データシート3!$A$1:$AN$1,0),0))/10^3</f>
        <v>#N/A</v>
      </c>
      <c r="BK166" s="33" t="e">
        <f t="shared" si="30"/>
        <v>#N/A</v>
      </c>
      <c r="BL166" s="33" t="e">
        <f t="shared" si="31"/>
        <v>#N/A</v>
      </c>
      <c r="BM166" s="33" t="e">
        <f t="shared" si="32"/>
        <v>#N/A</v>
      </c>
      <c r="BW166" s="989"/>
    </row>
    <row r="167" spans="1:75">
      <c r="A167" s="173"/>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173"/>
      <c r="X167" s="173"/>
      <c r="Y167" s="173"/>
      <c r="Z167" s="173"/>
      <c r="AA167" s="173"/>
      <c r="AB167" s="173"/>
      <c r="AC167" s="173"/>
      <c r="AD167" s="173"/>
      <c r="AE167" s="173"/>
      <c r="AF167" s="173"/>
      <c r="AG167" s="173"/>
      <c r="AH167" s="173"/>
      <c r="AI167" s="173"/>
      <c r="AJ167" s="173"/>
      <c r="AK167" s="173"/>
      <c r="AL167" s="173"/>
      <c r="AM167" s="173"/>
      <c r="AN167" s="173"/>
      <c r="AO167" s="173"/>
      <c r="AP167" s="173"/>
      <c r="AQ167" s="229"/>
      <c r="AR167" s="235"/>
      <c r="AS167" s="229"/>
      <c r="AT167" s="229"/>
      <c r="AU167" s="173"/>
      <c r="AX167" s="18">
        <f>比較地域マスタ!AD102</f>
        <v>0</v>
      </c>
      <c r="AY167" s="18" t="str">
        <f>IF(IFERROR(比較地域マスタ!$AE102,"")=0,"",IFERROR(比較地域マスタ!$AE102,""))</f>
        <v/>
      </c>
      <c r="AZ167" s="16"/>
      <c r="BA167" s="22">
        <v>96</v>
      </c>
      <c r="BB167" s="22">
        <v>2</v>
      </c>
      <c r="BC167" s="18">
        <f t="shared" si="33"/>
        <v>0</v>
      </c>
      <c r="BD167" s="18" t="str">
        <f t="shared" si="34"/>
        <v/>
      </c>
      <c r="BE167" s="33" t="e">
        <f>VLOOKUP(BC167&amp;"_"&amp;$AZ$9,データシート3!A:AB,MATCH("ea_"&amp;"太陽光（建物系）"&amp;"_年間発電",データシート3!$A$1:$AB$1,0),0)/10^3+VLOOKUP(BC167&amp;"_"&amp;$AZ$9,データシート3!A:AB,MATCH("ea_"&amp;"太陽光（土地系）"&amp;"_年間発電",データシート3!$A$1:$AB$1,0),0)/10^3</f>
        <v>#N/A</v>
      </c>
      <c r="BF167" s="33" t="e">
        <f>VLOOKUP(BC167&amp;"_"&amp;$AZ$9,データシート3!A:AB,MATCH("ea_"&amp;"風力（陸上）"&amp;"_年間発電",データシート3!$A$1:$AB$1,0),0)/10^3</f>
        <v>#N/A</v>
      </c>
      <c r="BG167" s="33" t="e">
        <f>VLOOKUP(BC167&amp;"_"&amp;$AZ$9,データシート3!A:AB,MATCH("ea_"&amp;"中小水（河川）"&amp;"_年間発電",データシート3!$A$1:$AB$1,0),0)/10^3+VLOOKUP(BC167&amp;"_"&amp;$AZ$9,データシート3!A:AB,MATCH("ea_"&amp;"中小水（農業用水路）"&amp;"_年間発電",データシート3!$A$1:$AB$1,0),0)/10^3</f>
        <v>#N/A</v>
      </c>
      <c r="BH167" s="33" t="e">
        <f>VLOOKUP(BC167&amp;"_"&amp;$AZ$9,データシート3!A:AB,MATCH("ea_"&amp;"地熱（蒸気フラッシュ発電）"&amp;"_年間発電",データシート3!$A$1:$AB$1,0),0)/10^3+VLOOKUP(BC167&amp;"_"&amp;$AZ$9,データシート3!A:AB,MATCH("ea_"&amp;"地熱（バイナリー発電）"&amp;"_年間発電",データシート3!$A$1:$AB$1,0),0)/10^3+VLOOKUP(BC167&amp;"_"&amp;$AZ$9,データシート3!A:AB,MATCH("ea_"&amp;"地熱（低温バイナリー発電）"&amp;"_年間発電",データシート3!$A$1:$AB$1,0),0)/10^3</f>
        <v>#N/A</v>
      </c>
      <c r="BI167" s="33" t="e">
        <f t="shared" si="35"/>
        <v>#N/A</v>
      </c>
      <c r="BJ167" s="33" t="e">
        <f>(VLOOKUP($BC167&amp;"_"&amp;$AZ$8,データシート3!$A:$AN,MATCH("da_合計",データシート3!$A$1:$AN$1,0),0))/10^3</f>
        <v>#N/A</v>
      </c>
      <c r="BK167" s="33" t="e">
        <f t="shared" si="30"/>
        <v>#N/A</v>
      </c>
      <c r="BL167" s="33" t="e">
        <f t="shared" si="31"/>
        <v>#N/A</v>
      </c>
      <c r="BM167" s="33" t="e">
        <f t="shared" si="32"/>
        <v>#N/A</v>
      </c>
      <c r="BW167" s="989"/>
    </row>
    <row r="168" spans="1:75">
      <c r="A168" s="173"/>
      <c r="B168" s="173"/>
      <c r="C168" s="173"/>
      <c r="D168" s="173"/>
      <c r="E168" s="173"/>
      <c r="F168" s="173"/>
      <c r="G168" s="173"/>
      <c r="H168" s="173"/>
      <c r="I168" s="173"/>
      <c r="J168" s="173"/>
      <c r="K168" s="173"/>
      <c r="L168" s="173"/>
      <c r="M168" s="173"/>
      <c r="N168" s="173"/>
      <c r="O168" s="173"/>
      <c r="P168" s="173"/>
      <c r="Q168" s="173"/>
      <c r="R168" s="173"/>
      <c r="S168" s="173"/>
      <c r="T168" s="173"/>
      <c r="U168" s="173"/>
      <c r="V168" s="173"/>
      <c r="W168" s="173"/>
      <c r="X168" s="173"/>
      <c r="Y168" s="173"/>
      <c r="Z168" s="173"/>
      <c r="AA168" s="173"/>
      <c r="AB168" s="173"/>
      <c r="AC168" s="173"/>
      <c r="AD168" s="173"/>
      <c r="AE168" s="173"/>
      <c r="AF168" s="173"/>
      <c r="AG168" s="173"/>
      <c r="AH168" s="173"/>
      <c r="AI168" s="173"/>
      <c r="AJ168" s="173"/>
      <c r="AK168" s="173"/>
      <c r="AL168" s="173"/>
      <c r="AM168" s="173"/>
      <c r="AN168" s="173"/>
      <c r="AO168" s="173"/>
      <c r="AP168" s="173"/>
      <c r="AQ168" s="229"/>
      <c r="AR168" s="235"/>
      <c r="AS168" s="229"/>
      <c r="AT168" s="229"/>
      <c r="AU168" s="173"/>
      <c r="AX168" s="18">
        <f>比較地域マスタ!AD103</f>
        <v>0</v>
      </c>
      <c r="AY168" s="18" t="str">
        <f>IF(IFERROR(比較地域マスタ!$AE103,"")=0,"",IFERROR(比較地域マスタ!$AE103,""))</f>
        <v/>
      </c>
      <c r="AZ168" s="16"/>
      <c r="BA168" s="22">
        <v>97</v>
      </c>
      <c r="BB168" s="22">
        <v>2</v>
      </c>
      <c r="BC168" s="18">
        <f t="shared" si="33"/>
        <v>0</v>
      </c>
      <c r="BD168" s="18" t="str">
        <f t="shared" si="34"/>
        <v/>
      </c>
      <c r="BE168" s="33" t="e">
        <f>VLOOKUP(BC168&amp;"_"&amp;$AZ$9,データシート3!A:AB,MATCH("ea_"&amp;"太陽光（建物系）"&amp;"_年間発電",データシート3!$A$1:$AB$1,0),0)/10^3+VLOOKUP(BC168&amp;"_"&amp;$AZ$9,データシート3!A:AB,MATCH("ea_"&amp;"太陽光（土地系）"&amp;"_年間発電",データシート3!$A$1:$AB$1,0),0)/10^3</f>
        <v>#N/A</v>
      </c>
      <c r="BF168" s="33" t="e">
        <f>VLOOKUP(BC168&amp;"_"&amp;$AZ$9,データシート3!A:AB,MATCH("ea_"&amp;"風力（陸上）"&amp;"_年間発電",データシート3!$A$1:$AB$1,0),0)/10^3</f>
        <v>#N/A</v>
      </c>
      <c r="BG168" s="33" t="e">
        <f>VLOOKUP(BC168&amp;"_"&amp;$AZ$9,データシート3!A:AB,MATCH("ea_"&amp;"中小水（河川）"&amp;"_年間発電",データシート3!$A$1:$AB$1,0),0)/10^3+VLOOKUP(BC168&amp;"_"&amp;$AZ$9,データシート3!A:AB,MATCH("ea_"&amp;"中小水（農業用水路）"&amp;"_年間発電",データシート3!$A$1:$AB$1,0),0)/10^3</f>
        <v>#N/A</v>
      </c>
      <c r="BH168" s="33" t="e">
        <f>VLOOKUP(BC168&amp;"_"&amp;$AZ$9,データシート3!A:AB,MATCH("ea_"&amp;"地熱（蒸気フラッシュ発電）"&amp;"_年間発電",データシート3!$A$1:$AB$1,0),0)/10^3+VLOOKUP(BC168&amp;"_"&amp;$AZ$9,データシート3!A:AB,MATCH("ea_"&amp;"地熱（バイナリー発電）"&amp;"_年間発電",データシート3!$A$1:$AB$1,0),0)/10^3+VLOOKUP(BC168&amp;"_"&amp;$AZ$9,データシート3!A:AB,MATCH("ea_"&amp;"地熱（低温バイナリー発電）"&amp;"_年間発電",データシート3!$A$1:$AB$1,0),0)/10^3</f>
        <v>#N/A</v>
      </c>
      <c r="BI168" s="33" t="e">
        <f t="shared" si="35"/>
        <v>#N/A</v>
      </c>
      <c r="BJ168" s="33" t="e">
        <f>(VLOOKUP($BC168&amp;"_"&amp;$AZ$8,データシート3!$A:$AN,MATCH("da_合計",データシート3!$A$1:$AN$1,0),0))/10^3</f>
        <v>#N/A</v>
      </c>
      <c r="BK168" s="33" t="e">
        <f t="shared" ref="BK168:BK199" si="36">BI168-BJ168</f>
        <v>#N/A</v>
      </c>
      <c r="BL168" s="33" t="e">
        <f t="shared" ref="BL168:BL199" si="37">IF(BK168&gt;0,0,BK168)</f>
        <v>#N/A</v>
      </c>
      <c r="BM168" s="33" t="e">
        <f t="shared" ref="BM168:BM199" si="38">IF(BK168&gt;0,BK168,0)</f>
        <v>#N/A</v>
      </c>
      <c r="BW168" s="989"/>
    </row>
    <row r="169" spans="1:75">
      <c r="A169" s="173"/>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c r="AO169" s="173"/>
      <c r="AP169" s="173"/>
      <c r="AQ169" s="229"/>
      <c r="AR169" s="235"/>
      <c r="AS169" s="229"/>
      <c r="AT169" s="229"/>
      <c r="AU169" s="173"/>
      <c r="AX169" s="18">
        <f>比較地域マスタ!AD104</f>
        <v>0</v>
      </c>
      <c r="AY169" s="18" t="str">
        <f>IF(IFERROR(比較地域マスタ!$AE104,"")=0,"",IFERROR(比較地域マスタ!$AE104,""))</f>
        <v/>
      </c>
      <c r="AZ169" s="16"/>
      <c r="BA169" s="22">
        <v>98</v>
      </c>
      <c r="BB169" s="22">
        <v>2</v>
      </c>
      <c r="BC169" s="18">
        <f t="shared" si="33"/>
        <v>0</v>
      </c>
      <c r="BD169" s="18" t="str">
        <f t="shared" si="34"/>
        <v/>
      </c>
      <c r="BE169" s="33" t="e">
        <f>VLOOKUP(BC169&amp;"_"&amp;$AZ$9,データシート3!A:AB,MATCH("ea_"&amp;"太陽光（建物系）"&amp;"_年間発電",データシート3!$A$1:$AB$1,0),0)/10^3+VLOOKUP(BC169&amp;"_"&amp;$AZ$9,データシート3!A:AB,MATCH("ea_"&amp;"太陽光（土地系）"&amp;"_年間発電",データシート3!$A$1:$AB$1,0),0)/10^3</f>
        <v>#N/A</v>
      </c>
      <c r="BF169" s="33" t="e">
        <f>VLOOKUP(BC169&amp;"_"&amp;$AZ$9,データシート3!A:AB,MATCH("ea_"&amp;"風力（陸上）"&amp;"_年間発電",データシート3!$A$1:$AB$1,0),0)/10^3</f>
        <v>#N/A</v>
      </c>
      <c r="BG169" s="33" t="e">
        <f>VLOOKUP(BC169&amp;"_"&amp;$AZ$9,データシート3!A:AB,MATCH("ea_"&amp;"中小水（河川）"&amp;"_年間発電",データシート3!$A$1:$AB$1,0),0)/10^3+VLOOKUP(BC169&amp;"_"&amp;$AZ$9,データシート3!A:AB,MATCH("ea_"&amp;"中小水（農業用水路）"&amp;"_年間発電",データシート3!$A$1:$AB$1,0),0)/10^3</f>
        <v>#N/A</v>
      </c>
      <c r="BH169" s="33" t="e">
        <f>VLOOKUP(BC169&amp;"_"&amp;$AZ$9,データシート3!A:AB,MATCH("ea_"&amp;"地熱（蒸気フラッシュ発電）"&amp;"_年間発電",データシート3!$A$1:$AB$1,0),0)/10^3+VLOOKUP(BC169&amp;"_"&amp;$AZ$9,データシート3!A:AB,MATCH("ea_"&amp;"地熱（バイナリー発電）"&amp;"_年間発電",データシート3!$A$1:$AB$1,0),0)/10^3+VLOOKUP(BC169&amp;"_"&amp;$AZ$9,データシート3!A:AB,MATCH("ea_"&amp;"地熱（低温バイナリー発電）"&amp;"_年間発電",データシート3!$A$1:$AB$1,0),0)/10^3</f>
        <v>#N/A</v>
      </c>
      <c r="BI169" s="33" t="e">
        <f t="shared" si="35"/>
        <v>#N/A</v>
      </c>
      <c r="BJ169" s="33" t="e">
        <f>(VLOOKUP($BC169&amp;"_"&amp;$AZ$8,データシート3!$A:$AN,MATCH("da_合計",データシート3!$A$1:$AN$1,0),0))/10^3</f>
        <v>#N/A</v>
      </c>
      <c r="BK169" s="33" t="e">
        <f t="shared" si="36"/>
        <v>#N/A</v>
      </c>
      <c r="BL169" s="33" t="e">
        <f t="shared" si="37"/>
        <v>#N/A</v>
      </c>
      <c r="BM169" s="33" t="e">
        <f t="shared" si="38"/>
        <v>#N/A</v>
      </c>
      <c r="BW169" s="989"/>
    </row>
    <row r="170" spans="1:75">
      <c r="A170" s="173"/>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173"/>
      <c r="X170" s="173"/>
      <c r="Y170" s="173"/>
      <c r="Z170" s="173"/>
      <c r="AA170" s="173"/>
      <c r="AB170" s="173"/>
      <c r="AC170" s="173"/>
      <c r="AD170" s="173"/>
      <c r="AE170" s="173"/>
      <c r="AF170" s="173"/>
      <c r="AG170" s="173"/>
      <c r="AH170" s="173"/>
      <c r="AI170" s="173"/>
      <c r="AJ170" s="173"/>
      <c r="AK170" s="173"/>
      <c r="AL170" s="173"/>
      <c r="AM170" s="173"/>
      <c r="AN170" s="173"/>
      <c r="AO170" s="173"/>
      <c r="AP170" s="173"/>
      <c r="AQ170" s="229"/>
      <c r="AR170" s="235"/>
      <c r="AS170" s="229"/>
      <c r="AT170" s="229"/>
      <c r="AU170" s="173"/>
      <c r="AX170" s="18">
        <f>比較地域マスタ!AD105</f>
        <v>0</v>
      </c>
      <c r="AY170" s="18" t="str">
        <f>IF(IFERROR(比較地域マスタ!$AE105,"")=0,"",IFERROR(比較地域マスタ!$AE105,""))</f>
        <v/>
      </c>
      <c r="AZ170" s="16"/>
      <c r="BA170" s="22">
        <v>99</v>
      </c>
      <c r="BB170" s="22">
        <v>2</v>
      </c>
      <c r="BC170" s="18">
        <f t="shared" si="33"/>
        <v>0</v>
      </c>
      <c r="BD170" s="18" t="str">
        <f t="shared" si="34"/>
        <v/>
      </c>
      <c r="BE170" s="33" t="e">
        <f>VLOOKUP(BC170&amp;"_"&amp;$AZ$9,データシート3!A:AB,MATCH("ea_"&amp;"太陽光（建物系）"&amp;"_年間発電",データシート3!$A$1:$AB$1,0),0)/10^3+VLOOKUP(BC170&amp;"_"&amp;$AZ$9,データシート3!A:AB,MATCH("ea_"&amp;"太陽光（土地系）"&amp;"_年間発電",データシート3!$A$1:$AB$1,0),0)/10^3</f>
        <v>#N/A</v>
      </c>
      <c r="BF170" s="33" t="e">
        <f>VLOOKUP(BC170&amp;"_"&amp;$AZ$9,データシート3!A:AB,MATCH("ea_"&amp;"風力（陸上）"&amp;"_年間発電",データシート3!$A$1:$AB$1,0),0)/10^3</f>
        <v>#N/A</v>
      </c>
      <c r="BG170" s="33" t="e">
        <f>VLOOKUP(BC170&amp;"_"&amp;$AZ$9,データシート3!A:AB,MATCH("ea_"&amp;"中小水（河川）"&amp;"_年間発電",データシート3!$A$1:$AB$1,0),0)/10^3+VLOOKUP(BC170&amp;"_"&amp;$AZ$9,データシート3!A:AB,MATCH("ea_"&amp;"中小水（農業用水路）"&amp;"_年間発電",データシート3!$A$1:$AB$1,0),0)/10^3</f>
        <v>#N/A</v>
      </c>
      <c r="BH170" s="33" t="e">
        <f>VLOOKUP(BC170&amp;"_"&amp;$AZ$9,データシート3!A:AB,MATCH("ea_"&amp;"地熱（蒸気フラッシュ発電）"&amp;"_年間発電",データシート3!$A$1:$AB$1,0),0)/10^3+VLOOKUP(BC170&amp;"_"&amp;$AZ$9,データシート3!A:AB,MATCH("ea_"&amp;"地熱（バイナリー発電）"&amp;"_年間発電",データシート3!$A$1:$AB$1,0),0)/10^3+VLOOKUP(BC170&amp;"_"&amp;$AZ$9,データシート3!A:AB,MATCH("ea_"&amp;"地熱（低温バイナリー発電）"&amp;"_年間発電",データシート3!$A$1:$AB$1,0),0)/10^3</f>
        <v>#N/A</v>
      </c>
      <c r="BI170" s="33" t="e">
        <f t="shared" si="35"/>
        <v>#N/A</v>
      </c>
      <c r="BJ170" s="33" t="e">
        <f>(VLOOKUP($BC170&amp;"_"&amp;$AZ$8,データシート3!$A:$AN,MATCH("da_合計",データシート3!$A$1:$AN$1,0),0))/10^3</f>
        <v>#N/A</v>
      </c>
      <c r="BK170" s="33" t="e">
        <f t="shared" si="36"/>
        <v>#N/A</v>
      </c>
      <c r="BL170" s="33" t="e">
        <f t="shared" si="37"/>
        <v>#N/A</v>
      </c>
      <c r="BM170" s="33" t="e">
        <f t="shared" si="38"/>
        <v>#N/A</v>
      </c>
      <c r="BW170" s="989"/>
    </row>
    <row r="171" spans="1:75">
      <c r="A171" s="173"/>
      <c r="B171" s="173"/>
      <c r="C171" s="173"/>
      <c r="D171" s="173"/>
      <c r="E171" s="173"/>
      <c r="F171" s="173"/>
      <c r="G171" s="173"/>
      <c r="H171" s="173"/>
      <c r="I171" s="173"/>
      <c r="J171" s="173"/>
      <c r="K171" s="173"/>
      <c r="L171" s="173"/>
      <c r="M171" s="173"/>
      <c r="N171" s="173"/>
      <c r="O171" s="173"/>
      <c r="P171" s="173"/>
      <c r="Q171" s="173"/>
      <c r="R171" s="173"/>
      <c r="S171" s="173"/>
      <c r="T171" s="173"/>
      <c r="U171" s="173"/>
      <c r="V171" s="173"/>
      <c r="W171" s="173"/>
      <c r="X171" s="173"/>
      <c r="Y171" s="173"/>
      <c r="Z171" s="173"/>
      <c r="AA171" s="173"/>
      <c r="AB171" s="173"/>
      <c r="AC171" s="173"/>
      <c r="AD171" s="173"/>
      <c r="AE171" s="173"/>
      <c r="AF171" s="173"/>
      <c r="AG171" s="173"/>
      <c r="AH171" s="173"/>
      <c r="AI171" s="173"/>
      <c r="AJ171" s="173"/>
      <c r="AK171" s="173"/>
      <c r="AL171" s="173"/>
      <c r="AM171" s="173"/>
      <c r="AN171" s="173"/>
      <c r="AO171" s="173"/>
      <c r="AP171" s="173"/>
      <c r="AQ171" s="229"/>
      <c r="AR171" s="235"/>
      <c r="AS171" s="229"/>
      <c r="AT171" s="229"/>
      <c r="AU171" s="173"/>
      <c r="AX171" s="18">
        <f>比較地域マスタ!AD106</f>
        <v>0</v>
      </c>
      <c r="AY171" s="18" t="str">
        <f>IF(IFERROR(比較地域マスタ!$AE106,"")=0,"",IFERROR(比較地域マスタ!$AE106,""))</f>
        <v/>
      </c>
      <c r="AZ171" s="16"/>
      <c r="BA171" s="22">
        <v>100</v>
      </c>
      <c r="BB171" s="22">
        <v>2</v>
      </c>
      <c r="BC171" s="18">
        <f t="shared" si="33"/>
        <v>0</v>
      </c>
      <c r="BD171" s="18" t="str">
        <f t="shared" si="34"/>
        <v/>
      </c>
      <c r="BE171" s="33" t="e">
        <f>VLOOKUP(BC171&amp;"_"&amp;$AZ$9,データシート3!A:AB,MATCH("ea_"&amp;"太陽光（建物系）"&amp;"_年間発電",データシート3!$A$1:$AB$1,0),0)/10^3+VLOOKUP(BC171&amp;"_"&amp;$AZ$9,データシート3!A:AB,MATCH("ea_"&amp;"太陽光（土地系）"&amp;"_年間発電",データシート3!$A$1:$AB$1,0),0)/10^3</f>
        <v>#N/A</v>
      </c>
      <c r="BF171" s="33" t="e">
        <f>VLOOKUP(BC171&amp;"_"&amp;$AZ$9,データシート3!A:AB,MATCH("ea_"&amp;"風力（陸上）"&amp;"_年間発電",データシート3!$A$1:$AB$1,0),0)/10^3</f>
        <v>#N/A</v>
      </c>
      <c r="BG171" s="33" t="e">
        <f>VLOOKUP(BC171&amp;"_"&amp;$AZ$9,データシート3!A:AB,MATCH("ea_"&amp;"中小水（河川）"&amp;"_年間発電",データシート3!$A$1:$AB$1,0),0)/10^3+VLOOKUP(BC171&amp;"_"&amp;$AZ$9,データシート3!A:AB,MATCH("ea_"&amp;"中小水（農業用水路）"&amp;"_年間発電",データシート3!$A$1:$AB$1,0),0)/10^3</f>
        <v>#N/A</v>
      </c>
      <c r="BH171" s="33" t="e">
        <f>VLOOKUP(BC171&amp;"_"&amp;$AZ$9,データシート3!A:AB,MATCH("ea_"&amp;"地熱（蒸気フラッシュ発電）"&amp;"_年間発電",データシート3!$A$1:$AB$1,0),0)/10^3+VLOOKUP(BC171&amp;"_"&amp;$AZ$9,データシート3!A:AB,MATCH("ea_"&amp;"地熱（バイナリー発電）"&amp;"_年間発電",データシート3!$A$1:$AB$1,0),0)/10^3+VLOOKUP(BC171&amp;"_"&amp;$AZ$9,データシート3!A:AB,MATCH("ea_"&amp;"地熱（低温バイナリー発電）"&amp;"_年間発電",データシート3!$A$1:$AB$1,0),0)/10^3</f>
        <v>#N/A</v>
      </c>
      <c r="BI171" s="33" t="e">
        <f t="shared" si="35"/>
        <v>#N/A</v>
      </c>
      <c r="BJ171" s="33" t="e">
        <f>(VLOOKUP($BC171&amp;"_"&amp;$AZ$8,データシート3!$A:$AN,MATCH("da_合計",データシート3!$A$1:$AN$1,0),0))/10^3</f>
        <v>#N/A</v>
      </c>
      <c r="BK171" s="33" t="e">
        <f t="shared" si="36"/>
        <v>#N/A</v>
      </c>
      <c r="BL171" s="33" t="e">
        <f t="shared" si="37"/>
        <v>#N/A</v>
      </c>
      <c r="BM171" s="33" t="e">
        <f t="shared" si="38"/>
        <v>#N/A</v>
      </c>
      <c r="BW171" s="989"/>
    </row>
    <row r="172" spans="1:75">
      <c r="A172" s="173"/>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173"/>
      <c r="X172" s="173"/>
      <c r="Y172" s="173"/>
      <c r="Z172" s="173"/>
      <c r="AA172" s="173"/>
      <c r="AB172" s="173"/>
      <c r="AC172" s="173"/>
      <c r="AD172" s="173"/>
      <c r="AE172" s="173"/>
      <c r="AF172" s="173"/>
      <c r="AG172" s="173"/>
      <c r="AH172" s="173"/>
      <c r="AI172" s="173"/>
      <c r="AJ172" s="173"/>
      <c r="AK172" s="173"/>
      <c r="AL172" s="173"/>
      <c r="AM172" s="173"/>
      <c r="AN172" s="173"/>
      <c r="AO172" s="173"/>
      <c r="AP172" s="173"/>
      <c r="AQ172" s="229"/>
      <c r="AR172" s="235"/>
      <c r="AS172" s="229"/>
      <c r="AT172" s="229"/>
      <c r="AU172" s="173"/>
      <c r="AX172" s="18">
        <f>比較地域マスタ!AD107</f>
        <v>0</v>
      </c>
      <c r="AY172" s="18" t="str">
        <f>IF(IFERROR(比較地域マスタ!$AE107,"")=0,"",IFERROR(比較地域マスタ!$AE107,""))</f>
        <v/>
      </c>
      <c r="AZ172" s="16"/>
      <c r="BA172" s="22">
        <v>101</v>
      </c>
      <c r="BB172" s="22">
        <v>2</v>
      </c>
      <c r="BC172" s="18">
        <f t="shared" si="33"/>
        <v>0</v>
      </c>
      <c r="BD172" s="18" t="str">
        <f t="shared" si="34"/>
        <v/>
      </c>
      <c r="BE172" s="33" t="e">
        <f>VLOOKUP(BC172&amp;"_"&amp;$AZ$9,データシート3!A:AB,MATCH("ea_"&amp;"太陽光（建物系）"&amp;"_年間発電",データシート3!$A$1:$AB$1,0),0)/10^3+VLOOKUP(BC172&amp;"_"&amp;$AZ$9,データシート3!A:AB,MATCH("ea_"&amp;"太陽光（土地系）"&amp;"_年間発電",データシート3!$A$1:$AB$1,0),0)/10^3</f>
        <v>#N/A</v>
      </c>
      <c r="BF172" s="33" t="e">
        <f>VLOOKUP(BC172&amp;"_"&amp;$AZ$9,データシート3!A:AB,MATCH("ea_"&amp;"風力（陸上）"&amp;"_年間発電",データシート3!$A$1:$AB$1,0),0)/10^3</f>
        <v>#N/A</v>
      </c>
      <c r="BG172" s="33" t="e">
        <f>VLOOKUP(BC172&amp;"_"&amp;$AZ$9,データシート3!A:AB,MATCH("ea_"&amp;"中小水（河川）"&amp;"_年間発電",データシート3!$A$1:$AB$1,0),0)/10^3+VLOOKUP(BC172&amp;"_"&amp;$AZ$9,データシート3!A:AB,MATCH("ea_"&amp;"中小水（農業用水路）"&amp;"_年間発電",データシート3!$A$1:$AB$1,0),0)/10^3</f>
        <v>#N/A</v>
      </c>
      <c r="BH172" s="33" t="e">
        <f>VLOOKUP(BC172&amp;"_"&amp;$AZ$9,データシート3!A:AB,MATCH("ea_"&amp;"地熱（蒸気フラッシュ発電）"&amp;"_年間発電",データシート3!$A$1:$AB$1,0),0)/10^3+VLOOKUP(BC172&amp;"_"&amp;$AZ$9,データシート3!A:AB,MATCH("ea_"&amp;"地熱（バイナリー発電）"&amp;"_年間発電",データシート3!$A$1:$AB$1,0),0)/10^3+VLOOKUP(BC172&amp;"_"&amp;$AZ$9,データシート3!A:AB,MATCH("ea_"&amp;"地熱（低温バイナリー発電）"&amp;"_年間発電",データシート3!$A$1:$AB$1,0),0)/10^3</f>
        <v>#N/A</v>
      </c>
      <c r="BI172" s="33" t="e">
        <f t="shared" si="35"/>
        <v>#N/A</v>
      </c>
      <c r="BJ172" s="33" t="e">
        <f>(VLOOKUP($BC172&amp;"_"&amp;$AZ$8,データシート3!$A:$AN,MATCH("da_合計",データシート3!$A$1:$AN$1,0),0))/10^3</f>
        <v>#N/A</v>
      </c>
      <c r="BK172" s="33" t="e">
        <f t="shared" si="36"/>
        <v>#N/A</v>
      </c>
      <c r="BL172" s="33" t="e">
        <f t="shared" si="37"/>
        <v>#N/A</v>
      </c>
      <c r="BM172" s="33" t="e">
        <f t="shared" si="38"/>
        <v>#N/A</v>
      </c>
      <c r="BW172" s="989"/>
    </row>
    <row r="173" spans="1:75">
      <c r="A173" s="173"/>
      <c r="B173" s="173"/>
      <c r="C173" s="173"/>
      <c r="D173" s="173"/>
      <c r="E173" s="173"/>
      <c r="F173" s="173"/>
      <c r="G173" s="173"/>
      <c r="H173" s="173"/>
      <c r="I173" s="173"/>
      <c r="J173" s="173"/>
      <c r="K173" s="173"/>
      <c r="L173" s="173"/>
      <c r="M173" s="173"/>
      <c r="N173" s="173"/>
      <c r="O173" s="173"/>
      <c r="P173" s="173"/>
      <c r="Q173" s="173"/>
      <c r="R173" s="173"/>
      <c r="S173" s="173"/>
      <c r="T173" s="173"/>
      <c r="U173" s="173"/>
      <c r="V173" s="173"/>
      <c r="W173" s="173"/>
      <c r="X173" s="173"/>
      <c r="Y173" s="173"/>
      <c r="Z173" s="173"/>
      <c r="AA173" s="173"/>
      <c r="AB173" s="173"/>
      <c r="AC173" s="173"/>
      <c r="AD173" s="173"/>
      <c r="AE173" s="173"/>
      <c r="AF173" s="173"/>
      <c r="AG173" s="173"/>
      <c r="AH173" s="173"/>
      <c r="AI173" s="173"/>
      <c r="AJ173" s="173"/>
      <c r="AK173" s="173"/>
      <c r="AL173" s="173"/>
      <c r="AM173" s="173"/>
      <c r="AN173" s="173"/>
      <c r="AO173" s="173"/>
      <c r="AP173" s="173"/>
      <c r="AQ173" s="229"/>
      <c r="AR173" s="235"/>
      <c r="AS173" s="229"/>
      <c r="AT173" s="229"/>
      <c r="AU173" s="173"/>
      <c r="AX173" s="18">
        <f>比較地域マスタ!AD108</f>
        <v>0</v>
      </c>
      <c r="AY173" s="18" t="str">
        <f>IF(IFERROR(比較地域マスタ!$AE108,"")=0,"",IFERROR(比較地域マスタ!$AE108,""))</f>
        <v/>
      </c>
      <c r="AZ173" s="16"/>
      <c r="BA173" s="22">
        <v>102</v>
      </c>
      <c r="BB173" s="22">
        <v>2</v>
      </c>
      <c r="BC173" s="18">
        <f t="shared" si="33"/>
        <v>0</v>
      </c>
      <c r="BD173" s="18" t="str">
        <f t="shared" si="34"/>
        <v/>
      </c>
      <c r="BE173" s="33" t="e">
        <f>VLOOKUP(BC173&amp;"_"&amp;$AZ$9,データシート3!A:AB,MATCH("ea_"&amp;"太陽光（建物系）"&amp;"_年間発電",データシート3!$A$1:$AB$1,0),0)/10^3+VLOOKUP(BC173&amp;"_"&amp;$AZ$9,データシート3!A:AB,MATCH("ea_"&amp;"太陽光（土地系）"&amp;"_年間発電",データシート3!$A$1:$AB$1,0),0)/10^3</f>
        <v>#N/A</v>
      </c>
      <c r="BF173" s="33" t="e">
        <f>VLOOKUP(BC173&amp;"_"&amp;$AZ$9,データシート3!A:AB,MATCH("ea_"&amp;"風力（陸上）"&amp;"_年間発電",データシート3!$A$1:$AB$1,0),0)/10^3</f>
        <v>#N/A</v>
      </c>
      <c r="BG173" s="33" t="e">
        <f>VLOOKUP(BC173&amp;"_"&amp;$AZ$9,データシート3!A:AB,MATCH("ea_"&amp;"中小水（河川）"&amp;"_年間発電",データシート3!$A$1:$AB$1,0),0)/10^3+VLOOKUP(BC173&amp;"_"&amp;$AZ$9,データシート3!A:AB,MATCH("ea_"&amp;"中小水（農業用水路）"&amp;"_年間発電",データシート3!$A$1:$AB$1,0),0)/10^3</f>
        <v>#N/A</v>
      </c>
      <c r="BH173" s="33" t="e">
        <f>VLOOKUP(BC173&amp;"_"&amp;$AZ$9,データシート3!A:AB,MATCH("ea_"&amp;"地熱（蒸気フラッシュ発電）"&amp;"_年間発電",データシート3!$A$1:$AB$1,0),0)/10^3+VLOOKUP(BC173&amp;"_"&amp;$AZ$9,データシート3!A:AB,MATCH("ea_"&amp;"地熱（バイナリー発電）"&amp;"_年間発電",データシート3!$A$1:$AB$1,0),0)/10^3+VLOOKUP(BC173&amp;"_"&amp;$AZ$9,データシート3!A:AB,MATCH("ea_"&amp;"地熱（低温バイナリー発電）"&amp;"_年間発電",データシート3!$A$1:$AB$1,0),0)/10^3</f>
        <v>#N/A</v>
      </c>
      <c r="BI173" s="33" t="e">
        <f t="shared" si="35"/>
        <v>#N/A</v>
      </c>
      <c r="BJ173" s="33" t="e">
        <f>(VLOOKUP($BC173&amp;"_"&amp;$AZ$8,データシート3!$A:$AN,MATCH("da_合計",データシート3!$A$1:$AN$1,0),0))/10^3</f>
        <v>#N/A</v>
      </c>
      <c r="BK173" s="33" t="e">
        <f t="shared" si="36"/>
        <v>#N/A</v>
      </c>
      <c r="BL173" s="33" t="e">
        <f t="shared" si="37"/>
        <v>#N/A</v>
      </c>
      <c r="BM173" s="33" t="e">
        <f t="shared" si="38"/>
        <v>#N/A</v>
      </c>
      <c r="BW173" s="989"/>
    </row>
    <row r="174" spans="1:75">
      <c r="A174" s="173"/>
      <c r="B174" s="173"/>
      <c r="C174" s="173"/>
      <c r="D174" s="173"/>
      <c r="E174" s="173"/>
      <c r="F174" s="173"/>
      <c r="G174" s="173"/>
      <c r="H174" s="173"/>
      <c r="I174" s="173"/>
      <c r="J174" s="173"/>
      <c r="K174" s="173"/>
      <c r="L174" s="173"/>
      <c r="M174" s="173"/>
      <c r="N174" s="173"/>
      <c r="O174" s="173"/>
      <c r="P174" s="173"/>
      <c r="Q174" s="173"/>
      <c r="R174" s="173"/>
      <c r="S174" s="173"/>
      <c r="T174" s="173"/>
      <c r="U174" s="173"/>
      <c r="V174" s="173"/>
      <c r="W174" s="173"/>
      <c r="X174" s="173"/>
      <c r="Y174" s="173"/>
      <c r="Z174" s="173"/>
      <c r="AA174" s="173"/>
      <c r="AB174" s="173"/>
      <c r="AC174" s="173"/>
      <c r="AD174" s="173"/>
      <c r="AE174" s="173"/>
      <c r="AF174" s="173"/>
      <c r="AG174" s="173"/>
      <c r="AH174" s="173"/>
      <c r="AI174" s="173"/>
      <c r="AJ174" s="173"/>
      <c r="AK174" s="173"/>
      <c r="AL174" s="173"/>
      <c r="AM174" s="173"/>
      <c r="AN174" s="173"/>
      <c r="AO174" s="173"/>
      <c r="AP174" s="173"/>
      <c r="AQ174" s="229"/>
      <c r="AR174" s="235"/>
      <c r="AS174" s="229"/>
      <c r="AT174" s="229"/>
      <c r="AU174" s="173"/>
      <c r="AX174" s="18">
        <f>比較地域マスタ!AD109</f>
        <v>0</v>
      </c>
      <c r="AY174" s="18" t="str">
        <f>IF(IFERROR(比較地域マスタ!$AE109,"")=0,"",IFERROR(比較地域マスタ!$AE109,""))</f>
        <v/>
      </c>
      <c r="AZ174" s="16"/>
      <c r="BA174" s="22">
        <v>103</v>
      </c>
      <c r="BB174" s="22">
        <v>2</v>
      </c>
      <c r="BC174" s="18">
        <f t="shared" si="33"/>
        <v>0</v>
      </c>
      <c r="BD174" s="18" t="str">
        <f t="shared" si="34"/>
        <v/>
      </c>
      <c r="BE174" s="33" t="e">
        <f>VLOOKUP(BC174&amp;"_"&amp;$AZ$9,データシート3!A:AB,MATCH("ea_"&amp;"太陽光（建物系）"&amp;"_年間発電",データシート3!$A$1:$AB$1,0),0)/10^3+VLOOKUP(BC174&amp;"_"&amp;$AZ$9,データシート3!A:AB,MATCH("ea_"&amp;"太陽光（土地系）"&amp;"_年間発電",データシート3!$A$1:$AB$1,0),0)/10^3</f>
        <v>#N/A</v>
      </c>
      <c r="BF174" s="33" t="e">
        <f>VLOOKUP(BC174&amp;"_"&amp;$AZ$9,データシート3!A:AB,MATCH("ea_"&amp;"風力（陸上）"&amp;"_年間発電",データシート3!$A$1:$AB$1,0),0)/10^3</f>
        <v>#N/A</v>
      </c>
      <c r="BG174" s="33" t="e">
        <f>VLOOKUP(BC174&amp;"_"&amp;$AZ$9,データシート3!A:AB,MATCH("ea_"&amp;"中小水（河川）"&amp;"_年間発電",データシート3!$A$1:$AB$1,0),0)/10^3+VLOOKUP(BC174&amp;"_"&amp;$AZ$9,データシート3!A:AB,MATCH("ea_"&amp;"中小水（農業用水路）"&amp;"_年間発電",データシート3!$A$1:$AB$1,0),0)/10^3</f>
        <v>#N/A</v>
      </c>
      <c r="BH174" s="33" t="e">
        <f>VLOOKUP(BC174&amp;"_"&amp;$AZ$9,データシート3!A:AB,MATCH("ea_"&amp;"地熱（蒸気フラッシュ発電）"&amp;"_年間発電",データシート3!$A$1:$AB$1,0),0)/10^3+VLOOKUP(BC174&amp;"_"&amp;$AZ$9,データシート3!A:AB,MATCH("ea_"&amp;"地熱（バイナリー発電）"&amp;"_年間発電",データシート3!$A$1:$AB$1,0),0)/10^3+VLOOKUP(BC174&amp;"_"&amp;$AZ$9,データシート3!A:AB,MATCH("ea_"&amp;"地熱（低温バイナリー発電）"&amp;"_年間発電",データシート3!$A$1:$AB$1,0),0)/10^3</f>
        <v>#N/A</v>
      </c>
      <c r="BI174" s="33" t="e">
        <f t="shared" si="35"/>
        <v>#N/A</v>
      </c>
      <c r="BJ174" s="33" t="e">
        <f>(VLOOKUP($BC174&amp;"_"&amp;$AZ$8,データシート3!$A:$AN,MATCH("da_合計",データシート3!$A$1:$AN$1,0),0))/10^3</f>
        <v>#N/A</v>
      </c>
      <c r="BK174" s="33" t="e">
        <f t="shared" si="36"/>
        <v>#N/A</v>
      </c>
      <c r="BL174" s="33" t="e">
        <f t="shared" si="37"/>
        <v>#N/A</v>
      </c>
      <c r="BM174" s="33" t="e">
        <f t="shared" si="38"/>
        <v>#N/A</v>
      </c>
      <c r="BW174" s="989"/>
    </row>
    <row r="175" spans="1:75">
      <c r="A175" s="173"/>
      <c r="B175" s="173"/>
      <c r="C175" s="173"/>
      <c r="D175" s="173"/>
      <c r="E175" s="173"/>
      <c r="F175" s="173"/>
      <c r="G175" s="173"/>
      <c r="H175" s="173"/>
      <c r="I175" s="173"/>
      <c r="J175" s="173"/>
      <c r="K175" s="173"/>
      <c r="L175" s="173"/>
      <c r="M175" s="173"/>
      <c r="N175" s="173"/>
      <c r="O175" s="173"/>
      <c r="P175" s="173"/>
      <c r="Q175" s="173"/>
      <c r="R175" s="173"/>
      <c r="S175" s="173"/>
      <c r="T175" s="173"/>
      <c r="U175" s="173"/>
      <c r="V175" s="173"/>
      <c r="W175" s="173"/>
      <c r="X175" s="173"/>
      <c r="Y175" s="173"/>
      <c r="Z175" s="173"/>
      <c r="AA175" s="173"/>
      <c r="AB175" s="173"/>
      <c r="AC175" s="173"/>
      <c r="AD175" s="173"/>
      <c r="AE175" s="173"/>
      <c r="AF175" s="173"/>
      <c r="AG175" s="173"/>
      <c r="AH175" s="173"/>
      <c r="AI175" s="173"/>
      <c r="AJ175" s="173"/>
      <c r="AK175" s="173"/>
      <c r="AL175" s="173"/>
      <c r="AM175" s="173"/>
      <c r="AN175" s="173"/>
      <c r="AO175" s="173"/>
      <c r="AP175" s="173"/>
      <c r="AQ175" s="229"/>
      <c r="AR175" s="235"/>
      <c r="AS175" s="229"/>
      <c r="AT175" s="229"/>
      <c r="AU175" s="173"/>
      <c r="AX175" s="18">
        <f>比較地域マスタ!AD110</f>
        <v>0</v>
      </c>
      <c r="AY175" s="18" t="str">
        <f>IF(IFERROR(比較地域マスタ!$AE110,"")=0,"",IFERROR(比較地域マスタ!$AE110,""))</f>
        <v/>
      </c>
      <c r="AZ175" s="16"/>
      <c r="BA175" s="22">
        <v>104</v>
      </c>
      <c r="BB175" s="22">
        <v>2</v>
      </c>
      <c r="BC175" s="18">
        <f t="shared" si="33"/>
        <v>0</v>
      </c>
      <c r="BD175" s="18" t="str">
        <f t="shared" si="34"/>
        <v/>
      </c>
      <c r="BE175" s="33" t="e">
        <f>VLOOKUP(BC175&amp;"_"&amp;$AZ$9,データシート3!A:AB,MATCH("ea_"&amp;"太陽光（建物系）"&amp;"_年間発電",データシート3!$A$1:$AB$1,0),0)/10^3+VLOOKUP(BC175&amp;"_"&amp;$AZ$9,データシート3!A:AB,MATCH("ea_"&amp;"太陽光（土地系）"&amp;"_年間発電",データシート3!$A$1:$AB$1,0),0)/10^3</f>
        <v>#N/A</v>
      </c>
      <c r="BF175" s="33" t="e">
        <f>VLOOKUP(BC175&amp;"_"&amp;$AZ$9,データシート3!A:AB,MATCH("ea_"&amp;"風力（陸上）"&amp;"_年間発電",データシート3!$A$1:$AB$1,0),0)/10^3</f>
        <v>#N/A</v>
      </c>
      <c r="BG175" s="33" t="e">
        <f>VLOOKUP(BC175&amp;"_"&amp;$AZ$9,データシート3!A:AB,MATCH("ea_"&amp;"中小水（河川）"&amp;"_年間発電",データシート3!$A$1:$AB$1,0),0)/10^3+VLOOKUP(BC175&amp;"_"&amp;$AZ$9,データシート3!A:AB,MATCH("ea_"&amp;"中小水（農業用水路）"&amp;"_年間発電",データシート3!$A$1:$AB$1,0),0)/10^3</f>
        <v>#N/A</v>
      </c>
      <c r="BH175" s="33" t="e">
        <f>VLOOKUP(BC175&amp;"_"&amp;$AZ$9,データシート3!A:AB,MATCH("ea_"&amp;"地熱（蒸気フラッシュ発電）"&amp;"_年間発電",データシート3!$A$1:$AB$1,0),0)/10^3+VLOOKUP(BC175&amp;"_"&amp;$AZ$9,データシート3!A:AB,MATCH("ea_"&amp;"地熱（バイナリー発電）"&amp;"_年間発電",データシート3!$A$1:$AB$1,0),0)/10^3+VLOOKUP(BC175&amp;"_"&amp;$AZ$9,データシート3!A:AB,MATCH("ea_"&amp;"地熱（低温バイナリー発電）"&amp;"_年間発電",データシート3!$A$1:$AB$1,0),0)/10^3</f>
        <v>#N/A</v>
      </c>
      <c r="BI175" s="33" t="e">
        <f t="shared" si="35"/>
        <v>#N/A</v>
      </c>
      <c r="BJ175" s="33" t="e">
        <f>(VLOOKUP($BC175&amp;"_"&amp;$AZ$8,データシート3!$A:$AN,MATCH("da_合計",データシート3!$A$1:$AN$1,0),0))/10^3</f>
        <v>#N/A</v>
      </c>
      <c r="BK175" s="33" t="e">
        <f t="shared" si="36"/>
        <v>#N/A</v>
      </c>
      <c r="BL175" s="33" t="e">
        <f t="shared" si="37"/>
        <v>#N/A</v>
      </c>
      <c r="BM175" s="33" t="e">
        <f t="shared" si="38"/>
        <v>#N/A</v>
      </c>
      <c r="BW175" s="989"/>
    </row>
    <row r="176" spans="1:75">
      <c r="A176" s="173"/>
      <c r="B176" s="173"/>
      <c r="C176" s="173"/>
      <c r="D176" s="173"/>
      <c r="E176" s="173"/>
      <c r="F176" s="173"/>
      <c r="G176" s="173"/>
      <c r="H176" s="173"/>
      <c r="I176" s="173"/>
      <c r="J176" s="173"/>
      <c r="K176" s="173"/>
      <c r="L176" s="173"/>
      <c r="M176" s="173"/>
      <c r="N176" s="173"/>
      <c r="O176" s="173"/>
      <c r="P176" s="173"/>
      <c r="Q176" s="173"/>
      <c r="R176" s="173"/>
      <c r="S176" s="173"/>
      <c r="T176" s="173"/>
      <c r="U176" s="173"/>
      <c r="V176" s="173"/>
      <c r="W176" s="173"/>
      <c r="X176" s="173"/>
      <c r="Y176" s="173"/>
      <c r="Z176" s="173"/>
      <c r="AA176" s="173"/>
      <c r="AB176" s="173"/>
      <c r="AC176" s="173"/>
      <c r="AD176" s="173"/>
      <c r="AE176" s="173"/>
      <c r="AF176" s="173"/>
      <c r="AG176" s="173"/>
      <c r="AH176" s="173"/>
      <c r="AI176" s="173"/>
      <c r="AJ176" s="173"/>
      <c r="AK176" s="173"/>
      <c r="AL176" s="173"/>
      <c r="AM176" s="173"/>
      <c r="AN176" s="173"/>
      <c r="AO176" s="173"/>
      <c r="AP176" s="173"/>
      <c r="AQ176" s="229"/>
      <c r="AR176" s="235"/>
      <c r="AS176" s="229"/>
      <c r="AT176" s="229"/>
      <c r="AU176" s="173"/>
      <c r="AX176" s="18">
        <f>比較地域マスタ!AD111</f>
        <v>0</v>
      </c>
      <c r="AY176" s="18" t="str">
        <f>IF(IFERROR(比較地域マスタ!$AE111,"")=0,"",IFERROR(比較地域マスタ!$AE111,""))</f>
        <v/>
      </c>
      <c r="AZ176" s="16"/>
      <c r="BA176" s="22">
        <v>105</v>
      </c>
      <c r="BB176" s="22">
        <v>2</v>
      </c>
      <c r="BC176" s="18">
        <f t="shared" si="33"/>
        <v>0</v>
      </c>
      <c r="BD176" s="18" t="str">
        <f t="shared" si="34"/>
        <v/>
      </c>
      <c r="BE176" s="33" t="e">
        <f>VLOOKUP(BC176&amp;"_"&amp;$AZ$9,データシート3!A:AB,MATCH("ea_"&amp;"太陽光（建物系）"&amp;"_年間発電",データシート3!$A$1:$AB$1,0),0)/10^3+VLOOKUP(BC176&amp;"_"&amp;$AZ$9,データシート3!A:AB,MATCH("ea_"&amp;"太陽光（土地系）"&amp;"_年間発電",データシート3!$A$1:$AB$1,0),0)/10^3</f>
        <v>#N/A</v>
      </c>
      <c r="BF176" s="33" t="e">
        <f>VLOOKUP(BC176&amp;"_"&amp;$AZ$9,データシート3!A:AB,MATCH("ea_"&amp;"風力（陸上）"&amp;"_年間発電",データシート3!$A$1:$AB$1,0),0)/10^3</f>
        <v>#N/A</v>
      </c>
      <c r="BG176" s="33" t="e">
        <f>VLOOKUP(BC176&amp;"_"&amp;$AZ$9,データシート3!A:AB,MATCH("ea_"&amp;"中小水（河川）"&amp;"_年間発電",データシート3!$A$1:$AB$1,0),0)/10^3+VLOOKUP(BC176&amp;"_"&amp;$AZ$9,データシート3!A:AB,MATCH("ea_"&amp;"中小水（農業用水路）"&amp;"_年間発電",データシート3!$A$1:$AB$1,0),0)/10^3</f>
        <v>#N/A</v>
      </c>
      <c r="BH176" s="33" t="e">
        <f>VLOOKUP(BC176&amp;"_"&amp;$AZ$9,データシート3!A:AB,MATCH("ea_"&amp;"地熱（蒸気フラッシュ発電）"&amp;"_年間発電",データシート3!$A$1:$AB$1,0),0)/10^3+VLOOKUP(BC176&amp;"_"&amp;$AZ$9,データシート3!A:AB,MATCH("ea_"&amp;"地熱（バイナリー発電）"&amp;"_年間発電",データシート3!$A$1:$AB$1,0),0)/10^3+VLOOKUP(BC176&amp;"_"&amp;$AZ$9,データシート3!A:AB,MATCH("ea_"&amp;"地熱（低温バイナリー発電）"&amp;"_年間発電",データシート3!$A$1:$AB$1,0),0)/10^3</f>
        <v>#N/A</v>
      </c>
      <c r="BI176" s="33" t="e">
        <f t="shared" si="35"/>
        <v>#N/A</v>
      </c>
      <c r="BJ176" s="33" t="e">
        <f>(VLOOKUP($BC176&amp;"_"&amp;$AZ$8,データシート3!$A:$AN,MATCH("da_合計",データシート3!$A$1:$AN$1,0),0))/10^3</f>
        <v>#N/A</v>
      </c>
      <c r="BK176" s="33" t="e">
        <f t="shared" si="36"/>
        <v>#N/A</v>
      </c>
      <c r="BL176" s="33" t="e">
        <f t="shared" si="37"/>
        <v>#N/A</v>
      </c>
      <c r="BM176" s="33" t="e">
        <f t="shared" si="38"/>
        <v>#N/A</v>
      </c>
      <c r="BW176" s="989"/>
    </row>
    <row r="177" spans="1:75">
      <c r="A177" s="173"/>
      <c r="B177" s="173"/>
      <c r="C177" s="173"/>
      <c r="D177" s="173"/>
      <c r="E177" s="173"/>
      <c r="F177" s="173"/>
      <c r="G177" s="173"/>
      <c r="H177" s="173"/>
      <c r="I177" s="173"/>
      <c r="J177" s="173"/>
      <c r="K177" s="173"/>
      <c r="L177" s="173"/>
      <c r="M177" s="173"/>
      <c r="N177" s="173"/>
      <c r="O177" s="173"/>
      <c r="P177" s="173"/>
      <c r="Q177" s="173"/>
      <c r="R177" s="173"/>
      <c r="S177" s="173"/>
      <c r="T177" s="173"/>
      <c r="U177" s="173"/>
      <c r="V177" s="173"/>
      <c r="W177" s="173"/>
      <c r="X177" s="173"/>
      <c r="Y177" s="173"/>
      <c r="Z177" s="173"/>
      <c r="AA177" s="173"/>
      <c r="AB177" s="173"/>
      <c r="AC177" s="173"/>
      <c r="AD177" s="173"/>
      <c r="AE177" s="173"/>
      <c r="AF177" s="173"/>
      <c r="AG177" s="173"/>
      <c r="AH177" s="173"/>
      <c r="AI177" s="173"/>
      <c r="AJ177" s="173"/>
      <c r="AK177" s="173"/>
      <c r="AL177" s="173"/>
      <c r="AM177" s="173"/>
      <c r="AN177" s="173"/>
      <c r="AO177" s="173"/>
      <c r="AP177" s="173"/>
      <c r="AQ177" s="229"/>
      <c r="AR177" s="235"/>
      <c r="AS177" s="229"/>
      <c r="AT177" s="229"/>
      <c r="AU177" s="173"/>
      <c r="AX177" s="18">
        <f>比較地域マスタ!AD112</f>
        <v>0</v>
      </c>
      <c r="AY177" s="18" t="str">
        <f>IF(IFERROR(比較地域マスタ!$AE112,"")=0,"",IFERROR(比較地域マスタ!$AE112,""))</f>
        <v/>
      </c>
      <c r="AZ177" s="16"/>
      <c r="BA177" s="22">
        <v>106</v>
      </c>
      <c r="BB177" s="22">
        <v>2</v>
      </c>
      <c r="BC177" s="18">
        <f t="shared" si="33"/>
        <v>0</v>
      </c>
      <c r="BD177" s="18" t="str">
        <f t="shared" si="34"/>
        <v/>
      </c>
      <c r="BE177" s="33" t="e">
        <f>VLOOKUP(BC177&amp;"_"&amp;$AZ$9,データシート3!A:AB,MATCH("ea_"&amp;"太陽光（建物系）"&amp;"_年間発電",データシート3!$A$1:$AB$1,0),0)/10^3+VLOOKUP(BC177&amp;"_"&amp;$AZ$9,データシート3!A:AB,MATCH("ea_"&amp;"太陽光（土地系）"&amp;"_年間発電",データシート3!$A$1:$AB$1,0),0)/10^3</f>
        <v>#N/A</v>
      </c>
      <c r="BF177" s="33" t="e">
        <f>VLOOKUP(BC177&amp;"_"&amp;$AZ$9,データシート3!A:AB,MATCH("ea_"&amp;"風力（陸上）"&amp;"_年間発電",データシート3!$A$1:$AB$1,0),0)/10^3</f>
        <v>#N/A</v>
      </c>
      <c r="BG177" s="33" t="e">
        <f>VLOOKUP(BC177&amp;"_"&amp;$AZ$9,データシート3!A:AB,MATCH("ea_"&amp;"中小水（河川）"&amp;"_年間発電",データシート3!$A$1:$AB$1,0),0)/10^3+VLOOKUP(BC177&amp;"_"&amp;$AZ$9,データシート3!A:AB,MATCH("ea_"&amp;"中小水（農業用水路）"&amp;"_年間発電",データシート3!$A$1:$AB$1,0),0)/10^3</f>
        <v>#N/A</v>
      </c>
      <c r="BH177" s="33" t="e">
        <f>VLOOKUP(BC177&amp;"_"&amp;$AZ$9,データシート3!A:AB,MATCH("ea_"&amp;"地熱（蒸気フラッシュ発電）"&amp;"_年間発電",データシート3!$A$1:$AB$1,0),0)/10^3+VLOOKUP(BC177&amp;"_"&amp;$AZ$9,データシート3!A:AB,MATCH("ea_"&amp;"地熱（バイナリー発電）"&amp;"_年間発電",データシート3!$A$1:$AB$1,0),0)/10^3+VLOOKUP(BC177&amp;"_"&amp;$AZ$9,データシート3!A:AB,MATCH("ea_"&amp;"地熱（低温バイナリー発電）"&amp;"_年間発電",データシート3!$A$1:$AB$1,0),0)/10^3</f>
        <v>#N/A</v>
      </c>
      <c r="BI177" s="33" t="e">
        <f t="shared" si="35"/>
        <v>#N/A</v>
      </c>
      <c r="BJ177" s="33" t="e">
        <f>(VLOOKUP($BC177&amp;"_"&amp;$AZ$8,データシート3!$A:$AN,MATCH("da_合計",データシート3!$A$1:$AN$1,0),0))/10^3</f>
        <v>#N/A</v>
      </c>
      <c r="BK177" s="33" t="e">
        <f t="shared" si="36"/>
        <v>#N/A</v>
      </c>
      <c r="BL177" s="33" t="e">
        <f t="shared" si="37"/>
        <v>#N/A</v>
      </c>
      <c r="BM177" s="33" t="e">
        <f t="shared" si="38"/>
        <v>#N/A</v>
      </c>
      <c r="BW177" s="989"/>
    </row>
    <row r="178" spans="1:75">
      <c r="A178" s="173"/>
      <c r="B178" s="173"/>
      <c r="C178" s="173"/>
      <c r="D178" s="173"/>
      <c r="E178" s="173"/>
      <c r="F178" s="173"/>
      <c r="G178" s="173"/>
      <c r="H178" s="173"/>
      <c r="I178" s="173"/>
      <c r="J178" s="173"/>
      <c r="K178" s="173"/>
      <c r="L178" s="173"/>
      <c r="M178" s="173"/>
      <c r="N178" s="173"/>
      <c r="O178" s="173"/>
      <c r="P178" s="173"/>
      <c r="Q178" s="173"/>
      <c r="R178" s="173"/>
      <c r="S178" s="173"/>
      <c r="T178" s="173"/>
      <c r="U178" s="173"/>
      <c r="V178" s="173"/>
      <c r="W178" s="173"/>
      <c r="X178" s="173"/>
      <c r="Y178" s="173"/>
      <c r="Z178" s="173"/>
      <c r="AA178" s="173"/>
      <c r="AB178" s="173"/>
      <c r="AC178" s="173"/>
      <c r="AD178" s="173"/>
      <c r="AE178" s="173"/>
      <c r="AF178" s="173"/>
      <c r="AG178" s="173"/>
      <c r="AH178" s="173"/>
      <c r="AI178" s="173"/>
      <c r="AJ178" s="173"/>
      <c r="AK178" s="173"/>
      <c r="AL178" s="173"/>
      <c r="AM178" s="173"/>
      <c r="AN178" s="173"/>
      <c r="AO178" s="173"/>
      <c r="AP178" s="173"/>
      <c r="AQ178" s="229"/>
      <c r="AR178" s="235"/>
      <c r="AS178" s="229"/>
      <c r="AT178" s="229"/>
      <c r="AU178" s="173"/>
      <c r="AX178" s="18">
        <f>比較地域マスタ!AD113</f>
        <v>0</v>
      </c>
      <c r="AY178" s="18" t="str">
        <f>IF(IFERROR(比較地域マスタ!$AE113,"")=0,"",IFERROR(比較地域マスタ!$AE113,""))</f>
        <v/>
      </c>
      <c r="AZ178" s="16"/>
      <c r="BA178" s="22">
        <v>107</v>
      </c>
      <c r="BB178" s="22">
        <v>2</v>
      </c>
      <c r="BC178" s="18">
        <f t="shared" si="33"/>
        <v>0</v>
      </c>
      <c r="BD178" s="18" t="str">
        <f t="shared" si="34"/>
        <v/>
      </c>
      <c r="BE178" s="33" t="e">
        <f>VLOOKUP(BC178&amp;"_"&amp;$AZ$9,データシート3!A:AB,MATCH("ea_"&amp;"太陽光（建物系）"&amp;"_年間発電",データシート3!$A$1:$AB$1,0),0)/10^3+VLOOKUP(BC178&amp;"_"&amp;$AZ$9,データシート3!A:AB,MATCH("ea_"&amp;"太陽光（土地系）"&amp;"_年間発電",データシート3!$A$1:$AB$1,0),0)/10^3</f>
        <v>#N/A</v>
      </c>
      <c r="BF178" s="33" t="e">
        <f>VLOOKUP(BC178&amp;"_"&amp;$AZ$9,データシート3!A:AB,MATCH("ea_"&amp;"風力（陸上）"&amp;"_年間発電",データシート3!$A$1:$AB$1,0),0)/10^3</f>
        <v>#N/A</v>
      </c>
      <c r="BG178" s="33" t="e">
        <f>VLOOKUP(BC178&amp;"_"&amp;$AZ$9,データシート3!A:AB,MATCH("ea_"&amp;"中小水（河川）"&amp;"_年間発電",データシート3!$A$1:$AB$1,0),0)/10^3+VLOOKUP(BC178&amp;"_"&amp;$AZ$9,データシート3!A:AB,MATCH("ea_"&amp;"中小水（農業用水路）"&amp;"_年間発電",データシート3!$A$1:$AB$1,0),0)/10^3</f>
        <v>#N/A</v>
      </c>
      <c r="BH178" s="33" t="e">
        <f>VLOOKUP(BC178&amp;"_"&amp;$AZ$9,データシート3!A:AB,MATCH("ea_"&amp;"地熱（蒸気フラッシュ発電）"&amp;"_年間発電",データシート3!$A$1:$AB$1,0),0)/10^3+VLOOKUP(BC178&amp;"_"&amp;$AZ$9,データシート3!A:AB,MATCH("ea_"&amp;"地熱（バイナリー発電）"&amp;"_年間発電",データシート3!$A$1:$AB$1,0),0)/10^3+VLOOKUP(BC178&amp;"_"&amp;$AZ$9,データシート3!A:AB,MATCH("ea_"&amp;"地熱（低温バイナリー発電）"&amp;"_年間発電",データシート3!$A$1:$AB$1,0),0)/10^3</f>
        <v>#N/A</v>
      </c>
      <c r="BI178" s="33" t="e">
        <f t="shared" si="35"/>
        <v>#N/A</v>
      </c>
      <c r="BJ178" s="33" t="e">
        <f>(VLOOKUP($BC178&amp;"_"&amp;$AZ$8,データシート3!$A:$AN,MATCH("da_合計",データシート3!$A$1:$AN$1,0),0))/10^3</f>
        <v>#N/A</v>
      </c>
      <c r="BK178" s="33" t="e">
        <f t="shared" si="36"/>
        <v>#N/A</v>
      </c>
      <c r="BL178" s="33" t="e">
        <f t="shared" si="37"/>
        <v>#N/A</v>
      </c>
      <c r="BM178" s="33" t="e">
        <f t="shared" si="38"/>
        <v>#N/A</v>
      </c>
      <c r="BW178" s="989"/>
    </row>
    <row r="179" spans="1:75">
      <c r="A179" s="173"/>
      <c r="B179" s="173"/>
      <c r="C179" s="173"/>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c r="Z179" s="173"/>
      <c r="AA179" s="173"/>
      <c r="AB179" s="173"/>
      <c r="AC179" s="173"/>
      <c r="AD179" s="173"/>
      <c r="AE179" s="173"/>
      <c r="AF179" s="173"/>
      <c r="AG179" s="173"/>
      <c r="AH179" s="173"/>
      <c r="AI179" s="173"/>
      <c r="AJ179" s="173"/>
      <c r="AK179" s="173"/>
      <c r="AL179" s="173"/>
      <c r="AM179" s="173"/>
      <c r="AN179" s="173"/>
      <c r="AO179" s="173"/>
      <c r="AP179" s="173"/>
      <c r="AQ179" s="229"/>
      <c r="AR179" s="235"/>
      <c r="AS179" s="229"/>
      <c r="AT179" s="229"/>
      <c r="AU179" s="173"/>
      <c r="AX179" s="18">
        <f>比較地域マスタ!AD114</f>
        <v>0</v>
      </c>
      <c r="AY179" s="18" t="str">
        <f>IF(IFERROR(比較地域マスタ!$AE114,"")=0,"",IFERROR(比較地域マスタ!$AE114,""))</f>
        <v/>
      </c>
      <c r="AZ179" s="16"/>
      <c r="BA179" s="22">
        <v>108</v>
      </c>
      <c r="BB179" s="22">
        <v>2</v>
      </c>
      <c r="BC179" s="18">
        <f t="shared" si="33"/>
        <v>0</v>
      </c>
      <c r="BD179" s="18" t="str">
        <f t="shared" si="34"/>
        <v/>
      </c>
      <c r="BE179" s="33" t="e">
        <f>VLOOKUP(BC179&amp;"_"&amp;$AZ$9,データシート3!A:AB,MATCH("ea_"&amp;"太陽光（建物系）"&amp;"_年間発電",データシート3!$A$1:$AB$1,0),0)/10^3+VLOOKUP(BC179&amp;"_"&amp;$AZ$9,データシート3!A:AB,MATCH("ea_"&amp;"太陽光（土地系）"&amp;"_年間発電",データシート3!$A$1:$AB$1,0),0)/10^3</f>
        <v>#N/A</v>
      </c>
      <c r="BF179" s="33" t="e">
        <f>VLOOKUP(BC179&amp;"_"&amp;$AZ$9,データシート3!A:AB,MATCH("ea_"&amp;"風力（陸上）"&amp;"_年間発電",データシート3!$A$1:$AB$1,0),0)/10^3</f>
        <v>#N/A</v>
      </c>
      <c r="BG179" s="33" t="e">
        <f>VLOOKUP(BC179&amp;"_"&amp;$AZ$9,データシート3!A:AB,MATCH("ea_"&amp;"中小水（河川）"&amp;"_年間発電",データシート3!$A$1:$AB$1,0),0)/10^3+VLOOKUP(BC179&amp;"_"&amp;$AZ$9,データシート3!A:AB,MATCH("ea_"&amp;"中小水（農業用水路）"&amp;"_年間発電",データシート3!$A$1:$AB$1,0),0)/10^3</f>
        <v>#N/A</v>
      </c>
      <c r="BH179" s="33" t="e">
        <f>VLOOKUP(BC179&amp;"_"&amp;$AZ$9,データシート3!A:AB,MATCH("ea_"&amp;"地熱（蒸気フラッシュ発電）"&amp;"_年間発電",データシート3!$A$1:$AB$1,0),0)/10^3+VLOOKUP(BC179&amp;"_"&amp;$AZ$9,データシート3!A:AB,MATCH("ea_"&amp;"地熱（バイナリー発電）"&amp;"_年間発電",データシート3!$A$1:$AB$1,0),0)/10^3+VLOOKUP(BC179&amp;"_"&amp;$AZ$9,データシート3!A:AB,MATCH("ea_"&amp;"地熱（低温バイナリー発電）"&amp;"_年間発電",データシート3!$A$1:$AB$1,0),0)/10^3</f>
        <v>#N/A</v>
      </c>
      <c r="BI179" s="33" t="e">
        <f t="shared" si="35"/>
        <v>#N/A</v>
      </c>
      <c r="BJ179" s="33" t="e">
        <f>(VLOOKUP($BC179&amp;"_"&amp;$AZ$8,データシート3!$A:$AN,MATCH("da_合計",データシート3!$A$1:$AN$1,0),0))/10^3</f>
        <v>#N/A</v>
      </c>
      <c r="BK179" s="33" t="e">
        <f t="shared" si="36"/>
        <v>#N/A</v>
      </c>
      <c r="BL179" s="33" t="e">
        <f t="shared" si="37"/>
        <v>#N/A</v>
      </c>
      <c r="BM179" s="33" t="e">
        <f t="shared" si="38"/>
        <v>#N/A</v>
      </c>
      <c r="BW179" s="989"/>
    </row>
    <row r="180" spans="1:75">
      <c r="A180" s="173"/>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c r="AA180" s="173"/>
      <c r="AB180" s="173"/>
      <c r="AC180" s="173"/>
      <c r="AD180" s="173"/>
      <c r="AE180" s="173"/>
      <c r="AF180" s="173"/>
      <c r="AG180" s="173"/>
      <c r="AH180" s="173"/>
      <c r="AI180" s="173"/>
      <c r="AJ180" s="173"/>
      <c r="AK180" s="173"/>
      <c r="AL180" s="173"/>
      <c r="AM180" s="173"/>
      <c r="AN180" s="173"/>
      <c r="AO180" s="173"/>
      <c r="AP180" s="173"/>
      <c r="AQ180" s="229"/>
      <c r="AR180" s="235"/>
      <c r="AS180" s="229"/>
      <c r="AT180" s="229"/>
      <c r="AU180" s="173"/>
      <c r="AX180" s="18">
        <f>比較地域マスタ!AD115</f>
        <v>0</v>
      </c>
      <c r="AY180" s="18" t="str">
        <f>IF(IFERROR(比較地域マスタ!$AE115,"")=0,"",IFERROR(比較地域マスタ!$AE115,""))</f>
        <v/>
      </c>
      <c r="AZ180" s="16"/>
      <c r="BA180" s="22">
        <v>109</v>
      </c>
      <c r="BB180" s="22">
        <v>2</v>
      </c>
      <c r="BC180" s="18">
        <f t="shared" si="33"/>
        <v>0</v>
      </c>
      <c r="BD180" s="18" t="str">
        <f t="shared" si="34"/>
        <v/>
      </c>
      <c r="BE180" s="33" t="e">
        <f>VLOOKUP(BC180&amp;"_"&amp;$AZ$9,データシート3!A:AB,MATCH("ea_"&amp;"太陽光（建物系）"&amp;"_年間発電",データシート3!$A$1:$AB$1,0),0)/10^3+VLOOKUP(BC180&amp;"_"&amp;$AZ$9,データシート3!A:AB,MATCH("ea_"&amp;"太陽光（土地系）"&amp;"_年間発電",データシート3!$A$1:$AB$1,0),0)/10^3</f>
        <v>#N/A</v>
      </c>
      <c r="BF180" s="33" t="e">
        <f>VLOOKUP(BC180&amp;"_"&amp;$AZ$9,データシート3!A:AB,MATCH("ea_"&amp;"風力（陸上）"&amp;"_年間発電",データシート3!$A$1:$AB$1,0),0)/10^3</f>
        <v>#N/A</v>
      </c>
      <c r="BG180" s="33" t="e">
        <f>VLOOKUP(BC180&amp;"_"&amp;$AZ$9,データシート3!A:AB,MATCH("ea_"&amp;"中小水（河川）"&amp;"_年間発電",データシート3!$A$1:$AB$1,0),0)/10^3+VLOOKUP(BC180&amp;"_"&amp;$AZ$9,データシート3!A:AB,MATCH("ea_"&amp;"中小水（農業用水路）"&amp;"_年間発電",データシート3!$A$1:$AB$1,0),0)/10^3</f>
        <v>#N/A</v>
      </c>
      <c r="BH180" s="33" t="e">
        <f>VLOOKUP(BC180&amp;"_"&amp;$AZ$9,データシート3!A:AB,MATCH("ea_"&amp;"地熱（蒸気フラッシュ発電）"&amp;"_年間発電",データシート3!$A$1:$AB$1,0),0)/10^3+VLOOKUP(BC180&amp;"_"&amp;$AZ$9,データシート3!A:AB,MATCH("ea_"&amp;"地熱（バイナリー発電）"&amp;"_年間発電",データシート3!$A$1:$AB$1,0),0)/10^3+VLOOKUP(BC180&amp;"_"&amp;$AZ$9,データシート3!A:AB,MATCH("ea_"&amp;"地熱（低温バイナリー発電）"&amp;"_年間発電",データシート3!$A$1:$AB$1,0),0)/10^3</f>
        <v>#N/A</v>
      </c>
      <c r="BI180" s="33" t="e">
        <f t="shared" si="35"/>
        <v>#N/A</v>
      </c>
      <c r="BJ180" s="33" t="e">
        <f>(VLOOKUP($BC180&amp;"_"&amp;$AZ$8,データシート3!$A:$AN,MATCH("da_合計",データシート3!$A$1:$AN$1,0),0))/10^3</f>
        <v>#N/A</v>
      </c>
      <c r="BK180" s="33" t="e">
        <f t="shared" si="36"/>
        <v>#N/A</v>
      </c>
      <c r="BL180" s="33" t="e">
        <f t="shared" si="37"/>
        <v>#N/A</v>
      </c>
      <c r="BM180" s="33" t="e">
        <f t="shared" si="38"/>
        <v>#N/A</v>
      </c>
      <c r="BW180" s="989"/>
    </row>
    <row r="181" spans="1:75">
      <c r="A181" s="173"/>
      <c r="B181" s="173"/>
      <c r="C181" s="173"/>
      <c r="D181" s="173"/>
      <c r="E181" s="173"/>
      <c r="F181" s="173"/>
      <c r="G181" s="173"/>
      <c r="H181" s="173"/>
      <c r="I181" s="173"/>
      <c r="J181" s="173"/>
      <c r="K181" s="173"/>
      <c r="L181" s="173"/>
      <c r="M181" s="173"/>
      <c r="N181" s="173"/>
      <c r="O181" s="173"/>
      <c r="P181" s="173"/>
      <c r="Q181" s="173"/>
      <c r="R181" s="173"/>
      <c r="S181" s="173"/>
      <c r="T181" s="173"/>
      <c r="U181" s="173"/>
      <c r="V181" s="173"/>
      <c r="W181" s="173"/>
      <c r="X181" s="173"/>
      <c r="Y181" s="173"/>
      <c r="Z181" s="173"/>
      <c r="AA181" s="173"/>
      <c r="AB181" s="173"/>
      <c r="AC181" s="173"/>
      <c r="AD181" s="173"/>
      <c r="AE181" s="173"/>
      <c r="AF181" s="173"/>
      <c r="AG181" s="173"/>
      <c r="AH181" s="173"/>
      <c r="AI181" s="173"/>
      <c r="AJ181" s="173"/>
      <c r="AK181" s="173"/>
      <c r="AL181" s="173"/>
      <c r="AM181" s="173"/>
      <c r="AN181" s="173"/>
      <c r="AO181" s="173"/>
      <c r="AP181" s="173"/>
      <c r="AQ181" s="229"/>
      <c r="AR181" s="235"/>
      <c r="AS181" s="229"/>
      <c r="AT181" s="229"/>
      <c r="AU181" s="173"/>
      <c r="AX181" s="18">
        <f>比較地域マスタ!AD116</f>
        <v>0</v>
      </c>
      <c r="AY181" s="18" t="str">
        <f>IF(IFERROR(比較地域マスタ!$AE116,"")=0,"",IFERROR(比較地域マスタ!$AE116,""))</f>
        <v/>
      </c>
      <c r="AZ181" s="16"/>
      <c r="BA181" s="22">
        <v>110</v>
      </c>
      <c r="BB181" s="22">
        <v>2</v>
      </c>
      <c r="BC181" s="18">
        <f>AX181</f>
        <v>0</v>
      </c>
      <c r="BD181" s="18" t="str">
        <f>AY181</f>
        <v/>
      </c>
      <c r="BE181" s="33" t="e">
        <f>VLOOKUP(BC181&amp;"_"&amp;$AZ$9,データシート3!A:AB,MATCH("ea_"&amp;"太陽光（建物系）"&amp;"_年間発電",データシート3!$A$1:$AB$1,0),0)/10^3+VLOOKUP(BC181&amp;"_"&amp;$AZ$9,データシート3!A:AB,MATCH("ea_"&amp;"太陽光（土地系）"&amp;"_年間発電",データシート3!$A$1:$AB$1,0),0)/10^3</f>
        <v>#N/A</v>
      </c>
      <c r="BF181" s="33" t="e">
        <f>VLOOKUP(BC181&amp;"_"&amp;$AZ$9,データシート3!A:AB,MATCH("ea_"&amp;"風力（陸上）"&amp;"_年間発電",データシート3!$A$1:$AB$1,0),0)/10^3</f>
        <v>#N/A</v>
      </c>
      <c r="BG181" s="33" t="e">
        <f>VLOOKUP(BC181&amp;"_"&amp;$AZ$9,データシート3!A:AB,MATCH("ea_"&amp;"中小水（河川）"&amp;"_年間発電",データシート3!$A$1:$AB$1,0),0)/10^3+VLOOKUP(BC181&amp;"_"&amp;$AZ$9,データシート3!A:AB,MATCH("ea_"&amp;"中小水（農業用水路）"&amp;"_年間発電",データシート3!$A$1:$AB$1,0),0)/10^3</f>
        <v>#N/A</v>
      </c>
      <c r="BH181" s="33" t="e">
        <f>VLOOKUP(BC181&amp;"_"&amp;$AZ$9,データシート3!A:AB,MATCH("ea_"&amp;"地熱（蒸気フラッシュ発電）"&amp;"_年間発電",データシート3!$A$1:$AB$1,0),0)/10^3+VLOOKUP(BC181&amp;"_"&amp;$AZ$9,データシート3!A:AB,MATCH("ea_"&amp;"地熱（バイナリー発電）"&amp;"_年間発電",データシート3!$A$1:$AB$1,0),0)/10^3+VLOOKUP(BC181&amp;"_"&amp;$AZ$9,データシート3!A:AB,MATCH("ea_"&amp;"地熱（低温バイナリー発電）"&amp;"_年間発電",データシート3!$A$1:$AB$1,0),0)/10^3</f>
        <v>#N/A</v>
      </c>
      <c r="BI181" s="33" t="e">
        <f t="shared" si="35"/>
        <v>#N/A</v>
      </c>
      <c r="BJ181" s="33" t="e">
        <f>(VLOOKUP($BC181&amp;"_"&amp;$AZ$8,データシート3!$A:$AN,MATCH("da_合計",データシート3!$A$1:$AN$1,0),0))/10^3</f>
        <v>#N/A</v>
      </c>
      <c r="BK181" s="33" t="e">
        <f t="shared" si="36"/>
        <v>#N/A</v>
      </c>
      <c r="BL181" s="33" t="e">
        <f t="shared" si="37"/>
        <v>#N/A</v>
      </c>
      <c r="BM181" s="33" t="e">
        <f t="shared" si="38"/>
        <v>#N/A</v>
      </c>
      <c r="BW181" s="989"/>
    </row>
    <row r="182" spans="1:75">
      <c r="A182" s="173"/>
      <c r="B182" s="173"/>
      <c r="C182" s="173"/>
      <c r="D182" s="173"/>
      <c r="E182" s="173"/>
      <c r="F182" s="173"/>
      <c r="G182" s="173"/>
      <c r="H182" s="173"/>
      <c r="I182" s="173"/>
      <c r="J182" s="173"/>
      <c r="K182" s="173"/>
      <c r="L182" s="173"/>
      <c r="M182" s="173"/>
      <c r="N182" s="173"/>
      <c r="O182" s="173"/>
      <c r="P182" s="173"/>
      <c r="Q182" s="173"/>
      <c r="R182" s="173"/>
      <c r="S182" s="173"/>
      <c r="T182" s="173"/>
      <c r="U182" s="173"/>
      <c r="V182" s="173"/>
      <c r="W182" s="173"/>
      <c r="X182" s="173"/>
      <c r="Y182" s="173"/>
      <c r="Z182" s="173"/>
      <c r="AA182" s="173"/>
      <c r="AB182" s="173"/>
      <c r="AC182" s="173"/>
      <c r="AD182" s="173"/>
      <c r="AE182" s="173"/>
      <c r="AF182" s="173"/>
      <c r="AG182" s="173"/>
      <c r="AH182" s="173"/>
      <c r="AI182" s="173"/>
      <c r="AJ182" s="173"/>
      <c r="AK182" s="173"/>
      <c r="AL182" s="173"/>
      <c r="AM182" s="173"/>
      <c r="AN182" s="173"/>
      <c r="AO182" s="173"/>
      <c r="AP182" s="173"/>
      <c r="AQ182" s="229"/>
      <c r="AR182" s="235"/>
      <c r="AS182" s="229"/>
      <c r="AT182" s="229"/>
      <c r="AU182" s="173"/>
      <c r="AX182" s="18">
        <f>比較地域マスタ!AD117</f>
        <v>0</v>
      </c>
      <c r="AY182" s="18" t="str">
        <f>IF(IFERROR(比較地域マスタ!$AE117,"")=0,"",IFERROR(比較地域マスタ!$AE117,""))</f>
        <v/>
      </c>
      <c r="BA182" s="22">
        <v>111</v>
      </c>
      <c r="BB182" s="22">
        <v>2</v>
      </c>
      <c r="BC182" s="18">
        <f t="shared" ref="BC182:BD245" si="39">AX182</f>
        <v>0</v>
      </c>
      <c r="BD182" s="18" t="str">
        <f t="shared" si="39"/>
        <v/>
      </c>
      <c r="BE182" s="33" t="e">
        <f>VLOOKUP(BC182&amp;"_"&amp;$AZ$9,データシート3!A:AB,MATCH("ea_"&amp;"太陽光（建物系）"&amp;"_年間発電",データシート3!$A$1:$AB$1,0),0)/10^3+VLOOKUP(BC182&amp;"_"&amp;$AZ$9,データシート3!A:AB,MATCH("ea_"&amp;"太陽光（土地系）"&amp;"_年間発電",データシート3!$A$1:$AB$1,0),0)/10^3</f>
        <v>#N/A</v>
      </c>
      <c r="BF182" s="33" t="e">
        <f>VLOOKUP(BC182&amp;"_"&amp;$AZ$9,データシート3!A:AB,MATCH("ea_"&amp;"風力（陸上）"&amp;"_年間発電",データシート3!$A$1:$AB$1,0),0)/10^3</f>
        <v>#N/A</v>
      </c>
      <c r="BG182" s="33" t="e">
        <f>VLOOKUP(BC182&amp;"_"&amp;$AZ$9,データシート3!A:AB,MATCH("ea_"&amp;"中小水（河川）"&amp;"_年間発電",データシート3!$A$1:$AB$1,0),0)/10^3+VLOOKUP(BC182&amp;"_"&amp;$AZ$9,データシート3!A:AB,MATCH("ea_"&amp;"中小水（農業用水路）"&amp;"_年間発電",データシート3!$A$1:$AB$1,0),0)/10^3</f>
        <v>#N/A</v>
      </c>
      <c r="BH182" s="33" t="e">
        <f>VLOOKUP(BC182&amp;"_"&amp;$AZ$9,データシート3!A:AB,MATCH("ea_"&amp;"地熱（蒸気フラッシュ発電）"&amp;"_年間発電",データシート3!$A$1:$AB$1,0),0)/10^3+VLOOKUP(BC182&amp;"_"&amp;$AZ$9,データシート3!A:AB,MATCH("ea_"&amp;"地熱（バイナリー発電）"&amp;"_年間発電",データシート3!$A$1:$AB$1,0),0)/10^3+VLOOKUP(BC182&amp;"_"&amp;$AZ$9,データシート3!A:AB,MATCH("ea_"&amp;"地熱（低温バイナリー発電）"&amp;"_年間発電",データシート3!$A$1:$AB$1,0),0)/10^3</f>
        <v>#N/A</v>
      </c>
      <c r="BI182" s="33" t="e">
        <f t="shared" si="35"/>
        <v>#N/A</v>
      </c>
      <c r="BJ182" s="33" t="e">
        <f>(VLOOKUP($BC182&amp;"_"&amp;$AZ$8,データシート3!$A:$AN,MATCH("da_合計",データシート3!$A$1:$AN$1,0),0))/10^3</f>
        <v>#N/A</v>
      </c>
      <c r="BK182" s="33" t="e">
        <f t="shared" si="36"/>
        <v>#N/A</v>
      </c>
      <c r="BL182" s="33" t="e">
        <f t="shared" si="37"/>
        <v>#N/A</v>
      </c>
      <c r="BM182" s="33" t="e">
        <f t="shared" si="38"/>
        <v>#N/A</v>
      </c>
      <c r="BW182" s="989"/>
    </row>
    <row r="183" spans="1:75">
      <c r="AX183" s="18">
        <f>比較地域マスタ!AD118</f>
        <v>0</v>
      </c>
      <c r="AY183" s="18" t="str">
        <f>IF(IFERROR(比較地域マスタ!$AE118,"")=0,"",IFERROR(比較地域マスタ!$AE118,""))</f>
        <v/>
      </c>
      <c r="BA183" s="22">
        <v>112</v>
      </c>
      <c r="BB183" s="22">
        <v>2</v>
      </c>
      <c r="BC183" s="18">
        <f t="shared" si="39"/>
        <v>0</v>
      </c>
      <c r="BD183" s="18" t="str">
        <f t="shared" si="39"/>
        <v/>
      </c>
      <c r="BE183" s="33" t="e">
        <f>VLOOKUP(BC183&amp;"_"&amp;$AZ$9,データシート3!A:AB,MATCH("ea_"&amp;"太陽光（建物系）"&amp;"_年間発電",データシート3!$A$1:$AB$1,0),0)/10^3+VLOOKUP(BC183&amp;"_"&amp;$AZ$9,データシート3!A:AB,MATCH("ea_"&amp;"太陽光（土地系）"&amp;"_年間発電",データシート3!$A$1:$AB$1,0),0)/10^3</f>
        <v>#N/A</v>
      </c>
      <c r="BF183" s="33" t="e">
        <f>VLOOKUP(BC183&amp;"_"&amp;$AZ$9,データシート3!A:AB,MATCH("ea_"&amp;"風力（陸上）"&amp;"_年間発電",データシート3!$A$1:$AB$1,0),0)/10^3</f>
        <v>#N/A</v>
      </c>
      <c r="BG183" s="33" t="e">
        <f>VLOOKUP(BC183&amp;"_"&amp;$AZ$9,データシート3!A:AB,MATCH("ea_"&amp;"中小水（河川）"&amp;"_年間発電",データシート3!$A$1:$AB$1,0),0)/10^3+VLOOKUP(BC183&amp;"_"&amp;$AZ$9,データシート3!A:AB,MATCH("ea_"&amp;"中小水（農業用水路）"&amp;"_年間発電",データシート3!$A$1:$AB$1,0),0)/10^3</f>
        <v>#N/A</v>
      </c>
      <c r="BH183" s="33" t="e">
        <f>VLOOKUP(BC183&amp;"_"&amp;$AZ$9,データシート3!A:AB,MATCH("ea_"&amp;"地熱（蒸気フラッシュ発電）"&amp;"_年間発電",データシート3!$A$1:$AB$1,0),0)/10^3+VLOOKUP(BC183&amp;"_"&amp;$AZ$9,データシート3!A:AB,MATCH("ea_"&amp;"地熱（バイナリー発電）"&amp;"_年間発電",データシート3!$A$1:$AB$1,0),0)/10^3+VLOOKUP(BC183&amp;"_"&amp;$AZ$9,データシート3!A:AB,MATCH("ea_"&amp;"地熱（低温バイナリー発電）"&amp;"_年間発電",データシート3!$A$1:$AB$1,0),0)/10^3</f>
        <v>#N/A</v>
      </c>
      <c r="BI183" s="33" t="e">
        <f t="shared" si="35"/>
        <v>#N/A</v>
      </c>
      <c r="BJ183" s="33" t="e">
        <f>(VLOOKUP($BC183&amp;"_"&amp;$AZ$8,データシート3!$A:$AN,MATCH("da_合計",データシート3!$A$1:$AN$1,0),0))/10^3</f>
        <v>#N/A</v>
      </c>
      <c r="BK183" s="33" t="e">
        <f t="shared" si="36"/>
        <v>#N/A</v>
      </c>
      <c r="BL183" s="33" t="e">
        <f t="shared" si="37"/>
        <v>#N/A</v>
      </c>
      <c r="BM183" s="33" t="e">
        <f t="shared" si="38"/>
        <v>#N/A</v>
      </c>
      <c r="BW183" s="989"/>
    </row>
    <row r="184" spans="1:75">
      <c r="AX184" s="18">
        <f>比較地域マスタ!AD119</f>
        <v>0</v>
      </c>
      <c r="AY184" s="18" t="str">
        <f>IF(IFERROR(比較地域マスタ!$AE119,"")=0,"",IFERROR(比較地域マスタ!$AE119,""))</f>
        <v/>
      </c>
      <c r="BA184" s="22">
        <v>113</v>
      </c>
      <c r="BB184" s="22">
        <v>2</v>
      </c>
      <c r="BC184" s="18">
        <f t="shared" si="39"/>
        <v>0</v>
      </c>
      <c r="BD184" s="18" t="str">
        <f t="shared" si="39"/>
        <v/>
      </c>
      <c r="BE184" s="33" t="e">
        <f>VLOOKUP(BC184&amp;"_"&amp;$AZ$9,データシート3!A:AB,MATCH("ea_"&amp;"太陽光（建物系）"&amp;"_年間発電",データシート3!$A$1:$AB$1,0),0)/10^3+VLOOKUP(BC184&amp;"_"&amp;$AZ$9,データシート3!A:AB,MATCH("ea_"&amp;"太陽光（土地系）"&amp;"_年間発電",データシート3!$A$1:$AB$1,0),0)/10^3</f>
        <v>#N/A</v>
      </c>
      <c r="BF184" s="33" t="e">
        <f>VLOOKUP(BC184&amp;"_"&amp;$AZ$9,データシート3!A:AB,MATCH("ea_"&amp;"風力（陸上）"&amp;"_年間発電",データシート3!$A$1:$AB$1,0),0)/10^3</f>
        <v>#N/A</v>
      </c>
      <c r="BG184" s="33" t="e">
        <f>VLOOKUP(BC184&amp;"_"&amp;$AZ$9,データシート3!A:AB,MATCH("ea_"&amp;"中小水（河川）"&amp;"_年間発電",データシート3!$A$1:$AB$1,0),0)/10^3+VLOOKUP(BC184&amp;"_"&amp;$AZ$9,データシート3!A:AB,MATCH("ea_"&amp;"中小水（農業用水路）"&amp;"_年間発電",データシート3!$A$1:$AB$1,0),0)/10^3</f>
        <v>#N/A</v>
      </c>
      <c r="BH184" s="33" t="e">
        <f>VLOOKUP(BC184&amp;"_"&amp;$AZ$9,データシート3!A:AB,MATCH("ea_"&amp;"地熱（蒸気フラッシュ発電）"&amp;"_年間発電",データシート3!$A$1:$AB$1,0),0)/10^3+VLOOKUP(BC184&amp;"_"&amp;$AZ$9,データシート3!A:AB,MATCH("ea_"&amp;"地熱（バイナリー発電）"&amp;"_年間発電",データシート3!$A$1:$AB$1,0),0)/10^3+VLOOKUP(BC184&amp;"_"&amp;$AZ$9,データシート3!A:AB,MATCH("ea_"&amp;"地熱（低温バイナリー発電）"&amp;"_年間発電",データシート3!$A$1:$AB$1,0),0)/10^3</f>
        <v>#N/A</v>
      </c>
      <c r="BI184" s="33" t="e">
        <f t="shared" si="35"/>
        <v>#N/A</v>
      </c>
      <c r="BJ184" s="33" t="e">
        <f>(VLOOKUP($BC184&amp;"_"&amp;$AZ$8,データシート3!$A:$AN,MATCH("da_合計",データシート3!$A$1:$AN$1,0),0))/10^3</f>
        <v>#N/A</v>
      </c>
      <c r="BK184" s="33" t="e">
        <f t="shared" si="36"/>
        <v>#N/A</v>
      </c>
      <c r="BL184" s="33" t="e">
        <f t="shared" si="37"/>
        <v>#N/A</v>
      </c>
      <c r="BM184" s="33" t="e">
        <f t="shared" si="38"/>
        <v>#N/A</v>
      </c>
      <c r="BW184" s="989"/>
    </row>
    <row r="185" spans="1:75">
      <c r="AX185" s="18">
        <f>比較地域マスタ!AD120</f>
        <v>0</v>
      </c>
      <c r="AY185" s="18" t="str">
        <f>IF(IFERROR(比較地域マスタ!$AE120,"")=0,"",IFERROR(比較地域マスタ!$AE120,""))</f>
        <v/>
      </c>
      <c r="BA185" s="22">
        <v>114</v>
      </c>
      <c r="BB185" s="22">
        <v>2</v>
      </c>
      <c r="BC185" s="18">
        <f t="shared" si="39"/>
        <v>0</v>
      </c>
      <c r="BD185" s="18" t="str">
        <f t="shared" si="39"/>
        <v/>
      </c>
      <c r="BE185" s="33" t="e">
        <f>VLOOKUP(BC185&amp;"_"&amp;$AZ$9,データシート3!A:AB,MATCH("ea_"&amp;"太陽光（建物系）"&amp;"_年間発電",データシート3!$A$1:$AB$1,0),0)/10^3+VLOOKUP(BC185&amp;"_"&amp;$AZ$9,データシート3!A:AB,MATCH("ea_"&amp;"太陽光（土地系）"&amp;"_年間発電",データシート3!$A$1:$AB$1,0),0)/10^3</f>
        <v>#N/A</v>
      </c>
      <c r="BF185" s="33" t="e">
        <f>VLOOKUP(BC185&amp;"_"&amp;$AZ$9,データシート3!A:AB,MATCH("ea_"&amp;"風力（陸上）"&amp;"_年間発電",データシート3!$A$1:$AB$1,0),0)/10^3</f>
        <v>#N/A</v>
      </c>
      <c r="BG185" s="33" t="e">
        <f>VLOOKUP(BC185&amp;"_"&amp;$AZ$9,データシート3!A:AB,MATCH("ea_"&amp;"中小水（河川）"&amp;"_年間発電",データシート3!$A$1:$AB$1,0),0)/10^3+VLOOKUP(BC185&amp;"_"&amp;$AZ$9,データシート3!A:AB,MATCH("ea_"&amp;"中小水（農業用水路）"&amp;"_年間発電",データシート3!$A$1:$AB$1,0),0)/10^3</f>
        <v>#N/A</v>
      </c>
      <c r="BH185" s="33" t="e">
        <f>VLOOKUP(BC185&amp;"_"&amp;$AZ$9,データシート3!A:AB,MATCH("ea_"&amp;"地熱（蒸気フラッシュ発電）"&amp;"_年間発電",データシート3!$A$1:$AB$1,0),0)/10^3+VLOOKUP(BC185&amp;"_"&amp;$AZ$9,データシート3!A:AB,MATCH("ea_"&amp;"地熱（バイナリー発電）"&amp;"_年間発電",データシート3!$A$1:$AB$1,0),0)/10^3+VLOOKUP(BC185&amp;"_"&amp;$AZ$9,データシート3!A:AB,MATCH("ea_"&amp;"地熱（低温バイナリー発電）"&amp;"_年間発電",データシート3!$A$1:$AB$1,0),0)/10^3</f>
        <v>#N/A</v>
      </c>
      <c r="BI185" s="33" t="e">
        <f t="shared" si="35"/>
        <v>#N/A</v>
      </c>
      <c r="BJ185" s="33" t="e">
        <f>(VLOOKUP($BC185&amp;"_"&amp;$AZ$8,データシート3!$A:$AN,MATCH("da_合計",データシート3!$A$1:$AN$1,0),0))/10^3</f>
        <v>#N/A</v>
      </c>
      <c r="BK185" s="33" t="e">
        <f t="shared" si="36"/>
        <v>#N/A</v>
      </c>
      <c r="BL185" s="33" t="e">
        <f t="shared" si="37"/>
        <v>#N/A</v>
      </c>
      <c r="BM185" s="33" t="e">
        <f t="shared" si="38"/>
        <v>#N/A</v>
      </c>
      <c r="BW185" s="989"/>
    </row>
    <row r="186" spans="1:75">
      <c r="AX186" s="18">
        <f>比較地域マスタ!AD121</f>
        <v>0</v>
      </c>
      <c r="AY186" s="18" t="str">
        <f>IF(IFERROR(比較地域マスタ!$AE121,"")=0,"",IFERROR(比較地域マスタ!$AE121,""))</f>
        <v/>
      </c>
      <c r="BA186" s="22">
        <v>115</v>
      </c>
      <c r="BB186" s="22">
        <v>2</v>
      </c>
      <c r="BC186" s="18">
        <f t="shared" si="39"/>
        <v>0</v>
      </c>
      <c r="BD186" s="18" t="str">
        <f t="shared" si="39"/>
        <v/>
      </c>
      <c r="BE186" s="33" t="e">
        <f>VLOOKUP(BC186&amp;"_"&amp;$AZ$9,データシート3!A:AB,MATCH("ea_"&amp;"太陽光（建物系）"&amp;"_年間発電",データシート3!$A$1:$AB$1,0),0)/10^3+VLOOKUP(BC186&amp;"_"&amp;$AZ$9,データシート3!A:AB,MATCH("ea_"&amp;"太陽光（土地系）"&amp;"_年間発電",データシート3!$A$1:$AB$1,0),0)/10^3</f>
        <v>#N/A</v>
      </c>
      <c r="BF186" s="33" t="e">
        <f>VLOOKUP(BC186&amp;"_"&amp;$AZ$9,データシート3!A:AB,MATCH("ea_"&amp;"風力（陸上）"&amp;"_年間発電",データシート3!$A$1:$AB$1,0),0)/10^3</f>
        <v>#N/A</v>
      </c>
      <c r="BG186" s="33" t="e">
        <f>VLOOKUP(BC186&amp;"_"&amp;$AZ$9,データシート3!A:AB,MATCH("ea_"&amp;"中小水（河川）"&amp;"_年間発電",データシート3!$A$1:$AB$1,0),0)/10^3+VLOOKUP(BC186&amp;"_"&amp;$AZ$9,データシート3!A:AB,MATCH("ea_"&amp;"中小水（農業用水路）"&amp;"_年間発電",データシート3!$A$1:$AB$1,0),0)/10^3</f>
        <v>#N/A</v>
      </c>
      <c r="BH186" s="33" t="e">
        <f>VLOOKUP(BC186&amp;"_"&amp;$AZ$9,データシート3!A:AB,MATCH("ea_"&amp;"地熱（蒸気フラッシュ発電）"&amp;"_年間発電",データシート3!$A$1:$AB$1,0),0)/10^3+VLOOKUP(BC186&amp;"_"&amp;$AZ$9,データシート3!A:AB,MATCH("ea_"&amp;"地熱（バイナリー発電）"&amp;"_年間発電",データシート3!$A$1:$AB$1,0),0)/10^3+VLOOKUP(BC186&amp;"_"&amp;$AZ$9,データシート3!A:AB,MATCH("ea_"&amp;"地熱（低温バイナリー発電）"&amp;"_年間発電",データシート3!$A$1:$AB$1,0),0)/10^3</f>
        <v>#N/A</v>
      </c>
      <c r="BI186" s="33" t="e">
        <f t="shared" si="35"/>
        <v>#N/A</v>
      </c>
      <c r="BJ186" s="33" t="e">
        <f>(VLOOKUP($BC186&amp;"_"&amp;$AZ$8,データシート3!$A:$AN,MATCH("da_合計",データシート3!$A$1:$AN$1,0),0))/10^3</f>
        <v>#N/A</v>
      </c>
      <c r="BK186" s="33" t="e">
        <f t="shared" si="36"/>
        <v>#N/A</v>
      </c>
      <c r="BL186" s="33" t="e">
        <f t="shared" si="37"/>
        <v>#N/A</v>
      </c>
      <c r="BM186" s="33" t="e">
        <f t="shared" si="38"/>
        <v>#N/A</v>
      </c>
      <c r="BW186" s="989"/>
    </row>
    <row r="187" spans="1:75">
      <c r="AX187" s="18">
        <f>比較地域マスタ!AD122</f>
        <v>0</v>
      </c>
      <c r="AY187" s="18" t="str">
        <f>IF(IFERROR(比較地域マスタ!$AE122,"")=0,"",IFERROR(比較地域マスタ!$AE122,""))</f>
        <v/>
      </c>
      <c r="BA187" s="22">
        <v>116</v>
      </c>
      <c r="BB187" s="22">
        <v>2</v>
      </c>
      <c r="BC187" s="18">
        <f t="shared" si="39"/>
        <v>0</v>
      </c>
      <c r="BD187" s="18" t="str">
        <f t="shared" si="39"/>
        <v/>
      </c>
      <c r="BE187" s="33" t="e">
        <f>VLOOKUP(BC187&amp;"_"&amp;$AZ$9,データシート3!A:AB,MATCH("ea_"&amp;"太陽光（建物系）"&amp;"_年間発電",データシート3!$A$1:$AB$1,0),0)/10^3+VLOOKUP(BC187&amp;"_"&amp;$AZ$9,データシート3!A:AB,MATCH("ea_"&amp;"太陽光（土地系）"&amp;"_年間発電",データシート3!$A$1:$AB$1,0),0)/10^3</f>
        <v>#N/A</v>
      </c>
      <c r="BF187" s="33" t="e">
        <f>VLOOKUP(BC187&amp;"_"&amp;$AZ$9,データシート3!A:AB,MATCH("ea_"&amp;"風力（陸上）"&amp;"_年間発電",データシート3!$A$1:$AB$1,0),0)/10^3</f>
        <v>#N/A</v>
      </c>
      <c r="BG187" s="33" t="e">
        <f>VLOOKUP(BC187&amp;"_"&amp;$AZ$9,データシート3!A:AB,MATCH("ea_"&amp;"中小水（河川）"&amp;"_年間発電",データシート3!$A$1:$AB$1,0),0)/10^3+VLOOKUP(BC187&amp;"_"&amp;$AZ$9,データシート3!A:AB,MATCH("ea_"&amp;"中小水（農業用水路）"&amp;"_年間発電",データシート3!$A$1:$AB$1,0),0)/10^3</f>
        <v>#N/A</v>
      </c>
      <c r="BH187" s="33" t="e">
        <f>VLOOKUP(BC187&amp;"_"&amp;$AZ$9,データシート3!A:AB,MATCH("ea_"&amp;"地熱（蒸気フラッシュ発電）"&amp;"_年間発電",データシート3!$A$1:$AB$1,0),0)/10^3+VLOOKUP(BC187&amp;"_"&amp;$AZ$9,データシート3!A:AB,MATCH("ea_"&amp;"地熱（バイナリー発電）"&amp;"_年間発電",データシート3!$A$1:$AB$1,0),0)/10^3+VLOOKUP(BC187&amp;"_"&amp;$AZ$9,データシート3!A:AB,MATCH("ea_"&amp;"地熱（低温バイナリー発電）"&amp;"_年間発電",データシート3!$A$1:$AB$1,0),0)/10^3</f>
        <v>#N/A</v>
      </c>
      <c r="BI187" s="33" t="e">
        <f t="shared" si="35"/>
        <v>#N/A</v>
      </c>
      <c r="BJ187" s="33" t="e">
        <f>(VLOOKUP($BC187&amp;"_"&amp;$AZ$8,データシート3!$A:$AN,MATCH("da_合計",データシート3!$A$1:$AN$1,0),0))/10^3</f>
        <v>#N/A</v>
      </c>
      <c r="BK187" s="33" t="e">
        <f t="shared" si="36"/>
        <v>#N/A</v>
      </c>
      <c r="BL187" s="33" t="e">
        <f t="shared" si="37"/>
        <v>#N/A</v>
      </c>
      <c r="BM187" s="33" t="e">
        <f t="shared" si="38"/>
        <v>#N/A</v>
      </c>
      <c r="BW187" s="989"/>
    </row>
    <row r="188" spans="1:75">
      <c r="AX188" s="18">
        <f>比較地域マスタ!AD123</f>
        <v>0</v>
      </c>
      <c r="AY188" s="18" t="str">
        <f>IF(IFERROR(比較地域マスタ!$AE123,"")=0,"",IFERROR(比較地域マスタ!$AE123,""))</f>
        <v/>
      </c>
      <c r="BA188" s="22">
        <v>117</v>
      </c>
      <c r="BB188" s="22">
        <v>2</v>
      </c>
      <c r="BC188" s="18">
        <f t="shared" si="39"/>
        <v>0</v>
      </c>
      <c r="BD188" s="18" t="str">
        <f t="shared" si="39"/>
        <v/>
      </c>
      <c r="BE188" s="33" t="e">
        <f>VLOOKUP(BC188&amp;"_"&amp;$AZ$9,データシート3!A:AB,MATCH("ea_"&amp;"太陽光（建物系）"&amp;"_年間発電",データシート3!$A$1:$AB$1,0),0)/10^3+VLOOKUP(BC188&amp;"_"&amp;$AZ$9,データシート3!A:AB,MATCH("ea_"&amp;"太陽光（土地系）"&amp;"_年間発電",データシート3!$A$1:$AB$1,0),0)/10^3</f>
        <v>#N/A</v>
      </c>
      <c r="BF188" s="33" t="e">
        <f>VLOOKUP(BC188&amp;"_"&amp;$AZ$9,データシート3!A:AB,MATCH("ea_"&amp;"風力（陸上）"&amp;"_年間発電",データシート3!$A$1:$AB$1,0),0)/10^3</f>
        <v>#N/A</v>
      </c>
      <c r="BG188" s="33" t="e">
        <f>VLOOKUP(BC188&amp;"_"&amp;$AZ$9,データシート3!A:AB,MATCH("ea_"&amp;"中小水（河川）"&amp;"_年間発電",データシート3!$A$1:$AB$1,0),0)/10^3+VLOOKUP(BC188&amp;"_"&amp;$AZ$9,データシート3!A:AB,MATCH("ea_"&amp;"中小水（農業用水路）"&amp;"_年間発電",データシート3!$A$1:$AB$1,0),0)/10^3</f>
        <v>#N/A</v>
      </c>
      <c r="BH188" s="33" t="e">
        <f>VLOOKUP(BC188&amp;"_"&amp;$AZ$9,データシート3!A:AB,MATCH("ea_"&amp;"地熱（蒸気フラッシュ発電）"&amp;"_年間発電",データシート3!$A$1:$AB$1,0),0)/10^3+VLOOKUP(BC188&amp;"_"&amp;$AZ$9,データシート3!A:AB,MATCH("ea_"&amp;"地熱（バイナリー発電）"&amp;"_年間発電",データシート3!$A$1:$AB$1,0),0)/10^3+VLOOKUP(BC188&amp;"_"&amp;$AZ$9,データシート3!A:AB,MATCH("ea_"&amp;"地熱（低温バイナリー発電）"&amp;"_年間発電",データシート3!$A$1:$AB$1,0),0)/10^3</f>
        <v>#N/A</v>
      </c>
      <c r="BI188" s="33" t="e">
        <f t="shared" si="35"/>
        <v>#N/A</v>
      </c>
      <c r="BJ188" s="33" t="e">
        <f>(VLOOKUP($BC188&amp;"_"&amp;$AZ$8,データシート3!$A:$AN,MATCH("da_合計",データシート3!$A$1:$AN$1,0),0))/10^3</f>
        <v>#N/A</v>
      </c>
      <c r="BK188" s="33" t="e">
        <f t="shared" si="36"/>
        <v>#N/A</v>
      </c>
      <c r="BL188" s="33" t="e">
        <f t="shared" si="37"/>
        <v>#N/A</v>
      </c>
      <c r="BM188" s="33" t="e">
        <f t="shared" si="38"/>
        <v>#N/A</v>
      </c>
      <c r="BW188" s="989"/>
    </row>
    <row r="189" spans="1:75">
      <c r="AX189" s="18">
        <f>比較地域マスタ!AD124</f>
        <v>0</v>
      </c>
      <c r="AY189" s="18" t="str">
        <f>IF(IFERROR(比較地域マスタ!$AE124,"")=0,"",IFERROR(比較地域マスタ!$AE124,""))</f>
        <v/>
      </c>
      <c r="BA189" s="22">
        <v>118</v>
      </c>
      <c r="BB189" s="22">
        <v>2</v>
      </c>
      <c r="BC189" s="18">
        <f t="shared" si="39"/>
        <v>0</v>
      </c>
      <c r="BD189" s="18" t="str">
        <f t="shared" si="39"/>
        <v/>
      </c>
      <c r="BE189" s="33" t="e">
        <f>VLOOKUP(BC189&amp;"_"&amp;$AZ$9,データシート3!A:AB,MATCH("ea_"&amp;"太陽光（建物系）"&amp;"_年間発電",データシート3!$A$1:$AB$1,0),0)/10^3+VLOOKUP(BC189&amp;"_"&amp;$AZ$9,データシート3!A:AB,MATCH("ea_"&amp;"太陽光（土地系）"&amp;"_年間発電",データシート3!$A$1:$AB$1,0),0)/10^3</f>
        <v>#N/A</v>
      </c>
      <c r="BF189" s="33" t="e">
        <f>VLOOKUP(BC189&amp;"_"&amp;$AZ$9,データシート3!A:AB,MATCH("ea_"&amp;"風力（陸上）"&amp;"_年間発電",データシート3!$A$1:$AB$1,0),0)/10^3</f>
        <v>#N/A</v>
      </c>
      <c r="BG189" s="33" t="e">
        <f>VLOOKUP(BC189&amp;"_"&amp;$AZ$9,データシート3!A:AB,MATCH("ea_"&amp;"中小水（河川）"&amp;"_年間発電",データシート3!$A$1:$AB$1,0),0)/10^3+VLOOKUP(BC189&amp;"_"&amp;$AZ$9,データシート3!A:AB,MATCH("ea_"&amp;"中小水（農業用水路）"&amp;"_年間発電",データシート3!$A$1:$AB$1,0),0)/10^3</f>
        <v>#N/A</v>
      </c>
      <c r="BH189" s="33" t="e">
        <f>VLOOKUP(BC189&amp;"_"&amp;$AZ$9,データシート3!A:AB,MATCH("ea_"&amp;"地熱（蒸気フラッシュ発電）"&amp;"_年間発電",データシート3!$A$1:$AB$1,0),0)/10^3+VLOOKUP(BC189&amp;"_"&amp;$AZ$9,データシート3!A:AB,MATCH("ea_"&amp;"地熱（バイナリー発電）"&amp;"_年間発電",データシート3!$A$1:$AB$1,0),0)/10^3+VLOOKUP(BC189&amp;"_"&amp;$AZ$9,データシート3!A:AB,MATCH("ea_"&amp;"地熱（低温バイナリー発電）"&amp;"_年間発電",データシート3!$A$1:$AB$1,0),0)/10^3</f>
        <v>#N/A</v>
      </c>
      <c r="BI189" s="33" t="e">
        <f t="shared" si="35"/>
        <v>#N/A</v>
      </c>
      <c r="BJ189" s="33" t="e">
        <f>(VLOOKUP($BC189&amp;"_"&amp;$AZ$8,データシート3!$A:$AN,MATCH("da_合計",データシート3!$A$1:$AN$1,0),0))/10^3</f>
        <v>#N/A</v>
      </c>
      <c r="BK189" s="33" t="e">
        <f t="shared" si="36"/>
        <v>#N/A</v>
      </c>
      <c r="BL189" s="33" t="e">
        <f t="shared" si="37"/>
        <v>#N/A</v>
      </c>
      <c r="BM189" s="33" t="e">
        <f t="shared" si="38"/>
        <v>#N/A</v>
      </c>
      <c r="BW189" s="989"/>
    </row>
    <row r="190" spans="1:75">
      <c r="AX190" s="18">
        <f>比較地域マスタ!AD125</f>
        <v>0</v>
      </c>
      <c r="AY190" s="18" t="str">
        <f>IF(IFERROR(比較地域マスタ!$AE125,"")=0,"",IFERROR(比較地域マスタ!$AE125,""))</f>
        <v/>
      </c>
      <c r="BA190" s="22">
        <v>119</v>
      </c>
      <c r="BB190" s="22">
        <v>2</v>
      </c>
      <c r="BC190" s="18">
        <f t="shared" si="39"/>
        <v>0</v>
      </c>
      <c r="BD190" s="18" t="str">
        <f t="shared" si="39"/>
        <v/>
      </c>
      <c r="BE190" s="33" t="e">
        <f>VLOOKUP(BC190&amp;"_"&amp;$AZ$9,データシート3!A:AB,MATCH("ea_"&amp;"太陽光（建物系）"&amp;"_年間発電",データシート3!$A$1:$AB$1,0),0)/10^3+VLOOKUP(BC190&amp;"_"&amp;$AZ$9,データシート3!A:AB,MATCH("ea_"&amp;"太陽光（土地系）"&amp;"_年間発電",データシート3!$A$1:$AB$1,0),0)/10^3</f>
        <v>#N/A</v>
      </c>
      <c r="BF190" s="33" t="e">
        <f>VLOOKUP(BC190&amp;"_"&amp;$AZ$9,データシート3!A:AB,MATCH("ea_"&amp;"風力（陸上）"&amp;"_年間発電",データシート3!$A$1:$AB$1,0),0)/10^3</f>
        <v>#N/A</v>
      </c>
      <c r="BG190" s="33" t="e">
        <f>VLOOKUP(BC190&amp;"_"&amp;$AZ$9,データシート3!A:AB,MATCH("ea_"&amp;"中小水（河川）"&amp;"_年間発電",データシート3!$A$1:$AB$1,0),0)/10^3+VLOOKUP(BC190&amp;"_"&amp;$AZ$9,データシート3!A:AB,MATCH("ea_"&amp;"中小水（農業用水路）"&amp;"_年間発電",データシート3!$A$1:$AB$1,0),0)/10^3</f>
        <v>#N/A</v>
      </c>
      <c r="BH190" s="33" t="e">
        <f>VLOOKUP(BC190&amp;"_"&amp;$AZ$9,データシート3!A:AB,MATCH("ea_"&amp;"地熱（蒸気フラッシュ発電）"&amp;"_年間発電",データシート3!$A$1:$AB$1,0),0)/10^3+VLOOKUP(BC190&amp;"_"&amp;$AZ$9,データシート3!A:AB,MATCH("ea_"&amp;"地熱（バイナリー発電）"&amp;"_年間発電",データシート3!$A$1:$AB$1,0),0)/10^3+VLOOKUP(BC190&amp;"_"&amp;$AZ$9,データシート3!A:AB,MATCH("ea_"&amp;"地熱（低温バイナリー発電）"&amp;"_年間発電",データシート3!$A$1:$AB$1,0),0)/10^3</f>
        <v>#N/A</v>
      </c>
      <c r="BI190" s="33" t="e">
        <f t="shared" si="35"/>
        <v>#N/A</v>
      </c>
      <c r="BJ190" s="33" t="e">
        <f>(VLOOKUP($BC190&amp;"_"&amp;$AZ$8,データシート3!$A:$AN,MATCH("da_合計",データシート3!$A$1:$AN$1,0),0))/10^3</f>
        <v>#N/A</v>
      </c>
      <c r="BK190" s="33" t="e">
        <f t="shared" si="36"/>
        <v>#N/A</v>
      </c>
      <c r="BL190" s="33" t="e">
        <f t="shared" si="37"/>
        <v>#N/A</v>
      </c>
      <c r="BM190" s="33" t="e">
        <f t="shared" si="38"/>
        <v>#N/A</v>
      </c>
      <c r="BW190" s="989"/>
    </row>
    <row r="191" spans="1:75">
      <c r="AX191" s="18">
        <f>比較地域マスタ!AD126</f>
        <v>0</v>
      </c>
      <c r="AY191" s="18" t="str">
        <f>IF(IFERROR(比較地域マスタ!$AE126,"")=0,"",IFERROR(比較地域マスタ!$AE126,""))</f>
        <v/>
      </c>
      <c r="BA191" s="22">
        <v>120</v>
      </c>
      <c r="BB191" s="22">
        <v>2</v>
      </c>
      <c r="BC191" s="18">
        <f t="shared" si="39"/>
        <v>0</v>
      </c>
      <c r="BD191" s="18" t="str">
        <f t="shared" si="39"/>
        <v/>
      </c>
      <c r="BE191" s="33" t="e">
        <f>VLOOKUP(BC191&amp;"_"&amp;$AZ$9,データシート3!A:AB,MATCH("ea_"&amp;"太陽光（建物系）"&amp;"_年間発電",データシート3!$A$1:$AB$1,0),0)/10^3+VLOOKUP(BC191&amp;"_"&amp;$AZ$9,データシート3!A:AB,MATCH("ea_"&amp;"太陽光（土地系）"&amp;"_年間発電",データシート3!$A$1:$AB$1,0),0)/10^3</f>
        <v>#N/A</v>
      </c>
      <c r="BF191" s="33" t="e">
        <f>VLOOKUP(BC191&amp;"_"&amp;$AZ$9,データシート3!A:AB,MATCH("ea_"&amp;"風力（陸上）"&amp;"_年間発電",データシート3!$A$1:$AB$1,0),0)/10^3</f>
        <v>#N/A</v>
      </c>
      <c r="BG191" s="33" t="e">
        <f>VLOOKUP(BC191&amp;"_"&amp;$AZ$9,データシート3!A:AB,MATCH("ea_"&amp;"中小水（河川）"&amp;"_年間発電",データシート3!$A$1:$AB$1,0),0)/10^3+VLOOKUP(BC191&amp;"_"&amp;$AZ$9,データシート3!A:AB,MATCH("ea_"&amp;"中小水（農業用水路）"&amp;"_年間発電",データシート3!$A$1:$AB$1,0),0)/10^3</f>
        <v>#N/A</v>
      </c>
      <c r="BH191" s="33" t="e">
        <f>VLOOKUP(BC191&amp;"_"&amp;$AZ$9,データシート3!A:AB,MATCH("ea_"&amp;"地熱（蒸気フラッシュ発電）"&amp;"_年間発電",データシート3!$A$1:$AB$1,0),0)/10^3+VLOOKUP(BC191&amp;"_"&amp;$AZ$9,データシート3!A:AB,MATCH("ea_"&amp;"地熱（バイナリー発電）"&amp;"_年間発電",データシート3!$A$1:$AB$1,0),0)/10^3+VLOOKUP(BC191&amp;"_"&amp;$AZ$9,データシート3!A:AB,MATCH("ea_"&amp;"地熱（低温バイナリー発電）"&amp;"_年間発電",データシート3!$A$1:$AB$1,0),0)/10^3</f>
        <v>#N/A</v>
      </c>
      <c r="BI191" s="33" t="e">
        <f t="shared" si="35"/>
        <v>#N/A</v>
      </c>
      <c r="BJ191" s="33" t="e">
        <f>(VLOOKUP($BC191&amp;"_"&amp;$AZ$8,データシート3!$A:$AN,MATCH("da_合計",データシート3!$A$1:$AN$1,0),0))/10^3</f>
        <v>#N/A</v>
      </c>
      <c r="BK191" s="33" t="e">
        <f t="shared" si="36"/>
        <v>#N/A</v>
      </c>
      <c r="BL191" s="33" t="e">
        <f t="shared" si="37"/>
        <v>#N/A</v>
      </c>
      <c r="BM191" s="33" t="e">
        <f t="shared" si="38"/>
        <v>#N/A</v>
      </c>
      <c r="BW191" s="989"/>
    </row>
    <row r="192" spans="1:75">
      <c r="AX192" s="18">
        <f>比較地域マスタ!AD127</f>
        <v>0</v>
      </c>
      <c r="AY192" s="18" t="str">
        <f>IF(IFERROR(比較地域マスタ!$AE127,"")=0,"",IFERROR(比較地域マスタ!$AE127,""))</f>
        <v/>
      </c>
      <c r="BA192" s="22">
        <v>121</v>
      </c>
      <c r="BB192" s="22">
        <v>2</v>
      </c>
      <c r="BC192" s="18">
        <f t="shared" si="39"/>
        <v>0</v>
      </c>
      <c r="BD192" s="18" t="str">
        <f t="shared" si="39"/>
        <v/>
      </c>
      <c r="BE192" s="33" t="e">
        <f>VLOOKUP(BC192&amp;"_"&amp;$AZ$9,データシート3!A:AB,MATCH("ea_"&amp;"太陽光（建物系）"&amp;"_年間発電",データシート3!$A$1:$AB$1,0),0)/10^3+VLOOKUP(BC192&amp;"_"&amp;$AZ$9,データシート3!A:AB,MATCH("ea_"&amp;"太陽光（土地系）"&amp;"_年間発電",データシート3!$A$1:$AB$1,0),0)/10^3</f>
        <v>#N/A</v>
      </c>
      <c r="BF192" s="33" t="e">
        <f>VLOOKUP(BC192&amp;"_"&amp;$AZ$9,データシート3!A:AB,MATCH("ea_"&amp;"風力（陸上）"&amp;"_年間発電",データシート3!$A$1:$AB$1,0),0)/10^3</f>
        <v>#N/A</v>
      </c>
      <c r="BG192" s="33" t="e">
        <f>VLOOKUP(BC192&amp;"_"&amp;$AZ$9,データシート3!A:AB,MATCH("ea_"&amp;"中小水（河川）"&amp;"_年間発電",データシート3!$A$1:$AB$1,0),0)/10^3+VLOOKUP(BC192&amp;"_"&amp;$AZ$9,データシート3!A:AB,MATCH("ea_"&amp;"中小水（農業用水路）"&amp;"_年間発電",データシート3!$A$1:$AB$1,0),0)/10^3</f>
        <v>#N/A</v>
      </c>
      <c r="BH192" s="33" t="e">
        <f>VLOOKUP(BC192&amp;"_"&amp;$AZ$9,データシート3!A:AB,MATCH("ea_"&amp;"地熱（蒸気フラッシュ発電）"&amp;"_年間発電",データシート3!$A$1:$AB$1,0),0)/10^3+VLOOKUP(BC192&amp;"_"&amp;$AZ$9,データシート3!A:AB,MATCH("ea_"&amp;"地熱（バイナリー発電）"&amp;"_年間発電",データシート3!$A$1:$AB$1,0),0)/10^3+VLOOKUP(BC192&amp;"_"&amp;$AZ$9,データシート3!A:AB,MATCH("ea_"&amp;"地熱（低温バイナリー発電）"&amp;"_年間発電",データシート3!$A$1:$AB$1,0),0)/10^3</f>
        <v>#N/A</v>
      </c>
      <c r="BI192" s="33" t="e">
        <f t="shared" si="35"/>
        <v>#N/A</v>
      </c>
      <c r="BJ192" s="33" t="e">
        <f>(VLOOKUP($BC192&amp;"_"&amp;$AZ$8,データシート3!$A:$AN,MATCH("da_合計",データシート3!$A$1:$AN$1,0),0))/10^3</f>
        <v>#N/A</v>
      </c>
      <c r="BK192" s="33" t="e">
        <f t="shared" si="36"/>
        <v>#N/A</v>
      </c>
      <c r="BL192" s="33" t="e">
        <f t="shared" si="37"/>
        <v>#N/A</v>
      </c>
      <c r="BM192" s="33" t="e">
        <f t="shared" si="38"/>
        <v>#N/A</v>
      </c>
      <c r="BW192" s="989"/>
    </row>
    <row r="193" spans="50:75">
      <c r="AX193" s="18">
        <f>比較地域マスタ!AD128</f>
        <v>0</v>
      </c>
      <c r="AY193" s="18" t="str">
        <f>IF(IFERROR(比較地域マスタ!$AE128,"")=0,"",IFERROR(比較地域マスタ!$AE128,""))</f>
        <v/>
      </c>
      <c r="BA193" s="22">
        <v>122</v>
      </c>
      <c r="BB193" s="22">
        <v>2</v>
      </c>
      <c r="BC193" s="18">
        <f t="shared" si="39"/>
        <v>0</v>
      </c>
      <c r="BD193" s="18" t="str">
        <f t="shared" si="39"/>
        <v/>
      </c>
      <c r="BE193" s="33" t="e">
        <f>VLOOKUP(BC193&amp;"_"&amp;$AZ$9,データシート3!A:AB,MATCH("ea_"&amp;"太陽光（建物系）"&amp;"_年間発電",データシート3!$A$1:$AB$1,0),0)/10^3+VLOOKUP(BC193&amp;"_"&amp;$AZ$9,データシート3!A:AB,MATCH("ea_"&amp;"太陽光（土地系）"&amp;"_年間発電",データシート3!$A$1:$AB$1,0),0)/10^3</f>
        <v>#N/A</v>
      </c>
      <c r="BF193" s="33" t="e">
        <f>VLOOKUP(BC193&amp;"_"&amp;$AZ$9,データシート3!A:AB,MATCH("ea_"&amp;"風力（陸上）"&amp;"_年間発電",データシート3!$A$1:$AB$1,0),0)/10^3</f>
        <v>#N/A</v>
      </c>
      <c r="BG193" s="33" t="e">
        <f>VLOOKUP(BC193&amp;"_"&amp;$AZ$9,データシート3!A:AB,MATCH("ea_"&amp;"中小水（河川）"&amp;"_年間発電",データシート3!$A$1:$AB$1,0),0)/10^3+VLOOKUP(BC193&amp;"_"&amp;$AZ$9,データシート3!A:AB,MATCH("ea_"&amp;"中小水（農業用水路）"&amp;"_年間発電",データシート3!$A$1:$AB$1,0),0)/10^3</f>
        <v>#N/A</v>
      </c>
      <c r="BH193" s="33" t="e">
        <f>VLOOKUP(BC193&amp;"_"&amp;$AZ$9,データシート3!A:AB,MATCH("ea_"&amp;"地熱（蒸気フラッシュ発電）"&amp;"_年間発電",データシート3!$A$1:$AB$1,0),0)/10^3+VLOOKUP(BC193&amp;"_"&amp;$AZ$9,データシート3!A:AB,MATCH("ea_"&amp;"地熱（バイナリー発電）"&amp;"_年間発電",データシート3!$A$1:$AB$1,0),0)/10^3+VLOOKUP(BC193&amp;"_"&amp;$AZ$9,データシート3!A:AB,MATCH("ea_"&amp;"地熱（低温バイナリー発電）"&amp;"_年間発電",データシート3!$A$1:$AB$1,0),0)/10^3</f>
        <v>#N/A</v>
      </c>
      <c r="BI193" s="33" t="e">
        <f t="shared" si="35"/>
        <v>#N/A</v>
      </c>
      <c r="BJ193" s="33" t="e">
        <f>(VLOOKUP($BC193&amp;"_"&amp;$AZ$8,データシート3!$A:$AN,MATCH("da_合計",データシート3!$A$1:$AN$1,0),0))/10^3</f>
        <v>#N/A</v>
      </c>
      <c r="BK193" s="33" t="e">
        <f t="shared" si="36"/>
        <v>#N/A</v>
      </c>
      <c r="BL193" s="33" t="e">
        <f t="shared" si="37"/>
        <v>#N/A</v>
      </c>
      <c r="BM193" s="33" t="e">
        <f t="shared" si="38"/>
        <v>#N/A</v>
      </c>
      <c r="BW193" s="989"/>
    </row>
    <row r="194" spans="50:75">
      <c r="AX194" s="18">
        <f>比較地域マスタ!AD129</f>
        <v>0</v>
      </c>
      <c r="AY194" s="18" t="str">
        <f>IF(IFERROR(比較地域マスタ!$AE129,"")=0,"",IFERROR(比較地域マスタ!$AE129,""))</f>
        <v/>
      </c>
      <c r="BA194" s="22">
        <v>123</v>
      </c>
      <c r="BB194" s="22">
        <v>2</v>
      </c>
      <c r="BC194" s="18">
        <f t="shared" si="39"/>
        <v>0</v>
      </c>
      <c r="BD194" s="18" t="str">
        <f t="shared" si="39"/>
        <v/>
      </c>
      <c r="BE194" s="33" t="e">
        <f>VLOOKUP(BC194&amp;"_"&amp;$AZ$9,データシート3!A:AB,MATCH("ea_"&amp;"太陽光（建物系）"&amp;"_年間発電",データシート3!$A$1:$AB$1,0),0)/10^3+VLOOKUP(BC194&amp;"_"&amp;$AZ$9,データシート3!A:AB,MATCH("ea_"&amp;"太陽光（土地系）"&amp;"_年間発電",データシート3!$A$1:$AB$1,0),0)/10^3</f>
        <v>#N/A</v>
      </c>
      <c r="BF194" s="33" t="e">
        <f>VLOOKUP(BC194&amp;"_"&amp;$AZ$9,データシート3!A:AB,MATCH("ea_"&amp;"風力（陸上）"&amp;"_年間発電",データシート3!$A$1:$AB$1,0),0)/10^3</f>
        <v>#N/A</v>
      </c>
      <c r="BG194" s="33" t="e">
        <f>VLOOKUP(BC194&amp;"_"&amp;$AZ$9,データシート3!A:AB,MATCH("ea_"&amp;"中小水（河川）"&amp;"_年間発電",データシート3!$A$1:$AB$1,0),0)/10^3+VLOOKUP(BC194&amp;"_"&amp;$AZ$9,データシート3!A:AB,MATCH("ea_"&amp;"中小水（農業用水路）"&amp;"_年間発電",データシート3!$A$1:$AB$1,0),0)/10^3</f>
        <v>#N/A</v>
      </c>
      <c r="BH194" s="33" t="e">
        <f>VLOOKUP(BC194&amp;"_"&amp;$AZ$9,データシート3!A:AB,MATCH("ea_"&amp;"地熱（蒸気フラッシュ発電）"&amp;"_年間発電",データシート3!$A$1:$AB$1,0),0)/10^3+VLOOKUP(BC194&amp;"_"&amp;$AZ$9,データシート3!A:AB,MATCH("ea_"&amp;"地熱（バイナリー発電）"&amp;"_年間発電",データシート3!$A$1:$AB$1,0),0)/10^3+VLOOKUP(BC194&amp;"_"&amp;$AZ$9,データシート3!A:AB,MATCH("ea_"&amp;"地熱（低温バイナリー発電）"&amp;"_年間発電",データシート3!$A$1:$AB$1,0),0)/10^3</f>
        <v>#N/A</v>
      </c>
      <c r="BI194" s="33" t="e">
        <f t="shared" si="35"/>
        <v>#N/A</v>
      </c>
      <c r="BJ194" s="33" t="e">
        <f>(VLOOKUP($BC194&amp;"_"&amp;$AZ$8,データシート3!$A:$AN,MATCH("da_合計",データシート3!$A$1:$AN$1,0),0))/10^3</f>
        <v>#N/A</v>
      </c>
      <c r="BK194" s="33" t="e">
        <f t="shared" si="36"/>
        <v>#N/A</v>
      </c>
      <c r="BL194" s="33" t="e">
        <f t="shared" si="37"/>
        <v>#N/A</v>
      </c>
      <c r="BM194" s="33" t="e">
        <f t="shared" si="38"/>
        <v>#N/A</v>
      </c>
      <c r="BW194" s="989"/>
    </row>
    <row r="195" spans="50:75">
      <c r="AX195" s="18">
        <f>比較地域マスタ!AD130</f>
        <v>0</v>
      </c>
      <c r="AY195" s="18" t="str">
        <f>IF(IFERROR(比較地域マスタ!$AE130,"")=0,"",IFERROR(比較地域マスタ!$AE130,""))</f>
        <v/>
      </c>
      <c r="BA195" s="22">
        <v>124</v>
      </c>
      <c r="BB195" s="22">
        <v>2</v>
      </c>
      <c r="BC195" s="18">
        <f t="shared" si="39"/>
        <v>0</v>
      </c>
      <c r="BD195" s="18" t="str">
        <f t="shared" si="39"/>
        <v/>
      </c>
      <c r="BE195" s="33" t="e">
        <f>VLOOKUP(BC195&amp;"_"&amp;$AZ$9,データシート3!A:AB,MATCH("ea_"&amp;"太陽光（建物系）"&amp;"_年間発電",データシート3!$A$1:$AB$1,0),0)/10^3+VLOOKUP(BC195&amp;"_"&amp;$AZ$9,データシート3!A:AB,MATCH("ea_"&amp;"太陽光（土地系）"&amp;"_年間発電",データシート3!$A$1:$AB$1,0),0)/10^3</f>
        <v>#N/A</v>
      </c>
      <c r="BF195" s="33" t="e">
        <f>VLOOKUP(BC195&amp;"_"&amp;$AZ$9,データシート3!A:AB,MATCH("ea_"&amp;"風力（陸上）"&amp;"_年間発電",データシート3!$A$1:$AB$1,0),0)/10^3</f>
        <v>#N/A</v>
      </c>
      <c r="BG195" s="33" t="e">
        <f>VLOOKUP(BC195&amp;"_"&amp;$AZ$9,データシート3!A:AB,MATCH("ea_"&amp;"中小水（河川）"&amp;"_年間発電",データシート3!$A$1:$AB$1,0),0)/10^3+VLOOKUP(BC195&amp;"_"&amp;$AZ$9,データシート3!A:AB,MATCH("ea_"&amp;"中小水（農業用水路）"&amp;"_年間発電",データシート3!$A$1:$AB$1,0),0)/10^3</f>
        <v>#N/A</v>
      </c>
      <c r="BH195" s="33" t="e">
        <f>VLOOKUP(BC195&amp;"_"&amp;$AZ$9,データシート3!A:AB,MATCH("ea_"&amp;"地熱（蒸気フラッシュ発電）"&amp;"_年間発電",データシート3!$A$1:$AB$1,0),0)/10^3+VLOOKUP(BC195&amp;"_"&amp;$AZ$9,データシート3!A:AB,MATCH("ea_"&amp;"地熱（バイナリー発電）"&amp;"_年間発電",データシート3!$A$1:$AB$1,0),0)/10^3+VLOOKUP(BC195&amp;"_"&amp;$AZ$9,データシート3!A:AB,MATCH("ea_"&amp;"地熱（低温バイナリー発電）"&amp;"_年間発電",データシート3!$A$1:$AB$1,0),0)/10^3</f>
        <v>#N/A</v>
      </c>
      <c r="BI195" s="33" t="e">
        <f t="shared" si="35"/>
        <v>#N/A</v>
      </c>
      <c r="BJ195" s="33" t="e">
        <f>(VLOOKUP($BC195&amp;"_"&amp;$AZ$8,データシート3!$A:$AN,MATCH("da_合計",データシート3!$A$1:$AN$1,0),0))/10^3</f>
        <v>#N/A</v>
      </c>
      <c r="BK195" s="33" t="e">
        <f t="shared" si="36"/>
        <v>#N/A</v>
      </c>
      <c r="BL195" s="33" t="e">
        <f t="shared" si="37"/>
        <v>#N/A</v>
      </c>
      <c r="BM195" s="33" t="e">
        <f t="shared" si="38"/>
        <v>#N/A</v>
      </c>
      <c r="BW195" s="989"/>
    </row>
    <row r="196" spans="50:75">
      <c r="AX196" s="18">
        <f>比較地域マスタ!AD131</f>
        <v>0</v>
      </c>
      <c r="AY196" s="18" t="str">
        <f>IF(IFERROR(比較地域マスタ!$AE131,"")=0,"",IFERROR(比較地域マスタ!$AE131,""))</f>
        <v/>
      </c>
      <c r="BA196" s="22">
        <v>125</v>
      </c>
      <c r="BB196" s="22">
        <v>2</v>
      </c>
      <c r="BC196" s="18">
        <f t="shared" si="39"/>
        <v>0</v>
      </c>
      <c r="BD196" s="18" t="str">
        <f t="shared" si="39"/>
        <v/>
      </c>
      <c r="BE196" s="33" t="e">
        <f>VLOOKUP(BC196&amp;"_"&amp;$AZ$9,データシート3!A:AB,MATCH("ea_"&amp;"太陽光（建物系）"&amp;"_年間発電",データシート3!$A$1:$AB$1,0),0)/10^3+VLOOKUP(BC196&amp;"_"&amp;$AZ$9,データシート3!A:AB,MATCH("ea_"&amp;"太陽光（土地系）"&amp;"_年間発電",データシート3!$A$1:$AB$1,0),0)/10^3</f>
        <v>#N/A</v>
      </c>
      <c r="BF196" s="33" t="e">
        <f>VLOOKUP(BC196&amp;"_"&amp;$AZ$9,データシート3!A:AB,MATCH("ea_"&amp;"風力（陸上）"&amp;"_年間発電",データシート3!$A$1:$AB$1,0),0)/10^3</f>
        <v>#N/A</v>
      </c>
      <c r="BG196" s="33" t="e">
        <f>VLOOKUP(BC196&amp;"_"&amp;$AZ$9,データシート3!A:AB,MATCH("ea_"&amp;"中小水（河川）"&amp;"_年間発電",データシート3!$A$1:$AB$1,0),0)/10^3+VLOOKUP(BC196&amp;"_"&amp;$AZ$9,データシート3!A:AB,MATCH("ea_"&amp;"中小水（農業用水路）"&amp;"_年間発電",データシート3!$A$1:$AB$1,0),0)/10^3</f>
        <v>#N/A</v>
      </c>
      <c r="BH196" s="33" t="e">
        <f>VLOOKUP(BC196&amp;"_"&amp;$AZ$9,データシート3!A:AB,MATCH("ea_"&amp;"地熱（蒸気フラッシュ発電）"&amp;"_年間発電",データシート3!$A$1:$AB$1,0),0)/10^3+VLOOKUP(BC196&amp;"_"&amp;$AZ$9,データシート3!A:AB,MATCH("ea_"&amp;"地熱（バイナリー発電）"&amp;"_年間発電",データシート3!$A$1:$AB$1,0),0)/10^3+VLOOKUP(BC196&amp;"_"&amp;$AZ$9,データシート3!A:AB,MATCH("ea_"&amp;"地熱（低温バイナリー発電）"&amp;"_年間発電",データシート3!$A$1:$AB$1,0),0)/10^3</f>
        <v>#N/A</v>
      </c>
      <c r="BI196" s="33" t="e">
        <f t="shared" si="35"/>
        <v>#N/A</v>
      </c>
      <c r="BJ196" s="33" t="e">
        <f>(VLOOKUP($BC196&amp;"_"&amp;$AZ$8,データシート3!$A:$AN,MATCH("da_合計",データシート3!$A$1:$AN$1,0),0))/10^3</f>
        <v>#N/A</v>
      </c>
      <c r="BK196" s="33" t="e">
        <f t="shared" si="36"/>
        <v>#N/A</v>
      </c>
      <c r="BL196" s="33" t="e">
        <f t="shared" si="37"/>
        <v>#N/A</v>
      </c>
      <c r="BM196" s="33" t="e">
        <f t="shared" si="38"/>
        <v>#N/A</v>
      </c>
      <c r="BW196" s="989"/>
    </row>
    <row r="197" spans="50:75">
      <c r="AX197" s="18">
        <f>比較地域マスタ!AD132</f>
        <v>0</v>
      </c>
      <c r="AY197" s="18" t="str">
        <f>IF(IFERROR(比較地域マスタ!$AE132,"")=0,"",IFERROR(比較地域マスタ!$AE132,""))</f>
        <v/>
      </c>
      <c r="BA197" s="22">
        <v>126</v>
      </c>
      <c r="BB197" s="22">
        <v>2</v>
      </c>
      <c r="BC197" s="18">
        <f t="shared" si="39"/>
        <v>0</v>
      </c>
      <c r="BD197" s="18" t="str">
        <f t="shared" si="39"/>
        <v/>
      </c>
      <c r="BE197" s="33" t="e">
        <f>VLOOKUP(BC197&amp;"_"&amp;$AZ$9,データシート3!A:AB,MATCH("ea_"&amp;"太陽光（建物系）"&amp;"_年間発電",データシート3!$A$1:$AB$1,0),0)/10^3+VLOOKUP(BC197&amp;"_"&amp;$AZ$9,データシート3!A:AB,MATCH("ea_"&amp;"太陽光（土地系）"&amp;"_年間発電",データシート3!$A$1:$AB$1,0),0)/10^3</f>
        <v>#N/A</v>
      </c>
      <c r="BF197" s="33" t="e">
        <f>VLOOKUP(BC197&amp;"_"&amp;$AZ$9,データシート3!A:AB,MATCH("ea_"&amp;"風力（陸上）"&amp;"_年間発電",データシート3!$A$1:$AB$1,0),0)/10^3</f>
        <v>#N/A</v>
      </c>
      <c r="BG197" s="33" t="e">
        <f>VLOOKUP(BC197&amp;"_"&amp;$AZ$9,データシート3!A:AB,MATCH("ea_"&amp;"中小水（河川）"&amp;"_年間発電",データシート3!$A$1:$AB$1,0),0)/10^3+VLOOKUP(BC197&amp;"_"&amp;$AZ$9,データシート3!A:AB,MATCH("ea_"&amp;"中小水（農業用水路）"&amp;"_年間発電",データシート3!$A$1:$AB$1,0),0)/10^3</f>
        <v>#N/A</v>
      </c>
      <c r="BH197" s="33" t="e">
        <f>VLOOKUP(BC197&amp;"_"&amp;$AZ$9,データシート3!A:AB,MATCH("ea_"&amp;"地熱（蒸気フラッシュ発電）"&amp;"_年間発電",データシート3!$A$1:$AB$1,0),0)/10^3+VLOOKUP(BC197&amp;"_"&amp;$AZ$9,データシート3!A:AB,MATCH("ea_"&amp;"地熱（バイナリー発電）"&amp;"_年間発電",データシート3!$A$1:$AB$1,0),0)/10^3+VLOOKUP(BC197&amp;"_"&amp;$AZ$9,データシート3!A:AB,MATCH("ea_"&amp;"地熱（低温バイナリー発電）"&amp;"_年間発電",データシート3!$A$1:$AB$1,0),0)/10^3</f>
        <v>#N/A</v>
      </c>
      <c r="BI197" s="33" t="e">
        <f t="shared" si="35"/>
        <v>#N/A</v>
      </c>
      <c r="BJ197" s="33" t="e">
        <f>(VLOOKUP($BC197&amp;"_"&amp;$AZ$8,データシート3!$A:$AN,MATCH("da_合計",データシート3!$A$1:$AN$1,0),0))/10^3</f>
        <v>#N/A</v>
      </c>
      <c r="BK197" s="33" t="e">
        <f t="shared" si="36"/>
        <v>#N/A</v>
      </c>
      <c r="BL197" s="33" t="e">
        <f t="shared" si="37"/>
        <v>#N/A</v>
      </c>
      <c r="BM197" s="33" t="e">
        <f t="shared" si="38"/>
        <v>#N/A</v>
      </c>
      <c r="BW197" s="989"/>
    </row>
    <row r="198" spans="50:75">
      <c r="AX198" s="18">
        <f>比較地域マスタ!AD133</f>
        <v>0</v>
      </c>
      <c r="AY198" s="18" t="str">
        <f>IF(IFERROR(比較地域マスタ!$AE133,"")=0,"",IFERROR(比較地域マスタ!$AE133,""))</f>
        <v/>
      </c>
      <c r="BA198" s="22">
        <v>127</v>
      </c>
      <c r="BB198" s="22">
        <v>2</v>
      </c>
      <c r="BC198" s="18">
        <f t="shared" si="39"/>
        <v>0</v>
      </c>
      <c r="BD198" s="18" t="str">
        <f t="shared" si="39"/>
        <v/>
      </c>
      <c r="BE198" s="33" t="e">
        <f>VLOOKUP(BC198&amp;"_"&amp;$AZ$9,データシート3!A:AB,MATCH("ea_"&amp;"太陽光（建物系）"&amp;"_年間発電",データシート3!$A$1:$AB$1,0),0)/10^3+VLOOKUP(BC198&amp;"_"&amp;$AZ$9,データシート3!A:AB,MATCH("ea_"&amp;"太陽光（土地系）"&amp;"_年間発電",データシート3!$A$1:$AB$1,0),0)/10^3</f>
        <v>#N/A</v>
      </c>
      <c r="BF198" s="33" t="e">
        <f>VLOOKUP(BC198&amp;"_"&amp;$AZ$9,データシート3!A:AB,MATCH("ea_"&amp;"風力（陸上）"&amp;"_年間発電",データシート3!$A$1:$AB$1,0),0)/10^3</f>
        <v>#N/A</v>
      </c>
      <c r="BG198" s="33" t="e">
        <f>VLOOKUP(BC198&amp;"_"&amp;$AZ$9,データシート3!A:AB,MATCH("ea_"&amp;"中小水（河川）"&amp;"_年間発電",データシート3!$A$1:$AB$1,0),0)/10^3+VLOOKUP(BC198&amp;"_"&amp;$AZ$9,データシート3!A:AB,MATCH("ea_"&amp;"中小水（農業用水路）"&amp;"_年間発電",データシート3!$A$1:$AB$1,0),0)/10^3</f>
        <v>#N/A</v>
      </c>
      <c r="BH198" s="33" t="e">
        <f>VLOOKUP(BC198&amp;"_"&amp;$AZ$9,データシート3!A:AB,MATCH("ea_"&amp;"地熱（蒸気フラッシュ発電）"&amp;"_年間発電",データシート3!$A$1:$AB$1,0),0)/10^3+VLOOKUP(BC198&amp;"_"&amp;$AZ$9,データシート3!A:AB,MATCH("ea_"&amp;"地熱（バイナリー発電）"&amp;"_年間発電",データシート3!$A$1:$AB$1,0),0)/10^3+VLOOKUP(BC198&amp;"_"&amp;$AZ$9,データシート3!A:AB,MATCH("ea_"&amp;"地熱（低温バイナリー発電）"&amp;"_年間発電",データシート3!$A$1:$AB$1,0),0)/10^3</f>
        <v>#N/A</v>
      </c>
      <c r="BI198" s="33" t="e">
        <f t="shared" si="35"/>
        <v>#N/A</v>
      </c>
      <c r="BJ198" s="33" t="e">
        <f>(VLOOKUP($BC198&amp;"_"&amp;$AZ$8,データシート3!$A:$AN,MATCH("da_合計",データシート3!$A$1:$AN$1,0),0))/10^3</f>
        <v>#N/A</v>
      </c>
      <c r="BK198" s="33" t="e">
        <f t="shared" si="36"/>
        <v>#N/A</v>
      </c>
      <c r="BL198" s="33" t="e">
        <f t="shared" si="37"/>
        <v>#N/A</v>
      </c>
      <c r="BM198" s="33" t="e">
        <f t="shared" si="38"/>
        <v>#N/A</v>
      </c>
      <c r="BW198" s="989"/>
    </row>
    <row r="199" spans="50:75">
      <c r="AX199" s="18">
        <f>比較地域マスタ!AD134</f>
        <v>0</v>
      </c>
      <c r="AY199" s="18" t="str">
        <f>IF(IFERROR(比較地域マスタ!$AE134,"")=0,"",IFERROR(比較地域マスタ!$AE134,""))</f>
        <v/>
      </c>
      <c r="BA199" s="22">
        <v>128</v>
      </c>
      <c r="BB199" s="22">
        <v>2</v>
      </c>
      <c r="BC199" s="18">
        <f t="shared" si="39"/>
        <v>0</v>
      </c>
      <c r="BD199" s="18" t="str">
        <f t="shared" si="39"/>
        <v/>
      </c>
      <c r="BE199" s="33" t="e">
        <f>VLOOKUP(BC199&amp;"_"&amp;$AZ$9,データシート3!A:AB,MATCH("ea_"&amp;"太陽光（建物系）"&amp;"_年間発電",データシート3!$A$1:$AB$1,0),0)/10^3+VLOOKUP(BC199&amp;"_"&amp;$AZ$9,データシート3!A:AB,MATCH("ea_"&amp;"太陽光（土地系）"&amp;"_年間発電",データシート3!$A$1:$AB$1,0),0)/10^3</f>
        <v>#N/A</v>
      </c>
      <c r="BF199" s="33" t="e">
        <f>VLOOKUP(BC199&amp;"_"&amp;$AZ$9,データシート3!A:AB,MATCH("ea_"&amp;"風力（陸上）"&amp;"_年間発電",データシート3!$A$1:$AB$1,0),0)/10^3</f>
        <v>#N/A</v>
      </c>
      <c r="BG199" s="33" t="e">
        <f>VLOOKUP(BC199&amp;"_"&amp;$AZ$9,データシート3!A:AB,MATCH("ea_"&amp;"中小水（河川）"&amp;"_年間発電",データシート3!$A$1:$AB$1,0),0)/10^3+VLOOKUP(BC199&amp;"_"&amp;$AZ$9,データシート3!A:AB,MATCH("ea_"&amp;"中小水（農業用水路）"&amp;"_年間発電",データシート3!$A$1:$AB$1,0),0)/10^3</f>
        <v>#N/A</v>
      </c>
      <c r="BH199" s="33" t="e">
        <f>VLOOKUP(BC199&amp;"_"&amp;$AZ$9,データシート3!A:AB,MATCH("ea_"&amp;"地熱（蒸気フラッシュ発電）"&amp;"_年間発電",データシート3!$A$1:$AB$1,0),0)/10^3+VLOOKUP(BC199&amp;"_"&amp;$AZ$9,データシート3!A:AB,MATCH("ea_"&amp;"地熱（バイナリー発電）"&amp;"_年間発電",データシート3!$A$1:$AB$1,0),0)/10^3+VLOOKUP(BC199&amp;"_"&amp;$AZ$9,データシート3!A:AB,MATCH("ea_"&amp;"地熱（低温バイナリー発電）"&amp;"_年間発電",データシート3!$A$1:$AB$1,0),0)/10^3</f>
        <v>#N/A</v>
      </c>
      <c r="BI199" s="33" t="e">
        <f t="shared" si="35"/>
        <v>#N/A</v>
      </c>
      <c r="BJ199" s="33" t="e">
        <f>(VLOOKUP($BC199&amp;"_"&amp;$AZ$8,データシート3!$A:$AN,MATCH("da_合計",データシート3!$A$1:$AN$1,0),0))/10^3</f>
        <v>#N/A</v>
      </c>
      <c r="BK199" s="33" t="e">
        <f t="shared" si="36"/>
        <v>#N/A</v>
      </c>
      <c r="BL199" s="33" t="e">
        <f t="shared" si="37"/>
        <v>#N/A</v>
      </c>
      <c r="BM199" s="33" t="e">
        <f t="shared" si="38"/>
        <v>#N/A</v>
      </c>
      <c r="BW199" s="989"/>
    </row>
    <row r="200" spans="50:75">
      <c r="AX200" s="18">
        <f>比較地域マスタ!AD135</f>
        <v>0</v>
      </c>
      <c r="AY200" s="18" t="str">
        <f>IF(IFERROR(比較地域マスタ!$AE135,"")=0,"",IFERROR(比較地域マスタ!$AE135,""))</f>
        <v/>
      </c>
      <c r="BA200" s="22">
        <v>129</v>
      </c>
      <c r="BB200" s="22">
        <v>2</v>
      </c>
      <c r="BC200" s="18">
        <f t="shared" si="39"/>
        <v>0</v>
      </c>
      <c r="BD200" s="18" t="str">
        <f t="shared" si="39"/>
        <v/>
      </c>
      <c r="BE200" s="33" t="e">
        <f>VLOOKUP(BC200&amp;"_"&amp;$AZ$9,データシート3!A:AB,MATCH("ea_"&amp;"太陽光（建物系）"&amp;"_年間発電",データシート3!$A$1:$AB$1,0),0)/10^3+VLOOKUP(BC200&amp;"_"&amp;$AZ$9,データシート3!A:AB,MATCH("ea_"&amp;"太陽光（土地系）"&amp;"_年間発電",データシート3!$A$1:$AB$1,0),0)/10^3</f>
        <v>#N/A</v>
      </c>
      <c r="BF200" s="33" t="e">
        <f>VLOOKUP(BC200&amp;"_"&amp;$AZ$9,データシート3!A:AB,MATCH("ea_"&amp;"風力（陸上）"&amp;"_年間発電",データシート3!$A$1:$AB$1,0),0)/10^3</f>
        <v>#N/A</v>
      </c>
      <c r="BG200" s="33" t="e">
        <f>VLOOKUP(BC200&amp;"_"&amp;$AZ$9,データシート3!A:AB,MATCH("ea_"&amp;"中小水（河川）"&amp;"_年間発電",データシート3!$A$1:$AB$1,0),0)/10^3+VLOOKUP(BC200&amp;"_"&amp;$AZ$9,データシート3!A:AB,MATCH("ea_"&amp;"中小水（農業用水路）"&amp;"_年間発電",データシート3!$A$1:$AB$1,0),0)/10^3</f>
        <v>#N/A</v>
      </c>
      <c r="BH200" s="33" t="e">
        <f>VLOOKUP(BC200&amp;"_"&amp;$AZ$9,データシート3!A:AB,MATCH("ea_"&amp;"地熱（蒸気フラッシュ発電）"&amp;"_年間発電",データシート3!$A$1:$AB$1,0),0)/10^3+VLOOKUP(BC200&amp;"_"&amp;$AZ$9,データシート3!A:AB,MATCH("ea_"&amp;"地熱（バイナリー発電）"&amp;"_年間発電",データシート3!$A$1:$AB$1,0),0)/10^3+VLOOKUP(BC200&amp;"_"&amp;$AZ$9,データシート3!A:AB,MATCH("ea_"&amp;"地熱（低温バイナリー発電）"&amp;"_年間発電",データシート3!$A$1:$AB$1,0),0)/10^3</f>
        <v>#N/A</v>
      </c>
      <c r="BI200" s="33" t="e">
        <f t="shared" si="35"/>
        <v>#N/A</v>
      </c>
      <c r="BJ200" s="33" t="e">
        <f>(VLOOKUP($BC200&amp;"_"&amp;$AZ$8,データシート3!$A:$AN,MATCH("da_合計",データシート3!$A$1:$AN$1,0),0))/10^3</f>
        <v>#N/A</v>
      </c>
      <c r="BK200" s="33" t="e">
        <f t="shared" ref="BK200:BK231" si="40">BI200-BJ200</f>
        <v>#N/A</v>
      </c>
      <c r="BL200" s="33" t="e">
        <f t="shared" ref="BL200:BL231" si="41">IF(BK200&gt;0,0,BK200)</f>
        <v>#N/A</v>
      </c>
      <c r="BM200" s="33" t="e">
        <f t="shared" ref="BM200:BM231" si="42">IF(BK200&gt;0,BK200,0)</f>
        <v>#N/A</v>
      </c>
      <c r="BW200" s="989"/>
    </row>
    <row r="201" spans="50:75">
      <c r="AX201" s="18">
        <f>比較地域マスタ!AD136</f>
        <v>0</v>
      </c>
      <c r="AY201" s="18" t="str">
        <f>IF(IFERROR(比較地域マスタ!$AE136,"")=0,"",IFERROR(比較地域マスタ!$AE136,""))</f>
        <v/>
      </c>
      <c r="BA201" s="22">
        <v>130</v>
      </c>
      <c r="BB201" s="22">
        <v>2</v>
      </c>
      <c r="BC201" s="18">
        <f t="shared" si="39"/>
        <v>0</v>
      </c>
      <c r="BD201" s="18" t="str">
        <f t="shared" si="39"/>
        <v/>
      </c>
      <c r="BE201" s="33" t="e">
        <f>VLOOKUP(BC201&amp;"_"&amp;$AZ$9,データシート3!A:AB,MATCH("ea_"&amp;"太陽光（建物系）"&amp;"_年間発電",データシート3!$A$1:$AB$1,0),0)/10^3+VLOOKUP(BC201&amp;"_"&amp;$AZ$9,データシート3!A:AB,MATCH("ea_"&amp;"太陽光（土地系）"&amp;"_年間発電",データシート3!$A$1:$AB$1,0),0)/10^3</f>
        <v>#N/A</v>
      </c>
      <c r="BF201" s="33" t="e">
        <f>VLOOKUP(BC201&amp;"_"&amp;$AZ$9,データシート3!A:AB,MATCH("ea_"&amp;"風力（陸上）"&amp;"_年間発電",データシート3!$A$1:$AB$1,0),0)/10^3</f>
        <v>#N/A</v>
      </c>
      <c r="BG201" s="33" t="e">
        <f>VLOOKUP(BC201&amp;"_"&amp;$AZ$9,データシート3!A:AB,MATCH("ea_"&amp;"中小水（河川）"&amp;"_年間発電",データシート3!$A$1:$AB$1,0),0)/10^3+VLOOKUP(BC201&amp;"_"&amp;$AZ$9,データシート3!A:AB,MATCH("ea_"&amp;"中小水（農業用水路）"&amp;"_年間発電",データシート3!$A$1:$AB$1,0),0)/10^3</f>
        <v>#N/A</v>
      </c>
      <c r="BH201" s="33" t="e">
        <f>VLOOKUP(BC201&amp;"_"&amp;$AZ$9,データシート3!A:AB,MATCH("ea_"&amp;"地熱（蒸気フラッシュ発電）"&amp;"_年間発電",データシート3!$A$1:$AB$1,0),0)/10^3+VLOOKUP(BC201&amp;"_"&amp;$AZ$9,データシート3!A:AB,MATCH("ea_"&amp;"地熱（バイナリー発電）"&amp;"_年間発電",データシート3!$A$1:$AB$1,0),0)/10^3+VLOOKUP(BC201&amp;"_"&amp;$AZ$9,データシート3!A:AB,MATCH("ea_"&amp;"地熱（低温バイナリー発電）"&amp;"_年間発電",データシート3!$A$1:$AB$1,0),0)/10^3</f>
        <v>#N/A</v>
      </c>
      <c r="BI201" s="33" t="e">
        <f t="shared" ref="BI201:BI251" si="43">SUM(BE201:BH201)</f>
        <v>#N/A</v>
      </c>
      <c r="BJ201" s="33" t="e">
        <f>(VLOOKUP($BC201&amp;"_"&amp;$AZ$8,データシート3!$A:$AN,MATCH("da_合計",データシート3!$A$1:$AN$1,0),0))/10^3</f>
        <v>#N/A</v>
      </c>
      <c r="BK201" s="33" t="e">
        <f t="shared" si="40"/>
        <v>#N/A</v>
      </c>
      <c r="BL201" s="33" t="e">
        <f t="shared" si="41"/>
        <v>#N/A</v>
      </c>
      <c r="BM201" s="33" t="e">
        <f t="shared" si="42"/>
        <v>#N/A</v>
      </c>
      <c r="BW201" s="989"/>
    </row>
    <row r="202" spans="50:75">
      <c r="AX202" s="18">
        <f>比較地域マスタ!AD137</f>
        <v>0</v>
      </c>
      <c r="AY202" s="18" t="str">
        <f>IF(IFERROR(比較地域マスタ!$AE137,"")=0,"",IFERROR(比較地域マスタ!$AE137,""))</f>
        <v/>
      </c>
      <c r="BA202" s="22">
        <v>131</v>
      </c>
      <c r="BB202" s="22">
        <v>2</v>
      </c>
      <c r="BC202" s="18">
        <f t="shared" si="39"/>
        <v>0</v>
      </c>
      <c r="BD202" s="18" t="str">
        <f t="shared" si="39"/>
        <v/>
      </c>
      <c r="BE202" s="33" t="e">
        <f>VLOOKUP(BC202&amp;"_"&amp;$AZ$9,データシート3!A:AB,MATCH("ea_"&amp;"太陽光（建物系）"&amp;"_年間発電",データシート3!$A$1:$AB$1,0),0)/10^3+VLOOKUP(BC202&amp;"_"&amp;$AZ$9,データシート3!A:AB,MATCH("ea_"&amp;"太陽光（土地系）"&amp;"_年間発電",データシート3!$A$1:$AB$1,0),0)/10^3</f>
        <v>#N/A</v>
      </c>
      <c r="BF202" s="33" t="e">
        <f>VLOOKUP(BC202&amp;"_"&amp;$AZ$9,データシート3!A:AB,MATCH("ea_"&amp;"風力（陸上）"&amp;"_年間発電",データシート3!$A$1:$AB$1,0),0)/10^3</f>
        <v>#N/A</v>
      </c>
      <c r="BG202" s="33" t="e">
        <f>VLOOKUP(BC202&amp;"_"&amp;$AZ$9,データシート3!A:AB,MATCH("ea_"&amp;"中小水（河川）"&amp;"_年間発電",データシート3!$A$1:$AB$1,0),0)/10^3+VLOOKUP(BC202&amp;"_"&amp;$AZ$9,データシート3!A:AB,MATCH("ea_"&amp;"中小水（農業用水路）"&amp;"_年間発電",データシート3!$A$1:$AB$1,0),0)/10^3</f>
        <v>#N/A</v>
      </c>
      <c r="BH202" s="33" t="e">
        <f>VLOOKUP(BC202&amp;"_"&amp;$AZ$9,データシート3!A:AB,MATCH("ea_"&amp;"地熱（蒸気フラッシュ発電）"&amp;"_年間発電",データシート3!$A$1:$AB$1,0),0)/10^3+VLOOKUP(BC202&amp;"_"&amp;$AZ$9,データシート3!A:AB,MATCH("ea_"&amp;"地熱（バイナリー発電）"&amp;"_年間発電",データシート3!$A$1:$AB$1,0),0)/10^3+VLOOKUP(BC202&amp;"_"&amp;$AZ$9,データシート3!A:AB,MATCH("ea_"&amp;"地熱（低温バイナリー発電）"&amp;"_年間発電",データシート3!$A$1:$AB$1,0),0)/10^3</f>
        <v>#N/A</v>
      </c>
      <c r="BI202" s="33" t="e">
        <f t="shared" si="43"/>
        <v>#N/A</v>
      </c>
      <c r="BJ202" s="33" t="e">
        <f>(VLOOKUP($BC202&amp;"_"&amp;$AZ$8,データシート3!$A:$AN,MATCH("da_合計",データシート3!$A$1:$AN$1,0),0))/10^3</f>
        <v>#N/A</v>
      </c>
      <c r="BK202" s="33" t="e">
        <f t="shared" si="40"/>
        <v>#N/A</v>
      </c>
      <c r="BL202" s="33" t="e">
        <f t="shared" si="41"/>
        <v>#N/A</v>
      </c>
      <c r="BM202" s="33" t="e">
        <f t="shared" si="42"/>
        <v>#N/A</v>
      </c>
      <c r="BW202" s="989"/>
    </row>
    <row r="203" spans="50:75">
      <c r="AX203" s="18">
        <f>比較地域マスタ!AD138</f>
        <v>0</v>
      </c>
      <c r="AY203" s="18" t="str">
        <f>IF(IFERROR(比較地域マスタ!$AE138,"")=0,"",IFERROR(比較地域マスタ!$AE138,""))</f>
        <v/>
      </c>
      <c r="BA203" s="22">
        <v>132</v>
      </c>
      <c r="BB203" s="22">
        <v>2</v>
      </c>
      <c r="BC203" s="18">
        <f t="shared" si="39"/>
        <v>0</v>
      </c>
      <c r="BD203" s="18" t="str">
        <f t="shared" si="39"/>
        <v/>
      </c>
      <c r="BE203" s="33" t="e">
        <f>VLOOKUP(BC203&amp;"_"&amp;$AZ$9,データシート3!A:AB,MATCH("ea_"&amp;"太陽光（建物系）"&amp;"_年間発電",データシート3!$A$1:$AB$1,0),0)/10^3+VLOOKUP(BC203&amp;"_"&amp;$AZ$9,データシート3!A:AB,MATCH("ea_"&amp;"太陽光（土地系）"&amp;"_年間発電",データシート3!$A$1:$AB$1,0),0)/10^3</f>
        <v>#N/A</v>
      </c>
      <c r="BF203" s="33" t="e">
        <f>VLOOKUP(BC203&amp;"_"&amp;$AZ$9,データシート3!A:AB,MATCH("ea_"&amp;"風力（陸上）"&amp;"_年間発電",データシート3!$A$1:$AB$1,0),0)/10^3</f>
        <v>#N/A</v>
      </c>
      <c r="BG203" s="33" t="e">
        <f>VLOOKUP(BC203&amp;"_"&amp;$AZ$9,データシート3!A:AB,MATCH("ea_"&amp;"中小水（河川）"&amp;"_年間発電",データシート3!$A$1:$AB$1,0),0)/10^3+VLOOKUP(BC203&amp;"_"&amp;$AZ$9,データシート3!A:AB,MATCH("ea_"&amp;"中小水（農業用水路）"&amp;"_年間発電",データシート3!$A$1:$AB$1,0),0)/10^3</f>
        <v>#N/A</v>
      </c>
      <c r="BH203" s="33" t="e">
        <f>VLOOKUP(BC203&amp;"_"&amp;$AZ$9,データシート3!A:AB,MATCH("ea_"&amp;"地熱（蒸気フラッシュ発電）"&amp;"_年間発電",データシート3!$A$1:$AB$1,0),0)/10^3+VLOOKUP(BC203&amp;"_"&amp;$AZ$9,データシート3!A:AB,MATCH("ea_"&amp;"地熱（バイナリー発電）"&amp;"_年間発電",データシート3!$A$1:$AB$1,0),0)/10^3+VLOOKUP(BC203&amp;"_"&amp;$AZ$9,データシート3!A:AB,MATCH("ea_"&amp;"地熱（低温バイナリー発電）"&amp;"_年間発電",データシート3!$A$1:$AB$1,0),0)/10^3</f>
        <v>#N/A</v>
      </c>
      <c r="BI203" s="33" t="e">
        <f t="shared" si="43"/>
        <v>#N/A</v>
      </c>
      <c r="BJ203" s="33" t="e">
        <f>(VLOOKUP($BC203&amp;"_"&amp;$AZ$8,データシート3!$A:$AN,MATCH("da_合計",データシート3!$A$1:$AN$1,0),0))/10^3</f>
        <v>#N/A</v>
      </c>
      <c r="BK203" s="33" t="e">
        <f t="shared" si="40"/>
        <v>#N/A</v>
      </c>
      <c r="BL203" s="33" t="e">
        <f t="shared" si="41"/>
        <v>#N/A</v>
      </c>
      <c r="BM203" s="33" t="e">
        <f t="shared" si="42"/>
        <v>#N/A</v>
      </c>
      <c r="BW203" s="989"/>
    </row>
    <row r="204" spans="50:75">
      <c r="AX204" s="18">
        <f>比較地域マスタ!AD139</f>
        <v>0</v>
      </c>
      <c r="AY204" s="18" t="str">
        <f>IF(IFERROR(比較地域マスタ!$AE139,"")=0,"",IFERROR(比較地域マスタ!$AE139,""))</f>
        <v/>
      </c>
      <c r="BA204" s="22">
        <v>133</v>
      </c>
      <c r="BB204" s="22">
        <v>2</v>
      </c>
      <c r="BC204" s="18">
        <f t="shared" si="39"/>
        <v>0</v>
      </c>
      <c r="BD204" s="18" t="str">
        <f t="shared" si="39"/>
        <v/>
      </c>
      <c r="BE204" s="33" t="e">
        <f>VLOOKUP(BC204&amp;"_"&amp;$AZ$9,データシート3!A:AB,MATCH("ea_"&amp;"太陽光（建物系）"&amp;"_年間発電",データシート3!$A$1:$AB$1,0),0)/10^3+VLOOKUP(BC204&amp;"_"&amp;$AZ$9,データシート3!A:AB,MATCH("ea_"&amp;"太陽光（土地系）"&amp;"_年間発電",データシート3!$A$1:$AB$1,0),0)/10^3</f>
        <v>#N/A</v>
      </c>
      <c r="BF204" s="33" t="e">
        <f>VLOOKUP(BC204&amp;"_"&amp;$AZ$9,データシート3!A:AB,MATCH("ea_"&amp;"風力（陸上）"&amp;"_年間発電",データシート3!$A$1:$AB$1,0),0)/10^3</f>
        <v>#N/A</v>
      </c>
      <c r="BG204" s="33" t="e">
        <f>VLOOKUP(BC204&amp;"_"&amp;$AZ$9,データシート3!A:AB,MATCH("ea_"&amp;"中小水（河川）"&amp;"_年間発電",データシート3!$A$1:$AB$1,0),0)/10^3+VLOOKUP(BC204&amp;"_"&amp;$AZ$9,データシート3!A:AB,MATCH("ea_"&amp;"中小水（農業用水路）"&amp;"_年間発電",データシート3!$A$1:$AB$1,0),0)/10^3</f>
        <v>#N/A</v>
      </c>
      <c r="BH204" s="33" t="e">
        <f>VLOOKUP(BC204&amp;"_"&amp;$AZ$9,データシート3!A:AB,MATCH("ea_"&amp;"地熱（蒸気フラッシュ発電）"&amp;"_年間発電",データシート3!$A$1:$AB$1,0),0)/10^3+VLOOKUP(BC204&amp;"_"&amp;$AZ$9,データシート3!A:AB,MATCH("ea_"&amp;"地熱（バイナリー発電）"&amp;"_年間発電",データシート3!$A$1:$AB$1,0),0)/10^3+VLOOKUP(BC204&amp;"_"&amp;$AZ$9,データシート3!A:AB,MATCH("ea_"&amp;"地熱（低温バイナリー発電）"&amp;"_年間発電",データシート3!$A$1:$AB$1,0),0)/10^3</f>
        <v>#N/A</v>
      </c>
      <c r="BI204" s="33" t="e">
        <f t="shared" si="43"/>
        <v>#N/A</v>
      </c>
      <c r="BJ204" s="33" t="e">
        <f>(VLOOKUP($BC204&amp;"_"&amp;$AZ$8,データシート3!$A:$AN,MATCH("da_合計",データシート3!$A$1:$AN$1,0),0))/10^3</f>
        <v>#N/A</v>
      </c>
      <c r="BK204" s="33" t="e">
        <f t="shared" si="40"/>
        <v>#N/A</v>
      </c>
      <c r="BL204" s="33" t="e">
        <f t="shared" si="41"/>
        <v>#N/A</v>
      </c>
      <c r="BM204" s="33" t="e">
        <f t="shared" si="42"/>
        <v>#N/A</v>
      </c>
      <c r="BW204" s="989"/>
    </row>
    <row r="205" spans="50:75">
      <c r="AX205" s="18">
        <f>比較地域マスタ!AD140</f>
        <v>0</v>
      </c>
      <c r="AY205" s="18" t="str">
        <f>IF(IFERROR(比較地域マスタ!$AE140,"")=0,"",IFERROR(比較地域マスタ!$AE140,""))</f>
        <v/>
      </c>
      <c r="BA205" s="22">
        <v>134</v>
      </c>
      <c r="BB205" s="22">
        <v>2</v>
      </c>
      <c r="BC205" s="18">
        <f t="shared" si="39"/>
        <v>0</v>
      </c>
      <c r="BD205" s="18" t="str">
        <f t="shared" si="39"/>
        <v/>
      </c>
      <c r="BE205" s="33" t="e">
        <f>VLOOKUP(BC205&amp;"_"&amp;$AZ$9,データシート3!A:AB,MATCH("ea_"&amp;"太陽光（建物系）"&amp;"_年間発電",データシート3!$A$1:$AB$1,0),0)/10^3+VLOOKUP(BC205&amp;"_"&amp;$AZ$9,データシート3!A:AB,MATCH("ea_"&amp;"太陽光（土地系）"&amp;"_年間発電",データシート3!$A$1:$AB$1,0),0)/10^3</f>
        <v>#N/A</v>
      </c>
      <c r="BF205" s="33" t="e">
        <f>VLOOKUP(BC205&amp;"_"&amp;$AZ$9,データシート3!A:AB,MATCH("ea_"&amp;"風力（陸上）"&amp;"_年間発電",データシート3!$A$1:$AB$1,0),0)/10^3</f>
        <v>#N/A</v>
      </c>
      <c r="BG205" s="33" t="e">
        <f>VLOOKUP(BC205&amp;"_"&amp;$AZ$9,データシート3!A:AB,MATCH("ea_"&amp;"中小水（河川）"&amp;"_年間発電",データシート3!$A$1:$AB$1,0),0)/10^3+VLOOKUP(BC205&amp;"_"&amp;$AZ$9,データシート3!A:AB,MATCH("ea_"&amp;"中小水（農業用水路）"&amp;"_年間発電",データシート3!$A$1:$AB$1,0),0)/10^3</f>
        <v>#N/A</v>
      </c>
      <c r="BH205" s="33" t="e">
        <f>VLOOKUP(BC205&amp;"_"&amp;$AZ$9,データシート3!A:AB,MATCH("ea_"&amp;"地熱（蒸気フラッシュ発電）"&amp;"_年間発電",データシート3!$A$1:$AB$1,0),0)/10^3+VLOOKUP(BC205&amp;"_"&amp;$AZ$9,データシート3!A:AB,MATCH("ea_"&amp;"地熱（バイナリー発電）"&amp;"_年間発電",データシート3!$A$1:$AB$1,0),0)/10^3+VLOOKUP(BC205&amp;"_"&amp;$AZ$9,データシート3!A:AB,MATCH("ea_"&amp;"地熱（低温バイナリー発電）"&amp;"_年間発電",データシート3!$A$1:$AB$1,0),0)/10^3</f>
        <v>#N/A</v>
      </c>
      <c r="BI205" s="33" t="e">
        <f t="shared" si="43"/>
        <v>#N/A</v>
      </c>
      <c r="BJ205" s="33" t="e">
        <f>(VLOOKUP($BC205&amp;"_"&amp;$AZ$8,データシート3!$A:$AN,MATCH("da_合計",データシート3!$A$1:$AN$1,0),0))/10^3</f>
        <v>#N/A</v>
      </c>
      <c r="BK205" s="33" t="e">
        <f t="shared" si="40"/>
        <v>#N/A</v>
      </c>
      <c r="BL205" s="33" t="e">
        <f t="shared" si="41"/>
        <v>#N/A</v>
      </c>
      <c r="BM205" s="33" t="e">
        <f t="shared" si="42"/>
        <v>#N/A</v>
      </c>
      <c r="BW205" s="989"/>
    </row>
    <row r="206" spans="50:75">
      <c r="AX206" s="18">
        <f>比較地域マスタ!AD141</f>
        <v>0</v>
      </c>
      <c r="AY206" s="18" t="str">
        <f>IF(IFERROR(比較地域マスタ!$AE141,"")=0,"",IFERROR(比較地域マスタ!$AE141,""))</f>
        <v/>
      </c>
      <c r="BA206" s="22">
        <v>135</v>
      </c>
      <c r="BB206" s="22">
        <v>2</v>
      </c>
      <c r="BC206" s="18">
        <f t="shared" si="39"/>
        <v>0</v>
      </c>
      <c r="BD206" s="18" t="str">
        <f t="shared" si="39"/>
        <v/>
      </c>
      <c r="BE206" s="33" t="e">
        <f>VLOOKUP(BC206&amp;"_"&amp;$AZ$9,データシート3!A:AB,MATCH("ea_"&amp;"太陽光（建物系）"&amp;"_年間発電",データシート3!$A$1:$AB$1,0),0)/10^3+VLOOKUP(BC206&amp;"_"&amp;$AZ$9,データシート3!A:AB,MATCH("ea_"&amp;"太陽光（土地系）"&amp;"_年間発電",データシート3!$A$1:$AB$1,0),0)/10^3</f>
        <v>#N/A</v>
      </c>
      <c r="BF206" s="33" t="e">
        <f>VLOOKUP(BC206&amp;"_"&amp;$AZ$9,データシート3!A:AB,MATCH("ea_"&amp;"風力（陸上）"&amp;"_年間発電",データシート3!$A$1:$AB$1,0),0)/10^3</f>
        <v>#N/A</v>
      </c>
      <c r="BG206" s="33" t="e">
        <f>VLOOKUP(BC206&amp;"_"&amp;$AZ$9,データシート3!A:AB,MATCH("ea_"&amp;"中小水（河川）"&amp;"_年間発電",データシート3!$A$1:$AB$1,0),0)/10^3+VLOOKUP(BC206&amp;"_"&amp;$AZ$9,データシート3!A:AB,MATCH("ea_"&amp;"中小水（農業用水路）"&amp;"_年間発電",データシート3!$A$1:$AB$1,0),0)/10^3</f>
        <v>#N/A</v>
      </c>
      <c r="BH206" s="33" t="e">
        <f>VLOOKUP(BC206&amp;"_"&amp;$AZ$9,データシート3!A:AB,MATCH("ea_"&amp;"地熱（蒸気フラッシュ発電）"&amp;"_年間発電",データシート3!$A$1:$AB$1,0),0)/10^3+VLOOKUP(BC206&amp;"_"&amp;$AZ$9,データシート3!A:AB,MATCH("ea_"&amp;"地熱（バイナリー発電）"&amp;"_年間発電",データシート3!$A$1:$AB$1,0),0)/10^3+VLOOKUP(BC206&amp;"_"&amp;$AZ$9,データシート3!A:AB,MATCH("ea_"&amp;"地熱（低温バイナリー発電）"&amp;"_年間発電",データシート3!$A$1:$AB$1,0),0)/10^3</f>
        <v>#N/A</v>
      </c>
      <c r="BI206" s="33" t="e">
        <f t="shared" si="43"/>
        <v>#N/A</v>
      </c>
      <c r="BJ206" s="33" t="e">
        <f>(VLOOKUP($BC206&amp;"_"&amp;$AZ$8,データシート3!$A:$AN,MATCH("da_合計",データシート3!$A$1:$AN$1,0),0))/10^3</f>
        <v>#N/A</v>
      </c>
      <c r="BK206" s="33" t="e">
        <f t="shared" si="40"/>
        <v>#N/A</v>
      </c>
      <c r="BL206" s="33" t="e">
        <f t="shared" si="41"/>
        <v>#N/A</v>
      </c>
      <c r="BM206" s="33" t="e">
        <f t="shared" si="42"/>
        <v>#N/A</v>
      </c>
      <c r="BW206" s="989"/>
    </row>
    <row r="207" spans="50:75">
      <c r="AX207" s="18">
        <f>比較地域マスタ!AD142</f>
        <v>0</v>
      </c>
      <c r="AY207" s="18" t="str">
        <f>IF(IFERROR(比較地域マスタ!$AE142,"")=0,"",IFERROR(比較地域マスタ!$AE142,""))</f>
        <v/>
      </c>
      <c r="BA207" s="22">
        <v>136</v>
      </c>
      <c r="BB207" s="22">
        <v>2</v>
      </c>
      <c r="BC207" s="18">
        <f t="shared" si="39"/>
        <v>0</v>
      </c>
      <c r="BD207" s="18" t="str">
        <f t="shared" si="39"/>
        <v/>
      </c>
      <c r="BE207" s="33" t="e">
        <f>VLOOKUP(BC207&amp;"_"&amp;$AZ$9,データシート3!A:AB,MATCH("ea_"&amp;"太陽光（建物系）"&amp;"_年間発電",データシート3!$A$1:$AB$1,0),0)/10^3+VLOOKUP(BC207&amp;"_"&amp;$AZ$9,データシート3!A:AB,MATCH("ea_"&amp;"太陽光（土地系）"&amp;"_年間発電",データシート3!$A$1:$AB$1,0),0)/10^3</f>
        <v>#N/A</v>
      </c>
      <c r="BF207" s="33" t="e">
        <f>VLOOKUP(BC207&amp;"_"&amp;$AZ$9,データシート3!A:AB,MATCH("ea_"&amp;"風力（陸上）"&amp;"_年間発電",データシート3!$A$1:$AB$1,0),0)/10^3</f>
        <v>#N/A</v>
      </c>
      <c r="BG207" s="33" t="e">
        <f>VLOOKUP(BC207&amp;"_"&amp;$AZ$9,データシート3!A:AB,MATCH("ea_"&amp;"中小水（河川）"&amp;"_年間発電",データシート3!$A$1:$AB$1,0),0)/10^3+VLOOKUP(BC207&amp;"_"&amp;$AZ$9,データシート3!A:AB,MATCH("ea_"&amp;"中小水（農業用水路）"&amp;"_年間発電",データシート3!$A$1:$AB$1,0),0)/10^3</f>
        <v>#N/A</v>
      </c>
      <c r="BH207" s="33" t="e">
        <f>VLOOKUP(BC207&amp;"_"&amp;$AZ$9,データシート3!A:AB,MATCH("ea_"&amp;"地熱（蒸気フラッシュ発電）"&amp;"_年間発電",データシート3!$A$1:$AB$1,0),0)/10^3+VLOOKUP(BC207&amp;"_"&amp;$AZ$9,データシート3!A:AB,MATCH("ea_"&amp;"地熱（バイナリー発電）"&amp;"_年間発電",データシート3!$A$1:$AB$1,0),0)/10^3+VLOOKUP(BC207&amp;"_"&amp;$AZ$9,データシート3!A:AB,MATCH("ea_"&amp;"地熱（低温バイナリー発電）"&amp;"_年間発電",データシート3!$A$1:$AB$1,0),0)/10^3</f>
        <v>#N/A</v>
      </c>
      <c r="BI207" s="33" t="e">
        <f t="shared" si="43"/>
        <v>#N/A</v>
      </c>
      <c r="BJ207" s="33" t="e">
        <f>(VLOOKUP($BC207&amp;"_"&amp;$AZ$8,データシート3!$A:$AN,MATCH("da_合計",データシート3!$A$1:$AN$1,0),0))/10^3</f>
        <v>#N/A</v>
      </c>
      <c r="BK207" s="33" t="e">
        <f t="shared" si="40"/>
        <v>#N/A</v>
      </c>
      <c r="BL207" s="33" t="e">
        <f t="shared" si="41"/>
        <v>#N/A</v>
      </c>
      <c r="BM207" s="33" t="e">
        <f t="shared" si="42"/>
        <v>#N/A</v>
      </c>
      <c r="BW207" s="989"/>
    </row>
    <row r="208" spans="50:75">
      <c r="AX208" s="18">
        <f>比較地域マスタ!AD143</f>
        <v>0</v>
      </c>
      <c r="AY208" s="18" t="str">
        <f>IF(IFERROR(比較地域マスタ!$AE143,"")=0,"",IFERROR(比較地域マスタ!$AE143,""))</f>
        <v/>
      </c>
      <c r="BA208" s="22">
        <v>137</v>
      </c>
      <c r="BB208" s="22">
        <v>2</v>
      </c>
      <c r="BC208" s="18">
        <f t="shared" si="39"/>
        <v>0</v>
      </c>
      <c r="BD208" s="18" t="str">
        <f t="shared" si="39"/>
        <v/>
      </c>
      <c r="BE208" s="33" t="e">
        <f>VLOOKUP(BC208&amp;"_"&amp;$AZ$9,データシート3!A:AB,MATCH("ea_"&amp;"太陽光（建物系）"&amp;"_年間発電",データシート3!$A$1:$AB$1,0),0)/10^3+VLOOKUP(BC208&amp;"_"&amp;$AZ$9,データシート3!A:AB,MATCH("ea_"&amp;"太陽光（土地系）"&amp;"_年間発電",データシート3!$A$1:$AB$1,0),0)/10^3</f>
        <v>#N/A</v>
      </c>
      <c r="BF208" s="33" t="e">
        <f>VLOOKUP(BC208&amp;"_"&amp;$AZ$9,データシート3!A:AB,MATCH("ea_"&amp;"風力（陸上）"&amp;"_年間発電",データシート3!$A$1:$AB$1,0),0)/10^3</f>
        <v>#N/A</v>
      </c>
      <c r="BG208" s="33" t="e">
        <f>VLOOKUP(BC208&amp;"_"&amp;$AZ$9,データシート3!A:AB,MATCH("ea_"&amp;"中小水（河川）"&amp;"_年間発電",データシート3!$A$1:$AB$1,0),0)/10^3+VLOOKUP(BC208&amp;"_"&amp;$AZ$9,データシート3!A:AB,MATCH("ea_"&amp;"中小水（農業用水路）"&amp;"_年間発電",データシート3!$A$1:$AB$1,0),0)/10^3</f>
        <v>#N/A</v>
      </c>
      <c r="BH208" s="33" t="e">
        <f>VLOOKUP(BC208&amp;"_"&amp;$AZ$9,データシート3!A:AB,MATCH("ea_"&amp;"地熱（蒸気フラッシュ発電）"&amp;"_年間発電",データシート3!$A$1:$AB$1,0),0)/10^3+VLOOKUP(BC208&amp;"_"&amp;$AZ$9,データシート3!A:AB,MATCH("ea_"&amp;"地熱（バイナリー発電）"&amp;"_年間発電",データシート3!$A$1:$AB$1,0),0)/10^3+VLOOKUP(BC208&amp;"_"&amp;$AZ$9,データシート3!A:AB,MATCH("ea_"&amp;"地熱（低温バイナリー発電）"&amp;"_年間発電",データシート3!$A$1:$AB$1,0),0)/10^3</f>
        <v>#N/A</v>
      </c>
      <c r="BI208" s="33" t="e">
        <f t="shared" si="43"/>
        <v>#N/A</v>
      </c>
      <c r="BJ208" s="33" t="e">
        <f>(VLOOKUP($BC208&amp;"_"&amp;$AZ$8,データシート3!$A:$AN,MATCH("da_合計",データシート3!$A$1:$AN$1,0),0))/10^3</f>
        <v>#N/A</v>
      </c>
      <c r="BK208" s="33" t="e">
        <f t="shared" si="40"/>
        <v>#N/A</v>
      </c>
      <c r="BL208" s="33" t="e">
        <f t="shared" si="41"/>
        <v>#N/A</v>
      </c>
      <c r="BM208" s="33" t="e">
        <f t="shared" si="42"/>
        <v>#N/A</v>
      </c>
      <c r="BW208" s="989"/>
    </row>
    <row r="209" spans="50:75">
      <c r="AX209" s="18">
        <f>比較地域マスタ!AD144</f>
        <v>0</v>
      </c>
      <c r="AY209" s="18" t="str">
        <f>IF(IFERROR(比較地域マスタ!$AE144,"")=0,"",IFERROR(比較地域マスタ!$AE144,""))</f>
        <v/>
      </c>
      <c r="BA209" s="22">
        <v>138</v>
      </c>
      <c r="BB209" s="22">
        <v>2</v>
      </c>
      <c r="BC209" s="18">
        <f t="shared" si="39"/>
        <v>0</v>
      </c>
      <c r="BD209" s="18" t="str">
        <f t="shared" si="39"/>
        <v/>
      </c>
      <c r="BE209" s="33" t="e">
        <f>VLOOKUP(BC209&amp;"_"&amp;$AZ$9,データシート3!A:AB,MATCH("ea_"&amp;"太陽光（建物系）"&amp;"_年間発電",データシート3!$A$1:$AB$1,0),0)/10^3+VLOOKUP(BC209&amp;"_"&amp;$AZ$9,データシート3!A:AB,MATCH("ea_"&amp;"太陽光（土地系）"&amp;"_年間発電",データシート3!$A$1:$AB$1,0),0)/10^3</f>
        <v>#N/A</v>
      </c>
      <c r="BF209" s="33" t="e">
        <f>VLOOKUP(BC209&amp;"_"&amp;$AZ$9,データシート3!A:AB,MATCH("ea_"&amp;"風力（陸上）"&amp;"_年間発電",データシート3!$A$1:$AB$1,0),0)/10^3</f>
        <v>#N/A</v>
      </c>
      <c r="BG209" s="33" t="e">
        <f>VLOOKUP(BC209&amp;"_"&amp;$AZ$9,データシート3!A:AB,MATCH("ea_"&amp;"中小水（河川）"&amp;"_年間発電",データシート3!$A$1:$AB$1,0),0)/10^3+VLOOKUP(BC209&amp;"_"&amp;$AZ$9,データシート3!A:AB,MATCH("ea_"&amp;"中小水（農業用水路）"&amp;"_年間発電",データシート3!$A$1:$AB$1,0),0)/10^3</f>
        <v>#N/A</v>
      </c>
      <c r="BH209" s="33" t="e">
        <f>VLOOKUP(BC209&amp;"_"&amp;$AZ$9,データシート3!A:AB,MATCH("ea_"&amp;"地熱（蒸気フラッシュ発電）"&amp;"_年間発電",データシート3!$A$1:$AB$1,0),0)/10^3+VLOOKUP(BC209&amp;"_"&amp;$AZ$9,データシート3!A:AB,MATCH("ea_"&amp;"地熱（バイナリー発電）"&amp;"_年間発電",データシート3!$A$1:$AB$1,0),0)/10^3+VLOOKUP(BC209&amp;"_"&amp;$AZ$9,データシート3!A:AB,MATCH("ea_"&amp;"地熱（低温バイナリー発電）"&amp;"_年間発電",データシート3!$A$1:$AB$1,0),0)/10^3</f>
        <v>#N/A</v>
      </c>
      <c r="BI209" s="33" t="e">
        <f t="shared" si="43"/>
        <v>#N/A</v>
      </c>
      <c r="BJ209" s="33" t="e">
        <f>(VLOOKUP($BC209&amp;"_"&amp;$AZ$8,データシート3!$A:$AN,MATCH("da_合計",データシート3!$A$1:$AN$1,0),0))/10^3</f>
        <v>#N/A</v>
      </c>
      <c r="BK209" s="33" t="e">
        <f t="shared" si="40"/>
        <v>#N/A</v>
      </c>
      <c r="BL209" s="33" t="e">
        <f t="shared" si="41"/>
        <v>#N/A</v>
      </c>
      <c r="BM209" s="33" t="e">
        <f t="shared" si="42"/>
        <v>#N/A</v>
      </c>
      <c r="BW209" s="989"/>
    </row>
    <row r="210" spans="50:75">
      <c r="AX210" s="18">
        <f>比較地域マスタ!AD145</f>
        <v>0</v>
      </c>
      <c r="AY210" s="18" t="str">
        <f>IF(IFERROR(比較地域マスタ!$AE145,"")=0,"",IFERROR(比較地域マスタ!$AE145,""))</f>
        <v/>
      </c>
      <c r="BA210" s="22">
        <v>139</v>
      </c>
      <c r="BB210" s="22">
        <v>2</v>
      </c>
      <c r="BC210" s="18">
        <f t="shared" si="39"/>
        <v>0</v>
      </c>
      <c r="BD210" s="18" t="str">
        <f t="shared" si="39"/>
        <v/>
      </c>
      <c r="BE210" s="33" t="e">
        <f>VLOOKUP(BC210&amp;"_"&amp;$AZ$9,データシート3!A:AB,MATCH("ea_"&amp;"太陽光（建物系）"&amp;"_年間発電",データシート3!$A$1:$AB$1,0),0)/10^3+VLOOKUP(BC210&amp;"_"&amp;$AZ$9,データシート3!A:AB,MATCH("ea_"&amp;"太陽光（土地系）"&amp;"_年間発電",データシート3!$A$1:$AB$1,0),0)/10^3</f>
        <v>#N/A</v>
      </c>
      <c r="BF210" s="33" t="e">
        <f>VLOOKUP(BC210&amp;"_"&amp;$AZ$9,データシート3!A:AB,MATCH("ea_"&amp;"風力（陸上）"&amp;"_年間発電",データシート3!$A$1:$AB$1,0),0)/10^3</f>
        <v>#N/A</v>
      </c>
      <c r="BG210" s="33" t="e">
        <f>VLOOKUP(BC210&amp;"_"&amp;$AZ$9,データシート3!A:AB,MATCH("ea_"&amp;"中小水（河川）"&amp;"_年間発電",データシート3!$A$1:$AB$1,0),0)/10^3+VLOOKUP(BC210&amp;"_"&amp;$AZ$9,データシート3!A:AB,MATCH("ea_"&amp;"中小水（農業用水路）"&amp;"_年間発電",データシート3!$A$1:$AB$1,0),0)/10^3</f>
        <v>#N/A</v>
      </c>
      <c r="BH210" s="33" t="e">
        <f>VLOOKUP(BC210&amp;"_"&amp;$AZ$9,データシート3!A:AB,MATCH("ea_"&amp;"地熱（蒸気フラッシュ発電）"&amp;"_年間発電",データシート3!$A$1:$AB$1,0),0)/10^3+VLOOKUP(BC210&amp;"_"&amp;$AZ$9,データシート3!A:AB,MATCH("ea_"&amp;"地熱（バイナリー発電）"&amp;"_年間発電",データシート3!$A$1:$AB$1,0),0)/10^3+VLOOKUP(BC210&amp;"_"&amp;$AZ$9,データシート3!A:AB,MATCH("ea_"&amp;"地熱（低温バイナリー発電）"&amp;"_年間発電",データシート3!$A$1:$AB$1,0),0)/10^3</f>
        <v>#N/A</v>
      </c>
      <c r="BI210" s="33" t="e">
        <f t="shared" si="43"/>
        <v>#N/A</v>
      </c>
      <c r="BJ210" s="33" t="e">
        <f>(VLOOKUP($BC210&amp;"_"&amp;$AZ$8,データシート3!$A:$AN,MATCH("da_合計",データシート3!$A$1:$AN$1,0),0))/10^3</f>
        <v>#N/A</v>
      </c>
      <c r="BK210" s="33" t="e">
        <f t="shared" si="40"/>
        <v>#N/A</v>
      </c>
      <c r="BL210" s="33" t="e">
        <f t="shared" si="41"/>
        <v>#N/A</v>
      </c>
      <c r="BM210" s="33" t="e">
        <f t="shared" si="42"/>
        <v>#N/A</v>
      </c>
      <c r="BW210" s="989"/>
    </row>
    <row r="211" spans="50:75">
      <c r="AX211" s="18">
        <f>比較地域マスタ!AD146</f>
        <v>0</v>
      </c>
      <c r="AY211" s="18" t="str">
        <f>IF(IFERROR(比較地域マスタ!$AE146,"")=0,"",IFERROR(比較地域マスタ!$AE146,""))</f>
        <v/>
      </c>
      <c r="BA211" s="22">
        <v>140</v>
      </c>
      <c r="BB211" s="22">
        <v>2</v>
      </c>
      <c r="BC211" s="18">
        <f t="shared" si="39"/>
        <v>0</v>
      </c>
      <c r="BD211" s="18" t="str">
        <f t="shared" si="39"/>
        <v/>
      </c>
      <c r="BE211" s="33" t="e">
        <f>VLOOKUP(BC211&amp;"_"&amp;$AZ$9,データシート3!A:AB,MATCH("ea_"&amp;"太陽光（建物系）"&amp;"_年間発電",データシート3!$A$1:$AB$1,0),0)/10^3+VLOOKUP(BC211&amp;"_"&amp;$AZ$9,データシート3!A:AB,MATCH("ea_"&amp;"太陽光（土地系）"&amp;"_年間発電",データシート3!$A$1:$AB$1,0),0)/10^3</f>
        <v>#N/A</v>
      </c>
      <c r="BF211" s="33" t="e">
        <f>VLOOKUP(BC211&amp;"_"&amp;$AZ$9,データシート3!A:AB,MATCH("ea_"&amp;"風力（陸上）"&amp;"_年間発電",データシート3!$A$1:$AB$1,0),0)/10^3</f>
        <v>#N/A</v>
      </c>
      <c r="BG211" s="33" t="e">
        <f>VLOOKUP(BC211&amp;"_"&amp;$AZ$9,データシート3!A:AB,MATCH("ea_"&amp;"中小水（河川）"&amp;"_年間発電",データシート3!$A$1:$AB$1,0),0)/10^3+VLOOKUP(BC211&amp;"_"&amp;$AZ$9,データシート3!A:AB,MATCH("ea_"&amp;"中小水（農業用水路）"&amp;"_年間発電",データシート3!$A$1:$AB$1,0),0)/10^3</f>
        <v>#N/A</v>
      </c>
      <c r="BH211" s="33" t="e">
        <f>VLOOKUP(BC211&amp;"_"&amp;$AZ$9,データシート3!A:AB,MATCH("ea_"&amp;"地熱（蒸気フラッシュ発電）"&amp;"_年間発電",データシート3!$A$1:$AB$1,0),0)/10^3+VLOOKUP(BC211&amp;"_"&amp;$AZ$9,データシート3!A:AB,MATCH("ea_"&amp;"地熱（バイナリー発電）"&amp;"_年間発電",データシート3!$A$1:$AB$1,0),0)/10^3+VLOOKUP(BC211&amp;"_"&amp;$AZ$9,データシート3!A:AB,MATCH("ea_"&amp;"地熱（低温バイナリー発電）"&amp;"_年間発電",データシート3!$A$1:$AB$1,0),0)/10^3</f>
        <v>#N/A</v>
      </c>
      <c r="BI211" s="33" t="e">
        <f t="shared" si="43"/>
        <v>#N/A</v>
      </c>
      <c r="BJ211" s="33" t="e">
        <f>(VLOOKUP($BC211&amp;"_"&amp;$AZ$8,データシート3!$A:$AN,MATCH("da_合計",データシート3!$A$1:$AN$1,0),0))/10^3</f>
        <v>#N/A</v>
      </c>
      <c r="BK211" s="33" t="e">
        <f t="shared" si="40"/>
        <v>#N/A</v>
      </c>
      <c r="BL211" s="33" t="e">
        <f t="shared" si="41"/>
        <v>#N/A</v>
      </c>
      <c r="BM211" s="33" t="e">
        <f t="shared" si="42"/>
        <v>#N/A</v>
      </c>
      <c r="BW211" s="989"/>
    </row>
    <row r="212" spans="50:75">
      <c r="AX212" s="18">
        <f>比較地域マスタ!AD147</f>
        <v>0</v>
      </c>
      <c r="AY212" s="18" t="str">
        <f>IF(IFERROR(比較地域マスタ!$AE147,"")=0,"",IFERROR(比較地域マスタ!$AE147,""))</f>
        <v/>
      </c>
      <c r="BA212" s="22">
        <v>141</v>
      </c>
      <c r="BB212" s="22">
        <v>2</v>
      </c>
      <c r="BC212" s="18">
        <f t="shared" si="39"/>
        <v>0</v>
      </c>
      <c r="BD212" s="18" t="str">
        <f t="shared" si="39"/>
        <v/>
      </c>
      <c r="BE212" s="33" t="e">
        <f>VLOOKUP(BC212&amp;"_"&amp;$AZ$9,データシート3!A:AB,MATCH("ea_"&amp;"太陽光（建物系）"&amp;"_年間発電",データシート3!$A$1:$AB$1,0),0)/10^3+VLOOKUP(BC212&amp;"_"&amp;$AZ$9,データシート3!A:AB,MATCH("ea_"&amp;"太陽光（土地系）"&amp;"_年間発電",データシート3!$A$1:$AB$1,0),0)/10^3</f>
        <v>#N/A</v>
      </c>
      <c r="BF212" s="33" t="e">
        <f>VLOOKUP(BC212&amp;"_"&amp;$AZ$9,データシート3!A:AB,MATCH("ea_"&amp;"風力（陸上）"&amp;"_年間発電",データシート3!$A$1:$AB$1,0),0)/10^3</f>
        <v>#N/A</v>
      </c>
      <c r="BG212" s="33" t="e">
        <f>VLOOKUP(BC212&amp;"_"&amp;$AZ$9,データシート3!A:AB,MATCH("ea_"&amp;"中小水（河川）"&amp;"_年間発電",データシート3!$A$1:$AB$1,0),0)/10^3+VLOOKUP(BC212&amp;"_"&amp;$AZ$9,データシート3!A:AB,MATCH("ea_"&amp;"中小水（農業用水路）"&amp;"_年間発電",データシート3!$A$1:$AB$1,0),0)/10^3</f>
        <v>#N/A</v>
      </c>
      <c r="BH212" s="33" t="e">
        <f>VLOOKUP(BC212&amp;"_"&amp;$AZ$9,データシート3!A:AB,MATCH("ea_"&amp;"地熱（蒸気フラッシュ発電）"&amp;"_年間発電",データシート3!$A$1:$AB$1,0),0)/10^3+VLOOKUP(BC212&amp;"_"&amp;$AZ$9,データシート3!A:AB,MATCH("ea_"&amp;"地熱（バイナリー発電）"&amp;"_年間発電",データシート3!$A$1:$AB$1,0),0)/10^3+VLOOKUP(BC212&amp;"_"&amp;$AZ$9,データシート3!A:AB,MATCH("ea_"&amp;"地熱（低温バイナリー発電）"&amp;"_年間発電",データシート3!$A$1:$AB$1,0),0)/10^3</f>
        <v>#N/A</v>
      </c>
      <c r="BI212" s="33" t="e">
        <f t="shared" si="43"/>
        <v>#N/A</v>
      </c>
      <c r="BJ212" s="33" t="e">
        <f>(VLOOKUP($BC212&amp;"_"&amp;$AZ$8,データシート3!$A:$AN,MATCH("da_合計",データシート3!$A$1:$AN$1,0),0))/10^3</f>
        <v>#N/A</v>
      </c>
      <c r="BK212" s="33" t="e">
        <f t="shared" si="40"/>
        <v>#N/A</v>
      </c>
      <c r="BL212" s="33" t="e">
        <f t="shared" si="41"/>
        <v>#N/A</v>
      </c>
      <c r="BM212" s="33" t="e">
        <f t="shared" si="42"/>
        <v>#N/A</v>
      </c>
      <c r="BW212" s="989"/>
    </row>
    <row r="213" spans="50:75">
      <c r="AX213" s="18">
        <f>比較地域マスタ!AD148</f>
        <v>0</v>
      </c>
      <c r="AY213" s="18" t="str">
        <f>IF(IFERROR(比較地域マスタ!$AE148,"")=0,"",IFERROR(比較地域マスタ!$AE148,""))</f>
        <v/>
      </c>
      <c r="BA213" s="22">
        <v>142</v>
      </c>
      <c r="BB213" s="22">
        <v>2</v>
      </c>
      <c r="BC213" s="18">
        <f t="shared" si="39"/>
        <v>0</v>
      </c>
      <c r="BD213" s="18" t="str">
        <f t="shared" si="39"/>
        <v/>
      </c>
      <c r="BE213" s="33" t="e">
        <f>VLOOKUP(BC213&amp;"_"&amp;$AZ$9,データシート3!A:AB,MATCH("ea_"&amp;"太陽光（建物系）"&amp;"_年間発電",データシート3!$A$1:$AB$1,0),0)/10^3+VLOOKUP(BC213&amp;"_"&amp;$AZ$9,データシート3!A:AB,MATCH("ea_"&amp;"太陽光（土地系）"&amp;"_年間発電",データシート3!$A$1:$AB$1,0),0)/10^3</f>
        <v>#N/A</v>
      </c>
      <c r="BF213" s="33" t="e">
        <f>VLOOKUP(BC213&amp;"_"&amp;$AZ$9,データシート3!A:AB,MATCH("ea_"&amp;"風力（陸上）"&amp;"_年間発電",データシート3!$A$1:$AB$1,0),0)/10^3</f>
        <v>#N/A</v>
      </c>
      <c r="BG213" s="33" t="e">
        <f>VLOOKUP(BC213&amp;"_"&amp;$AZ$9,データシート3!A:AB,MATCH("ea_"&amp;"中小水（河川）"&amp;"_年間発電",データシート3!$A$1:$AB$1,0),0)/10^3+VLOOKUP(BC213&amp;"_"&amp;$AZ$9,データシート3!A:AB,MATCH("ea_"&amp;"中小水（農業用水路）"&amp;"_年間発電",データシート3!$A$1:$AB$1,0),0)/10^3</f>
        <v>#N/A</v>
      </c>
      <c r="BH213" s="33" t="e">
        <f>VLOOKUP(BC213&amp;"_"&amp;$AZ$9,データシート3!A:AB,MATCH("ea_"&amp;"地熱（蒸気フラッシュ発電）"&amp;"_年間発電",データシート3!$A$1:$AB$1,0),0)/10^3+VLOOKUP(BC213&amp;"_"&amp;$AZ$9,データシート3!A:AB,MATCH("ea_"&amp;"地熱（バイナリー発電）"&amp;"_年間発電",データシート3!$A$1:$AB$1,0),0)/10^3+VLOOKUP(BC213&amp;"_"&amp;$AZ$9,データシート3!A:AB,MATCH("ea_"&amp;"地熱（低温バイナリー発電）"&amp;"_年間発電",データシート3!$A$1:$AB$1,0),0)/10^3</f>
        <v>#N/A</v>
      </c>
      <c r="BI213" s="33" t="e">
        <f t="shared" si="43"/>
        <v>#N/A</v>
      </c>
      <c r="BJ213" s="33" t="e">
        <f>(VLOOKUP($BC213&amp;"_"&amp;$AZ$8,データシート3!$A:$AN,MATCH("da_合計",データシート3!$A$1:$AN$1,0),0))/10^3</f>
        <v>#N/A</v>
      </c>
      <c r="BK213" s="33" t="e">
        <f t="shared" si="40"/>
        <v>#N/A</v>
      </c>
      <c r="BL213" s="33" t="e">
        <f t="shared" si="41"/>
        <v>#N/A</v>
      </c>
      <c r="BM213" s="33" t="e">
        <f t="shared" si="42"/>
        <v>#N/A</v>
      </c>
      <c r="BW213" s="989"/>
    </row>
    <row r="214" spans="50:75">
      <c r="AX214" s="18">
        <f>比較地域マスタ!AD149</f>
        <v>0</v>
      </c>
      <c r="AY214" s="18" t="str">
        <f>IF(IFERROR(比較地域マスタ!$AE149,"")=0,"",IFERROR(比較地域マスタ!$AE149,""))</f>
        <v/>
      </c>
      <c r="BA214" s="22">
        <v>143</v>
      </c>
      <c r="BB214" s="22">
        <v>2</v>
      </c>
      <c r="BC214" s="18">
        <f t="shared" si="39"/>
        <v>0</v>
      </c>
      <c r="BD214" s="18" t="str">
        <f t="shared" si="39"/>
        <v/>
      </c>
      <c r="BE214" s="33" t="e">
        <f>VLOOKUP(BC214&amp;"_"&amp;$AZ$9,データシート3!A:AB,MATCH("ea_"&amp;"太陽光（建物系）"&amp;"_年間発電",データシート3!$A$1:$AB$1,0),0)/10^3+VLOOKUP(BC214&amp;"_"&amp;$AZ$9,データシート3!A:AB,MATCH("ea_"&amp;"太陽光（土地系）"&amp;"_年間発電",データシート3!$A$1:$AB$1,0),0)/10^3</f>
        <v>#N/A</v>
      </c>
      <c r="BF214" s="33" t="e">
        <f>VLOOKUP(BC214&amp;"_"&amp;$AZ$9,データシート3!A:AB,MATCH("ea_"&amp;"風力（陸上）"&amp;"_年間発電",データシート3!$A$1:$AB$1,0),0)/10^3</f>
        <v>#N/A</v>
      </c>
      <c r="BG214" s="33" t="e">
        <f>VLOOKUP(BC214&amp;"_"&amp;$AZ$9,データシート3!A:AB,MATCH("ea_"&amp;"中小水（河川）"&amp;"_年間発電",データシート3!$A$1:$AB$1,0),0)/10^3+VLOOKUP(BC214&amp;"_"&amp;$AZ$9,データシート3!A:AB,MATCH("ea_"&amp;"中小水（農業用水路）"&amp;"_年間発電",データシート3!$A$1:$AB$1,0),0)/10^3</f>
        <v>#N/A</v>
      </c>
      <c r="BH214" s="33" t="e">
        <f>VLOOKUP(BC214&amp;"_"&amp;$AZ$9,データシート3!A:AB,MATCH("ea_"&amp;"地熱（蒸気フラッシュ発電）"&amp;"_年間発電",データシート3!$A$1:$AB$1,0),0)/10^3+VLOOKUP(BC214&amp;"_"&amp;$AZ$9,データシート3!A:AB,MATCH("ea_"&amp;"地熱（バイナリー発電）"&amp;"_年間発電",データシート3!$A$1:$AB$1,0),0)/10^3+VLOOKUP(BC214&amp;"_"&amp;$AZ$9,データシート3!A:AB,MATCH("ea_"&amp;"地熱（低温バイナリー発電）"&amp;"_年間発電",データシート3!$A$1:$AB$1,0),0)/10^3</f>
        <v>#N/A</v>
      </c>
      <c r="BI214" s="33" t="e">
        <f t="shared" si="43"/>
        <v>#N/A</v>
      </c>
      <c r="BJ214" s="33" t="e">
        <f>(VLOOKUP($BC214&amp;"_"&amp;$AZ$8,データシート3!$A:$AN,MATCH("da_合計",データシート3!$A$1:$AN$1,0),0))/10^3</f>
        <v>#N/A</v>
      </c>
      <c r="BK214" s="33" t="e">
        <f t="shared" si="40"/>
        <v>#N/A</v>
      </c>
      <c r="BL214" s="33" t="e">
        <f t="shared" si="41"/>
        <v>#N/A</v>
      </c>
      <c r="BM214" s="33" t="e">
        <f t="shared" si="42"/>
        <v>#N/A</v>
      </c>
      <c r="BW214" s="989"/>
    </row>
    <row r="215" spans="50:75">
      <c r="AX215" s="18">
        <f>比較地域マスタ!AD150</f>
        <v>0</v>
      </c>
      <c r="AY215" s="18" t="str">
        <f>IF(IFERROR(比較地域マスタ!$AE150,"")=0,"",IFERROR(比較地域マスタ!$AE150,""))</f>
        <v/>
      </c>
      <c r="BA215" s="22">
        <v>144</v>
      </c>
      <c r="BB215" s="22">
        <v>2</v>
      </c>
      <c r="BC215" s="18">
        <f t="shared" si="39"/>
        <v>0</v>
      </c>
      <c r="BD215" s="18" t="str">
        <f t="shared" si="39"/>
        <v/>
      </c>
      <c r="BE215" s="33" t="e">
        <f>VLOOKUP(BC215&amp;"_"&amp;$AZ$9,データシート3!A:AB,MATCH("ea_"&amp;"太陽光（建物系）"&amp;"_年間発電",データシート3!$A$1:$AB$1,0),0)/10^3+VLOOKUP(BC215&amp;"_"&amp;$AZ$9,データシート3!A:AB,MATCH("ea_"&amp;"太陽光（土地系）"&amp;"_年間発電",データシート3!$A$1:$AB$1,0),0)/10^3</f>
        <v>#N/A</v>
      </c>
      <c r="BF215" s="33" t="e">
        <f>VLOOKUP(BC215&amp;"_"&amp;$AZ$9,データシート3!A:AB,MATCH("ea_"&amp;"風力（陸上）"&amp;"_年間発電",データシート3!$A$1:$AB$1,0),0)/10^3</f>
        <v>#N/A</v>
      </c>
      <c r="BG215" s="33" t="e">
        <f>VLOOKUP(BC215&amp;"_"&amp;$AZ$9,データシート3!A:AB,MATCH("ea_"&amp;"中小水（河川）"&amp;"_年間発電",データシート3!$A$1:$AB$1,0),0)/10^3+VLOOKUP(BC215&amp;"_"&amp;$AZ$9,データシート3!A:AB,MATCH("ea_"&amp;"中小水（農業用水路）"&amp;"_年間発電",データシート3!$A$1:$AB$1,0),0)/10^3</f>
        <v>#N/A</v>
      </c>
      <c r="BH215" s="33" t="e">
        <f>VLOOKUP(BC215&amp;"_"&amp;$AZ$9,データシート3!A:AB,MATCH("ea_"&amp;"地熱（蒸気フラッシュ発電）"&amp;"_年間発電",データシート3!$A$1:$AB$1,0),0)/10^3+VLOOKUP(BC215&amp;"_"&amp;$AZ$9,データシート3!A:AB,MATCH("ea_"&amp;"地熱（バイナリー発電）"&amp;"_年間発電",データシート3!$A$1:$AB$1,0),0)/10^3+VLOOKUP(BC215&amp;"_"&amp;$AZ$9,データシート3!A:AB,MATCH("ea_"&amp;"地熱（低温バイナリー発電）"&amp;"_年間発電",データシート3!$A$1:$AB$1,0),0)/10^3</f>
        <v>#N/A</v>
      </c>
      <c r="BI215" s="33" t="e">
        <f t="shared" si="43"/>
        <v>#N/A</v>
      </c>
      <c r="BJ215" s="33" t="e">
        <f>(VLOOKUP($BC215&amp;"_"&amp;$AZ$8,データシート3!$A:$AN,MATCH("da_合計",データシート3!$A$1:$AN$1,0),0))/10^3</f>
        <v>#N/A</v>
      </c>
      <c r="BK215" s="33" t="e">
        <f t="shared" si="40"/>
        <v>#N/A</v>
      </c>
      <c r="BL215" s="33" t="e">
        <f t="shared" si="41"/>
        <v>#N/A</v>
      </c>
      <c r="BM215" s="33" t="e">
        <f t="shared" si="42"/>
        <v>#N/A</v>
      </c>
      <c r="BW215" s="989"/>
    </row>
    <row r="216" spans="50:75">
      <c r="AX216" s="18">
        <f>比較地域マスタ!AD151</f>
        <v>0</v>
      </c>
      <c r="AY216" s="18" t="str">
        <f>IF(IFERROR(比較地域マスタ!$AE151,"")=0,"",IFERROR(比較地域マスタ!$AE151,""))</f>
        <v/>
      </c>
      <c r="BA216" s="22">
        <v>145</v>
      </c>
      <c r="BB216" s="22">
        <v>2</v>
      </c>
      <c r="BC216" s="18">
        <f t="shared" si="39"/>
        <v>0</v>
      </c>
      <c r="BD216" s="18" t="str">
        <f t="shared" si="39"/>
        <v/>
      </c>
      <c r="BE216" s="33" t="e">
        <f>VLOOKUP(BC216&amp;"_"&amp;$AZ$9,データシート3!A:AB,MATCH("ea_"&amp;"太陽光（建物系）"&amp;"_年間発電",データシート3!$A$1:$AB$1,0),0)/10^3+VLOOKUP(BC216&amp;"_"&amp;$AZ$9,データシート3!A:AB,MATCH("ea_"&amp;"太陽光（土地系）"&amp;"_年間発電",データシート3!$A$1:$AB$1,0),0)/10^3</f>
        <v>#N/A</v>
      </c>
      <c r="BF216" s="33" t="e">
        <f>VLOOKUP(BC216&amp;"_"&amp;$AZ$9,データシート3!A:AB,MATCH("ea_"&amp;"風力（陸上）"&amp;"_年間発電",データシート3!$A$1:$AB$1,0),0)/10^3</f>
        <v>#N/A</v>
      </c>
      <c r="BG216" s="33" t="e">
        <f>VLOOKUP(BC216&amp;"_"&amp;$AZ$9,データシート3!A:AB,MATCH("ea_"&amp;"中小水（河川）"&amp;"_年間発電",データシート3!$A$1:$AB$1,0),0)/10^3+VLOOKUP(BC216&amp;"_"&amp;$AZ$9,データシート3!A:AB,MATCH("ea_"&amp;"中小水（農業用水路）"&amp;"_年間発電",データシート3!$A$1:$AB$1,0),0)/10^3</f>
        <v>#N/A</v>
      </c>
      <c r="BH216" s="33" t="e">
        <f>VLOOKUP(BC216&amp;"_"&amp;$AZ$9,データシート3!A:AB,MATCH("ea_"&amp;"地熱（蒸気フラッシュ発電）"&amp;"_年間発電",データシート3!$A$1:$AB$1,0),0)/10^3+VLOOKUP(BC216&amp;"_"&amp;$AZ$9,データシート3!A:AB,MATCH("ea_"&amp;"地熱（バイナリー発電）"&amp;"_年間発電",データシート3!$A$1:$AB$1,0),0)/10^3+VLOOKUP(BC216&amp;"_"&amp;$AZ$9,データシート3!A:AB,MATCH("ea_"&amp;"地熱（低温バイナリー発電）"&amp;"_年間発電",データシート3!$A$1:$AB$1,0),0)/10^3</f>
        <v>#N/A</v>
      </c>
      <c r="BI216" s="33" t="e">
        <f t="shared" si="43"/>
        <v>#N/A</v>
      </c>
      <c r="BJ216" s="33" t="e">
        <f>(VLOOKUP($BC216&amp;"_"&amp;$AZ$8,データシート3!$A:$AN,MATCH("da_合計",データシート3!$A$1:$AN$1,0),0))/10^3</f>
        <v>#N/A</v>
      </c>
      <c r="BK216" s="33" t="e">
        <f t="shared" si="40"/>
        <v>#N/A</v>
      </c>
      <c r="BL216" s="33" t="e">
        <f t="shared" si="41"/>
        <v>#N/A</v>
      </c>
      <c r="BM216" s="33" t="e">
        <f t="shared" si="42"/>
        <v>#N/A</v>
      </c>
      <c r="BW216" s="989"/>
    </row>
    <row r="217" spans="50:75">
      <c r="AX217" s="18">
        <f>比較地域マスタ!AD152</f>
        <v>0</v>
      </c>
      <c r="AY217" s="18" t="str">
        <f>IF(IFERROR(比較地域マスタ!$AE152,"")=0,"",IFERROR(比較地域マスタ!$AE152,""))</f>
        <v/>
      </c>
      <c r="BA217" s="22">
        <v>146</v>
      </c>
      <c r="BB217" s="22">
        <v>2</v>
      </c>
      <c r="BC217" s="18">
        <f t="shared" si="39"/>
        <v>0</v>
      </c>
      <c r="BD217" s="18" t="str">
        <f t="shared" si="39"/>
        <v/>
      </c>
      <c r="BE217" s="33" t="e">
        <f>VLOOKUP(BC217&amp;"_"&amp;$AZ$9,データシート3!A:AB,MATCH("ea_"&amp;"太陽光（建物系）"&amp;"_年間発電",データシート3!$A$1:$AB$1,0),0)/10^3+VLOOKUP(BC217&amp;"_"&amp;$AZ$9,データシート3!A:AB,MATCH("ea_"&amp;"太陽光（土地系）"&amp;"_年間発電",データシート3!$A$1:$AB$1,0),0)/10^3</f>
        <v>#N/A</v>
      </c>
      <c r="BF217" s="33" t="e">
        <f>VLOOKUP(BC217&amp;"_"&amp;$AZ$9,データシート3!A:AB,MATCH("ea_"&amp;"風力（陸上）"&amp;"_年間発電",データシート3!$A$1:$AB$1,0),0)/10^3</f>
        <v>#N/A</v>
      </c>
      <c r="BG217" s="33" t="e">
        <f>VLOOKUP(BC217&amp;"_"&amp;$AZ$9,データシート3!A:AB,MATCH("ea_"&amp;"中小水（河川）"&amp;"_年間発電",データシート3!$A$1:$AB$1,0),0)/10^3+VLOOKUP(BC217&amp;"_"&amp;$AZ$9,データシート3!A:AB,MATCH("ea_"&amp;"中小水（農業用水路）"&amp;"_年間発電",データシート3!$A$1:$AB$1,0),0)/10^3</f>
        <v>#N/A</v>
      </c>
      <c r="BH217" s="33" t="e">
        <f>VLOOKUP(BC217&amp;"_"&amp;$AZ$9,データシート3!A:AB,MATCH("ea_"&amp;"地熱（蒸気フラッシュ発電）"&amp;"_年間発電",データシート3!$A$1:$AB$1,0),0)/10^3+VLOOKUP(BC217&amp;"_"&amp;$AZ$9,データシート3!A:AB,MATCH("ea_"&amp;"地熱（バイナリー発電）"&amp;"_年間発電",データシート3!$A$1:$AB$1,0),0)/10^3+VLOOKUP(BC217&amp;"_"&amp;$AZ$9,データシート3!A:AB,MATCH("ea_"&amp;"地熱（低温バイナリー発電）"&amp;"_年間発電",データシート3!$A$1:$AB$1,0),0)/10^3</f>
        <v>#N/A</v>
      </c>
      <c r="BI217" s="33" t="e">
        <f t="shared" si="43"/>
        <v>#N/A</v>
      </c>
      <c r="BJ217" s="33" t="e">
        <f>(VLOOKUP($BC217&amp;"_"&amp;$AZ$8,データシート3!$A:$AN,MATCH("da_合計",データシート3!$A$1:$AN$1,0),0))/10^3</f>
        <v>#N/A</v>
      </c>
      <c r="BK217" s="33" t="e">
        <f t="shared" si="40"/>
        <v>#N/A</v>
      </c>
      <c r="BL217" s="33" t="e">
        <f t="shared" si="41"/>
        <v>#N/A</v>
      </c>
      <c r="BM217" s="33" t="e">
        <f t="shared" si="42"/>
        <v>#N/A</v>
      </c>
      <c r="BW217" s="989"/>
    </row>
    <row r="218" spans="50:75">
      <c r="AX218" s="18">
        <f>比較地域マスタ!AD153</f>
        <v>0</v>
      </c>
      <c r="AY218" s="18" t="str">
        <f>IF(IFERROR(比較地域マスタ!$AE153,"")=0,"",IFERROR(比較地域マスタ!$AE153,""))</f>
        <v/>
      </c>
      <c r="BA218" s="22">
        <v>147</v>
      </c>
      <c r="BB218" s="22">
        <v>2</v>
      </c>
      <c r="BC218" s="18">
        <f t="shared" si="39"/>
        <v>0</v>
      </c>
      <c r="BD218" s="18" t="str">
        <f t="shared" si="39"/>
        <v/>
      </c>
      <c r="BE218" s="33" t="e">
        <f>VLOOKUP(BC218&amp;"_"&amp;$AZ$9,データシート3!A:AB,MATCH("ea_"&amp;"太陽光（建物系）"&amp;"_年間発電",データシート3!$A$1:$AB$1,0),0)/10^3+VLOOKUP(BC218&amp;"_"&amp;$AZ$9,データシート3!A:AB,MATCH("ea_"&amp;"太陽光（土地系）"&amp;"_年間発電",データシート3!$A$1:$AB$1,0),0)/10^3</f>
        <v>#N/A</v>
      </c>
      <c r="BF218" s="33" t="e">
        <f>VLOOKUP(BC218&amp;"_"&amp;$AZ$9,データシート3!A:AB,MATCH("ea_"&amp;"風力（陸上）"&amp;"_年間発電",データシート3!$A$1:$AB$1,0),0)/10^3</f>
        <v>#N/A</v>
      </c>
      <c r="BG218" s="33" t="e">
        <f>VLOOKUP(BC218&amp;"_"&amp;$AZ$9,データシート3!A:AB,MATCH("ea_"&amp;"中小水（河川）"&amp;"_年間発電",データシート3!$A$1:$AB$1,0),0)/10^3+VLOOKUP(BC218&amp;"_"&amp;$AZ$9,データシート3!A:AB,MATCH("ea_"&amp;"中小水（農業用水路）"&amp;"_年間発電",データシート3!$A$1:$AB$1,0),0)/10^3</f>
        <v>#N/A</v>
      </c>
      <c r="BH218" s="33" t="e">
        <f>VLOOKUP(BC218&amp;"_"&amp;$AZ$9,データシート3!A:AB,MATCH("ea_"&amp;"地熱（蒸気フラッシュ発電）"&amp;"_年間発電",データシート3!$A$1:$AB$1,0),0)/10^3+VLOOKUP(BC218&amp;"_"&amp;$AZ$9,データシート3!A:AB,MATCH("ea_"&amp;"地熱（バイナリー発電）"&amp;"_年間発電",データシート3!$A$1:$AB$1,0),0)/10^3+VLOOKUP(BC218&amp;"_"&amp;$AZ$9,データシート3!A:AB,MATCH("ea_"&amp;"地熱（低温バイナリー発電）"&amp;"_年間発電",データシート3!$A$1:$AB$1,0),0)/10^3</f>
        <v>#N/A</v>
      </c>
      <c r="BI218" s="33" t="e">
        <f t="shared" si="43"/>
        <v>#N/A</v>
      </c>
      <c r="BJ218" s="33" t="e">
        <f>(VLOOKUP($BC218&amp;"_"&amp;$AZ$8,データシート3!$A:$AN,MATCH("da_合計",データシート3!$A$1:$AN$1,0),0))/10^3</f>
        <v>#N/A</v>
      </c>
      <c r="BK218" s="33" t="e">
        <f t="shared" si="40"/>
        <v>#N/A</v>
      </c>
      <c r="BL218" s="33" t="e">
        <f t="shared" si="41"/>
        <v>#N/A</v>
      </c>
      <c r="BM218" s="33" t="e">
        <f t="shared" si="42"/>
        <v>#N/A</v>
      </c>
      <c r="BW218" s="989"/>
    </row>
    <row r="219" spans="50:75">
      <c r="AX219" s="18">
        <f>比較地域マスタ!AD154</f>
        <v>0</v>
      </c>
      <c r="AY219" s="18" t="str">
        <f>IF(IFERROR(比較地域マスタ!$AE154,"")=0,"",IFERROR(比較地域マスタ!$AE154,""))</f>
        <v/>
      </c>
      <c r="BA219" s="22">
        <v>148</v>
      </c>
      <c r="BB219" s="22">
        <v>2</v>
      </c>
      <c r="BC219" s="18">
        <f t="shared" si="39"/>
        <v>0</v>
      </c>
      <c r="BD219" s="18" t="str">
        <f t="shared" si="39"/>
        <v/>
      </c>
      <c r="BE219" s="33" t="e">
        <f>VLOOKUP(BC219&amp;"_"&amp;$AZ$9,データシート3!A:AB,MATCH("ea_"&amp;"太陽光（建物系）"&amp;"_年間発電",データシート3!$A$1:$AB$1,0),0)/10^3+VLOOKUP(BC219&amp;"_"&amp;$AZ$9,データシート3!A:AB,MATCH("ea_"&amp;"太陽光（土地系）"&amp;"_年間発電",データシート3!$A$1:$AB$1,0),0)/10^3</f>
        <v>#N/A</v>
      </c>
      <c r="BF219" s="33" t="e">
        <f>VLOOKUP(BC219&amp;"_"&amp;$AZ$9,データシート3!A:AB,MATCH("ea_"&amp;"風力（陸上）"&amp;"_年間発電",データシート3!$A$1:$AB$1,0),0)/10^3</f>
        <v>#N/A</v>
      </c>
      <c r="BG219" s="33" t="e">
        <f>VLOOKUP(BC219&amp;"_"&amp;$AZ$9,データシート3!A:AB,MATCH("ea_"&amp;"中小水（河川）"&amp;"_年間発電",データシート3!$A$1:$AB$1,0),0)/10^3+VLOOKUP(BC219&amp;"_"&amp;$AZ$9,データシート3!A:AB,MATCH("ea_"&amp;"中小水（農業用水路）"&amp;"_年間発電",データシート3!$A$1:$AB$1,0),0)/10^3</f>
        <v>#N/A</v>
      </c>
      <c r="BH219" s="33" t="e">
        <f>VLOOKUP(BC219&amp;"_"&amp;$AZ$9,データシート3!A:AB,MATCH("ea_"&amp;"地熱（蒸気フラッシュ発電）"&amp;"_年間発電",データシート3!$A$1:$AB$1,0),0)/10^3+VLOOKUP(BC219&amp;"_"&amp;$AZ$9,データシート3!A:AB,MATCH("ea_"&amp;"地熱（バイナリー発電）"&amp;"_年間発電",データシート3!$A$1:$AB$1,0),0)/10^3+VLOOKUP(BC219&amp;"_"&amp;$AZ$9,データシート3!A:AB,MATCH("ea_"&amp;"地熱（低温バイナリー発電）"&amp;"_年間発電",データシート3!$A$1:$AB$1,0),0)/10^3</f>
        <v>#N/A</v>
      </c>
      <c r="BI219" s="33" t="e">
        <f t="shared" si="43"/>
        <v>#N/A</v>
      </c>
      <c r="BJ219" s="33" t="e">
        <f>(VLOOKUP($BC219&amp;"_"&amp;$AZ$8,データシート3!$A:$AN,MATCH("da_合計",データシート3!$A$1:$AN$1,0),0))/10^3</f>
        <v>#N/A</v>
      </c>
      <c r="BK219" s="33" t="e">
        <f t="shared" si="40"/>
        <v>#N/A</v>
      </c>
      <c r="BL219" s="33" t="e">
        <f t="shared" si="41"/>
        <v>#N/A</v>
      </c>
      <c r="BM219" s="33" t="e">
        <f t="shared" si="42"/>
        <v>#N/A</v>
      </c>
      <c r="BW219" s="989"/>
    </row>
    <row r="220" spans="50:75">
      <c r="AX220" s="18">
        <f>比較地域マスタ!AD155</f>
        <v>0</v>
      </c>
      <c r="AY220" s="18" t="str">
        <f>IF(IFERROR(比較地域マスタ!$AE155,"")=0,"",IFERROR(比較地域マスタ!$AE155,""))</f>
        <v/>
      </c>
      <c r="BA220" s="22">
        <v>149</v>
      </c>
      <c r="BB220" s="22">
        <v>2</v>
      </c>
      <c r="BC220" s="18">
        <f t="shared" si="39"/>
        <v>0</v>
      </c>
      <c r="BD220" s="18" t="str">
        <f t="shared" si="39"/>
        <v/>
      </c>
      <c r="BE220" s="33" t="e">
        <f>VLOOKUP(BC220&amp;"_"&amp;$AZ$9,データシート3!A:AB,MATCH("ea_"&amp;"太陽光（建物系）"&amp;"_年間発電",データシート3!$A$1:$AB$1,0),0)/10^3+VLOOKUP(BC220&amp;"_"&amp;$AZ$9,データシート3!A:AB,MATCH("ea_"&amp;"太陽光（土地系）"&amp;"_年間発電",データシート3!$A$1:$AB$1,0),0)/10^3</f>
        <v>#N/A</v>
      </c>
      <c r="BF220" s="33" t="e">
        <f>VLOOKUP(BC220&amp;"_"&amp;$AZ$9,データシート3!A:AB,MATCH("ea_"&amp;"風力（陸上）"&amp;"_年間発電",データシート3!$A$1:$AB$1,0),0)/10^3</f>
        <v>#N/A</v>
      </c>
      <c r="BG220" s="33" t="e">
        <f>VLOOKUP(BC220&amp;"_"&amp;$AZ$9,データシート3!A:AB,MATCH("ea_"&amp;"中小水（河川）"&amp;"_年間発電",データシート3!$A$1:$AB$1,0),0)/10^3+VLOOKUP(BC220&amp;"_"&amp;$AZ$9,データシート3!A:AB,MATCH("ea_"&amp;"中小水（農業用水路）"&amp;"_年間発電",データシート3!$A$1:$AB$1,0),0)/10^3</f>
        <v>#N/A</v>
      </c>
      <c r="BH220" s="33" t="e">
        <f>VLOOKUP(BC220&amp;"_"&amp;$AZ$9,データシート3!A:AB,MATCH("ea_"&amp;"地熱（蒸気フラッシュ発電）"&amp;"_年間発電",データシート3!$A$1:$AB$1,0),0)/10^3+VLOOKUP(BC220&amp;"_"&amp;$AZ$9,データシート3!A:AB,MATCH("ea_"&amp;"地熱（バイナリー発電）"&amp;"_年間発電",データシート3!$A$1:$AB$1,0),0)/10^3+VLOOKUP(BC220&amp;"_"&amp;$AZ$9,データシート3!A:AB,MATCH("ea_"&amp;"地熱（低温バイナリー発電）"&amp;"_年間発電",データシート3!$A$1:$AB$1,0),0)/10^3</f>
        <v>#N/A</v>
      </c>
      <c r="BI220" s="33" t="e">
        <f t="shared" si="43"/>
        <v>#N/A</v>
      </c>
      <c r="BJ220" s="33" t="e">
        <f>(VLOOKUP($BC220&amp;"_"&amp;$AZ$8,データシート3!$A:$AN,MATCH("da_合計",データシート3!$A$1:$AN$1,0),0))/10^3</f>
        <v>#N/A</v>
      </c>
      <c r="BK220" s="33" t="e">
        <f t="shared" si="40"/>
        <v>#N/A</v>
      </c>
      <c r="BL220" s="33" t="e">
        <f t="shared" si="41"/>
        <v>#N/A</v>
      </c>
      <c r="BM220" s="33" t="e">
        <f t="shared" si="42"/>
        <v>#N/A</v>
      </c>
      <c r="BW220" s="989"/>
    </row>
    <row r="221" spans="50:75">
      <c r="AX221" s="18">
        <f>比較地域マスタ!AD156</f>
        <v>0</v>
      </c>
      <c r="AY221" s="18" t="str">
        <f>IF(IFERROR(比較地域マスタ!$AE156,"")=0,"",IFERROR(比較地域マスタ!$AE156,""))</f>
        <v/>
      </c>
      <c r="BA221" s="22">
        <v>150</v>
      </c>
      <c r="BB221" s="22">
        <v>2</v>
      </c>
      <c r="BC221" s="18">
        <f t="shared" si="39"/>
        <v>0</v>
      </c>
      <c r="BD221" s="18" t="str">
        <f t="shared" si="39"/>
        <v/>
      </c>
      <c r="BE221" s="33" t="e">
        <f>VLOOKUP(BC221&amp;"_"&amp;$AZ$9,データシート3!A:AB,MATCH("ea_"&amp;"太陽光（建物系）"&amp;"_年間発電",データシート3!$A$1:$AB$1,0),0)/10^3+VLOOKUP(BC221&amp;"_"&amp;$AZ$9,データシート3!A:AB,MATCH("ea_"&amp;"太陽光（土地系）"&amp;"_年間発電",データシート3!$A$1:$AB$1,0),0)/10^3</f>
        <v>#N/A</v>
      </c>
      <c r="BF221" s="33" t="e">
        <f>VLOOKUP(BC221&amp;"_"&amp;$AZ$9,データシート3!A:AB,MATCH("ea_"&amp;"風力（陸上）"&amp;"_年間発電",データシート3!$A$1:$AB$1,0),0)/10^3</f>
        <v>#N/A</v>
      </c>
      <c r="BG221" s="33" t="e">
        <f>VLOOKUP(BC221&amp;"_"&amp;$AZ$9,データシート3!A:AB,MATCH("ea_"&amp;"中小水（河川）"&amp;"_年間発電",データシート3!$A$1:$AB$1,0),0)/10^3+VLOOKUP(BC221&amp;"_"&amp;$AZ$9,データシート3!A:AB,MATCH("ea_"&amp;"中小水（農業用水路）"&amp;"_年間発電",データシート3!$A$1:$AB$1,0),0)/10^3</f>
        <v>#N/A</v>
      </c>
      <c r="BH221" s="33" t="e">
        <f>VLOOKUP(BC221&amp;"_"&amp;$AZ$9,データシート3!A:AB,MATCH("ea_"&amp;"地熱（蒸気フラッシュ発電）"&amp;"_年間発電",データシート3!$A$1:$AB$1,0),0)/10^3+VLOOKUP(BC221&amp;"_"&amp;$AZ$9,データシート3!A:AB,MATCH("ea_"&amp;"地熱（バイナリー発電）"&amp;"_年間発電",データシート3!$A$1:$AB$1,0),0)/10^3+VLOOKUP(BC221&amp;"_"&amp;$AZ$9,データシート3!A:AB,MATCH("ea_"&amp;"地熱（低温バイナリー発電）"&amp;"_年間発電",データシート3!$A$1:$AB$1,0),0)/10^3</f>
        <v>#N/A</v>
      </c>
      <c r="BI221" s="33" t="e">
        <f t="shared" si="43"/>
        <v>#N/A</v>
      </c>
      <c r="BJ221" s="33" t="e">
        <f>(VLOOKUP($BC221&amp;"_"&amp;$AZ$8,データシート3!$A:$AN,MATCH("da_合計",データシート3!$A$1:$AN$1,0),0))/10^3</f>
        <v>#N/A</v>
      </c>
      <c r="BK221" s="33" t="e">
        <f t="shared" si="40"/>
        <v>#N/A</v>
      </c>
      <c r="BL221" s="33" t="e">
        <f t="shared" si="41"/>
        <v>#N/A</v>
      </c>
      <c r="BM221" s="33" t="e">
        <f t="shared" si="42"/>
        <v>#N/A</v>
      </c>
      <c r="BW221" s="989"/>
    </row>
    <row r="222" spans="50:75">
      <c r="AX222" s="18">
        <f>比較地域マスタ!AD157</f>
        <v>0</v>
      </c>
      <c r="AY222" s="18" t="str">
        <f>IF(IFERROR(比較地域マスタ!$AE157,"")=0,"",IFERROR(比較地域マスタ!$AE157,""))</f>
        <v/>
      </c>
      <c r="BA222" s="22">
        <v>151</v>
      </c>
      <c r="BB222" s="22">
        <v>2</v>
      </c>
      <c r="BC222" s="18">
        <f t="shared" si="39"/>
        <v>0</v>
      </c>
      <c r="BD222" s="18" t="str">
        <f t="shared" si="39"/>
        <v/>
      </c>
      <c r="BE222" s="33" t="e">
        <f>VLOOKUP(BC222&amp;"_"&amp;$AZ$9,データシート3!A:AB,MATCH("ea_"&amp;"太陽光（建物系）"&amp;"_年間発電",データシート3!$A$1:$AB$1,0),0)/10^3+VLOOKUP(BC222&amp;"_"&amp;$AZ$9,データシート3!A:AB,MATCH("ea_"&amp;"太陽光（土地系）"&amp;"_年間発電",データシート3!$A$1:$AB$1,0),0)/10^3</f>
        <v>#N/A</v>
      </c>
      <c r="BF222" s="33" t="e">
        <f>VLOOKUP(BC222&amp;"_"&amp;$AZ$9,データシート3!A:AB,MATCH("ea_"&amp;"風力（陸上）"&amp;"_年間発電",データシート3!$A$1:$AB$1,0),0)/10^3</f>
        <v>#N/A</v>
      </c>
      <c r="BG222" s="33" t="e">
        <f>VLOOKUP(BC222&amp;"_"&amp;$AZ$9,データシート3!A:AB,MATCH("ea_"&amp;"中小水（河川）"&amp;"_年間発電",データシート3!$A$1:$AB$1,0),0)/10^3+VLOOKUP(BC222&amp;"_"&amp;$AZ$9,データシート3!A:AB,MATCH("ea_"&amp;"中小水（農業用水路）"&amp;"_年間発電",データシート3!$A$1:$AB$1,0),0)/10^3</f>
        <v>#N/A</v>
      </c>
      <c r="BH222" s="33" t="e">
        <f>VLOOKUP(BC222&amp;"_"&amp;$AZ$9,データシート3!A:AB,MATCH("ea_"&amp;"地熱（蒸気フラッシュ発電）"&amp;"_年間発電",データシート3!$A$1:$AB$1,0),0)/10^3+VLOOKUP(BC222&amp;"_"&amp;$AZ$9,データシート3!A:AB,MATCH("ea_"&amp;"地熱（バイナリー発電）"&amp;"_年間発電",データシート3!$A$1:$AB$1,0),0)/10^3+VLOOKUP(BC222&amp;"_"&amp;$AZ$9,データシート3!A:AB,MATCH("ea_"&amp;"地熱（低温バイナリー発電）"&amp;"_年間発電",データシート3!$A$1:$AB$1,0),0)/10^3</f>
        <v>#N/A</v>
      </c>
      <c r="BI222" s="33" t="e">
        <f t="shared" si="43"/>
        <v>#N/A</v>
      </c>
      <c r="BJ222" s="33" t="e">
        <f>(VLOOKUP($BC222&amp;"_"&amp;$AZ$8,データシート3!$A:$AN,MATCH("da_合計",データシート3!$A$1:$AN$1,0),0))/10^3</f>
        <v>#N/A</v>
      </c>
      <c r="BK222" s="33" t="e">
        <f t="shared" si="40"/>
        <v>#N/A</v>
      </c>
      <c r="BL222" s="33" t="e">
        <f t="shared" si="41"/>
        <v>#N/A</v>
      </c>
      <c r="BM222" s="33" t="e">
        <f t="shared" si="42"/>
        <v>#N/A</v>
      </c>
      <c r="BW222" s="989"/>
    </row>
    <row r="223" spans="50:75">
      <c r="AX223" s="18">
        <f>比較地域マスタ!AD158</f>
        <v>0</v>
      </c>
      <c r="AY223" s="18" t="str">
        <f>IF(IFERROR(比較地域マスタ!$AE158,"")=0,"",IFERROR(比較地域マスタ!$AE158,""))</f>
        <v/>
      </c>
      <c r="BA223" s="22">
        <v>152</v>
      </c>
      <c r="BB223" s="22">
        <v>2</v>
      </c>
      <c r="BC223" s="18">
        <f t="shared" si="39"/>
        <v>0</v>
      </c>
      <c r="BD223" s="18" t="str">
        <f t="shared" si="39"/>
        <v/>
      </c>
      <c r="BE223" s="33" t="e">
        <f>VLOOKUP(BC223&amp;"_"&amp;$AZ$9,データシート3!A:AB,MATCH("ea_"&amp;"太陽光（建物系）"&amp;"_年間発電",データシート3!$A$1:$AB$1,0),0)/10^3+VLOOKUP(BC223&amp;"_"&amp;$AZ$9,データシート3!A:AB,MATCH("ea_"&amp;"太陽光（土地系）"&amp;"_年間発電",データシート3!$A$1:$AB$1,0),0)/10^3</f>
        <v>#N/A</v>
      </c>
      <c r="BF223" s="33" t="e">
        <f>VLOOKUP(BC223&amp;"_"&amp;$AZ$9,データシート3!A:AB,MATCH("ea_"&amp;"風力（陸上）"&amp;"_年間発電",データシート3!$A$1:$AB$1,0),0)/10^3</f>
        <v>#N/A</v>
      </c>
      <c r="BG223" s="33" t="e">
        <f>VLOOKUP(BC223&amp;"_"&amp;$AZ$9,データシート3!A:AB,MATCH("ea_"&amp;"中小水（河川）"&amp;"_年間発電",データシート3!$A$1:$AB$1,0),0)/10^3+VLOOKUP(BC223&amp;"_"&amp;$AZ$9,データシート3!A:AB,MATCH("ea_"&amp;"中小水（農業用水路）"&amp;"_年間発電",データシート3!$A$1:$AB$1,0),0)/10^3</f>
        <v>#N/A</v>
      </c>
      <c r="BH223" s="33" t="e">
        <f>VLOOKUP(BC223&amp;"_"&amp;$AZ$9,データシート3!A:AB,MATCH("ea_"&amp;"地熱（蒸気フラッシュ発電）"&amp;"_年間発電",データシート3!$A$1:$AB$1,0),0)/10^3+VLOOKUP(BC223&amp;"_"&amp;$AZ$9,データシート3!A:AB,MATCH("ea_"&amp;"地熱（バイナリー発電）"&amp;"_年間発電",データシート3!$A$1:$AB$1,0),0)/10^3+VLOOKUP(BC223&amp;"_"&amp;$AZ$9,データシート3!A:AB,MATCH("ea_"&amp;"地熱（低温バイナリー発電）"&amp;"_年間発電",データシート3!$A$1:$AB$1,0),0)/10^3</f>
        <v>#N/A</v>
      </c>
      <c r="BI223" s="33" t="e">
        <f t="shared" si="43"/>
        <v>#N/A</v>
      </c>
      <c r="BJ223" s="33" t="e">
        <f>(VLOOKUP($BC223&amp;"_"&amp;$AZ$8,データシート3!$A:$AN,MATCH("da_合計",データシート3!$A$1:$AN$1,0),0))/10^3</f>
        <v>#N/A</v>
      </c>
      <c r="BK223" s="33" t="e">
        <f t="shared" si="40"/>
        <v>#N/A</v>
      </c>
      <c r="BL223" s="33" t="e">
        <f t="shared" si="41"/>
        <v>#N/A</v>
      </c>
      <c r="BM223" s="33" t="e">
        <f t="shared" si="42"/>
        <v>#N/A</v>
      </c>
      <c r="BW223" s="989"/>
    </row>
    <row r="224" spans="50:75">
      <c r="AX224" s="18">
        <f>比較地域マスタ!AD159</f>
        <v>0</v>
      </c>
      <c r="AY224" s="18" t="str">
        <f>IF(IFERROR(比較地域マスタ!$AE159,"")=0,"",IFERROR(比較地域マスタ!$AE159,""))</f>
        <v/>
      </c>
      <c r="BA224" s="22">
        <v>153</v>
      </c>
      <c r="BB224" s="22">
        <v>2</v>
      </c>
      <c r="BC224" s="18">
        <f t="shared" si="39"/>
        <v>0</v>
      </c>
      <c r="BD224" s="18" t="str">
        <f t="shared" si="39"/>
        <v/>
      </c>
      <c r="BE224" s="33" t="e">
        <f>VLOOKUP(BC224&amp;"_"&amp;$AZ$9,データシート3!A:AB,MATCH("ea_"&amp;"太陽光（建物系）"&amp;"_年間発電",データシート3!$A$1:$AB$1,0),0)/10^3+VLOOKUP(BC224&amp;"_"&amp;$AZ$9,データシート3!A:AB,MATCH("ea_"&amp;"太陽光（土地系）"&amp;"_年間発電",データシート3!$A$1:$AB$1,0),0)/10^3</f>
        <v>#N/A</v>
      </c>
      <c r="BF224" s="33" t="e">
        <f>VLOOKUP(BC224&amp;"_"&amp;$AZ$9,データシート3!A:AB,MATCH("ea_"&amp;"風力（陸上）"&amp;"_年間発電",データシート3!$A$1:$AB$1,0),0)/10^3</f>
        <v>#N/A</v>
      </c>
      <c r="BG224" s="33" t="e">
        <f>VLOOKUP(BC224&amp;"_"&amp;$AZ$9,データシート3!A:AB,MATCH("ea_"&amp;"中小水（河川）"&amp;"_年間発電",データシート3!$A$1:$AB$1,0),0)/10^3+VLOOKUP(BC224&amp;"_"&amp;$AZ$9,データシート3!A:AB,MATCH("ea_"&amp;"中小水（農業用水路）"&amp;"_年間発電",データシート3!$A$1:$AB$1,0),0)/10^3</f>
        <v>#N/A</v>
      </c>
      <c r="BH224" s="33" t="e">
        <f>VLOOKUP(BC224&amp;"_"&amp;$AZ$9,データシート3!A:AB,MATCH("ea_"&amp;"地熱（蒸気フラッシュ発電）"&amp;"_年間発電",データシート3!$A$1:$AB$1,0),0)/10^3+VLOOKUP(BC224&amp;"_"&amp;$AZ$9,データシート3!A:AB,MATCH("ea_"&amp;"地熱（バイナリー発電）"&amp;"_年間発電",データシート3!$A$1:$AB$1,0),0)/10^3+VLOOKUP(BC224&amp;"_"&amp;$AZ$9,データシート3!A:AB,MATCH("ea_"&amp;"地熱（低温バイナリー発電）"&amp;"_年間発電",データシート3!$A$1:$AB$1,0),0)/10^3</f>
        <v>#N/A</v>
      </c>
      <c r="BI224" s="33" t="e">
        <f t="shared" si="43"/>
        <v>#N/A</v>
      </c>
      <c r="BJ224" s="33" t="e">
        <f>(VLOOKUP($BC224&amp;"_"&amp;$AZ$8,データシート3!$A:$AN,MATCH("da_合計",データシート3!$A$1:$AN$1,0),0))/10^3</f>
        <v>#N/A</v>
      </c>
      <c r="BK224" s="33" t="e">
        <f t="shared" si="40"/>
        <v>#N/A</v>
      </c>
      <c r="BL224" s="33" t="e">
        <f t="shared" si="41"/>
        <v>#N/A</v>
      </c>
      <c r="BM224" s="33" t="e">
        <f t="shared" si="42"/>
        <v>#N/A</v>
      </c>
      <c r="BW224" s="989"/>
    </row>
    <row r="225" spans="50:75">
      <c r="AX225" s="18">
        <f>比較地域マスタ!AD160</f>
        <v>0</v>
      </c>
      <c r="AY225" s="18" t="str">
        <f>IF(IFERROR(比較地域マスタ!$AE160,"")=0,"",IFERROR(比較地域マスタ!$AE160,""))</f>
        <v/>
      </c>
      <c r="BA225" s="22">
        <v>154</v>
      </c>
      <c r="BB225" s="22">
        <v>2</v>
      </c>
      <c r="BC225" s="18">
        <f t="shared" si="39"/>
        <v>0</v>
      </c>
      <c r="BD225" s="18" t="str">
        <f t="shared" si="39"/>
        <v/>
      </c>
      <c r="BE225" s="33" t="e">
        <f>VLOOKUP(BC225&amp;"_"&amp;$AZ$9,データシート3!A:AB,MATCH("ea_"&amp;"太陽光（建物系）"&amp;"_年間発電",データシート3!$A$1:$AB$1,0),0)/10^3+VLOOKUP(BC225&amp;"_"&amp;$AZ$9,データシート3!A:AB,MATCH("ea_"&amp;"太陽光（土地系）"&amp;"_年間発電",データシート3!$A$1:$AB$1,0),0)/10^3</f>
        <v>#N/A</v>
      </c>
      <c r="BF225" s="33" t="e">
        <f>VLOOKUP(BC225&amp;"_"&amp;$AZ$9,データシート3!A:AB,MATCH("ea_"&amp;"風力（陸上）"&amp;"_年間発電",データシート3!$A$1:$AB$1,0),0)/10^3</f>
        <v>#N/A</v>
      </c>
      <c r="BG225" s="33" t="e">
        <f>VLOOKUP(BC225&amp;"_"&amp;$AZ$9,データシート3!A:AB,MATCH("ea_"&amp;"中小水（河川）"&amp;"_年間発電",データシート3!$A$1:$AB$1,0),0)/10^3+VLOOKUP(BC225&amp;"_"&amp;$AZ$9,データシート3!A:AB,MATCH("ea_"&amp;"中小水（農業用水路）"&amp;"_年間発電",データシート3!$A$1:$AB$1,0),0)/10^3</f>
        <v>#N/A</v>
      </c>
      <c r="BH225" s="33" t="e">
        <f>VLOOKUP(BC225&amp;"_"&amp;$AZ$9,データシート3!A:AB,MATCH("ea_"&amp;"地熱（蒸気フラッシュ発電）"&amp;"_年間発電",データシート3!$A$1:$AB$1,0),0)/10^3+VLOOKUP(BC225&amp;"_"&amp;$AZ$9,データシート3!A:AB,MATCH("ea_"&amp;"地熱（バイナリー発電）"&amp;"_年間発電",データシート3!$A$1:$AB$1,0),0)/10^3+VLOOKUP(BC225&amp;"_"&amp;$AZ$9,データシート3!A:AB,MATCH("ea_"&amp;"地熱（低温バイナリー発電）"&amp;"_年間発電",データシート3!$A$1:$AB$1,0),0)/10^3</f>
        <v>#N/A</v>
      </c>
      <c r="BI225" s="33" t="e">
        <f t="shared" si="43"/>
        <v>#N/A</v>
      </c>
      <c r="BJ225" s="33" t="e">
        <f>(VLOOKUP($BC225&amp;"_"&amp;$AZ$8,データシート3!$A:$AN,MATCH("da_合計",データシート3!$A$1:$AN$1,0),0))/10^3</f>
        <v>#N/A</v>
      </c>
      <c r="BK225" s="33" t="e">
        <f t="shared" si="40"/>
        <v>#N/A</v>
      </c>
      <c r="BL225" s="33" t="e">
        <f t="shared" si="41"/>
        <v>#N/A</v>
      </c>
      <c r="BM225" s="33" t="e">
        <f t="shared" si="42"/>
        <v>#N/A</v>
      </c>
      <c r="BW225" s="989"/>
    </row>
    <row r="226" spans="50:75">
      <c r="AX226" s="18">
        <f>比較地域マスタ!AD161</f>
        <v>0</v>
      </c>
      <c r="AY226" s="18" t="str">
        <f>IF(IFERROR(比較地域マスタ!$AE161,"")=0,"",IFERROR(比較地域マスタ!$AE161,""))</f>
        <v/>
      </c>
      <c r="BA226" s="22">
        <v>155</v>
      </c>
      <c r="BB226" s="22">
        <v>2</v>
      </c>
      <c r="BC226" s="18">
        <f t="shared" si="39"/>
        <v>0</v>
      </c>
      <c r="BD226" s="18" t="str">
        <f t="shared" si="39"/>
        <v/>
      </c>
      <c r="BE226" s="33" t="e">
        <f>VLOOKUP(BC226&amp;"_"&amp;$AZ$9,データシート3!A:AB,MATCH("ea_"&amp;"太陽光（建物系）"&amp;"_年間発電",データシート3!$A$1:$AB$1,0),0)/10^3+VLOOKUP(BC226&amp;"_"&amp;$AZ$9,データシート3!A:AB,MATCH("ea_"&amp;"太陽光（土地系）"&amp;"_年間発電",データシート3!$A$1:$AB$1,0),0)/10^3</f>
        <v>#N/A</v>
      </c>
      <c r="BF226" s="33" t="e">
        <f>VLOOKUP(BC226&amp;"_"&amp;$AZ$9,データシート3!A:AB,MATCH("ea_"&amp;"風力（陸上）"&amp;"_年間発電",データシート3!$A$1:$AB$1,0),0)/10^3</f>
        <v>#N/A</v>
      </c>
      <c r="BG226" s="33" t="e">
        <f>VLOOKUP(BC226&amp;"_"&amp;$AZ$9,データシート3!A:AB,MATCH("ea_"&amp;"中小水（河川）"&amp;"_年間発電",データシート3!$A$1:$AB$1,0),0)/10^3+VLOOKUP(BC226&amp;"_"&amp;$AZ$9,データシート3!A:AB,MATCH("ea_"&amp;"中小水（農業用水路）"&amp;"_年間発電",データシート3!$A$1:$AB$1,0),0)/10^3</f>
        <v>#N/A</v>
      </c>
      <c r="BH226" s="33" t="e">
        <f>VLOOKUP(BC226&amp;"_"&amp;$AZ$9,データシート3!A:AB,MATCH("ea_"&amp;"地熱（蒸気フラッシュ発電）"&amp;"_年間発電",データシート3!$A$1:$AB$1,0),0)/10^3+VLOOKUP(BC226&amp;"_"&amp;$AZ$9,データシート3!A:AB,MATCH("ea_"&amp;"地熱（バイナリー発電）"&amp;"_年間発電",データシート3!$A$1:$AB$1,0),0)/10^3+VLOOKUP(BC226&amp;"_"&amp;$AZ$9,データシート3!A:AB,MATCH("ea_"&amp;"地熱（低温バイナリー発電）"&amp;"_年間発電",データシート3!$A$1:$AB$1,0),0)/10^3</f>
        <v>#N/A</v>
      </c>
      <c r="BI226" s="33" t="e">
        <f t="shared" si="43"/>
        <v>#N/A</v>
      </c>
      <c r="BJ226" s="33" t="e">
        <f>(VLOOKUP($BC226&amp;"_"&amp;$AZ$8,データシート3!$A:$AN,MATCH("da_合計",データシート3!$A$1:$AN$1,0),0))/10^3</f>
        <v>#N/A</v>
      </c>
      <c r="BK226" s="33" t="e">
        <f t="shared" si="40"/>
        <v>#N/A</v>
      </c>
      <c r="BL226" s="33" t="e">
        <f t="shared" si="41"/>
        <v>#N/A</v>
      </c>
      <c r="BM226" s="33" t="e">
        <f t="shared" si="42"/>
        <v>#N/A</v>
      </c>
      <c r="BW226" s="989"/>
    </row>
    <row r="227" spans="50:75">
      <c r="AX227" s="18">
        <f>比較地域マスタ!AD162</f>
        <v>0</v>
      </c>
      <c r="AY227" s="18" t="str">
        <f>IF(IFERROR(比較地域マスタ!$AE162,"")=0,"",IFERROR(比較地域マスタ!$AE162,""))</f>
        <v/>
      </c>
      <c r="BA227" s="22">
        <v>156</v>
      </c>
      <c r="BB227" s="22">
        <v>2</v>
      </c>
      <c r="BC227" s="18">
        <f t="shared" si="39"/>
        <v>0</v>
      </c>
      <c r="BD227" s="18" t="str">
        <f t="shared" si="39"/>
        <v/>
      </c>
      <c r="BE227" s="33" t="e">
        <f>VLOOKUP(BC227&amp;"_"&amp;$AZ$9,データシート3!A:AB,MATCH("ea_"&amp;"太陽光（建物系）"&amp;"_年間発電",データシート3!$A$1:$AB$1,0),0)/10^3+VLOOKUP(BC227&amp;"_"&amp;$AZ$9,データシート3!A:AB,MATCH("ea_"&amp;"太陽光（土地系）"&amp;"_年間発電",データシート3!$A$1:$AB$1,0),0)/10^3</f>
        <v>#N/A</v>
      </c>
      <c r="BF227" s="33" t="e">
        <f>VLOOKUP(BC227&amp;"_"&amp;$AZ$9,データシート3!A:AB,MATCH("ea_"&amp;"風力（陸上）"&amp;"_年間発電",データシート3!$A$1:$AB$1,0),0)/10^3</f>
        <v>#N/A</v>
      </c>
      <c r="BG227" s="33" t="e">
        <f>VLOOKUP(BC227&amp;"_"&amp;$AZ$9,データシート3!A:AB,MATCH("ea_"&amp;"中小水（河川）"&amp;"_年間発電",データシート3!$A$1:$AB$1,0),0)/10^3+VLOOKUP(BC227&amp;"_"&amp;$AZ$9,データシート3!A:AB,MATCH("ea_"&amp;"中小水（農業用水路）"&amp;"_年間発電",データシート3!$A$1:$AB$1,0),0)/10^3</f>
        <v>#N/A</v>
      </c>
      <c r="BH227" s="33" t="e">
        <f>VLOOKUP(BC227&amp;"_"&amp;$AZ$9,データシート3!A:AB,MATCH("ea_"&amp;"地熱（蒸気フラッシュ発電）"&amp;"_年間発電",データシート3!$A$1:$AB$1,0),0)/10^3+VLOOKUP(BC227&amp;"_"&amp;$AZ$9,データシート3!A:AB,MATCH("ea_"&amp;"地熱（バイナリー発電）"&amp;"_年間発電",データシート3!$A$1:$AB$1,0),0)/10^3+VLOOKUP(BC227&amp;"_"&amp;$AZ$9,データシート3!A:AB,MATCH("ea_"&amp;"地熱（低温バイナリー発電）"&amp;"_年間発電",データシート3!$A$1:$AB$1,0),0)/10^3</f>
        <v>#N/A</v>
      </c>
      <c r="BI227" s="33" t="e">
        <f t="shared" si="43"/>
        <v>#N/A</v>
      </c>
      <c r="BJ227" s="33" t="e">
        <f>(VLOOKUP($BC227&amp;"_"&amp;$AZ$8,データシート3!$A:$AN,MATCH("da_合計",データシート3!$A$1:$AN$1,0),0))/10^3</f>
        <v>#N/A</v>
      </c>
      <c r="BK227" s="33" t="e">
        <f t="shared" si="40"/>
        <v>#N/A</v>
      </c>
      <c r="BL227" s="33" t="e">
        <f t="shared" si="41"/>
        <v>#N/A</v>
      </c>
      <c r="BM227" s="33" t="e">
        <f t="shared" si="42"/>
        <v>#N/A</v>
      </c>
      <c r="BW227" s="989"/>
    </row>
    <row r="228" spans="50:75">
      <c r="AX228" s="18">
        <f>比較地域マスタ!AD163</f>
        <v>0</v>
      </c>
      <c r="AY228" s="18" t="str">
        <f>IF(IFERROR(比較地域マスタ!$AE163,"")=0,"",IFERROR(比較地域マスタ!$AE163,""))</f>
        <v/>
      </c>
      <c r="BA228" s="22">
        <v>157</v>
      </c>
      <c r="BB228" s="22">
        <v>2</v>
      </c>
      <c r="BC228" s="18">
        <f t="shared" si="39"/>
        <v>0</v>
      </c>
      <c r="BD228" s="18" t="str">
        <f t="shared" si="39"/>
        <v/>
      </c>
      <c r="BE228" s="33" t="e">
        <f>VLOOKUP(BC228&amp;"_"&amp;$AZ$9,データシート3!A:AB,MATCH("ea_"&amp;"太陽光（建物系）"&amp;"_年間発電",データシート3!$A$1:$AB$1,0),0)/10^3+VLOOKUP(BC228&amp;"_"&amp;$AZ$9,データシート3!A:AB,MATCH("ea_"&amp;"太陽光（土地系）"&amp;"_年間発電",データシート3!$A$1:$AB$1,0),0)/10^3</f>
        <v>#N/A</v>
      </c>
      <c r="BF228" s="33" t="e">
        <f>VLOOKUP(BC228&amp;"_"&amp;$AZ$9,データシート3!A:AB,MATCH("ea_"&amp;"風力（陸上）"&amp;"_年間発電",データシート3!$A$1:$AB$1,0),0)/10^3</f>
        <v>#N/A</v>
      </c>
      <c r="BG228" s="33" t="e">
        <f>VLOOKUP(BC228&amp;"_"&amp;$AZ$9,データシート3!A:AB,MATCH("ea_"&amp;"中小水（河川）"&amp;"_年間発電",データシート3!$A$1:$AB$1,0),0)/10^3+VLOOKUP(BC228&amp;"_"&amp;$AZ$9,データシート3!A:AB,MATCH("ea_"&amp;"中小水（農業用水路）"&amp;"_年間発電",データシート3!$A$1:$AB$1,0),0)/10^3</f>
        <v>#N/A</v>
      </c>
      <c r="BH228" s="33" t="e">
        <f>VLOOKUP(BC228&amp;"_"&amp;$AZ$9,データシート3!A:AB,MATCH("ea_"&amp;"地熱（蒸気フラッシュ発電）"&amp;"_年間発電",データシート3!$A$1:$AB$1,0),0)/10^3+VLOOKUP(BC228&amp;"_"&amp;$AZ$9,データシート3!A:AB,MATCH("ea_"&amp;"地熱（バイナリー発電）"&amp;"_年間発電",データシート3!$A$1:$AB$1,0),0)/10^3+VLOOKUP(BC228&amp;"_"&amp;$AZ$9,データシート3!A:AB,MATCH("ea_"&amp;"地熱（低温バイナリー発電）"&amp;"_年間発電",データシート3!$A$1:$AB$1,0),0)/10^3</f>
        <v>#N/A</v>
      </c>
      <c r="BI228" s="33" t="e">
        <f t="shared" si="43"/>
        <v>#N/A</v>
      </c>
      <c r="BJ228" s="33" t="e">
        <f>(VLOOKUP($BC228&amp;"_"&amp;$AZ$8,データシート3!$A:$AN,MATCH("da_合計",データシート3!$A$1:$AN$1,0),0))/10^3</f>
        <v>#N/A</v>
      </c>
      <c r="BK228" s="33" t="e">
        <f t="shared" si="40"/>
        <v>#N/A</v>
      </c>
      <c r="BL228" s="33" t="e">
        <f t="shared" si="41"/>
        <v>#N/A</v>
      </c>
      <c r="BM228" s="33" t="e">
        <f t="shared" si="42"/>
        <v>#N/A</v>
      </c>
      <c r="BW228" s="989"/>
    </row>
    <row r="229" spans="50:75">
      <c r="AX229" s="18">
        <f>比較地域マスタ!AD164</f>
        <v>0</v>
      </c>
      <c r="AY229" s="18" t="str">
        <f>IF(IFERROR(比較地域マスタ!$AE164,"")=0,"",IFERROR(比較地域マスタ!$AE164,""))</f>
        <v/>
      </c>
      <c r="BA229" s="22">
        <v>158</v>
      </c>
      <c r="BB229" s="22">
        <v>2</v>
      </c>
      <c r="BC229" s="18">
        <f t="shared" si="39"/>
        <v>0</v>
      </c>
      <c r="BD229" s="18" t="str">
        <f t="shared" si="39"/>
        <v/>
      </c>
      <c r="BE229" s="33" t="e">
        <f>VLOOKUP(BC229&amp;"_"&amp;$AZ$9,データシート3!A:AB,MATCH("ea_"&amp;"太陽光（建物系）"&amp;"_年間発電",データシート3!$A$1:$AB$1,0),0)/10^3+VLOOKUP(BC229&amp;"_"&amp;$AZ$9,データシート3!A:AB,MATCH("ea_"&amp;"太陽光（土地系）"&amp;"_年間発電",データシート3!$A$1:$AB$1,0),0)/10^3</f>
        <v>#N/A</v>
      </c>
      <c r="BF229" s="33" t="e">
        <f>VLOOKUP(BC229&amp;"_"&amp;$AZ$9,データシート3!A:AB,MATCH("ea_"&amp;"風力（陸上）"&amp;"_年間発電",データシート3!$A$1:$AB$1,0),0)/10^3</f>
        <v>#N/A</v>
      </c>
      <c r="BG229" s="33" t="e">
        <f>VLOOKUP(BC229&amp;"_"&amp;$AZ$9,データシート3!A:AB,MATCH("ea_"&amp;"中小水（河川）"&amp;"_年間発電",データシート3!$A$1:$AB$1,0),0)/10^3+VLOOKUP(BC229&amp;"_"&amp;$AZ$9,データシート3!A:AB,MATCH("ea_"&amp;"中小水（農業用水路）"&amp;"_年間発電",データシート3!$A$1:$AB$1,0),0)/10^3</f>
        <v>#N/A</v>
      </c>
      <c r="BH229" s="33" t="e">
        <f>VLOOKUP(BC229&amp;"_"&amp;$AZ$9,データシート3!A:AB,MATCH("ea_"&amp;"地熱（蒸気フラッシュ発電）"&amp;"_年間発電",データシート3!$A$1:$AB$1,0),0)/10^3+VLOOKUP(BC229&amp;"_"&amp;$AZ$9,データシート3!A:AB,MATCH("ea_"&amp;"地熱（バイナリー発電）"&amp;"_年間発電",データシート3!$A$1:$AB$1,0),0)/10^3+VLOOKUP(BC229&amp;"_"&amp;$AZ$9,データシート3!A:AB,MATCH("ea_"&amp;"地熱（低温バイナリー発電）"&amp;"_年間発電",データシート3!$A$1:$AB$1,0),0)/10^3</f>
        <v>#N/A</v>
      </c>
      <c r="BI229" s="33" t="e">
        <f t="shared" si="43"/>
        <v>#N/A</v>
      </c>
      <c r="BJ229" s="33" t="e">
        <f>(VLOOKUP($BC229&amp;"_"&amp;$AZ$8,データシート3!$A:$AN,MATCH("da_合計",データシート3!$A$1:$AN$1,0),0))/10^3</f>
        <v>#N/A</v>
      </c>
      <c r="BK229" s="33" t="e">
        <f t="shared" si="40"/>
        <v>#N/A</v>
      </c>
      <c r="BL229" s="33" t="e">
        <f t="shared" si="41"/>
        <v>#N/A</v>
      </c>
      <c r="BM229" s="33" t="e">
        <f t="shared" si="42"/>
        <v>#N/A</v>
      </c>
      <c r="BW229" s="989"/>
    </row>
    <row r="230" spans="50:75">
      <c r="AX230" s="18">
        <f>比較地域マスタ!AD165</f>
        <v>0</v>
      </c>
      <c r="AY230" s="18" t="str">
        <f>IF(IFERROR(比較地域マスタ!$AE165,"")=0,"",IFERROR(比較地域マスタ!$AE165,""))</f>
        <v/>
      </c>
      <c r="BA230" s="22">
        <v>159</v>
      </c>
      <c r="BB230" s="22">
        <v>2</v>
      </c>
      <c r="BC230" s="18">
        <f t="shared" si="39"/>
        <v>0</v>
      </c>
      <c r="BD230" s="18" t="str">
        <f t="shared" si="39"/>
        <v/>
      </c>
      <c r="BE230" s="33" t="e">
        <f>VLOOKUP(BC230&amp;"_"&amp;$AZ$9,データシート3!A:AB,MATCH("ea_"&amp;"太陽光（建物系）"&amp;"_年間発電",データシート3!$A$1:$AB$1,0),0)/10^3+VLOOKUP(BC230&amp;"_"&amp;$AZ$9,データシート3!A:AB,MATCH("ea_"&amp;"太陽光（土地系）"&amp;"_年間発電",データシート3!$A$1:$AB$1,0),0)/10^3</f>
        <v>#N/A</v>
      </c>
      <c r="BF230" s="33" t="e">
        <f>VLOOKUP(BC230&amp;"_"&amp;$AZ$9,データシート3!A:AB,MATCH("ea_"&amp;"風力（陸上）"&amp;"_年間発電",データシート3!$A$1:$AB$1,0),0)/10^3</f>
        <v>#N/A</v>
      </c>
      <c r="BG230" s="33" t="e">
        <f>VLOOKUP(BC230&amp;"_"&amp;$AZ$9,データシート3!A:AB,MATCH("ea_"&amp;"中小水（河川）"&amp;"_年間発電",データシート3!$A$1:$AB$1,0),0)/10^3+VLOOKUP(BC230&amp;"_"&amp;$AZ$9,データシート3!A:AB,MATCH("ea_"&amp;"中小水（農業用水路）"&amp;"_年間発電",データシート3!$A$1:$AB$1,0),0)/10^3</f>
        <v>#N/A</v>
      </c>
      <c r="BH230" s="33" t="e">
        <f>VLOOKUP(BC230&amp;"_"&amp;$AZ$9,データシート3!A:AB,MATCH("ea_"&amp;"地熱（蒸気フラッシュ発電）"&amp;"_年間発電",データシート3!$A$1:$AB$1,0),0)/10^3+VLOOKUP(BC230&amp;"_"&amp;$AZ$9,データシート3!A:AB,MATCH("ea_"&amp;"地熱（バイナリー発電）"&amp;"_年間発電",データシート3!$A$1:$AB$1,0),0)/10^3+VLOOKUP(BC230&amp;"_"&amp;$AZ$9,データシート3!A:AB,MATCH("ea_"&amp;"地熱（低温バイナリー発電）"&amp;"_年間発電",データシート3!$A$1:$AB$1,0),0)/10^3</f>
        <v>#N/A</v>
      </c>
      <c r="BI230" s="33" t="e">
        <f t="shared" si="43"/>
        <v>#N/A</v>
      </c>
      <c r="BJ230" s="33" t="e">
        <f>(VLOOKUP($BC230&amp;"_"&amp;$AZ$8,データシート3!$A:$AN,MATCH("da_合計",データシート3!$A$1:$AN$1,0),0))/10^3</f>
        <v>#N/A</v>
      </c>
      <c r="BK230" s="33" t="e">
        <f t="shared" si="40"/>
        <v>#N/A</v>
      </c>
      <c r="BL230" s="33" t="e">
        <f t="shared" si="41"/>
        <v>#N/A</v>
      </c>
      <c r="BM230" s="33" t="e">
        <f t="shared" si="42"/>
        <v>#N/A</v>
      </c>
      <c r="BW230" s="989"/>
    </row>
    <row r="231" spans="50:75">
      <c r="AX231" s="18">
        <f>比較地域マスタ!AD166</f>
        <v>0</v>
      </c>
      <c r="AY231" s="18" t="str">
        <f>IF(IFERROR(比較地域マスタ!$AE166,"")=0,"",IFERROR(比較地域マスタ!$AE166,""))</f>
        <v/>
      </c>
      <c r="BA231" s="22">
        <v>160</v>
      </c>
      <c r="BB231" s="22">
        <v>2</v>
      </c>
      <c r="BC231" s="18">
        <f t="shared" si="39"/>
        <v>0</v>
      </c>
      <c r="BD231" s="18" t="str">
        <f t="shared" si="39"/>
        <v/>
      </c>
      <c r="BE231" s="33" t="e">
        <f>VLOOKUP(BC231&amp;"_"&amp;$AZ$9,データシート3!A:AB,MATCH("ea_"&amp;"太陽光（建物系）"&amp;"_年間発電",データシート3!$A$1:$AB$1,0),0)/10^3+VLOOKUP(BC231&amp;"_"&amp;$AZ$9,データシート3!A:AB,MATCH("ea_"&amp;"太陽光（土地系）"&amp;"_年間発電",データシート3!$A$1:$AB$1,0),0)/10^3</f>
        <v>#N/A</v>
      </c>
      <c r="BF231" s="33" t="e">
        <f>VLOOKUP(BC231&amp;"_"&amp;$AZ$9,データシート3!A:AB,MATCH("ea_"&amp;"風力（陸上）"&amp;"_年間発電",データシート3!$A$1:$AB$1,0),0)/10^3</f>
        <v>#N/A</v>
      </c>
      <c r="BG231" s="33" t="e">
        <f>VLOOKUP(BC231&amp;"_"&amp;$AZ$9,データシート3!A:AB,MATCH("ea_"&amp;"中小水（河川）"&amp;"_年間発電",データシート3!$A$1:$AB$1,0),0)/10^3+VLOOKUP(BC231&amp;"_"&amp;$AZ$9,データシート3!A:AB,MATCH("ea_"&amp;"中小水（農業用水路）"&amp;"_年間発電",データシート3!$A$1:$AB$1,0),0)/10^3</f>
        <v>#N/A</v>
      </c>
      <c r="BH231" s="33" t="e">
        <f>VLOOKUP(BC231&amp;"_"&amp;$AZ$9,データシート3!A:AB,MATCH("ea_"&amp;"地熱（蒸気フラッシュ発電）"&amp;"_年間発電",データシート3!$A$1:$AB$1,0),0)/10^3+VLOOKUP(BC231&amp;"_"&amp;$AZ$9,データシート3!A:AB,MATCH("ea_"&amp;"地熱（バイナリー発電）"&amp;"_年間発電",データシート3!$A$1:$AB$1,0),0)/10^3+VLOOKUP(BC231&amp;"_"&amp;$AZ$9,データシート3!A:AB,MATCH("ea_"&amp;"地熱（低温バイナリー発電）"&amp;"_年間発電",データシート3!$A$1:$AB$1,0),0)/10^3</f>
        <v>#N/A</v>
      </c>
      <c r="BI231" s="33" t="e">
        <f t="shared" si="43"/>
        <v>#N/A</v>
      </c>
      <c r="BJ231" s="33" t="e">
        <f>(VLOOKUP($BC231&amp;"_"&amp;$AZ$8,データシート3!$A:$AN,MATCH("da_合計",データシート3!$A$1:$AN$1,0),0))/10^3</f>
        <v>#N/A</v>
      </c>
      <c r="BK231" s="33" t="e">
        <f t="shared" si="40"/>
        <v>#N/A</v>
      </c>
      <c r="BL231" s="33" t="e">
        <f t="shared" si="41"/>
        <v>#N/A</v>
      </c>
      <c r="BM231" s="33" t="e">
        <f t="shared" si="42"/>
        <v>#N/A</v>
      </c>
      <c r="BW231" s="989"/>
    </row>
    <row r="232" spans="50:75">
      <c r="AX232" s="18">
        <f>比較地域マスタ!AD167</f>
        <v>0</v>
      </c>
      <c r="AY232" s="18" t="str">
        <f>IF(IFERROR(比較地域マスタ!$AE167,"")=0,"",IFERROR(比較地域マスタ!$AE167,""))</f>
        <v/>
      </c>
      <c r="BA232" s="22">
        <v>161</v>
      </c>
      <c r="BB232" s="22">
        <v>2</v>
      </c>
      <c r="BC232" s="18">
        <f t="shared" si="39"/>
        <v>0</v>
      </c>
      <c r="BD232" s="18" t="str">
        <f t="shared" si="39"/>
        <v/>
      </c>
      <c r="BE232" s="33" t="e">
        <f>VLOOKUP(BC232&amp;"_"&amp;$AZ$9,データシート3!A:AB,MATCH("ea_"&amp;"太陽光（建物系）"&amp;"_年間発電",データシート3!$A$1:$AB$1,0),0)/10^3+VLOOKUP(BC232&amp;"_"&amp;$AZ$9,データシート3!A:AB,MATCH("ea_"&amp;"太陽光（土地系）"&amp;"_年間発電",データシート3!$A$1:$AB$1,0),0)/10^3</f>
        <v>#N/A</v>
      </c>
      <c r="BF232" s="33" t="e">
        <f>VLOOKUP(BC232&amp;"_"&amp;$AZ$9,データシート3!A:AB,MATCH("ea_"&amp;"風力（陸上）"&amp;"_年間発電",データシート3!$A$1:$AB$1,0),0)/10^3</f>
        <v>#N/A</v>
      </c>
      <c r="BG232" s="33" t="e">
        <f>VLOOKUP(BC232&amp;"_"&amp;$AZ$9,データシート3!A:AB,MATCH("ea_"&amp;"中小水（河川）"&amp;"_年間発電",データシート3!$A$1:$AB$1,0),0)/10^3+VLOOKUP(BC232&amp;"_"&amp;$AZ$9,データシート3!A:AB,MATCH("ea_"&amp;"中小水（農業用水路）"&amp;"_年間発電",データシート3!$A$1:$AB$1,0),0)/10^3</f>
        <v>#N/A</v>
      </c>
      <c r="BH232" s="33" t="e">
        <f>VLOOKUP(BC232&amp;"_"&amp;$AZ$9,データシート3!A:AB,MATCH("ea_"&amp;"地熱（蒸気フラッシュ発電）"&amp;"_年間発電",データシート3!$A$1:$AB$1,0),0)/10^3+VLOOKUP(BC232&amp;"_"&amp;$AZ$9,データシート3!A:AB,MATCH("ea_"&amp;"地熱（バイナリー発電）"&amp;"_年間発電",データシート3!$A$1:$AB$1,0),0)/10^3+VLOOKUP(BC232&amp;"_"&amp;$AZ$9,データシート3!A:AB,MATCH("ea_"&amp;"地熱（低温バイナリー発電）"&amp;"_年間発電",データシート3!$A$1:$AB$1,0),0)/10^3</f>
        <v>#N/A</v>
      </c>
      <c r="BI232" s="33" t="e">
        <f t="shared" si="43"/>
        <v>#N/A</v>
      </c>
      <c r="BJ232" s="33" t="e">
        <f>(VLOOKUP($BC232&amp;"_"&amp;$AZ$8,データシート3!$A:$AN,MATCH("da_合計",データシート3!$A$1:$AN$1,0),0))/10^3</f>
        <v>#N/A</v>
      </c>
      <c r="BK232" s="33" t="e">
        <f t="shared" ref="BK232:BK251" si="44">BI232-BJ232</f>
        <v>#N/A</v>
      </c>
      <c r="BL232" s="33" t="e">
        <f t="shared" ref="BL232:BL251" si="45">IF(BK232&gt;0,0,BK232)</f>
        <v>#N/A</v>
      </c>
      <c r="BM232" s="33" t="e">
        <f t="shared" ref="BM232:BM251" si="46">IF(BK232&gt;0,BK232,0)</f>
        <v>#N/A</v>
      </c>
      <c r="BW232" s="989"/>
    </row>
    <row r="233" spans="50:75">
      <c r="AX233" s="18">
        <f>比較地域マスタ!AD168</f>
        <v>0</v>
      </c>
      <c r="AY233" s="18" t="str">
        <f>IF(IFERROR(比較地域マスタ!$AE168,"")=0,"",IFERROR(比較地域マスタ!$AE168,""))</f>
        <v/>
      </c>
      <c r="BA233" s="22">
        <v>162</v>
      </c>
      <c r="BB233" s="22">
        <v>2</v>
      </c>
      <c r="BC233" s="18">
        <f t="shared" si="39"/>
        <v>0</v>
      </c>
      <c r="BD233" s="18" t="str">
        <f t="shared" si="39"/>
        <v/>
      </c>
      <c r="BE233" s="33" t="e">
        <f>VLOOKUP(BC233&amp;"_"&amp;$AZ$9,データシート3!A:AB,MATCH("ea_"&amp;"太陽光（建物系）"&amp;"_年間発電",データシート3!$A$1:$AB$1,0),0)/10^3+VLOOKUP(BC233&amp;"_"&amp;$AZ$9,データシート3!A:AB,MATCH("ea_"&amp;"太陽光（土地系）"&amp;"_年間発電",データシート3!$A$1:$AB$1,0),0)/10^3</f>
        <v>#N/A</v>
      </c>
      <c r="BF233" s="33" t="e">
        <f>VLOOKUP(BC233&amp;"_"&amp;$AZ$9,データシート3!A:AB,MATCH("ea_"&amp;"風力（陸上）"&amp;"_年間発電",データシート3!$A$1:$AB$1,0),0)/10^3</f>
        <v>#N/A</v>
      </c>
      <c r="BG233" s="33" t="e">
        <f>VLOOKUP(BC233&amp;"_"&amp;$AZ$9,データシート3!A:AB,MATCH("ea_"&amp;"中小水（河川）"&amp;"_年間発電",データシート3!$A$1:$AB$1,0),0)/10^3+VLOOKUP(BC233&amp;"_"&amp;$AZ$9,データシート3!A:AB,MATCH("ea_"&amp;"中小水（農業用水路）"&amp;"_年間発電",データシート3!$A$1:$AB$1,0),0)/10^3</f>
        <v>#N/A</v>
      </c>
      <c r="BH233" s="33" t="e">
        <f>VLOOKUP(BC233&amp;"_"&amp;$AZ$9,データシート3!A:AB,MATCH("ea_"&amp;"地熱（蒸気フラッシュ発電）"&amp;"_年間発電",データシート3!$A$1:$AB$1,0),0)/10^3+VLOOKUP(BC233&amp;"_"&amp;$AZ$9,データシート3!A:AB,MATCH("ea_"&amp;"地熱（バイナリー発電）"&amp;"_年間発電",データシート3!$A$1:$AB$1,0),0)/10^3+VLOOKUP(BC233&amp;"_"&amp;$AZ$9,データシート3!A:AB,MATCH("ea_"&amp;"地熱（低温バイナリー発電）"&amp;"_年間発電",データシート3!$A$1:$AB$1,0),0)/10^3</f>
        <v>#N/A</v>
      </c>
      <c r="BI233" s="33" t="e">
        <f t="shared" si="43"/>
        <v>#N/A</v>
      </c>
      <c r="BJ233" s="33" t="e">
        <f>(VLOOKUP($BC233&amp;"_"&amp;$AZ$8,データシート3!$A:$AN,MATCH("da_合計",データシート3!$A$1:$AN$1,0),0))/10^3</f>
        <v>#N/A</v>
      </c>
      <c r="BK233" s="33" t="e">
        <f t="shared" si="44"/>
        <v>#N/A</v>
      </c>
      <c r="BL233" s="33" t="e">
        <f t="shared" si="45"/>
        <v>#N/A</v>
      </c>
      <c r="BM233" s="33" t="e">
        <f t="shared" si="46"/>
        <v>#N/A</v>
      </c>
      <c r="BW233" s="989"/>
    </row>
    <row r="234" spans="50:75">
      <c r="AX234" s="18">
        <f>比較地域マスタ!AD169</f>
        <v>0</v>
      </c>
      <c r="AY234" s="18" t="str">
        <f>IF(IFERROR(比較地域マスタ!$AE169,"")=0,"",IFERROR(比較地域マスタ!$AE169,""))</f>
        <v/>
      </c>
      <c r="BA234" s="22">
        <v>163</v>
      </c>
      <c r="BB234" s="22">
        <v>2</v>
      </c>
      <c r="BC234" s="18">
        <f t="shared" si="39"/>
        <v>0</v>
      </c>
      <c r="BD234" s="18" t="str">
        <f t="shared" si="39"/>
        <v/>
      </c>
      <c r="BE234" s="33" t="e">
        <f>VLOOKUP(BC234&amp;"_"&amp;$AZ$9,データシート3!A:AB,MATCH("ea_"&amp;"太陽光（建物系）"&amp;"_年間発電",データシート3!$A$1:$AB$1,0),0)/10^3+VLOOKUP(BC234&amp;"_"&amp;$AZ$9,データシート3!A:AB,MATCH("ea_"&amp;"太陽光（土地系）"&amp;"_年間発電",データシート3!$A$1:$AB$1,0),0)/10^3</f>
        <v>#N/A</v>
      </c>
      <c r="BF234" s="33" t="e">
        <f>VLOOKUP(BC234&amp;"_"&amp;$AZ$9,データシート3!A:AB,MATCH("ea_"&amp;"風力（陸上）"&amp;"_年間発電",データシート3!$A$1:$AB$1,0),0)/10^3</f>
        <v>#N/A</v>
      </c>
      <c r="BG234" s="33" t="e">
        <f>VLOOKUP(BC234&amp;"_"&amp;$AZ$9,データシート3!A:AB,MATCH("ea_"&amp;"中小水（河川）"&amp;"_年間発電",データシート3!$A$1:$AB$1,0),0)/10^3+VLOOKUP(BC234&amp;"_"&amp;$AZ$9,データシート3!A:AB,MATCH("ea_"&amp;"中小水（農業用水路）"&amp;"_年間発電",データシート3!$A$1:$AB$1,0),0)/10^3</f>
        <v>#N/A</v>
      </c>
      <c r="BH234" s="33" t="e">
        <f>VLOOKUP(BC234&amp;"_"&amp;$AZ$9,データシート3!A:AB,MATCH("ea_"&amp;"地熱（蒸気フラッシュ発電）"&amp;"_年間発電",データシート3!$A$1:$AB$1,0),0)/10^3+VLOOKUP(BC234&amp;"_"&amp;$AZ$9,データシート3!A:AB,MATCH("ea_"&amp;"地熱（バイナリー発電）"&amp;"_年間発電",データシート3!$A$1:$AB$1,0),0)/10^3+VLOOKUP(BC234&amp;"_"&amp;$AZ$9,データシート3!A:AB,MATCH("ea_"&amp;"地熱（低温バイナリー発電）"&amp;"_年間発電",データシート3!$A$1:$AB$1,0),0)/10^3</f>
        <v>#N/A</v>
      </c>
      <c r="BI234" s="33" t="e">
        <f t="shared" si="43"/>
        <v>#N/A</v>
      </c>
      <c r="BJ234" s="33" t="e">
        <f>(VLOOKUP($BC234&amp;"_"&amp;$AZ$8,データシート3!$A:$AN,MATCH("da_合計",データシート3!$A$1:$AN$1,0),0))/10^3</f>
        <v>#N/A</v>
      </c>
      <c r="BK234" s="33" t="e">
        <f t="shared" si="44"/>
        <v>#N/A</v>
      </c>
      <c r="BL234" s="33" t="e">
        <f t="shared" si="45"/>
        <v>#N/A</v>
      </c>
      <c r="BM234" s="33" t="e">
        <f t="shared" si="46"/>
        <v>#N/A</v>
      </c>
      <c r="BW234" s="989"/>
    </row>
    <row r="235" spans="50:75">
      <c r="AX235" s="18">
        <f>比較地域マスタ!AD170</f>
        <v>0</v>
      </c>
      <c r="AY235" s="18" t="str">
        <f>IF(IFERROR(比較地域マスタ!$AE170,"")=0,"",IFERROR(比較地域マスタ!$AE170,""))</f>
        <v/>
      </c>
      <c r="BA235" s="22">
        <v>164</v>
      </c>
      <c r="BB235" s="22">
        <v>2</v>
      </c>
      <c r="BC235" s="18">
        <f t="shared" si="39"/>
        <v>0</v>
      </c>
      <c r="BD235" s="18" t="str">
        <f t="shared" si="39"/>
        <v/>
      </c>
      <c r="BE235" s="33" t="e">
        <f>VLOOKUP(BC235&amp;"_"&amp;$AZ$9,データシート3!A:AB,MATCH("ea_"&amp;"太陽光（建物系）"&amp;"_年間発電",データシート3!$A$1:$AB$1,0),0)/10^3+VLOOKUP(BC235&amp;"_"&amp;$AZ$9,データシート3!A:AB,MATCH("ea_"&amp;"太陽光（土地系）"&amp;"_年間発電",データシート3!$A$1:$AB$1,0),0)/10^3</f>
        <v>#N/A</v>
      </c>
      <c r="BF235" s="33" t="e">
        <f>VLOOKUP(BC235&amp;"_"&amp;$AZ$9,データシート3!A:AB,MATCH("ea_"&amp;"風力（陸上）"&amp;"_年間発電",データシート3!$A$1:$AB$1,0),0)/10^3</f>
        <v>#N/A</v>
      </c>
      <c r="BG235" s="33" t="e">
        <f>VLOOKUP(BC235&amp;"_"&amp;$AZ$9,データシート3!A:AB,MATCH("ea_"&amp;"中小水（河川）"&amp;"_年間発電",データシート3!$A$1:$AB$1,0),0)/10^3+VLOOKUP(BC235&amp;"_"&amp;$AZ$9,データシート3!A:AB,MATCH("ea_"&amp;"中小水（農業用水路）"&amp;"_年間発電",データシート3!$A$1:$AB$1,0),0)/10^3</f>
        <v>#N/A</v>
      </c>
      <c r="BH235" s="33" t="e">
        <f>VLOOKUP(BC235&amp;"_"&amp;$AZ$9,データシート3!A:AB,MATCH("ea_"&amp;"地熱（蒸気フラッシュ発電）"&amp;"_年間発電",データシート3!$A$1:$AB$1,0),0)/10^3+VLOOKUP(BC235&amp;"_"&amp;$AZ$9,データシート3!A:AB,MATCH("ea_"&amp;"地熱（バイナリー発電）"&amp;"_年間発電",データシート3!$A$1:$AB$1,0),0)/10^3+VLOOKUP(BC235&amp;"_"&amp;$AZ$9,データシート3!A:AB,MATCH("ea_"&amp;"地熱（低温バイナリー発電）"&amp;"_年間発電",データシート3!$A$1:$AB$1,0),0)/10^3</f>
        <v>#N/A</v>
      </c>
      <c r="BI235" s="33" t="e">
        <f t="shared" si="43"/>
        <v>#N/A</v>
      </c>
      <c r="BJ235" s="33" t="e">
        <f>(VLOOKUP($BC235&amp;"_"&amp;$AZ$8,データシート3!$A:$AN,MATCH("da_合計",データシート3!$A$1:$AN$1,0),0))/10^3</f>
        <v>#N/A</v>
      </c>
      <c r="BK235" s="33" t="e">
        <f t="shared" si="44"/>
        <v>#N/A</v>
      </c>
      <c r="BL235" s="33" t="e">
        <f t="shared" si="45"/>
        <v>#N/A</v>
      </c>
      <c r="BM235" s="33" t="e">
        <f t="shared" si="46"/>
        <v>#N/A</v>
      </c>
    </row>
    <row r="236" spans="50:75">
      <c r="AX236" s="18">
        <f>比較地域マスタ!AD171</f>
        <v>0</v>
      </c>
      <c r="AY236" s="18" t="str">
        <f>IF(IFERROR(比較地域マスタ!$AE171,"")=0,"",IFERROR(比較地域マスタ!$AE171,""))</f>
        <v/>
      </c>
      <c r="BA236" s="22">
        <v>165</v>
      </c>
      <c r="BB236" s="22">
        <v>2</v>
      </c>
      <c r="BC236" s="18">
        <f t="shared" si="39"/>
        <v>0</v>
      </c>
      <c r="BD236" s="18" t="str">
        <f t="shared" si="39"/>
        <v/>
      </c>
      <c r="BE236" s="33" t="e">
        <f>VLOOKUP(BC236&amp;"_"&amp;$AZ$9,データシート3!A:AB,MATCH("ea_"&amp;"太陽光（建物系）"&amp;"_年間発電",データシート3!$A$1:$AB$1,0),0)/10^3+VLOOKUP(BC236&amp;"_"&amp;$AZ$9,データシート3!A:AB,MATCH("ea_"&amp;"太陽光（土地系）"&amp;"_年間発電",データシート3!$A$1:$AB$1,0),0)/10^3</f>
        <v>#N/A</v>
      </c>
      <c r="BF236" s="33" t="e">
        <f>VLOOKUP(BC236&amp;"_"&amp;$AZ$9,データシート3!A:AB,MATCH("ea_"&amp;"風力（陸上）"&amp;"_年間発電",データシート3!$A$1:$AB$1,0),0)/10^3</f>
        <v>#N/A</v>
      </c>
      <c r="BG236" s="33" t="e">
        <f>VLOOKUP(BC236&amp;"_"&amp;$AZ$9,データシート3!A:AB,MATCH("ea_"&amp;"中小水（河川）"&amp;"_年間発電",データシート3!$A$1:$AB$1,0),0)/10^3+VLOOKUP(BC236&amp;"_"&amp;$AZ$9,データシート3!A:AB,MATCH("ea_"&amp;"中小水（農業用水路）"&amp;"_年間発電",データシート3!$A$1:$AB$1,0),0)/10^3</f>
        <v>#N/A</v>
      </c>
      <c r="BH236" s="33" t="e">
        <f>VLOOKUP(BC236&amp;"_"&amp;$AZ$9,データシート3!A:AB,MATCH("ea_"&amp;"地熱（蒸気フラッシュ発電）"&amp;"_年間発電",データシート3!$A$1:$AB$1,0),0)/10^3+VLOOKUP(BC236&amp;"_"&amp;$AZ$9,データシート3!A:AB,MATCH("ea_"&amp;"地熱（バイナリー発電）"&amp;"_年間発電",データシート3!$A$1:$AB$1,0),0)/10^3+VLOOKUP(BC236&amp;"_"&amp;$AZ$9,データシート3!A:AB,MATCH("ea_"&amp;"地熱（低温バイナリー発電）"&amp;"_年間発電",データシート3!$A$1:$AB$1,0),0)/10^3</f>
        <v>#N/A</v>
      </c>
      <c r="BI236" s="33" t="e">
        <f t="shared" si="43"/>
        <v>#N/A</v>
      </c>
      <c r="BJ236" s="33" t="e">
        <f>(VLOOKUP($BC236&amp;"_"&amp;$AZ$8,データシート3!$A:$AN,MATCH("da_合計",データシート3!$A$1:$AN$1,0),0))/10^3</f>
        <v>#N/A</v>
      </c>
      <c r="BK236" s="33" t="e">
        <f t="shared" si="44"/>
        <v>#N/A</v>
      </c>
      <c r="BL236" s="33" t="e">
        <f t="shared" si="45"/>
        <v>#N/A</v>
      </c>
      <c r="BM236" s="33" t="e">
        <f t="shared" si="46"/>
        <v>#N/A</v>
      </c>
    </row>
    <row r="237" spans="50:75">
      <c r="AX237" s="18">
        <f>比較地域マスタ!AD172</f>
        <v>0</v>
      </c>
      <c r="AY237" s="18" t="str">
        <f>IF(IFERROR(比較地域マスタ!$AE172,"")=0,"",IFERROR(比較地域マスタ!$AE172,""))</f>
        <v/>
      </c>
      <c r="BA237" s="22">
        <v>166</v>
      </c>
      <c r="BB237" s="22">
        <v>2</v>
      </c>
      <c r="BC237" s="18">
        <f t="shared" si="39"/>
        <v>0</v>
      </c>
      <c r="BD237" s="18" t="str">
        <f t="shared" si="39"/>
        <v/>
      </c>
      <c r="BE237" s="33" t="e">
        <f>VLOOKUP(BC237&amp;"_"&amp;$AZ$9,データシート3!A:AB,MATCH("ea_"&amp;"太陽光（建物系）"&amp;"_年間発電",データシート3!$A$1:$AB$1,0),0)/10^3+VLOOKUP(BC237&amp;"_"&amp;$AZ$9,データシート3!A:AB,MATCH("ea_"&amp;"太陽光（土地系）"&amp;"_年間発電",データシート3!$A$1:$AB$1,0),0)/10^3</f>
        <v>#N/A</v>
      </c>
      <c r="BF237" s="33" t="e">
        <f>VLOOKUP(BC237&amp;"_"&amp;$AZ$9,データシート3!A:AB,MATCH("ea_"&amp;"風力（陸上）"&amp;"_年間発電",データシート3!$A$1:$AB$1,0),0)/10^3</f>
        <v>#N/A</v>
      </c>
      <c r="BG237" s="33" t="e">
        <f>VLOOKUP(BC237&amp;"_"&amp;$AZ$9,データシート3!A:AB,MATCH("ea_"&amp;"中小水（河川）"&amp;"_年間発電",データシート3!$A$1:$AB$1,0),0)/10^3+VLOOKUP(BC237&amp;"_"&amp;$AZ$9,データシート3!A:AB,MATCH("ea_"&amp;"中小水（農業用水路）"&amp;"_年間発電",データシート3!$A$1:$AB$1,0),0)/10^3</f>
        <v>#N/A</v>
      </c>
      <c r="BH237" s="33" t="e">
        <f>VLOOKUP(BC237&amp;"_"&amp;$AZ$9,データシート3!A:AB,MATCH("ea_"&amp;"地熱（蒸気フラッシュ発電）"&amp;"_年間発電",データシート3!$A$1:$AB$1,0),0)/10^3+VLOOKUP(BC237&amp;"_"&amp;$AZ$9,データシート3!A:AB,MATCH("ea_"&amp;"地熱（バイナリー発電）"&amp;"_年間発電",データシート3!$A$1:$AB$1,0),0)/10^3+VLOOKUP(BC237&amp;"_"&amp;$AZ$9,データシート3!A:AB,MATCH("ea_"&amp;"地熱（低温バイナリー発電）"&amp;"_年間発電",データシート3!$A$1:$AB$1,0),0)/10^3</f>
        <v>#N/A</v>
      </c>
      <c r="BI237" s="33" t="e">
        <f t="shared" si="43"/>
        <v>#N/A</v>
      </c>
      <c r="BJ237" s="33" t="e">
        <f>(VLOOKUP($BC237&amp;"_"&amp;$AZ$8,データシート3!$A:$AN,MATCH("da_合計",データシート3!$A$1:$AN$1,0),0))/10^3</f>
        <v>#N/A</v>
      </c>
      <c r="BK237" s="33" t="e">
        <f t="shared" si="44"/>
        <v>#N/A</v>
      </c>
      <c r="BL237" s="33" t="e">
        <f t="shared" si="45"/>
        <v>#N/A</v>
      </c>
      <c r="BM237" s="33" t="e">
        <f t="shared" si="46"/>
        <v>#N/A</v>
      </c>
    </row>
    <row r="238" spans="50:75">
      <c r="AX238" s="18">
        <f>比較地域マスタ!AD173</f>
        <v>0</v>
      </c>
      <c r="AY238" s="18" t="str">
        <f>IF(IFERROR(比較地域マスタ!$AE173,"")=0,"",IFERROR(比較地域マスタ!$AE173,""))</f>
        <v/>
      </c>
      <c r="BA238" s="22">
        <v>167</v>
      </c>
      <c r="BB238" s="22">
        <v>2</v>
      </c>
      <c r="BC238" s="18">
        <f t="shared" si="39"/>
        <v>0</v>
      </c>
      <c r="BD238" s="18" t="str">
        <f t="shared" si="39"/>
        <v/>
      </c>
      <c r="BE238" s="33" t="e">
        <f>VLOOKUP(BC238&amp;"_"&amp;$AZ$9,データシート3!A:AB,MATCH("ea_"&amp;"太陽光（建物系）"&amp;"_年間発電",データシート3!$A$1:$AB$1,0),0)/10^3+VLOOKUP(BC238&amp;"_"&amp;$AZ$9,データシート3!A:AB,MATCH("ea_"&amp;"太陽光（土地系）"&amp;"_年間発電",データシート3!$A$1:$AB$1,0),0)/10^3</f>
        <v>#N/A</v>
      </c>
      <c r="BF238" s="33" t="e">
        <f>VLOOKUP(BC238&amp;"_"&amp;$AZ$9,データシート3!A:AB,MATCH("ea_"&amp;"風力（陸上）"&amp;"_年間発電",データシート3!$A$1:$AB$1,0),0)/10^3</f>
        <v>#N/A</v>
      </c>
      <c r="BG238" s="33" t="e">
        <f>VLOOKUP(BC238&amp;"_"&amp;$AZ$9,データシート3!A:AB,MATCH("ea_"&amp;"中小水（河川）"&amp;"_年間発電",データシート3!$A$1:$AB$1,0),0)/10^3+VLOOKUP(BC238&amp;"_"&amp;$AZ$9,データシート3!A:AB,MATCH("ea_"&amp;"中小水（農業用水路）"&amp;"_年間発電",データシート3!$A$1:$AB$1,0),0)/10^3</f>
        <v>#N/A</v>
      </c>
      <c r="BH238" s="33" t="e">
        <f>VLOOKUP(BC238&amp;"_"&amp;$AZ$9,データシート3!A:AB,MATCH("ea_"&amp;"地熱（蒸気フラッシュ発電）"&amp;"_年間発電",データシート3!$A$1:$AB$1,0),0)/10^3+VLOOKUP(BC238&amp;"_"&amp;$AZ$9,データシート3!A:AB,MATCH("ea_"&amp;"地熱（バイナリー発電）"&amp;"_年間発電",データシート3!$A$1:$AB$1,0),0)/10^3+VLOOKUP(BC238&amp;"_"&amp;$AZ$9,データシート3!A:AB,MATCH("ea_"&amp;"地熱（低温バイナリー発電）"&amp;"_年間発電",データシート3!$A$1:$AB$1,0),0)/10^3</f>
        <v>#N/A</v>
      </c>
      <c r="BI238" s="33" t="e">
        <f t="shared" si="43"/>
        <v>#N/A</v>
      </c>
      <c r="BJ238" s="33" t="e">
        <f>(VLOOKUP($BC238&amp;"_"&amp;$AZ$8,データシート3!$A:$AN,MATCH("da_合計",データシート3!$A$1:$AN$1,0),0))/10^3</f>
        <v>#N/A</v>
      </c>
      <c r="BK238" s="33" t="e">
        <f t="shared" si="44"/>
        <v>#N/A</v>
      </c>
      <c r="BL238" s="33" t="e">
        <f t="shared" si="45"/>
        <v>#N/A</v>
      </c>
      <c r="BM238" s="33" t="e">
        <f t="shared" si="46"/>
        <v>#N/A</v>
      </c>
    </row>
    <row r="239" spans="50:75">
      <c r="AX239" s="18">
        <f>比較地域マスタ!AD174</f>
        <v>0</v>
      </c>
      <c r="AY239" s="18" t="str">
        <f>IF(IFERROR(比較地域マスタ!$AE174,"")=0,"",IFERROR(比較地域マスタ!$AE174,""))</f>
        <v/>
      </c>
      <c r="BA239" s="22">
        <v>168</v>
      </c>
      <c r="BB239" s="22">
        <v>2</v>
      </c>
      <c r="BC239" s="18">
        <f t="shared" si="39"/>
        <v>0</v>
      </c>
      <c r="BD239" s="18" t="str">
        <f t="shared" si="39"/>
        <v/>
      </c>
      <c r="BE239" s="33" t="e">
        <f>VLOOKUP(BC239&amp;"_"&amp;$AZ$9,データシート3!A:AB,MATCH("ea_"&amp;"太陽光（建物系）"&amp;"_年間発電",データシート3!$A$1:$AB$1,0),0)/10^3+VLOOKUP(BC239&amp;"_"&amp;$AZ$9,データシート3!A:AB,MATCH("ea_"&amp;"太陽光（土地系）"&amp;"_年間発電",データシート3!$A$1:$AB$1,0),0)/10^3</f>
        <v>#N/A</v>
      </c>
      <c r="BF239" s="33" t="e">
        <f>VLOOKUP(BC239&amp;"_"&amp;$AZ$9,データシート3!A:AB,MATCH("ea_"&amp;"風力（陸上）"&amp;"_年間発電",データシート3!$A$1:$AB$1,0),0)/10^3</f>
        <v>#N/A</v>
      </c>
      <c r="BG239" s="33" t="e">
        <f>VLOOKUP(BC239&amp;"_"&amp;$AZ$9,データシート3!A:AB,MATCH("ea_"&amp;"中小水（河川）"&amp;"_年間発電",データシート3!$A$1:$AB$1,0),0)/10^3+VLOOKUP(BC239&amp;"_"&amp;$AZ$9,データシート3!A:AB,MATCH("ea_"&amp;"中小水（農業用水路）"&amp;"_年間発電",データシート3!$A$1:$AB$1,0),0)/10^3</f>
        <v>#N/A</v>
      </c>
      <c r="BH239" s="33" t="e">
        <f>VLOOKUP(BC239&amp;"_"&amp;$AZ$9,データシート3!A:AB,MATCH("ea_"&amp;"地熱（蒸気フラッシュ発電）"&amp;"_年間発電",データシート3!$A$1:$AB$1,0),0)/10^3+VLOOKUP(BC239&amp;"_"&amp;$AZ$9,データシート3!A:AB,MATCH("ea_"&amp;"地熱（バイナリー発電）"&amp;"_年間発電",データシート3!$A$1:$AB$1,0),0)/10^3+VLOOKUP(BC239&amp;"_"&amp;$AZ$9,データシート3!A:AB,MATCH("ea_"&amp;"地熱（低温バイナリー発電）"&amp;"_年間発電",データシート3!$A$1:$AB$1,0),0)/10^3</f>
        <v>#N/A</v>
      </c>
      <c r="BI239" s="33" t="e">
        <f t="shared" si="43"/>
        <v>#N/A</v>
      </c>
      <c r="BJ239" s="33" t="e">
        <f>(VLOOKUP($BC239&amp;"_"&amp;$AZ$8,データシート3!$A:$AN,MATCH("da_合計",データシート3!$A$1:$AN$1,0),0))/10^3</f>
        <v>#N/A</v>
      </c>
      <c r="BK239" s="33" t="e">
        <f t="shared" si="44"/>
        <v>#N/A</v>
      </c>
      <c r="BL239" s="33" t="e">
        <f t="shared" si="45"/>
        <v>#N/A</v>
      </c>
      <c r="BM239" s="33" t="e">
        <f t="shared" si="46"/>
        <v>#N/A</v>
      </c>
    </row>
    <row r="240" spans="50:75">
      <c r="AX240" s="18">
        <f>比較地域マスタ!AD175</f>
        <v>0</v>
      </c>
      <c r="AY240" s="18" t="str">
        <f>IF(IFERROR(比較地域マスタ!$AE175,"")=0,"",IFERROR(比較地域マスタ!$AE175,""))</f>
        <v/>
      </c>
      <c r="BA240" s="22">
        <v>169</v>
      </c>
      <c r="BB240" s="22">
        <v>2</v>
      </c>
      <c r="BC240" s="18">
        <f t="shared" si="39"/>
        <v>0</v>
      </c>
      <c r="BD240" s="18" t="str">
        <f t="shared" si="39"/>
        <v/>
      </c>
      <c r="BE240" s="33" t="e">
        <f>VLOOKUP(BC240&amp;"_"&amp;$AZ$9,データシート3!A:AB,MATCH("ea_"&amp;"太陽光（建物系）"&amp;"_年間発電",データシート3!$A$1:$AB$1,0),0)/10^3+VLOOKUP(BC240&amp;"_"&amp;$AZ$9,データシート3!A:AB,MATCH("ea_"&amp;"太陽光（土地系）"&amp;"_年間発電",データシート3!$A$1:$AB$1,0),0)/10^3</f>
        <v>#N/A</v>
      </c>
      <c r="BF240" s="33" t="e">
        <f>VLOOKUP(BC240&amp;"_"&amp;$AZ$9,データシート3!A:AB,MATCH("ea_"&amp;"風力（陸上）"&amp;"_年間発電",データシート3!$A$1:$AB$1,0),0)/10^3</f>
        <v>#N/A</v>
      </c>
      <c r="BG240" s="33" t="e">
        <f>VLOOKUP(BC240&amp;"_"&amp;$AZ$9,データシート3!A:AB,MATCH("ea_"&amp;"中小水（河川）"&amp;"_年間発電",データシート3!$A$1:$AB$1,0),0)/10^3+VLOOKUP(BC240&amp;"_"&amp;$AZ$9,データシート3!A:AB,MATCH("ea_"&amp;"中小水（農業用水路）"&amp;"_年間発電",データシート3!$A$1:$AB$1,0),0)/10^3</f>
        <v>#N/A</v>
      </c>
      <c r="BH240" s="33" t="e">
        <f>VLOOKUP(BC240&amp;"_"&amp;$AZ$9,データシート3!A:AB,MATCH("ea_"&amp;"地熱（蒸気フラッシュ発電）"&amp;"_年間発電",データシート3!$A$1:$AB$1,0),0)/10^3+VLOOKUP(BC240&amp;"_"&amp;$AZ$9,データシート3!A:AB,MATCH("ea_"&amp;"地熱（バイナリー発電）"&amp;"_年間発電",データシート3!$A$1:$AB$1,0),0)/10^3+VLOOKUP(BC240&amp;"_"&amp;$AZ$9,データシート3!A:AB,MATCH("ea_"&amp;"地熱（低温バイナリー発電）"&amp;"_年間発電",データシート3!$A$1:$AB$1,0),0)/10^3</f>
        <v>#N/A</v>
      </c>
      <c r="BI240" s="33" t="e">
        <f t="shared" si="43"/>
        <v>#N/A</v>
      </c>
      <c r="BJ240" s="33" t="e">
        <f>(VLOOKUP($BC240&amp;"_"&amp;$AZ$8,データシート3!$A:$AN,MATCH("da_合計",データシート3!$A$1:$AN$1,0),0))/10^3</f>
        <v>#N/A</v>
      </c>
      <c r="BK240" s="33" t="e">
        <f t="shared" si="44"/>
        <v>#N/A</v>
      </c>
      <c r="BL240" s="33" t="e">
        <f t="shared" si="45"/>
        <v>#N/A</v>
      </c>
      <c r="BM240" s="33" t="e">
        <f t="shared" si="46"/>
        <v>#N/A</v>
      </c>
    </row>
    <row r="241" spans="50:65">
      <c r="AX241" s="18">
        <f>比較地域マスタ!AD176</f>
        <v>0</v>
      </c>
      <c r="AY241" s="18" t="str">
        <f>IF(IFERROR(比較地域マスタ!$AE176,"")=0,"",IFERROR(比較地域マスタ!$AE176,""))</f>
        <v/>
      </c>
      <c r="BA241" s="22">
        <v>170</v>
      </c>
      <c r="BB241" s="22">
        <v>2</v>
      </c>
      <c r="BC241" s="18">
        <f t="shared" si="39"/>
        <v>0</v>
      </c>
      <c r="BD241" s="18" t="str">
        <f t="shared" si="39"/>
        <v/>
      </c>
      <c r="BE241" s="33" t="e">
        <f>VLOOKUP(BC241&amp;"_"&amp;$AZ$9,データシート3!A:AB,MATCH("ea_"&amp;"太陽光（建物系）"&amp;"_年間発電",データシート3!$A$1:$AB$1,0),0)/10^3+VLOOKUP(BC241&amp;"_"&amp;$AZ$9,データシート3!A:AB,MATCH("ea_"&amp;"太陽光（土地系）"&amp;"_年間発電",データシート3!$A$1:$AB$1,0),0)/10^3</f>
        <v>#N/A</v>
      </c>
      <c r="BF241" s="33" t="e">
        <f>VLOOKUP(BC241&amp;"_"&amp;$AZ$9,データシート3!A:AB,MATCH("ea_"&amp;"風力（陸上）"&amp;"_年間発電",データシート3!$A$1:$AB$1,0),0)/10^3</f>
        <v>#N/A</v>
      </c>
      <c r="BG241" s="33" t="e">
        <f>VLOOKUP(BC241&amp;"_"&amp;$AZ$9,データシート3!A:AB,MATCH("ea_"&amp;"中小水（河川）"&amp;"_年間発電",データシート3!$A$1:$AB$1,0),0)/10^3+VLOOKUP(BC241&amp;"_"&amp;$AZ$9,データシート3!A:AB,MATCH("ea_"&amp;"中小水（農業用水路）"&amp;"_年間発電",データシート3!$A$1:$AB$1,0),0)/10^3</f>
        <v>#N/A</v>
      </c>
      <c r="BH241" s="33" t="e">
        <f>VLOOKUP(BC241&amp;"_"&amp;$AZ$9,データシート3!A:AB,MATCH("ea_"&amp;"地熱（蒸気フラッシュ発電）"&amp;"_年間発電",データシート3!$A$1:$AB$1,0),0)/10^3+VLOOKUP(BC241&amp;"_"&amp;$AZ$9,データシート3!A:AB,MATCH("ea_"&amp;"地熱（バイナリー発電）"&amp;"_年間発電",データシート3!$A$1:$AB$1,0),0)/10^3+VLOOKUP(BC241&amp;"_"&amp;$AZ$9,データシート3!A:AB,MATCH("ea_"&amp;"地熱（低温バイナリー発電）"&amp;"_年間発電",データシート3!$A$1:$AB$1,0),0)/10^3</f>
        <v>#N/A</v>
      </c>
      <c r="BI241" s="33" t="e">
        <f t="shared" si="43"/>
        <v>#N/A</v>
      </c>
      <c r="BJ241" s="33" t="e">
        <f>(VLOOKUP($BC241&amp;"_"&amp;$AZ$8,データシート3!$A:$AN,MATCH("da_合計",データシート3!$A$1:$AN$1,0),0))/10^3</f>
        <v>#N/A</v>
      </c>
      <c r="BK241" s="33" t="e">
        <f t="shared" si="44"/>
        <v>#N/A</v>
      </c>
      <c r="BL241" s="33" t="e">
        <f t="shared" si="45"/>
        <v>#N/A</v>
      </c>
      <c r="BM241" s="33" t="e">
        <f t="shared" si="46"/>
        <v>#N/A</v>
      </c>
    </row>
    <row r="242" spans="50:65">
      <c r="AX242" s="18">
        <f>比較地域マスタ!AD177</f>
        <v>0</v>
      </c>
      <c r="AY242" s="18" t="str">
        <f>IF(IFERROR(比較地域マスタ!$AE177,"")=0,"",IFERROR(比較地域マスタ!$AE177,""))</f>
        <v/>
      </c>
      <c r="BA242" s="22">
        <v>171</v>
      </c>
      <c r="BB242" s="22">
        <v>2</v>
      </c>
      <c r="BC242" s="18">
        <f t="shared" si="39"/>
        <v>0</v>
      </c>
      <c r="BD242" s="18" t="str">
        <f t="shared" si="39"/>
        <v/>
      </c>
      <c r="BE242" s="33" t="e">
        <f>VLOOKUP(BC242&amp;"_"&amp;$AZ$9,データシート3!A:AB,MATCH("ea_"&amp;"太陽光（建物系）"&amp;"_年間発電",データシート3!$A$1:$AB$1,0),0)/10^3+VLOOKUP(BC242&amp;"_"&amp;$AZ$9,データシート3!A:AB,MATCH("ea_"&amp;"太陽光（土地系）"&amp;"_年間発電",データシート3!$A$1:$AB$1,0),0)/10^3</f>
        <v>#N/A</v>
      </c>
      <c r="BF242" s="33" t="e">
        <f>VLOOKUP(BC242&amp;"_"&amp;$AZ$9,データシート3!A:AB,MATCH("ea_"&amp;"風力（陸上）"&amp;"_年間発電",データシート3!$A$1:$AB$1,0),0)/10^3</f>
        <v>#N/A</v>
      </c>
      <c r="BG242" s="33" t="e">
        <f>VLOOKUP(BC242&amp;"_"&amp;$AZ$9,データシート3!A:AB,MATCH("ea_"&amp;"中小水（河川）"&amp;"_年間発電",データシート3!$A$1:$AB$1,0),0)/10^3+VLOOKUP(BC242&amp;"_"&amp;$AZ$9,データシート3!A:AB,MATCH("ea_"&amp;"中小水（農業用水路）"&amp;"_年間発電",データシート3!$A$1:$AB$1,0),0)/10^3</f>
        <v>#N/A</v>
      </c>
      <c r="BH242" s="33" t="e">
        <f>VLOOKUP(BC242&amp;"_"&amp;$AZ$9,データシート3!A:AB,MATCH("ea_"&amp;"地熱（蒸気フラッシュ発電）"&amp;"_年間発電",データシート3!$A$1:$AB$1,0),0)/10^3+VLOOKUP(BC242&amp;"_"&amp;$AZ$9,データシート3!A:AB,MATCH("ea_"&amp;"地熱（バイナリー発電）"&amp;"_年間発電",データシート3!$A$1:$AB$1,0),0)/10^3+VLOOKUP(BC242&amp;"_"&amp;$AZ$9,データシート3!A:AB,MATCH("ea_"&amp;"地熱（低温バイナリー発電）"&amp;"_年間発電",データシート3!$A$1:$AB$1,0),0)/10^3</f>
        <v>#N/A</v>
      </c>
      <c r="BI242" s="33" t="e">
        <f t="shared" si="43"/>
        <v>#N/A</v>
      </c>
      <c r="BJ242" s="33" t="e">
        <f>(VLOOKUP($BC242&amp;"_"&amp;$AZ$8,データシート3!$A:$AN,MATCH("da_合計",データシート3!$A$1:$AN$1,0),0))/10^3</f>
        <v>#N/A</v>
      </c>
      <c r="BK242" s="33" t="e">
        <f t="shared" si="44"/>
        <v>#N/A</v>
      </c>
      <c r="BL242" s="33" t="e">
        <f t="shared" si="45"/>
        <v>#N/A</v>
      </c>
      <c r="BM242" s="33" t="e">
        <f t="shared" si="46"/>
        <v>#N/A</v>
      </c>
    </row>
    <row r="243" spans="50:65">
      <c r="AX243" s="18">
        <f>比較地域マスタ!AD178</f>
        <v>0</v>
      </c>
      <c r="AY243" s="18" t="str">
        <f>IF(IFERROR(比較地域マスタ!$AE178,"")=0,"",IFERROR(比較地域マスタ!$AE178,""))</f>
        <v/>
      </c>
      <c r="BA243" s="22">
        <v>172</v>
      </c>
      <c r="BB243" s="22">
        <v>2</v>
      </c>
      <c r="BC243" s="18">
        <f t="shared" si="39"/>
        <v>0</v>
      </c>
      <c r="BD243" s="18" t="str">
        <f t="shared" si="39"/>
        <v/>
      </c>
      <c r="BE243" s="33" t="e">
        <f>VLOOKUP(BC243&amp;"_"&amp;$AZ$9,データシート3!A:AB,MATCH("ea_"&amp;"太陽光（建物系）"&amp;"_年間発電",データシート3!$A$1:$AB$1,0),0)/10^3+VLOOKUP(BC243&amp;"_"&amp;$AZ$9,データシート3!A:AB,MATCH("ea_"&amp;"太陽光（土地系）"&amp;"_年間発電",データシート3!$A$1:$AB$1,0),0)/10^3</f>
        <v>#N/A</v>
      </c>
      <c r="BF243" s="33" t="e">
        <f>VLOOKUP(BC243&amp;"_"&amp;$AZ$9,データシート3!A:AB,MATCH("ea_"&amp;"風力（陸上）"&amp;"_年間発電",データシート3!$A$1:$AB$1,0),0)/10^3</f>
        <v>#N/A</v>
      </c>
      <c r="BG243" s="33" t="e">
        <f>VLOOKUP(BC243&amp;"_"&amp;$AZ$9,データシート3!A:AB,MATCH("ea_"&amp;"中小水（河川）"&amp;"_年間発電",データシート3!$A$1:$AB$1,0),0)/10^3+VLOOKUP(BC243&amp;"_"&amp;$AZ$9,データシート3!A:AB,MATCH("ea_"&amp;"中小水（農業用水路）"&amp;"_年間発電",データシート3!$A$1:$AB$1,0),0)/10^3</f>
        <v>#N/A</v>
      </c>
      <c r="BH243" s="33" t="e">
        <f>VLOOKUP(BC243&amp;"_"&amp;$AZ$9,データシート3!A:AB,MATCH("ea_"&amp;"地熱（蒸気フラッシュ発電）"&amp;"_年間発電",データシート3!$A$1:$AB$1,0),0)/10^3+VLOOKUP(BC243&amp;"_"&amp;$AZ$9,データシート3!A:AB,MATCH("ea_"&amp;"地熱（バイナリー発電）"&amp;"_年間発電",データシート3!$A$1:$AB$1,0),0)/10^3+VLOOKUP(BC243&amp;"_"&amp;$AZ$9,データシート3!A:AB,MATCH("ea_"&amp;"地熱（低温バイナリー発電）"&amp;"_年間発電",データシート3!$A$1:$AB$1,0),0)/10^3</f>
        <v>#N/A</v>
      </c>
      <c r="BI243" s="33" t="e">
        <f t="shared" si="43"/>
        <v>#N/A</v>
      </c>
      <c r="BJ243" s="33" t="e">
        <f>(VLOOKUP($BC243&amp;"_"&amp;$AZ$8,データシート3!$A:$AN,MATCH("da_合計",データシート3!$A$1:$AN$1,0),0))/10^3</f>
        <v>#N/A</v>
      </c>
      <c r="BK243" s="33" t="e">
        <f t="shared" si="44"/>
        <v>#N/A</v>
      </c>
      <c r="BL243" s="33" t="e">
        <f t="shared" si="45"/>
        <v>#N/A</v>
      </c>
      <c r="BM243" s="33" t="e">
        <f t="shared" si="46"/>
        <v>#N/A</v>
      </c>
    </row>
    <row r="244" spans="50:65">
      <c r="AX244" s="18">
        <f>比較地域マスタ!AD179</f>
        <v>0</v>
      </c>
      <c r="AY244" s="18" t="str">
        <f>IF(IFERROR(比較地域マスタ!$AE179,"")=0,"",IFERROR(比較地域マスタ!$AE179,""))</f>
        <v/>
      </c>
      <c r="BA244" s="22">
        <v>173</v>
      </c>
      <c r="BB244" s="22">
        <v>2</v>
      </c>
      <c r="BC244" s="18">
        <f t="shared" si="39"/>
        <v>0</v>
      </c>
      <c r="BD244" s="18" t="str">
        <f t="shared" si="39"/>
        <v/>
      </c>
      <c r="BE244" s="33" t="e">
        <f>VLOOKUP(BC244&amp;"_"&amp;$AZ$9,データシート3!A:AB,MATCH("ea_"&amp;"太陽光（建物系）"&amp;"_年間発電",データシート3!$A$1:$AB$1,0),0)/10^3+VLOOKUP(BC244&amp;"_"&amp;$AZ$9,データシート3!A:AB,MATCH("ea_"&amp;"太陽光（土地系）"&amp;"_年間発電",データシート3!$A$1:$AB$1,0),0)/10^3</f>
        <v>#N/A</v>
      </c>
      <c r="BF244" s="33" t="e">
        <f>VLOOKUP(BC244&amp;"_"&amp;$AZ$9,データシート3!A:AB,MATCH("ea_"&amp;"風力（陸上）"&amp;"_年間発電",データシート3!$A$1:$AB$1,0),0)/10^3</f>
        <v>#N/A</v>
      </c>
      <c r="BG244" s="33" t="e">
        <f>VLOOKUP(BC244&amp;"_"&amp;$AZ$9,データシート3!A:AB,MATCH("ea_"&amp;"中小水（河川）"&amp;"_年間発電",データシート3!$A$1:$AB$1,0),0)/10^3+VLOOKUP(BC244&amp;"_"&amp;$AZ$9,データシート3!A:AB,MATCH("ea_"&amp;"中小水（農業用水路）"&amp;"_年間発電",データシート3!$A$1:$AB$1,0),0)/10^3</f>
        <v>#N/A</v>
      </c>
      <c r="BH244" s="33" t="e">
        <f>VLOOKUP(BC244&amp;"_"&amp;$AZ$9,データシート3!A:AB,MATCH("ea_"&amp;"地熱（蒸気フラッシュ発電）"&amp;"_年間発電",データシート3!$A$1:$AB$1,0),0)/10^3+VLOOKUP(BC244&amp;"_"&amp;$AZ$9,データシート3!A:AB,MATCH("ea_"&amp;"地熱（バイナリー発電）"&amp;"_年間発電",データシート3!$A$1:$AB$1,0),0)/10^3+VLOOKUP(BC244&amp;"_"&amp;$AZ$9,データシート3!A:AB,MATCH("ea_"&amp;"地熱（低温バイナリー発電）"&amp;"_年間発電",データシート3!$A$1:$AB$1,0),0)/10^3</f>
        <v>#N/A</v>
      </c>
      <c r="BI244" s="33" t="e">
        <f t="shared" si="43"/>
        <v>#N/A</v>
      </c>
      <c r="BJ244" s="33" t="e">
        <f>(VLOOKUP($BC244&amp;"_"&amp;$AZ$8,データシート3!$A:$AN,MATCH("da_合計",データシート3!$A$1:$AN$1,0),0))/10^3</f>
        <v>#N/A</v>
      </c>
      <c r="BK244" s="33" t="e">
        <f t="shared" si="44"/>
        <v>#N/A</v>
      </c>
      <c r="BL244" s="33" t="e">
        <f t="shared" si="45"/>
        <v>#N/A</v>
      </c>
      <c r="BM244" s="33" t="e">
        <f t="shared" si="46"/>
        <v>#N/A</v>
      </c>
    </row>
    <row r="245" spans="50:65">
      <c r="AX245" s="18">
        <f>比較地域マスタ!AD180</f>
        <v>0</v>
      </c>
      <c r="AY245" s="18" t="str">
        <f>IF(IFERROR(比較地域マスタ!$AE180,"")=0,"",IFERROR(比較地域マスタ!$AE180,""))</f>
        <v/>
      </c>
      <c r="BA245" s="22">
        <v>174</v>
      </c>
      <c r="BB245" s="22">
        <v>2</v>
      </c>
      <c r="BC245" s="18">
        <f t="shared" si="39"/>
        <v>0</v>
      </c>
      <c r="BD245" s="18" t="str">
        <f t="shared" si="39"/>
        <v/>
      </c>
      <c r="BE245" s="33" t="e">
        <f>VLOOKUP(BC245&amp;"_"&amp;$AZ$9,データシート3!A:AB,MATCH("ea_"&amp;"太陽光（建物系）"&amp;"_年間発電",データシート3!$A$1:$AB$1,0),0)/10^3+VLOOKUP(BC245&amp;"_"&amp;$AZ$9,データシート3!A:AB,MATCH("ea_"&amp;"太陽光（土地系）"&amp;"_年間発電",データシート3!$A$1:$AB$1,0),0)/10^3</f>
        <v>#N/A</v>
      </c>
      <c r="BF245" s="33" t="e">
        <f>VLOOKUP(BC245&amp;"_"&amp;$AZ$9,データシート3!A:AB,MATCH("ea_"&amp;"風力（陸上）"&amp;"_年間発電",データシート3!$A$1:$AB$1,0),0)/10^3</f>
        <v>#N/A</v>
      </c>
      <c r="BG245" s="33" t="e">
        <f>VLOOKUP(BC245&amp;"_"&amp;$AZ$9,データシート3!A:AB,MATCH("ea_"&amp;"中小水（河川）"&amp;"_年間発電",データシート3!$A$1:$AB$1,0),0)/10^3+VLOOKUP(BC245&amp;"_"&amp;$AZ$9,データシート3!A:AB,MATCH("ea_"&amp;"中小水（農業用水路）"&amp;"_年間発電",データシート3!$A$1:$AB$1,0),0)/10^3</f>
        <v>#N/A</v>
      </c>
      <c r="BH245" s="33" t="e">
        <f>VLOOKUP(BC245&amp;"_"&amp;$AZ$9,データシート3!A:AB,MATCH("ea_"&amp;"地熱（蒸気フラッシュ発電）"&amp;"_年間発電",データシート3!$A$1:$AB$1,0),0)/10^3+VLOOKUP(BC245&amp;"_"&amp;$AZ$9,データシート3!A:AB,MATCH("ea_"&amp;"地熱（バイナリー発電）"&amp;"_年間発電",データシート3!$A$1:$AB$1,0),0)/10^3+VLOOKUP(BC245&amp;"_"&amp;$AZ$9,データシート3!A:AB,MATCH("ea_"&amp;"地熱（低温バイナリー発電）"&amp;"_年間発電",データシート3!$A$1:$AB$1,0),0)/10^3</f>
        <v>#N/A</v>
      </c>
      <c r="BI245" s="33" t="e">
        <f t="shared" si="43"/>
        <v>#N/A</v>
      </c>
      <c r="BJ245" s="33" t="e">
        <f>(VLOOKUP($BC245&amp;"_"&amp;$AZ$8,データシート3!$A:$AN,MATCH("da_合計",データシート3!$A$1:$AN$1,0),0))/10^3</f>
        <v>#N/A</v>
      </c>
      <c r="BK245" s="33" t="e">
        <f t="shared" si="44"/>
        <v>#N/A</v>
      </c>
      <c r="BL245" s="33" t="e">
        <f t="shared" si="45"/>
        <v>#N/A</v>
      </c>
      <c r="BM245" s="33" t="e">
        <f t="shared" si="46"/>
        <v>#N/A</v>
      </c>
    </row>
    <row r="246" spans="50:65">
      <c r="AX246" s="18">
        <f>比較地域マスタ!AD181</f>
        <v>0</v>
      </c>
      <c r="AY246" s="18" t="str">
        <f>IF(IFERROR(比較地域マスタ!$AE181,"")=0,"",IFERROR(比較地域マスタ!$AE181,""))</f>
        <v/>
      </c>
      <c r="BA246" s="22">
        <v>175</v>
      </c>
      <c r="BB246" s="22">
        <v>2</v>
      </c>
      <c r="BC246" s="18">
        <f t="shared" ref="BC246:BD251" si="47">AX246</f>
        <v>0</v>
      </c>
      <c r="BD246" s="18" t="str">
        <f t="shared" si="47"/>
        <v/>
      </c>
      <c r="BE246" s="33" t="e">
        <f>VLOOKUP(BC246&amp;"_"&amp;$AZ$9,データシート3!A:AB,MATCH("ea_"&amp;"太陽光（建物系）"&amp;"_年間発電",データシート3!$A$1:$AB$1,0),0)/10^3+VLOOKUP(BC246&amp;"_"&amp;$AZ$9,データシート3!A:AB,MATCH("ea_"&amp;"太陽光（土地系）"&amp;"_年間発電",データシート3!$A$1:$AB$1,0),0)/10^3</f>
        <v>#N/A</v>
      </c>
      <c r="BF246" s="33" t="e">
        <f>VLOOKUP(BC246&amp;"_"&amp;$AZ$9,データシート3!A:AB,MATCH("ea_"&amp;"風力（陸上）"&amp;"_年間発電",データシート3!$A$1:$AB$1,0),0)/10^3</f>
        <v>#N/A</v>
      </c>
      <c r="BG246" s="33" t="e">
        <f>VLOOKUP(BC246&amp;"_"&amp;$AZ$9,データシート3!A:AB,MATCH("ea_"&amp;"中小水（河川）"&amp;"_年間発電",データシート3!$A$1:$AB$1,0),0)/10^3+VLOOKUP(BC246&amp;"_"&amp;$AZ$9,データシート3!A:AB,MATCH("ea_"&amp;"中小水（農業用水路）"&amp;"_年間発電",データシート3!$A$1:$AB$1,0),0)/10^3</f>
        <v>#N/A</v>
      </c>
      <c r="BH246" s="33" t="e">
        <f>VLOOKUP(BC246&amp;"_"&amp;$AZ$9,データシート3!A:AB,MATCH("ea_"&amp;"地熱（蒸気フラッシュ発電）"&amp;"_年間発電",データシート3!$A$1:$AB$1,0),0)/10^3+VLOOKUP(BC246&amp;"_"&amp;$AZ$9,データシート3!A:AB,MATCH("ea_"&amp;"地熱（バイナリー発電）"&amp;"_年間発電",データシート3!$A$1:$AB$1,0),0)/10^3+VLOOKUP(BC246&amp;"_"&amp;$AZ$9,データシート3!A:AB,MATCH("ea_"&amp;"地熱（低温バイナリー発電）"&amp;"_年間発電",データシート3!$A$1:$AB$1,0),0)/10^3</f>
        <v>#N/A</v>
      </c>
      <c r="BI246" s="33" t="e">
        <f t="shared" si="43"/>
        <v>#N/A</v>
      </c>
      <c r="BJ246" s="33" t="e">
        <f>(VLOOKUP($BC246&amp;"_"&amp;$AZ$8,データシート3!$A:$AN,MATCH("da_合計",データシート3!$A$1:$AN$1,0),0))/10^3</f>
        <v>#N/A</v>
      </c>
      <c r="BK246" s="33" t="e">
        <f t="shared" si="44"/>
        <v>#N/A</v>
      </c>
      <c r="BL246" s="33" t="e">
        <f t="shared" si="45"/>
        <v>#N/A</v>
      </c>
      <c r="BM246" s="33" t="e">
        <f t="shared" si="46"/>
        <v>#N/A</v>
      </c>
    </row>
    <row r="247" spans="50:65">
      <c r="AX247" s="18">
        <f>比較地域マスタ!AD182</f>
        <v>0</v>
      </c>
      <c r="AY247" s="18" t="str">
        <f>IF(IFERROR(比較地域マスタ!$AE182,"")=0,"",IFERROR(比較地域マスタ!$AE182,""))</f>
        <v/>
      </c>
      <c r="BA247" s="22">
        <v>176</v>
      </c>
      <c r="BB247" s="22">
        <v>2</v>
      </c>
      <c r="BC247" s="18">
        <f t="shared" si="47"/>
        <v>0</v>
      </c>
      <c r="BD247" s="18" t="str">
        <f t="shared" si="47"/>
        <v/>
      </c>
      <c r="BE247" s="33" t="e">
        <f>VLOOKUP(BC247&amp;"_"&amp;$AZ$9,データシート3!A:AB,MATCH("ea_"&amp;"太陽光（建物系）"&amp;"_年間発電",データシート3!$A$1:$AB$1,0),0)/10^3+VLOOKUP(BC247&amp;"_"&amp;$AZ$9,データシート3!A:AB,MATCH("ea_"&amp;"太陽光（土地系）"&amp;"_年間発電",データシート3!$A$1:$AB$1,0),0)/10^3</f>
        <v>#N/A</v>
      </c>
      <c r="BF247" s="33" t="e">
        <f>VLOOKUP(BC247&amp;"_"&amp;$AZ$9,データシート3!A:AB,MATCH("ea_"&amp;"風力（陸上）"&amp;"_年間発電",データシート3!$A$1:$AB$1,0),0)/10^3</f>
        <v>#N/A</v>
      </c>
      <c r="BG247" s="33" t="e">
        <f>VLOOKUP(BC247&amp;"_"&amp;$AZ$9,データシート3!A:AB,MATCH("ea_"&amp;"中小水（河川）"&amp;"_年間発電",データシート3!$A$1:$AB$1,0),0)/10^3+VLOOKUP(BC247&amp;"_"&amp;$AZ$9,データシート3!A:AB,MATCH("ea_"&amp;"中小水（農業用水路）"&amp;"_年間発電",データシート3!$A$1:$AB$1,0),0)/10^3</f>
        <v>#N/A</v>
      </c>
      <c r="BH247" s="33" t="e">
        <f>VLOOKUP(BC247&amp;"_"&amp;$AZ$9,データシート3!A:AB,MATCH("ea_"&amp;"地熱（蒸気フラッシュ発電）"&amp;"_年間発電",データシート3!$A$1:$AB$1,0),0)/10^3+VLOOKUP(BC247&amp;"_"&amp;$AZ$9,データシート3!A:AB,MATCH("ea_"&amp;"地熱（バイナリー発電）"&amp;"_年間発電",データシート3!$A$1:$AB$1,0),0)/10^3+VLOOKUP(BC247&amp;"_"&amp;$AZ$9,データシート3!A:AB,MATCH("ea_"&amp;"地熱（低温バイナリー発電）"&amp;"_年間発電",データシート3!$A$1:$AB$1,0),0)/10^3</f>
        <v>#N/A</v>
      </c>
      <c r="BI247" s="33" t="e">
        <f t="shared" si="43"/>
        <v>#N/A</v>
      </c>
      <c r="BJ247" s="33" t="e">
        <f>(VLOOKUP($BC247&amp;"_"&amp;$AZ$8,データシート3!$A:$AN,MATCH("da_合計",データシート3!$A$1:$AN$1,0),0))/10^3</f>
        <v>#N/A</v>
      </c>
      <c r="BK247" s="33" t="e">
        <f t="shared" si="44"/>
        <v>#N/A</v>
      </c>
      <c r="BL247" s="33" t="e">
        <f t="shared" si="45"/>
        <v>#N/A</v>
      </c>
      <c r="BM247" s="33" t="e">
        <f t="shared" si="46"/>
        <v>#N/A</v>
      </c>
    </row>
    <row r="248" spans="50:65">
      <c r="AX248" s="18">
        <f>比較地域マスタ!AD183</f>
        <v>0</v>
      </c>
      <c r="AY248" s="18" t="str">
        <f>IF(IFERROR(比較地域マスタ!$AE183,"")=0,"",IFERROR(比較地域マスタ!$AE183,""))</f>
        <v/>
      </c>
      <c r="BA248" s="22">
        <v>177</v>
      </c>
      <c r="BB248" s="22">
        <v>2</v>
      </c>
      <c r="BC248" s="18">
        <f t="shared" si="47"/>
        <v>0</v>
      </c>
      <c r="BD248" s="18" t="str">
        <f t="shared" si="47"/>
        <v/>
      </c>
      <c r="BE248" s="33" t="e">
        <f>VLOOKUP(BC248&amp;"_"&amp;$AZ$9,データシート3!A:AB,MATCH("ea_"&amp;"太陽光（建物系）"&amp;"_年間発電",データシート3!$A$1:$AB$1,0),0)/10^3+VLOOKUP(BC248&amp;"_"&amp;$AZ$9,データシート3!A:AB,MATCH("ea_"&amp;"太陽光（土地系）"&amp;"_年間発電",データシート3!$A$1:$AB$1,0),0)/10^3</f>
        <v>#N/A</v>
      </c>
      <c r="BF248" s="33" t="e">
        <f>VLOOKUP(BC248&amp;"_"&amp;$AZ$9,データシート3!A:AB,MATCH("ea_"&amp;"風力（陸上）"&amp;"_年間発電",データシート3!$A$1:$AB$1,0),0)/10^3</f>
        <v>#N/A</v>
      </c>
      <c r="BG248" s="33" t="e">
        <f>VLOOKUP(BC248&amp;"_"&amp;$AZ$9,データシート3!A:AB,MATCH("ea_"&amp;"中小水（河川）"&amp;"_年間発電",データシート3!$A$1:$AB$1,0),0)/10^3+VLOOKUP(BC248&amp;"_"&amp;$AZ$9,データシート3!A:AB,MATCH("ea_"&amp;"中小水（農業用水路）"&amp;"_年間発電",データシート3!$A$1:$AB$1,0),0)/10^3</f>
        <v>#N/A</v>
      </c>
      <c r="BH248" s="33" t="e">
        <f>VLOOKUP(BC248&amp;"_"&amp;$AZ$9,データシート3!A:AB,MATCH("ea_"&amp;"地熱（蒸気フラッシュ発電）"&amp;"_年間発電",データシート3!$A$1:$AB$1,0),0)/10^3+VLOOKUP(BC248&amp;"_"&amp;$AZ$9,データシート3!A:AB,MATCH("ea_"&amp;"地熱（バイナリー発電）"&amp;"_年間発電",データシート3!$A$1:$AB$1,0),0)/10^3+VLOOKUP(BC248&amp;"_"&amp;$AZ$9,データシート3!A:AB,MATCH("ea_"&amp;"地熱（低温バイナリー発電）"&amp;"_年間発電",データシート3!$A$1:$AB$1,0),0)/10^3</f>
        <v>#N/A</v>
      </c>
      <c r="BI248" s="33" t="e">
        <f t="shared" si="43"/>
        <v>#N/A</v>
      </c>
      <c r="BJ248" s="33" t="e">
        <f>(VLOOKUP($BC248&amp;"_"&amp;$AZ$8,データシート3!$A:$AN,MATCH("da_合計",データシート3!$A$1:$AN$1,0),0))/10^3</f>
        <v>#N/A</v>
      </c>
      <c r="BK248" s="33" t="e">
        <f t="shared" si="44"/>
        <v>#N/A</v>
      </c>
      <c r="BL248" s="33" t="e">
        <f t="shared" si="45"/>
        <v>#N/A</v>
      </c>
      <c r="BM248" s="33" t="e">
        <f t="shared" si="46"/>
        <v>#N/A</v>
      </c>
    </row>
    <row r="249" spans="50:65">
      <c r="AX249" s="18">
        <f>比較地域マスタ!AD184</f>
        <v>0</v>
      </c>
      <c r="AY249" s="18" t="str">
        <f>IF(IFERROR(比較地域マスタ!$AE184,"")=0,"",IFERROR(比較地域マスタ!$AE184,""))</f>
        <v/>
      </c>
      <c r="BA249" s="22">
        <v>178</v>
      </c>
      <c r="BB249" s="22">
        <v>2</v>
      </c>
      <c r="BC249" s="18">
        <f t="shared" si="47"/>
        <v>0</v>
      </c>
      <c r="BD249" s="18" t="str">
        <f t="shared" si="47"/>
        <v/>
      </c>
      <c r="BE249" s="33" t="e">
        <f>VLOOKUP(BC249&amp;"_"&amp;$AZ$9,データシート3!A:AB,MATCH("ea_"&amp;"太陽光（建物系）"&amp;"_年間発電",データシート3!$A$1:$AB$1,0),0)/10^3+VLOOKUP(BC249&amp;"_"&amp;$AZ$9,データシート3!A:AB,MATCH("ea_"&amp;"太陽光（土地系）"&amp;"_年間発電",データシート3!$A$1:$AB$1,0),0)/10^3</f>
        <v>#N/A</v>
      </c>
      <c r="BF249" s="33" t="e">
        <f>VLOOKUP(BC249&amp;"_"&amp;$AZ$9,データシート3!A:AB,MATCH("ea_"&amp;"風力（陸上）"&amp;"_年間発電",データシート3!$A$1:$AB$1,0),0)/10^3</f>
        <v>#N/A</v>
      </c>
      <c r="BG249" s="33" t="e">
        <f>VLOOKUP(BC249&amp;"_"&amp;$AZ$9,データシート3!A:AB,MATCH("ea_"&amp;"中小水（河川）"&amp;"_年間発電",データシート3!$A$1:$AB$1,0),0)/10^3+VLOOKUP(BC249&amp;"_"&amp;$AZ$9,データシート3!A:AB,MATCH("ea_"&amp;"中小水（農業用水路）"&amp;"_年間発電",データシート3!$A$1:$AB$1,0),0)/10^3</f>
        <v>#N/A</v>
      </c>
      <c r="BH249" s="33" t="e">
        <f>VLOOKUP(BC249&amp;"_"&amp;$AZ$9,データシート3!A:AB,MATCH("ea_"&amp;"地熱（蒸気フラッシュ発電）"&amp;"_年間発電",データシート3!$A$1:$AB$1,0),0)/10^3+VLOOKUP(BC249&amp;"_"&amp;$AZ$9,データシート3!A:AB,MATCH("ea_"&amp;"地熱（バイナリー発電）"&amp;"_年間発電",データシート3!$A$1:$AB$1,0),0)/10^3+VLOOKUP(BC249&amp;"_"&amp;$AZ$9,データシート3!A:AB,MATCH("ea_"&amp;"地熱（低温バイナリー発電）"&amp;"_年間発電",データシート3!$A$1:$AB$1,0),0)/10^3</f>
        <v>#N/A</v>
      </c>
      <c r="BI249" s="33" t="e">
        <f t="shared" si="43"/>
        <v>#N/A</v>
      </c>
      <c r="BJ249" s="33" t="e">
        <f>(VLOOKUP($BC249&amp;"_"&amp;$AZ$8,データシート3!$A:$AN,MATCH("da_合計",データシート3!$A$1:$AN$1,0),0))/10^3</f>
        <v>#N/A</v>
      </c>
      <c r="BK249" s="33" t="e">
        <f t="shared" si="44"/>
        <v>#N/A</v>
      </c>
      <c r="BL249" s="33" t="e">
        <f t="shared" si="45"/>
        <v>#N/A</v>
      </c>
      <c r="BM249" s="33" t="e">
        <f t="shared" si="46"/>
        <v>#N/A</v>
      </c>
    </row>
    <row r="250" spans="50:65">
      <c r="AX250" s="18">
        <f>比較地域マスタ!AD185</f>
        <v>0</v>
      </c>
      <c r="AY250" s="18" t="str">
        <f>IF(IFERROR(比較地域マスタ!$AE185,"")=0,"",IFERROR(比較地域マスタ!$AE185,""))</f>
        <v/>
      </c>
      <c r="BA250" s="22">
        <v>179</v>
      </c>
      <c r="BB250" s="22">
        <v>2</v>
      </c>
      <c r="BC250" s="18">
        <f t="shared" si="47"/>
        <v>0</v>
      </c>
      <c r="BD250" s="18" t="str">
        <f t="shared" si="47"/>
        <v/>
      </c>
      <c r="BE250" s="33" t="e">
        <f>VLOOKUP(BC250&amp;"_"&amp;$AZ$9,データシート3!A:AB,MATCH("ea_"&amp;"太陽光（建物系）"&amp;"_年間発電",データシート3!$A$1:$AB$1,0),0)/10^3+VLOOKUP(BC250&amp;"_"&amp;$AZ$9,データシート3!A:AB,MATCH("ea_"&amp;"太陽光（土地系）"&amp;"_年間発電",データシート3!$A$1:$AB$1,0),0)/10^3</f>
        <v>#N/A</v>
      </c>
      <c r="BF250" s="33" t="e">
        <f>VLOOKUP(BC250&amp;"_"&amp;$AZ$9,データシート3!A:AB,MATCH("ea_"&amp;"風力（陸上）"&amp;"_年間発電",データシート3!$A$1:$AB$1,0),0)/10^3</f>
        <v>#N/A</v>
      </c>
      <c r="BG250" s="33" t="e">
        <f>VLOOKUP(BC250&amp;"_"&amp;$AZ$9,データシート3!A:AB,MATCH("ea_"&amp;"中小水（河川）"&amp;"_年間発電",データシート3!$A$1:$AB$1,0),0)/10^3+VLOOKUP(BC250&amp;"_"&amp;$AZ$9,データシート3!A:AB,MATCH("ea_"&amp;"中小水（農業用水路）"&amp;"_年間発電",データシート3!$A$1:$AB$1,0),0)/10^3</f>
        <v>#N/A</v>
      </c>
      <c r="BH250" s="33" t="e">
        <f>VLOOKUP(BC250&amp;"_"&amp;$AZ$9,データシート3!A:AB,MATCH("ea_"&amp;"地熱（蒸気フラッシュ発電）"&amp;"_年間発電",データシート3!$A$1:$AB$1,0),0)/10^3+VLOOKUP(BC250&amp;"_"&amp;$AZ$9,データシート3!A:AB,MATCH("ea_"&amp;"地熱（バイナリー発電）"&amp;"_年間発電",データシート3!$A$1:$AB$1,0),0)/10^3+VLOOKUP(BC250&amp;"_"&amp;$AZ$9,データシート3!A:AB,MATCH("ea_"&amp;"地熱（低温バイナリー発電）"&amp;"_年間発電",データシート3!$A$1:$AB$1,0),0)/10^3</f>
        <v>#N/A</v>
      </c>
      <c r="BI250" s="33" t="e">
        <f t="shared" si="43"/>
        <v>#N/A</v>
      </c>
      <c r="BJ250" s="33" t="e">
        <f>(VLOOKUP($BC250&amp;"_"&amp;$AZ$8,データシート3!$A:$AN,MATCH("da_合計",データシート3!$A$1:$AN$1,0),0))/10^3</f>
        <v>#N/A</v>
      </c>
      <c r="BK250" s="33" t="e">
        <f t="shared" si="44"/>
        <v>#N/A</v>
      </c>
      <c r="BL250" s="33" t="e">
        <f t="shared" si="45"/>
        <v>#N/A</v>
      </c>
      <c r="BM250" s="33" t="e">
        <f t="shared" si="46"/>
        <v>#N/A</v>
      </c>
    </row>
    <row r="251" spans="50:65">
      <c r="AX251" s="18">
        <f>比較地域マスタ!AD186</f>
        <v>0</v>
      </c>
      <c r="AY251" s="18" t="str">
        <f>IF(IFERROR(比較地域マスタ!$AE186,"")=0,"",IFERROR(比較地域マスタ!$AE186,""))</f>
        <v/>
      </c>
      <c r="BA251" s="22">
        <v>180</v>
      </c>
      <c r="BB251" s="22">
        <v>2</v>
      </c>
      <c r="BC251" s="18">
        <f t="shared" si="47"/>
        <v>0</v>
      </c>
      <c r="BD251" s="18" t="str">
        <f t="shared" si="47"/>
        <v/>
      </c>
      <c r="BE251" s="33" t="e">
        <f>VLOOKUP(BC251&amp;"_"&amp;$AZ$9,データシート3!A:AB,MATCH("ea_"&amp;"太陽光（建物系）"&amp;"_年間発電",データシート3!$A$1:$AB$1,0),0)/10^3+VLOOKUP(BC251&amp;"_"&amp;$AZ$9,データシート3!A:AB,MATCH("ea_"&amp;"太陽光（土地系）"&amp;"_年間発電",データシート3!$A$1:$AB$1,0),0)/10^3</f>
        <v>#N/A</v>
      </c>
      <c r="BF251" s="33" t="e">
        <f>VLOOKUP(BC251&amp;"_"&amp;$AZ$9,データシート3!A:AB,MATCH("ea_"&amp;"風力（陸上）"&amp;"_年間発電",データシート3!$A$1:$AB$1,0),0)/10^3</f>
        <v>#N/A</v>
      </c>
      <c r="BG251" s="33" t="e">
        <f>VLOOKUP(BC251&amp;"_"&amp;$AZ$9,データシート3!A:AB,MATCH("ea_"&amp;"中小水（河川）"&amp;"_年間発電",データシート3!$A$1:$AB$1,0),0)/10^3+VLOOKUP(BC251&amp;"_"&amp;$AZ$9,データシート3!A:AB,MATCH("ea_"&amp;"中小水（農業用水路）"&amp;"_年間発電",データシート3!$A$1:$AB$1,0),0)/10^3</f>
        <v>#N/A</v>
      </c>
      <c r="BH251" s="33" t="e">
        <f>VLOOKUP(BC251&amp;"_"&amp;$AZ$9,データシート3!A:AB,MATCH("ea_"&amp;"地熱（蒸気フラッシュ発電）"&amp;"_年間発電",データシート3!$A$1:$AB$1,0),0)/10^3+VLOOKUP(BC251&amp;"_"&amp;$AZ$9,データシート3!A:AB,MATCH("ea_"&amp;"地熱（バイナリー発電）"&amp;"_年間発電",データシート3!$A$1:$AB$1,0),0)/10^3+VLOOKUP(BC251&amp;"_"&amp;$AZ$9,データシート3!A:AB,MATCH("ea_"&amp;"地熱（低温バイナリー発電）"&amp;"_年間発電",データシート3!$A$1:$AB$1,0),0)/10^3</f>
        <v>#N/A</v>
      </c>
      <c r="BI251" s="33" t="e">
        <f t="shared" si="43"/>
        <v>#N/A</v>
      </c>
      <c r="BJ251" s="33" t="e">
        <f>(VLOOKUP($BC251&amp;"_"&amp;$AZ$8,データシート3!$A:$AN,MATCH("da_合計",データシート3!$A$1:$AN$1,0),0))/10^3</f>
        <v>#N/A</v>
      </c>
      <c r="BK251" s="33" t="e">
        <f t="shared" si="44"/>
        <v>#N/A</v>
      </c>
      <c r="BL251" s="33" t="e">
        <f t="shared" si="45"/>
        <v>#N/A</v>
      </c>
      <c r="BM251" s="33" t="e">
        <f t="shared" si="46"/>
        <v>#N/A</v>
      </c>
    </row>
  </sheetData>
  <mergeCells count="1">
    <mergeCell ref="AK3:AT3"/>
  </mergeCells>
  <phoneticPr fontId="7"/>
  <printOptions horizontalCentered="1"/>
  <pageMargins left="0.23622047244094491" right="0.23622047244094491" top="0.74803149606299213" bottom="0.74803149606299213" header="0.31496062992125984" footer="0.31496062992125984"/>
  <pageSetup paperSize="8" scale="15" orientation="portrait" cellComments="atEnd" horizontalDpi="300" verticalDpi="300" r:id="rId1"/>
  <colBreaks count="1" manualBreakCount="1">
    <brk id="4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D4229-9BEF-49F6-A01A-5A09D4721F63}">
  <sheetPr codeName="Sheet10">
    <tabColor theme="2" tint="-9.9978637043366805E-2"/>
    <pageSetUpPr fitToPage="1"/>
  </sheetPr>
  <dimension ref="B1:AD150"/>
  <sheetViews>
    <sheetView showGridLines="0" view="pageBreakPreview" zoomScale="60" zoomScaleNormal="60" workbookViewId="0"/>
  </sheetViews>
  <sheetFormatPr defaultColWidth="9.33203125" defaultRowHeight="12"/>
  <cols>
    <col min="1" max="1" width="1.33203125" style="16" customWidth="1"/>
    <col min="2" max="3" width="5.5" style="16" customWidth="1"/>
    <col min="4" max="4" width="57.33203125" style="16" customWidth="1"/>
    <col min="5" max="5" width="10.33203125" style="16" customWidth="1"/>
    <col min="6" max="6" width="21" style="16" customWidth="1"/>
    <col min="7" max="28" width="13.83203125" style="16" customWidth="1"/>
    <col min="29" max="29" width="0.5" style="16" customWidth="1"/>
    <col min="30" max="16384" width="9.33203125" style="16"/>
  </cols>
  <sheetData>
    <row r="1" spans="2:30" ht="35.25">
      <c r="B1" s="31" t="s">
        <v>511</v>
      </c>
      <c r="G1" s="1044"/>
      <c r="H1" s="1044"/>
      <c r="I1" s="1044"/>
      <c r="J1" s="1044"/>
      <c r="K1" s="1044"/>
      <c r="L1" s="1044"/>
      <c r="M1" s="1044"/>
      <c r="N1" s="1044"/>
      <c r="O1" s="1044"/>
      <c r="P1" s="1044"/>
      <c r="Q1" s="1044"/>
      <c r="R1" s="1044"/>
      <c r="S1" s="1044"/>
      <c r="T1" s="1044"/>
      <c r="U1" s="1044"/>
      <c r="V1" s="1045"/>
      <c r="W1" s="1044"/>
      <c r="X1" s="1044"/>
      <c r="Y1" s="1044"/>
      <c r="Z1" s="1044"/>
      <c r="AA1" s="1044"/>
      <c r="AB1" s="1044"/>
    </row>
    <row r="2" spans="2:30" s="22" customFormat="1" ht="33">
      <c r="C2" s="694"/>
      <c r="D2" s="22" t="str">
        <f>年度マスタ!J4</f>
        <v>牟岐町</v>
      </c>
      <c r="G2" s="695" t="s">
        <v>260</v>
      </c>
      <c r="H2" s="695"/>
      <c r="I2" s="695"/>
      <c r="J2" s="695"/>
      <c r="K2" s="695"/>
      <c r="L2" s="695"/>
      <c r="M2" s="695"/>
      <c r="N2" s="695"/>
      <c r="O2" s="695"/>
      <c r="P2" s="695"/>
      <c r="Q2" s="695"/>
      <c r="R2" s="695" t="s">
        <v>261</v>
      </c>
      <c r="S2" s="695"/>
      <c r="T2" s="695"/>
      <c r="U2" s="695"/>
      <c r="V2" s="695"/>
      <c r="W2" s="695"/>
      <c r="X2" s="695"/>
      <c r="Y2" s="695"/>
      <c r="Z2" s="695"/>
      <c r="AA2" s="695"/>
      <c r="AB2" s="695"/>
      <c r="AC2" s="695"/>
      <c r="AD2" s="695"/>
    </row>
    <row r="3" spans="2:30" s="693" customFormat="1" ht="11.45" customHeight="1" thickBot="1">
      <c r="D3" s="1044" t="str">
        <f>年度マスタ!K4</f>
        <v>36383</v>
      </c>
      <c r="G3" s="1044" t="s">
        <v>1551</v>
      </c>
      <c r="H3" s="1044" t="s">
        <v>179</v>
      </c>
      <c r="I3" s="1044" t="s">
        <v>180</v>
      </c>
      <c r="J3" s="1044" t="s">
        <v>181</v>
      </c>
      <c r="K3" s="1044" t="s">
        <v>182</v>
      </c>
      <c r="L3" s="1044" t="s">
        <v>155</v>
      </c>
      <c r="M3" s="1044" t="s">
        <v>156</v>
      </c>
      <c r="N3" s="1046" t="s">
        <v>183</v>
      </c>
      <c r="O3" s="1046" t="s">
        <v>512</v>
      </c>
      <c r="P3" s="1046" t="s">
        <v>513</v>
      </c>
      <c r="Q3" s="1046" t="s">
        <v>247</v>
      </c>
      <c r="R3" s="1044" t="s">
        <v>1551</v>
      </c>
      <c r="S3" s="1044" t="s">
        <v>179</v>
      </c>
      <c r="T3" s="1044" t="s">
        <v>180</v>
      </c>
      <c r="U3" s="1044" t="s">
        <v>181</v>
      </c>
      <c r="V3" s="1044" t="s">
        <v>182</v>
      </c>
      <c r="W3" s="1044" t="s">
        <v>155</v>
      </c>
      <c r="X3" s="1044" t="s">
        <v>156</v>
      </c>
      <c r="Y3" s="1046" t="s">
        <v>183</v>
      </c>
      <c r="Z3" s="1046" t="s">
        <v>512</v>
      </c>
      <c r="AA3" s="1046" t="s">
        <v>513</v>
      </c>
      <c r="AB3" s="1046" t="s">
        <v>247</v>
      </c>
    </row>
    <row r="4" spans="2:30" s="696" customFormat="1" ht="28.5" customHeight="1">
      <c r="B4" s="1160" t="s">
        <v>514</v>
      </c>
      <c r="C4" s="1161"/>
      <c r="D4" s="1161"/>
      <c r="E4" s="1161"/>
      <c r="F4" s="1162"/>
      <c r="G4" s="1163" t="s">
        <v>515</v>
      </c>
      <c r="H4" s="1164"/>
      <c r="I4" s="1164"/>
      <c r="J4" s="1164"/>
      <c r="K4" s="1164"/>
      <c r="L4" s="1164"/>
      <c r="M4" s="1164"/>
      <c r="N4" s="1164"/>
      <c r="O4" s="1164"/>
      <c r="P4" s="1164"/>
      <c r="Q4" s="1175"/>
      <c r="R4" s="1163" t="s">
        <v>516</v>
      </c>
      <c r="S4" s="1164"/>
      <c r="T4" s="1164"/>
      <c r="U4" s="1164"/>
      <c r="V4" s="1164"/>
      <c r="W4" s="1164"/>
      <c r="X4" s="1164"/>
      <c r="Y4" s="1164"/>
      <c r="Z4" s="1164"/>
      <c r="AA4" s="1164"/>
      <c r="AB4" s="1165"/>
    </row>
    <row r="5" spans="2:30" s="696" customFormat="1" ht="28.5" customHeight="1">
      <c r="B5" s="1169" t="s">
        <v>267</v>
      </c>
      <c r="C5" s="1171" t="s">
        <v>268</v>
      </c>
      <c r="D5" s="1172"/>
      <c r="E5" s="1171" t="s">
        <v>517</v>
      </c>
      <c r="F5" s="1172"/>
      <c r="G5" s="1166"/>
      <c r="H5" s="1167"/>
      <c r="I5" s="1167"/>
      <c r="J5" s="1167"/>
      <c r="K5" s="1167"/>
      <c r="L5" s="1167"/>
      <c r="M5" s="1167"/>
      <c r="N5" s="1167"/>
      <c r="O5" s="1167"/>
      <c r="P5" s="1167"/>
      <c r="Q5" s="1176"/>
      <c r="R5" s="1166"/>
      <c r="S5" s="1167"/>
      <c r="T5" s="1167"/>
      <c r="U5" s="1167"/>
      <c r="V5" s="1167"/>
      <c r="W5" s="1167"/>
      <c r="X5" s="1167"/>
      <c r="Y5" s="1167"/>
      <c r="Z5" s="1167"/>
      <c r="AA5" s="1167"/>
      <c r="AB5" s="1168"/>
    </row>
    <row r="6" spans="2:30" s="696" customFormat="1" ht="43.5" customHeight="1" thickBot="1">
      <c r="B6" s="1170"/>
      <c r="C6" s="1173"/>
      <c r="D6" s="1174"/>
      <c r="E6" s="1173"/>
      <c r="F6" s="1174"/>
      <c r="G6" s="1047" t="s">
        <v>1612</v>
      </c>
      <c r="H6" s="1047" t="s">
        <v>1613</v>
      </c>
      <c r="I6" s="1047" t="s">
        <v>1614</v>
      </c>
      <c r="J6" s="1048" t="s">
        <v>518</v>
      </c>
      <c r="K6" s="1048" t="s">
        <v>519</v>
      </c>
      <c r="L6" s="1048" t="s">
        <v>1615</v>
      </c>
      <c r="M6" s="1048" t="s">
        <v>1616</v>
      </c>
      <c r="N6" s="1047" t="s">
        <v>1617</v>
      </c>
      <c r="O6" s="1047" t="s">
        <v>1618</v>
      </c>
      <c r="P6" s="1047" t="s">
        <v>1619</v>
      </c>
      <c r="Q6" s="1049" t="s">
        <v>1620</v>
      </c>
      <c r="R6" s="1047" t="s">
        <v>1612</v>
      </c>
      <c r="S6" s="1047" t="s">
        <v>1613</v>
      </c>
      <c r="T6" s="1047" t="s">
        <v>1614</v>
      </c>
      <c r="U6" s="1048" t="s">
        <v>518</v>
      </c>
      <c r="V6" s="1048" t="s">
        <v>519</v>
      </c>
      <c r="W6" s="1048" t="s">
        <v>1615</v>
      </c>
      <c r="X6" s="1048" t="s">
        <v>1616</v>
      </c>
      <c r="Y6" s="1047" t="s">
        <v>1617</v>
      </c>
      <c r="Z6" s="1047" t="s">
        <v>1618</v>
      </c>
      <c r="AA6" s="1047" t="s">
        <v>1619</v>
      </c>
      <c r="AB6" s="1050" t="s">
        <v>1620</v>
      </c>
      <c r="AC6" s="697"/>
    </row>
    <row r="7" spans="2:30" s="21" customFormat="1" ht="20.45" customHeight="1" thickTop="1">
      <c r="B7" s="1157" t="s">
        <v>112</v>
      </c>
      <c r="C7" s="1158"/>
      <c r="D7" s="1159"/>
      <c r="E7" s="698"/>
      <c r="F7" s="699"/>
      <c r="G7" s="700">
        <f t="shared" ref="G7:AB7" si="0">SUM(G8:G13)</f>
        <v>0</v>
      </c>
      <c r="H7" s="701">
        <f t="shared" si="0"/>
        <v>0</v>
      </c>
      <c r="I7" s="701">
        <f t="shared" si="0"/>
        <v>0</v>
      </c>
      <c r="J7" s="701">
        <f t="shared" si="0"/>
        <v>0</v>
      </c>
      <c r="K7" s="702">
        <f t="shared" si="0"/>
        <v>0</v>
      </c>
      <c r="L7" s="702">
        <f t="shared" si="0"/>
        <v>0</v>
      </c>
      <c r="M7" s="702">
        <f t="shared" si="0"/>
        <v>0</v>
      </c>
      <c r="N7" s="702">
        <f t="shared" si="0"/>
        <v>0</v>
      </c>
      <c r="O7" s="702">
        <f>SUM(O8:O13)</f>
        <v>0</v>
      </c>
      <c r="P7" s="702">
        <f t="shared" si="0"/>
        <v>0</v>
      </c>
      <c r="Q7" s="703">
        <f>SUM(Q8:Q13)</f>
        <v>0</v>
      </c>
      <c r="R7" s="909">
        <f t="shared" si="0"/>
        <v>0</v>
      </c>
      <c r="S7" s="910">
        <f t="shared" si="0"/>
        <v>0</v>
      </c>
      <c r="T7" s="910">
        <f t="shared" si="0"/>
        <v>0</v>
      </c>
      <c r="U7" s="910">
        <f t="shared" si="0"/>
        <v>0</v>
      </c>
      <c r="V7" s="910">
        <f t="shared" si="0"/>
        <v>0</v>
      </c>
      <c r="W7" s="910">
        <f t="shared" si="0"/>
        <v>0</v>
      </c>
      <c r="X7" s="910">
        <f t="shared" si="0"/>
        <v>0</v>
      </c>
      <c r="Y7" s="910">
        <f t="shared" si="0"/>
        <v>0</v>
      </c>
      <c r="Z7" s="910">
        <f>SUM(Z8:Z13)</f>
        <v>0</v>
      </c>
      <c r="AA7" s="910">
        <f>SUM(AA8:AA13)</f>
        <v>0</v>
      </c>
      <c r="AB7" s="911">
        <f t="shared" si="0"/>
        <v>0</v>
      </c>
    </row>
    <row r="8" spans="2:30" s="21" customFormat="1" ht="20.45" customHeight="1">
      <c r="B8" s="704"/>
      <c r="C8" s="705" t="s">
        <v>121</v>
      </c>
      <c r="D8" s="706"/>
      <c r="E8" s="705"/>
      <c r="F8" s="706"/>
      <c r="G8" s="707">
        <f>VLOOKUP($D$3&amp;"_"&amp;G$3,データシート1!$A:$BU,MATCH($G$2&amp;"_"&amp;$C8,データシート1!$A$1:$BU$1,0),0)</f>
        <v>0</v>
      </c>
      <c r="H8" s="708">
        <f>VLOOKUP($D$3&amp;"_"&amp;H$3,データシート1!$A:$BU,MATCH($G$2&amp;"_"&amp;$C8,データシート1!$A$1:$BU$1,0),0)</f>
        <v>0</v>
      </c>
      <c r="I8" s="708">
        <f>VLOOKUP($D$3&amp;"_"&amp;I$3,データシート1!$A:$BU,MATCH($G$2&amp;"_"&amp;$C8,データシート1!$A$1:$BU$1,0),0)</f>
        <v>0</v>
      </c>
      <c r="J8" s="708">
        <f>VLOOKUP($D$3&amp;"_"&amp;J$3,データシート1!$A:$BU,MATCH($G$2&amp;"_"&amp;$C8,データシート1!$A$1:$BU$1,0),0)</f>
        <v>0</v>
      </c>
      <c r="K8" s="709">
        <f>VLOOKUP($D$3&amp;"_"&amp;K$3,データシート1!$A:$BU,MATCH($G$2&amp;"_"&amp;$C8,データシート1!$A$1:$BU$1,0),0)</f>
        <v>0</v>
      </c>
      <c r="L8" s="709">
        <f>VLOOKUP($D$3&amp;"_"&amp;L$3,データシート1!$A:$BU,MATCH($G$2&amp;"_"&amp;$C8,データシート1!$A$1:$BU$1,0),0)</f>
        <v>0</v>
      </c>
      <c r="M8" s="709">
        <f>VLOOKUP($D$3&amp;"_"&amp;M$3,データシート1!$A:$BU,MATCH($G$2&amp;"_"&amp;$C8,データシート1!$A$1:$BU$1,0),0)</f>
        <v>0</v>
      </c>
      <c r="N8" s="709">
        <f>VLOOKUP($D$3&amp;"_"&amp;N$3,データシート1!$A:$BU,MATCH($G$2&amp;"_"&amp;$C8,データシート1!$A$1:$BU$1,0),0)</f>
        <v>0</v>
      </c>
      <c r="O8" s="709">
        <f>VLOOKUP($D$3&amp;"_"&amp;O$3,データシート1!$A:$BU,MATCH($G$2&amp;"_"&amp;$C8,データシート1!$A$1:$BU$1,0),0)</f>
        <v>0</v>
      </c>
      <c r="P8" s="709">
        <f>VLOOKUP($D$3&amp;"_"&amp;P$3,データシート1!$A:$BU,MATCH($G$2&amp;"_"&amp;$C8,データシート1!$A$1:$BU$1,0),0)</f>
        <v>0</v>
      </c>
      <c r="Q8" s="710">
        <f>VLOOKUP($D$3&amp;"_"&amp;Q$3,データシート1!$A:$BU,MATCH($G$2&amp;"_"&amp;$C8,データシート1!$A$1:$BU$1,0),0)</f>
        <v>0</v>
      </c>
      <c r="R8" s="912">
        <f>VLOOKUP($D$3&amp;"_"&amp;R$3,データシート1!$A:$BU,MATCH($R$2&amp;"_"&amp;$C8,データシート1!$A$1:$BU$1,0),0)</f>
        <v>0</v>
      </c>
      <c r="S8" s="913">
        <f>VLOOKUP($D$3&amp;"_"&amp;S$3,データシート1!$A:$BU,MATCH($R$2&amp;"_"&amp;$C8,データシート1!$A$1:$BU$1,0),0)</f>
        <v>0</v>
      </c>
      <c r="T8" s="913">
        <f>VLOOKUP($D$3&amp;"_"&amp;T$3,データシート1!$A:$BU,MATCH($R$2&amp;"_"&amp;$C8,データシート1!$A$1:$BU$1,0),0)</f>
        <v>0</v>
      </c>
      <c r="U8" s="913">
        <f>VLOOKUP($D$3&amp;"_"&amp;U$3,データシート1!$A:$BU,MATCH($R$2&amp;"_"&amp;$C8,データシート1!$A$1:$BU$1,0),0)</f>
        <v>0</v>
      </c>
      <c r="V8" s="913">
        <f>VLOOKUP($D$3&amp;"_"&amp;V$3,データシート1!$A:$BU,MATCH($R$2&amp;"_"&amp;$C8,データシート1!$A$1:$BU$1,0),0)</f>
        <v>0</v>
      </c>
      <c r="W8" s="913">
        <f>VLOOKUP($D$3&amp;"_"&amp;W$3,データシート1!$A:$BU,MATCH($R$2&amp;"_"&amp;$C8,データシート1!$A$1:$BU$1,0),0)</f>
        <v>0</v>
      </c>
      <c r="X8" s="913">
        <f>VLOOKUP($D$3&amp;"_"&amp;X$3,データシート1!$A:$BU,MATCH($R$2&amp;"_"&amp;$C8,データシート1!$A$1:$BU$1,0),0)</f>
        <v>0</v>
      </c>
      <c r="Y8" s="913">
        <f>VLOOKUP($D$3&amp;"_"&amp;Y$3,データシート1!$A:$BU,MATCH($R$2&amp;"_"&amp;$C8,データシート1!$A$1:$BU$1,0),0)</f>
        <v>0</v>
      </c>
      <c r="Z8" s="913">
        <f>VLOOKUP($D$3&amp;"_"&amp;Z$3,データシート1!$A:$BU,MATCH($R$2&amp;"_"&amp;$C8,データシート1!$A$1:$BU$1,0),0)</f>
        <v>0</v>
      </c>
      <c r="AA8" s="913">
        <f>VLOOKUP($D$3&amp;"_"&amp;AA$3,データシート1!$A:$BU,MATCH($R$2&amp;"_"&amp;$C8,データシート1!$A$1:$BU$1,0),0)</f>
        <v>0</v>
      </c>
      <c r="AB8" s="914">
        <f>VLOOKUP($D$3&amp;"_"&amp;AB$3,データシート1!$A:$BU,MATCH($R$2&amp;"_"&amp;$C8,データシート1!$A$1:$BU$1,0),0)</f>
        <v>0</v>
      </c>
    </row>
    <row r="9" spans="2:30" s="21" customFormat="1" ht="20.45" customHeight="1">
      <c r="B9" s="704"/>
      <c r="C9" s="711" t="s">
        <v>194</v>
      </c>
      <c r="D9" s="712"/>
      <c r="E9" s="711"/>
      <c r="F9" s="712"/>
      <c r="G9" s="713">
        <f>VLOOKUP($D$3&amp;"_"&amp;G$3,データシート1!$A:$BU,MATCH($G$2&amp;"_"&amp;$C9,データシート1!$A$1:$BU$1,0),0)</f>
        <v>0</v>
      </c>
      <c r="H9" s="714">
        <f>VLOOKUP($D$3&amp;"_"&amp;H$3,データシート1!$A:$BU,MATCH($G$2&amp;"_"&amp;$C9,データシート1!$A$1:$BU$1,0),0)</f>
        <v>0</v>
      </c>
      <c r="I9" s="714">
        <f>VLOOKUP($D$3&amp;"_"&amp;I$3,データシート1!$A:$BU,MATCH($G$2&amp;"_"&amp;$C9,データシート1!$A$1:$BU$1,0),0)</f>
        <v>0</v>
      </c>
      <c r="J9" s="714">
        <f>VLOOKUP($D$3&amp;"_"&amp;J$3,データシート1!$A:$BU,MATCH($G$2&amp;"_"&amp;$C9,データシート1!$A$1:$BU$1,0),0)</f>
        <v>0</v>
      </c>
      <c r="K9" s="715">
        <f>VLOOKUP($D$3&amp;"_"&amp;K$3,データシート1!$A:$BU,MATCH($G$2&amp;"_"&amp;$C9,データシート1!$A$1:$BU$1,0),0)</f>
        <v>0</v>
      </c>
      <c r="L9" s="715">
        <f>VLOOKUP($D$3&amp;"_"&amp;L$3,データシート1!$A:$BU,MATCH($G$2&amp;"_"&amp;$C9,データシート1!$A$1:$BU$1,0),0)</f>
        <v>0</v>
      </c>
      <c r="M9" s="715">
        <f>VLOOKUP($D$3&amp;"_"&amp;M$3,データシート1!$A:$BU,MATCH($G$2&amp;"_"&amp;$C9,データシート1!$A$1:$BU$1,0),0)</f>
        <v>0</v>
      </c>
      <c r="N9" s="715">
        <f>VLOOKUP($D$3&amp;"_"&amp;N$3,データシート1!$A:$BU,MATCH($G$2&amp;"_"&amp;$C9,データシート1!$A$1:$BU$1,0),0)</f>
        <v>0</v>
      </c>
      <c r="O9" s="715">
        <f>VLOOKUP($D$3&amp;"_"&amp;O$3,データシート1!$A:$BU,MATCH($G$2&amp;"_"&amp;$C9,データシート1!$A$1:$BU$1,0),0)</f>
        <v>0</v>
      </c>
      <c r="P9" s="715">
        <f>VLOOKUP($D$3&amp;"_"&amp;P$3,データシート1!$A:$BU,MATCH($G$2&amp;"_"&amp;$C9,データシート1!$A$1:$BU$1,0),0)</f>
        <v>0</v>
      </c>
      <c r="Q9" s="716">
        <f>VLOOKUP($D$3&amp;"_"&amp;Q$3,データシート1!$A:$BU,MATCH($G$2&amp;"_"&amp;$C9,データシート1!$A$1:$BU$1,0),0)</f>
        <v>0</v>
      </c>
      <c r="R9" s="915">
        <f>VLOOKUP($D$3&amp;"_"&amp;R$3,データシート1!$A:$BU,MATCH($R$2&amp;"_"&amp;$C9,データシート1!$A$1:$BU$1,0),0)</f>
        <v>0</v>
      </c>
      <c r="S9" s="916">
        <f>VLOOKUP($D$3&amp;"_"&amp;S$3,データシート1!$A:$BU,MATCH($R$2&amp;"_"&amp;$C9,データシート1!$A$1:$BU$1,0),0)</f>
        <v>0</v>
      </c>
      <c r="T9" s="916">
        <f>VLOOKUP($D$3&amp;"_"&amp;T$3,データシート1!$A:$BU,MATCH($R$2&amp;"_"&amp;$C9,データシート1!$A$1:$BU$1,0),0)</f>
        <v>0</v>
      </c>
      <c r="U9" s="916">
        <f>VLOOKUP($D$3&amp;"_"&amp;U$3,データシート1!$A:$BU,MATCH($R$2&amp;"_"&amp;$C9,データシート1!$A$1:$BU$1,0),0)</f>
        <v>0</v>
      </c>
      <c r="V9" s="916">
        <f>VLOOKUP($D$3&amp;"_"&amp;V$3,データシート1!$A:$BU,MATCH($R$2&amp;"_"&amp;$C9,データシート1!$A$1:$BU$1,0),0)</f>
        <v>0</v>
      </c>
      <c r="W9" s="916">
        <f>VLOOKUP($D$3&amp;"_"&amp;W$3,データシート1!$A:$BU,MATCH($R$2&amp;"_"&amp;$C9,データシート1!$A$1:$BU$1,0),0)</f>
        <v>0</v>
      </c>
      <c r="X9" s="916">
        <f>VLOOKUP($D$3&amp;"_"&amp;X$3,データシート1!$A:$BU,MATCH($R$2&amp;"_"&amp;$C9,データシート1!$A$1:$BU$1,0),0)</f>
        <v>0</v>
      </c>
      <c r="Y9" s="916">
        <f>VLOOKUP($D$3&amp;"_"&amp;Y$3,データシート1!$A:$BU,MATCH($R$2&amp;"_"&amp;$C9,データシート1!$A$1:$BU$1,0),0)</f>
        <v>0</v>
      </c>
      <c r="Z9" s="916">
        <f>VLOOKUP($D$3&amp;"_"&amp;Z$3,データシート1!$A:$BU,MATCH($R$2&amp;"_"&amp;$C9,データシート1!$A$1:$BU$1,0),0)</f>
        <v>0</v>
      </c>
      <c r="AA9" s="916">
        <f>VLOOKUP($D$3&amp;"_"&amp;AA$3,データシート1!$A:$BU,MATCH($R$2&amp;"_"&amp;$C9,データシート1!$A$1:$BU$1,0),0)</f>
        <v>0</v>
      </c>
      <c r="AB9" s="917">
        <f>VLOOKUP($D$3&amp;"_"&amp;AB$3,データシート1!$A:$BU,MATCH($R$2&amp;"_"&amp;$C9,データシート1!$A$1:$BU$1,0),0)</f>
        <v>0</v>
      </c>
    </row>
    <row r="10" spans="2:30" s="21" customFormat="1" ht="20.45" customHeight="1">
      <c r="B10" s="704"/>
      <c r="C10" s="711" t="s">
        <v>116</v>
      </c>
      <c r="D10" s="712"/>
      <c r="E10" s="711"/>
      <c r="F10" s="712"/>
      <c r="G10" s="713">
        <f>VLOOKUP($D$3&amp;"_"&amp;G$3,データシート1!$A:$BU,MATCH($G$2&amp;"_"&amp;$C10,データシート1!$A$1:$BU$1,0),0)</f>
        <v>0</v>
      </c>
      <c r="H10" s="714">
        <f>VLOOKUP($D$3&amp;"_"&amp;H$3,データシート1!$A:$BU,MATCH($G$2&amp;"_"&amp;$C10,データシート1!$A$1:$BU$1,0),0)</f>
        <v>0</v>
      </c>
      <c r="I10" s="714">
        <f>VLOOKUP($D$3&amp;"_"&amp;I$3,データシート1!$A:$BU,MATCH($G$2&amp;"_"&amp;$C10,データシート1!$A$1:$BU$1,0),0)</f>
        <v>0</v>
      </c>
      <c r="J10" s="714">
        <f>VLOOKUP($D$3&amp;"_"&amp;J$3,データシート1!$A:$BU,MATCH($G$2&amp;"_"&amp;$C10,データシート1!$A$1:$BU$1,0),0)</f>
        <v>0</v>
      </c>
      <c r="K10" s="715">
        <f>VLOOKUP($D$3&amp;"_"&amp;K$3,データシート1!$A:$BU,MATCH($G$2&amp;"_"&amp;$C10,データシート1!$A$1:$BU$1,0),0)</f>
        <v>0</v>
      </c>
      <c r="L10" s="715">
        <f>VLOOKUP($D$3&amp;"_"&amp;L$3,データシート1!$A:$BU,MATCH($G$2&amp;"_"&amp;$C10,データシート1!$A$1:$BU$1,0),0)</f>
        <v>0</v>
      </c>
      <c r="M10" s="715">
        <f>VLOOKUP($D$3&amp;"_"&amp;M$3,データシート1!$A:$BU,MATCH($G$2&amp;"_"&amp;$C10,データシート1!$A$1:$BU$1,0),0)</f>
        <v>0</v>
      </c>
      <c r="N10" s="715">
        <f>VLOOKUP($D$3&amp;"_"&amp;N$3,データシート1!$A:$BU,MATCH($G$2&amp;"_"&amp;$C10,データシート1!$A$1:$BU$1,0),0)</f>
        <v>0</v>
      </c>
      <c r="O10" s="715">
        <f>VLOOKUP($D$3&amp;"_"&amp;O$3,データシート1!$A:$BU,MATCH($G$2&amp;"_"&amp;$C10,データシート1!$A$1:$BU$1,0),0)</f>
        <v>0</v>
      </c>
      <c r="P10" s="715">
        <f>VLOOKUP($D$3&amp;"_"&amp;P$3,データシート1!$A:$BU,MATCH($G$2&amp;"_"&amp;$C10,データシート1!$A$1:$BU$1,0),0)</f>
        <v>0</v>
      </c>
      <c r="Q10" s="716">
        <f>VLOOKUP($D$3&amp;"_"&amp;Q$3,データシート1!$A:$BU,MATCH($G$2&amp;"_"&amp;$C10,データシート1!$A$1:$BU$1,0),0)</f>
        <v>0</v>
      </c>
      <c r="R10" s="915">
        <f>VLOOKUP($D$3&amp;"_"&amp;R$3,データシート1!$A:$BU,MATCH($R$2&amp;"_"&amp;$C10,データシート1!$A$1:$BU$1,0),0)</f>
        <v>0</v>
      </c>
      <c r="S10" s="916">
        <f>VLOOKUP($D$3&amp;"_"&amp;S$3,データシート1!$A:$BU,MATCH($R$2&amp;"_"&amp;$C10,データシート1!$A$1:$BU$1,0),0)</f>
        <v>0</v>
      </c>
      <c r="T10" s="916">
        <f>VLOOKUP($D$3&amp;"_"&amp;T$3,データシート1!$A:$BU,MATCH($R$2&amp;"_"&amp;$C10,データシート1!$A$1:$BU$1,0),0)</f>
        <v>0</v>
      </c>
      <c r="U10" s="916">
        <f>VLOOKUP($D$3&amp;"_"&amp;U$3,データシート1!$A:$BU,MATCH($R$2&amp;"_"&amp;$C10,データシート1!$A$1:$BU$1,0),0)</f>
        <v>0</v>
      </c>
      <c r="V10" s="916">
        <f>VLOOKUP($D$3&amp;"_"&amp;V$3,データシート1!$A:$BU,MATCH($R$2&amp;"_"&amp;$C10,データシート1!$A$1:$BU$1,0),0)</f>
        <v>0</v>
      </c>
      <c r="W10" s="916">
        <f>VLOOKUP($D$3&amp;"_"&amp;W$3,データシート1!$A:$BU,MATCH($R$2&amp;"_"&amp;$C10,データシート1!$A$1:$BU$1,0),0)</f>
        <v>0</v>
      </c>
      <c r="X10" s="916">
        <f>VLOOKUP($D$3&amp;"_"&amp;X$3,データシート1!$A:$BU,MATCH($R$2&amp;"_"&amp;$C10,データシート1!$A$1:$BU$1,0),0)</f>
        <v>0</v>
      </c>
      <c r="Y10" s="916">
        <f>VLOOKUP($D$3&amp;"_"&amp;Y$3,データシート1!$A:$BU,MATCH($R$2&amp;"_"&amp;$C10,データシート1!$A$1:$BU$1,0),0)</f>
        <v>0</v>
      </c>
      <c r="Z10" s="916">
        <f>VLOOKUP($D$3&amp;"_"&amp;Z$3,データシート1!$A:$BU,MATCH($R$2&amp;"_"&amp;$C10,データシート1!$A$1:$BU$1,0),0)</f>
        <v>0</v>
      </c>
      <c r="AA10" s="916">
        <f>VLOOKUP($D$3&amp;"_"&amp;AA$3,データシート1!$A:$BU,MATCH($R$2&amp;"_"&amp;$C10,データシート1!$A$1:$BU$1,0),0)</f>
        <v>0</v>
      </c>
      <c r="AB10" s="917">
        <f>VLOOKUP($D$3&amp;"_"&amp;AB$3,データシート1!$A:$BU,MATCH($R$2&amp;"_"&amp;$C10,データシート1!$A$1:$BU$1,0),0)</f>
        <v>0</v>
      </c>
    </row>
    <row r="11" spans="2:30" s="21" customFormat="1" ht="20.45" customHeight="1">
      <c r="B11" s="704"/>
      <c r="C11" s="711" t="s">
        <v>520</v>
      </c>
      <c r="D11" s="712"/>
      <c r="E11" s="711"/>
      <c r="F11" s="712"/>
      <c r="G11" s="713">
        <f>VLOOKUP($D$3&amp;"_"&amp;G$3,データシート1!$A:$BU,MATCH($G$2&amp;"_"&amp;$C11,データシート1!$A$1:$BU$1,0),0)</f>
        <v>0</v>
      </c>
      <c r="H11" s="714">
        <f>VLOOKUP($D$3&amp;"_"&amp;H$3,データシート1!$A:$BU,MATCH($G$2&amp;"_"&amp;$C11,データシート1!$A$1:$BU$1,0),0)</f>
        <v>0</v>
      </c>
      <c r="I11" s="714">
        <f>VLOOKUP($D$3&amp;"_"&amp;I$3,データシート1!$A:$BU,MATCH($G$2&amp;"_"&amp;$C11,データシート1!$A$1:$BU$1,0),0)</f>
        <v>0</v>
      </c>
      <c r="J11" s="714">
        <f>VLOOKUP($D$3&amp;"_"&amp;J$3,データシート1!$A:$BU,MATCH($G$2&amp;"_"&amp;$C11,データシート1!$A$1:$BU$1,0),0)</f>
        <v>0</v>
      </c>
      <c r="K11" s="715">
        <f>VLOOKUP($D$3&amp;"_"&amp;K$3,データシート1!$A:$BU,MATCH($G$2&amp;"_"&amp;$C11,データシート1!$A$1:$BU$1,0),0)</f>
        <v>0</v>
      </c>
      <c r="L11" s="715">
        <f>VLOOKUP($D$3&amp;"_"&amp;L$3,データシート1!$A:$BU,MATCH($G$2&amp;"_"&amp;$C11,データシート1!$A$1:$BU$1,0),0)</f>
        <v>0</v>
      </c>
      <c r="M11" s="715">
        <f>VLOOKUP($D$3&amp;"_"&amp;M$3,データシート1!$A:$BU,MATCH($G$2&amp;"_"&amp;$C11,データシート1!$A$1:$BU$1,0),0)</f>
        <v>0</v>
      </c>
      <c r="N11" s="715">
        <f>VLOOKUP($D$3&amp;"_"&amp;N$3,データシート1!$A:$BU,MATCH($G$2&amp;"_"&amp;$C11,データシート1!$A$1:$BU$1,0),0)</f>
        <v>0</v>
      </c>
      <c r="O11" s="715">
        <f>VLOOKUP($D$3&amp;"_"&amp;O$3,データシート1!$A:$BU,MATCH($G$2&amp;"_"&amp;$C11,データシート1!$A$1:$BU$1,0),0)</f>
        <v>0</v>
      </c>
      <c r="P11" s="715">
        <f>VLOOKUP($D$3&amp;"_"&amp;P$3,データシート1!$A:$BU,MATCH($G$2&amp;"_"&amp;$C11,データシート1!$A$1:$BU$1,0),0)</f>
        <v>0</v>
      </c>
      <c r="Q11" s="716">
        <f>VLOOKUP($D$3&amp;"_"&amp;Q$3,データシート1!$A:$BU,MATCH($G$2&amp;"_"&amp;$C11,データシート1!$A$1:$BU$1,0),0)</f>
        <v>0</v>
      </c>
      <c r="R11" s="915">
        <f>VLOOKUP($D$3&amp;"_"&amp;R$3,データシート1!$A:$BU,MATCH($R$2&amp;"_"&amp;$C11,データシート1!$A$1:$BU$1,0),0)</f>
        <v>0</v>
      </c>
      <c r="S11" s="916">
        <f>VLOOKUP($D$3&amp;"_"&amp;S$3,データシート1!$A:$BU,MATCH($R$2&amp;"_"&amp;$C11,データシート1!$A$1:$BU$1,0),0)</f>
        <v>0</v>
      </c>
      <c r="T11" s="916">
        <f>VLOOKUP($D$3&amp;"_"&amp;T$3,データシート1!$A:$BU,MATCH($R$2&amp;"_"&amp;$C11,データシート1!$A$1:$BU$1,0),0)</f>
        <v>0</v>
      </c>
      <c r="U11" s="916">
        <f>VLOOKUP($D$3&amp;"_"&amp;U$3,データシート1!$A:$BU,MATCH($R$2&amp;"_"&amp;$C11,データシート1!$A$1:$BU$1,0),0)</f>
        <v>0</v>
      </c>
      <c r="V11" s="916">
        <f>VLOOKUP($D$3&amp;"_"&amp;V$3,データシート1!$A:$BU,MATCH($R$2&amp;"_"&amp;$C11,データシート1!$A$1:$BU$1,0),0)</f>
        <v>0</v>
      </c>
      <c r="W11" s="916">
        <f>VLOOKUP($D$3&amp;"_"&amp;W$3,データシート1!$A:$BU,MATCH($R$2&amp;"_"&amp;$C11,データシート1!$A$1:$BU$1,0),0)</f>
        <v>0</v>
      </c>
      <c r="X11" s="916">
        <f>VLOOKUP($D$3&amp;"_"&amp;X$3,データシート1!$A:$BU,MATCH($R$2&amp;"_"&amp;$C11,データシート1!$A$1:$BU$1,0),0)</f>
        <v>0</v>
      </c>
      <c r="Y11" s="916">
        <f>VLOOKUP($D$3&amp;"_"&amp;Y$3,データシート1!$A:$BU,MATCH($R$2&amp;"_"&amp;$C11,データシート1!$A$1:$BU$1,0),0)</f>
        <v>0</v>
      </c>
      <c r="Z11" s="916">
        <f>VLOOKUP($D$3&amp;"_"&amp;Z$3,データシート1!$A:$BU,MATCH($R$2&amp;"_"&amp;$C11,データシート1!$A$1:$BU$1,0),0)</f>
        <v>0</v>
      </c>
      <c r="AA11" s="916">
        <f>VLOOKUP($D$3&amp;"_"&amp;AA$3,データシート1!$A:$BU,MATCH($R$2&amp;"_"&amp;$C11,データシート1!$A$1:$BU$1,0),0)</f>
        <v>0</v>
      </c>
      <c r="AB11" s="917">
        <f>VLOOKUP($D$3&amp;"_"&amp;AB$3,データシート1!$A:$BU,MATCH($R$2&amp;"_"&amp;$C11,データシート1!$A$1:$BU$1,0),0)</f>
        <v>0</v>
      </c>
      <c r="AC11" s="21">
        <f>SUM(AC53,AC62,AC68,AC77,AC90,AC97,AC101,AC106,AC110,AC114,AC117,AC121,AC124,AC133)-SUM(AC55,AC56,AC58,AC60)</f>
        <v>0</v>
      </c>
    </row>
    <row r="12" spans="2:30" s="21" customFormat="1" ht="20.45" customHeight="1">
      <c r="B12" s="704"/>
      <c r="C12" s="717" t="s">
        <v>521</v>
      </c>
      <c r="D12" s="718"/>
      <c r="E12" s="717"/>
      <c r="F12" s="718"/>
      <c r="G12" s="719">
        <f>VLOOKUP($D$3&amp;"_"&amp;G$3,データシート1!$A:$BU,MATCH($G$2&amp;"_"&amp;$C12,データシート1!$A$1:$BU$1,0),0)</f>
        <v>0</v>
      </c>
      <c r="H12" s="720">
        <f>VLOOKUP($D$3&amp;"_"&amp;H$3,データシート1!$A:$BU,MATCH($G$2&amp;"_"&amp;$C12,データシート1!$A$1:$BU$1,0),0)</f>
        <v>0</v>
      </c>
      <c r="I12" s="720">
        <f>VLOOKUP($D$3&amp;"_"&amp;I$3,データシート1!$A:$BU,MATCH($G$2&amp;"_"&amp;$C12,データシート1!$A$1:$BU$1,0),0)</f>
        <v>0</v>
      </c>
      <c r="J12" s="720">
        <f>VLOOKUP($D$3&amp;"_"&amp;J$3,データシート1!$A:$BU,MATCH($G$2&amp;"_"&amp;$C12,データシート1!$A$1:$BU$1,0),0)</f>
        <v>0</v>
      </c>
      <c r="K12" s="721">
        <f>VLOOKUP($D$3&amp;"_"&amp;K$3,データシート1!$A:$BU,MATCH($G$2&amp;"_"&amp;$C12,データシート1!$A$1:$BU$1,0),0)</f>
        <v>0</v>
      </c>
      <c r="L12" s="721">
        <f>VLOOKUP($D$3&amp;"_"&amp;L$3,データシート1!$A:$BU,MATCH($G$2&amp;"_"&amp;$C12,データシート1!$A$1:$BU$1,0),0)</f>
        <v>0</v>
      </c>
      <c r="M12" s="721">
        <f>VLOOKUP($D$3&amp;"_"&amp;M$3,データシート1!$A:$BU,MATCH($G$2&amp;"_"&amp;$C12,データシート1!$A$1:$BU$1,0),0)</f>
        <v>0</v>
      </c>
      <c r="N12" s="721">
        <f>VLOOKUP($D$3&amp;"_"&amp;N$3,データシート1!$A:$BU,MATCH($G$2&amp;"_"&amp;$C12,データシート1!$A$1:$BU$1,0),0)</f>
        <v>0</v>
      </c>
      <c r="O12" s="721">
        <f>VLOOKUP($D$3&amp;"_"&amp;O$3,データシート1!$A:$BU,MATCH($G$2&amp;"_"&amp;$C12,データシート1!$A$1:$BU$1,0),0)</f>
        <v>0</v>
      </c>
      <c r="P12" s="721">
        <f>VLOOKUP($D$3&amp;"_"&amp;P$3,データシート1!$A:$BU,MATCH($G$2&amp;"_"&amp;$C12,データシート1!$A$1:$BU$1,0),0)</f>
        <v>0</v>
      </c>
      <c r="Q12" s="722">
        <f>VLOOKUP($D$3&amp;"_"&amp;Q$3,データシート1!$A:$BU,MATCH($G$2&amp;"_"&amp;$C12,データシート1!$A$1:$BU$1,0),0)</f>
        <v>0</v>
      </c>
      <c r="R12" s="918">
        <f>VLOOKUP($D$3&amp;"_"&amp;R$3,データシート1!$A:$BU,MATCH($R$2&amp;"_"&amp;$C12,データシート1!$A$1:$BU$1,0),0)</f>
        <v>0</v>
      </c>
      <c r="S12" s="919">
        <f>VLOOKUP($D$3&amp;"_"&amp;S$3,データシート1!$A:$BU,MATCH($R$2&amp;"_"&amp;$C12,データシート1!$A$1:$BU$1,0),0)</f>
        <v>0</v>
      </c>
      <c r="T12" s="919">
        <f>VLOOKUP($D$3&amp;"_"&amp;T$3,データシート1!$A:$BU,MATCH($R$2&amp;"_"&amp;$C12,データシート1!$A$1:$BU$1,0),0)</f>
        <v>0</v>
      </c>
      <c r="U12" s="919">
        <f>VLOOKUP($D$3&amp;"_"&amp;U$3,データシート1!$A:$BU,MATCH($R$2&amp;"_"&amp;$C12,データシート1!$A$1:$BU$1,0),0)</f>
        <v>0</v>
      </c>
      <c r="V12" s="919">
        <f>VLOOKUP($D$3&amp;"_"&amp;V$3,データシート1!$A:$BU,MATCH($R$2&amp;"_"&amp;$C12,データシート1!$A$1:$BU$1,0),0)</f>
        <v>0</v>
      </c>
      <c r="W12" s="919">
        <f>VLOOKUP($D$3&amp;"_"&amp;W$3,データシート1!$A:$BU,MATCH($R$2&amp;"_"&amp;$C12,データシート1!$A$1:$BU$1,0),0)</f>
        <v>0</v>
      </c>
      <c r="X12" s="919">
        <f>VLOOKUP($D$3&amp;"_"&amp;X$3,データシート1!$A:$BU,MATCH($R$2&amp;"_"&amp;$C12,データシート1!$A$1:$BU$1,0),0)</f>
        <v>0</v>
      </c>
      <c r="Y12" s="919">
        <f>VLOOKUP($D$3&amp;"_"&amp;Y$3,データシート1!$A:$BU,MATCH($R$2&amp;"_"&amp;$C12,データシート1!$A$1:$BU$1,0),0)</f>
        <v>0</v>
      </c>
      <c r="Z12" s="919">
        <f>VLOOKUP($D$3&amp;"_"&amp;Z$3,データシート1!$A:$BU,MATCH($R$2&amp;"_"&amp;$C12,データシート1!$A$1:$BU$1,0),0)</f>
        <v>0</v>
      </c>
      <c r="AA12" s="919">
        <f>VLOOKUP($D$3&amp;"_"&amp;AA$3,データシート1!$A:$BU,MATCH($R$2&amp;"_"&amp;$C12,データシート1!$A$1:$BU$1,0),0)</f>
        <v>0</v>
      </c>
      <c r="AB12" s="920">
        <f>VLOOKUP($D$3&amp;"_"&amp;AB$3,データシート1!$A:$BU,MATCH($R$2&amp;"_"&amp;$C12,データシート1!$A$1:$BU$1,0),0)</f>
        <v>0</v>
      </c>
      <c r="AC12" s="21">
        <f>SUM(AC36,AC37,AC55,AC56,AC58,AC60)</f>
        <v>0</v>
      </c>
    </row>
    <row r="13" spans="2:30" s="21" customFormat="1" ht="20.45" customHeight="1">
      <c r="B13" s="704"/>
      <c r="C13" s="723" t="s">
        <v>296</v>
      </c>
      <c r="D13" s="724"/>
      <c r="E13" s="723"/>
      <c r="F13" s="724"/>
      <c r="G13" s="725">
        <f>VLOOKUP($D$3&amp;"_"&amp;G$3,データシート1!$A:$BU,MATCH($G$2&amp;"_"&amp;$C13,データシート1!$A$1:$BU$1,0),0)</f>
        <v>0</v>
      </c>
      <c r="H13" s="726">
        <f>VLOOKUP($D$3&amp;"_"&amp;H$3,データシート1!$A:$BU,MATCH($G$2&amp;"_"&amp;$C13,データシート1!$A$1:$BU$1,0),0)</f>
        <v>0</v>
      </c>
      <c r="I13" s="726">
        <f>VLOOKUP($D$3&amp;"_"&amp;I$3,データシート1!$A:$BU,MATCH($G$2&amp;"_"&amp;$C13,データシート1!$A$1:$BU$1,0),0)</f>
        <v>0</v>
      </c>
      <c r="J13" s="726">
        <f>VLOOKUP($D$3&amp;"_"&amp;J$3,データシート1!$A:$BU,MATCH($G$2&amp;"_"&amp;$C13,データシート1!$A$1:$BU$1,0),0)</f>
        <v>0</v>
      </c>
      <c r="K13" s="727">
        <f>VLOOKUP($D$3&amp;"_"&amp;K$3,データシート1!$A:$BU,MATCH($G$2&amp;"_"&amp;$C13,データシート1!$A$1:$BU$1,0),0)</f>
        <v>0</v>
      </c>
      <c r="L13" s="727">
        <f>VLOOKUP($D$3&amp;"_"&amp;L$3,データシート1!$A:$BU,MATCH($G$2&amp;"_"&amp;$C13,データシート1!$A$1:$BU$1,0),0)</f>
        <v>0</v>
      </c>
      <c r="M13" s="727">
        <f>VLOOKUP($D$3&amp;"_"&amp;M$3,データシート1!$A:$BU,MATCH($G$2&amp;"_"&amp;$C13,データシート1!$A$1:$BU$1,0),0)</f>
        <v>0</v>
      </c>
      <c r="N13" s="727">
        <f>VLOOKUP($D$3&amp;"_"&amp;N$3,データシート1!$A:$BU,MATCH($G$2&amp;"_"&amp;$C13,データシート1!$A$1:$BU$1,0),0)</f>
        <v>0</v>
      </c>
      <c r="O13" s="727">
        <f>VLOOKUP($D$3&amp;"_"&amp;O$3,データシート1!$A:$BU,MATCH($G$2&amp;"_"&amp;$C13,データシート1!$A$1:$BU$1,0),0)</f>
        <v>0</v>
      </c>
      <c r="P13" s="727">
        <f>VLOOKUP($D$3&amp;"_"&amp;P$3,データシート1!$A:$BU,MATCH($G$2&amp;"_"&amp;$C13,データシート1!$A$1:$BU$1,0),0)</f>
        <v>0</v>
      </c>
      <c r="Q13" s="728">
        <f>VLOOKUP($D$3&amp;"_"&amp;Q$3,データシート1!$A:$BU,MATCH($G$2&amp;"_"&amp;$C13,データシート1!$A$1:$BU$1,0),0)</f>
        <v>0</v>
      </c>
      <c r="R13" s="921">
        <f>VLOOKUP($D$3&amp;"_"&amp;R$3,データシート1!$A:$BU,MATCH($R$2&amp;"_"&amp;$C13,データシート1!$A$1:$BU$1,0),0)</f>
        <v>0</v>
      </c>
      <c r="S13" s="922">
        <f>VLOOKUP($D$3&amp;"_"&amp;S$3,データシート1!$A:$BU,MATCH($R$2&amp;"_"&amp;$C13,データシート1!$A$1:$BU$1,0),0)</f>
        <v>0</v>
      </c>
      <c r="T13" s="922">
        <f>VLOOKUP($D$3&amp;"_"&amp;T$3,データシート1!$A:$BU,MATCH($R$2&amp;"_"&amp;$C13,データシート1!$A$1:$BU$1,0),0)</f>
        <v>0</v>
      </c>
      <c r="U13" s="922">
        <f>VLOOKUP($D$3&amp;"_"&amp;U$3,データシート1!$A:$BU,MATCH($R$2&amp;"_"&amp;$C13,データシート1!$A$1:$BU$1,0),0)</f>
        <v>0</v>
      </c>
      <c r="V13" s="922">
        <f>VLOOKUP($D$3&amp;"_"&amp;V$3,データシート1!$A:$BU,MATCH($R$2&amp;"_"&amp;$C13,データシート1!$A$1:$BU$1,0),0)</f>
        <v>0</v>
      </c>
      <c r="W13" s="922">
        <f>VLOOKUP($D$3&amp;"_"&amp;W$3,データシート1!$A:$BU,MATCH($R$2&amp;"_"&amp;$C13,データシート1!$A$1:$BU$1,0),0)</f>
        <v>0</v>
      </c>
      <c r="X13" s="922">
        <f>VLOOKUP($D$3&amp;"_"&amp;X$3,データシート1!$A:$BU,MATCH($R$2&amp;"_"&amp;$C13,データシート1!$A$1:$BU$1,0),0)</f>
        <v>0</v>
      </c>
      <c r="Y13" s="922">
        <f>VLOOKUP($D$3&amp;"_"&amp;Y$3,データシート1!$A:$BU,MATCH($R$2&amp;"_"&amp;$C13,データシート1!$A$1:$BU$1,0),0)</f>
        <v>0</v>
      </c>
      <c r="Z13" s="922">
        <f>VLOOKUP($D$3&amp;"_"&amp;Z$3,データシート1!$A:$BU,MATCH($R$2&amp;"_"&amp;$C13,データシート1!$A$1:$BU$1,0),0)</f>
        <v>0</v>
      </c>
      <c r="AA13" s="922">
        <f>VLOOKUP($D$3&amp;"_"&amp;AA$3,データシート1!$A:$BU,MATCH($R$2&amp;"_"&amp;$C13,データシート1!$A$1:$BU$1,0),0)</f>
        <v>0</v>
      </c>
      <c r="AB13" s="923">
        <f>VLOOKUP($D$3&amp;"_"&amp;AB$3,データシート1!$A:$BU,MATCH($R$2&amp;"_"&amp;$C13,データシート1!$A$1:$BU$1,0),0)</f>
        <v>0</v>
      </c>
    </row>
    <row r="14" spans="2:30" s="21" customFormat="1" ht="20.45" customHeight="1">
      <c r="B14" s="729" t="s">
        <v>522</v>
      </c>
      <c r="C14" s="730" t="s">
        <v>523</v>
      </c>
      <c r="D14" s="731"/>
      <c r="E14" s="732"/>
      <c r="F14" s="731"/>
      <c r="G14" s="733">
        <f>VLOOKUP($D$3&amp;"_"&amp;G$3,データシート2!$A:$SI,MATCH($G$2&amp;"_"&amp;$B14,データシート2!$A$1:$SI$1,0),0)</f>
        <v>0</v>
      </c>
      <c r="H14" s="734">
        <f>VLOOKUP($D$3&amp;"_"&amp;H$3,データシート2!$A:$SI,MATCH($G$2&amp;"_"&amp;$B14,データシート2!$A$1:$SI$1,0),0)</f>
        <v>0</v>
      </c>
      <c r="I14" s="734">
        <f>VLOOKUP($D$3&amp;"_"&amp;I$3,データシート2!$A:$SI,MATCH($G$2&amp;"_"&amp;$B14,データシート2!$A$1:$SI$1,0),0)</f>
        <v>0</v>
      </c>
      <c r="J14" s="734">
        <f>VLOOKUP($D$3&amp;"_"&amp;J$3,データシート2!$A:$SI,MATCH($G$2&amp;"_"&amp;$B14,データシート2!$A$1:$SI$1,0),0)</f>
        <v>0</v>
      </c>
      <c r="K14" s="735">
        <f>VLOOKUP($D$3&amp;"_"&amp;K$3,データシート2!$A:$SI,MATCH($G$2&amp;"_"&amp;$B14,データシート2!$A$1:$SI$1,0),0)</f>
        <v>0</v>
      </c>
      <c r="L14" s="735">
        <f>VLOOKUP($D$3&amp;"_"&amp;L$3,データシート2!$A:$SI,MATCH($G$2&amp;"_"&amp;$B14,データシート2!$A$1:$SI$1,0),0)</f>
        <v>0</v>
      </c>
      <c r="M14" s="735">
        <f>VLOOKUP($D$3&amp;"_"&amp;M$3,データシート2!$A:$SI,MATCH($G$2&amp;"_"&amp;$B14,データシート2!$A$1:$SI$1,0),0)</f>
        <v>0</v>
      </c>
      <c r="N14" s="735">
        <f>VLOOKUP($D$3&amp;"_"&amp;N$3,データシート2!$A:$SI,MATCH($G$2&amp;"_"&amp;$B14,データシート2!$A$1:$SI$1,0),0)</f>
        <v>0</v>
      </c>
      <c r="O14" s="735">
        <f>VLOOKUP($D$3&amp;"_"&amp;O$3,データシート2!$A:$SI,MATCH($G$2&amp;"_"&amp;$B14,データシート2!$A$1:$SI$1,0),0)</f>
        <v>0</v>
      </c>
      <c r="P14" s="735">
        <f>VLOOKUP($D$3&amp;"_"&amp;P$3,データシート2!$A:$SI,MATCH($G$2&amp;"_"&amp;$B14,データシート2!$A$1:$SI$1,0),0)</f>
        <v>0</v>
      </c>
      <c r="Q14" s="736">
        <f>VLOOKUP($D$3&amp;"_"&amp;Q$3,データシート2!$A:$SI,MATCH($G$2&amp;"_"&amp;$B14,データシート2!$A$1:$SI$1,0),0)</f>
        <v>0</v>
      </c>
      <c r="R14" s="924">
        <f>VLOOKUP($D$3&amp;"_"&amp;R$3,データシート2!$A:$SI,MATCH($R$2&amp;"_"&amp;$B14,データシート2!$A$1:$SI$1,0),0)</f>
        <v>0</v>
      </c>
      <c r="S14" s="925">
        <f>VLOOKUP($D$3&amp;"_"&amp;S$3,データシート2!$A:$SI,MATCH($R$2&amp;"_"&amp;$B14,データシート2!$A$1:$SI$1,0),0)</f>
        <v>0</v>
      </c>
      <c r="T14" s="925">
        <f>VLOOKUP($D$3&amp;"_"&amp;T$3,データシート2!$A:$SI,MATCH($R$2&amp;"_"&amp;$B14,データシート2!$A$1:$SI$1,0),0)</f>
        <v>0</v>
      </c>
      <c r="U14" s="925">
        <f>VLOOKUP($D$3&amp;"_"&amp;U$3,データシート2!$A:$SI,MATCH($R$2&amp;"_"&amp;$B14,データシート2!$A$1:$SI$1,0),0)</f>
        <v>0</v>
      </c>
      <c r="V14" s="925">
        <f>VLOOKUP($D$3&amp;"_"&amp;V$3,データシート2!$A:$SI,MATCH($R$2&amp;"_"&amp;$B14,データシート2!$A$1:$SI$1,0),0)</f>
        <v>0</v>
      </c>
      <c r="W14" s="925">
        <f>VLOOKUP($D$3&amp;"_"&amp;W$3,データシート2!$A:$SI,MATCH($R$2&amp;"_"&amp;$B14,データシート2!$A$1:$SI$1,0),0)</f>
        <v>0</v>
      </c>
      <c r="X14" s="925">
        <f>VLOOKUP($D$3&amp;"_"&amp;X$3,データシート2!$A:$SI,MATCH($R$2&amp;"_"&amp;$B14,データシート2!$A$1:$SI$1,0),0)</f>
        <v>0</v>
      </c>
      <c r="Y14" s="925">
        <f>VLOOKUP($D$3&amp;"_"&amp;Y$3,データシート2!$A:$SI,MATCH($R$2&amp;"_"&amp;$B14,データシート2!$A$1:$SI$1,0),0)</f>
        <v>0</v>
      </c>
      <c r="Z14" s="925">
        <f>VLOOKUP($D$3&amp;"_"&amp;Z$3,データシート2!$A:$SI,MATCH($R$2&amp;"_"&amp;$B14,データシート2!$A$1:$SI$1,0),0)</f>
        <v>0</v>
      </c>
      <c r="AA14" s="925">
        <f>VLOOKUP($D$3&amp;"_"&amp;AA$3,データシート2!$A:$SI,MATCH($R$2&amp;"_"&amp;$B14,データシート2!$A$1:$SI$1,0),0)</f>
        <v>0</v>
      </c>
      <c r="AB14" s="926">
        <f>VLOOKUP($D$3&amp;"_"&amp;AB$3,データシート2!$A:$SI,MATCH($R$2&amp;"_"&amp;$B14,データシート2!$A$1:$SI$1,0),0)</f>
        <v>0</v>
      </c>
    </row>
    <row r="15" spans="2:30" s="745" customFormat="1" ht="16.5" customHeight="1">
      <c r="B15" s="737"/>
      <c r="C15" s="738">
        <v>1</v>
      </c>
      <c r="D15" s="739" t="s">
        <v>524</v>
      </c>
      <c r="E15" s="738"/>
      <c r="F15" s="740"/>
      <c r="G15" s="741">
        <f>VLOOKUP($D$3&amp;"_"&amp;G$3,データシート2!$A:$SI,MATCH($G$2&amp;"_"&amp;$C15,データシート2!$A$1:$SI$1,0),0)</f>
        <v>0</v>
      </c>
      <c r="H15" s="742">
        <f>VLOOKUP($D$3&amp;"_"&amp;H$3,データシート2!$A:$SI,MATCH($G$2&amp;"_"&amp;$C15,データシート2!$A$1:$SI$1,0),0)</f>
        <v>0</v>
      </c>
      <c r="I15" s="742">
        <f>VLOOKUP($D$3&amp;"_"&amp;I$3,データシート2!$A:$SI,MATCH($G$2&amp;"_"&amp;$C15,データシート2!$A$1:$SI$1,0),0)</f>
        <v>0</v>
      </c>
      <c r="J15" s="742">
        <f>VLOOKUP($D$3&amp;"_"&amp;J$3,データシート2!$A:$SI,MATCH($G$2&amp;"_"&amp;$C15,データシート2!$A$1:$SI$1,0),0)</f>
        <v>0</v>
      </c>
      <c r="K15" s="743">
        <f>VLOOKUP($D$3&amp;"_"&amp;K$3,データシート2!$A:$SI,MATCH($G$2&amp;"_"&amp;$C15,データシート2!$A$1:$SI$1,0),0)</f>
        <v>0</v>
      </c>
      <c r="L15" s="743">
        <f>VLOOKUP($D$3&amp;"_"&amp;L$3,データシート2!$A:$SI,MATCH($G$2&amp;"_"&amp;$C15,データシート2!$A$1:$SI$1,0),0)</f>
        <v>0</v>
      </c>
      <c r="M15" s="743">
        <f>VLOOKUP($D$3&amp;"_"&amp;M$3,データシート2!$A:$SI,MATCH($G$2&amp;"_"&amp;$C15,データシート2!$A$1:$SI$1,0),0)</f>
        <v>0</v>
      </c>
      <c r="N15" s="743">
        <f>VLOOKUP($D$3&amp;"_"&amp;N$3,データシート2!$A:$SI,MATCH($G$2&amp;"_"&amp;$C15,データシート2!$A$1:$SI$1,0),0)</f>
        <v>0</v>
      </c>
      <c r="O15" s="743">
        <f>VLOOKUP($D$3&amp;"_"&amp;O$3,データシート2!$A:$SI,MATCH($G$2&amp;"_"&amp;$C15,データシート2!$A$1:$SI$1,0),0)</f>
        <v>0</v>
      </c>
      <c r="P15" s="743">
        <f>VLOOKUP($D$3&amp;"_"&amp;P$3,データシート2!$A:$SI,MATCH($G$2&amp;"_"&amp;$C15,データシート2!$A$1:$SI$1,0),0)</f>
        <v>0</v>
      </c>
      <c r="Q15" s="744">
        <f>VLOOKUP($D$3&amp;"_"&amp;Q$3,データシート2!$A:$SI,MATCH($G$2&amp;"_"&amp;$C15,データシート2!$A$1:$SI$1,0),0)</f>
        <v>0</v>
      </c>
      <c r="R15" s="927">
        <f>VLOOKUP($D$3&amp;"_"&amp;R$3,データシート2!$A:$SI,MATCH($R$2&amp;"_"&amp;$C15,データシート2!$A$1:$SI$1,0),0)</f>
        <v>0</v>
      </c>
      <c r="S15" s="928">
        <f>VLOOKUP($D$3&amp;"_"&amp;S$3,データシート2!$A:$SI,MATCH($R$2&amp;"_"&amp;$C15,データシート2!$A$1:$SI$1,0),0)</f>
        <v>0</v>
      </c>
      <c r="T15" s="928">
        <f>VLOOKUP($D$3&amp;"_"&amp;T$3,データシート2!$A:$SI,MATCH($R$2&amp;"_"&amp;$C15,データシート2!$A$1:$SI$1,0),0)</f>
        <v>0</v>
      </c>
      <c r="U15" s="928">
        <f>VLOOKUP($D$3&amp;"_"&amp;U$3,データシート2!$A:$SI,MATCH($R$2&amp;"_"&amp;$C15,データシート2!$A$1:$SI$1,0),0)</f>
        <v>0</v>
      </c>
      <c r="V15" s="928">
        <f>VLOOKUP($D$3&amp;"_"&amp;V$3,データシート2!$A:$SI,MATCH($R$2&amp;"_"&amp;$C15,データシート2!$A$1:$SI$1,0),0)</f>
        <v>0</v>
      </c>
      <c r="W15" s="928">
        <f>VLOOKUP($D$3&amp;"_"&amp;W$3,データシート2!$A:$SI,MATCH($R$2&amp;"_"&amp;$C15,データシート2!$A$1:$SI$1,0),0)</f>
        <v>0</v>
      </c>
      <c r="X15" s="928">
        <f>VLOOKUP($D$3&amp;"_"&amp;X$3,データシート2!$A:$SI,MATCH($R$2&amp;"_"&amp;$C15,データシート2!$A$1:$SI$1,0),0)</f>
        <v>0</v>
      </c>
      <c r="Y15" s="928">
        <f>VLOOKUP($D$3&amp;"_"&amp;Y$3,データシート2!$A:$SI,MATCH($R$2&amp;"_"&amp;$C15,データシート2!$A$1:$SI$1,0),0)</f>
        <v>0</v>
      </c>
      <c r="Z15" s="928">
        <f>VLOOKUP($D$3&amp;"_"&amp;Z$3,データシート2!$A:$SI,MATCH($R$2&amp;"_"&amp;$C15,データシート2!$A$1:$SI$1,0),0)</f>
        <v>0</v>
      </c>
      <c r="AA15" s="928">
        <f>VLOOKUP($D$3&amp;"_"&amp;AA$3,データシート2!$A:$SI,MATCH($R$2&amp;"_"&amp;$C15,データシート2!$A$1:$SI$1,0),0)</f>
        <v>0</v>
      </c>
      <c r="AB15" s="929">
        <f>VLOOKUP($D$3&amp;"_"&amp;AB$3,データシート2!$A:$SI,MATCH($R$2&amp;"_"&amp;$C15,データシート2!$A$1:$SI$1,0),0)</f>
        <v>0</v>
      </c>
    </row>
    <row r="16" spans="2:30" s="745" customFormat="1" ht="16.5" customHeight="1">
      <c r="B16" s="746"/>
      <c r="C16" s="747">
        <v>2</v>
      </c>
      <c r="D16" s="748" t="s">
        <v>525</v>
      </c>
      <c r="E16" s="747"/>
      <c r="F16" s="749"/>
      <c r="G16" s="750">
        <f>VLOOKUP($D$3&amp;"_"&amp;G$3,データシート2!$A:$SI,MATCH($G$2&amp;"_"&amp;$C16,データシート2!$A$1:$SI$1,0),0)</f>
        <v>0</v>
      </c>
      <c r="H16" s="751">
        <f>VLOOKUP($D$3&amp;"_"&amp;H$3,データシート2!$A:$SI,MATCH($G$2&amp;"_"&amp;$C16,データシート2!$A$1:$SI$1,0),0)</f>
        <v>0</v>
      </c>
      <c r="I16" s="751">
        <f>VLOOKUP($D$3&amp;"_"&amp;I$3,データシート2!$A:$SI,MATCH($G$2&amp;"_"&amp;$C16,データシート2!$A$1:$SI$1,0),0)</f>
        <v>0</v>
      </c>
      <c r="J16" s="751">
        <f>VLOOKUP($D$3&amp;"_"&amp;J$3,データシート2!$A:$SI,MATCH($G$2&amp;"_"&amp;$C16,データシート2!$A$1:$SI$1,0),0)</f>
        <v>0</v>
      </c>
      <c r="K16" s="752">
        <f>VLOOKUP($D$3&amp;"_"&amp;K$3,データシート2!$A:$SI,MATCH($G$2&amp;"_"&amp;$C16,データシート2!$A$1:$SI$1,0),0)</f>
        <v>0</v>
      </c>
      <c r="L16" s="752">
        <f>VLOOKUP($D$3&amp;"_"&amp;L$3,データシート2!$A:$SI,MATCH($G$2&amp;"_"&amp;$C16,データシート2!$A$1:$SI$1,0),0)</f>
        <v>0</v>
      </c>
      <c r="M16" s="752">
        <f>VLOOKUP($D$3&amp;"_"&amp;M$3,データシート2!$A:$SI,MATCH($G$2&amp;"_"&amp;$C16,データシート2!$A$1:$SI$1,0),0)</f>
        <v>0</v>
      </c>
      <c r="N16" s="752">
        <f>VLOOKUP($D$3&amp;"_"&amp;N$3,データシート2!$A:$SI,MATCH($G$2&amp;"_"&amp;$C16,データシート2!$A$1:$SI$1,0),0)</f>
        <v>0</v>
      </c>
      <c r="O16" s="752">
        <f>VLOOKUP($D$3&amp;"_"&amp;O$3,データシート2!$A:$SI,MATCH($G$2&amp;"_"&amp;$C16,データシート2!$A$1:$SI$1,0),0)</f>
        <v>0</v>
      </c>
      <c r="P16" s="752">
        <f>VLOOKUP($D$3&amp;"_"&amp;P$3,データシート2!$A:$SI,MATCH($G$2&amp;"_"&amp;$C16,データシート2!$A$1:$SI$1,0),0)</f>
        <v>0</v>
      </c>
      <c r="Q16" s="753">
        <f>VLOOKUP($D$3&amp;"_"&amp;Q$3,データシート2!$A:$SI,MATCH($G$2&amp;"_"&amp;$C16,データシート2!$A$1:$SI$1,0),0)</f>
        <v>0</v>
      </c>
      <c r="R16" s="930">
        <f>VLOOKUP($D$3&amp;"_"&amp;R$3,データシート2!$A:$SI,MATCH($R$2&amp;"_"&amp;$C16,データシート2!$A$1:$SI$1,0),0)</f>
        <v>0</v>
      </c>
      <c r="S16" s="931">
        <f>VLOOKUP($D$3&amp;"_"&amp;S$3,データシート2!$A:$SI,MATCH($R$2&amp;"_"&amp;$C16,データシート2!$A$1:$SI$1,0),0)</f>
        <v>0</v>
      </c>
      <c r="T16" s="931">
        <f>VLOOKUP($D$3&amp;"_"&amp;T$3,データシート2!$A:$SI,MATCH($R$2&amp;"_"&amp;$C16,データシート2!$A$1:$SI$1,0),0)</f>
        <v>0</v>
      </c>
      <c r="U16" s="931">
        <f>VLOOKUP($D$3&amp;"_"&amp;U$3,データシート2!$A:$SI,MATCH($R$2&amp;"_"&amp;$C16,データシート2!$A$1:$SI$1,0),0)</f>
        <v>0</v>
      </c>
      <c r="V16" s="931">
        <f>VLOOKUP($D$3&amp;"_"&amp;V$3,データシート2!$A:$SI,MATCH($R$2&amp;"_"&amp;$C16,データシート2!$A$1:$SI$1,0),0)</f>
        <v>0</v>
      </c>
      <c r="W16" s="931">
        <f>VLOOKUP($D$3&amp;"_"&amp;W$3,データシート2!$A:$SI,MATCH($R$2&amp;"_"&amp;$C16,データシート2!$A$1:$SI$1,0),0)</f>
        <v>0</v>
      </c>
      <c r="X16" s="931">
        <f>VLOOKUP($D$3&amp;"_"&amp;X$3,データシート2!$A:$SI,MATCH($R$2&amp;"_"&amp;$C16,データシート2!$A$1:$SI$1,0),0)</f>
        <v>0</v>
      </c>
      <c r="Y16" s="931">
        <f>VLOOKUP($D$3&amp;"_"&amp;Y$3,データシート2!$A:$SI,MATCH($R$2&amp;"_"&amp;$C16,データシート2!$A$1:$SI$1,0),0)</f>
        <v>0</v>
      </c>
      <c r="Z16" s="931">
        <f>VLOOKUP($D$3&amp;"_"&amp;Z$3,データシート2!$A:$SI,MATCH($R$2&amp;"_"&amp;$C16,データシート2!$A$1:$SI$1,0),0)</f>
        <v>0</v>
      </c>
      <c r="AA16" s="931"/>
      <c r="AB16" s="932">
        <f>VLOOKUP($D$3&amp;"_"&amp;AB$3,データシート2!$A:$SI,MATCH($R$2&amp;"_"&amp;$C16,データシート2!$A$1:$SI$1,0),0)</f>
        <v>0</v>
      </c>
    </row>
    <row r="17" spans="2:29" s="21" customFormat="1" ht="20.45" customHeight="1">
      <c r="B17" s="729" t="s">
        <v>526</v>
      </c>
      <c r="C17" s="730" t="s">
        <v>527</v>
      </c>
      <c r="D17" s="731"/>
      <c r="E17" s="732"/>
      <c r="F17" s="731"/>
      <c r="G17" s="733">
        <f>VLOOKUP($D$3&amp;"_"&amp;G$3,データシート2!$A:$SI,MATCH($G$2&amp;"_"&amp;$B17,データシート2!$A$1:$SI$1,0),0)</f>
        <v>0</v>
      </c>
      <c r="H17" s="734">
        <f>VLOOKUP($D$3&amp;"_"&amp;H$3,データシート2!$A:$SI,MATCH($G$2&amp;"_"&amp;$B17,データシート2!$A$1:$SI$1,0),0)</f>
        <v>0</v>
      </c>
      <c r="I17" s="734">
        <f>VLOOKUP($D$3&amp;"_"&amp;I$3,データシート2!$A:$SI,MATCH($G$2&amp;"_"&amp;$B17,データシート2!$A$1:$SI$1,0),0)</f>
        <v>0</v>
      </c>
      <c r="J17" s="734">
        <f>VLOOKUP($D$3&amp;"_"&amp;J$3,データシート2!$A:$SI,MATCH($G$2&amp;"_"&amp;$B17,データシート2!$A$1:$SI$1,0),0)</f>
        <v>0</v>
      </c>
      <c r="K17" s="735">
        <f>VLOOKUP($D$3&amp;"_"&amp;K$3,データシート2!$A:$SI,MATCH($G$2&amp;"_"&amp;$B17,データシート2!$A$1:$SI$1,0),0)</f>
        <v>0</v>
      </c>
      <c r="L17" s="735">
        <f>VLOOKUP($D$3&amp;"_"&amp;L$3,データシート2!$A:$SI,MATCH($G$2&amp;"_"&amp;$B17,データシート2!$A$1:$SI$1,0),0)</f>
        <v>0</v>
      </c>
      <c r="M17" s="735">
        <f>VLOOKUP($D$3&amp;"_"&amp;M$3,データシート2!$A:$SI,MATCH($G$2&amp;"_"&amp;$B17,データシート2!$A$1:$SI$1,0),0)</f>
        <v>0</v>
      </c>
      <c r="N17" s="735">
        <f>VLOOKUP($D$3&amp;"_"&amp;N$3,データシート2!$A:$SI,MATCH($G$2&amp;"_"&amp;$B17,データシート2!$A$1:$SI$1,0),0)</f>
        <v>0</v>
      </c>
      <c r="O17" s="735">
        <f>VLOOKUP($D$3&amp;"_"&amp;O$3,データシート2!$A:$SI,MATCH($G$2&amp;"_"&amp;$B17,データシート2!$A$1:$SI$1,0),0)</f>
        <v>0</v>
      </c>
      <c r="P17" s="735">
        <f>VLOOKUP($D$3&amp;"_"&amp;P$3,データシート2!$A:$SI,MATCH($G$2&amp;"_"&amp;$B17,データシート2!$A$1:$SI$1,0),0)</f>
        <v>0</v>
      </c>
      <c r="Q17" s="736">
        <f>VLOOKUP($D$3&amp;"_"&amp;Q$3,データシート2!$A:$SI,MATCH($G$2&amp;"_"&amp;$B17,データシート2!$A$1:$SI$1,0),0)</f>
        <v>0</v>
      </c>
      <c r="R17" s="924">
        <f>VLOOKUP($D$3&amp;"_"&amp;R$3,データシート2!$A:$SI,MATCH($R$2&amp;"_"&amp;$B17,データシート2!$A$1:$SI$1,0),0)</f>
        <v>0</v>
      </c>
      <c r="S17" s="925">
        <f>VLOOKUP($D$3&amp;"_"&amp;S$3,データシート2!$A:$SI,MATCH($R$2&amp;"_"&amp;$B17,データシート2!$A$1:$SI$1,0),0)</f>
        <v>0</v>
      </c>
      <c r="T17" s="925">
        <f>VLOOKUP($D$3&amp;"_"&amp;T$3,データシート2!$A:$SI,MATCH($R$2&amp;"_"&amp;$B17,データシート2!$A$1:$SI$1,0),0)</f>
        <v>0</v>
      </c>
      <c r="U17" s="925">
        <f>VLOOKUP($D$3&amp;"_"&amp;U$3,データシート2!$A:$SI,MATCH($R$2&amp;"_"&amp;$B17,データシート2!$A$1:$SI$1,0),0)</f>
        <v>0</v>
      </c>
      <c r="V17" s="925">
        <f>VLOOKUP($D$3&amp;"_"&amp;V$3,データシート2!$A:$SI,MATCH($R$2&amp;"_"&amp;$B17,データシート2!$A$1:$SI$1,0),0)</f>
        <v>0</v>
      </c>
      <c r="W17" s="925">
        <f>VLOOKUP($D$3&amp;"_"&amp;W$3,データシート2!$A:$SI,MATCH($R$2&amp;"_"&amp;$B17,データシート2!$A$1:$SI$1,0),0)</f>
        <v>0</v>
      </c>
      <c r="X17" s="925">
        <f>VLOOKUP($D$3&amp;"_"&amp;X$3,データシート2!$A:$SI,MATCH($R$2&amp;"_"&amp;$B17,データシート2!$A$1:$SI$1,0),0)</f>
        <v>0</v>
      </c>
      <c r="Y17" s="925">
        <f>VLOOKUP($D$3&amp;"_"&amp;Y$3,データシート2!$A:$SI,MATCH($R$2&amp;"_"&amp;$B17,データシート2!$A$1:$SI$1,0),0)</f>
        <v>0</v>
      </c>
      <c r="Z17" s="925">
        <f>VLOOKUP($D$3&amp;"_"&amp;Z$3,データシート2!$A:$SI,MATCH($R$2&amp;"_"&amp;$B17,データシート2!$A$1:$SI$1,0),0)</f>
        <v>0</v>
      </c>
      <c r="AA17" s="925">
        <f>VLOOKUP($D$3&amp;"_"&amp;AA$3,データシート2!$A:$SI,MATCH($R$2&amp;"_"&amp;$B17,データシート2!$A$1:$SI$1,0),0)</f>
        <v>0</v>
      </c>
      <c r="AB17" s="926">
        <f>VLOOKUP($D$3&amp;"_"&amp;AB$3,データシート2!$A:$SI,MATCH($R$2&amp;"_"&amp;$B17,データシート2!$A$1:$SI$1,0),0)</f>
        <v>0</v>
      </c>
    </row>
    <row r="18" spans="2:29" s="745" customFormat="1" ht="16.5" customHeight="1">
      <c r="B18" s="737"/>
      <c r="C18" s="738">
        <v>3</v>
      </c>
      <c r="D18" s="739" t="s">
        <v>528</v>
      </c>
      <c r="E18" s="738"/>
      <c r="F18" s="740"/>
      <c r="G18" s="754">
        <f>VLOOKUP($D$3&amp;"_"&amp;G$3,データシート2!$A:$SI,MATCH($G$2&amp;"_"&amp;$C18,データシート2!$A$1:$SI$1,0),0)</f>
        <v>0</v>
      </c>
      <c r="H18" s="742">
        <f>VLOOKUP($D$3&amp;"_"&amp;H$3,データシート2!$A:$SI,MATCH($G$2&amp;"_"&amp;$C18,データシート2!$A$1:$SI$1,0),0)</f>
        <v>0</v>
      </c>
      <c r="I18" s="742">
        <f>VLOOKUP($D$3&amp;"_"&amp;I$3,データシート2!$A:$SI,MATCH($G$2&amp;"_"&amp;$C18,データシート2!$A$1:$SI$1,0),0)</f>
        <v>0</v>
      </c>
      <c r="J18" s="742">
        <f>VLOOKUP($D$3&amp;"_"&amp;J$3,データシート2!$A:$SI,MATCH($G$2&amp;"_"&amp;$C18,データシート2!$A$1:$SI$1,0),0)</f>
        <v>0</v>
      </c>
      <c r="K18" s="743">
        <f>VLOOKUP($D$3&amp;"_"&amp;K$3,データシート2!$A:$SI,MATCH($G$2&amp;"_"&amp;$C18,データシート2!$A$1:$SI$1,0),0)</f>
        <v>0</v>
      </c>
      <c r="L18" s="743">
        <f>VLOOKUP($D$3&amp;"_"&amp;L$3,データシート2!$A:$SI,MATCH($G$2&amp;"_"&amp;$C18,データシート2!$A$1:$SI$1,0),0)</f>
        <v>0</v>
      </c>
      <c r="M18" s="743">
        <f>VLOOKUP($D$3&amp;"_"&amp;M$3,データシート2!$A:$SI,MATCH($G$2&amp;"_"&amp;$C18,データシート2!$A$1:$SI$1,0),0)</f>
        <v>0</v>
      </c>
      <c r="N18" s="743">
        <f>VLOOKUP($D$3&amp;"_"&amp;N$3,データシート2!$A:$SI,MATCH($G$2&amp;"_"&amp;$C18,データシート2!$A$1:$SI$1,0),0)</f>
        <v>0</v>
      </c>
      <c r="O18" s="743">
        <f>VLOOKUP($D$3&amp;"_"&amp;O$3,データシート2!$A:$SI,MATCH($G$2&amp;"_"&amp;$C18,データシート2!$A$1:$SI$1,0),0)</f>
        <v>0</v>
      </c>
      <c r="P18" s="743">
        <f>VLOOKUP($D$3&amp;"_"&amp;P$3,データシート2!$A:$SI,MATCH($G$2&amp;"_"&amp;$C18,データシート2!$A$1:$SI$1,0),0)</f>
        <v>0</v>
      </c>
      <c r="Q18" s="744">
        <f>VLOOKUP($D$3&amp;"_"&amp;Q$3,データシート2!$A:$SI,MATCH($G$2&amp;"_"&amp;$C18,データシート2!$A$1:$SI$1,0),0)</f>
        <v>0</v>
      </c>
      <c r="R18" s="933">
        <f>VLOOKUP($D$3&amp;"_"&amp;R$3,データシート2!$A:$SI,MATCH($R$2&amp;"_"&amp;$C18,データシート2!$A$1:$SI$1,0),0)</f>
        <v>0</v>
      </c>
      <c r="S18" s="928">
        <f>VLOOKUP($D$3&amp;"_"&amp;S$3,データシート2!$A:$SI,MATCH($R$2&amp;"_"&amp;$C18,データシート2!$A$1:$SI$1,0),0)</f>
        <v>0</v>
      </c>
      <c r="T18" s="928">
        <f>VLOOKUP($D$3&amp;"_"&amp;T$3,データシート2!$A:$SI,MATCH($R$2&amp;"_"&amp;$C18,データシート2!$A$1:$SI$1,0),0)</f>
        <v>0</v>
      </c>
      <c r="U18" s="928">
        <f>VLOOKUP($D$3&amp;"_"&amp;U$3,データシート2!$A:$SI,MATCH($R$2&amp;"_"&amp;$C18,データシート2!$A$1:$SI$1,0),0)</f>
        <v>0</v>
      </c>
      <c r="V18" s="928">
        <f>VLOOKUP($D$3&amp;"_"&amp;V$3,データシート2!$A:$SI,MATCH($R$2&amp;"_"&amp;$C18,データシート2!$A$1:$SI$1,0),0)</f>
        <v>0</v>
      </c>
      <c r="W18" s="928">
        <f>VLOOKUP($D$3&amp;"_"&amp;W$3,データシート2!$A:$SI,MATCH($R$2&amp;"_"&amp;$C18,データシート2!$A$1:$SI$1,0),0)</f>
        <v>0</v>
      </c>
      <c r="X18" s="928">
        <f>VLOOKUP($D$3&amp;"_"&amp;X$3,データシート2!$A:$SI,MATCH($R$2&amp;"_"&amp;$C18,データシート2!$A$1:$SI$1,0),0)</f>
        <v>0</v>
      </c>
      <c r="Y18" s="928">
        <f>VLOOKUP($D$3&amp;"_"&amp;Y$3,データシート2!$A:$SI,MATCH($R$2&amp;"_"&amp;$C18,データシート2!$A$1:$SI$1,0),0)</f>
        <v>0</v>
      </c>
      <c r="Z18" s="928">
        <f>VLOOKUP($D$3&amp;"_"&amp;Z$3,データシート2!$A:$SI,MATCH($R$2&amp;"_"&amp;$C18,データシート2!$A$1:$SI$1,0),0)</f>
        <v>0</v>
      </c>
      <c r="AA18" s="928">
        <f>VLOOKUP($D$3&amp;"_"&amp;AA$3,データシート2!$A:$SI,MATCH($R$2&amp;"_"&amp;$C18,データシート2!$A$1:$SI$1,0),0)</f>
        <v>0</v>
      </c>
      <c r="AB18" s="929">
        <f>VLOOKUP($D$3&amp;"_"&amp;AB$3,データシート2!$A:$SI,MATCH($R$2&amp;"_"&amp;$C18,データシート2!$A$1:$SI$1,0),0)</f>
        <v>0</v>
      </c>
    </row>
    <row r="19" spans="2:29" s="745" customFormat="1" ht="16.5" customHeight="1">
      <c r="B19" s="746"/>
      <c r="C19" s="747">
        <v>4</v>
      </c>
      <c r="D19" s="748" t="s">
        <v>529</v>
      </c>
      <c r="E19" s="747"/>
      <c r="F19" s="749"/>
      <c r="G19" s="750">
        <f>VLOOKUP($D$3&amp;"_"&amp;G$3,データシート2!$A:$SI,MATCH($G$2&amp;"_"&amp;$C19,データシート2!$A$1:$SI$1,0),0)</f>
        <v>0</v>
      </c>
      <c r="H19" s="751">
        <f>VLOOKUP($D$3&amp;"_"&amp;H$3,データシート2!$A:$SI,MATCH($G$2&amp;"_"&amp;$C19,データシート2!$A$1:$SI$1,0),0)</f>
        <v>0</v>
      </c>
      <c r="I19" s="751">
        <f>VLOOKUP($D$3&amp;"_"&amp;I$3,データシート2!$A:$SI,MATCH($G$2&amp;"_"&amp;$C19,データシート2!$A$1:$SI$1,0),0)</f>
        <v>0</v>
      </c>
      <c r="J19" s="751">
        <f>VLOOKUP($D$3&amp;"_"&amp;J$3,データシート2!$A:$SI,MATCH($G$2&amp;"_"&amp;$C19,データシート2!$A$1:$SI$1,0),0)</f>
        <v>0</v>
      </c>
      <c r="K19" s="752">
        <f>VLOOKUP($D$3&amp;"_"&amp;K$3,データシート2!$A:$SI,MATCH($G$2&amp;"_"&amp;$C19,データシート2!$A$1:$SI$1,0),0)</f>
        <v>0</v>
      </c>
      <c r="L19" s="752">
        <f>VLOOKUP($D$3&amp;"_"&amp;L$3,データシート2!$A:$SI,MATCH($G$2&amp;"_"&amp;$C19,データシート2!$A$1:$SI$1,0),0)</f>
        <v>0</v>
      </c>
      <c r="M19" s="752">
        <f>VLOOKUP($D$3&amp;"_"&amp;M$3,データシート2!$A:$SI,MATCH($G$2&amp;"_"&amp;$C19,データシート2!$A$1:$SI$1,0),0)</f>
        <v>0</v>
      </c>
      <c r="N19" s="752">
        <f>VLOOKUP($D$3&amp;"_"&amp;N$3,データシート2!$A:$SI,MATCH($G$2&amp;"_"&amp;$C19,データシート2!$A$1:$SI$1,0),0)</f>
        <v>0</v>
      </c>
      <c r="O19" s="752">
        <f>VLOOKUP($D$3&amp;"_"&amp;O$3,データシート2!$A:$SI,MATCH($G$2&amp;"_"&amp;$C19,データシート2!$A$1:$SI$1,0),0)</f>
        <v>0</v>
      </c>
      <c r="P19" s="752">
        <f>VLOOKUP($D$3&amp;"_"&amp;P$3,データシート2!$A:$SI,MATCH($G$2&amp;"_"&amp;$C19,データシート2!$A$1:$SI$1,0),0)</f>
        <v>0</v>
      </c>
      <c r="Q19" s="753">
        <f>VLOOKUP($D$3&amp;"_"&amp;Q$3,データシート2!$A:$SI,MATCH($G$2&amp;"_"&amp;$C19,データシート2!$A$1:$SI$1,0),0)</f>
        <v>0</v>
      </c>
      <c r="R19" s="930">
        <f>VLOOKUP($D$3&amp;"_"&amp;R$3,データシート2!$A:$SI,MATCH($R$2&amp;"_"&amp;$C19,データシート2!$A$1:$SI$1,0),0)</f>
        <v>0</v>
      </c>
      <c r="S19" s="931">
        <f>VLOOKUP($D$3&amp;"_"&amp;S$3,データシート2!$A:$SI,MATCH($R$2&amp;"_"&amp;$C19,データシート2!$A$1:$SI$1,0),0)</f>
        <v>0</v>
      </c>
      <c r="T19" s="931">
        <f>VLOOKUP($D$3&amp;"_"&amp;T$3,データシート2!$A:$SI,MATCH($R$2&amp;"_"&amp;$C19,データシート2!$A$1:$SI$1,0),0)</f>
        <v>0</v>
      </c>
      <c r="U19" s="931">
        <f>VLOOKUP($D$3&amp;"_"&amp;U$3,データシート2!$A:$SI,MATCH($R$2&amp;"_"&amp;$C19,データシート2!$A$1:$SI$1,0),0)</f>
        <v>0</v>
      </c>
      <c r="V19" s="931">
        <f>VLOOKUP($D$3&amp;"_"&amp;V$3,データシート2!$A:$SI,MATCH($R$2&amp;"_"&amp;$C19,データシート2!$A$1:$SI$1,0),0)</f>
        <v>0</v>
      </c>
      <c r="W19" s="931">
        <f>VLOOKUP($D$3&amp;"_"&amp;W$3,データシート2!$A:$SI,MATCH($R$2&amp;"_"&amp;$C19,データシート2!$A$1:$SI$1,0),0)</f>
        <v>0</v>
      </c>
      <c r="X19" s="931">
        <f>VLOOKUP($D$3&amp;"_"&amp;X$3,データシート2!$A:$SI,MATCH($R$2&amp;"_"&amp;$C19,データシート2!$A$1:$SI$1,0),0)</f>
        <v>0</v>
      </c>
      <c r="Y19" s="931">
        <f>VLOOKUP($D$3&amp;"_"&amp;Y$3,データシート2!$A:$SI,MATCH($R$2&amp;"_"&amp;$C19,データシート2!$A$1:$SI$1,0),0)</f>
        <v>0</v>
      </c>
      <c r="Z19" s="931">
        <f>VLOOKUP($D$3&amp;"_"&amp;Z$3,データシート2!$A:$SI,MATCH($R$2&amp;"_"&amp;$C19,データシート2!$A$1:$SI$1,0),0)</f>
        <v>0</v>
      </c>
      <c r="AA19" s="931">
        <f>VLOOKUP($D$3&amp;"_"&amp;AA$3,データシート2!$A:$SI,MATCH($R$2&amp;"_"&amp;$C19,データシート2!$A$1:$SI$1,0),0)</f>
        <v>0</v>
      </c>
      <c r="AB19" s="932">
        <f>VLOOKUP($D$3&amp;"_"&amp;AB$3,データシート2!$A:$SI,MATCH($R$2&amp;"_"&amp;$C19,データシート2!$A$1:$SI$1,0),0)</f>
        <v>0</v>
      </c>
    </row>
    <row r="20" spans="2:29" s="21" customFormat="1" ht="20.45" customHeight="1">
      <c r="B20" s="729" t="s">
        <v>530</v>
      </c>
      <c r="C20" s="730" t="s">
        <v>531</v>
      </c>
      <c r="D20" s="731"/>
      <c r="E20" s="732"/>
      <c r="F20" s="731"/>
      <c r="G20" s="733">
        <f>VLOOKUP($D$3&amp;"_"&amp;G$3,データシート2!$A:$SI,MATCH($G$2&amp;"_"&amp;$B20,データシート2!$A$1:$SI$1,0),0)</f>
        <v>0</v>
      </c>
      <c r="H20" s="734">
        <f>VLOOKUP($D$3&amp;"_"&amp;H$3,データシート2!$A:$SI,MATCH($G$2&amp;"_"&amp;$B20,データシート2!$A$1:$SI$1,0),0)</f>
        <v>0</v>
      </c>
      <c r="I20" s="734">
        <f>VLOOKUP($D$3&amp;"_"&amp;I$3,データシート2!$A:$SI,MATCH($G$2&amp;"_"&amp;$B20,データシート2!$A$1:$SI$1,0),0)</f>
        <v>0</v>
      </c>
      <c r="J20" s="734">
        <f>VLOOKUP($D$3&amp;"_"&amp;J$3,データシート2!$A:$SI,MATCH($G$2&amp;"_"&amp;$B20,データシート2!$A$1:$SI$1,0),0)</f>
        <v>0</v>
      </c>
      <c r="K20" s="735">
        <f>VLOOKUP($D$3&amp;"_"&amp;K$3,データシート2!$A:$SI,MATCH($G$2&amp;"_"&amp;$B20,データシート2!$A$1:$SI$1,0),0)</f>
        <v>0</v>
      </c>
      <c r="L20" s="735">
        <f>VLOOKUP($D$3&amp;"_"&amp;L$3,データシート2!$A:$SI,MATCH($G$2&amp;"_"&amp;$B20,データシート2!$A$1:$SI$1,0),0)</f>
        <v>0</v>
      </c>
      <c r="M20" s="735">
        <f>VLOOKUP($D$3&amp;"_"&amp;M$3,データシート2!$A:$SI,MATCH($G$2&amp;"_"&amp;$B20,データシート2!$A$1:$SI$1,0),0)</f>
        <v>0</v>
      </c>
      <c r="N20" s="735">
        <f>VLOOKUP($D$3&amp;"_"&amp;N$3,データシート2!$A:$SI,MATCH($G$2&amp;"_"&amp;$B20,データシート2!$A$1:$SI$1,0),0)</f>
        <v>0</v>
      </c>
      <c r="O20" s="735">
        <f>VLOOKUP($D$3&amp;"_"&amp;O$3,データシート2!$A:$SI,MATCH($G$2&amp;"_"&amp;$B20,データシート2!$A$1:$SI$1,0),0)</f>
        <v>0</v>
      </c>
      <c r="P20" s="735">
        <f>VLOOKUP($D$3&amp;"_"&amp;P$3,データシート2!$A:$SI,MATCH($G$2&amp;"_"&amp;$B20,データシート2!$A$1:$SI$1,0),0)</f>
        <v>0</v>
      </c>
      <c r="Q20" s="736">
        <f>VLOOKUP($D$3&amp;"_"&amp;Q$3,データシート2!$A:$SI,MATCH($G$2&amp;"_"&amp;$B20,データシート2!$A$1:$SI$1,0),0)</f>
        <v>0</v>
      </c>
      <c r="R20" s="924">
        <f>VLOOKUP($D$3&amp;"_"&amp;R$3,データシート2!$A:$SI,MATCH($R$2&amp;"_"&amp;$B20,データシート2!$A$1:$SI$1,0),0)</f>
        <v>0</v>
      </c>
      <c r="S20" s="925">
        <f>VLOOKUP($D$3&amp;"_"&amp;S$3,データシート2!$A:$SI,MATCH($R$2&amp;"_"&amp;$B20,データシート2!$A$1:$SI$1,0),0)</f>
        <v>0</v>
      </c>
      <c r="T20" s="925">
        <f>VLOOKUP($D$3&amp;"_"&amp;T$3,データシート2!$A:$SI,MATCH($R$2&amp;"_"&amp;$B20,データシート2!$A$1:$SI$1,0),0)</f>
        <v>0</v>
      </c>
      <c r="U20" s="925">
        <f>VLOOKUP($D$3&amp;"_"&amp;U$3,データシート2!$A:$SI,MATCH($R$2&amp;"_"&amp;$B20,データシート2!$A$1:$SI$1,0),0)</f>
        <v>0</v>
      </c>
      <c r="V20" s="925">
        <f>VLOOKUP($D$3&amp;"_"&amp;V$3,データシート2!$A:$SI,MATCH($R$2&amp;"_"&amp;$B20,データシート2!$A$1:$SI$1,0),0)</f>
        <v>0</v>
      </c>
      <c r="W20" s="925">
        <f>VLOOKUP($D$3&amp;"_"&amp;W$3,データシート2!$A:$SI,MATCH($R$2&amp;"_"&amp;$B20,データシート2!$A$1:$SI$1,0),0)</f>
        <v>0</v>
      </c>
      <c r="X20" s="925">
        <f>VLOOKUP($D$3&amp;"_"&amp;X$3,データシート2!$A:$SI,MATCH($R$2&amp;"_"&amp;$B20,データシート2!$A$1:$SI$1,0),0)</f>
        <v>0</v>
      </c>
      <c r="Y20" s="925">
        <f>VLOOKUP($D$3&amp;"_"&amp;Y$3,データシート2!$A:$SI,MATCH($R$2&amp;"_"&amp;$B20,データシート2!$A$1:$SI$1,0),0)</f>
        <v>0</v>
      </c>
      <c r="Z20" s="925">
        <f>VLOOKUP($D$3&amp;"_"&amp;Z$3,データシート2!$A:$SI,MATCH($R$2&amp;"_"&amp;$B20,データシート2!$A$1:$SI$1,0),0)</f>
        <v>0</v>
      </c>
      <c r="AA20" s="925">
        <f>VLOOKUP($D$3&amp;"_"&amp;AA$3,データシート2!$A:$SI,MATCH($R$2&amp;"_"&amp;$B20,データシート2!$A$1:$SI$1,0),0)</f>
        <v>0</v>
      </c>
      <c r="AB20" s="926">
        <f>VLOOKUP($D$3&amp;"_"&amp;AB$3,データシート2!$A:$SI,MATCH($R$2&amp;"_"&amp;$B20,データシート2!$A$1:$SI$1,0),0)</f>
        <v>0</v>
      </c>
    </row>
    <row r="21" spans="2:29" s="745" customFormat="1" ht="16.5" customHeight="1">
      <c r="B21" s="746"/>
      <c r="C21" s="755">
        <v>5</v>
      </c>
      <c r="D21" s="756" t="s">
        <v>532</v>
      </c>
      <c r="E21" s="755"/>
      <c r="F21" s="757"/>
      <c r="G21" s="758">
        <f>VLOOKUP($D$3&amp;"_"&amp;G$3,データシート2!$A:$SI,MATCH($G$2&amp;"_"&amp;$C21,データシート2!$A$1:$SI$1,0),0)</f>
        <v>0</v>
      </c>
      <c r="H21" s="759">
        <f>VLOOKUP($D$3&amp;"_"&amp;H$3,データシート2!$A:$SI,MATCH($G$2&amp;"_"&amp;$C21,データシート2!$A$1:$SI$1,0),0)</f>
        <v>0</v>
      </c>
      <c r="I21" s="759">
        <f>VLOOKUP($D$3&amp;"_"&amp;I$3,データシート2!$A:$SI,MATCH($G$2&amp;"_"&amp;$C21,データシート2!$A$1:$SI$1,0),0)</f>
        <v>0</v>
      </c>
      <c r="J21" s="759">
        <f>VLOOKUP($D$3&amp;"_"&amp;J$3,データシート2!$A:$SI,MATCH($G$2&amp;"_"&amp;$C21,データシート2!$A$1:$SI$1,0),0)</f>
        <v>0</v>
      </c>
      <c r="K21" s="760">
        <f>VLOOKUP($D$3&amp;"_"&amp;K$3,データシート2!$A:$SI,MATCH($G$2&amp;"_"&amp;$C21,データシート2!$A$1:$SI$1,0),0)</f>
        <v>0</v>
      </c>
      <c r="L21" s="760">
        <f>VLOOKUP($D$3&amp;"_"&amp;L$3,データシート2!$A:$SI,MATCH($G$2&amp;"_"&amp;$C21,データシート2!$A$1:$SI$1,0),0)</f>
        <v>0</v>
      </c>
      <c r="M21" s="760">
        <f>VLOOKUP($D$3&amp;"_"&amp;M$3,データシート2!$A:$SI,MATCH($G$2&amp;"_"&amp;$C21,データシート2!$A$1:$SI$1,0),0)</f>
        <v>0</v>
      </c>
      <c r="N21" s="760">
        <f>VLOOKUP($D$3&amp;"_"&amp;N$3,データシート2!$A:$SI,MATCH($G$2&amp;"_"&amp;$C21,データシート2!$A$1:$SI$1,0),0)</f>
        <v>0</v>
      </c>
      <c r="O21" s="760">
        <f>VLOOKUP($D$3&amp;"_"&amp;O$3,データシート2!$A:$SI,MATCH($G$2&amp;"_"&amp;$C21,データシート2!$A$1:$SI$1,0),0)</f>
        <v>0</v>
      </c>
      <c r="P21" s="760">
        <f>VLOOKUP($D$3&amp;"_"&amp;P$3,データシート2!$A:$SI,MATCH($G$2&amp;"_"&amp;$C21,データシート2!$A$1:$SI$1,0),0)</f>
        <v>0</v>
      </c>
      <c r="Q21" s="761">
        <f>VLOOKUP($D$3&amp;"_"&amp;Q$3,データシート2!$A:$SI,MATCH($G$2&amp;"_"&amp;$C21,データシート2!$A$1:$SI$1,0),0)</f>
        <v>0</v>
      </c>
      <c r="R21" s="934">
        <f>VLOOKUP($D$3&amp;"_"&amp;R$3,データシート2!$A:$SI,MATCH($R$2&amp;"_"&amp;$C21,データシート2!$A$1:$SI$1,0),0)</f>
        <v>0</v>
      </c>
      <c r="S21" s="935">
        <f>VLOOKUP($D$3&amp;"_"&amp;S$3,データシート2!$A:$SI,MATCH($R$2&amp;"_"&amp;$C21,データシート2!$A$1:$SI$1,0),0)</f>
        <v>0</v>
      </c>
      <c r="T21" s="935">
        <f>VLOOKUP($D$3&amp;"_"&amp;T$3,データシート2!$A:$SI,MATCH($R$2&amp;"_"&amp;$C21,データシート2!$A$1:$SI$1,0),0)</f>
        <v>0</v>
      </c>
      <c r="U21" s="935">
        <f>VLOOKUP($D$3&amp;"_"&amp;U$3,データシート2!$A:$SI,MATCH($R$2&amp;"_"&amp;$C21,データシート2!$A$1:$SI$1,0),0)</f>
        <v>0</v>
      </c>
      <c r="V21" s="935">
        <f>VLOOKUP($D$3&amp;"_"&amp;V$3,データシート2!$A:$SI,MATCH($R$2&amp;"_"&amp;$C21,データシート2!$A$1:$SI$1,0),0)</f>
        <v>0</v>
      </c>
      <c r="W21" s="935">
        <f>VLOOKUP($D$3&amp;"_"&amp;W$3,データシート2!$A:$SI,MATCH($R$2&amp;"_"&amp;$C21,データシート2!$A$1:$SI$1,0),0)</f>
        <v>0</v>
      </c>
      <c r="X21" s="935">
        <f>VLOOKUP($D$3&amp;"_"&amp;X$3,データシート2!$A:$SI,MATCH($R$2&amp;"_"&amp;$C21,データシート2!$A$1:$SI$1,0),0)</f>
        <v>0</v>
      </c>
      <c r="Y21" s="935">
        <f>VLOOKUP($D$3&amp;"_"&amp;Y$3,データシート2!$A:$SI,MATCH($R$2&amp;"_"&amp;$C21,データシート2!$A$1:$SI$1,0),0)</f>
        <v>0</v>
      </c>
      <c r="Z21" s="935">
        <f>VLOOKUP($D$3&amp;"_"&amp;Z$3,データシート2!$A:$SI,MATCH($R$2&amp;"_"&amp;$C21,データシート2!$A$1:$SI$1,0),0)</f>
        <v>0</v>
      </c>
      <c r="AA21" s="935">
        <f>VLOOKUP($D$3&amp;"_"&amp;AA$3,データシート2!$A:$SI,MATCH($R$2&amp;"_"&amp;$C21,データシート2!$A$1:$SI$1,0),0)</f>
        <v>0</v>
      </c>
      <c r="AB21" s="936">
        <f>VLOOKUP($D$3&amp;"_"&amp;AB$3,データシート2!$A:$SI,MATCH($R$2&amp;"_"&amp;$C21,データシート2!$A$1:$SI$1,0),0)</f>
        <v>0</v>
      </c>
    </row>
    <row r="22" spans="2:29" s="21" customFormat="1" ht="20.45" customHeight="1">
      <c r="B22" s="729" t="s">
        <v>533</v>
      </c>
      <c r="C22" s="730" t="s">
        <v>534</v>
      </c>
      <c r="D22" s="731"/>
      <c r="E22" s="732"/>
      <c r="F22" s="731"/>
      <c r="G22" s="733">
        <f>VLOOKUP($D$3&amp;"_"&amp;G$3,データシート2!$A:$SI,MATCH($G$2&amp;"_"&amp;$B22,データシート2!$A$1:$SI$1,0),0)</f>
        <v>0</v>
      </c>
      <c r="H22" s="734">
        <f>VLOOKUP($D$3&amp;"_"&amp;H$3,データシート2!$A:$SI,MATCH($G$2&amp;"_"&amp;$B22,データシート2!$A$1:$SI$1,0),0)</f>
        <v>0</v>
      </c>
      <c r="I22" s="734">
        <f>VLOOKUP($D$3&amp;"_"&amp;I$3,データシート2!$A:$SI,MATCH($G$2&amp;"_"&amp;$B22,データシート2!$A$1:$SI$1,0),0)</f>
        <v>0</v>
      </c>
      <c r="J22" s="734">
        <f>VLOOKUP($D$3&amp;"_"&amp;J$3,データシート2!$A:$SI,MATCH($G$2&amp;"_"&amp;$B22,データシート2!$A$1:$SI$1,0),0)</f>
        <v>0</v>
      </c>
      <c r="K22" s="735">
        <f>VLOOKUP($D$3&amp;"_"&amp;K$3,データシート2!$A:$SI,MATCH($G$2&amp;"_"&amp;$B22,データシート2!$A$1:$SI$1,0),0)</f>
        <v>0</v>
      </c>
      <c r="L22" s="735">
        <f>VLOOKUP($D$3&amp;"_"&amp;L$3,データシート2!$A:$SI,MATCH($G$2&amp;"_"&amp;$B22,データシート2!$A$1:$SI$1,0),0)</f>
        <v>0</v>
      </c>
      <c r="M22" s="735">
        <f>VLOOKUP($D$3&amp;"_"&amp;M$3,データシート2!$A:$SI,MATCH($G$2&amp;"_"&amp;$B22,データシート2!$A$1:$SI$1,0),0)</f>
        <v>0</v>
      </c>
      <c r="N22" s="735">
        <f>VLOOKUP($D$3&amp;"_"&amp;N$3,データシート2!$A:$SI,MATCH($G$2&amp;"_"&amp;$B22,データシート2!$A$1:$SI$1,0),0)</f>
        <v>0</v>
      </c>
      <c r="O22" s="735">
        <f>VLOOKUP($D$3&amp;"_"&amp;O$3,データシート2!$A:$SI,MATCH($G$2&amp;"_"&amp;$B22,データシート2!$A$1:$SI$1,0),0)</f>
        <v>0</v>
      </c>
      <c r="P22" s="735">
        <f>VLOOKUP($D$3&amp;"_"&amp;P$3,データシート2!$A:$SI,MATCH($G$2&amp;"_"&amp;$B22,データシート2!$A$1:$SI$1,0),0)</f>
        <v>0</v>
      </c>
      <c r="Q22" s="736">
        <f>VLOOKUP($D$3&amp;"_"&amp;Q$3,データシート2!$A:$SI,MATCH($G$2&amp;"_"&amp;$B22,データシート2!$A$1:$SI$1,0),0)</f>
        <v>0</v>
      </c>
      <c r="R22" s="924">
        <f>VLOOKUP($D$3&amp;"_"&amp;R$3,データシート2!$A:$SI,MATCH($R$2&amp;"_"&amp;$B22,データシート2!$A$1:$SI$1,0),0)</f>
        <v>0</v>
      </c>
      <c r="S22" s="925">
        <f>VLOOKUP($D$3&amp;"_"&amp;S$3,データシート2!$A:$SI,MATCH($R$2&amp;"_"&amp;$B22,データシート2!$A$1:$SI$1,0),0)</f>
        <v>0</v>
      </c>
      <c r="T22" s="925">
        <f>VLOOKUP($D$3&amp;"_"&amp;T$3,データシート2!$A:$SI,MATCH($R$2&amp;"_"&amp;$B22,データシート2!$A$1:$SI$1,0),0)</f>
        <v>0</v>
      </c>
      <c r="U22" s="925">
        <f>VLOOKUP($D$3&amp;"_"&amp;U$3,データシート2!$A:$SI,MATCH($R$2&amp;"_"&amp;$B22,データシート2!$A$1:$SI$1,0),0)</f>
        <v>0</v>
      </c>
      <c r="V22" s="925">
        <f>VLOOKUP($D$3&amp;"_"&amp;V$3,データシート2!$A:$SI,MATCH($R$2&amp;"_"&amp;$B22,データシート2!$A$1:$SI$1,0),0)</f>
        <v>0</v>
      </c>
      <c r="W22" s="925">
        <f>VLOOKUP($D$3&amp;"_"&amp;W$3,データシート2!$A:$SI,MATCH($R$2&amp;"_"&amp;$B22,データシート2!$A$1:$SI$1,0),0)</f>
        <v>0</v>
      </c>
      <c r="X22" s="925">
        <f>VLOOKUP($D$3&amp;"_"&amp;X$3,データシート2!$A:$SI,MATCH($R$2&amp;"_"&amp;$B22,データシート2!$A$1:$SI$1,0),0)</f>
        <v>0</v>
      </c>
      <c r="Y22" s="925">
        <f>VLOOKUP($D$3&amp;"_"&amp;Y$3,データシート2!$A:$SI,MATCH($R$2&amp;"_"&amp;$B22,データシート2!$A$1:$SI$1,0),0)</f>
        <v>0</v>
      </c>
      <c r="Z22" s="925">
        <f>VLOOKUP($D$3&amp;"_"&amp;Z$3,データシート2!$A:$SI,MATCH($R$2&amp;"_"&amp;$B22,データシート2!$A$1:$SI$1,0),0)</f>
        <v>0</v>
      </c>
      <c r="AA22" s="925">
        <f>VLOOKUP($D$3&amp;"_"&amp;AA$3,データシート2!$A:$SI,MATCH($R$2&amp;"_"&amp;$B22,データシート2!$A$1:$SI$1,0),0)</f>
        <v>0</v>
      </c>
      <c r="AB22" s="926">
        <f>VLOOKUP($D$3&amp;"_"&amp;AB$3,データシート2!$A:$SI,MATCH($R$2&amp;"_"&amp;$B22,データシート2!$A$1:$SI$1,0),0)</f>
        <v>0</v>
      </c>
    </row>
    <row r="23" spans="2:29" s="745" customFormat="1" ht="16.5" customHeight="1">
      <c r="B23" s="737"/>
      <c r="C23" s="738">
        <v>6</v>
      </c>
      <c r="D23" s="739" t="s">
        <v>535</v>
      </c>
      <c r="E23" s="738"/>
      <c r="F23" s="740"/>
      <c r="G23" s="754">
        <f>VLOOKUP($D$3&amp;"_"&amp;G$3,データシート2!$A:$SI,MATCH($G$2&amp;"_"&amp;$C23,データシート2!$A$1:$SI$1,0),0)</f>
        <v>0</v>
      </c>
      <c r="H23" s="742">
        <f>VLOOKUP($D$3&amp;"_"&amp;H$3,データシート2!$A:$SI,MATCH($G$2&amp;"_"&amp;$C23,データシート2!$A$1:$SI$1,0),0)</f>
        <v>0</v>
      </c>
      <c r="I23" s="742">
        <f>VLOOKUP($D$3&amp;"_"&amp;I$3,データシート2!$A:$SI,MATCH($G$2&amp;"_"&amp;$C23,データシート2!$A$1:$SI$1,0),0)</f>
        <v>0</v>
      </c>
      <c r="J23" s="742">
        <f>VLOOKUP($D$3&amp;"_"&amp;J$3,データシート2!$A:$SI,MATCH($G$2&amp;"_"&amp;$C23,データシート2!$A$1:$SI$1,0),0)</f>
        <v>0</v>
      </c>
      <c r="K23" s="743">
        <f>VLOOKUP($D$3&amp;"_"&amp;K$3,データシート2!$A:$SI,MATCH($G$2&amp;"_"&amp;$C23,データシート2!$A$1:$SI$1,0),0)</f>
        <v>0</v>
      </c>
      <c r="L23" s="743">
        <f>VLOOKUP($D$3&amp;"_"&amp;L$3,データシート2!$A:$SI,MATCH($G$2&amp;"_"&amp;$C23,データシート2!$A$1:$SI$1,0),0)</f>
        <v>0</v>
      </c>
      <c r="M23" s="743">
        <f>VLOOKUP($D$3&amp;"_"&amp;M$3,データシート2!$A:$SI,MATCH($G$2&amp;"_"&amp;$C23,データシート2!$A$1:$SI$1,0),0)</f>
        <v>0</v>
      </c>
      <c r="N23" s="743">
        <f>VLOOKUP($D$3&amp;"_"&amp;N$3,データシート2!$A:$SI,MATCH($G$2&amp;"_"&amp;$C23,データシート2!$A$1:$SI$1,0),0)</f>
        <v>0</v>
      </c>
      <c r="O23" s="743">
        <f>VLOOKUP($D$3&amp;"_"&amp;O$3,データシート2!$A:$SI,MATCH($G$2&amp;"_"&amp;$C23,データシート2!$A$1:$SI$1,0),0)</f>
        <v>0</v>
      </c>
      <c r="P23" s="743">
        <f>VLOOKUP($D$3&amp;"_"&amp;P$3,データシート2!$A:$SI,MATCH($G$2&amp;"_"&amp;$C23,データシート2!$A$1:$SI$1,0),0)</f>
        <v>0</v>
      </c>
      <c r="Q23" s="744">
        <f>VLOOKUP($D$3&amp;"_"&amp;Q$3,データシート2!$A:$SI,MATCH($G$2&amp;"_"&amp;$C23,データシート2!$A$1:$SI$1,0),0)</f>
        <v>0</v>
      </c>
      <c r="R23" s="933">
        <f>VLOOKUP($D$3&amp;"_"&amp;R$3,データシート2!$A:$SI,MATCH($R$2&amp;"_"&amp;$C23,データシート2!$A$1:$SI$1,0),0)</f>
        <v>0</v>
      </c>
      <c r="S23" s="928">
        <f>VLOOKUP($D$3&amp;"_"&amp;S$3,データシート2!$A:$SI,MATCH($R$2&amp;"_"&amp;$C23,データシート2!$A$1:$SI$1,0),0)</f>
        <v>0</v>
      </c>
      <c r="T23" s="928">
        <f>VLOOKUP($D$3&amp;"_"&amp;T$3,データシート2!$A:$SI,MATCH($R$2&amp;"_"&amp;$C23,データシート2!$A$1:$SI$1,0),0)</f>
        <v>0</v>
      </c>
      <c r="U23" s="928">
        <f>VLOOKUP($D$3&amp;"_"&amp;U$3,データシート2!$A:$SI,MATCH($R$2&amp;"_"&amp;$C23,データシート2!$A$1:$SI$1,0),0)</f>
        <v>0</v>
      </c>
      <c r="V23" s="928">
        <f>VLOOKUP($D$3&amp;"_"&amp;V$3,データシート2!$A:$SI,MATCH($R$2&amp;"_"&amp;$C23,データシート2!$A$1:$SI$1,0),0)</f>
        <v>0</v>
      </c>
      <c r="W23" s="928">
        <f>VLOOKUP($D$3&amp;"_"&amp;W$3,データシート2!$A:$SI,MATCH($R$2&amp;"_"&amp;$C23,データシート2!$A$1:$SI$1,0),0)</f>
        <v>0</v>
      </c>
      <c r="X23" s="928">
        <f>VLOOKUP($D$3&amp;"_"&amp;X$3,データシート2!$A:$SI,MATCH($R$2&amp;"_"&amp;$C23,データシート2!$A$1:$SI$1,0),0)</f>
        <v>0</v>
      </c>
      <c r="Y23" s="928">
        <f>VLOOKUP($D$3&amp;"_"&amp;Y$3,データシート2!$A:$SI,MATCH($R$2&amp;"_"&amp;$C23,データシート2!$A$1:$SI$1,0),0)</f>
        <v>0</v>
      </c>
      <c r="Z23" s="928">
        <f>VLOOKUP($D$3&amp;"_"&amp;Z$3,データシート2!$A:$SI,MATCH($R$2&amp;"_"&amp;$C23,データシート2!$A$1:$SI$1,0),0)</f>
        <v>0</v>
      </c>
      <c r="AA23" s="928">
        <f>VLOOKUP($D$3&amp;"_"&amp;AA$3,データシート2!$A:$SI,MATCH($R$2&amp;"_"&amp;$C23,データシート2!$A$1:$SI$1,0),0)</f>
        <v>0</v>
      </c>
      <c r="AB23" s="929">
        <f>VLOOKUP($D$3&amp;"_"&amp;AB$3,データシート2!$A:$SI,MATCH($R$2&amp;"_"&amp;$C23,データシート2!$A$1:$SI$1,0),0)</f>
        <v>0</v>
      </c>
    </row>
    <row r="24" spans="2:29" s="745" customFormat="1" ht="16.5" customHeight="1">
      <c r="B24" s="737"/>
      <c r="C24" s="762">
        <v>7</v>
      </c>
      <c r="D24" s="763" t="s">
        <v>536</v>
      </c>
      <c r="E24" s="762"/>
      <c r="F24" s="764"/>
      <c r="G24" s="765">
        <f>VLOOKUP($D$3&amp;"_"&amp;G$3,データシート2!$A:$SI,MATCH($G$2&amp;"_"&amp;$C24,データシート2!$A$1:$SI$1,0),0)</f>
        <v>0</v>
      </c>
      <c r="H24" s="766">
        <f>VLOOKUP($D$3&amp;"_"&amp;H$3,データシート2!$A:$SI,MATCH($G$2&amp;"_"&amp;$C24,データシート2!$A$1:$SI$1,0),0)</f>
        <v>0</v>
      </c>
      <c r="I24" s="766">
        <f>VLOOKUP($D$3&amp;"_"&amp;I$3,データシート2!$A:$SI,MATCH($G$2&amp;"_"&amp;$C24,データシート2!$A$1:$SI$1,0),0)</f>
        <v>0</v>
      </c>
      <c r="J24" s="766">
        <f>VLOOKUP($D$3&amp;"_"&amp;J$3,データシート2!$A:$SI,MATCH($G$2&amp;"_"&amp;$C24,データシート2!$A$1:$SI$1,0),0)</f>
        <v>0</v>
      </c>
      <c r="K24" s="767">
        <f>VLOOKUP($D$3&amp;"_"&amp;K$3,データシート2!$A:$SI,MATCH($G$2&amp;"_"&amp;$C24,データシート2!$A$1:$SI$1,0),0)</f>
        <v>0</v>
      </c>
      <c r="L24" s="767">
        <f>VLOOKUP($D$3&amp;"_"&amp;L$3,データシート2!$A:$SI,MATCH($G$2&amp;"_"&amp;$C24,データシート2!$A$1:$SI$1,0),0)</f>
        <v>0</v>
      </c>
      <c r="M24" s="767">
        <f>VLOOKUP($D$3&amp;"_"&amp;M$3,データシート2!$A:$SI,MATCH($G$2&amp;"_"&amp;$C24,データシート2!$A$1:$SI$1,0),0)</f>
        <v>0</v>
      </c>
      <c r="N24" s="767">
        <f>VLOOKUP($D$3&amp;"_"&amp;N$3,データシート2!$A:$SI,MATCH($G$2&amp;"_"&amp;$C24,データシート2!$A$1:$SI$1,0),0)</f>
        <v>0</v>
      </c>
      <c r="O24" s="767">
        <f>VLOOKUP($D$3&amp;"_"&amp;O$3,データシート2!$A:$SI,MATCH($G$2&amp;"_"&amp;$C24,データシート2!$A$1:$SI$1,0),0)</f>
        <v>0</v>
      </c>
      <c r="P24" s="767">
        <f>VLOOKUP($D$3&amp;"_"&amp;P$3,データシート2!$A:$SI,MATCH($G$2&amp;"_"&amp;$C24,データシート2!$A$1:$SI$1,0),0)</f>
        <v>0</v>
      </c>
      <c r="Q24" s="768">
        <f>VLOOKUP($D$3&amp;"_"&amp;Q$3,データシート2!$A:$SI,MATCH($G$2&amp;"_"&amp;$C24,データシート2!$A$1:$SI$1,0),0)</f>
        <v>0</v>
      </c>
      <c r="R24" s="937">
        <f>VLOOKUP($D$3&amp;"_"&amp;R$3,データシート2!$A:$SI,MATCH($R$2&amp;"_"&amp;$C24,データシート2!$A$1:$SI$1,0),0)</f>
        <v>0</v>
      </c>
      <c r="S24" s="938">
        <f>VLOOKUP($D$3&amp;"_"&amp;S$3,データシート2!$A:$SI,MATCH($R$2&amp;"_"&amp;$C24,データシート2!$A$1:$SI$1,0),0)</f>
        <v>0</v>
      </c>
      <c r="T24" s="938">
        <f>VLOOKUP($D$3&amp;"_"&amp;T$3,データシート2!$A:$SI,MATCH($R$2&amp;"_"&amp;$C24,データシート2!$A$1:$SI$1,0),0)</f>
        <v>0</v>
      </c>
      <c r="U24" s="938">
        <f>VLOOKUP($D$3&amp;"_"&amp;U$3,データシート2!$A:$SI,MATCH($R$2&amp;"_"&amp;$C24,データシート2!$A$1:$SI$1,0),0)</f>
        <v>0</v>
      </c>
      <c r="V24" s="938">
        <f>VLOOKUP($D$3&amp;"_"&amp;V$3,データシート2!$A:$SI,MATCH($R$2&amp;"_"&amp;$C24,データシート2!$A$1:$SI$1,0),0)</f>
        <v>0</v>
      </c>
      <c r="W24" s="938">
        <f>VLOOKUP($D$3&amp;"_"&amp;W$3,データシート2!$A:$SI,MATCH($R$2&amp;"_"&amp;$C24,データシート2!$A$1:$SI$1,0),0)</f>
        <v>0</v>
      </c>
      <c r="X24" s="938">
        <f>VLOOKUP($D$3&amp;"_"&amp;X$3,データシート2!$A:$SI,MATCH($R$2&amp;"_"&amp;$C24,データシート2!$A$1:$SI$1,0),0)</f>
        <v>0</v>
      </c>
      <c r="Y24" s="938">
        <f>VLOOKUP($D$3&amp;"_"&amp;Y$3,データシート2!$A:$SI,MATCH($R$2&amp;"_"&amp;$C24,データシート2!$A$1:$SI$1,0),0)</f>
        <v>0</v>
      </c>
      <c r="Z24" s="938">
        <f>VLOOKUP($D$3&amp;"_"&amp;Z$3,データシート2!$A:$SI,MATCH($R$2&amp;"_"&amp;$C24,データシート2!$A$1:$SI$1,0),0)</f>
        <v>0</v>
      </c>
      <c r="AA24" s="938">
        <f>VLOOKUP($D$3&amp;"_"&amp;AA$3,データシート2!$A:$SI,MATCH($R$2&amp;"_"&amp;$C24,データシート2!$A$1:$SI$1,0),0)</f>
        <v>0</v>
      </c>
      <c r="AB24" s="939">
        <f>VLOOKUP($D$3&amp;"_"&amp;AB$3,データシート2!$A:$SI,MATCH($R$2&amp;"_"&amp;$C24,データシート2!$A$1:$SI$1,0),0)</f>
        <v>0</v>
      </c>
    </row>
    <row r="25" spans="2:29" s="745" customFormat="1" ht="16.5" customHeight="1">
      <c r="B25" s="746"/>
      <c r="C25" s="747">
        <v>8</v>
      </c>
      <c r="D25" s="748" t="s">
        <v>537</v>
      </c>
      <c r="E25" s="747"/>
      <c r="F25" s="749"/>
      <c r="G25" s="750">
        <f>VLOOKUP($D$3&amp;"_"&amp;G$3,データシート2!$A:$SI,MATCH($G$2&amp;"_"&amp;$C25,データシート2!$A$1:$SI$1,0),0)</f>
        <v>0</v>
      </c>
      <c r="H25" s="751">
        <f>VLOOKUP($D$3&amp;"_"&amp;H$3,データシート2!$A:$SI,MATCH($G$2&amp;"_"&amp;$C25,データシート2!$A$1:$SI$1,0),0)</f>
        <v>0</v>
      </c>
      <c r="I25" s="751">
        <f>VLOOKUP($D$3&amp;"_"&amp;I$3,データシート2!$A:$SI,MATCH($G$2&amp;"_"&amp;$C25,データシート2!$A$1:$SI$1,0),0)</f>
        <v>0</v>
      </c>
      <c r="J25" s="751">
        <f>VLOOKUP($D$3&amp;"_"&amp;J$3,データシート2!$A:$SI,MATCH($G$2&amp;"_"&amp;$C25,データシート2!$A$1:$SI$1,0),0)</f>
        <v>0</v>
      </c>
      <c r="K25" s="752">
        <f>VLOOKUP($D$3&amp;"_"&amp;K$3,データシート2!$A:$SI,MATCH($G$2&amp;"_"&amp;$C25,データシート2!$A$1:$SI$1,0),0)</f>
        <v>0</v>
      </c>
      <c r="L25" s="752">
        <f>VLOOKUP($D$3&amp;"_"&amp;L$3,データシート2!$A:$SI,MATCH($G$2&amp;"_"&amp;$C25,データシート2!$A$1:$SI$1,0),0)</f>
        <v>0</v>
      </c>
      <c r="M25" s="752">
        <f>VLOOKUP($D$3&amp;"_"&amp;M$3,データシート2!$A:$SI,MATCH($G$2&amp;"_"&amp;$C25,データシート2!$A$1:$SI$1,0),0)</f>
        <v>0</v>
      </c>
      <c r="N25" s="752">
        <f>VLOOKUP($D$3&amp;"_"&amp;N$3,データシート2!$A:$SI,MATCH($G$2&amp;"_"&amp;$C25,データシート2!$A$1:$SI$1,0),0)</f>
        <v>0</v>
      </c>
      <c r="O25" s="752">
        <f>VLOOKUP($D$3&amp;"_"&amp;O$3,データシート2!$A:$SI,MATCH($G$2&amp;"_"&amp;$C25,データシート2!$A$1:$SI$1,0),0)</f>
        <v>0</v>
      </c>
      <c r="P25" s="752">
        <f>VLOOKUP($D$3&amp;"_"&amp;P$3,データシート2!$A:$SI,MATCH($G$2&amp;"_"&amp;$C25,データシート2!$A$1:$SI$1,0),0)</f>
        <v>0</v>
      </c>
      <c r="Q25" s="753">
        <f>VLOOKUP($D$3&amp;"_"&amp;Q$3,データシート2!$A:$SI,MATCH($G$2&amp;"_"&amp;$C25,データシート2!$A$1:$SI$1,0),0)</f>
        <v>0</v>
      </c>
      <c r="R25" s="930">
        <f>VLOOKUP($D$3&amp;"_"&amp;R$3,データシート2!$A:$SI,MATCH($R$2&amp;"_"&amp;$C25,データシート2!$A$1:$SI$1,0),0)</f>
        <v>0</v>
      </c>
      <c r="S25" s="931">
        <f>VLOOKUP($D$3&amp;"_"&amp;S$3,データシート2!$A:$SI,MATCH($R$2&amp;"_"&amp;$C25,データシート2!$A$1:$SI$1,0),0)</f>
        <v>0</v>
      </c>
      <c r="T25" s="931">
        <f>VLOOKUP($D$3&amp;"_"&amp;T$3,データシート2!$A:$SI,MATCH($R$2&amp;"_"&amp;$C25,データシート2!$A$1:$SI$1,0),0)</f>
        <v>0</v>
      </c>
      <c r="U25" s="931">
        <f>VLOOKUP($D$3&amp;"_"&amp;U$3,データシート2!$A:$SI,MATCH($R$2&amp;"_"&amp;$C25,データシート2!$A$1:$SI$1,0),0)</f>
        <v>0</v>
      </c>
      <c r="V25" s="931">
        <f>VLOOKUP($D$3&amp;"_"&amp;V$3,データシート2!$A:$SI,MATCH($R$2&amp;"_"&amp;$C25,データシート2!$A$1:$SI$1,0),0)</f>
        <v>0</v>
      </c>
      <c r="W25" s="931">
        <f>VLOOKUP($D$3&amp;"_"&amp;W$3,データシート2!$A:$SI,MATCH($R$2&amp;"_"&amp;$C25,データシート2!$A$1:$SI$1,0),0)</f>
        <v>0</v>
      </c>
      <c r="X25" s="931">
        <f>VLOOKUP($D$3&amp;"_"&amp;X$3,データシート2!$A:$SI,MATCH($R$2&amp;"_"&amp;$C25,データシート2!$A$1:$SI$1,0),0)</f>
        <v>0</v>
      </c>
      <c r="Y25" s="931">
        <f>VLOOKUP($D$3&amp;"_"&amp;Y$3,データシート2!$A:$SI,MATCH($R$2&amp;"_"&amp;$C25,データシート2!$A$1:$SI$1,0),0)</f>
        <v>0</v>
      </c>
      <c r="Z25" s="931">
        <f>VLOOKUP($D$3&amp;"_"&amp;Z$3,データシート2!$A:$SI,MATCH($R$2&amp;"_"&amp;$C25,データシート2!$A$1:$SI$1,0),0)</f>
        <v>0</v>
      </c>
      <c r="AA25" s="931">
        <f>VLOOKUP($D$3&amp;"_"&amp;AA$3,データシート2!$A:$SI,MATCH($R$2&amp;"_"&amp;$C25,データシート2!$A$1:$SI$1,0),0)</f>
        <v>0</v>
      </c>
      <c r="AB25" s="932">
        <f>VLOOKUP($D$3&amp;"_"&amp;AB$3,データシート2!$A:$SI,MATCH($R$2&amp;"_"&amp;$C25,データシート2!$A$1:$SI$1,0),0)</f>
        <v>0</v>
      </c>
    </row>
    <row r="26" spans="2:29" s="21" customFormat="1" ht="20.45" customHeight="1">
      <c r="B26" s="729" t="s">
        <v>538</v>
      </c>
      <c r="C26" s="730" t="s">
        <v>184</v>
      </c>
      <c r="D26" s="731"/>
      <c r="E26" s="732"/>
      <c r="F26" s="731"/>
      <c r="G26" s="733">
        <f>VLOOKUP($D$3&amp;"_"&amp;G$3,データシート2!$A:$SI,MATCH($G$2&amp;"_"&amp;$B26,データシート2!$A$1:$SI$1,0),0)</f>
        <v>0</v>
      </c>
      <c r="H26" s="734">
        <f>VLOOKUP($D$3&amp;"_"&amp;H$3,データシート2!$A:$SI,MATCH($G$2&amp;"_"&amp;$B26,データシート2!$A$1:$SI$1,0),0)</f>
        <v>0</v>
      </c>
      <c r="I26" s="734">
        <f>VLOOKUP($D$3&amp;"_"&amp;I$3,データシート2!$A:$SI,MATCH($G$2&amp;"_"&amp;$B26,データシート2!$A$1:$SI$1,0),0)</f>
        <v>0</v>
      </c>
      <c r="J26" s="734">
        <f>VLOOKUP($D$3&amp;"_"&amp;J$3,データシート2!$A:$SI,MATCH($G$2&amp;"_"&amp;$B26,データシート2!$A$1:$SI$1,0),0)</f>
        <v>0</v>
      </c>
      <c r="K26" s="735">
        <f>VLOOKUP($D$3&amp;"_"&amp;K$3,データシート2!$A:$SI,MATCH($G$2&amp;"_"&amp;$B26,データシート2!$A$1:$SI$1,0),0)</f>
        <v>0</v>
      </c>
      <c r="L26" s="735">
        <f>VLOOKUP($D$3&amp;"_"&amp;L$3,データシート2!$A:$SI,MATCH($G$2&amp;"_"&amp;$B26,データシート2!$A$1:$SI$1,0),0)</f>
        <v>0</v>
      </c>
      <c r="M26" s="735">
        <f>VLOOKUP($D$3&amp;"_"&amp;M$3,データシート2!$A:$SI,MATCH($G$2&amp;"_"&amp;$B26,データシート2!$A$1:$SI$1,0),0)</f>
        <v>0</v>
      </c>
      <c r="N26" s="735">
        <f>VLOOKUP($D$3&amp;"_"&amp;N$3,データシート2!$A:$SI,MATCH($G$2&amp;"_"&amp;$B26,データシート2!$A$1:$SI$1,0),0)</f>
        <v>0</v>
      </c>
      <c r="O26" s="735">
        <f>VLOOKUP($D$3&amp;"_"&amp;O$3,データシート2!$A:$SI,MATCH($G$2&amp;"_"&amp;$B26,データシート2!$A$1:$SI$1,0),0)</f>
        <v>0</v>
      </c>
      <c r="P26" s="735">
        <f>VLOOKUP($D$3&amp;"_"&amp;P$3,データシート2!$A:$SI,MATCH($G$2&amp;"_"&amp;$B26,データシート2!$A$1:$SI$1,0),0)</f>
        <v>0</v>
      </c>
      <c r="Q26" s="736">
        <f>VLOOKUP($D$3&amp;"_"&amp;Q$3,データシート2!$A:$SI,MATCH($G$2&amp;"_"&amp;$B26,データシート2!$A$1:$SI$1,0),0)</f>
        <v>0</v>
      </c>
      <c r="R26" s="924">
        <f>VLOOKUP($D$3&amp;"_"&amp;R$3,データシート2!$A:$SI,MATCH($R$2&amp;"_"&amp;$B26,データシート2!$A$1:$SI$1,0),0)</f>
        <v>0</v>
      </c>
      <c r="S26" s="925">
        <f>VLOOKUP($D$3&amp;"_"&amp;S$3,データシート2!$A:$SI,MATCH($R$2&amp;"_"&amp;$B26,データシート2!$A$1:$SI$1,0),0)</f>
        <v>0</v>
      </c>
      <c r="T26" s="925">
        <f>VLOOKUP($D$3&amp;"_"&amp;T$3,データシート2!$A:$SI,MATCH($R$2&amp;"_"&amp;$B26,データシート2!$A$1:$SI$1,0),0)</f>
        <v>0</v>
      </c>
      <c r="U26" s="925">
        <f>VLOOKUP($D$3&amp;"_"&amp;U$3,データシート2!$A:$SI,MATCH($R$2&amp;"_"&amp;$B26,データシート2!$A$1:$SI$1,0),0)</f>
        <v>0</v>
      </c>
      <c r="V26" s="925">
        <f>VLOOKUP($D$3&amp;"_"&amp;V$3,データシート2!$A:$SI,MATCH($R$2&amp;"_"&amp;$B26,データシート2!$A$1:$SI$1,0),0)</f>
        <v>0</v>
      </c>
      <c r="W26" s="925">
        <f>VLOOKUP($D$3&amp;"_"&amp;W$3,データシート2!$A:$SI,MATCH($R$2&amp;"_"&amp;$B26,データシート2!$A$1:$SI$1,0),0)</f>
        <v>0</v>
      </c>
      <c r="X26" s="925">
        <f>VLOOKUP($D$3&amp;"_"&amp;X$3,データシート2!$A:$SI,MATCH($R$2&amp;"_"&amp;$B26,データシート2!$A$1:$SI$1,0),0)</f>
        <v>0</v>
      </c>
      <c r="Y26" s="925">
        <f>VLOOKUP($D$3&amp;"_"&amp;Y$3,データシート2!$A:$SI,MATCH($R$2&amp;"_"&amp;$B26,データシート2!$A$1:$SI$1,0),0)</f>
        <v>0</v>
      </c>
      <c r="Z26" s="925">
        <f>VLOOKUP($D$3&amp;"_"&amp;Z$3,データシート2!$A:$SI,MATCH($R$2&amp;"_"&amp;$B26,データシート2!$A$1:$SI$1,0),0)</f>
        <v>0</v>
      </c>
      <c r="AA26" s="925">
        <f>VLOOKUP($D$3&amp;"_"&amp;AA$3,データシート2!$A:$SI,MATCH($R$2&amp;"_"&amp;$B26,データシート2!$A$1:$SI$1,0),0)</f>
        <v>0</v>
      </c>
      <c r="AB26" s="926">
        <f>VLOOKUP($D$3&amp;"_"&amp;AB$3,データシート2!$A:$SI,MATCH($R$2&amp;"_"&amp;$B26,データシート2!$A$1:$SI$1,0),0)</f>
        <v>0</v>
      </c>
      <c r="AC26" s="21">
        <f>SUM(AC27:AC35,AC38:AC52)</f>
        <v>0</v>
      </c>
    </row>
    <row r="27" spans="2:29" s="745" customFormat="1" ht="16.5" customHeight="1">
      <c r="B27" s="737"/>
      <c r="C27" s="738">
        <v>9</v>
      </c>
      <c r="D27" s="739" t="s">
        <v>539</v>
      </c>
      <c r="E27" s="738"/>
      <c r="F27" s="740"/>
      <c r="G27" s="754">
        <f>VLOOKUP($D$3&amp;"_"&amp;G$3,データシート2!$A:$SI,MATCH($G$2&amp;"_"&amp;$C27,データシート2!$A$1:$SI$1,0),0)</f>
        <v>0</v>
      </c>
      <c r="H27" s="742">
        <f>VLOOKUP($D$3&amp;"_"&amp;H$3,データシート2!$A:$SI,MATCH($G$2&amp;"_"&amp;$C27,データシート2!$A$1:$SI$1,0),0)</f>
        <v>0</v>
      </c>
      <c r="I27" s="742">
        <f>VLOOKUP($D$3&amp;"_"&amp;I$3,データシート2!$A:$SI,MATCH($G$2&amp;"_"&amp;$C27,データシート2!$A$1:$SI$1,0),0)</f>
        <v>0</v>
      </c>
      <c r="J27" s="742">
        <f>VLOOKUP($D$3&amp;"_"&amp;J$3,データシート2!$A:$SI,MATCH($G$2&amp;"_"&amp;$C27,データシート2!$A$1:$SI$1,0),0)</f>
        <v>0</v>
      </c>
      <c r="K27" s="743">
        <f>VLOOKUP($D$3&amp;"_"&amp;K$3,データシート2!$A:$SI,MATCH($G$2&amp;"_"&amp;$C27,データシート2!$A$1:$SI$1,0),0)</f>
        <v>0</v>
      </c>
      <c r="L27" s="743">
        <f>VLOOKUP($D$3&amp;"_"&amp;L$3,データシート2!$A:$SI,MATCH($G$2&amp;"_"&amp;$C27,データシート2!$A$1:$SI$1,0),0)</f>
        <v>0</v>
      </c>
      <c r="M27" s="743">
        <f>VLOOKUP($D$3&amp;"_"&amp;M$3,データシート2!$A:$SI,MATCH($G$2&amp;"_"&amp;$C27,データシート2!$A$1:$SI$1,0),0)</f>
        <v>0</v>
      </c>
      <c r="N27" s="743">
        <f>VLOOKUP($D$3&amp;"_"&amp;N$3,データシート2!$A:$SI,MATCH($G$2&amp;"_"&amp;$C27,データシート2!$A$1:$SI$1,0),0)</f>
        <v>0</v>
      </c>
      <c r="O27" s="743">
        <f>VLOOKUP($D$3&amp;"_"&amp;O$3,データシート2!$A:$SI,MATCH($G$2&amp;"_"&amp;$C27,データシート2!$A$1:$SI$1,0),0)</f>
        <v>0</v>
      </c>
      <c r="P27" s="743">
        <f>VLOOKUP($D$3&amp;"_"&amp;P$3,データシート2!$A:$SI,MATCH($G$2&amp;"_"&amp;$C27,データシート2!$A$1:$SI$1,0),0)</f>
        <v>0</v>
      </c>
      <c r="Q27" s="744">
        <f>VLOOKUP($D$3&amp;"_"&amp;Q$3,データシート2!$A:$SI,MATCH($G$2&amp;"_"&amp;$C27,データシート2!$A$1:$SI$1,0),0)</f>
        <v>0</v>
      </c>
      <c r="R27" s="933">
        <f>VLOOKUP($D$3&amp;"_"&amp;R$3,データシート2!$A:$SI,MATCH($R$2&amp;"_"&amp;$C27,データシート2!$A$1:$SI$1,0),0)</f>
        <v>0</v>
      </c>
      <c r="S27" s="928">
        <f>VLOOKUP($D$3&amp;"_"&amp;S$3,データシート2!$A:$SI,MATCH($R$2&amp;"_"&amp;$C27,データシート2!$A$1:$SI$1,0),0)</f>
        <v>0</v>
      </c>
      <c r="T27" s="928">
        <f>VLOOKUP($D$3&amp;"_"&amp;T$3,データシート2!$A:$SI,MATCH($R$2&amp;"_"&amp;$C27,データシート2!$A$1:$SI$1,0),0)</f>
        <v>0</v>
      </c>
      <c r="U27" s="928">
        <f>VLOOKUP($D$3&amp;"_"&amp;U$3,データシート2!$A:$SI,MATCH($R$2&amp;"_"&amp;$C27,データシート2!$A$1:$SI$1,0),0)</f>
        <v>0</v>
      </c>
      <c r="V27" s="928">
        <f>VLOOKUP($D$3&amp;"_"&amp;V$3,データシート2!$A:$SI,MATCH($R$2&amp;"_"&amp;$C27,データシート2!$A$1:$SI$1,0),0)</f>
        <v>0</v>
      </c>
      <c r="W27" s="928">
        <f>VLOOKUP($D$3&amp;"_"&amp;W$3,データシート2!$A:$SI,MATCH($R$2&amp;"_"&amp;$C27,データシート2!$A$1:$SI$1,0),0)</f>
        <v>0</v>
      </c>
      <c r="X27" s="928">
        <f>VLOOKUP($D$3&amp;"_"&amp;X$3,データシート2!$A:$SI,MATCH($R$2&amp;"_"&amp;$C27,データシート2!$A$1:$SI$1,0),0)</f>
        <v>0</v>
      </c>
      <c r="Y27" s="928">
        <f>VLOOKUP($D$3&amp;"_"&amp;Y$3,データシート2!$A:$SI,MATCH($R$2&amp;"_"&amp;$C27,データシート2!$A$1:$SI$1,0),0)</f>
        <v>0</v>
      </c>
      <c r="Z27" s="928">
        <f>VLOOKUP($D$3&amp;"_"&amp;Z$3,データシート2!$A:$SI,MATCH($R$2&amp;"_"&amp;$C27,データシート2!$A$1:$SI$1,0),0)</f>
        <v>0</v>
      </c>
      <c r="AA27" s="928">
        <f>VLOOKUP($D$3&amp;"_"&amp;AA$3,データシート2!$A:$SI,MATCH($R$2&amp;"_"&amp;$C27,データシート2!$A$1:$SI$1,0),0)</f>
        <v>0</v>
      </c>
      <c r="AB27" s="929">
        <f>VLOOKUP($D$3&amp;"_"&amp;AB$3,データシート2!$A:$SI,MATCH($R$2&amp;"_"&amp;$C27,データシート2!$A$1:$SI$1,0),0)</f>
        <v>0</v>
      </c>
    </row>
    <row r="28" spans="2:29" s="745" customFormat="1" ht="16.5" customHeight="1">
      <c r="B28" s="737"/>
      <c r="C28" s="762">
        <v>10</v>
      </c>
      <c r="D28" s="763" t="s">
        <v>540</v>
      </c>
      <c r="E28" s="762"/>
      <c r="F28" s="764"/>
      <c r="G28" s="765">
        <f>VLOOKUP($D$3&amp;"_"&amp;G$3,データシート2!$A:$SI,MATCH($G$2&amp;"_"&amp;$C28,データシート2!$A$1:$SI$1,0),0)</f>
        <v>0</v>
      </c>
      <c r="H28" s="766">
        <f>VLOOKUP($D$3&amp;"_"&amp;H$3,データシート2!$A:$SI,MATCH($G$2&amp;"_"&amp;$C28,データシート2!$A$1:$SI$1,0),0)</f>
        <v>0</v>
      </c>
      <c r="I28" s="766">
        <f>VLOOKUP($D$3&amp;"_"&amp;I$3,データシート2!$A:$SI,MATCH($G$2&amp;"_"&amp;$C28,データシート2!$A$1:$SI$1,0),0)</f>
        <v>0</v>
      </c>
      <c r="J28" s="766">
        <f>VLOOKUP($D$3&amp;"_"&amp;J$3,データシート2!$A:$SI,MATCH($G$2&amp;"_"&amp;$C28,データシート2!$A$1:$SI$1,0),0)</f>
        <v>0</v>
      </c>
      <c r="K28" s="767">
        <f>VLOOKUP($D$3&amp;"_"&amp;K$3,データシート2!$A:$SI,MATCH($G$2&amp;"_"&amp;$C28,データシート2!$A$1:$SI$1,0),0)</f>
        <v>0</v>
      </c>
      <c r="L28" s="767">
        <f>VLOOKUP($D$3&amp;"_"&amp;L$3,データシート2!$A:$SI,MATCH($G$2&amp;"_"&amp;$C28,データシート2!$A$1:$SI$1,0),0)</f>
        <v>0</v>
      </c>
      <c r="M28" s="767">
        <f>VLOOKUP($D$3&amp;"_"&amp;M$3,データシート2!$A:$SI,MATCH($G$2&amp;"_"&amp;$C28,データシート2!$A$1:$SI$1,0),0)</f>
        <v>0</v>
      </c>
      <c r="N28" s="767">
        <f>VLOOKUP($D$3&amp;"_"&amp;N$3,データシート2!$A:$SI,MATCH($G$2&amp;"_"&amp;$C28,データシート2!$A$1:$SI$1,0),0)</f>
        <v>0</v>
      </c>
      <c r="O28" s="767">
        <f>VLOOKUP($D$3&amp;"_"&amp;O$3,データシート2!$A:$SI,MATCH($G$2&amp;"_"&amp;$C28,データシート2!$A$1:$SI$1,0),0)</f>
        <v>0</v>
      </c>
      <c r="P28" s="767">
        <f>VLOOKUP($D$3&amp;"_"&amp;P$3,データシート2!$A:$SI,MATCH($G$2&amp;"_"&amp;$C28,データシート2!$A$1:$SI$1,0),0)</f>
        <v>0</v>
      </c>
      <c r="Q28" s="768">
        <f>VLOOKUP($D$3&amp;"_"&amp;Q$3,データシート2!$A:$SI,MATCH($G$2&amp;"_"&amp;$C28,データシート2!$A$1:$SI$1,0),0)</f>
        <v>0</v>
      </c>
      <c r="R28" s="937">
        <f>VLOOKUP($D$3&amp;"_"&amp;R$3,データシート2!$A:$SI,MATCH($R$2&amp;"_"&amp;$C28,データシート2!$A$1:$SI$1,0),0)</f>
        <v>0</v>
      </c>
      <c r="S28" s="938">
        <f>VLOOKUP($D$3&amp;"_"&amp;S$3,データシート2!$A:$SI,MATCH($R$2&amp;"_"&amp;$C28,データシート2!$A$1:$SI$1,0),0)</f>
        <v>0</v>
      </c>
      <c r="T28" s="938">
        <f>VLOOKUP($D$3&amp;"_"&amp;T$3,データシート2!$A:$SI,MATCH($R$2&amp;"_"&amp;$C28,データシート2!$A$1:$SI$1,0),0)</f>
        <v>0</v>
      </c>
      <c r="U28" s="938">
        <f>VLOOKUP($D$3&amp;"_"&amp;U$3,データシート2!$A:$SI,MATCH($R$2&amp;"_"&amp;$C28,データシート2!$A$1:$SI$1,0),0)</f>
        <v>0</v>
      </c>
      <c r="V28" s="938">
        <f>VLOOKUP($D$3&amp;"_"&amp;V$3,データシート2!$A:$SI,MATCH($R$2&amp;"_"&amp;$C28,データシート2!$A$1:$SI$1,0),0)</f>
        <v>0</v>
      </c>
      <c r="W28" s="938">
        <f>VLOOKUP($D$3&amp;"_"&amp;W$3,データシート2!$A:$SI,MATCH($R$2&amp;"_"&amp;$C28,データシート2!$A$1:$SI$1,0),0)</f>
        <v>0</v>
      </c>
      <c r="X28" s="938">
        <f>VLOOKUP($D$3&amp;"_"&amp;X$3,データシート2!$A:$SI,MATCH($R$2&amp;"_"&amp;$C28,データシート2!$A$1:$SI$1,0),0)</f>
        <v>0</v>
      </c>
      <c r="Y28" s="938">
        <f>VLOOKUP($D$3&amp;"_"&amp;Y$3,データシート2!$A:$SI,MATCH($R$2&amp;"_"&amp;$C28,データシート2!$A$1:$SI$1,0),0)</f>
        <v>0</v>
      </c>
      <c r="Z28" s="938">
        <f>VLOOKUP($D$3&amp;"_"&amp;Z$3,データシート2!$A:$SI,MATCH($R$2&amp;"_"&amp;$C28,データシート2!$A$1:$SI$1,0),0)</f>
        <v>0</v>
      </c>
      <c r="AA28" s="938">
        <f>VLOOKUP($D$3&amp;"_"&amp;AA$3,データシート2!$A:$SI,MATCH($R$2&amp;"_"&amp;$C28,データシート2!$A$1:$SI$1,0),0)</f>
        <v>0</v>
      </c>
      <c r="AB28" s="939">
        <f>VLOOKUP($D$3&amp;"_"&amp;AB$3,データシート2!$A:$SI,MATCH($R$2&amp;"_"&amp;$C28,データシート2!$A$1:$SI$1,0),0)</f>
        <v>0</v>
      </c>
    </row>
    <row r="29" spans="2:29" s="745" customFormat="1" ht="16.5" customHeight="1">
      <c r="B29" s="737"/>
      <c r="C29" s="762">
        <v>11</v>
      </c>
      <c r="D29" s="763" t="s">
        <v>541</v>
      </c>
      <c r="E29" s="762"/>
      <c r="F29" s="764"/>
      <c r="G29" s="765">
        <f>VLOOKUP($D$3&amp;"_"&amp;G$3,データシート2!$A:$SI,MATCH($G$2&amp;"_"&amp;$C29,データシート2!$A$1:$SI$1,0),0)</f>
        <v>0</v>
      </c>
      <c r="H29" s="766">
        <f>VLOOKUP($D$3&amp;"_"&amp;H$3,データシート2!$A:$SI,MATCH($G$2&amp;"_"&amp;$C29,データシート2!$A$1:$SI$1,0),0)</f>
        <v>0</v>
      </c>
      <c r="I29" s="766">
        <f>VLOOKUP($D$3&amp;"_"&amp;I$3,データシート2!$A:$SI,MATCH($G$2&amp;"_"&amp;$C29,データシート2!$A$1:$SI$1,0),0)</f>
        <v>0</v>
      </c>
      <c r="J29" s="766">
        <f>VLOOKUP($D$3&amp;"_"&amp;J$3,データシート2!$A:$SI,MATCH($G$2&amp;"_"&amp;$C29,データシート2!$A$1:$SI$1,0),0)</f>
        <v>0</v>
      </c>
      <c r="K29" s="767">
        <f>VLOOKUP($D$3&amp;"_"&amp;K$3,データシート2!$A:$SI,MATCH($G$2&amp;"_"&amp;$C29,データシート2!$A$1:$SI$1,0),0)</f>
        <v>0</v>
      </c>
      <c r="L29" s="767">
        <f>VLOOKUP($D$3&amp;"_"&amp;L$3,データシート2!$A:$SI,MATCH($G$2&amp;"_"&amp;$C29,データシート2!$A$1:$SI$1,0),0)</f>
        <v>0</v>
      </c>
      <c r="M29" s="767">
        <f>VLOOKUP($D$3&amp;"_"&amp;M$3,データシート2!$A:$SI,MATCH($G$2&amp;"_"&amp;$C29,データシート2!$A$1:$SI$1,0),0)</f>
        <v>0</v>
      </c>
      <c r="N29" s="767">
        <f>VLOOKUP($D$3&amp;"_"&amp;N$3,データシート2!$A:$SI,MATCH($G$2&amp;"_"&amp;$C29,データシート2!$A$1:$SI$1,0),0)</f>
        <v>0</v>
      </c>
      <c r="O29" s="767">
        <f>VLOOKUP($D$3&amp;"_"&amp;O$3,データシート2!$A:$SI,MATCH($G$2&amp;"_"&amp;$C29,データシート2!$A$1:$SI$1,0),0)</f>
        <v>0</v>
      </c>
      <c r="P29" s="767">
        <f>VLOOKUP($D$3&amp;"_"&amp;P$3,データシート2!$A:$SI,MATCH($G$2&amp;"_"&amp;$C29,データシート2!$A$1:$SI$1,0),0)</f>
        <v>0</v>
      </c>
      <c r="Q29" s="768">
        <f>VLOOKUP($D$3&amp;"_"&amp;Q$3,データシート2!$A:$SI,MATCH($G$2&amp;"_"&amp;$C29,データシート2!$A$1:$SI$1,0),0)</f>
        <v>0</v>
      </c>
      <c r="R29" s="937">
        <f>VLOOKUP($D$3&amp;"_"&amp;R$3,データシート2!$A:$SI,MATCH($R$2&amp;"_"&amp;$C29,データシート2!$A$1:$SI$1,0),0)</f>
        <v>0</v>
      </c>
      <c r="S29" s="938">
        <f>VLOOKUP($D$3&amp;"_"&amp;S$3,データシート2!$A:$SI,MATCH($R$2&amp;"_"&amp;$C29,データシート2!$A$1:$SI$1,0),0)</f>
        <v>0</v>
      </c>
      <c r="T29" s="938">
        <f>VLOOKUP($D$3&amp;"_"&amp;T$3,データシート2!$A:$SI,MATCH($R$2&amp;"_"&amp;$C29,データシート2!$A$1:$SI$1,0),0)</f>
        <v>0</v>
      </c>
      <c r="U29" s="938">
        <f>VLOOKUP($D$3&amp;"_"&amp;U$3,データシート2!$A:$SI,MATCH($R$2&amp;"_"&amp;$C29,データシート2!$A$1:$SI$1,0),0)</f>
        <v>0</v>
      </c>
      <c r="V29" s="938">
        <f>VLOOKUP($D$3&amp;"_"&amp;V$3,データシート2!$A:$SI,MATCH($R$2&amp;"_"&amp;$C29,データシート2!$A$1:$SI$1,0),0)</f>
        <v>0</v>
      </c>
      <c r="W29" s="938">
        <f>VLOOKUP($D$3&amp;"_"&amp;W$3,データシート2!$A:$SI,MATCH($R$2&amp;"_"&amp;$C29,データシート2!$A$1:$SI$1,0),0)</f>
        <v>0</v>
      </c>
      <c r="X29" s="938">
        <f>VLOOKUP($D$3&amp;"_"&amp;X$3,データシート2!$A:$SI,MATCH($R$2&amp;"_"&amp;$C29,データシート2!$A$1:$SI$1,0),0)</f>
        <v>0</v>
      </c>
      <c r="Y29" s="938">
        <f>VLOOKUP($D$3&amp;"_"&amp;Y$3,データシート2!$A:$SI,MATCH($R$2&amp;"_"&amp;$C29,データシート2!$A$1:$SI$1,0),0)</f>
        <v>0</v>
      </c>
      <c r="Z29" s="938">
        <f>VLOOKUP($D$3&amp;"_"&amp;Z$3,データシート2!$A:$SI,MATCH($R$2&amp;"_"&amp;$C29,データシート2!$A$1:$SI$1,0),0)</f>
        <v>0</v>
      </c>
      <c r="AA29" s="938">
        <f>VLOOKUP($D$3&amp;"_"&amp;AA$3,データシート2!$A:$SI,MATCH($R$2&amp;"_"&amp;$C29,データシート2!$A$1:$SI$1,0),0)</f>
        <v>0</v>
      </c>
      <c r="AB29" s="939">
        <f>VLOOKUP($D$3&amp;"_"&amp;AB$3,データシート2!$A:$SI,MATCH($R$2&amp;"_"&amp;$C29,データシート2!$A$1:$SI$1,0),0)</f>
        <v>0</v>
      </c>
    </row>
    <row r="30" spans="2:29" s="745" customFormat="1" ht="16.5" customHeight="1">
      <c r="B30" s="737"/>
      <c r="C30" s="762">
        <v>12</v>
      </c>
      <c r="D30" s="763" t="s">
        <v>542</v>
      </c>
      <c r="E30" s="762"/>
      <c r="F30" s="764"/>
      <c r="G30" s="765">
        <f>VLOOKUP($D$3&amp;"_"&amp;G$3,データシート2!$A:$SI,MATCH($G$2&amp;"_"&amp;$C30,データシート2!$A$1:$SI$1,0),0)</f>
        <v>0</v>
      </c>
      <c r="H30" s="766">
        <f>VLOOKUP($D$3&amp;"_"&amp;H$3,データシート2!$A:$SI,MATCH($G$2&amp;"_"&amp;$C30,データシート2!$A$1:$SI$1,0),0)</f>
        <v>0</v>
      </c>
      <c r="I30" s="766">
        <f>VLOOKUP($D$3&amp;"_"&amp;I$3,データシート2!$A:$SI,MATCH($G$2&amp;"_"&amp;$C30,データシート2!$A$1:$SI$1,0),0)</f>
        <v>0</v>
      </c>
      <c r="J30" s="766">
        <f>VLOOKUP($D$3&amp;"_"&amp;J$3,データシート2!$A:$SI,MATCH($G$2&amp;"_"&amp;$C30,データシート2!$A$1:$SI$1,0),0)</f>
        <v>0</v>
      </c>
      <c r="K30" s="767">
        <f>VLOOKUP($D$3&amp;"_"&amp;K$3,データシート2!$A:$SI,MATCH($G$2&amp;"_"&amp;$C30,データシート2!$A$1:$SI$1,0),0)</f>
        <v>0</v>
      </c>
      <c r="L30" s="767">
        <f>VLOOKUP($D$3&amp;"_"&amp;L$3,データシート2!$A:$SI,MATCH($G$2&amp;"_"&amp;$C30,データシート2!$A$1:$SI$1,0),0)</f>
        <v>0</v>
      </c>
      <c r="M30" s="767">
        <f>VLOOKUP($D$3&amp;"_"&amp;M$3,データシート2!$A:$SI,MATCH($G$2&amp;"_"&amp;$C30,データシート2!$A$1:$SI$1,0),0)</f>
        <v>0</v>
      </c>
      <c r="N30" s="767">
        <f>VLOOKUP($D$3&amp;"_"&amp;N$3,データシート2!$A:$SI,MATCH($G$2&amp;"_"&amp;$C30,データシート2!$A$1:$SI$1,0),0)</f>
        <v>0</v>
      </c>
      <c r="O30" s="767">
        <f>VLOOKUP($D$3&amp;"_"&amp;O$3,データシート2!$A:$SI,MATCH($G$2&amp;"_"&amp;$C30,データシート2!$A$1:$SI$1,0),0)</f>
        <v>0</v>
      </c>
      <c r="P30" s="767">
        <f>VLOOKUP($D$3&amp;"_"&amp;P$3,データシート2!$A:$SI,MATCH($G$2&amp;"_"&amp;$C30,データシート2!$A$1:$SI$1,0),0)</f>
        <v>0</v>
      </c>
      <c r="Q30" s="768">
        <f>VLOOKUP($D$3&amp;"_"&amp;Q$3,データシート2!$A:$SI,MATCH($G$2&amp;"_"&amp;$C30,データシート2!$A$1:$SI$1,0),0)</f>
        <v>0</v>
      </c>
      <c r="R30" s="937">
        <f>VLOOKUP($D$3&amp;"_"&amp;R$3,データシート2!$A:$SI,MATCH($R$2&amp;"_"&amp;$C30,データシート2!$A$1:$SI$1,0),0)</f>
        <v>0</v>
      </c>
      <c r="S30" s="938">
        <f>VLOOKUP($D$3&amp;"_"&amp;S$3,データシート2!$A:$SI,MATCH($R$2&amp;"_"&amp;$C30,データシート2!$A$1:$SI$1,0),0)</f>
        <v>0</v>
      </c>
      <c r="T30" s="938">
        <f>VLOOKUP($D$3&amp;"_"&amp;T$3,データシート2!$A:$SI,MATCH($R$2&amp;"_"&amp;$C30,データシート2!$A$1:$SI$1,0),0)</f>
        <v>0</v>
      </c>
      <c r="U30" s="938">
        <f>VLOOKUP($D$3&amp;"_"&amp;U$3,データシート2!$A:$SI,MATCH($R$2&amp;"_"&amp;$C30,データシート2!$A$1:$SI$1,0),0)</f>
        <v>0</v>
      </c>
      <c r="V30" s="938">
        <f>VLOOKUP($D$3&amp;"_"&amp;V$3,データシート2!$A:$SI,MATCH($R$2&amp;"_"&amp;$C30,データシート2!$A$1:$SI$1,0),0)</f>
        <v>0</v>
      </c>
      <c r="W30" s="938">
        <f>VLOOKUP($D$3&amp;"_"&amp;W$3,データシート2!$A:$SI,MATCH($R$2&amp;"_"&amp;$C30,データシート2!$A$1:$SI$1,0),0)</f>
        <v>0</v>
      </c>
      <c r="X30" s="938">
        <f>VLOOKUP($D$3&amp;"_"&amp;X$3,データシート2!$A:$SI,MATCH($R$2&amp;"_"&amp;$C30,データシート2!$A$1:$SI$1,0),0)</f>
        <v>0</v>
      </c>
      <c r="Y30" s="938">
        <f>VLOOKUP($D$3&amp;"_"&amp;Y$3,データシート2!$A:$SI,MATCH($R$2&amp;"_"&amp;$C30,データシート2!$A$1:$SI$1,0),0)</f>
        <v>0</v>
      </c>
      <c r="Z30" s="938">
        <f>VLOOKUP($D$3&amp;"_"&amp;Z$3,データシート2!$A:$SI,MATCH($R$2&amp;"_"&amp;$C30,データシート2!$A$1:$SI$1,0),0)</f>
        <v>0</v>
      </c>
      <c r="AA30" s="938">
        <f>VLOOKUP($D$3&amp;"_"&amp;AA$3,データシート2!$A:$SI,MATCH($R$2&amp;"_"&amp;$C30,データシート2!$A$1:$SI$1,0),0)</f>
        <v>0</v>
      </c>
      <c r="AB30" s="939">
        <f>VLOOKUP($D$3&amp;"_"&amp;AB$3,データシート2!$A:$SI,MATCH($R$2&amp;"_"&amp;$C30,データシート2!$A$1:$SI$1,0),0)</f>
        <v>0</v>
      </c>
    </row>
    <row r="31" spans="2:29" s="745" customFormat="1" ht="16.5" customHeight="1">
      <c r="B31" s="737"/>
      <c r="C31" s="762">
        <v>13</v>
      </c>
      <c r="D31" s="763" t="s">
        <v>543</v>
      </c>
      <c r="E31" s="762"/>
      <c r="F31" s="764"/>
      <c r="G31" s="765">
        <f>VLOOKUP($D$3&amp;"_"&amp;G$3,データシート2!$A:$SI,MATCH($G$2&amp;"_"&amp;$C31,データシート2!$A$1:$SI$1,0),0)</f>
        <v>0</v>
      </c>
      <c r="H31" s="766">
        <f>VLOOKUP($D$3&amp;"_"&amp;H$3,データシート2!$A:$SI,MATCH($G$2&amp;"_"&amp;$C31,データシート2!$A$1:$SI$1,0),0)</f>
        <v>0</v>
      </c>
      <c r="I31" s="766">
        <f>VLOOKUP($D$3&amp;"_"&amp;I$3,データシート2!$A:$SI,MATCH($G$2&amp;"_"&amp;$C31,データシート2!$A$1:$SI$1,0),0)</f>
        <v>0</v>
      </c>
      <c r="J31" s="766">
        <f>VLOOKUP($D$3&amp;"_"&amp;J$3,データシート2!$A:$SI,MATCH($G$2&amp;"_"&amp;$C31,データシート2!$A$1:$SI$1,0),0)</f>
        <v>0</v>
      </c>
      <c r="K31" s="767">
        <f>VLOOKUP($D$3&amp;"_"&amp;K$3,データシート2!$A:$SI,MATCH($G$2&amp;"_"&amp;$C31,データシート2!$A$1:$SI$1,0),0)</f>
        <v>0</v>
      </c>
      <c r="L31" s="767">
        <f>VLOOKUP($D$3&amp;"_"&amp;L$3,データシート2!$A:$SI,MATCH($G$2&amp;"_"&amp;$C31,データシート2!$A$1:$SI$1,0),0)</f>
        <v>0</v>
      </c>
      <c r="M31" s="767">
        <f>VLOOKUP($D$3&amp;"_"&amp;M$3,データシート2!$A:$SI,MATCH($G$2&amp;"_"&amp;$C31,データシート2!$A$1:$SI$1,0),0)</f>
        <v>0</v>
      </c>
      <c r="N31" s="767">
        <f>VLOOKUP($D$3&amp;"_"&amp;N$3,データシート2!$A:$SI,MATCH($G$2&amp;"_"&amp;$C31,データシート2!$A$1:$SI$1,0),0)</f>
        <v>0</v>
      </c>
      <c r="O31" s="767">
        <f>VLOOKUP($D$3&amp;"_"&amp;O$3,データシート2!$A:$SI,MATCH($G$2&amp;"_"&amp;$C31,データシート2!$A$1:$SI$1,0),0)</f>
        <v>0</v>
      </c>
      <c r="P31" s="767">
        <f>VLOOKUP($D$3&amp;"_"&amp;P$3,データシート2!$A:$SI,MATCH($G$2&amp;"_"&amp;$C31,データシート2!$A$1:$SI$1,0),0)</f>
        <v>0</v>
      </c>
      <c r="Q31" s="768">
        <f>VLOOKUP($D$3&amp;"_"&amp;Q$3,データシート2!$A:$SI,MATCH($G$2&amp;"_"&amp;$C31,データシート2!$A$1:$SI$1,0),0)</f>
        <v>0</v>
      </c>
      <c r="R31" s="937">
        <f>VLOOKUP($D$3&amp;"_"&amp;R$3,データシート2!$A:$SI,MATCH($R$2&amp;"_"&amp;$C31,データシート2!$A$1:$SI$1,0),0)</f>
        <v>0</v>
      </c>
      <c r="S31" s="938">
        <f>VLOOKUP($D$3&amp;"_"&amp;S$3,データシート2!$A:$SI,MATCH($R$2&amp;"_"&amp;$C31,データシート2!$A$1:$SI$1,0),0)</f>
        <v>0</v>
      </c>
      <c r="T31" s="938">
        <f>VLOOKUP($D$3&amp;"_"&amp;T$3,データシート2!$A:$SI,MATCH($R$2&amp;"_"&amp;$C31,データシート2!$A$1:$SI$1,0),0)</f>
        <v>0</v>
      </c>
      <c r="U31" s="938">
        <f>VLOOKUP($D$3&amp;"_"&amp;U$3,データシート2!$A:$SI,MATCH($R$2&amp;"_"&amp;$C31,データシート2!$A$1:$SI$1,0),0)</f>
        <v>0</v>
      </c>
      <c r="V31" s="938">
        <f>VLOOKUP($D$3&amp;"_"&amp;V$3,データシート2!$A:$SI,MATCH($R$2&amp;"_"&amp;$C31,データシート2!$A$1:$SI$1,0),0)</f>
        <v>0</v>
      </c>
      <c r="W31" s="938">
        <f>VLOOKUP($D$3&amp;"_"&amp;W$3,データシート2!$A:$SI,MATCH($R$2&amp;"_"&amp;$C31,データシート2!$A$1:$SI$1,0),0)</f>
        <v>0</v>
      </c>
      <c r="X31" s="938">
        <f>VLOOKUP($D$3&amp;"_"&amp;X$3,データシート2!$A:$SI,MATCH($R$2&amp;"_"&amp;$C31,データシート2!$A$1:$SI$1,0),0)</f>
        <v>0</v>
      </c>
      <c r="Y31" s="938">
        <f>VLOOKUP($D$3&amp;"_"&amp;Y$3,データシート2!$A:$SI,MATCH($R$2&amp;"_"&amp;$C31,データシート2!$A$1:$SI$1,0),0)</f>
        <v>0</v>
      </c>
      <c r="Z31" s="938">
        <f>VLOOKUP($D$3&amp;"_"&amp;Z$3,データシート2!$A:$SI,MATCH($R$2&amp;"_"&amp;$C31,データシート2!$A$1:$SI$1,0),0)</f>
        <v>0</v>
      </c>
      <c r="AA31" s="938">
        <f>VLOOKUP($D$3&amp;"_"&amp;AA$3,データシート2!$A:$SI,MATCH($R$2&amp;"_"&amp;$C31,データシート2!$A$1:$SI$1,0),0)</f>
        <v>0</v>
      </c>
      <c r="AB31" s="939">
        <f>VLOOKUP($D$3&amp;"_"&amp;AB$3,データシート2!$A:$SI,MATCH($R$2&amp;"_"&amp;$C31,データシート2!$A$1:$SI$1,0),0)</f>
        <v>0</v>
      </c>
    </row>
    <row r="32" spans="2:29" s="745" customFormat="1" ht="16.5" customHeight="1">
      <c r="B32" s="737"/>
      <c r="C32" s="762">
        <v>14</v>
      </c>
      <c r="D32" s="763" t="s">
        <v>544</v>
      </c>
      <c r="E32" s="762"/>
      <c r="F32" s="764"/>
      <c r="G32" s="765">
        <f>VLOOKUP($D$3&amp;"_"&amp;G$3,データシート2!$A:$SI,MATCH($G$2&amp;"_"&amp;$C32,データシート2!$A$1:$SI$1,0),0)</f>
        <v>0</v>
      </c>
      <c r="H32" s="766">
        <f>VLOOKUP($D$3&amp;"_"&amp;H$3,データシート2!$A:$SI,MATCH($G$2&amp;"_"&amp;$C32,データシート2!$A$1:$SI$1,0),0)</f>
        <v>0</v>
      </c>
      <c r="I32" s="766">
        <f>VLOOKUP($D$3&amp;"_"&amp;I$3,データシート2!$A:$SI,MATCH($G$2&amp;"_"&amp;$C32,データシート2!$A$1:$SI$1,0),0)</f>
        <v>0</v>
      </c>
      <c r="J32" s="766">
        <f>VLOOKUP($D$3&amp;"_"&amp;J$3,データシート2!$A:$SI,MATCH($G$2&amp;"_"&amp;$C32,データシート2!$A$1:$SI$1,0),0)</f>
        <v>0</v>
      </c>
      <c r="K32" s="767">
        <f>VLOOKUP($D$3&amp;"_"&amp;K$3,データシート2!$A:$SI,MATCH($G$2&amp;"_"&amp;$C32,データシート2!$A$1:$SI$1,0),0)</f>
        <v>0</v>
      </c>
      <c r="L32" s="767">
        <f>VLOOKUP($D$3&amp;"_"&amp;L$3,データシート2!$A:$SI,MATCH($G$2&amp;"_"&amp;$C32,データシート2!$A$1:$SI$1,0),0)</f>
        <v>0</v>
      </c>
      <c r="M32" s="767">
        <f>VLOOKUP($D$3&amp;"_"&amp;M$3,データシート2!$A:$SI,MATCH($G$2&amp;"_"&amp;$C32,データシート2!$A$1:$SI$1,0),0)</f>
        <v>0</v>
      </c>
      <c r="N32" s="767">
        <f>VLOOKUP($D$3&amp;"_"&amp;N$3,データシート2!$A:$SI,MATCH($G$2&amp;"_"&amp;$C32,データシート2!$A$1:$SI$1,0),0)</f>
        <v>0</v>
      </c>
      <c r="O32" s="767">
        <f>VLOOKUP($D$3&amp;"_"&amp;O$3,データシート2!$A:$SI,MATCH($G$2&amp;"_"&amp;$C32,データシート2!$A$1:$SI$1,0),0)</f>
        <v>0</v>
      </c>
      <c r="P32" s="767">
        <f>VLOOKUP($D$3&amp;"_"&amp;P$3,データシート2!$A:$SI,MATCH($G$2&amp;"_"&amp;$C32,データシート2!$A$1:$SI$1,0),0)</f>
        <v>0</v>
      </c>
      <c r="Q32" s="768">
        <f>VLOOKUP($D$3&amp;"_"&amp;Q$3,データシート2!$A:$SI,MATCH($G$2&amp;"_"&amp;$C32,データシート2!$A$1:$SI$1,0),0)</f>
        <v>0</v>
      </c>
      <c r="R32" s="937">
        <f>VLOOKUP($D$3&amp;"_"&amp;R$3,データシート2!$A:$SI,MATCH($R$2&amp;"_"&amp;$C32,データシート2!$A$1:$SI$1,0),0)</f>
        <v>0</v>
      </c>
      <c r="S32" s="938">
        <f>VLOOKUP($D$3&amp;"_"&amp;S$3,データシート2!$A:$SI,MATCH($R$2&amp;"_"&amp;$C32,データシート2!$A$1:$SI$1,0),0)</f>
        <v>0</v>
      </c>
      <c r="T32" s="938">
        <f>VLOOKUP($D$3&amp;"_"&amp;T$3,データシート2!$A:$SI,MATCH($R$2&amp;"_"&amp;$C32,データシート2!$A$1:$SI$1,0),0)</f>
        <v>0</v>
      </c>
      <c r="U32" s="938">
        <f>VLOOKUP($D$3&amp;"_"&amp;U$3,データシート2!$A:$SI,MATCH($R$2&amp;"_"&amp;$C32,データシート2!$A$1:$SI$1,0),0)</f>
        <v>0</v>
      </c>
      <c r="V32" s="938">
        <f>VLOOKUP($D$3&amp;"_"&amp;V$3,データシート2!$A:$SI,MATCH($R$2&amp;"_"&amp;$C32,データシート2!$A$1:$SI$1,0),0)</f>
        <v>0</v>
      </c>
      <c r="W32" s="938">
        <f>VLOOKUP($D$3&amp;"_"&amp;W$3,データシート2!$A:$SI,MATCH($R$2&amp;"_"&amp;$C32,データシート2!$A$1:$SI$1,0),0)</f>
        <v>0</v>
      </c>
      <c r="X32" s="938">
        <f>VLOOKUP($D$3&amp;"_"&amp;X$3,データシート2!$A:$SI,MATCH($R$2&amp;"_"&amp;$C32,データシート2!$A$1:$SI$1,0),0)</f>
        <v>0</v>
      </c>
      <c r="Y32" s="938">
        <f>VLOOKUP($D$3&amp;"_"&amp;Y$3,データシート2!$A:$SI,MATCH($R$2&amp;"_"&amp;$C32,データシート2!$A$1:$SI$1,0),0)</f>
        <v>0</v>
      </c>
      <c r="Z32" s="938">
        <f>VLOOKUP($D$3&amp;"_"&amp;Z$3,データシート2!$A:$SI,MATCH($R$2&amp;"_"&amp;$C32,データシート2!$A$1:$SI$1,0),0)</f>
        <v>0</v>
      </c>
      <c r="AA32" s="938">
        <f>VLOOKUP($D$3&amp;"_"&amp;AA$3,データシート2!$A:$SI,MATCH($R$2&amp;"_"&amp;$C32,データシート2!$A$1:$SI$1,0),0)</f>
        <v>0</v>
      </c>
      <c r="AB32" s="939">
        <f>VLOOKUP($D$3&amp;"_"&amp;AB$3,データシート2!$A:$SI,MATCH($R$2&amp;"_"&amp;$C32,データシート2!$A$1:$SI$1,0),0)</f>
        <v>0</v>
      </c>
    </row>
    <row r="33" spans="2:29" s="745" customFormat="1" ht="16.5" customHeight="1">
      <c r="B33" s="737"/>
      <c r="C33" s="762">
        <v>15</v>
      </c>
      <c r="D33" s="763" t="s">
        <v>545</v>
      </c>
      <c r="E33" s="762"/>
      <c r="F33" s="764"/>
      <c r="G33" s="765">
        <f>VLOOKUP($D$3&amp;"_"&amp;G$3,データシート2!$A:$SI,MATCH($G$2&amp;"_"&amp;$C33,データシート2!$A$1:$SI$1,0),0)</f>
        <v>0</v>
      </c>
      <c r="H33" s="766">
        <f>VLOOKUP($D$3&amp;"_"&amp;H$3,データシート2!$A:$SI,MATCH($G$2&amp;"_"&amp;$C33,データシート2!$A$1:$SI$1,0),0)</f>
        <v>0</v>
      </c>
      <c r="I33" s="766">
        <f>VLOOKUP($D$3&amp;"_"&amp;I$3,データシート2!$A:$SI,MATCH($G$2&amp;"_"&amp;$C33,データシート2!$A$1:$SI$1,0),0)</f>
        <v>0</v>
      </c>
      <c r="J33" s="766">
        <f>VLOOKUP($D$3&amp;"_"&amp;J$3,データシート2!$A:$SI,MATCH($G$2&amp;"_"&amp;$C33,データシート2!$A$1:$SI$1,0),0)</f>
        <v>0</v>
      </c>
      <c r="K33" s="767">
        <f>VLOOKUP($D$3&amp;"_"&amp;K$3,データシート2!$A:$SI,MATCH($G$2&amp;"_"&amp;$C33,データシート2!$A$1:$SI$1,0),0)</f>
        <v>0</v>
      </c>
      <c r="L33" s="767">
        <f>VLOOKUP($D$3&amp;"_"&amp;L$3,データシート2!$A:$SI,MATCH($G$2&amp;"_"&amp;$C33,データシート2!$A$1:$SI$1,0),0)</f>
        <v>0</v>
      </c>
      <c r="M33" s="767">
        <f>VLOOKUP($D$3&amp;"_"&amp;M$3,データシート2!$A:$SI,MATCH($G$2&amp;"_"&amp;$C33,データシート2!$A$1:$SI$1,0),0)</f>
        <v>0</v>
      </c>
      <c r="N33" s="767">
        <f>VLOOKUP($D$3&amp;"_"&amp;N$3,データシート2!$A:$SI,MATCH($G$2&amp;"_"&amp;$C33,データシート2!$A$1:$SI$1,0),0)</f>
        <v>0</v>
      </c>
      <c r="O33" s="767">
        <f>VLOOKUP($D$3&amp;"_"&amp;O$3,データシート2!$A:$SI,MATCH($G$2&amp;"_"&amp;$C33,データシート2!$A$1:$SI$1,0),0)</f>
        <v>0</v>
      </c>
      <c r="P33" s="767">
        <f>VLOOKUP($D$3&amp;"_"&amp;P$3,データシート2!$A:$SI,MATCH($G$2&amp;"_"&amp;$C33,データシート2!$A$1:$SI$1,0),0)</f>
        <v>0</v>
      </c>
      <c r="Q33" s="768">
        <f>VLOOKUP($D$3&amp;"_"&amp;Q$3,データシート2!$A:$SI,MATCH($G$2&amp;"_"&amp;$C33,データシート2!$A$1:$SI$1,0),0)</f>
        <v>0</v>
      </c>
      <c r="R33" s="937">
        <f>VLOOKUP($D$3&amp;"_"&amp;R$3,データシート2!$A:$SI,MATCH($R$2&amp;"_"&amp;$C33,データシート2!$A$1:$SI$1,0),0)</f>
        <v>0</v>
      </c>
      <c r="S33" s="938">
        <f>VLOOKUP($D$3&amp;"_"&amp;S$3,データシート2!$A:$SI,MATCH($R$2&amp;"_"&amp;$C33,データシート2!$A$1:$SI$1,0),0)</f>
        <v>0</v>
      </c>
      <c r="T33" s="938">
        <f>VLOOKUP($D$3&amp;"_"&amp;T$3,データシート2!$A:$SI,MATCH($R$2&amp;"_"&amp;$C33,データシート2!$A$1:$SI$1,0),0)</f>
        <v>0</v>
      </c>
      <c r="U33" s="938">
        <f>VLOOKUP($D$3&amp;"_"&amp;U$3,データシート2!$A:$SI,MATCH($R$2&amp;"_"&amp;$C33,データシート2!$A$1:$SI$1,0),0)</f>
        <v>0</v>
      </c>
      <c r="V33" s="938">
        <f>VLOOKUP($D$3&amp;"_"&amp;V$3,データシート2!$A:$SI,MATCH($R$2&amp;"_"&amp;$C33,データシート2!$A$1:$SI$1,0),0)</f>
        <v>0</v>
      </c>
      <c r="W33" s="938">
        <f>VLOOKUP($D$3&amp;"_"&amp;W$3,データシート2!$A:$SI,MATCH($R$2&amp;"_"&amp;$C33,データシート2!$A$1:$SI$1,0),0)</f>
        <v>0</v>
      </c>
      <c r="X33" s="938">
        <f>VLOOKUP($D$3&amp;"_"&amp;X$3,データシート2!$A:$SI,MATCH($R$2&amp;"_"&amp;$C33,データシート2!$A$1:$SI$1,0),0)</f>
        <v>0</v>
      </c>
      <c r="Y33" s="938">
        <f>VLOOKUP($D$3&amp;"_"&amp;Y$3,データシート2!$A:$SI,MATCH($R$2&amp;"_"&amp;$C33,データシート2!$A$1:$SI$1,0),0)</f>
        <v>0</v>
      </c>
      <c r="Z33" s="938">
        <f>VLOOKUP($D$3&amp;"_"&amp;Z$3,データシート2!$A:$SI,MATCH($R$2&amp;"_"&amp;$C33,データシート2!$A$1:$SI$1,0),0)</f>
        <v>0</v>
      </c>
      <c r="AA33" s="938">
        <f>VLOOKUP($D$3&amp;"_"&amp;AA$3,データシート2!$A:$SI,MATCH($R$2&amp;"_"&amp;$C33,データシート2!$A$1:$SI$1,0),0)</f>
        <v>0</v>
      </c>
      <c r="AB33" s="939">
        <f>VLOOKUP($D$3&amp;"_"&amp;AB$3,データシート2!$A:$SI,MATCH($R$2&amp;"_"&amp;$C33,データシート2!$A$1:$SI$1,0),0)</f>
        <v>0</v>
      </c>
    </row>
    <row r="34" spans="2:29" s="745" customFormat="1" ht="16.5" customHeight="1">
      <c r="B34" s="737"/>
      <c r="C34" s="769">
        <v>16</v>
      </c>
      <c r="D34" s="770" t="s">
        <v>546</v>
      </c>
      <c r="E34" s="762"/>
      <c r="F34" s="764"/>
      <c r="G34" s="765">
        <f>VLOOKUP($D$3&amp;"_"&amp;G$3,データシート2!$A:$SI,MATCH($G$2&amp;"_"&amp;$C34,データシート2!$A$1:$SI$1,0),0)</f>
        <v>0</v>
      </c>
      <c r="H34" s="766">
        <f>VLOOKUP($D$3&amp;"_"&amp;H$3,データシート2!$A:$SI,MATCH($G$2&amp;"_"&amp;$C34,データシート2!$A$1:$SI$1,0),0)</f>
        <v>0</v>
      </c>
      <c r="I34" s="766">
        <f>VLOOKUP($D$3&amp;"_"&amp;I$3,データシート2!$A:$SI,MATCH($G$2&amp;"_"&amp;$C34,データシート2!$A$1:$SI$1,0),0)</f>
        <v>0</v>
      </c>
      <c r="J34" s="766">
        <f>VLOOKUP($D$3&amp;"_"&amp;J$3,データシート2!$A:$SI,MATCH($G$2&amp;"_"&amp;$C34,データシート2!$A$1:$SI$1,0),0)</f>
        <v>0</v>
      </c>
      <c r="K34" s="767">
        <f>VLOOKUP($D$3&amp;"_"&amp;K$3,データシート2!$A:$SI,MATCH($G$2&amp;"_"&amp;$C34,データシート2!$A$1:$SI$1,0),0)</f>
        <v>0</v>
      </c>
      <c r="L34" s="767">
        <f>VLOOKUP($D$3&amp;"_"&amp;L$3,データシート2!$A:$SI,MATCH($G$2&amp;"_"&amp;$C34,データシート2!$A$1:$SI$1,0),0)</f>
        <v>0</v>
      </c>
      <c r="M34" s="767">
        <f>VLOOKUP($D$3&amp;"_"&amp;M$3,データシート2!$A:$SI,MATCH($G$2&amp;"_"&amp;$C34,データシート2!$A$1:$SI$1,0),0)</f>
        <v>0</v>
      </c>
      <c r="N34" s="767">
        <f>VLOOKUP($D$3&amp;"_"&amp;N$3,データシート2!$A:$SI,MATCH($G$2&amp;"_"&amp;$C34,データシート2!$A$1:$SI$1,0),0)</f>
        <v>0</v>
      </c>
      <c r="O34" s="767">
        <f>VLOOKUP($D$3&amp;"_"&amp;O$3,データシート2!$A:$SI,MATCH($G$2&amp;"_"&amp;$C34,データシート2!$A$1:$SI$1,0),0)</f>
        <v>0</v>
      </c>
      <c r="P34" s="767">
        <f>VLOOKUP($D$3&amp;"_"&amp;P$3,データシート2!$A:$SI,MATCH($G$2&amp;"_"&amp;$C34,データシート2!$A$1:$SI$1,0),0)</f>
        <v>0</v>
      </c>
      <c r="Q34" s="768">
        <f>VLOOKUP($D$3&amp;"_"&amp;Q$3,データシート2!$A:$SI,MATCH($G$2&amp;"_"&amp;$C34,データシート2!$A$1:$SI$1,0),0)</f>
        <v>0</v>
      </c>
      <c r="R34" s="937">
        <f>VLOOKUP($D$3&amp;"_"&amp;R$3,データシート2!$A:$SI,MATCH($R$2&amp;"_"&amp;$C34,データシート2!$A$1:$SI$1,0),0)</f>
        <v>0</v>
      </c>
      <c r="S34" s="938">
        <f>VLOOKUP($D$3&amp;"_"&amp;S$3,データシート2!$A:$SI,MATCH($R$2&amp;"_"&amp;$C34,データシート2!$A$1:$SI$1,0),0)</f>
        <v>0</v>
      </c>
      <c r="T34" s="938">
        <f>VLOOKUP($D$3&amp;"_"&amp;T$3,データシート2!$A:$SI,MATCH($R$2&amp;"_"&amp;$C34,データシート2!$A$1:$SI$1,0),0)</f>
        <v>0</v>
      </c>
      <c r="U34" s="938">
        <f>VLOOKUP($D$3&amp;"_"&amp;U$3,データシート2!$A:$SI,MATCH($R$2&amp;"_"&amp;$C34,データシート2!$A$1:$SI$1,0),0)</f>
        <v>0</v>
      </c>
      <c r="V34" s="938">
        <f>VLOOKUP($D$3&amp;"_"&amp;V$3,データシート2!$A:$SI,MATCH($R$2&amp;"_"&amp;$C34,データシート2!$A$1:$SI$1,0),0)</f>
        <v>0</v>
      </c>
      <c r="W34" s="938">
        <f>VLOOKUP($D$3&amp;"_"&amp;W$3,データシート2!$A:$SI,MATCH($R$2&amp;"_"&amp;$C34,データシート2!$A$1:$SI$1,0),0)</f>
        <v>0</v>
      </c>
      <c r="X34" s="938">
        <f>VLOOKUP($D$3&amp;"_"&amp;X$3,データシート2!$A:$SI,MATCH($R$2&amp;"_"&amp;$C34,データシート2!$A$1:$SI$1,0),0)</f>
        <v>0</v>
      </c>
      <c r="Y34" s="938">
        <f>VLOOKUP($D$3&amp;"_"&amp;Y$3,データシート2!$A:$SI,MATCH($R$2&amp;"_"&amp;$C34,データシート2!$A$1:$SI$1,0),0)</f>
        <v>0</v>
      </c>
      <c r="Z34" s="938">
        <f>VLOOKUP($D$3&amp;"_"&amp;Z$3,データシート2!$A:$SI,MATCH($R$2&amp;"_"&amp;$C34,データシート2!$A$1:$SI$1,0),0)</f>
        <v>0</v>
      </c>
      <c r="AA34" s="938">
        <f>VLOOKUP($D$3&amp;"_"&amp;AA$3,データシート2!$A:$SI,MATCH($R$2&amp;"_"&amp;$C34,データシート2!$A$1:$SI$1,0),0)</f>
        <v>0</v>
      </c>
      <c r="AB34" s="939">
        <f>VLOOKUP($D$3&amp;"_"&amp;AB$3,データシート2!$A:$SI,MATCH($R$2&amp;"_"&amp;$C34,データシート2!$A$1:$SI$1,0),0)</f>
        <v>0</v>
      </c>
    </row>
    <row r="35" spans="2:29" s="745" customFormat="1" ht="16.5" customHeight="1">
      <c r="B35" s="771"/>
      <c r="C35" s="769">
        <v>17</v>
      </c>
      <c r="D35" s="772" t="s">
        <v>547</v>
      </c>
      <c r="E35" s="773"/>
      <c r="F35" s="764"/>
      <c r="G35" s="765">
        <f>VLOOKUP($D$3&amp;"_"&amp;G$3,データシート2!$A:$SI,MATCH($G$2&amp;"_"&amp;$C35,データシート2!$A$1:$SI$1,0),0)</f>
        <v>0</v>
      </c>
      <c r="H35" s="766">
        <f>VLOOKUP($D$3&amp;"_"&amp;H$3,データシート2!$A:$SI,MATCH($G$2&amp;"_"&amp;$C35,データシート2!$A$1:$SI$1,0),0)</f>
        <v>0</v>
      </c>
      <c r="I35" s="766">
        <f>VLOOKUP($D$3&amp;"_"&amp;I$3,データシート2!$A:$SI,MATCH($G$2&amp;"_"&amp;$C35,データシート2!$A$1:$SI$1,0),0)</f>
        <v>0</v>
      </c>
      <c r="J35" s="766">
        <f>VLOOKUP($D$3&amp;"_"&amp;J$3,データシート2!$A:$SI,MATCH($G$2&amp;"_"&amp;$C35,データシート2!$A$1:$SI$1,0),0)</f>
        <v>0</v>
      </c>
      <c r="K35" s="767">
        <f>VLOOKUP($D$3&amp;"_"&amp;K$3,データシート2!$A:$SI,MATCH($G$2&amp;"_"&amp;$C35,データシート2!$A$1:$SI$1,0),0)</f>
        <v>0</v>
      </c>
      <c r="L35" s="767">
        <f>VLOOKUP($D$3&amp;"_"&amp;L$3,データシート2!$A:$SI,MATCH($G$2&amp;"_"&amp;$C35,データシート2!$A$1:$SI$1,0),0)</f>
        <v>0</v>
      </c>
      <c r="M35" s="767">
        <f>VLOOKUP($D$3&amp;"_"&amp;M$3,データシート2!$A:$SI,MATCH($G$2&amp;"_"&amp;$C35,データシート2!$A$1:$SI$1,0),0)</f>
        <v>0</v>
      </c>
      <c r="N35" s="767">
        <f>VLOOKUP($D$3&amp;"_"&amp;N$3,データシート2!$A:$SI,MATCH($G$2&amp;"_"&amp;$C35,データシート2!$A$1:$SI$1,0),0)</f>
        <v>0</v>
      </c>
      <c r="O35" s="767">
        <f>VLOOKUP($D$3&amp;"_"&amp;O$3,データシート2!$A:$SI,MATCH($G$2&amp;"_"&amp;$C35,データシート2!$A$1:$SI$1,0),0)</f>
        <v>0</v>
      </c>
      <c r="P35" s="767">
        <f>VLOOKUP($D$3&amp;"_"&amp;P$3,データシート2!$A:$SI,MATCH($G$2&amp;"_"&amp;$C35,データシート2!$A$1:$SI$1,0),0)</f>
        <v>0</v>
      </c>
      <c r="Q35" s="768">
        <f>VLOOKUP($D$3&amp;"_"&amp;Q$3,データシート2!$A:$SI,MATCH($G$2&amp;"_"&amp;$C35,データシート2!$A$1:$SI$1,0),0)</f>
        <v>0</v>
      </c>
      <c r="R35" s="937">
        <f>VLOOKUP($D$3&amp;"_"&amp;R$3,データシート2!$A:$SI,MATCH($R$2&amp;"_"&amp;$C35,データシート2!$A$1:$SI$1,0),0)</f>
        <v>0</v>
      </c>
      <c r="S35" s="938">
        <f>VLOOKUP($D$3&amp;"_"&amp;S$3,データシート2!$A:$SI,MATCH($R$2&amp;"_"&amp;$C35,データシート2!$A$1:$SI$1,0),0)</f>
        <v>0</v>
      </c>
      <c r="T35" s="938">
        <f>VLOOKUP($D$3&amp;"_"&amp;T$3,データシート2!$A:$SI,MATCH($R$2&amp;"_"&amp;$C35,データシート2!$A$1:$SI$1,0),0)</f>
        <v>0</v>
      </c>
      <c r="U35" s="938">
        <f>VLOOKUP($D$3&amp;"_"&amp;U$3,データシート2!$A:$SI,MATCH($R$2&amp;"_"&amp;$C35,データシート2!$A$1:$SI$1,0),0)</f>
        <v>0</v>
      </c>
      <c r="V35" s="938">
        <f>VLOOKUP($D$3&amp;"_"&amp;V$3,データシート2!$A:$SI,MATCH($R$2&amp;"_"&amp;$C35,データシート2!$A$1:$SI$1,0),0)</f>
        <v>0</v>
      </c>
      <c r="W35" s="938">
        <f>VLOOKUP($D$3&amp;"_"&amp;W$3,データシート2!$A:$SI,MATCH($R$2&amp;"_"&amp;$C35,データシート2!$A$1:$SI$1,0),0)</f>
        <v>0</v>
      </c>
      <c r="X35" s="938">
        <f>VLOOKUP($D$3&amp;"_"&amp;X$3,データシート2!$A:$SI,MATCH($R$2&amp;"_"&amp;$C35,データシート2!$A$1:$SI$1,0),0)</f>
        <v>0</v>
      </c>
      <c r="Y35" s="938">
        <f>VLOOKUP($D$3&amp;"_"&amp;Y$3,データシート2!$A:$SI,MATCH($R$2&amp;"_"&amp;$C35,データシート2!$A$1:$SI$1,0),0)</f>
        <v>0</v>
      </c>
      <c r="Z35" s="938">
        <f>VLOOKUP($D$3&amp;"_"&amp;Z$3,データシート2!$A:$SI,MATCH($R$2&amp;"_"&amp;$C35,データシート2!$A$1:$SI$1,0),0)</f>
        <v>0</v>
      </c>
      <c r="AA35" s="938">
        <f>VLOOKUP($D$3&amp;"_"&amp;AA$3,データシート2!$A:$SI,MATCH($R$2&amp;"_"&amp;$C35,データシート2!$A$1:$SI$1,0),0)</f>
        <v>0</v>
      </c>
      <c r="AB35" s="939">
        <f>VLOOKUP($D$3&amp;"_"&amp;AB$3,データシート2!$A:$SI,MATCH($R$2&amp;"_"&amp;$C35,データシート2!$A$1:$SI$1,0),0)</f>
        <v>0</v>
      </c>
    </row>
    <row r="36" spans="2:29" s="745" customFormat="1" ht="16.5" customHeight="1">
      <c r="B36" s="771"/>
      <c r="C36" s="774"/>
      <c r="D36" s="775"/>
      <c r="E36" s="776">
        <v>1711</v>
      </c>
      <c r="F36" s="777" t="s">
        <v>548</v>
      </c>
      <c r="G36" s="967">
        <f>VLOOKUP($D$3&amp;"_"&amp;G$3,データシート2!$A:$SI,MATCH($G$2&amp;"_"&amp;$E36,データシート2!$A$1:$SI$1,0),0)</f>
        <v>0</v>
      </c>
      <c r="H36" s="968">
        <f>VLOOKUP($D$3&amp;"_"&amp;H$3,データシート2!$A:$SI,MATCH($G$2&amp;"_"&amp;$E36,データシート2!$A$1:$SI$1,0),0)</f>
        <v>0</v>
      </c>
      <c r="I36" s="968">
        <f>VLOOKUP($D$3&amp;"_"&amp;I$3,データシート2!$A:$SI,MATCH($G$2&amp;"_"&amp;$E36,データシート2!$A$1:$SI$1,0),0)</f>
        <v>0</v>
      </c>
      <c r="J36" s="968">
        <f>VLOOKUP($D$3&amp;"_"&amp;J$3,データシート2!$A:$SI,MATCH($G$2&amp;"_"&amp;$E36,データシート2!$A$1:$SI$1,0),0)</f>
        <v>0</v>
      </c>
      <c r="K36" s="969">
        <f>VLOOKUP($D$3&amp;"_"&amp;K$3,データシート2!$A:$SI,MATCH($G$2&amp;"_"&amp;$E36,データシート2!$A$1:$SI$1,0),0)</f>
        <v>0</v>
      </c>
      <c r="L36" s="969">
        <f>VLOOKUP($D$3&amp;"_"&amp;L$3,データシート2!$A:$SI,MATCH($G$2&amp;"_"&amp;$E36,データシート2!$A$1:$SI$1,0),0)</f>
        <v>0</v>
      </c>
      <c r="M36" s="969">
        <f>VLOOKUP($D$3&amp;"_"&amp;M$3,データシート2!$A:$SI,MATCH($G$2&amp;"_"&amp;$E36,データシート2!$A$1:$SI$1,0),0)</f>
        <v>0</v>
      </c>
      <c r="N36" s="969">
        <f>VLOOKUP($D$3&amp;"_"&amp;N$3,データシート2!$A:$SI,MATCH($G$2&amp;"_"&amp;$E36,データシート2!$A$1:$SI$1,0),0)</f>
        <v>0</v>
      </c>
      <c r="O36" s="969">
        <f>VLOOKUP($D$3&amp;"_"&amp;O$3,データシート2!$A:$SI,MATCH($G$2&amp;"_"&amp;$E36,データシート2!$A$1:$SI$1,0),0)</f>
        <v>0</v>
      </c>
      <c r="P36" s="969">
        <f>VLOOKUP($D$3&amp;"_"&amp;P$3,データシート2!$A:$SI,MATCH($G$2&amp;"_"&amp;$E36,データシート2!$A$1:$SI$1,0),0)</f>
        <v>0</v>
      </c>
      <c r="Q36" s="970">
        <f>VLOOKUP($D$3&amp;"_"&amp;Q$3,データシート2!$A:$SI,MATCH($G$2&amp;"_"&amp;$E36,データシート2!$A$1:$SI$1,0),0)</f>
        <v>0</v>
      </c>
      <c r="R36" s="971">
        <f>VLOOKUP($D$3&amp;"_"&amp;R$3,データシート2!$A:$SI,MATCH($R$2&amp;"_"&amp;$E36,データシート2!$A$1:$SI$1,0),0)</f>
        <v>0</v>
      </c>
      <c r="S36" s="972">
        <f>VLOOKUP($D$3&amp;"_"&amp;S$3,データシート2!$A:$SI,MATCH($R$2&amp;"_"&amp;$E36,データシート2!$A$1:$SI$1,0),0)</f>
        <v>0</v>
      </c>
      <c r="T36" s="972">
        <f>VLOOKUP($D$3&amp;"_"&amp;T$3,データシート2!$A:$SI,MATCH($R$2&amp;"_"&amp;$E36,データシート2!$A$1:$SI$1,0),0)</f>
        <v>0</v>
      </c>
      <c r="U36" s="972">
        <f>VLOOKUP($D$3&amp;"_"&amp;U$3,データシート2!$A:$SI,MATCH($R$2&amp;"_"&amp;$E36,データシート2!$A$1:$SI$1,0),0)</f>
        <v>0</v>
      </c>
      <c r="V36" s="972">
        <f>VLOOKUP($D$3&amp;"_"&amp;V$3,データシート2!$A:$SI,MATCH($R$2&amp;"_"&amp;$E36,データシート2!$A$1:$SI$1,0),0)</f>
        <v>0</v>
      </c>
      <c r="W36" s="972">
        <f>VLOOKUP($D$3&amp;"_"&amp;W$3,データシート2!$A:$SI,MATCH($R$2&amp;"_"&amp;$E36,データシート2!$A$1:$SI$1,0),0)</f>
        <v>0</v>
      </c>
      <c r="X36" s="972">
        <f>VLOOKUP($D$3&amp;"_"&amp;X$3,データシート2!$A:$SI,MATCH($R$2&amp;"_"&amp;$E36,データシート2!$A$1:$SI$1,0),0)</f>
        <v>0</v>
      </c>
      <c r="Y36" s="972">
        <f>VLOOKUP($D$3&amp;"_"&amp;Y$3,データシート2!$A:$SI,MATCH($R$2&amp;"_"&amp;$E36,データシート2!$A$1:$SI$1,0),0)</f>
        <v>0</v>
      </c>
      <c r="Z36" s="972">
        <f>VLOOKUP($D$3&amp;"_"&amp;Z$3,データシート2!$A:$SI,MATCH($R$2&amp;"_"&amp;$E36,データシート2!$A$1:$SI$1,0),0)</f>
        <v>0</v>
      </c>
      <c r="AA36" s="972">
        <f>VLOOKUP($D$3&amp;"_"&amp;AA$3,データシート2!$A:$SI,MATCH($R$2&amp;"_"&amp;$E36,データシート2!$A$1:$SI$1,0),0)</f>
        <v>0</v>
      </c>
      <c r="AB36" s="973">
        <f>VLOOKUP($D$3&amp;"_"&amp;AB$3,データシート2!$A:$SI,MATCH($R$2&amp;"_"&amp;$E36,データシート2!$A$1:$SI$1,0),0)</f>
        <v>0</v>
      </c>
      <c r="AC36" s="778"/>
    </row>
    <row r="37" spans="2:29" s="745" customFormat="1" ht="16.5" customHeight="1">
      <c r="B37" s="771"/>
      <c r="C37" s="779"/>
      <c r="D37" s="780"/>
      <c r="E37" s="776">
        <v>1731</v>
      </c>
      <c r="F37" s="777" t="s">
        <v>351</v>
      </c>
      <c r="G37" s="967">
        <f>VLOOKUP($D$3&amp;"_"&amp;G$3,データシート2!$A:$SI,MATCH($G$2&amp;"_"&amp;$E37,データシート2!$A$1:$SI$1,0),0)</f>
        <v>0</v>
      </c>
      <c r="H37" s="968">
        <f>VLOOKUP($D$3&amp;"_"&amp;H$3,データシート2!$A:$SI,MATCH($G$2&amp;"_"&amp;$E37,データシート2!$A$1:$SI$1,0),0)</f>
        <v>0</v>
      </c>
      <c r="I37" s="968">
        <f>VLOOKUP($D$3&amp;"_"&amp;I$3,データシート2!$A:$SI,MATCH($G$2&amp;"_"&amp;$E37,データシート2!$A$1:$SI$1,0),0)</f>
        <v>0</v>
      </c>
      <c r="J37" s="968">
        <f>VLOOKUP($D$3&amp;"_"&amp;J$3,データシート2!$A:$SI,MATCH($G$2&amp;"_"&amp;$E37,データシート2!$A$1:$SI$1,0),0)</f>
        <v>0</v>
      </c>
      <c r="K37" s="969">
        <f>VLOOKUP($D$3&amp;"_"&amp;K$3,データシート2!$A:$SI,MATCH($G$2&amp;"_"&amp;$E37,データシート2!$A$1:$SI$1,0),0)</f>
        <v>0</v>
      </c>
      <c r="L37" s="969">
        <f>VLOOKUP($D$3&amp;"_"&amp;L$3,データシート2!$A:$SI,MATCH($G$2&amp;"_"&amp;$E37,データシート2!$A$1:$SI$1,0),0)</f>
        <v>0</v>
      </c>
      <c r="M37" s="969">
        <f>VLOOKUP($D$3&amp;"_"&amp;M$3,データシート2!$A:$SI,MATCH($G$2&amp;"_"&amp;$E37,データシート2!$A$1:$SI$1,0),0)</f>
        <v>0</v>
      </c>
      <c r="N37" s="969">
        <f>VLOOKUP($D$3&amp;"_"&amp;N$3,データシート2!$A:$SI,MATCH($G$2&amp;"_"&amp;$E37,データシート2!$A$1:$SI$1,0),0)</f>
        <v>0</v>
      </c>
      <c r="O37" s="969">
        <f>VLOOKUP($D$3&amp;"_"&amp;O$3,データシート2!$A:$SI,MATCH($G$2&amp;"_"&amp;$E37,データシート2!$A$1:$SI$1,0),0)</f>
        <v>0</v>
      </c>
      <c r="P37" s="969">
        <f>VLOOKUP($D$3&amp;"_"&amp;P$3,データシート2!$A:$SI,MATCH($G$2&amp;"_"&amp;$E37,データシート2!$A$1:$SI$1,0),0)</f>
        <v>0</v>
      </c>
      <c r="Q37" s="970">
        <f>VLOOKUP($D$3&amp;"_"&amp;Q$3,データシート2!$A:$SI,MATCH($G$2&amp;"_"&amp;$E37,データシート2!$A$1:$SI$1,0),0)</f>
        <v>0</v>
      </c>
      <c r="R37" s="971">
        <f>VLOOKUP($D$3&amp;"_"&amp;R$3,データシート2!$A:$SI,MATCH($R$2&amp;"_"&amp;$E37,データシート2!$A$1:$SI$1,0),0)</f>
        <v>0</v>
      </c>
      <c r="S37" s="972">
        <f>VLOOKUP($D$3&amp;"_"&amp;S$3,データシート2!$A:$SI,MATCH($R$2&amp;"_"&amp;$E37,データシート2!$A$1:$SI$1,0),0)</f>
        <v>0</v>
      </c>
      <c r="T37" s="972">
        <f>VLOOKUP($D$3&amp;"_"&amp;T$3,データシート2!$A:$SI,MATCH($R$2&amp;"_"&amp;$E37,データシート2!$A$1:$SI$1,0),0)</f>
        <v>0</v>
      </c>
      <c r="U37" s="972">
        <f>VLOOKUP($D$3&amp;"_"&amp;U$3,データシート2!$A:$SI,MATCH($R$2&amp;"_"&amp;$E37,データシート2!$A$1:$SI$1,0),0)</f>
        <v>0</v>
      </c>
      <c r="V37" s="972">
        <f>VLOOKUP($D$3&amp;"_"&amp;V$3,データシート2!$A:$SI,MATCH($R$2&amp;"_"&amp;$E37,データシート2!$A$1:$SI$1,0),0)</f>
        <v>0</v>
      </c>
      <c r="W37" s="972">
        <f>VLOOKUP($D$3&amp;"_"&amp;W$3,データシート2!$A:$SI,MATCH($R$2&amp;"_"&amp;$E37,データシート2!$A$1:$SI$1,0),0)</f>
        <v>0</v>
      </c>
      <c r="X37" s="972">
        <f>VLOOKUP($D$3&amp;"_"&amp;X$3,データシート2!$A:$SI,MATCH($R$2&amp;"_"&amp;$E37,データシート2!$A$1:$SI$1,0),0)</f>
        <v>0</v>
      </c>
      <c r="Y37" s="972">
        <f>VLOOKUP($D$3&amp;"_"&amp;Y$3,データシート2!$A:$SI,MATCH($R$2&amp;"_"&amp;$E37,データシート2!$A$1:$SI$1,0),0)</f>
        <v>0</v>
      </c>
      <c r="Z37" s="972">
        <f>VLOOKUP($D$3&amp;"_"&amp;Z$3,データシート2!$A:$SI,MATCH($R$2&amp;"_"&amp;$E37,データシート2!$A$1:$SI$1,0),0)</f>
        <v>0</v>
      </c>
      <c r="AA37" s="972">
        <f>VLOOKUP($D$3&amp;"_"&amp;AA$3,データシート2!$A:$SI,MATCH($R$2&amp;"_"&amp;$E37,データシート2!$A$1:$SI$1,0),0)</f>
        <v>0</v>
      </c>
      <c r="AB37" s="973">
        <f>VLOOKUP($D$3&amp;"_"&amp;AB$3,データシート2!$A:$SI,MATCH($R$2&amp;"_"&amp;$E37,データシート2!$A$1:$SI$1,0),0)</f>
        <v>0</v>
      </c>
      <c r="AC37" s="778"/>
    </row>
    <row r="38" spans="2:29" s="745" customFormat="1" ht="16.5" customHeight="1">
      <c r="B38" s="737"/>
      <c r="C38" s="779">
        <v>18</v>
      </c>
      <c r="D38" s="780" t="s">
        <v>549</v>
      </c>
      <c r="E38" s="762"/>
      <c r="F38" s="764"/>
      <c r="G38" s="765">
        <f>VLOOKUP($D$3&amp;"_"&amp;G$3,データシート2!$A:$SI,MATCH($G$2&amp;"_"&amp;$C38,データシート2!$A$1:$SI$1,0),0)</f>
        <v>0</v>
      </c>
      <c r="H38" s="766">
        <f>VLOOKUP($D$3&amp;"_"&amp;H$3,データシート2!$A:$SI,MATCH($G$2&amp;"_"&amp;$C38,データシート2!$A$1:$SI$1,0),0)</f>
        <v>0</v>
      </c>
      <c r="I38" s="766">
        <f>VLOOKUP($D$3&amp;"_"&amp;I$3,データシート2!$A:$SI,MATCH($G$2&amp;"_"&amp;$C38,データシート2!$A$1:$SI$1,0),0)</f>
        <v>0</v>
      </c>
      <c r="J38" s="766">
        <f>VLOOKUP($D$3&amp;"_"&amp;J$3,データシート2!$A:$SI,MATCH($G$2&amp;"_"&amp;$C38,データシート2!$A$1:$SI$1,0),0)</f>
        <v>0</v>
      </c>
      <c r="K38" s="767">
        <f>VLOOKUP($D$3&amp;"_"&amp;K$3,データシート2!$A:$SI,MATCH($G$2&amp;"_"&amp;$C38,データシート2!$A$1:$SI$1,0),0)</f>
        <v>0</v>
      </c>
      <c r="L38" s="767">
        <f>VLOOKUP($D$3&amp;"_"&amp;L$3,データシート2!$A:$SI,MATCH($G$2&amp;"_"&amp;$C38,データシート2!$A$1:$SI$1,0),0)</f>
        <v>0</v>
      </c>
      <c r="M38" s="767">
        <f>VLOOKUP($D$3&amp;"_"&amp;M$3,データシート2!$A:$SI,MATCH($G$2&amp;"_"&amp;$C38,データシート2!$A$1:$SI$1,0),0)</f>
        <v>0</v>
      </c>
      <c r="N38" s="767">
        <f>VLOOKUP($D$3&amp;"_"&amp;N$3,データシート2!$A:$SI,MATCH($G$2&amp;"_"&amp;$C38,データシート2!$A$1:$SI$1,0),0)</f>
        <v>0</v>
      </c>
      <c r="O38" s="767">
        <f>VLOOKUP($D$3&amp;"_"&amp;O$3,データシート2!$A:$SI,MATCH($G$2&amp;"_"&amp;$C38,データシート2!$A$1:$SI$1,0),0)</f>
        <v>0</v>
      </c>
      <c r="P38" s="767">
        <f>VLOOKUP($D$3&amp;"_"&amp;P$3,データシート2!$A:$SI,MATCH($G$2&amp;"_"&amp;$C38,データシート2!$A$1:$SI$1,0),0)</f>
        <v>0</v>
      </c>
      <c r="Q38" s="768">
        <f>VLOOKUP($D$3&amp;"_"&amp;Q$3,データシート2!$A:$SI,MATCH($G$2&amp;"_"&amp;$C38,データシート2!$A$1:$SI$1,0),0)</f>
        <v>0</v>
      </c>
      <c r="R38" s="937">
        <f>VLOOKUP($D$3&amp;"_"&amp;R$3,データシート2!$A:$SI,MATCH($R$2&amp;"_"&amp;$C38,データシート2!$A$1:$SI$1,0),0)</f>
        <v>0</v>
      </c>
      <c r="S38" s="938">
        <f>VLOOKUP($D$3&amp;"_"&amp;S$3,データシート2!$A:$SI,MATCH($R$2&amp;"_"&amp;$C38,データシート2!$A$1:$SI$1,0),0)</f>
        <v>0</v>
      </c>
      <c r="T38" s="938">
        <f>VLOOKUP($D$3&amp;"_"&amp;T$3,データシート2!$A:$SI,MATCH($R$2&amp;"_"&amp;$C38,データシート2!$A$1:$SI$1,0),0)</f>
        <v>0</v>
      </c>
      <c r="U38" s="938">
        <f>VLOOKUP($D$3&amp;"_"&amp;U$3,データシート2!$A:$SI,MATCH($R$2&amp;"_"&amp;$C38,データシート2!$A$1:$SI$1,0),0)</f>
        <v>0</v>
      </c>
      <c r="V38" s="938">
        <f>VLOOKUP($D$3&amp;"_"&amp;V$3,データシート2!$A:$SI,MATCH($R$2&amp;"_"&amp;$C38,データシート2!$A$1:$SI$1,0),0)</f>
        <v>0</v>
      </c>
      <c r="W38" s="938">
        <f>VLOOKUP($D$3&amp;"_"&amp;W$3,データシート2!$A:$SI,MATCH($R$2&amp;"_"&amp;$C38,データシート2!$A$1:$SI$1,0),0)</f>
        <v>0</v>
      </c>
      <c r="X38" s="938">
        <f>VLOOKUP($D$3&amp;"_"&amp;X$3,データシート2!$A:$SI,MATCH($R$2&amp;"_"&amp;$C38,データシート2!$A$1:$SI$1,0),0)</f>
        <v>0</v>
      </c>
      <c r="Y38" s="938">
        <f>VLOOKUP($D$3&amp;"_"&amp;Y$3,データシート2!$A:$SI,MATCH($R$2&amp;"_"&amp;$C38,データシート2!$A$1:$SI$1,0),0)</f>
        <v>0</v>
      </c>
      <c r="Z38" s="938">
        <f>VLOOKUP($D$3&amp;"_"&amp;Z$3,データシート2!$A:$SI,MATCH($R$2&amp;"_"&amp;$C38,データシート2!$A$1:$SI$1,0),0)</f>
        <v>0</v>
      </c>
      <c r="AA38" s="938">
        <f>VLOOKUP($D$3&amp;"_"&amp;AA$3,データシート2!$A:$SI,MATCH($R$2&amp;"_"&amp;$C38,データシート2!$A$1:$SI$1,0),0)</f>
        <v>0</v>
      </c>
      <c r="AB38" s="939">
        <f>VLOOKUP($D$3&amp;"_"&amp;AB$3,データシート2!$A:$SI,MATCH($R$2&amp;"_"&amp;$C38,データシート2!$A$1:$SI$1,0),0)</f>
        <v>0</v>
      </c>
    </row>
    <row r="39" spans="2:29" s="745" customFormat="1" ht="16.5" customHeight="1">
      <c r="B39" s="737"/>
      <c r="C39" s="762">
        <v>19</v>
      </c>
      <c r="D39" s="763" t="s">
        <v>550</v>
      </c>
      <c r="E39" s="870"/>
      <c r="F39" s="764"/>
      <c r="G39" s="765">
        <f>VLOOKUP($D$3&amp;"_"&amp;G$3,データシート2!$A:$SI,MATCH($G$2&amp;"_"&amp;$C39,データシート2!$A$1:$SI$1,0),0)</f>
        <v>0</v>
      </c>
      <c r="H39" s="766">
        <f>VLOOKUP($D$3&amp;"_"&amp;H$3,データシート2!$A:$SI,MATCH($G$2&amp;"_"&amp;$C39,データシート2!$A$1:$SI$1,0),0)</f>
        <v>0</v>
      </c>
      <c r="I39" s="766">
        <f>VLOOKUP($D$3&amp;"_"&amp;I$3,データシート2!$A:$SI,MATCH($G$2&amp;"_"&amp;$C39,データシート2!$A$1:$SI$1,0),0)</f>
        <v>0</v>
      </c>
      <c r="J39" s="766">
        <f>VLOOKUP($D$3&amp;"_"&amp;J$3,データシート2!$A:$SI,MATCH($G$2&amp;"_"&amp;$C39,データシート2!$A$1:$SI$1,0),0)</f>
        <v>0</v>
      </c>
      <c r="K39" s="767">
        <f>VLOOKUP($D$3&amp;"_"&amp;K$3,データシート2!$A:$SI,MATCH($G$2&amp;"_"&amp;$C39,データシート2!$A$1:$SI$1,0),0)</f>
        <v>0</v>
      </c>
      <c r="L39" s="767">
        <f>VLOOKUP($D$3&amp;"_"&amp;L$3,データシート2!$A:$SI,MATCH($G$2&amp;"_"&amp;$C39,データシート2!$A$1:$SI$1,0),0)</f>
        <v>0</v>
      </c>
      <c r="M39" s="767">
        <f>VLOOKUP($D$3&amp;"_"&amp;M$3,データシート2!$A:$SI,MATCH($G$2&amp;"_"&amp;$C39,データシート2!$A$1:$SI$1,0),0)</f>
        <v>0</v>
      </c>
      <c r="N39" s="767">
        <f>VLOOKUP($D$3&amp;"_"&amp;N$3,データシート2!$A:$SI,MATCH($G$2&amp;"_"&amp;$C39,データシート2!$A$1:$SI$1,0),0)</f>
        <v>0</v>
      </c>
      <c r="O39" s="767">
        <f>VLOOKUP($D$3&amp;"_"&amp;O$3,データシート2!$A:$SI,MATCH($G$2&amp;"_"&amp;$C39,データシート2!$A$1:$SI$1,0),0)</f>
        <v>0</v>
      </c>
      <c r="P39" s="767">
        <f>VLOOKUP($D$3&amp;"_"&amp;P$3,データシート2!$A:$SI,MATCH($G$2&amp;"_"&amp;$C39,データシート2!$A$1:$SI$1,0),0)</f>
        <v>0</v>
      </c>
      <c r="Q39" s="768">
        <f>VLOOKUP($D$3&amp;"_"&amp;Q$3,データシート2!$A:$SI,MATCH($G$2&amp;"_"&amp;$C39,データシート2!$A$1:$SI$1,0),0)</f>
        <v>0</v>
      </c>
      <c r="R39" s="937">
        <f>VLOOKUP($D$3&amp;"_"&amp;R$3,データシート2!$A:$SI,MATCH($R$2&amp;"_"&amp;$C39,データシート2!$A$1:$SI$1,0),0)</f>
        <v>0</v>
      </c>
      <c r="S39" s="938">
        <f>VLOOKUP($D$3&amp;"_"&amp;S$3,データシート2!$A:$SI,MATCH($R$2&amp;"_"&amp;$C39,データシート2!$A$1:$SI$1,0),0)</f>
        <v>0</v>
      </c>
      <c r="T39" s="938">
        <f>VLOOKUP($D$3&amp;"_"&amp;T$3,データシート2!$A:$SI,MATCH($R$2&amp;"_"&amp;$C39,データシート2!$A$1:$SI$1,0),0)</f>
        <v>0</v>
      </c>
      <c r="U39" s="938">
        <f>VLOOKUP($D$3&amp;"_"&amp;U$3,データシート2!$A:$SI,MATCH($R$2&amp;"_"&amp;$C39,データシート2!$A$1:$SI$1,0),0)</f>
        <v>0</v>
      </c>
      <c r="V39" s="938">
        <f>VLOOKUP($D$3&amp;"_"&amp;V$3,データシート2!$A:$SI,MATCH($R$2&amp;"_"&amp;$C39,データシート2!$A$1:$SI$1,0),0)</f>
        <v>0</v>
      </c>
      <c r="W39" s="938">
        <f>VLOOKUP($D$3&amp;"_"&amp;W$3,データシート2!$A:$SI,MATCH($R$2&amp;"_"&amp;$C39,データシート2!$A$1:$SI$1,0),0)</f>
        <v>0</v>
      </c>
      <c r="X39" s="938">
        <f>VLOOKUP($D$3&amp;"_"&amp;X$3,データシート2!$A:$SI,MATCH($R$2&amp;"_"&amp;$C39,データシート2!$A$1:$SI$1,0),0)</f>
        <v>0</v>
      </c>
      <c r="Y39" s="938">
        <f>VLOOKUP($D$3&amp;"_"&amp;Y$3,データシート2!$A:$SI,MATCH($R$2&amp;"_"&amp;$C39,データシート2!$A$1:$SI$1,0),0)</f>
        <v>0</v>
      </c>
      <c r="Z39" s="938">
        <f>VLOOKUP($D$3&amp;"_"&amp;Z$3,データシート2!$A:$SI,MATCH($R$2&amp;"_"&amp;$C39,データシート2!$A$1:$SI$1,0),0)</f>
        <v>0</v>
      </c>
      <c r="AA39" s="938">
        <f>VLOOKUP($D$3&amp;"_"&amp;AA$3,データシート2!$A:$SI,MATCH($R$2&amp;"_"&amp;$C39,データシート2!$A$1:$SI$1,0),0)</f>
        <v>0</v>
      </c>
      <c r="AB39" s="939">
        <f>VLOOKUP($D$3&amp;"_"&amp;AB$3,データシート2!$A:$SI,MATCH($R$2&amp;"_"&amp;$C39,データシート2!$A$1:$SI$1,0),0)</f>
        <v>0</v>
      </c>
    </row>
    <row r="40" spans="2:29" s="745" customFormat="1" ht="16.5" customHeight="1">
      <c r="B40" s="737"/>
      <c r="C40" s="762">
        <v>20</v>
      </c>
      <c r="D40" s="763" t="s">
        <v>551</v>
      </c>
      <c r="E40" s="762"/>
      <c r="F40" s="764"/>
      <c r="G40" s="765">
        <f>VLOOKUP($D$3&amp;"_"&amp;G$3,データシート2!$A:$SI,MATCH($G$2&amp;"_"&amp;$C40,データシート2!$A$1:$SI$1,0),0)</f>
        <v>0</v>
      </c>
      <c r="H40" s="766">
        <f>VLOOKUP($D$3&amp;"_"&amp;H$3,データシート2!$A:$SI,MATCH($G$2&amp;"_"&amp;$C40,データシート2!$A$1:$SI$1,0),0)</f>
        <v>0</v>
      </c>
      <c r="I40" s="766">
        <f>VLOOKUP($D$3&amp;"_"&amp;I$3,データシート2!$A:$SI,MATCH($G$2&amp;"_"&amp;$C40,データシート2!$A$1:$SI$1,0),0)</f>
        <v>0</v>
      </c>
      <c r="J40" s="766">
        <f>VLOOKUP($D$3&amp;"_"&amp;J$3,データシート2!$A:$SI,MATCH($G$2&amp;"_"&amp;$C40,データシート2!$A$1:$SI$1,0),0)</f>
        <v>0</v>
      </c>
      <c r="K40" s="767">
        <f>VLOOKUP($D$3&amp;"_"&amp;K$3,データシート2!$A:$SI,MATCH($G$2&amp;"_"&amp;$C40,データシート2!$A$1:$SI$1,0),0)</f>
        <v>0</v>
      </c>
      <c r="L40" s="767">
        <f>VLOOKUP($D$3&amp;"_"&amp;L$3,データシート2!$A:$SI,MATCH($G$2&amp;"_"&amp;$C40,データシート2!$A$1:$SI$1,0),0)</f>
        <v>0</v>
      </c>
      <c r="M40" s="767">
        <f>VLOOKUP($D$3&amp;"_"&amp;M$3,データシート2!$A:$SI,MATCH($G$2&amp;"_"&amp;$C40,データシート2!$A$1:$SI$1,0),0)</f>
        <v>0</v>
      </c>
      <c r="N40" s="767">
        <f>VLOOKUP($D$3&amp;"_"&amp;N$3,データシート2!$A:$SI,MATCH($G$2&amp;"_"&amp;$C40,データシート2!$A$1:$SI$1,0),0)</f>
        <v>0</v>
      </c>
      <c r="O40" s="767">
        <f>VLOOKUP($D$3&amp;"_"&amp;O$3,データシート2!$A:$SI,MATCH($G$2&amp;"_"&amp;$C40,データシート2!$A$1:$SI$1,0),0)</f>
        <v>0</v>
      </c>
      <c r="P40" s="767">
        <f>VLOOKUP($D$3&amp;"_"&amp;P$3,データシート2!$A:$SI,MATCH($G$2&amp;"_"&amp;$C40,データシート2!$A$1:$SI$1,0),0)</f>
        <v>0</v>
      </c>
      <c r="Q40" s="768">
        <f>VLOOKUP($D$3&amp;"_"&amp;Q$3,データシート2!$A:$SI,MATCH($G$2&amp;"_"&amp;$C40,データシート2!$A$1:$SI$1,0),0)</f>
        <v>0</v>
      </c>
      <c r="R40" s="937">
        <f>VLOOKUP($D$3&amp;"_"&amp;R$3,データシート2!$A:$SI,MATCH($R$2&amp;"_"&amp;$C40,データシート2!$A$1:$SI$1,0),0)</f>
        <v>0</v>
      </c>
      <c r="S40" s="938">
        <f>VLOOKUP($D$3&amp;"_"&amp;S$3,データシート2!$A:$SI,MATCH($R$2&amp;"_"&amp;$C40,データシート2!$A$1:$SI$1,0),0)</f>
        <v>0</v>
      </c>
      <c r="T40" s="938">
        <f>VLOOKUP($D$3&amp;"_"&amp;T$3,データシート2!$A:$SI,MATCH($R$2&amp;"_"&amp;$C40,データシート2!$A$1:$SI$1,0),0)</f>
        <v>0</v>
      </c>
      <c r="U40" s="938">
        <f>VLOOKUP($D$3&amp;"_"&amp;U$3,データシート2!$A:$SI,MATCH($R$2&amp;"_"&amp;$C40,データシート2!$A$1:$SI$1,0),0)</f>
        <v>0</v>
      </c>
      <c r="V40" s="938">
        <f>VLOOKUP($D$3&amp;"_"&amp;V$3,データシート2!$A:$SI,MATCH($R$2&amp;"_"&amp;$C40,データシート2!$A$1:$SI$1,0),0)</f>
        <v>0</v>
      </c>
      <c r="W40" s="938">
        <f>VLOOKUP($D$3&amp;"_"&amp;W$3,データシート2!$A:$SI,MATCH($R$2&amp;"_"&amp;$C40,データシート2!$A$1:$SI$1,0),0)</f>
        <v>0</v>
      </c>
      <c r="X40" s="938">
        <f>VLOOKUP($D$3&amp;"_"&amp;X$3,データシート2!$A:$SI,MATCH($R$2&amp;"_"&amp;$C40,データシート2!$A$1:$SI$1,0),0)</f>
        <v>0</v>
      </c>
      <c r="Y40" s="938">
        <f>VLOOKUP($D$3&amp;"_"&amp;Y$3,データシート2!$A:$SI,MATCH($R$2&amp;"_"&amp;$C40,データシート2!$A$1:$SI$1,0),0)</f>
        <v>0</v>
      </c>
      <c r="Z40" s="938">
        <f>VLOOKUP($D$3&amp;"_"&amp;Z$3,データシート2!$A:$SI,MATCH($R$2&amp;"_"&amp;$C40,データシート2!$A$1:$SI$1,0),0)</f>
        <v>0</v>
      </c>
      <c r="AA40" s="938">
        <f>VLOOKUP($D$3&amp;"_"&amp;AA$3,データシート2!$A:$SI,MATCH($R$2&amp;"_"&amp;$C40,データシート2!$A$1:$SI$1,0),0)</f>
        <v>0</v>
      </c>
      <c r="AB40" s="939">
        <f>VLOOKUP($D$3&amp;"_"&amp;AB$3,データシート2!$A:$SI,MATCH($R$2&amp;"_"&amp;$C40,データシート2!$A$1:$SI$1,0),0)</f>
        <v>0</v>
      </c>
    </row>
    <row r="41" spans="2:29" s="745" customFormat="1" ht="16.5" customHeight="1">
      <c r="B41" s="737"/>
      <c r="C41" s="762">
        <v>21</v>
      </c>
      <c r="D41" s="763" t="s">
        <v>552</v>
      </c>
      <c r="E41" s="762"/>
      <c r="F41" s="764"/>
      <c r="G41" s="765">
        <f>VLOOKUP($D$3&amp;"_"&amp;G$3,データシート2!$A:$SI,MATCH($G$2&amp;"_"&amp;$C41,データシート2!$A$1:$SI$1,0),0)</f>
        <v>0</v>
      </c>
      <c r="H41" s="766">
        <f>VLOOKUP($D$3&amp;"_"&amp;H$3,データシート2!$A:$SI,MATCH($G$2&amp;"_"&amp;$C41,データシート2!$A$1:$SI$1,0),0)</f>
        <v>0</v>
      </c>
      <c r="I41" s="766">
        <f>VLOOKUP($D$3&amp;"_"&amp;I$3,データシート2!$A:$SI,MATCH($G$2&amp;"_"&amp;$C41,データシート2!$A$1:$SI$1,0),0)</f>
        <v>0</v>
      </c>
      <c r="J41" s="766">
        <f>VLOOKUP($D$3&amp;"_"&amp;J$3,データシート2!$A:$SI,MATCH($G$2&amp;"_"&amp;$C41,データシート2!$A$1:$SI$1,0),0)</f>
        <v>0</v>
      </c>
      <c r="K41" s="767">
        <f>VLOOKUP($D$3&amp;"_"&amp;K$3,データシート2!$A:$SI,MATCH($G$2&amp;"_"&amp;$C41,データシート2!$A$1:$SI$1,0),0)</f>
        <v>0</v>
      </c>
      <c r="L41" s="767">
        <f>VLOOKUP($D$3&amp;"_"&amp;L$3,データシート2!$A:$SI,MATCH($G$2&amp;"_"&amp;$C41,データシート2!$A$1:$SI$1,0),0)</f>
        <v>0</v>
      </c>
      <c r="M41" s="767">
        <f>VLOOKUP($D$3&amp;"_"&amp;M$3,データシート2!$A:$SI,MATCH($G$2&amp;"_"&amp;$C41,データシート2!$A$1:$SI$1,0),0)</f>
        <v>0</v>
      </c>
      <c r="N41" s="767">
        <f>VLOOKUP($D$3&amp;"_"&amp;N$3,データシート2!$A:$SI,MATCH($G$2&amp;"_"&amp;$C41,データシート2!$A$1:$SI$1,0),0)</f>
        <v>0</v>
      </c>
      <c r="O41" s="767">
        <f>VLOOKUP($D$3&amp;"_"&amp;O$3,データシート2!$A:$SI,MATCH($G$2&amp;"_"&amp;$C41,データシート2!$A$1:$SI$1,0),0)</f>
        <v>0</v>
      </c>
      <c r="P41" s="767">
        <f>VLOOKUP($D$3&amp;"_"&amp;P$3,データシート2!$A:$SI,MATCH($G$2&amp;"_"&amp;$C41,データシート2!$A$1:$SI$1,0),0)</f>
        <v>0</v>
      </c>
      <c r="Q41" s="768">
        <f>VLOOKUP($D$3&amp;"_"&amp;Q$3,データシート2!$A:$SI,MATCH($G$2&amp;"_"&amp;$C41,データシート2!$A$1:$SI$1,0),0)</f>
        <v>0</v>
      </c>
      <c r="R41" s="937">
        <f>VLOOKUP($D$3&amp;"_"&amp;R$3,データシート2!$A:$SI,MATCH($R$2&amp;"_"&amp;$C41,データシート2!$A$1:$SI$1,0),0)</f>
        <v>0</v>
      </c>
      <c r="S41" s="938">
        <f>VLOOKUP($D$3&amp;"_"&amp;S$3,データシート2!$A:$SI,MATCH($R$2&amp;"_"&amp;$C41,データシート2!$A$1:$SI$1,0),0)</f>
        <v>0</v>
      </c>
      <c r="T41" s="938">
        <f>VLOOKUP($D$3&amp;"_"&amp;T$3,データシート2!$A:$SI,MATCH($R$2&amp;"_"&amp;$C41,データシート2!$A$1:$SI$1,0),0)</f>
        <v>0</v>
      </c>
      <c r="U41" s="938">
        <f>VLOOKUP($D$3&amp;"_"&amp;U$3,データシート2!$A:$SI,MATCH($R$2&amp;"_"&amp;$C41,データシート2!$A$1:$SI$1,0),0)</f>
        <v>0</v>
      </c>
      <c r="V41" s="938">
        <f>VLOOKUP($D$3&amp;"_"&amp;V$3,データシート2!$A:$SI,MATCH($R$2&amp;"_"&amp;$C41,データシート2!$A$1:$SI$1,0),0)</f>
        <v>0</v>
      </c>
      <c r="W41" s="938">
        <f>VLOOKUP($D$3&amp;"_"&amp;W$3,データシート2!$A:$SI,MATCH($R$2&amp;"_"&amp;$C41,データシート2!$A$1:$SI$1,0),0)</f>
        <v>0</v>
      </c>
      <c r="X41" s="938">
        <f>VLOOKUP($D$3&amp;"_"&amp;X$3,データシート2!$A:$SI,MATCH($R$2&amp;"_"&amp;$C41,データシート2!$A$1:$SI$1,0),0)</f>
        <v>0</v>
      </c>
      <c r="Y41" s="938">
        <f>VLOOKUP($D$3&amp;"_"&amp;Y$3,データシート2!$A:$SI,MATCH($R$2&amp;"_"&amp;$C41,データシート2!$A$1:$SI$1,0),0)</f>
        <v>0</v>
      </c>
      <c r="Z41" s="938">
        <f>VLOOKUP($D$3&amp;"_"&amp;Z$3,データシート2!$A:$SI,MATCH($R$2&amp;"_"&amp;$C41,データシート2!$A$1:$SI$1,0),0)</f>
        <v>0</v>
      </c>
      <c r="AA41" s="938">
        <f>VLOOKUP($D$3&amp;"_"&amp;AA$3,データシート2!$A:$SI,MATCH($R$2&amp;"_"&amp;$C41,データシート2!$A$1:$SI$1,0),0)</f>
        <v>0</v>
      </c>
      <c r="AB41" s="939">
        <f>VLOOKUP($D$3&amp;"_"&amp;AB$3,データシート2!$A:$SI,MATCH($R$2&amp;"_"&amp;$C41,データシート2!$A$1:$SI$1,0),0)</f>
        <v>0</v>
      </c>
    </row>
    <row r="42" spans="2:29" s="745" customFormat="1" ht="16.5" customHeight="1">
      <c r="B42" s="737"/>
      <c r="C42" s="762">
        <v>22</v>
      </c>
      <c r="D42" s="763" t="s">
        <v>553</v>
      </c>
      <c r="E42" s="762"/>
      <c r="F42" s="764"/>
      <c r="G42" s="765">
        <f>VLOOKUP($D$3&amp;"_"&amp;G$3,データシート2!$A:$SI,MATCH($G$2&amp;"_"&amp;$C42,データシート2!$A$1:$SI$1,0),0)</f>
        <v>0</v>
      </c>
      <c r="H42" s="766">
        <f>VLOOKUP($D$3&amp;"_"&amp;H$3,データシート2!$A:$SI,MATCH($G$2&amp;"_"&amp;$C42,データシート2!$A$1:$SI$1,0),0)</f>
        <v>0</v>
      </c>
      <c r="I42" s="766">
        <f>VLOOKUP($D$3&amp;"_"&amp;I$3,データシート2!$A:$SI,MATCH($G$2&amp;"_"&amp;$C42,データシート2!$A$1:$SI$1,0),0)</f>
        <v>0</v>
      </c>
      <c r="J42" s="766">
        <f>VLOOKUP($D$3&amp;"_"&amp;J$3,データシート2!$A:$SI,MATCH($G$2&amp;"_"&amp;$C42,データシート2!$A$1:$SI$1,0),0)</f>
        <v>0</v>
      </c>
      <c r="K42" s="767">
        <f>VLOOKUP($D$3&amp;"_"&amp;K$3,データシート2!$A:$SI,MATCH($G$2&amp;"_"&amp;$C42,データシート2!$A$1:$SI$1,0),0)</f>
        <v>0</v>
      </c>
      <c r="L42" s="767">
        <f>VLOOKUP($D$3&amp;"_"&amp;L$3,データシート2!$A:$SI,MATCH($G$2&amp;"_"&amp;$C42,データシート2!$A$1:$SI$1,0),0)</f>
        <v>0</v>
      </c>
      <c r="M42" s="767">
        <f>VLOOKUP($D$3&amp;"_"&amp;M$3,データシート2!$A:$SI,MATCH($G$2&amp;"_"&amp;$C42,データシート2!$A$1:$SI$1,0),0)</f>
        <v>0</v>
      </c>
      <c r="N42" s="767">
        <f>VLOOKUP($D$3&amp;"_"&amp;N$3,データシート2!$A:$SI,MATCH($G$2&amp;"_"&amp;$C42,データシート2!$A$1:$SI$1,0),0)</f>
        <v>0</v>
      </c>
      <c r="O42" s="767">
        <f>VLOOKUP($D$3&amp;"_"&amp;O$3,データシート2!$A:$SI,MATCH($G$2&amp;"_"&amp;$C42,データシート2!$A$1:$SI$1,0),0)</f>
        <v>0</v>
      </c>
      <c r="P42" s="767">
        <f>VLOOKUP($D$3&amp;"_"&amp;P$3,データシート2!$A:$SI,MATCH($G$2&amp;"_"&amp;$C42,データシート2!$A$1:$SI$1,0),0)</f>
        <v>0</v>
      </c>
      <c r="Q42" s="768">
        <f>VLOOKUP($D$3&amp;"_"&amp;Q$3,データシート2!$A:$SI,MATCH($G$2&amp;"_"&amp;$C42,データシート2!$A$1:$SI$1,0),0)</f>
        <v>0</v>
      </c>
      <c r="R42" s="937">
        <f>VLOOKUP($D$3&amp;"_"&amp;R$3,データシート2!$A:$SI,MATCH($R$2&amp;"_"&amp;$C42,データシート2!$A$1:$SI$1,0),0)</f>
        <v>0</v>
      </c>
      <c r="S42" s="938">
        <f>VLOOKUP($D$3&amp;"_"&amp;S$3,データシート2!$A:$SI,MATCH($R$2&amp;"_"&amp;$C42,データシート2!$A$1:$SI$1,0),0)</f>
        <v>0</v>
      </c>
      <c r="T42" s="938">
        <f>VLOOKUP($D$3&amp;"_"&amp;T$3,データシート2!$A:$SI,MATCH($R$2&amp;"_"&amp;$C42,データシート2!$A$1:$SI$1,0),0)</f>
        <v>0</v>
      </c>
      <c r="U42" s="938">
        <f>VLOOKUP($D$3&amp;"_"&amp;U$3,データシート2!$A:$SI,MATCH($R$2&amp;"_"&amp;$C42,データシート2!$A$1:$SI$1,0),0)</f>
        <v>0</v>
      </c>
      <c r="V42" s="938">
        <f>VLOOKUP($D$3&amp;"_"&amp;V$3,データシート2!$A:$SI,MATCH($R$2&amp;"_"&amp;$C42,データシート2!$A$1:$SI$1,0),0)</f>
        <v>0</v>
      </c>
      <c r="W42" s="938">
        <f>VLOOKUP($D$3&amp;"_"&amp;W$3,データシート2!$A:$SI,MATCH($R$2&amp;"_"&amp;$C42,データシート2!$A$1:$SI$1,0),0)</f>
        <v>0</v>
      </c>
      <c r="X42" s="938">
        <f>VLOOKUP($D$3&amp;"_"&amp;X$3,データシート2!$A:$SI,MATCH($R$2&amp;"_"&amp;$C42,データシート2!$A$1:$SI$1,0),0)</f>
        <v>0</v>
      </c>
      <c r="Y42" s="938">
        <f>VLOOKUP($D$3&amp;"_"&amp;Y$3,データシート2!$A:$SI,MATCH($R$2&amp;"_"&amp;$C42,データシート2!$A$1:$SI$1,0),0)</f>
        <v>0</v>
      </c>
      <c r="Z42" s="938">
        <f>VLOOKUP($D$3&amp;"_"&amp;Z$3,データシート2!$A:$SI,MATCH($R$2&amp;"_"&amp;$C42,データシート2!$A$1:$SI$1,0),0)</f>
        <v>0</v>
      </c>
      <c r="AA42" s="938">
        <f>VLOOKUP($D$3&amp;"_"&amp;AA$3,データシート2!$A:$SI,MATCH($R$2&amp;"_"&amp;$C42,データシート2!$A$1:$SI$1,0),0)</f>
        <v>0</v>
      </c>
      <c r="AB42" s="939">
        <f>VLOOKUP($D$3&amp;"_"&amp;AB$3,データシート2!$A:$SI,MATCH($R$2&amp;"_"&amp;$C42,データシート2!$A$1:$SI$1,0),0)</f>
        <v>0</v>
      </c>
    </row>
    <row r="43" spans="2:29" s="745" customFormat="1" ht="16.5" customHeight="1">
      <c r="B43" s="737"/>
      <c r="C43" s="762">
        <v>23</v>
      </c>
      <c r="D43" s="763" t="s">
        <v>554</v>
      </c>
      <c r="E43" s="762"/>
      <c r="F43" s="764"/>
      <c r="G43" s="765">
        <f>VLOOKUP($D$3&amp;"_"&amp;G$3,データシート2!$A:$SI,MATCH($G$2&amp;"_"&amp;$C43,データシート2!$A$1:$SI$1,0),0)</f>
        <v>0</v>
      </c>
      <c r="H43" s="766">
        <f>VLOOKUP($D$3&amp;"_"&amp;H$3,データシート2!$A:$SI,MATCH($G$2&amp;"_"&amp;$C43,データシート2!$A$1:$SI$1,0),0)</f>
        <v>0</v>
      </c>
      <c r="I43" s="766">
        <f>VLOOKUP($D$3&amp;"_"&amp;I$3,データシート2!$A:$SI,MATCH($G$2&amp;"_"&amp;$C43,データシート2!$A$1:$SI$1,0),0)</f>
        <v>0</v>
      </c>
      <c r="J43" s="766">
        <f>VLOOKUP($D$3&amp;"_"&amp;J$3,データシート2!$A:$SI,MATCH($G$2&amp;"_"&amp;$C43,データシート2!$A$1:$SI$1,0),0)</f>
        <v>0</v>
      </c>
      <c r="K43" s="767">
        <f>VLOOKUP($D$3&amp;"_"&amp;K$3,データシート2!$A:$SI,MATCH($G$2&amp;"_"&amp;$C43,データシート2!$A$1:$SI$1,0),0)</f>
        <v>0</v>
      </c>
      <c r="L43" s="767">
        <f>VLOOKUP($D$3&amp;"_"&amp;L$3,データシート2!$A:$SI,MATCH($G$2&amp;"_"&amp;$C43,データシート2!$A$1:$SI$1,0),0)</f>
        <v>0</v>
      </c>
      <c r="M43" s="767">
        <f>VLOOKUP($D$3&amp;"_"&amp;M$3,データシート2!$A:$SI,MATCH($G$2&amp;"_"&amp;$C43,データシート2!$A$1:$SI$1,0),0)</f>
        <v>0</v>
      </c>
      <c r="N43" s="767">
        <f>VLOOKUP($D$3&amp;"_"&amp;N$3,データシート2!$A:$SI,MATCH($G$2&amp;"_"&amp;$C43,データシート2!$A$1:$SI$1,0),0)</f>
        <v>0</v>
      </c>
      <c r="O43" s="767">
        <f>VLOOKUP($D$3&amp;"_"&amp;O$3,データシート2!$A:$SI,MATCH($G$2&amp;"_"&amp;$C43,データシート2!$A$1:$SI$1,0),0)</f>
        <v>0</v>
      </c>
      <c r="P43" s="767">
        <f>VLOOKUP($D$3&amp;"_"&amp;P$3,データシート2!$A:$SI,MATCH($G$2&amp;"_"&amp;$C43,データシート2!$A$1:$SI$1,0),0)</f>
        <v>0</v>
      </c>
      <c r="Q43" s="768">
        <f>VLOOKUP($D$3&amp;"_"&amp;Q$3,データシート2!$A:$SI,MATCH($G$2&amp;"_"&amp;$C43,データシート2!$A$1:$SI$1,0),0)</f>
        <v>0</v>
      </c>
      <c r="R43" s="937">
        <f>VLOOKUP($D$3&amp;"_"&amp;R$3,データシート2!$A:$SI,MATCH($R$2&amp;"_"&amp;$C43,データシート2!$A$1:$SI$1,0),0)</f>
        <v>0</v>
      </c>
      <c r="S43" s="938">
        <f>VLOOKUP($D$3&amp;"_"&amp;S$3,データシート2!$A:$SI,MATCH($R$2&amp;"_"&amp;$C43,データシート2!$A$1:$SI$1,0),0)</f>
        <v>0</v>
      </c>
      <c r="T43" s="938">
        <f>VLOOKUP($D$3&amp;"_"&amp;T$3,データシート2!$A:$SI,MATCH($R$2&amp;"_"&amp;$C43,データシート2!$A$1:$SI$1,0),0)</f>
        <v>0</v>
      </c>
      <c r="U43" s="938">
        <f>VLOOKUP($D$3&amp;"_"&amp;U$3,データシート2!$A:$SI,MATCH($R$2&amp;"_"&amp;$C43,データシート2!$A$1:$SI$1,0),0)</f>
        <v>0</v>
      </c>
      <c r="V43" s="938">
        <f>VLOOKUP($D$3&amp;"_"&amp;V$3,データシート2!$A:$SI,MATCH($R$2&amp;"_"&amp;$C43,データシート2!$A$1:$SI$1,0),0)</f>
        <v>0</v>
      </c>
      <c r="W43" s="938">
        <f>VLOOKUP($D$3&amp;"_"&amp;W$3,データシート2!$A:$SI,MATCH($R$2&amp;"_"&amp;$C43,データシート2!$A$1:$SI$1,0),0)</f>
        <v>0</v>
      </c>
      <c r="X43" s="938">
        <f>VLOOKUP($D$3&amp;"_"&amp;X$3,データシート2!$A:$SI,MATCH($R$2&amp;"_"&amp;$C43,データシート2!$A$1:$SI$1,0),0)</f>
        <v>0</v>
      </c>
      <c r="Y43" s="938">
        <f>VLOOKUP($D$3&amp;"_"&amp;Y$3,データシート2!$A:$SI,MATCH($R$2&amp;"_"&amp;$C43,データシート2!$A$1:$SI$1,0),0)</f>
        <v>0</v>
      </c>
      <c r="Z43" s="938">
        <f>VLOOKUP($D$3&amp;"_"&amp;Z$3,データシート2!$A:$SI,MATCH($R$2&amp;"_"&amp;$C43,データシート2!$A$1:$SI$1,0),0)</f>
        <v>0</v>
      </c>
      <c r="AA43" s="938">
        <f>VLOOKUP($D$3&amp;"_"&amp;AA$3,データシート2!$A:$SI,MATCH($R$2&amp;"_"&amp;$C43,データシート2!$A$1:$SI$1,0),0)</f>
        <v>0</v>
      </c>
      <c r="AB43" s="939">
        <f>VLOOKUP($D$3&amp;"_"&amp;AB$3,データシート2!$A:$SI,MATCH($R$2&amp;"_"&amp;$C43,データシート2!$A$1:$SI$1,0),0)</f>
        <v>0</v>
      </c>
    </row>
    <row r="44" spans="2:29" s="745" customFormat="1" ht="16.5" customHeight="1">
      <c r="B44" s="737"/>
      <c r="C44" s="762">
        <v>24</v>
      </c>
      <c r="D44" s="763" t="s">
        <v>555</v>
      </c>
      <c r="E44" s="762"/>
      <c r="F44" s="764"/>
      <c r="G44" s="765">
        <f>VLOOKUP($D$3&amp;"_"&amp;G$3,データシート2!$A:$SI,MATCH($G$2&amp;"_"&amp;$C44,データシート2!$A$1:$SI$1,0),0)</f>
        <v>0</v>
      </c>
      <c r="H44" s="766">
        <f>VLOOKUP($D$3&amp;"_"&amp;H$3,データシート2!$A:$SI,MATCH($G$2&amp;"_"&amp;$C44,データシート2!$A$1:$SI$1,0),0)</f>
        <v>0</v>
      </c>
      <c r="I44" s="766">
        <f>VLOOKUP($D$3&amp;"_"&amp;I$3,データシート2!$A:$SI,MATCH($G$2&amp;"_"&amp;$C44,データシート2!$A$1:$SI$1,0),0)</f>
        <v>0</v>
      </c>
      <c r="J44" s="766">
        <f>VLOOKUP($D$3&amp;"_"&amp;J$3,データシート2!$A:$SI,MATCH($G$2&amp;"_"&amp;$C44,データシート2!$A$1:$SI$1,0),0)</f>
        <v>0</v>
      </c>
      <c r="K44" s="767">
        <f>VLOOKUP($D$3&amp;"_"&amp;K$3,データシート2!$A:$SI,MATCH($G$2&amp;"_"&amp;$C44,データシート2!$A$1:$SI$1,0),0)</f>
        <v>0</v>
      </c>
      <c r="L44" s="767">
        <f>VLOOKUP($D$3&amp;"_"&amp;L$3,データシート2!$A:$SI,MATCH($G$2&amp;"_"&amp;$C44,データシート2!$A$1:$SI$1,0),0)</f>
        <v>0</v>
      </c>
      <c r="M44" s="767">
        <f>VLOOKUP($D$3&amp;"_"&amp;M$3,データシート2!$A:$SI,MATCH($G$2&amp;"_"&amp;$C44,データシート2!$A$1:$SI$1,0),0)</f>
        <v>0</v>
      </c>
      <c r="N44" s="767">
        <f>VLOOKUP($D$3&amp;"_"&amp;N$3,データシート2!$A:$SI,MATCH($G$2&amp;"_"&amp;$C44,データシート2!$A$1:$SI$1,0),0)</f>
        <v>0</v>
      </c>
      <c r="O44" s="767">
        <f>VLOOKUP($D$3&amp;"_"&amp;O$3,データシート2!$A:$SI,MATCH($G$2&amp;"_"&amp;$C44,データシート2!$A$1:$SI$1,0),0)</f>
        <v>0</v>
      </c>
      <c r="P44" s="767">
        <f>VLOOKUP($D$3&amp;"_"&amp;P$3,データシート2!$A:$SI,MATCH($G$2&amp;"_"&amp;$C44,データシート2!$A$1:$SI$1,0),0)</f>
        <v>0</v>
      </c>
      <c r="Q44" s="768">
        <f>VLOOKUP($D$3&amp;"_"&amp;Q$3,データシート2!$A:$SI,MATCH($G$2&amp;"_"&amp;$C44,データシート2!$A$1:$SI$1,0),0)</f>
        <v>0</v>
      </c>
      <c r="R44" s="937">
        <f>VLOOKUP($D$3&amp;"_"&amp;R$3,データシート2!$A:$SI,MATCH($R$2&amp;"_"&amp;$C44,データシート2!$A$1:$SI$1,0),0)</f>
        <v>0</v>
      </c>
      <c r="S44" s="938">
        <f>VLOOKUP($D$3&amp;"_"&amp;S$3,データシート2!$A:$SI,MATCH($R$2&amp;"_"&amp;$C44,データシート2!$A$1:$SI$1,0),0)</f>
        <v>0</v>
      </c>
      <c r="T44" s="938">
        <f>VLOOKUP($D$3&amp;"_"&amp;T$3,データシート2!$A:$SI,MATCH($R$2&amp;"_"&amp;$C44,データシート2!$A$1:$SI$1,0),0)</f>
        <v>0</v>
      </c>
      <c r="U44" s="938">
        <f>VLOOKUP($D$3&amp;"_"&amp;U$3,データシート2!$A:$SI,MATCH($R$2&amp;"_"&amp;$C44,データシート2!$A$1:$SI$1,0),0)</f>
        <v>0</v>
      </c>
      <c r="V44" s="938">
        <f>VLOOKUP($D$3&amp;"_"&amp;V$3,データシート2!$A:$SI,MATCH($R$2&amp;"_"&amp;$C44,データシート2!$A$1:$SI$1,0),0)</f>
        <v>0</v>
      </c>
      <c r="W44" s="938">
        <f>VLOOKUP($D$3&amp;"_"&amp;W$3,データシート2!$A:$SI,MATCH($R$2&amp;"_"&amp;$C44,データシート2!$A$1:$SI$1,0),0)</f>
        <v>0</v>
      </c>
      <c r="X44" s="938">
        <f>VLOOKUP($D$3&amp;"_"&amp;X$3,データシート2!$A:$SI,MATCH($R$2&amp;"_"&amp;$C44,データシート2!$A$1:$SI$1,0),0)</f>
        <v>0</v>
      </c>
      <c r="Y44" s="938">
        <f>VLOOKUP($D$3&amp;"_"&amp;Y$3,データシート2!$A:$SI,MATCH($R$2&amp;"_"&amp;$C44,データシート2!$A$1:$SI$1,0),0)</f>
        <v>0</v>
      </c>
      <c r="Z44" s="938">
        <f>VLOOKUP($D$3&amp;"_"&amp;Z$3,データシート2!$A:$SI,MATCH($R$2&amp;"_"&amp;$C44,データシート2!$A$1:$SI$1,0),0)</f>
        <v>0</v>
      </c>
      <c r="AA44" s="938">
        <f>VLOOKUP($D$3&amp;"_"&amp;AA$3,データシート2!$A:$SI,MATCH($R$2&amp;"_"&amp;$C44,データシート2!$A$1:$SI$1,0),0)</f>
        <v>0</v>
      </c>
      <c r="AB44" s="939">
        <f>VLOOKUP($D$3&amp;"_"&amp;AB$3,データシート2!$A:$SI,MATCH($R$2&amp;"_"&amp;$C44,データシート2!$A$1:$SI$1,0),0)</f>
        <v>0</v>
      </c>
    </row>
    <row r="45" spans="2:29" s="745" customFormat="1" ht="16.5" customHeight="1">
      <c r="B45" s="737"/>
      <c r="C45" s="762">
        <v>25</v>
      </c>
      <c r="D45" s="763" t="s">
        <v>556</v>
      </c>
      <c r="E45" s="762"/>
      <c r="F45" s="764"/>
      <c r="G45" s="765">
        <f>VLOOKUP($D$3&amp;"_"&amp;G$3,データシート2!$A:$SI,MATCH($G$2&amp;"_"&amp;$C45,データシート2!$A$1:$SI$1,0),0)</f>
        <v>0</v>
      </c>
      <c r="H45" s="766">
        <f>VLOOKUP($D$3&amp;"_"&amp;H$3,データシート2!$A:$SI,MATCH($G$2&amp;"_"&amp;$C45,データシート2!$A$1:$SI$1,0),0)</f>
        <v>0</v>
      </c>
      <c r="I45" s="766">
        <f>VLOOKUP($D$3&amp;"_"&amp;I$3,データシート2!$A:$SI,MATCH($G$2&amp;"_"&amp;$C45,データシート2!$A$1:$SI$1,0),0)</f>
        <v>0</v>
      </c>
      <c r="J45" s="766">
        <f>VLOOKUP($D$3&amp;"_"&amp;J$3,データシート2!$A:$SI,MATCH($G$2&amp;"_"&amp;$C45,データシート2!$A$1:$SI$1,0),0)</f>
        <v>0</v>
      </c>
      <c r="K45" s="767">
        <f>VLOOKUP($D$3&amp;"_"&amp;K$3,データシート2!$A:$SI,MATCH($G$2&amp;"_"&amp;$C45,データシート2!$A$1:$SI$1,0),0)</f>
        <v>0</v>
      </c>
      <c r="L45" s="767">
        <f>VLOOKUP($D$3&amp;"_"&amp;L$3,データシート2!$A:$SI,MATCH($G$2&amp;"_"&amp;$C45,データシート2!$A$1:$SI$1,0),0)</f>
        <v>0</v>
      </c>
      <c r="M45" s="767">
        <f>VLOOKUP($D$3&amp;"_"&amp;M$3,データシート2!$A:$SI,MATCH($G$2&amp;"_"&amp;$C45,データシート2!$A$1:$SI$1,0),0)</f>
        <v>0</v>
      </c>
      <c r="N45" s="767">
        <f>VLOOKUP($D$3&amp;"_"&amp;N$3,データシート2!$A:$SI,MATCH($G$2&amp;"_"&amp;$C45,データシート2!$A$1:$SI$1,0),0)</f>
        <v>0</v>
      </c>
      <c r="O45" s="767">
        <f>VLOOKUP($D$3&amp;"_"&amp;O$3,データシート2!$A:$SI,MATCH($G$2&amp;"_"&amp;$C45,データシート2!$A$1:$SI$1,0),0)</f>
        <v>0</v>
      </c>
      <c r="P45" s="767">
        <f>VLOOKUP($D$3&amp;"_"&amp;P$3,データシート2!$A:$SI,MATCH($G$2&amp;"_"&amp;$C45,データシート2!$A$1:$SI$1,0),0)</f>
        <v>0</v>
      </c>
      <c r="Q45" s="768">
        <f>VLOOKUP($D$3&amp;"_"&amp;Q$3,データシート2!$A:$SI,MATCH($G$2&amp;"_"&amp;$C45,データシート2!$A$1:$SI$1,0),0)</f>
        <v>0</v>
      </c>
      <c r="R45" s="937">
        <f>VLOOKUP($D$3&amp;"_"&amp;R$3,データシート2!$A:$SI,MATCH($R$2&amp;"_"&amp;$C45,データシート2!$A$1:$SI$1,0),0)</f>
        <v>0</v>
      </c>
      <c r="S45" s="938">
        <f>VLOOKUP($D$3&amp;"_"&amp;S$3,データシート2!$A:$SI,MATCH($R$2&amp;"_"&amp;$C45,データシート2!$A$1:$SI$1,0),0)</f>
        <v>0</v>
      </c>
      <c r="T45" s="938">
        <f>VLOOKUP($D$3&amp;"_"&amp;T$3,データシート2!$A:$SI,MATCH($R$2&amp;"_"&amp;$C45,データシート2!$A$1:$SI$1,0),0)</f>
        <v>0</v>
      </c>
      <c r="U45" s="938">
        <f>VLOOKUP($D$3&amp;"_"&amp;U$3,データシート2!$A:$SI,MATCH($R$2&amp;"_"&amp;$C45,データシート2!$A$1:$SI$1,0),0)</f>
        <v>0</v>
      </c>
      <c r="V45" s="938">
        <f>VLOOKUP($D$3&amp;"_"&amp;V$3,データシート2!$A:$SI,MATCH($R$2&amp;"_"&amp;$C45,データシート2!$A$1:$SI$1,0),0)</f>
        <v>0</v>
      </c>
      <c r="W45" s="938">
        <f>VLOOKUP($D$3&amp;"_"&amp;W$3,データシート2!$A:$SI,MATCH($R$2&amp;"_"&amp;$C45,データシート2!$A$1:$SI$1,0),0)</f>
        <v>0</v>
      </c>
      <c r="X45" s="938">
        <f>VLOOKUP($D$3&amp;"_"&amp;X$3,データシート2!$A:$SI,MATCH($R$2&amp;"_"&amp;$C45,データシート2!$A$1:$SI$1,0),0)</f>
        <v>0</v>
      </c>
      <c r="Y45" s="938">
        <f>VLOOKUP($D$3&amp;"_"&amp;Y$3,データシート2!$A:$SI,MATCH($R$2&amp;"_"&amp;$C45,データシート2!$A$1:$SI$1,0),0)</f>
        <v>0</v>
      </c>
      <c r="Z45" s="938">
        <f>VLOOKUP($D$3&amp;"_"&amp;Z$3,データシート2!$A:$SI,MATCH($R$2&amp;"_"&amp;$C45,データシート2!$A$1:$SI$1,0),0)</f>
        <v>0</v>
      </c>
      <c r="AA45" s="938">
        <f>VLOOKUP($D$3&amp;"_"&amp;AA$3,データシート2!$A:$SI,MATCH($R$2&amp;"_"&amp;$C45,データシート2!$A$1:$SI$1,0),0)</f>
        <v>0</v>
      </c>
      <c r="AB45" s="939">
        <f>VLOOKUP($D$3&amp;"_"&amp;AB$3,データシート2!$A:$SI,MATCH($R$2&amp;"_"&amp;$C45,データシート2!$A$1:$SI$1,0),0)</f>
        <v>0</v>
      </c>
    </row>
    <row r="46" spans="2:29" s="745" customFormat="1" ht="16.5" customHeight="1">
      <c r="B46" s="737"/>
      <c r="C46" s="762">
        <v>26</v>
      </c>
      <c r="D46" s="763" t="s">
        <v>557</v>
      </c>
      <c r="E46" s="762"/>
      <c r="F46" s="764"/>
      <c r="G46" s="765">
        <f>VLOOKUP($D$3&amp;"_"&amp;G$3,データシート2!$A:$SI,MATCH($G$2&amp;"_"&amp;$C46,データシート2!$A$1:$SI$1,0),0)</f>
        <v>0</v>
      </c>
      <c r="H46" s="766">
        <f>VLOOKUP($D$3&amp;"_"&amp;H$3,データシート2!$A:$SI,MATCH($G$2&amp;"_"&amp;$C46,データシート2!$A$1:$SI$1,0),0)</f>
        <v>0</v>
      </c>
      <c r="I46" s="766">
        <f>VLOOKUP($D$3&amp;"_"&amp;I$3,データシート2!$A:$SI,MATCH($G$2&amp;"_"&amp;$C46,データシート2!$A$1:$SI$1,0),0)</f>
        <v>0</v>
      </c>
      <c r="J46" s="766">
        <f>VLOOKUP($D$3&amp;"_"&amp;J$3,データシート2!$A:$SI,MATCH($G$2&amp;"_"&amp;$C46,データシート2!$A$1:$SI$1,0),0)</f>
        <v>0</v>
      </c>
      <c r="K46" s="767">
        <f>VLOOKUP($D$3&amp;"_"&amp;K$3,データシート2!$A:$SI,MATCH($G$2&amp;"_"&amp;$C46,データシート2!$A$1:$SI$1,0),0)</f>
        <v>0</v>
      </c>
      <c r="L46" s="767">
        <f>VLOOKUP($D$3&amp;"_"&amp;L$3,データシート2!$A:$SI,MATCH($G$2&amp;"_"&amp;$C46,データシート2!$A$1:$SI$1,0),0)</f>
        <v>0</v>
      </c>
      <c r="M46" s="767">
        <f>VLOOKUP($D$3&amp;"_"&amp;M$3,データシート2!$A:$SI,MATCH($G$2&amp;"_"&amp;$C46,データシート2!$A$1:$SI$1,0),0)</f>
        <v>0</v>
      </c>
      <c r="N46" s="767">
        <f>VLOOKUP($D$3&amp;"_"&amp;N$3,データシート2!$A:$SI,MATCH($G$2&amp;"_"&amp;$C46,データシート2!$A$1:$SI$1,0),0)</f>
        <v>0</v>
      </c>
      <c r="O46" s="767">
        <f>VLOOKUP($D$3&amp;"_"&amp;O$3,データシート2!$A:$SI,MATCH($G$2&amp;"_"&amp;$C46,データシート2!$A$1:$SI$1,0),0)</f>
        <v>0</v>
      </c>
      <c r="P46" s="767">
        <f>VLOOKUP($D$3&amp;"_"&amp;P$3,データシート2!$A:$SI,MATCH($G$2&amp;"_"&amp;$C46,データシート2!$A$1:$SI$1,0),0)</f>
        <v>0</v>
      </c>
      <c r="Q46" s="768">
        <f>VLOOKUP($D$3&amp;"_"&amp;Q$3,データシート2!$A:$SI,MATCH($G$2&amp;"_"&amp;$C46,データシート2!$A$1:$SI$1,0),0)</f>
        <v>0</v>
      </c>
      <c r="R46" s="937">
        <f>VLOOKUP($D$3&amp;"_"&amp;R$3,データシート2!$A:$SI,MATCH($R$2&amp;"_"&amp;$C46,データシート2!$A$1:$SI$1,0),0)</f>
        <v>0</v>
      </c>
      <c r="S46" s="938">
        <f>VLOOKUP($D$3&amp;"_"&amp;S$3,データシート2!$A:$SI,MATCH($R$2&amp;"_"&amp;$C46,データシート2!$A$1:$SI$1,0),0)</f>
        <v>0</v>
      </c>
      <c r="T46" s="938">
        <f>VLOOKUP($D$3&amp;"_"&amp;T$3,データシート2!$A:$SI,MATCH($R$2&amp;"_"&amp;$C46,データシート2!$A$1:$SI$1,0),0)</f>
        <v>0</v>
      </c>
      <c r="U46" s="938">
        <f>VLOOKUP($D$3&amp;"_"&amp;U$3,データシート2!$A:$SI,MATCH($R$2&amp;"_"&amp;$C46,データシート2!$A$1:$SI$1,0),0)</f>
        <v>0</v>
      </c>
      <c r="V46" s="938">
        <f>VLOOKUP($D$3&amp;"_"&amp;V$3,データシート2!$A:$SI,MATCH($R$2&amp;"_"&amp;$C46,データシート2!$A$1:$SI$1,0),0)</f>
        <v>0</v>
      </c>
      <c r="W46" s="938">
        <f>VLOOKUP($D$3&amp;"_"&amp;W$3,データシート2!$A:$SI,MATCH($R$2&amp;"_"&amp;$C46,データシート2!$A$1:$SI$1,0),0)</f>
        <v>0</v>
      </c>
      <c r="X46" s="938">
        <f>VLOOKUP($D$3&amp;"_"&amp;X$3,データシート2!$A:$SI,MATCH($R$2&amp;"_"&amp;$C46,データシート2!$A$1:$SI$1,0),0)</f>
        <v>0</v>
      </c>
      <c r="Y46" s="938">
        <f>VLOOKUP($D$3&amp;"_"&amp;Y$3,データシート2!$A:$SI,MATCH($R$2&amp;"_"&amp;$C46,データシート2!$A$1:$SI$1,0),0)</f>
        <v>0</v>
      </c>
      <c r="Z46" s="938">
        <f>VLOOKUP($D$3&amp;"_"&amp;Z$3,データシート2!$A:$SI,MATCH($R$2&amp;"_"&amp;$C46,データシート2!$A$1:$SI$1,0),0)</f>
        <v>0</v>
      </c>
      <c r="AA46" s="938">
        <f>VLOOKUP($D$3&amp;"_"&amp;AA$3,データシート2!$A:$SI,MATCH($R$2&amp;"_"&amp;$C46,データシート2!$A$1:$SI$1,0),0)</f>
        <v>0</v>
      </c>
      <c r="AB46" s="939">
        <f>VLOOKUP($D$3&amp;"_"&amp;AB$3,データシート2!$A:$SI,MATCH($R$2&amp;"_"&amp;$C46,データシート2!$A$1:$SI$1,0),0)</f>
        <v>0</v>
      </c>
    </row>
    <row r="47" spans="2:29" s="745" customFormat="1" ht="16.5" customHeight="1">
      <c r="B47" s="737"/>
      <c r="C47" s="762">
        <v>27</v>
      </c>
      <c r="D47" s="763" t="s">
        <v>558</v>
      </c>
      <c r="E47" s="762"/>
      <c r="F47" s="764"/>
      <c r="G47" s="765">
        <f>VLOOKUP($D$3&amp;"_"&amp;G$3,データシート2!$A:$SI,MATCH($G$2&amp;"_"&amp;$C47,データシート2!$A$1:$SI$1,0),0)</f>
        <v>0</v>
      </c>
      <c r="H47" s="766">
        <f>VLOOKUP($D$3&amp;"_"&amp;H$3,データシート2!$A:$SI,MATCH($G$2&amp;"_"&amp;$C47,データシート2!$A$1:$SI$1,0),0)</f>
        <v>0</v>
      </c>
      <c r="I47" s="766">
        <f>VLOOKUP($D$3&amp;"_"&amp;I$3,データシート2!$A:$SI,MATCH($G$2&amp;"_"&amp;$C47,データシート2!$A$1:$SI$1,0),0)</f>
        <v>0</v>
      </c>
      <c r="J47" s="766">
        <f>VLOOKUP($D$3&amp;"_"&amp;J$3,データシート2!$A:$SI,MATCH($G$2&amp;"_"&amp;$C47,データシート2!$A$1:$SI$1,0),0)</f>
        <v>0</v>
      </c>
      <c r="K47" s="767">
        <f>VLOOKUP($D$3&amp;"_"&amp;K$3,データシート2!$A:$SI,MATCH($G$2&amp;"_"&amp;$C47,データシート2!$A$1:$SI$1,0),0)</f>
        <v>0</v>
      </c>
      <c r="L47" s="767">
        <f>VLOOKUP($D$3&amp;"_"&amp;L$3,データシート2!$A:$SI,MATCH($G$2&amp;"_"&amp;$C47,データシート2!$A$1:$SI$1,0),0)</f>
        <v>0</v>
      </c>
      <c r="M47" s="767">
        <f>VLOOKUP($D$3&amp;"_"&amp;M$3,データシート2!$A:$SI,MATCH($G$2&amp;"_"&amp;$C47,データシート2!$A$1:$SI$1,0),0)</f>
        <v>0</v>
      </c>
      <c r="N47" s="767">
        <f>VLOOKUP($D$3&amp;"_"&amp;N$3,データシート2!$A:$SI,MATCH($G$2&amp;"_"&amp;$C47,データシート2!$A$1:$SI$1,0),0)</f>
        <v>0</v>
      </c>
      <c r="O47" s="767">
        <f>VLOOKUP($D$3&amp;"_"&amp;O$3,データシート2!$A:$SI,MATCH($G$2&amp;"_"&amp;$C47,データシート2!$A$1:$SI$1,0),0)</f>
        <v>0</v>
      </c>
      <c r="P47" s="767">
        <f>VLOOKUP($D$3&amp;"_"&amp;P$3,データシート2!$A:$SI,MATCH($G$2&amp;"_"&amp;$C47,データシート2!$A$1:$SI$1,0),0)</f>
        <v>0</v>
      </c>
      <c r="Q47" s="768">
        <f>VLOOKUP($D$3&amp;"_"&amp;Q$3,データシート2!$A:$SI,MATCH($G$2&amp;"_"&amp;$C47,データシート2!$A$1:$SI$1,0),0)</f>
        <v>0</v>
      </c>
      <c r="R47" s="937">
        <f>VLOOKUP($D$3&amp;"_"&amp;R$3,データシート2!$A:$SI,MATCH($R$2&amp;"_"&amp;$C47,データシート2!$A$1:$SI$1,0),0)</f>
        <v>0</v>
      </c>
      <c r="S47" s="938">
        <f>VLOOKUP($D$3&amp;"_"&amp;S$3,データシート2!$A:$SI,MATCH($R$2&amp;"_"&amp;$C47,データシート2!$A$1:$SI$1,0),0)</f>
        <v>0</v>
      </c>
      <c r="T47" s="938">
        <f>VLOOKUP($D$3&amp;"_"&amp;T$3,データシート2!$A:$SI,MATCH($R$2&amp;"_"&amp;$C47,データシート2!$A$1:$SI$1,0),0)</f>
        <v>0</v>
      </c>
      <c r="U47" s="938">
        <f>VLOOKUP($D$3&amp;"_"&amp;U$3,データシート2!$A:$SI,MATCH($R$2&amp;"_"&amp;$C47,データシート2!$A$1:$SI$1,0),0)</f>
        <v>0</v>
      </c>
      <c r="V47" s="938">
        <f>VLOOKUP($D$3&amp;"_"&amp;V$3,データシート2!$A:$SI,MATCH($R$2&amp;"_"&amp;$C47,データシート2!$A$1:$SI$1,0),0)</f>
        <v>0</v>
      </c>
      <c r="W47" s="938">
        <f>VLOOKUP($D$3&amp;"_"&amp;W$3,データシート2!$A:$SI,MATCH($R$2&amp;"_"&amp;$C47,データシート2!$A$1:$SI$1,0),0)</f>
        <v>0</v>
      </c>
      <c r="X47" s="938">
        <f>VLOOKUP($D$3&amp;"_"&amp;X$3,データシート2!$A:$SI,MATCH($R$2&amp;"_"&amp;$C47,データシート2!$A$1:$SI$1,0),0)</f>
        <v>0</v>
      </c>
      <c r="Y47" s="938">
        <f>VLOOKUP($D$3&amp;"_"&amp;Y$3,データシート2!$A:$SI,MATCH($R$2&amp;"_"&amp;$C47,データシート2!$A$1:$SI$1,0),0)</f>
        <v>0</v>
      </c>
      <c r="Z47" s="938">
        <f>VLOOKUP($D$3&amp;"_"&amp;Z$3,データシート2!$A:$SI,MATCH($R$2&amp;"_"&amp;$C47,データシート2!$A$1:$SI$1,0),0)</f>
        <v>0</v>
      </c>
      <c r="AA47" s="938">
        <f>VLOOKUP($D$3&amp;"_"&amp;AA$3,データシート2!$A:$SI,MATCH($R$2&amp;"_"&amp;$C47,データシート2!$A$1:$SI$1,0),0)</f>
        <v>0</v>
      </c>
      <c r="AB47" s="939">
        <f>VLOOKUP($D$3&amp;"_"&amp;AB$3,データシート2!$A:$SI,MATCH($R$2&amp;"_"&amp;$C47,データシート2!$A$1:$SI$1,0),0)</f>
        <v>0</v>
      </c>
    </row>
    <row r="48" spans="2:29" s="745" customFormat="1" ht="16.5" customHeight="1">
      <c r="B48" s="737"/>
      <c r="C48" s="762">
        <v>28</v>
      </c>
      <c r="D48" s="763" t="s">
        <v>559</v>
      </c>
      <c r="E48" s="762"/>
      <c r="F48" s="764"/>
      <c r="G48" s="765">
        <f>VLOOKUP($D$3&amp;"_"&amp;G$3,データシート2!$A:$SI,MATCH($G$2&amp;"_"&amp;$C48,データシート2!$A$1:$SI$1,0),0)</f>
        <v>0</v>
      </c>
      <c r="H48" s="766">
        <f>VLOOKUP($D$3&amp;"_"&amp;H$3,データシート2!$A:$SI,MATCH($G$2&amp;"_"&amp;$C48,データシート2!$A$1:$SI$1,0),0)</f>
        <v>0</v>
      </c>
      <c r="I48" s="766">
        <f>VLOOKUP($D$3&amp;"_"&amp;I$3,データシート2!$A:$SI,MATCH($G$2&amp;"_"&amp;$C48,データシート2!$A$1:$SI$1,0),0)</f>
        <v>0</v>
      </c>
      <c r="J48" s="766">
        <f>VLOOKUP($D$3&amp;"_"&amp;J$3,データシート2!$A:$SI,MATCH($G$2&amp;"_"&amp;$C48,データシート2!$A$1:$SI$1,0),0)</f>
        <v>0</v>
      </c>
      <c r="K48" s="767">
        <f>VLOOKUP($D$3&amp;"_"&amp;K$3,データシート2!$A:$SI,MATCH($G$2&amp;"_"&amp;$C48,データシート2!$A$1:$SI$1,0),0)</f>
        <v>0</v>
      </c>
      <c r="L48" s="767">
        <f>VLOOKUP($D$3&amp;"_"&amp;L$3,データシート2!$A:$SI,MATCH($G$2&amp;"_"&amp;$C48,データシート2!$A$1:$SI$1,0),0)</f>
        <v>0</v>
      </c>
      <c r="M48" s="767">
        <f>VLOOKUP($D$3&amp;"_"&amp;M$3,データシート2!$A:$SI,MATCH($G$2&amp;"_"&amp;$C48,データシート2!$A$1:$SI$1,0),0)</f>
        <v>0</v>
      </c>
      <c r="N48" s="767">
        <f>VLOOKUP($D$3&amp;"_"&amp;N$3,データシート2!$A:$SI,MATCH($G$2&amp;"_"&amp;$C48,データシート2!$A$1:$SI$1,0),0)</f>
        <v>0</v>
      </c>
      <c r="O48" s="767">
        <f>VLOOKUP($D$3&amp;"_"&amp;O$3,データシート2!$A:$SI,MATCH($G$2&amp;"_"&amp;$C48,データシート2!$A$1:$SI$1,0),0)</f>
        <v>0</v>
      </c>
      <c r="P48" s="767">
        <f>VLOOKUP($D$3&amp;"_"&amp;P$3,データシート2!$A:$SI,MATCH($G$2&amp;"_"&amp;$C48,データシート2!$A$1:$SI$1,0),0)</f>
        <v>0</v>
      </c>
      <c r="Q48" s="768">
        <f>VLOOKUP($D$3&amp;"_"&amp;Q$3,データシート2!$A:$SI,MATCH($G$2&amp;"_"&amp;$C48,データシート2!$A$1:$SI$1,0),0)</f>
        <v>0</v>
      </c>
      <c r="R48" s="937">
        <f>VLOOKUP($D$3&amp;"_"&amp;R$3,データシート2!$A:$SI,MATCH($R$2&amp;"_"&amp;$C48,データシート2!$A$1:$SI$1,0),0)</f>
        <v>0</v>
      </c>
      <c r="S48" s="938">
        <f>VLOOKUP($D$3&amp;"_"&amp;S$3,データシート2!$A:$SI,MATCH($R$2&amp;"_"&amp;$C48,データシート2!$A$1:$SI$1,0),0)</f>
        <v>0</v>
      </c>
      <c r="T48" s="938">
        <f>VLOOKUP($D$3&amp;"_"&amp;T$3,データシート2!$A:$SI,MATCH($R$2&amp;"_"&amp;$C48,データシート2!$A$1:$SI$1,0),0)</f>
        <v>0</v>
      </c>
      <c r="U48" s="938">
        <f>VLOOKUP($D$3&amp;"_"&amp;U$3,データシート2!$A:$SI,MATCH($R$2&amp;"_"&amp;$C48,データシート2!$A$1:$SI$1,0),0)</f>
        <v>0</v>
      </c>
      <c r="V48" s="938">
        <f>VLOOKUP($D$3&amp;"_"&amp;V$3,データシート2!$A:$SI,MATCH($R$2&amp;"_"&amp;$C48,データシート2!$A$1:$SI$1,0),0)</f>
        <v>0</v>
      </c>
      <c r="W48" s="938">
        <f>VLOOKUP($D$3&amp;"_"&amp;W$3,データシート2!$A:$SI,MATCH($R$2&amp;"_"&amp;$C48,データシート2!$A$1:$SI$1,0),0)</f>
        <v>0</v>
      </c>
      <c r="X48" s="938">
        <f>VLOOKUP($D$3&amp;"_"&amp;X$3,データシート2!$A:$SI,MATCH($R$2&amp;"_"&amp;$C48,データシート2!$A$1:$SI$1,0),0)</f>
        <v>0</v>
      </c>
      <c r="Y48" s="938">
        <f>VLOOKUP($D$3&amp;"_"&amp;Y$3,データシート2!$A:$SI,MATCH($R$2&amp;"_"&amp;$C48,データシート2!$A$1:$SI$1,0),0)</f>
        <v>0</v>
      </c>
      <c r="Z48" s="938">
        <f>VLOOKUP($D$3&amp;"_"&amp;Z$3,データシート2!$A:$SI,MATCH($R$2&amp;"_"&amp;$C48,データシート2!$A$1:$SI$1,0),0)</f>
        <v>0</v>
      </c>
      <c r="AA48" s="938">
        <f>VLOOKUP($D$3&amp;"_"&amp;AA$3,データシート2!$A:$SI,MATCH($R$2&amp;"_"&amp;$C48,データシート2!$A$1:$SI$1,0),0)</f>
        <v>0</v>
      </c>
      <c r="AB48" s="939">
        <f>VLOOKUP($D$3&amp;"_"&amp;AB$3,データシート2!$A:$SI,MATCH($R$2&amp;"_"&amp;$C48,データシート2!$A$1:$SI$1,0),0)</f>
        <v>0</v>
      </c>
    </row>
    <row r="49" spans="2:29" s="745" customFormat="1" ht="16.5" customHeight="1">
      <c r="B49" s="737"/>
      <c r="C49" s="762">
        <v>29</v>
      </c>
      <c r="D49" s="763" t="s">
        <v>560</v>
      </c>
      <c r="E49" s="762"/>
      <c r="F49" s="764"/>
      <c r="G49" s="765">
        <f>VLOOKUP($D$3&amp;"_"&amp;G$3,データシート2!$A:$SI,MATCH($G$2&amp;"_"&amp;$C49,データシート2!$A$1:$SI$1,0),0)</f>
        <v>0</v>
      </c>
      <c r="H49" s="766">
        <f>VLOOKUP($D$3&amp;"_"&amp;H$3,データシート2!$A:$SI,MATCH($G$2&amp;"_"&amp;$C49,データシート2!$A$1:$SI$1,0),0)</f>
        <v>0</v>
      </c>
      <c r="I49" s="766">
        <f>VLOOKUP($D$3&amp;"_"&amp;I$3,データシート2!$A:$SI,MATCH($G$2&amp;"_"&amp;$C49,データシート2!$A$1:$SI$1,0),0)</f>
        <v>0</v>
      </c>
      <c r="J49" s="766">
        <f>VLOOKUP($D$3&amp;"_"&amp;J$3,データシート2!$A:$SI,MATCH($G$2&amp;"_"&amp;$C49,データシート2!$A$1:$SI$1,0),0)</f>
        <v>0</v>
      </c>
      <c r="K49" s="767">
        <f>VLOOKUP($D$3&amp;"_"&amp;K$3,データシート2!$A:$SI,MATCH($G$2&amp;"_"&amp;$C49,データシート2!$A$1:$SI$1,0),0)</f>
        <v>0</v>
      </c>
      <c r="L49" s="767">
        <f>VLOOKUP($D$3&amp;"_"&amp;L$3,データシート2!$A:$SI,MATCH($G$2&amp;"_"&amp;$C49,データシート2!$A$1:$SI$1,0),0)</f>
        <v>0</v>
      </c>
      <c r="M49" s="767">
        <f>VLOOKUP($D$3&amp;"_"&amp;M$3,データシート2!$A:$SI,MATCH($G$2&amp;"_"&amp;$C49,データシート2!$A$1:$SI$1,0),0)</f>
        <v>0</v>
      </c>
      <c r="N49" s="767">
        <f>VLOOKUP($D$3&amp;"_"&amp;N$3,データシート2!$A:$SI,MATCH($G$2&amp;"_"&amp;$C49,データシート2!$A$1:$SI$1,0),0)</f>
        <v>0</v>
      </c>
      <c r="O49" s="767">
        <f>VLOOKUP($D$3&amp;"_"&amp;O$3,データシート2!$A:$SI,MATCH($G$2&amp;"_"&amp;$C49,データシート2!$A$1:$SI$1,0),0)</f>
        <v>0</v>
      </c>
      <c r="P49" s="767">
        <f>VLOOKUP($D$3&amp;"_"&amp;P$3,データシート2!$A:$SI,MATCH($G$2&amp;"_"&amp;$C49,データシート2!$A$1:$SI$1,0),0)</f>
        <v>0</v>
      </c>
      <c r="Q49" s="768">
        <f>VLOOKUP($D$3&amp;"_"&amp;Q$3,データシート2!$A:$SI,MATCH($G$2&amp;"_"&amp;$C49,データシート2!$A$1:$SI$1,0),0)</f>
        <v>0</v>
      </c>
      <c r="R49" s="937">
        <f>VLOOKUP($D$3&amp;"_"&amp;R$3,データシート2!$A:$SI,MATCH($R$2&amp;"_"&amp;$C49,データシート2!$A$1:$SI$1,0),0)</f>
        <v>0</v>
      </c>
      <c r="S49" s="938">
        <f>VLOOKUP($D$3&amp;"_"&amp;S$3,データシート2!$A:$SI,MATCH($R$2&amp;"_"&amp;$C49,データシート2!$A$1:$SI$1,0),0)</f>
        <v>0</v>
      </c>
      <c r="T49" s="938">
        <f>VLOOKUP($D$3&amp;"_"&amp;T$3,データシート2!$A:$SI,MATCH($R$2&amp;"_"&amp;$C49,データシート2!$A$1:$SI$1,0),0)</f>
        <v>0</v>
      </c>
      <c r="U49" s="938">
        <f>VLOOKUP($D$3&amp;"_"&amp;U$3,データシート2!$A:$SI,MATCH($R$2&amp;"_"&amp;$C49,データシート2!$A$1:$SI$1,0),0)</f>
        <v>0</v>
      </c>
      <c r="V49" s="938">
        <f>VLOOKUP($D$3&amp;"_"&amp;V$3,データシート2!$A:$SI,MATCH($R$2&amp;"_"&amp;$C49,データシート2!$A$1:$SI$1,0),0)</f>
        <v>0</v>
      </c>
      <c r="W49" s="938">
        <f>VLOOKUP($D$3&amp;"_"&amp;W$3,データシート2!$A:$SI,MATCH($R$2&amp;"_"&amp;$C49,データシート2!$A$1:$SI$1,0),0)</f>
        <v>0</v>
      </c>
      <c r="X49" s="938">
        <f>VLOOKUP($D$3&amp;"_"&amp;X$3,データシート2!$A:$SI,MATCH($R$2&amp;"_"&amp;$C49,データシート2!$A$1:$SI$1,0),0)</f>
        <v>0</v>
      </c>
      <c r="Y49" s="938">
        <f>VLOOKUP($D$3&amp;"_"&amp;Y$3,データシート2!$A:$SI,MATCH($R$2&amp;"_"&amp;$C49,データシート2!$A$1:$SI$1,0),0)</f>
        <v>0</v>
      </c>
      <c r="Z49" s="938">
        <f>VLOOKUP($D$3&amp;"_"&amp;Z$3,データシート2!$A:$SI,MATCH($R$2&amp;"_"&amp;$C49,データシート2!$A$1:$SI$1,0),0)</f>
        <v>0</v>
      </c>
      <c r="AA49" s="938">
        <f>VLOOKUP($D$3&amp;"_"&amp;AA$3,データシート2!$A:$SI,MATCH($R$2&amp;"_"&amp;$C49,データシート2!$A$1:$SI$1,0),0)</f>
        <v>0</v>
      </c>
      <c r="AB49" s="939">
        <f>VLOOKUP($D$3&amp;"_"&amp;AB$3,データシート2!$A:$SI,MATCH($R$2&amp;"_"&amp;$C49,データシート2!$A$1:$SI$1,0),0)</f>
        <v>0</v>
      </c>
    </row>
    <row r="50" spans="2:29" s="745" customFormat="1" ht="16.5" customHeight="1">
      <c r="B50" s="737"/>
      <c r="C50" s="762">
        <v>30</v>
      </c>
      <c r="D50" s="763" t="s">
        <v>561</v>
      </c>
      <c r="E50" s="762"/>
      <c r="F50" s="764"/>
      <c r="G50" s="765">
        <f>VLOOKUP($D$3&amp;"_"&amp;G$3,データシート2!$A:$SI,MATCH($G$2&amp;"_"&amp;$C50,データシート2!$A$1:$SI$1,0),0)</f>
        <v>0</v>
      </c>
      <c r="H50" s="766">
        <f>VLOOKUP($D$3&amp;"_"&amp;H$3,データシート2!$A:$SI,MATCH($G$2&amp;"_"&amp;$C50,データシート2!$A$1:$SI$1,0),0)</f>
        <v>0</v>
      </c>
      <c r="I50" s="766">
        <f>VLOOKUP($D$3&amp;"_"&amp;I$3,データシート2!$A:$SI,MATCH($G$2&amp;"_"&amp;$C50,データシート2!$A$1:$SI$1,0),0)</f>
        <v>0</v>
      </c>
      <c r="J50" s="766">
        <f>VLOOKUP($D$3&amp;"_"&amp;J$3,データシート2!$A:$SI,MATCH($G$2&amp;"_"&amp;$C50,データシート2!$A$1:$SI$1,0),0)</f>
        <v>0</v>
      </c>
      <c r="K50" s="767">
        <f>VLOOKUP($D$3&amp;"_"&amp;K$3,データシート2!$A:$SI,MATCH($G$2&amp;"_"&amp;$C50,データシート2!$A$1:$SI$1,0),0)</f>
        <v>0</v>
      </c>
      <c r="L50" s="767">
        <f>VLOOKUP($D$3&amp;"_"&amp;L$3,データシート2!$A:$SI,MATCH($G$2&amp;"_"&amp;$C50,データシート2!$A$1:$SI$1,0),0)</f>
        <v>0</v>
      </c>
      <c r="M50" s="767">
        <f>VLOOKUP($D$3&amp;"_"&amp;M$3,データシート2!$A:$SI,MATCH($G$2&amp;"_"&amp;$C50,データシート2!$A$1:$SI$1,0),0)</f>
        <v>0</v>
      </c>
      <c r="N50" s="767">
        <f>VLOOKUP($D$3&amp;"_"&amp;N$3,データシート2!$A:$SI,MATCH($G$2&amp;"_"&amp;$C50,データシート2!$A$1:$SI$1,0),0)</f>
        <v>0</v>
      </c>
      <c r="O50" s="767">
        <f>VLOOKUP($D$3&amp;"_"&amp;O$3,データシート2!$A:$SI,MATCH($G$2&amp;"_"&amp;$C50,データシート2!$A$1:$SI$1,0),0)</f>
        <v>0</v>
      </c>
      <c r="P50" s="767">
        <f>VLOOKUP($D$3&amp;"_"&amp;P$3,データシート2!$A:$SI,MATCH($G$2&amp;"_"&amp;$C50,データシート2!$A$1:$SI$1,0),0)</f>
        <v>0</v>
      </c>
      <c r="Q50" s="768">
        <f>VLOOKUP($D$3&amp;"_"&amp;Q$3,データシート2!$A:$SI,MATCH($G$2&amp;"_"&amp;$C50,データシート2!$A$1:$SI$1,0),0)</f>
        <v>0</v>
      </c>
      <c r="R50" s="937">
        <f>VLOOKUP($D$3&amp;"_"&amp;R$3,データシート2!$A:$SI,MATCH($R$2&amp;"_"&amp;$C50,データシート2!$A$1:$SI$1,0),0)</f>
        <v>0</v>
      </c>
      <c r="S50" s="938">
        <f>VLOOKUP($D$3&amp;"_"&amp;S$3,データシート2!$A:$SI,MATCH($R$2&amp;"_"&amp;$C50,データシート2!$A$1:$SI$1,0),0)</f>
        <v>0</v>
      </c>
      <c r="T50" s="938">
        <f>VLOOKUP($D$3&amp;"_"&amp;T$3,データシート2!$A:$SI,MATCH($R$2&amp;"_"&amp;$C50,データシート2!$A$1:$SI$1,0),0)</f>
        <v>0</v>
      </c>
      <c r="U50" s="938">
        <f>VLOOKUP($D$3&amp;"_"&amp;U$3,データシート2!$A:$SI,MATCH($R$2&amp;"_"&amp;$C50,データシート2!$A$1:$SI$1,0),0)</f>
        <v>0</v>
      </c>
      <c r="V50" s="938">
        <f>VLOOKUP($D$3&amp;"_"&amp;V$3,データシート2!$A:$SI,MATCH($R$2&amp;"_"&amp;$C50,データシート2!$A$1:$SI$1,0),0)</f>
        <v>0</v>
      </c>
      <c r="W50" s="938">
        <f>VLOOKUP($D$3&amp;"_"&amp;W$3,データシート2!$A:$SI,MATCH($R$2&amp;"_"&amp;$C50,データシート2!$A$1:$SI$1,0),0)</f>
        <v>0</v>
      </c>
      <c r="X50" s="938">
        <f>VLOOKUP($D$3&amp;"_"&amp;X$3,データシート2!$A:$SI,MATCH($R$2&amp;"_"&amp;$C50,データシート2!$A$1:$SI$1,0),0)</f>
        <v>0</v>
      </c>
      <c r="Y50" s="938">
        <f>VLOOKUP($D$3&amp;"_"&amp;Y$3,データシート2!$A:$SI,MATCH($R$2&amp;"_"&amp;$C50,データシート2!$A$1:$SI$1,0),0)</f>
        <v>0</v>
      </c>
      <c r="Z50" s="938">
        <f>VLOOKUP($D$3&amp;"_"&amp;Z$3,データシート2!$A:$SI,MATCH($R$2&amp;"_"&amp;$C50,データシート2!$A$1:$SI$1,0),0)</f>
        <v>0</v>
      </c>
      <c r="AA50" s="938">
        <f>VLOOKUP($D$3&amp;"_"&amp;AA$3,データシート2!$A:$SI,MATCH($R$2&amp;"_"&amp;$C50,データシート2!$A$1:$SI$1,0),0)</f>
        <v>0</v>
      </c>
      <c r="AB50" s="939">
        <f>VLOOKUP($D$3&amp;"_"&amp;AB$3,データシート2!$A:$SI,MATCH($R$2&amp;"_"&amp;$C50,データシート2!$A$1:$SI$1,0),0)</f>
        <v>0</v>
      </c>
    </row>
    <row r="51" spans="2:29" s="745" customFormat="1" ht="16.5" customHeight="1">
      <c r="B51" s="737"/>
      <c r="C51" s="762">
        <v>31</v>
      </c>
      <c r="D51" s="763" t="s">
        <v>562</v>
      </c>
      <c r="E51" s="762"/>
      <c r="F51" s="764"/>
      <c r="G51" s="765">
        <f>VLOOKUP($D$3&amp;"_"&amp;G$3,データシート2!$A:$SI,MATCH($G$2&amp;"_"&amp;$C51,データシート2!$A$1:$SI$1,0),0)</f>
        <v>0</v>
      </c>
      <c r="H51" s="766">
        <f>VLOOKUP($D$3&amp;"_"&amp;H$3,データシート2!$A:$SI,MATCH($G$2&amp;"_"&amp;$C51,データシート2!$A$1:$SI$1,0),0)</f>
        <v>0</v>
      </c>
      <c r="I51" s="766">
        <f>VLOOKUP($D$3&amp;"_"&amp;I$3,データシート2!$A:$SI,MATCH($G$2&amp;"_"&amp;$C51,データシート2!$A$1:$SI$1,0),0)</f>
        <v>0</v>
      </c>
      <c r="J51" s="766">
        <f>VLOOKUP($D$3&amp;"_"&amp;J$3,データシート2!$A:$SI,MATCH($G$2&amp;"_"&amp;$C51,データシート2!$A$1:$SI$1,0),0)</f>
        <v>0</v>
      </c>
      <c r="K51" s="767">
        <f>VLOOKUP($D$3&amp;"_"&amp;K$3,データシート2!$A:$SI,MATCH($G$2&amp;"_"&amp;$C51,データシート2!$A$1:$SI$1,0),0)</f>
        <v>0</v>
      </c>
      <c r="L51" s="767">
        <f>VLOOKUP($D$3&amp;"_"&amp;L$3,データシート2!$A:$SI,MATCH($G$2&amp;"_"&amp;$C51,データシート2!$A$1:$SI$1,0),0)</f>
        <v>0</v>
      </c>
      <c r="M51" s="767">
        <f>VLOOKUP($D$3&amp;"_"&amp;M$3,データシート2!$A:$SI,MATCH($G$2&amp;"_"&amp;$C51,データシート2!$A$1:$SI$1,0),0)</f>
        <v>0</v>
      </c>
      <c r="N51" s="767">
        <f>VLOOKUP($D$3&amp;"_"&amp;N$3,データシート2!$A:$SI,MATCH($G$2&amp;"_"&amp;$C51,データシート2!$A$1:$SI$1,0),0)</f>
        <v>0</v>
      </c>
      <c r="O51" s="767">
        <f>VLOOKUP($D$3&amp;"_"&amp;O$3,データシート2!$A:$SI,MATCH($G$2&amp;"_"&amp;$C51,データシート2!$A$1:$SI$1,0),0)</f>
        <v>0</v>
      </c>
      <c r="P51" s="767">
        <f>VLOOKUP($D$3&amp;"_"&amp;P$3,データシート2!$A:$SI,MATCH($G$2&amp;"_"&amp;$C51,データシート2!$A$1:$SI$1,0),0)</f>
        <v>0</v>
      </c>
      <c r="Q51" s="768">
        <f>VLOOKUP($D$3&amp;"_"&amp;Q$3,データシート2!$A:$SI,MATCH($G$2&amp;"_"&amp;$C51,データシート2!$A$1:$SI$1,0),0)</f>
        <v>0</v>
      </c>
      <c r="R51" s="937">
        <f>VLOOKUP($D$3&amp;"_"&amp;R$3,データシート2!$A:$SI,MATCH($R$2&amp;"_"&amp;$C51,データシート2!$A$1:$SI$1,0),0)</f>
        <v>0</v>
      </c>
      <c r="S51" s="938">
        <f>VLOOKUP($D$3&amp;"_"&amp;S$3,データシート2!$A:$SI,MATCH($R$2&amp;"_"&amp;$C51,データシート2!$A$1:$SI$1,0),0)</f>
        <v>0</v>
      </c>
      <c r="T51" s="938">
        <f>VLOOKUP($D$3&amp;"_"&amp;T$3,データシート2!$A:$SI,MATCH($R$2&amp;"_"&amp;$C51,データシート2!$A$1:$SI$1,0),0)</f>
        <v>0</v>
      </c>
      <c r="U51" s="938">
        <f>VLOOKUP($D$3&amp;"_"&amp;U$3,データシート2!$A:$SI,MATCH($R$2&amp;"_"&amp;$C51,データシート2!$A$1:$SI$1,0),0)</f>
        <v>0</v>
      </c>
      <c r="V51" s="938">
        <f>VLOOKUP($D$3&amp;"_"&amp;V$3,データシート2!$A:$SI,MATCH($R$2&amp;"_"&amp;$C51,データシート2!$A$1:$SI$1,0),0)</f>
        <v>0</v>
      </c>
      <c r="W51" s="938">
        <f>VLOOKUP($D$3&amp;"_"&amp;W$3,データシート2!$A:$SI,MATCH($R$2&amp;"_"&amp;$C51,データシート2!$A$1:$SI$1,0),0)</f>
        <v>0</v>
      </c>
      <c r="X51" s="938">
        <f>VLOOKUP($D$3&amp;"_"&amp;X$3,データシート2!$A:$SI,MATCH($R$2&amp;"_"&amp;$C51,データシート2!$A$1:$SI$1,0),0)</f>
        <v>0</v>
      </c>
      <c r="Y51" s="938">
        <f>VLOOKUP($D$3&amp;"_"&amp;Y$3,データシート2!$A:$SI,MATCH($R$2&amp;"_"&amp;$C51,データシート2!$A$1:$SI$1,0),0)</f>
        <v>0</v>
      </c>
      <c r="Z51" s="938">
        <f>VLOOKUP($D$3&amp;"_"&amp;Z$3,データシート2!$A:$SI,MATCH($R$2&amp;"_"&amp;$C51,データシート2!$A$1:$SI$1,0),0)</f>
        <v>0</v>
      </c>
      <c r="AA51" s="938">
        <f>VLOOKUP($D$3&amp;"_"&amp;AA$3,データシート2!$A:$SI,MATCH($R$2&amp;"_"&amp;$C51,データシート2!$A$1:$SI$1,0),0)</f>
        <v>0</v>
      </c>
      <c r="AB51" s="939">
        <f>VLOOKUP($D$3&amp;"_"&amp;AB$3,データシート2!$A:$SI,MATCH($R$2&amp;"_"&amp;$C51,データシート2!$A$1:$SI$1,0),0)</f>
        <v>0</v>
      </c>
    </row>
    <row r="52" spans="2:29" s="745" customFormat="1" ht="16.5" customHeight="1">
      <c r="B52" s="746"/>
      <c r="C52" s="747">
        <v>32</v>
      </c>
      <c r="D52" s="748" t="s">
        <v>563</v>
      </c>
      <c r="E52" s="747"/>
      <c r="F52" s="749"/>
      <c r="G52" s="750">
        <f>VLOOKUP($D$3&amp;"_"&amp;G$3,データシート2!$A:$SI,MATCH($G$2&amp;"_"&amp;$C52,データシート2!$A$1:$SI$1,0),0)</f>
        <v>0</v>
      </c>
      <c r="H52" s="751">
        <f>VLOOKUP($D$3&amp;"_"&amp;H$3,データシート2!$A:$SI,MATCH($G$2&amp;"_"&amp;$C52,データシート2!$A$1:$SI$1,0),0)</f>
        <v>0</v>
      </c>
      <c r="I52" s="751">
        <f>VLOOKUP($D$3&amp;"_"&amp;I$3,データシート2!$A:$SI,MATCH($G$2&amp;"_"&amp;$C52,データシート2!$A$1:$SI$1,0),0)</f>
        <v>0</v>
      </c>
      <c r="J52" s="751">
        <f>VLOOKUP($D$3&amp;"_"&amp;J$3,データシート2!$A:$SI,MATCH($G$2&amp;"_"&amp;$C52,データシート2!$A$1:$SI$1,0),0)</f>
        <v>0</v>
      </c>
      <c r="K52" s="752">
        <f>VLOOKUP($D$3&amp;"_"&amp;K$3,データシート2!$A:$SI,MATCH($G$2&amp;"_"&amp;$C52,データシート2!$A$1:$SI$1,0),0)</f>
        <v>0</v>
      </c>
      <c r="L52" s="752">
        <f>VLOOKUP($D$3&amp;"_"&amp;L$3,データシート2!$A:$SI,MATCH($G$2&amp;"_"&amp;$C52,データシート2!$A$1:$SI$1,0),0)</f>
        <v>0</v>
      </c>
      <c r="M52" s="752">
        <f>VLOOKUP($D$3&amp;"_"&amp;M$3,データシート2!$A:$SI,MATCH($G$2&amp;"_"&amp;$C52,データシート2!$A$1:$SI$1,0),0)</f>
        <v>0</v>
      </c>
      <c r="N52" s="752">
        <f>VLOOKUP($D$3&amp;"_"&amp;N$3,データシート2!$A:$SI,MATCH($G$2&amp;"_"&amp;$C52,データシート2!$A$1:$SI$1,0),0)</f>
        <v>0</v>
      </c>
      <c r="O52" s="752">
        <f>VLOOKUP($D$3&amp;"_"&amp;O$3,データシート2!$A:$SI,MATCH($G$2&amp;"_"&amp;$C52,データシート2!$A$1:$SI$1,0),0)</f>
        <v>0</v>
      </c>
      <c r="P52" s="752">
        <f>VLOOKUP($D$3&amp;"_"&amp;P$3,データシート2!$A:$SI,MATCH($G$2&amp;"_"&amp;$C52,データシート2!$A$1:$SI$1,0),0)</f>
        <v>0</v>
      </c>
      <c r="Q52" s="753">
        <f>VLOOKUP($D$3&amp;"_"&amp;Q$3,データシート2!$A:$SI,MATCH($G$2&amp;"_"&amp;$C52,データシート2!$A$1:$SI$1,0),0)</f>
        <v>0</v>
      </c>
      <c r="R52" s="930">
        <f>VLOOKUP($D$3&amp;"_"&amp;R$3,データシート2!$A:$SI,MATCH($R$2&amp;"_"&amp;$C52,データシート2!$A$1:$SI$1,0),0)</f>
        <v>0</v>
      </c>
      <c r="S52" s="931">
        <f>VLOOKUP($D$3&amp;"_"&amp;S$3,データシート2!$A:$SI,MATCH($R$2&amp;"_"&amp;$C52,データシート2!$A$1:$SI$1,0),0)</f>
        <v>0</v>
      </c>
      <c r="T52" s="931">
        <f>VLOOKUP($D$3&amp;"_"&amp;T$3,データシート2!$A:$SI,MATCH($R$2&amp;"_"&amp;$C52,データシート2!$A$1:$SI$1,0),0)</f>
        <v>0</v>
      </c>
      <c r="U52" s="931">
        <f>VLOOKUP($D$3&amp;"_"&amp;U$3,データシート2!$A:$SI,MATCH($R$2&amp;"_"&amp;$C52,データシート2!$A$1:$SI$1,0),0)</f>
        <v>0</v>
      </c>
      <c r="V52" s="931">
        <f>VLOOKUP($D$3&amp;"_"&amp;V$3,データシート2!$A:$SI,MATCH($R$2&amp;"_"&amp;$C52,データシート2!$A$1:$SI$1,0),0)</f>
        <v>0</v>
      </c>
      <c r="W52" s="931">
        <f>VLOOKUP($D$3&amp;"_"&amp;W$3,データシート2!$A:$SI,MATCH($R$2&amp;"_"&amp;$C52,データシート2!$A$1:$SI$1,0),0)</f>
        <v>0</v>
      </c>
      <c r="X52" s="931">
        <f>VLOOKUP($D$3&amp;"_"&amp;X$3,データシート2!$A:$SI,MATCH($R$2&amp;"_"&amp;$C52,データシート2!$A$1:$SI$1,0),0)</f>
        <v>0</v>
      </c>
      <c r="Y52" s="931">
        <f>VLOOKUP($D$3&amp;"_"&amp;Y$3,データシート2!$A:$SI,MATCH($R$2&amp;"_"&amp;$C52,データシート2!$A$1:$SI$1,0),0)</f>
        <v>0</v>
      </c>
      <c r="Z52" s="931">
        <f>VLOOKUP($D$3&amp;"_"&amp;Z$3,データシート2!$A:$SI,MATCH($R$2&amp;"_"&amp;$C52,データシート2!$A$1:$SI$1,0),0)</f>
        <v>0</v>
      </c>
      <c r="AA52" s="931">
        <f>VLOOKUP($D$3&amp;"_"&amp;AA$3,データシート2!$A:$SI,MATCH($R$2&amp;"_"&amp;$C52,データシート2!$A$1:$SI$1,0),0)</f>
        <v>0</v>
      </c>
      <c r="AB52" s="932">
        <f>VLOOKUP($D$3&amp;"_"&amp;AB$3,データシート2!$A:$SI,MATCH($R$2&amp;"_"&amp;$C52,データシート2!$A$1:$SI$1,0),0)</f>
        <v>0</v>
      </c>
    </row>
    <row r="53" spans="2:29" s="21" customFormat="1" ht="20.45" customHeight="1">
      <c r="B53" s="729" t="s">
        <v>309</v>
      </c>
      <c r="C53" s="730" t="s">
        <v>564</v>
      </c>
      <c r="D53" s="731"/>
      <c r="E53" s="732"/>
      <c r="F53" s="731"/>
      <c r="G53" s="733">
        <f>VLOOKUP($D$3&amp;"_"&amp;G$3,データシート2!$A:$SI,MATCH($G$2&amp;"_"&amp;$B53,データシート2!$A$1:$SI$1,0),0)</f>
        <v>0</v>
      </c>
      <c r="H53" s="734">
        <f>VLOOKUP($D$3&amp;"_"&amp;H$3,データシート2!$A:$SI,MATCH($G$2&amp;"_"&amp;$B53,データシート2!$A$1:$SI$1,0),0)</f>
        <v>0</v>
      </c>
      <c r="I53" s="734">
        <f>VLOOKUP($D$3&amp;"_"&amp;I$3,データシート2!$A:$SI,MATCH($G$2&amp;"_"&amp;$B53,データシート2!$A$1:$SI$1,0),0)</f>
        <v>0</v>
      </c>
      <c r="J53" s="734">
        <f>VLOOKUP($D$3&amp;"_"&amp;J$3,データシート2!$A:$SI,MATCH($G$2&amp;"_"&amp;$B53,データシート2!$A$1:$SI$1,0),0)</f>
        <v>0</v>
      </c>
      <c r="K53" s="735">
        <f>VLOOKUP($D$3&amp;"_"&amp;K$3,データシート2!$A:$SI,MATCH($G$2&amp;"_"&amp;$B53,データシート2!$A$1:$SI$1,0),0)</f>
        <v>0</v>
      </c>
      <c r="L53" s="735">
        <f>VLOOKUP($D$3&amp;"_"&amp;L$3,データシート2!$A:$SI,MATCH($G$2&amp;"_"&amp;$B53,データシート2!$A$1:$SI$1,0),0)</f>
        <v>0</v>
      </c>
      <c r="M53" s="735">
        <f>VLOOKUP($D$3&amp;"_"&amp;M$3,データシート2!$A:$SI,MATCH($G$2&amp;"_"&amp;$B53,データシート2!$A$1:$SI$1,0),0)</f>
        <v>0</v>
      </c>
      <c r="N53" s="735">
        <f>VLOOKUP($D$3&amp;"_"&amp;N$3,データシート2!$A:$SI,MATCH($G$2&amp;"_"&amp;$B53,データシート2!$A$1:$SI$1,0),0)</f>
        <v>0</v>
      </c>
      <c r="O53" s="735">
        <f>VLOOKUP($D$3&amp;"_"&amp;O$3,データシート2!$A:$SI,MATCH($G$2&amp;"_"&amp;$B53,データシート2!$A$1:$SI$1,0),0)</f>
        <v>0</v>
      </c>
      <c r="P53" s="735">
        <f>VLOOKUP($D$3&amp;"_"&amp;P$3,データシート2!$A:$SI,MATCH($G$2&amp;"_"&amp;$B53,データシート2!$A$1:$SI$1,0),0)</f>
        <v>0</v>
      </c>
      <c r="Q53" s="736">
        <f>VLOOKUP($D$3&amp;"_"&amp;Q$3,データシート2!$A:$SI,MATCH($G$2&amp;"_"&amp;$B53,データシート2!$A$1:$SI$1,0),0)</f>
        <v>0</v>
      </c>
      <c r="R53" s="924">
        <f>VLOOKUP($D$3&amp;"_"&amp;R$3,データシート2!$A:$SI,MATCH($R$2&amp;"_"&amp;$B53,データシート2!$A$1:$SI$1,0),0)</f>
        <v>0</v>
      </c>
      <c r="S53" s="925">
        <f>VLOOKUP($D$3&amp;"_"&amp;S$3,データシート2!$A:$SI,MATCH($R$2&amp;"_"&amp;$B53,データシート2!$A$1:$SI$1,0),0)</f>
        <v>0</v>
      </c>
      <c r="T53" s="925">
        <f>VLOOKUP($D$3&amp;"_"&amp;T$3,データシート2!$A:$SI,MATCH($R$2&amp;"_"&amp;$B53,データシート2!$A$1:$SI$1,0),0)</f>
        <v>0</v>
      </c>
      <c r="U53" s="925">
        <f>VLOOKUP($D$3&amp;"_"&amp;U$3,データシート2!$A:$SI,MATCH($R$2&amp;"_"&amp;$B53,データシート2!$A$1:$SI$1,0),0)</f>
        <v>0</v>
      </c>
      <c r="V53" s="925">
        <f>VLOOKUP($D$3&amp;"_"&amp;V$3,データシート2!$A:$SI,MATCH($R$2&amp;"_"&amp;$B53,データシート2!$A$1:$SI$1,0),0)</f>
        <v>0</v>
      </c>
      <c r="W53" s="925">
        <f>VLOOKUP($D$3&amp;"_"&amp;W$3,データシート2!$A:$SI,MATCH($R$2&amp;"_"&amp;$B53,データシート2!$A$1:$SI$1,0),0)</f>
        <v>0</v>
      </c>
      <c r="X53" s="925">
        <f>VLOOKUP($D$3&amp;"_"&amp;X$3,データシート2!$A:$SI,MATCH($R$2&amp;"_"&amp;$B53,データシート2!$A$1:$SI$1,0),0)</f>
        <v>0</v>
      </c>
      <c r="Y53" s="925">
        <f>VLOOKUP($D$3&amp;"_"&amp;Y$3,データシート2!$A:$SI,MATCH($R$2&amp;"_"&amp;$B53,データシート2!$A$1:$SI$1,0),0)</f>
        <v>0</v>
      </c>
      <c r="Z53" s="925">
        <f>VLOOKUP($D$3&amp;"_"&amp;Z$3,データシート2!$A:$SI,MATCH($R$2&amp;"_"&amp;$B53,データシート2!$A$1:$SI$1,0),0)</f>
        <v>0</v>
      </c>
      <c r="AA53" s="925">
        <f>VLOOKUP($D$3&amp;"_"&amp;AA$3,データシート2!$A:$SI,MATCH($R$2&amp;"_"&amp;$B53,データシート2!$A$1:$SI$1,0),0)</f>
        <v>0</v>
      </c>
      <c r="AB53" s="926">
        <f>VLOOKUP($D$3&amp;"_"&amp;AB$3,データシート2!$A:$SI,MATCH($R$2&amp;"_"&amp;$B53,データシート2!$A$1:$SI$1,0),0)</f>
        <v>0</v>
      </c>
      <c r="AC53" s="21">
        <f>SUM(AC54,AC57,AC59,AC61)</f>
        <v>0</v>
      </c>
    </row>
    <row r="54" spans="2:29" s="745" customFormat="1" ht="16.5" customHeight="1">
      <c r="B54" s="737"/>
      <c r="C54" s="781">
        <v>33</v>
      </c>
      <c r="D54" s="782" t="s">
        <v>565</v>
      </c>
      <c r="E54" s="783"/>
      <c r="F54" s="740"/>
      <c r="G54" s="754">
        <f>VLOOKUP($D$3&amp;"_"&amp;G$3,データシート2!$A:$SI,MATCH($G$2&amp;"_"&amp;$C54,データシート2!$A$1:$SI$1,0),0)</f>
        <v>0</v>
      </c>
      <c r="H54" s="742">
        <f>VLOOKUP($D$3&amp;"_"&amp;H$3,データシート2!$A:$SI,MATCH($G$2&amp;"_"&amp;$C54,データシート2!$A$1:$SI$1,0),0)</f>
        <v>0</v>
      </c>
      <c r="I54" s="742">
        <f>VLOOKUP($D$3&amp;"_"&amp;I$3,データシート2!$A:$SI,MATCH($G$2&amp;"_"&amp;$C54,データシート2!$A$1:$SI$1,0),0)</f>
        <v>0</v>
      </c>
      <c r="J54" s="742">
        <f>VLOOKUP($D$3&amp;"_"&amp;J$3,データシート2!$A:$SI,MATCH($G$2&amp;"_"&amp;$C54,データシート2!$A$1:$SI$1,0),0)</f>
        <v>0</v>
      </c>
      <c r="K54" s="743">
        <f>VLOOKUP($D$3&amp;"_"&amp;K$3,データシート2!$A:$SI,MATCH($G$2&amp;"_"&amp;$C54,データシート2!$A$1:$SI$1,0),0)</f>
        <v>0</v>
      </c>
      <c r="L54" s="743">
        <f>VLOOKUP($D$3&amp;"_"&amp;L$3,データシート2!$A:$SI,MATCH($G$2&amp;"_"&amp;$C54,データシート2!$A$1:$SI$1,0),0)</f>
        <v>0</v>
      </c>
      <c r="M54" s="743">
        <f>VLOOKUP($D$3&amp;"_"&amp;M$3,データシート2!$A:$SI,MATCH($G$2&amp;"_"&amp;$C54,データシート2!$A$1:$SI$1,0),0)</f>
        <v>0</v>
      </c>
      <c r="N54" s="743">
        <f>VLOOKUP($D$3&amp;"_"&amp;N$3,データシート2!$A:$SI,MATCH($G$2&amp;"_"&amp;$C54,データシート2!$A$1:$SI$1,0),0)</f>
        <v>0</v>
      </c>
      <c r="O54" s="743">
        <f>VLOOKUP($D$3&amp;"_"&amp;O$3,データシート2!$A:$SI,MATCH($G$2&amp;"_"&amp;$C54,データシート2!$A$1:$SI$1,0),0)</f>
        <v>0</v>
      </c>
      <c r="P54" s="743">
        <f>VLOOKUP($D$3&amp;"_"&amp;P$3,データシート2!$A:$SI,MATCH($G$2&amp;"_"&amp;$C54,データシート2!$A$1:$SI$1,0),0)</f>
        <v>0</v>
      </c>
      <c r="Q54" s="744">
        <f>VLOOKUP($D$3&amp;"_"&amp;Q$3,データシート2!$A:$SI,MATCH($G$2&amp;"_"&amp;$C54,データシート2!$A$1:$SI$1,0),0)</f>
        <v>0</v>
      </c>
      <c r="R54" s="933">
        <f>VLOOKUP($D$3&amp;"_"&amp;R$3,データシート2!$A:$SI,MATCH($R$2&amp;"_"&amp;$C54,データシート2!$A$1:$SI$1,0),0)</f>
        <v>0</v>
      </c>
      <c r="S54" s="928">
        <f>VLOOKUP($D$3&amp;"_"&amp;S$3,データシート2!$A:$SI,MATCH($R$2&amp;"_"&amp;$C54,データシート2!$A$1:$SI$1,0),0)</f>
        <v>0</v>
      </c>
      <c r="T54" s="928">
        <f>VLOOKUP($D$3&amp;"_"&amp;T$3,データシート2!$A:$SI,MATCH($R$2&amp;"_"&amp;$C54,データシート2!$A$1:$SI$1,0),0)</f>
        <v>0</v>
      </c>
      <c r="U54" s="928">
        <f>VLOOKUP($D$3&amp;"_"&amp;U$3,データシート2!$A:$SI,MATCH($R$2&amp;"_"&amp;$C54,データシート2!$A$1:$SI$1,0),0)</f>
        <v>0</v>
      </c>
      <c r="V54" s="928">
        <f>VLOOKUP($D$3&amp;"_"&amp;V$3,データシート2!$A:$SI,MATCH($R$2&amp;"_"&amp;$C54,データシート2!$A$1:$SI$1,0),0)</f>
        <v>0</v>
      </c>
      <c r="W54" s="928">
        <f>VLOOKUP($D$3&amp;"_"&amp;W$3,データシート2!$A:$SI,MATCH($R$2&amp;"_"&amp;$C54,データシート2!$A$1:$SI$1,0),0)</f>
        <v>0</v>
      </c>
      <c r="X54" s="928">
        <f>VLOOKUP($D$3&amp;"_"&amp;X$3,データシート2!$A:$SI,MATCH($R$2&amp;"_"&amp;$C54,データシート2!$A$1:$SI$1,0),0)</f>
        <v>0</v>
      </c>
      <c r="Y54" s="928">
        <f>VLOOKUP($D$3&amp;"_"&amp;Y$3,データシート2!$A:$SI,MATCH($R$2&amp;"_"&amp;$C54,データシート2!$A$1:$SI$1,0),0)</f>
        <v>0</v>
      </c>
      <c r="Z54" s="928">
        <f>VLOOKUP($D$3&amp;"_"&amp;Z$3,データシート2!$A:$SI,MATCH($R$2&amp;"_"&amp;$C54,データシート2!$A$1:$SI$1,0),0)</f>
        <v>0</v>
      </c>
      <c r="AA54" s="928">
        <f>VLOOKUP($D$3&amp;"_"&amp;AA$3,データシート2!$A:$SI,MATCH($R$2&amp;"_"&amp;$C54,データシート2!$A$1:$SI$1,0),0)</f>
        <v>0</v>
      </c>
      <c r="AB54" s="929">
        <f>VLOOKUP($D$3&amp;"_"&amp;AB$3,データシート2!$A:$SI,MATCH($R$2&amp;"_"&amp;$C54,データシート2!$A$1:$SI$1,0),0)</f>
        <v>0</v>
      </c>
    </row>
    <row r="55" spans="2:29" s="745" customFormat="1" ht="16.5" customHeight="1">
      <c r="B55" s="737"/>
      <c r="C55" s="784"/>
      <c r="D55" s="775"/>
      <c r="E55" s="785">
        <v>3311</v>
      </c>
      <c r="F55" s="777" t="s">
        <v>355</v>
      </c>
      <c r="G55" s="974">
        <f>VLOOKUP($D$3&amp;"_"&amp;G$3,データシート2!$A:$SI,MATCH($G$2&amp;"_"&amp;$E55,データシート2!$A$1:$SI$1,0),0)</f>
        <v>0</v>
      </c>
      <c r="H55" s="975">
        <f>VLOOKUP($D$3&amp;"_"&amp;H$3,データシート2!$A:$SI,MATCH($G$2&amp;"_"&amp;$E55,データシート2!$A$1:$SI$1,0),0)</f>
        <v>0</v>
      </c>
      <c r="I55" s="975">
        <f>VLOOKUP($D$3&amp;"_"&amp;I$3,データシート2!$A:$SI,MATCH($G$2&amp;"_"&amp;$E55,データシート2!$A$1:$SI$1,0),0)</f>
        <v>0</v>
      </c>
      <c r="J55" s="975">
        <f>VLOOKUP($D$3&amp;"_"&amp;J$3,データシート2!$A:$SI,MATCH($G$2&amp;"_"&amp;$E55,データシート2!$A$1:$SI$1,0),0)</f>
        <v>0</v>
      </c>
      <c r="K55" s="976">
        <f>VLOOKUP($D$3&amp;"_"&amp;K$3,データシート2!$A:$SI,MATCH($G$2&amp;"_"&amp;$E55,データシート2!$A$1:$SI$1,0),0)</f>
        <v>0</v>
      </c>
      <c r="L55" s="976">
        <f>VLOOKUP($D$3&amp;"_"&amp;L$3,データシート2!$A:$SI,MATCH($G$2&amp;"_"&amp;$E55,データシート2!$A$1:$SI$1,0),0)</f>
        <v>0</v>
      </c>
      <c r="M55" s="976">
        <f>VLOOKUP($D$3&amp;"_"&amp;M$3,データシート2!$A:$SI,MATCH($G$2&amp;"_"&amp;$E55,データシート2!$A$1:$SI$1,0),0)</f>
        <v>0</v>
      </c>
      <c r="N55" s="976">
        <f>VLOOKUP($D$3&amp;"_"&amp;N$3,データシート2!$A:$SI,MATCH($G$2&amp;"_"&amp;$E55,データシート2!$A$1:$SI$1,0),0)</f>
        <v>0</v>
      </c>
      <c r="O55" s="976">
        <f>VLOOKUP($D$3&amp;"_"&amp;O$3,データシート2!$A:$SI,MATCH($G$2&amp;"_"&amp;$E55,データシート2!$A$1:$SI$1,0),0)</f>
        <v>0</v>
      </c>
      <c r="P55" s="976">
        <f>VLOOKUP($D$3&amp;"_"&amp;P$3,データシート2!$A:$SI,MATCH($G$2&amp;"_"&amp;$E55,データシート2!$A$1:$SI$1,0),0)</f>
        <v>0</v>
      </c>
      <c r="Q55" s="977">
        <f>VLOOKUP($D$3&amp;"_"&amp;Q$3,データシート2!$A:$SI,MATCH($G$2&amp;"_"&amp;$E55,データシート2!$A$1:$SI$1,0),0)</f>
        <v>0</v>
      </c>
      <c r="R55" s="978">
        <f>VLOOKUP($D$3&amp;"_"&amp;R$3,データシート2!$A:$SI,MATCH($R$2&amp;"_"&amp;$E55,データシート2!$A$1:$SI$1,0),0)</f>
        <v>0</v>
      </c>
      <c r="S55" s="979">
        <f>VLOOKUP($D$3&amp;"_"&amp;S$3,データシート2!$A:$SI,MATCH($R$2&amp;"_"&amp;$E55,データシート2!$A$1:$SI$1,0),0)</f>
        <v>0</v>
      </c>
      <c r="T55" s="979">
        <f>VLOOKUP($D$3&amp;"_"&amp;T$3,データシート2!$A:$SI,MATCH($R$2&amp;"_"&amp;$E55,データシート2!$A$1:$SI$1,0),0)</f>
        <v>0</v>
      </c>
      <c r="U55" s="979">
        <f>VLOOKUP($D$3&amp;"_"&amp;U$3,データシート2!$A:$SI,MATCH($R$2&amp;"_"&amp;$E55,データシート2!$A$1:$SI$1,0),0)</f>
        <v>0</v>
      </c>
      <c r="V55" s="979">
        <f>VLOOKUP($D$3&amp;"_"&amp;V$3,データシート2!$A:$SI,MATCH($R$2&amp;"_"&amp;$E55,データシート2!$A$1:$SI$1,0),0)</f>
        <v>0</v>
      </c>
      <c r="W55" s="979">
        <f>VLOOKUP($D$3&amp;"_"&amp;W$3,データシート2!$A:$SI,MATCH($R$2&amp;"_"&amp;$E55,データシート2!$A$1:$SI$1,0),0)</f>
        <v>0</v>
      </c>
      <c r="X55" s="979">
        <f>VLOOKUP($D$3&amp;"_"&amp;X$3,データシート2!$A:$SI,MATCH($R$2&amp;"_"&amp;$E55,データシート2!$A$1:$SI$1,0),0)</f>
        <v>0</v>
      </c>
      <c r="Y55" s="979">
        <f>VLOOKUP($D$3&amp;"_"&amp;Y$3,データシート2!$A:$SI,MATCH($R$2&amp;"_"&amp;$E55,データシート2!$A$1:$SI$1,0),0)</f>
        <v>0</v>
      </c>
      <c r="Z55" s="979">
        <f>VLOOKUP($D$3&amp;"_"&amp;Z$3,データシート2!$A:$SI,MATCH($R$2&amp;"_"&amp;$E55,データシート2!$A$1:$SI$1,0),0)</f>
        <v>0</v>
      </c>
      <c r="AA55" s="979">
        <f>VLOOKUP($D$3&amp;"_"&amp;AA$3,データシート2!$A:$SI,MATCH($R$2&amp;"_"&amp;$E55,データシート2!$A$1:$SI$1,0),0)</f>
        <v>0</v>
      </c>
      <c r="AB55" s="980">
        <f>VLOOKUP($D$3&amp;"_"&amp;AB$3,データシート2!$A:$SI,MATCH($R$2&amp;"_"&amp;$E55,データシート2!$A$1:$SI$1,0),0)</f>
        <v>0</v>
      </c>
      <c r="AC55" s="778"/>
    </row>
    <row r="56" spans="2:29" s="745" customFormat="1" ht="16.5" customHeight="1">
      <c r="B56" s="737"/>
      <c r="C56" s="790"/>
      <c r="D56" s="780"/>
      <c r="E56" s="785">
        <v>3312</v>
      </c>
      <c r="F56" s="791" t="s">
        <v>357</v>
      </c>
      <c r="G56" s="974">
        <f>VLOOKUP($D$3&amp;"_"&amp;G$3,データシート2!$A:$SI,MATCH($G$2&amp;"_"&amp;$E56,データシート2!$A$1:$SI$1,0),0)</f>
        <v>0</v>
      </c>
      <c r="H56" s="975">
        <f>VLOOKUP($D$3&amp;"_"&amp;H$3,データシート2!$A:$SI,MATCH($G$2&amp;"_"&amp;$E56,データシート2!$A$1:$SI$1,0),0)</f>
        <v>0</v>
      </c>
      <c r="I56" s="975">
        <f>VLOOKUP($D$3&amp;"_"&amp;I$3,データシート2!$A:$SI,MATCH($G$2&amp;"_"&amp;$E56,データシート2!$A$1:$SI$1,0),0)</f>
        <v>0</v>
      </c>
      <c r="J56" s="975">
        <f>VLOOKUP($D$3&amp;"_"&amp;J$3,データシート2!$A:$SI,MATCH($G$2&amp;"_"&amp;$E56,データシート2!$A$1:$SI$1,0),0)</f>
        <v>0</v>
      </c>
      <c r="K56" s="976">
        <f>VLOOKUP($D$3&amp;"_"&amp;K$3,データシート2!$A:$SI,MATCH($G$2&amp;"_"&amp;$E56,データシート2!$A$1:$SI$1,0),0)</f>
        <v>0</v>
      </c>
      <c r="L56" s="976">
        <f>VLOOKUP($D$3&amp;"_"&amp;L$3,データシート2!$A:$SI,MATCH($G$2&amp;"_"&amp;$E56,データシート2!$A$1:$SI$1,0),0)</f>
        <v>0</v>
      </c>
      <c r="M56" s="976">
        <f>VLOOKUP($D$3&amp;"_"&amp;M$3,データシート2!$A:$SI,MATCH($G$2&amp;"_"&amp;$E56,データシート2!$A$1:$SI$1,0),0)</f>
        <v>0</v>
      </c>
      <c r="N56" s="976">
        <f>VLOOKUP($D$3&amp;"_"&amp;N$3,データシート2!$A:$SI,MATCH($G$2&amp;"_"&amp;$E56,データシート2!$A$1:$SI$1,0),0)</f>
        <v>0</v>
      </c>
      <c r="O56" s="976">
        <f>VLOOKUP($D$3&amp;"_"&amp;O$3,データシート2!$A:$SI,MATCH($G$2&amp;"_"&amp;$E56,データシート2!$A$1:$SI$1,0),0)</f>
        <v>0</v>
      </c>
      <c r="P56" s="976">
        <f>VLOOKUP($D$3&amp;"_"&amp;P$3,データシート2!$A:$SI,MATCH($G$2&amp;"_"&amp;$E56,データシート2!$A$1:$SI$1,0),0)</f>
        <v>0</v>
      </c>
      <c r="Q56" s="977">
        <f>VLOOKUP($D$3&amp;"_"&amp;Q$3,データシート2!$A:$SI,MATCH($G$2&amp;"_"&amp;$E56,データシート2!$A$1:$SI$1,0),0)</f>
        <v>0</v>
      </c>
      <c r="R56" s="978">
        <f>VLOOKUP($D$3&amp;"_"&amp;R$3,データシート2!$A:$SI,MATCH($R$2&amp;"_"&amp;$E56,データシート2!$A$1:$SI$1,0),0)</f>
        <v>0</v>
      </c>
      <c r="S56" s="979">
        <f>VLOOKUP($D$3&amp;"_"&amp;S$3,データシート2!$A:$SI,MATCH($R$2&amp;"_"&amp;$E56,データシート2!$A$1:$SI$1,0),0)</f>
        <v>0</v>
      </c>
      <c r="T56" s="979">
        <f>VLOOKUP($D$3&amp;"_"&amp;T$3,データシート2!$A:$SI,MATCH($R$2&amp;"_"&amp;$E56,データシート2!$A$1:$SI$1,0),0)</f>
        <v>0</v>
      </c>
      <c r="U56" s="979">
        <f>VLOOKUP($D$3&amp;"_"&amp;U$3,データシート2!$A:$SI,MATCH($R$2&amp;"_"&amp;$E56,データシート2!$A$1:$SI$1,0),0)</f>
        <v>0</v>
      </c>
      <c r="V56" s="979">
        <f>VLOOKUP($D$3&amp;"_"&amp;V$3,データシート2!$A:$SI,MATCH($R$2&amp;"_"&amp;$E56,データシート2!$A$1:$SI$1,0),0)</f>
        <v>0</v>
      </c>
      <c r="W56" s="979">
        <f>VLOOKUP($D$3&amp;"_"&amp;W$3,データシート2!$A:$SI,MATCH($R$2&amp;"_"&amp;$E56,データシート2!$A$1:$SI$1,0),0)</f>
        <v>0</v>
      </c>
      <c r="X56" s="979">
        <f>VLOOKUP($D$3&amp;"_"&amp;X$3,データシート2!$A:$SI,MATCH($R$2&amp;"_"&amp;$E56,データシート2!$A$1:$SI$1,0),0)</f>
        <v>0</v>
      </c>
      <c r="Y56" s="979">
        <f>VLOOKUP($D$3&amp;"_"&amp;Y$3,データシート2!$A:$SI,MATCH($R$2&amp;"_"&amp;$E56,データシート2!$A$1:$SI$1,0),0)</f>
        <v>0</v>
      </c>
      <c r="Z56" s="979">
        <f>VLOOKUP($D$3&amp;"_"&amp;Z$3,データシート2!$A:$SI,MATCH($R$2&amp;"_"&amp;$E56,データシート2!$A$1:$SI$1,0),0)</f>
        <v>0</v>
      </c>
      <c r="AA56" s="979">
        <f>VLOOKUP($D$3&amp;"_"&amp;AA$3,データシート2!$A:$SI,MATCH($R$2&amp;"_"&amp;$E56,データシート2!$A$1:$SI$1,0),0)</f>
        <v>0</v>
      </c>
      <c r="AB56" s="980">
        <f>VLOOKUP($D$3&amp;"_"&amp;AB$3,データシート2!$A:$SI,MATCH($R$2&amp;"_"&amp;$E56,データシート2!$A$1:$SI$1,0),0)</f>
        <v>0</v>
      </c>
      <c r="AC56" s="778"/>
    </row>
    <row r="57" spans="2:29" s="745" customFormat="1" ht="16.5" customHeight="1">
      <c r="B57" s="737"/>
      <c r="C57" s="774">
        <v>34</v>
      </c>
      <c r="D57" s="792" t="s">
        <v>566</v>
      </c>
      <c r="E57" s="773"/>
      <c r="F57" s="764"/>
      <c r="G57" s="786">
        <f>VLOOKUP($D$3&amp;"_"&amp;G$3,データシート2!$A:$SI,MATCH($G$2&amp;"_"&amp;$C57,データシート2!$A$1:$SI$1,0),0)</f>
        <v>0</v>
      </c>
      <c r="H57" s="787">
        <f>VLOOKUP($D$3&amp;"_"&amp;H$3,データシート2!$A:$SI,MATCH($G$2&amp;"_"&amp;$C57,データシート2!$A$1:$SI$1,0),0)</f>
        <v>0</v>
      </c>
      <c r="I57" s="787">
        <f>VLOOKUP($D$3&amp;"_"&amp;I$3,データシート2!$A:$SI,MATCH($G$2&amp;"_"&amp;$C57,データシート2!$A$1:$SI$1,0),0)</f>
        <v>0</v>
      </c>
      <c r="J57" s="787">
        <f>VLOOKUP($D$3&amp;"_"&amp;J$3,データシート2!$A:$SI,MATCH($G$2&amp;"_"&amp;$C57,データシート2!$A$1:$SI$1,0),0)</f>
        <v>0</v>
      </c>
      <c r="K57" s="788">
        <f>VLOOKUP($D$3&amp;"_"&amp;K$3,データシート2!$A:$SI,MATCH($G$2&amp;"_"&amp;$C57,データシート2!$A$1:$SI$1,0),0)</f>
        <v>0</v>
      </c>
      <c r="L57" s="788">
        <f>VLOOKUP($D$3&amp;"_"&amp;L$3,データシート2!$A:$SI,MATCH($G$2&amp;"_"&amp;$C57,データシート2!$A$1:$SI$1,0),0)</f>
        <v>0</v>
      </c>
      <c r="M57" s="788">
        <f>VLOOKUP($D$3&amp;"_"&amp;M$3,データシート2!$A:$SI,MATCH($G$2&amp;"_"&amp;$C57,データシート2!$A$1:$SI$1,0),0)</f>
        <v>0</v>
      </c>
      <c r="N57" s="788">
        <f>VLOOKUP($D$3&amp;"_"&amp;N$3,データシート2!$A:$SI,MATCH($G$2&amp;"_"&amp;$C57,データシート2!$A$1:$SI$1,0),0)</f>
        <v>0</v>
      </c>
      <c r="O57" s="788">
        <f>VLOOKUP($D$3&amp;"_"&amp;O$3,データシート2!$A:$SI,MATCH($G$2&amp;"_"&amp;$C57,データシート2!$A$1:$SI$1,0),0)</f>
        <v>0</v>
      </c>
      <c r="P57" s="788">
        <f>VLOOKUP($D$3&amp;"_"&amp;P$3,データシート2!$A:$SI,MATCH($G$2&amp;"_"&amp;$C57,データシート2!$A$1:$SI$1,0),0)</f>
        <v>0</v>
      </c>
      <c r="Q57" s="789">
        <f>VLOOKUP($D$3&amp;"_"&amp;Q$3,データシート2!$A:$SI,MATCH($G$2&amp;"_"&amp;$C57,データシート2!$A$1:$SI$1,0),0)</f>
        <v>0</v>
      </c>
      <c r="R57" s="940">
        <f>VLOOKUP($D$3&amp;"_"&amp;R$3,データシート2!$A:$SI,MATCH($R$2&amp;"_"&amp;$C57,データシート2!$A$1:$SI$1,0),0)</f>
        <v>0</v>
      </c>
      <c r="S57" s="941">
        <f>VLOOKUP($D$3&amp;"_"&amp;S$3,データシート2!$A:$SI,MATCH($R$2&amp;"_"&amp;$C57,データシート2!$A$1:$SI$1,0),0)</f>
        <v>0</v>
      </c>
      <c r="T57" s="941">
        <f>VLOOKUP($D$3&amp;"_"&amp;T$3,データシート2!$A:$SI,MATCH($R$2&amp;"_"&amp;$C57,データシート2!$A$1:$SI$1,0),0)</f>
        <v>0</v>
      </c>
      <c r="U57" s="941">
        <f>VLOOKUP($D$3&amp;"_"&amp;U$3,データシート2!$A:$SI,MATCH($R$2&amp;"_"&amp;$C57,データシート2!$A$1:$SI$1,0),0)</f>
        <v>0</v>
      </c>
      <c r="V57" s="941">
        <f>VLOOKUP($D$3&amp;"_"&amp;V$3,データシート2!$A:$SI,MATCH($R$2&amp;"_"&amp;$C57,データシート2!$A$1:$SI$1,0),0)</f>
        <v>0</v>
      </c>
      <c r="W57" s="941">
        <f>VLOOKUP($D$3&amp;"_"&amp;W$3,データシート2!$A:$SI,MATCH($R$2&amp;"_"&amp;$C57,データシート2!$A$1:$SI$1,0),0)</f>
        <v>0</v>
      </c>
      <c r="X57" s="941">
        <f>VLOOKUP($D$3&amp;"_"&amp;X$3,データシート2!$A:$SI,MATCH($R$2&amp;"_"&amp;$C57,データシート2!$A$1:$SI$1,0),0)</f>
        <v>0</v>
      </c>
      <c r="Y57" s="941">
        <f>VLOOKUP($D$3&amp;"_"&amp;Y$3,データシート2!$A:$SI,MATCH($R$2&amp;"_"&amp;$C57,データシート2!$A$1:$SI$1,0),0)</f>
        <v>0</v>
      </c>
      <c r="Z57" s="941">
        <f>VLOOKUP($D$3&amp;"_"&amp;Z$3,データシート2!$A:$SI,MATCH($R$2&amp;"_"&amp;$C57,データシート2!$A$1:$SI$1,0),0)</f>
        <v>0</v>
      </c>
      <c r="AA57" s="941">
        <f>VLOOKUP($D$3&amp;"_"&amp;AA$3,データシート2!$A:$SI,MATCH($R$2&amp;"_"&amp;$C57,データシート2!$A$1:$SI$1,0),0)</f>
        <v>0</v>
      </c>
      <c r="AB57" s="942">
        <f>VLOOKUP($D$3&amp;"_"&amp;AB$3,データシート2!$A:$SI,MATCH($R$2&amp;"_"&amp;$C57,データシート2!$A$1:$SI$1,0),0)</f>
        <v>0</v>
      </c>
    </row>
    <row r="58" spans="2:29" s="745" customFormat="1" ht="16.5" customHeight="1">
      <c r="B58" s="737"/>
      <c r="C58" s="790"/>
      <c r="D58" s="780"/>
      <c r="E58" s="793">
        <v>3411</v>
      </c>
      <c r="F58" s="777" t="s">
        <v>343</v>
      </c>
      <c r="G58" s="974">
        <f>VLOOKUP($D$3&amp;"_"&amp;G$3,データシート2!$A:$SI,MATCH($G$2&amp;"_"&amp;$E58,データシート2!$A$1:$SI$1,0),0)</f>
        <v>0</v>
      </c>
      <c r="H58" s="968">
        <f>VLOOKUP($D$3&amp;"_"&amp;H$3,データシート2!$A:$SI,MATCH($G$2&amp;"_"&amp;$E58,データシート2!$A$1:$SI$1,0),0)</f>
        <v>0</v>
      </c>
      <c r="I58" s="968">
        <f>VLOOKUP($D$3&amp;"_"&amp;I$3,データシート2!$A:$SI,MATCH($G$2&amp;"_"&amp;$E58,データシート2!$A$1:$SI$1,0),0)</f>
        <v>0</v>
      </c>
      <c r="J58" s="968">
        <f>VLOOKUP($D$3&amp;"_"&amp;J$3,データシート2!$A:$SI,MATCH($G$2&amp;"_"&amp;$E58,データシート2!$A$1:$SI$1,0),0)</f>
        <v>0</v>
      </c>
      <c r="K58" s="969">
        <f>VLOOKUP($D$3&amp;"_"&amp;K$3,データシート2!$A:$SI,MATCH($G$2&amp;"_"&amp;$E58,データシート2!$A$1:$SI$1,0),0)</f>
        <v>0</v>
      </c>
      <c r="L58" s="969">
        <f>VLOOKUP($D$3&amp;"_"&amp;L$3,データシート2!$A:$SI,MATCH($G$2&amp;"_"&amp;$E58,データシート2!$A$1:$SI$1,0),0)</f>
        <v>0</v>
      </c>
      <c r="M58" s="969">
        <f>VLOOKUP($D$3&amp;"_"&amp;M$3,データシート2!$A:$SI,MATCH($G$2&amp;"_"&amp;$E58,データシート2!$A$1:$SI$1,0),0)</f>
        <v>0</v>
      </c>
      <c r="N58" s="969">
        <f>VLOOKUP($D$3&amp;"_"&amp;N$3,データシート2!$A:$SI,MATCH($G$2&amp;"_"&amp;$E58,データシート2!$A$1:$SI$1,0),0)</f>
        <v>0</v>
      </c>
      <c r="O58" s="969">
        <f>VLOOKUP($D$3&amp;"_"&amp;O$3,データシート2!$A:$SI,MATCH($G$2&amp;"_"&amp;$E58,データシート2!$A$1:$SI$1,0),0)</f>
        <v>0</v>
      </c>
      <c r="P58" s="969">
        <f>VLOOKUP($D$3&amp;"_"&amp;P$3,データシート2!$A:$SI,MATCH($G$2&amp;"_"&amp;$E58,データシート2!$A$1:$SI$1,0),0)</f>
        <v>0</v>
      </c>
      <c r="Q58" s="970">
        <f>VLOOKUP($D$3&amp;"_"&amp;Q$3,データシート2!$A:$SI,MATCH($G$2&amp;"_"&amp;$E58,データシート2!$A$1:$SI$1,0),0)</f>
        <v>0</v>
      </c>
      <c r="R58" s="971">
        <f>VLOOKUP($D$3&amp;"_"&amp;R$3,データシート2!$A:$SI,MATCH($R$2&amp;"_"&amp;$E58,データシート2!$A$1:$SI$1,0),0)</f>
        <v>0</v>
      </c>
      <c r="S58" s="972">
        <f>VLOOKUP($D$3&amp;"_"&amp;S$3,データシート2!$A:$SI,MATCH($R$2&amp;"_"&amp;$E58,データシート2!$A$1:$SI$1,0),0)</f>
        <v>0</v>
      </c>
      <c r="T58" s="972">
        <f>VLOOKUP($D$3&amp;"_"&amp;T$3,データシート2!$A:$SI,MATCH($R$2&amp;"_"&amp;$E58,データシート2!$A$1:$SI$1,0),0)</f>
        <v>0</v>
      </c>
      <c r="U58" s="972">
        <f>VLOOKUP($D$3&amp;"_"&amp;U$3,データシート2!$A:$SI,MATCH($R$2&amp;"_"&amp;$E58,データシート2!$A$1:$SI$1,0),0)</f>
        <v>0</v>
      </c>
      <c r="V58" s="972">
        <f>VLOOKUP($D$3&amp;"_"&amp;V$3,データシート2!$A:$SI,MATCH($R$2&amp;"_"&amp;$E58,データシート2!$A$1:$SI$1,0),0)</f>
        <v>0</v>
      </c>
      <c r="W58" s="972">
        <f>VLOOKUP($D$3&amp;"_"&amp;W$3,データシート2!$A:$SI,MATCH($R$2&amp;"_"&amp;$E58,データシート2!$A$1:$SI$1,0),0)</f>
        <v>0</v>
      </c>
      <c r="X58" s="972">
        <f>VLOOKUP($D$3&amp;"_"&amp;X$3,データシート2!$A:$SI,MATCH($R$2&amp;"_"&amp;$E58,データシート2!$A$1:$SI$1,0),0)</f>
        <v>0</v>
      </c>
      <c r="Y58" s="972">
        <f>VLOOKUP($D$3&amp;"_"&amp;Y$3,データシート2!$A:$SI,MATCH($R$2&amp;"_"&amp;$E58,データシート2!$A$1:$SI$1,0),0)</f>
        <v>0</v>
      </c>
      <c r="Z58" s="972">
        <f>VLOOKUP($D$3&amp;"_"&amp;Z$3,データシート2!$A:$SI,MATCH($R$2&amp;"_"&amp;$E58,データシート2!$A$1:$SI$1,0),0)</f>
        <v>0</v>
      </c>
      <c r="AA58" s="972">
        <f>VLOOKUP($D$3&amp;"_"&amp;AA$3,データシート2!$A:$SI,MATCH($R$2&amp;"_"&amp;$E58,データシート2!$A$1:$SI$1,0),0)</f>
        <v>0</v>
      </c>
      <c r="AB58" s="973">
        <f>VLOOKUP($D$3&amp;"_"&amp;AB$3,データシート2!$A:$SI,MATCH($R$2&amp;"_"&amp;$E58,データシート2!$A$1:$SI$1,0),0)</f>
        <v>0</v>
      </c>
      <c r="AC58" s="778"/>
    </row>
    <row r="59" spans="2:29" s="745" customFormat="1" ht="16.5" customHeight="1">
      <c r="B59" s="737"/>
      <c r="C59" s="769">
        <v>35</v>
      </c>
      <c r="D59" s="772" t="s">
        <v>567</v>
      </c>
      <c r="E59" s="773"/>
      <c r="F59" s="764"/>
      <c r="G59" s="765">
        <f>VLOOKUP($D$3&amp;"_"&amp;G$3,データシート2!$A:$SI,MATCH($G$2&amp;"_"&amp;$C59,データシート2!$A$1:$SI$1,0),0)</f>
        <v>0</v>
      </c>
      <c r="H59" s="766">
        <f>VLOOKUP($D$3&amp;"_"&amp;H$3,データシート2!$A:$SI,MATCH($G$2&amp;"_"&amp;$C59,データシート2!$A$1:$SI$1,0),0)</f>
        <v>0</v>
      </c>
      <c r="I59" s="766">
        <f>VLOOKUP($D$3&amp;"_"&amp;I$3,データシート2!$A:$SI,MATCH($G$2&amp;"_"&amp;$C59,データシート2!$A$1:$SI$1,0),0)</f>
        <v>0</v>
      </c>
      <c r="J59" s="766">
        <f>VLOOKUP($D$3&amp;"_"&amp;J$3,データシート2!$A:$SI,MATCH($G$2&amp;"_"&amp;$C59,データシート2!$A$1:$SI$1,0),0)</f>
        <v>0</v>
      </c>
      <c r="K59" s="767">
        <f>VLOOKUP($D$3&amp;"_"&amp;K$3,データシート2!$A:$SI,MATCH($G$2&amp;"_"&amp;$C59,データシート2!$A$1:$SI$1,0),0)</f>
        <v>0</v>
      </c>
      <c r="L59" s="767">
        <f>VLOOKUP($D$3&amp;"_"&amp;L$3,データシート2!$A:$SI,MATCH($G$2&amp;"_"&amp;$C59,データシート2!$A$1:$SI$1,0),0)</f>
        <v>0</v>
      </c>
      <c r="M59" s="767">
        <f>VLOOKUP($D$3&amp;"_"&amp;M$3,データシート2!$A:$SI,MATCH($G$2&amp;"_"&amp;$C59,データシート2!$A$1:$SI$1,0),0)</f>
        <v>0</v>
      </c>
      <c r="N59" s="767">
        <f>VLOOKUP($D$3&amp;"_"&amp;N$3,データシート2!$A:$SI,MATCH($G$2&amp;"_"&amp;$C59,データシート2!$A$1:$SI$1,0),0)</f>
        <v>0</v>
      </c>
      <c r="O59" s="767">
        <f>VLOOKUP($D$3&amp;"_"&amp;O$3,データシート2!$A:$SI,MATCH($G$2&amp;"_"&amp;$C59,データシート2!$A$1:$SI$1,0),0)</f>
        <v>0</v>
      </c>
      <c r="P59" s="767">
        <f>VLOOKUP($D$3&amp;"_"&amp;P$3,データシート2!$A:$SI,MATCH($G$2&amp;"_"&amp;$C59,データシート2!$A$1:$SI$1,0),0)</f>
        <v>0</v>
      </c>
      <c r="Q59" s="768">
        <f>VLOOKUP($D$3&amp;"_"&amp;Q$3,データシート2!$A:$SI,MATCH($G$2&amp;"_"&amp;$C59,データシート2!$A$1:$SI$1,0),0)</f>
        <v>0</v>
      </c>
      <c r="R59" s="937">
        <f>VLOOKUP($D$3&amp;"_"&amp;R$3,データシート2!$A:$SI,MATCH($R$2&amp;"_"&amp;$C59,データシート2!$A$1:$SI$1,0),0)</f>
        <v>0</v>
      </c>
      <c r="S59" s="938">
        <f>VLOOKUP($D$3&amp;"_"&amp;S$3,データシート2!$A:$SI,MATCH($R$2&amp;"_"&amp;$C59,データシート2!$A$1:$SI$1,0),0)</f>
        <v>0</v>
      </c>
      <c r="T59" s="938">
        <f>VLOOKUP($D$3&amp;"_"&amp;T$3,データシート2!$A:$SI,MATCH($R$2&amp;"_"&amp;$C59,データシート2!$A$1:$SI$1,0),0)</f>
        <v>0</v>
      </c>
      <c r="U59" s="938">
        <f>VLOOKUP($D$3&amp;"_"&amp;U$3,データシート2!$A:$SI,MATCH($R$2&amp;"_"&amp;$C59,データシート2!$A$1:$SI$1,0),0)</f>
        <v>0</v>
      </c>
      <c r="V59" s="938">
        <f>VLOOKUP($D$3&amp;"_"&amp;V$3,データシート2!$A:$SI,MATCH($R$2&amp;"_"&amp;$C59,データシート2!$A$1:$SI$1,0),0)</f>
        <v>0</v>
      </c>
      <c r="W59" s="938">
        <f>VLOOKUP($D$3&amp;"_"&amp;W$3,データシート2!$A:$SI,MATCH($R$2&amp;"_"&amp;$C59,データシート2!$A$1:$SI$1,0),0)</f>
        <v>0</v>
      </c>
      <c r="X59" s="938">
        <f>VLOOKUP($D$3&amp;"_"&amp;X$3,データシート2!$A:$SI,MATCH($R$2&amp;"_"&amp;$C59,データシート2!$A$1:$SI$1,0),0)</f>
        <v>0</v>
      </c>
      <c r="Y59" s="938">
        <f>VLOOKUP($D$3&amp;"_"&amp;Y$3,データシート2!$A:$SI,MATCH($R$2&amp;"_"&amp;$C59,データシート2!$A$1:$SI$1,0),0)</f>
        <v>0</v>
      </c>
      <c r="Z59" s="938">
        <f>VLOOKUP($D$3&amp;"_"&amp;Z$3,データシート2!$A:$SI,MATCH($R$2&amp;"_"&amp;$C59,データシート2!$A$1:$SI$1,0),0)</f>
        <v>0</v>
      </c>
      <c r="AA59" s="938">
        <f>VLOOKUP($D$3&amp;"_"&amp;AA$3,データシート2!$A:$SI,MATCH($R$2&amp;"_"&amp;$C59,データシート2!$A$1:$SI$1,0),0)</f>
        <v>0</v>
      </c>
      <c r="AB59" s="939">
        <f>VLOOKUP($D$3&amp;"_"&amp;AB$3,データシート2!$A:$SI,MATCH($R$2&amp;"_"&amp;$C59,データシート2!$A$1:$SI$1,0),0)</f>
        <v>0</v>
      </c>
    </row>
    <row r="60" spans="2:29" s="745" customFormat="1" ht="16.5" customHeight="1">
      <c r="B60" s="737"/>
      <c r="C60" s="790"/>
      <c r="D60" s="780"/>
      <c r="E60" s="793">
        <v>3511</v>
      </c>
      <c r="F60" s="777" t="s">
        <v>345</v>
      </c>
      <c r="G60" s="967">
        <f>VLOOKUP($D$3&amp;"_"&amp;G$3,データシート2!$A:$SI,MATCH($G$2&amp;"_"&amp;$E60,データシート2!$A$1:$SI$1,0),0)</f>
        <v>0</v>
      </c>
      <c r="H60" s="968">
        <f>VLOOKUP($D$3&amp;"_"&amp;H$3,データシート2!$A:$SI,MATCH($G$2&amp;"_"&amp;$E60,データシート2!$A$1:$SI$1,0),0)</f>
        <v>0</v>
      </c>
      <c r="I60" s="968">
        <f>VLOOKUP($D$3&amp;"_"&amp;I$3,データシート2!$A:$SI,MATCH($G$2&amp;"_"&amp;$E60,データシート2!$A$1:$SI$1,0),0)</f>
        <v>0</v>
      </c>
      <c r="J60" s="968">
        <f>VLOOKUP($D$3&amp;"_"&amp;J$3,データシート2!$A:$SI,MATCH($G$2&amp;"_"&amp;$E60,データシート2!$A$1:$SI$1,0),0)</f>
        <v>0</v>
      </c>
      <c r="K60" s="969">
        <f>VLOOKUP($D$3&amp;"_"&amp;K$3,データシート2!$A:$SI,MATCH($G$2&amp;"_"&amp;$E60,データシート2!$A$1:$SI$1,0),0)</f>
        <v>0</v>
      </c>
      <c r="L60" s="969">
        <f>VLOOKUP($D$3&amp;"_"&amp;L$3,データシート2!$A:$SI,MATCH($G$2&amp;"_"&amp;$E60,データシート2!$A$1:$SI$1,0),0)</f>
        <v>0</v>
      </c>
      <c r="M60" s="969">
        <f>VLOOKUP($D$3&amp;"_"&amp;M$3,データシート2!$A:$SI,MATCH($G$2&amp;"_"&amp;$E60,データシート2!$A$1:$SI$1,0),0)</f>
        <v>0</v>
      </c>
      <c r="N60" s="969">
        <f>VLOOKUP($D$3&amp;"_"&amp;N$3,データシート2!$A:$SI,MATCH($G$2&amp;"_"&amp;$E60,データシート2!$A$1:$SI$1,0),0)</f>
        <v>0</v>
      </c>
      <c r="O60" s="969">
        <f>VLOOKUP($D$3&amp;"_"&amp;O$3,データシート2!$A:$SI,MATCH($G$2&amp;"_"&amp;$E60,データシート2!$A$1:$SI$1,0),0)</f>
        <v>0</v>
      </c>
      <c r="P60" s="969">
        <f>VLOOKUP($D$3&amp;"_"&amp;P$3,データシート2!$A:$SI,MATCH($G$2&amp;"_"&amp;$E60,データシート2!$A$1:$SI$1,0),0)</f>
        <v>0</v>
      </c>
      <c r="Q60" s="970">
        <f>VLOOKUP($D$3&amp;"_"&amp;Q$3,データシート2!$A:$SI,MATCH($G$2&amp;"_"&amp;$E60,データシート2!$A$1:$SI$1,0),0)</f>
        <v>0</v>
      </c>
      <c r="R60" s="971">
        <f>VLOOKUP($D$3&amp;"_"&amp;R$3,データシート2!$A:$SI,MATCH($R$2&amp;"_"&amp;$E60,データシート2!$A$1:$SI$1,0),0)</f>
        <v>0</v>
      </c>
      <c r="S60" s="972">
        <f>VLOOKUP($D$3&amp;"_"&amp;S$3,データシート2!$A:$SI,MATCH($R$2&amp;"_"&amp;$E60,データシート2!$A$1:$SI$1,0),0)</f>
        <v>0</v>
      </c>
      <c r="T60" s="972">
        <f>VLOOKUP($D$3&amp;"_"&amp;T$3,データシート2!$A:$SI,MATCH($R$2&amp;"_"&amp;$E60,データシート2!$A$1:$SI$1,0),0)</f>
        <v>0</v>
      </c>
      <c r="U60" s="972">
        <f>VLOOKUP($D$3&amp;"_"&amp;U$3,データシート2!$A:$SI,MATCH($R$2&amp;"_"&amp;$E60,データシート2!$A$1:$SI$1,0),0)</f>
        <v>0</v>
      </c>
      <c r="V60" s="972">
        <f>VLOOKUP($D$3&amp;"_"&amp;V$3,データシート2!$A:$SI,MATCH($R$2&amp;"_"&amp;$E60,データシート2!$A$1:$SI$1,0),0)</f>
        <v>0</v>
      </c>
      <c r="W60" s="972">
        <f>VLOOKUP($D$3&amp;"_"&amp;W$3,データシート2!$A:$SI,MATCH($R$2&amp;"_"&amp;$E60,データシート2!$A$1:$SI$1,0),0)</f>
        <v>0</v>
      </c>
      <c r="X60" s="972">
        <f>VLOOKUP($D$3&amp;"_"&amp;X$3,データシート2!$A:$SI,MATCH($R$2&amp;"_"&amp;$E60,データシート2!$A$1:$SI$1,0),0)</f>
        <v>0</v>
      </c>
      <c r="Y60" s="972">
        <f>VLOOKUP($D$3&amp;"_"&amp;Y$3,データシート2!$A:$SI,MATCH($R$2&amp;"_"&amp;$E60,データシート2!$A$1:$SI$1,0),0)</f>
        <v>0</v>
      </c>
      <c r="Z60" s="972">
        <f>VLOOKUP($D$3&amp;"_"&amp;Z$3,データシート2!$A:$SI,MATCH($R$2&amp;"_"&amp;$E60,データシート2!$A$1:$SI$1,0),0)</f>
        <v>0</v>
      </c>
      <c r="AA60" s="972">
        <f>VLOOKUP($D$3&amp;"_"&amp;AA$3,データシート2!$A:$SI,MATCH($R$2&amp;"_"&amp;$E60,データシート2!$A$1:$SI$1,0),0)</f>
        <v>0</v>
      </c>
      <c r="AB60" s="973">
        <f>VLOOKUP($D$3&amp;"_"&amp;AB$3,データシート2!$A:$SI,MATCH($R$2&amp;"_"&amp;$E60,データシート2!$A$1:$SI$1,0),0)</f>
        <v>0</v>
      </c>
      <c r="AC60" s="778"/>
    </row>
    <row r="61" spans="2:29" s="745" customFormat="1" ht="16.5" customHeight="1">
      <c r="B61" s="746"/>
      <c r="C61" s="794">
        <v>36</v>
      </c>
      <c r="D61" s="795" t="s">
        <v>568</v>
      </c>
      <c r="E61" s="747"/>
      <c r="F61" s="749"/>
      <c r="G61" s="796">
        <f>VLOOKUP($D$3&amp;"_"&amp;G$3,データシート2!$A:$SI,MATCH($G$2&amp;"_"&amp;$C61,データシート2!$A$1:$SI$1,0),0)</f>
        <v>0</v>
      </c>
      <c r="H61" s="797">
        <f>VLOOKUP($D$3&amp;"_"&amp;H$3,データシート2!$A:$SI,MATCH($G$2&amp;"_"&amp;$C61,データシート2!$A$1:$SI$1,0),0)</f>
        <v>0</v>
      </c>
      <c r="I61" s="797">
        <f>VLOOKUP($D$3&amp;"_"&amp;I$3,データシート2!$A:$SI,MATCH($G$2&amp;"_"&amp;$C61,データシート2!$A$1:$SI$1,0),0)</f>
        <v>0</v>
      </c>
      <c r="J61" s="797">
        <f>VLOOKUP($D$3&amp;"_"&amp;J$3,データシート2!$A:$SI,MATCH($G$2&amp;"_"&amp;$C61,データシート2!$A$1:$SI$1,0),0)</f>
        <v>0</v>
      </c>
      <c r="K61" s="798">
        <f>VLOOKUP($D$3&amp;"_"&amp;K$3,データシート2!$A:$SI,MATCH($G$2&amp;"_"&amp;$C61,データシート2!$A$1:$SI$1,0),0)</f>
        <v>0</v>
      </c>
      <c r="L61" s="798">
        <f>VLOOKUP($D$3&amp;"_"&amp;L$3,データシート2!$A:$SI,MATCH($G$2&amp;"_"&amp;$C61,データシート2!$A$1:$SI$1,0),0)</f>
        <v>0</v>
      </c>
      <c r="M61" s="798">
        <f>VLOOKUP($D$3&amp;"_"&amp;M$3,データシート2!$A:$SI,MATCH($G$2&amp;"_"&amp;$C61,データシート2!$A$1:$SI$1,0),0)</f>
        <v>0</v>
      </c>
      <c r="N61" s="798">
        <f>VLOOKUP($D$3&amp;"_"&amp;N$3,データシート2!$A:$SI,MATCH($G$2&amp;"_"&amp;$C61,データシート2!$A$1:$SI$1,0),0)</f>
        <v>0</v>
      </c>
      <c r="O61" s="798">
        <f>VLOOKUP($D$3&amp;"_"&amp;O$3,データシート2!$A:$SI,MATCH($G$2&amp;"_"&amp;$C61,データシート2!$A$1:$SI$1,0),0)</f>
        <v>0</v>
      </c>
      <c r="P61" s="798">
        <f>VLOOKUP($D$3&amp;"_"&amp;P$3,データシート2!$A:$SI,MATCH($G$2&amp;"_"&amp;$C61,データシート2!$A$1:$SI$1,0),0)</f>
        <v>0</v>
      </c>
      <c r="Q61" s="799">
        <f>VLOOKUP($D$3&amp;"_"&amp;Q$3,データシート2!$A:$SI,MATCH($G$2&amp;"_"&amp;$C61,データシート2!$A$1:$SI$1,0),0)</f>
        <v>0</v>
      </c>
      <c r="R61" s="943">
        <f>VLOOKUP($D$3&amp;"_"&amp;R$3,データシート2!$A:$SI,MATCH($R$2&amp;"_"&amp;$C61,データシート2!$A$1:$SI$1,0),0)</f>
        <v>0</v>
      </c>
      <c r="S61" s="944">
        <f>VLOOKUP($D$3&amp;"_"&amp;S$3,データシート2!$A:$SI,MATCH($R$2&amp;"_"&amp;$C61,データシート2!$A$1:$SI$1,0),0)</f>
        <v>0</v>
      </c>
      <c r="T61" s="944">
        <f>VLOOKUP($D$3&amp;"_"&amp;T$3,データシート2!$A:$SI,MATCH($R$2&amp;"_"&amp;$C61,データシート2!$A$1:$SI$1,0),0)</f>
        <v>0</v>
      </c>
      <c r="U61" s="944">
        <f>VLOOKUP($D$3&amp;"_"&amp;U$3,データシート2!$A:$SI,MATCH($R$2&amp;"_"&amp;$C61,データシート2!$A$1:$SI$1,0),0)</f>
        <v>0</v>
      </c>
      <c r="V61" s="944">
        <f>VLOOKUP($D$3&amp;"_"&amp;V$3,データシート2!$A:$SI,MATCH($R$2&amp;"_"&amp;$C61,データシート2!$A$1:$SI$1,0),0)</f>
        <v>0</v>
      </c>
      <c r="W61" s="944">
        <f>VLOOKUP($D$3&amp;"_"&amp;W$3,データシート2!$A:$SI,MATCH($R$2&amp;"_"&amp;$C61,データシート2!$A$1:$SI$1,0),0)</f>
        <v>0</v>
      </c>
      <c r="X61" s="944">
        <f>VLOOKUP($D$3&amp;"_"&amp;X$3,データシート2!$A:$SI,MATCH($R$2&amp;"_"&amp;$C61,データシート2!$A$1:$SI$1,0),0)</f>
        <v>0</v>
      </c>
      <c r="Y61" s="944">
        <f>VLOOKUP($D$3&amp;"_"&amp;Y$3,データシート2!$A:$SI,MATCH($R$2&amp;"_"&amp;$C61,データシート2!$A$1:$SI$1,0),0)</f>
        <v>0</v>
      </c>
      <c r="Z61" s="944">
        <f>VLOOKUP($D$3&amp;"_"&amp;Z$3,データシート2!$A:$SI,MATCH($R$2&amp;"_"&amp;$C61,データシート2!$A$1:$SI$1,0),0)</f>
        <v>0</v>
      </c>
      <c r="AA61" s="944">
        <f>VLOOKUP($D$3&amp;"_"&amp;AA$3,データシート2!$A:$SI,MATCH($R$2&amp;"_"&amp;$C61,データシート2!$A$1:$SI$1,0),0)</f>
        <v>0</v>
      </c>
      <c r="AB61" s="945">
        <f>VLOOKUP($D$3&amp;"_"&amp;AB$3,データシート2!$A:$SI,MATCH($R$2&amp;"_"&amp;$C61,データシート2!$A$1:$SI$1,0),0)</f>
        <v>0</v>
      </c>
    </row>
    <row r="62" spans="2:29" s="21" customFormat="1" ht="20.45" customHeight="1">
      <c r="B62" s="729" t="s">
        <v>569</v>
      </c>
      <c r="C62" s="730" t="s">
        <v>570</v>
      </c>
      <c r="D62" s="731"/>
      <c r="E62" s="732"/>
      <c r="F62" s="731"/>
      <c r="G62" s="733">
        <f>VLOOKUP($D$3&amp;"_"&amp;G$3,データシート2!$A:$SI,MATCH($G$2&amp;"_"&amp;$B62,データシート2!$A$1:$SI$1,0),0)</f>
        <v>0</v>
      </c>
      <c r="H62" s="734">
        <f>VLOOKUP($D$3&amp;"_"&amp;H$3,データシート2!$A:$SI,MATCH($G$2&amp;"_"&amp;$B62,データシート2!$A$1:$SI$1,0),0)</f>
        <v>0</v>
      </c>
      <c r="I62" s="734">
        <f>VLOOKUP($D$3&amp;"_"&amp;I$3,データシート2!$A:$SI,MATCH($G$2&amp;"_"&amp;$B62,データシート2!$A$1:$SI$1,0),0)</f>
        <v>0</v>
      </c>
      <c r="J62" s="734">
        <f>VLOOKUP($D$3&amp;"_"&amp;J$3,データシート2!$A:$SI,MATCH($G$2&amp;"_"&amp;$B62,データシート2!$A$1:$SI$1,0),0)</f>
        <v>0</v>
      </c>
      <c r="K62" s="735">
        <f>VLOOKUP($D$3&amp;"_"&amp;K$3,データシート2!$A:$SI,MATCH($G$2&amp;"_"&amp;$B62,データシート2!$A$1:$SI$1,0),0)</f>
        <v>0</v>
      </c>
      <c r="L62" s="735">
        <f>VLOOKUP($D$3&amp;"_"&amp;L$3,データシート2!$A:$SI,MATCH($G$2&amp;"_"&amp;$B62,データシート2!$A$1:$SI$1,0),0)</f>
        <v>0</v>
      </c>
      <c r="M62" s="735">
        <f>VLOOKUP($D$3&amp;"_"&amp;M$3,データシート2!$A:$SI,MATCH($G$2&amp;"_"&amp;$B62,データシート2!$A$1:$SI$1,0),0)</f>
        <v>0</v>
      </c>
      <c r="N62" s="735">
        <f>VLOOKUP($D$3&amp;"_"&amp;N$3,データシート2!$A:$SI,MATCH($G$2&amp;"_"&amp;$B62,データシート2!$A$1:$SI$1,0),0)</f>
        <v>0</v>
      </c>
      <c r="O62" s="735">
        <f>VLOOKUP($D$3&amp;"_"&amp;O$3,データシート2!$A:$SI,MATCH($G$2&amp;"_"&amp;$B62,データシート2!$A$1:$SI$1,0),0)</f>
        <v>0</v>
      </c>
      <c r="P62" s="735">
        <f>VLOOKUP($D$3&amp;"_"&amp;P$3,データシート2!$A:$SI,MATCH($G$2&amp;"_"&amp;$B62,データシート2!$A$1:$SI$1,0),0)</f>
        <v>0</v>
      </c>
      <c r="Q62" s="736">
        <f>VLOOKUP($D$3&amp;"_"&amp;Q$3,データシート2!$A:$SI,MATCH($G$2&amp;"_"&amp;$B62,データシート2!$A$1:$SI$1,0),0)</f>
        <v>0</v>
      </c>
      <c r="R62" s="924">
        <f>VLOOKUP($D$3&amp;"_"&amp;R$3,データシート2!$A:$SI,MATCH($R$2&amp;"_"&amp;$B62,データシート2!$A$1:$SI$1,0),0)</f>
        <v>0</v>
      </c>
      <c r="S62" s="925">
        <f>VLOOKUP($D$3&amp;"_"&amp;S$3,データシート2!$A:$SI,MATCH($R$2&amp;"_"&amp;$B62,データシート2!$A$1:$SI$1,0),0)</f>
        <v>0</v>
      </c>
      <c r="T62" s="925">
        <f>VLOOKUP($D$3&amp;"_"&amp;T$3,データシート2!$A:$SI,MATCH($R$2&amp;"_"&amp;$B62,データシート2!$A$1:$SI$1,0),0)</f>
        <v>0</v>
      </c>
      <c r="U62" s="925">
        <f>VLOOKUP($D$3&amp;"_"&amp;U$3,データシート2!$A:$SI,MATCH($R$2&amp;"_"&amp;$B62,データシート2!$A$1:$SI$1,0),0)</f>
        <v>0</v>
      </c>
      <c r="V62" s="925">
        <f>VLOOKUP($D$3&amp;"_"&amp;V$3,データシート2!$A:$SI,MATCH($R$2&amp;"_"&amp;$B62,データシート2!$A$1:$SI$1,0),0)</f>
        <v>0</v>
      </c>
      <c r="W62" s="925">
        <f>VLOOKUP($D$3&amp;"_"&amp;W$3,データシート2!$A:$SI,MATCH($R$2&amp;"_"&amp;$B62,データシート2!$A$1:$SI$1,0),0)</f>
        <v>0</v>
      </c>
      <c r="X62" s="925">
        <f>VLOOKUP($D$3&amp;"_"&amp;X$3,データシート2!$A:$SI,MATCH($R$2&amp;"_"&amp;$B62,データシート2!$A$1:$SI$1,0),0)</f>
        <v>0</v>
      </c>
      <c r="Y62" s="925">
        <f>VLOOKUP($D$3&amp;"_"&amp;Y$3,データシート2!$A:$SI,MATCH($R$2&amp;"_"&amp;$B62,データシート2!$A$1:$SI$1,0),0)</f>
        <v>0</v>
      </c>
      <c r="Z62" s="925">
        <f>VLOOKUP($D$3&amp;"_"&amp;Z$3,データシート2!$A:$SI,MATCH($R$2&amp;"_"&amp;$B62,データシート2!$A$1:$SI$1,0),0)</f>
        <v>0</v>
      </c>
      <c r="AA62" s="925">
        <f>VLOOKUP($D$3&amp;"_"&amp;AA$3,データシート2!$A:$SI,MATCH($R$2&amp;"_"&amp;$B62,データシート2!$A$1:$SI$1,0),0)</f>
        <v>0</v>
      </c>
      <c r="AB62" s="926">
        <f>VLOOKUP($D$3&amp;"_"&amp;AB$3,データシート2!$A:$SI,MATCH($R$2&amp;"_"&amp;$B62,データシート2!$A$1:$SI$1,0),0)</f>
        <v>0</v>
      </c>
    </row>
    <row r="63" spans="2:29" s="745" customFormat="1" ht="16.5" customHeight="1">
      <c r="B63" s="737"/>
      <c r="C63" s="738">
        <v>37</v>
      </c>
      <c r="D63" s="739" t="s">
        <v>571</v>
      </c>
      <c r="E63" s="738"/>
      <c r="F63" s="740"/>
      <c r="G63" s="754">
        <f>VLOOKUP($D$3&amp;"_"&amp;G$3,データシート2!$A:$SI,MATCH($G$2&amp;"_"&amp;$C63,データシート2!$A$1:$SI$1,0),0)</f>
        <v>0</v>
      </c>
      <c r="H63" s="742">
        <f>VLOOKUP($D$3&amp;"_"&amp;H$3,データシート2!$A:$SI,MATCH($G$2&amp;"_"&amp;$C63,データシート2!$A$1:$SI$1,0),0)</f>
        <v>0</v>
      </c>
      <c r="I63" s="742">
        <f>VLOOKUP($D$3&amp;"_"&amp;I$3,データシート2!$A:$SI,MATCH($G$2&amp;"_"&amp;$C63,データシート2!$A$1:$SI$1,0),0)</f>
        <v>0</v>
      </c>
      <c r="J63" s="742">
        <f>VLOOKUP($D$3&amp;"_"&amp;J$3,データシート2!$A:$SI,MATCH($G$2&amp;"_"&amp;$C63,データシート2!$A$1:$SI$1,0),0)</f>
        <v>0</v>
      </c>
      <c r="K63" s="743">
        <f>VLOOKUP($D$3&amp;"_"&amp;K$3,データシート2!$A:$SI,MATCH($G$2&amp;"_"&amp;$C63,データシート2!$A$1:$SI$1,0),0)</f>
        <v>0</v>
      </c>
      <c r="L63" s="743">
        <f>VLOOKUP($D$3&amp;"_"&amp;L$3,データシート2!$A:$SI,MATCH($G$2&amp;"_"&amp;$C63,データシート2!$A$1:$SI$1,0),0)</f>
        <v>0</v>
      </c>
      <c r="M63" s="743">
        <f>VLOOKUP($D$3&amp;"_"&amp;M$3,データシート2!$A:$SI,MATCH($G$2&amp;"_"&amp;$C63,データシート2!$A$1:$SI$1,0),0)</f>
        <v>0</v>
      </c>
      <c r="N63" s="743">
        <f>VLOOKUP($D$3&amp;"_"&amp;N$3,データシート2!$A:$SI,MATCH($G$2&amp;"_"&amp;$C63,データシート2!$A$1:$SI$1,0),0)</f>
        <v>0</v>
      </c>
      <c r="O63" s="743">
        <f>VLOOKUP($D$3&amp;"_"&amp;O$3,データシート2!$A:$SI,MATCH($G$2&amp;"_"&amp;$C63,データシート2!$A$1:$SI$1,0),0)</f>
        <v>0</v>
      </c>
      <c r="P63" s="743">
        <f>VLOOKUP($D$3&amp;"_"&amp;P$3,データシート2!$A:$SI,MATCH($G$2&amp;"_"&amp;$C63,データシート2!$A$1:$SI$1,0),0)</f>
        <v>0</v>
      </c>
      <c r="Q63" s="744">
        <f>VLOOKUP($D$3&amp;"_"&amp;Q$3,データシート2!$A:$SI,MATCH($G$2&amp;"_"&amp;$C63,データシート2!$A$1:$SI$1,0),0)</f>
        <v>0</v>
      </c>
      <c r="R63" s="933">
        <f>VLOOKUP($D$3&amp;"_"&amp;R$3,データシート2!$A:$SI,MATCH($R$2&amp;"_"&amp;$C63,データシート2!$A$1:$SI$1,0),0)</f>
        <v>0</v>
      </c>
      <c r="S63" s="928">
        <f>VLOOKUP($D$3&amp;"_"&amp;S$3,データシート2!$A:$SI,MATCH($R$2&amp;"_"&amp;$C63,データシート2!$A$1:$SI$1,0),0)</f>
        <v>0</v>
      </c>
      <c r="T63" s="928">
        <f>VLOOKUP($D$3&amp;"_"&amp;T$3,データシート2!$A:$SI,MATCH($R$2&amp;"_"&amp;$C63,データシート2!$A$1:$SI$1,0),0)</f>
        <v>0</v>
      </c>
      <c r="U63" s="928">
        <f>VLOOKUP($D$3&amp;"_"&amp;U$3,データシート2!$A:$SI,MATCH($R$2&amp;"_"&amp;$C63,データシート2!$A$1:$SI$1,0),0)</f>
        <v>0</v>
      </c>
      <c r="V63" s="928">
        <f>VLOOKUP($D$3&amp;"_"&amp;V$3,データシート2!$A:$SI,MATCH($R$2&amp;"_"&amp;$C63,データシート2!$A$1:$SI$1,0),0)</f>
        <v>0</v>
      </c>
      <c r="W63" s="928">
        <f>VLOOKUP($D$3&amp;"_"&amp;W$3,データシート2!$A:$SI,MATCH($R$2&amp;"_"&amp;$C63,データシート2!$A$1:$SI$1,0),0)</f>
        <v>0</v>
      </c>
      <c r="X63" s="928">
        <f>VLOOKUP($D$3&amp;"_"&amp;X$3,データシート2!$A:$SI,MATCH($R$2&amp;"_"&amp;$C63,データシート2!$A$1:$SI$1,0),0)</f>
        <v>0</v>
      </c>
      <c r="Y63" s="928">
        <f>VLOOKUP($D$3&amp;"_"&amp;Y$3,データシート2!$A:$SI,MATCH($R$2&amp;"_"&amp;$C63,データシート2!$A$1:$SI$1,0),0)</f>
        <v>0</v>
      </c>
      <c r="Z63" s="928">
        <f>VLOOKUP($D$3&amp;"_"&amp;Z$3,データシート2!$A:$SI,MATCH($R$2&amp;"_"&amp;$C63,データシート2!$A$1:$SI$1,0),0)</f>
        <v>0</v>
      </c>
      <c r="AA63" s="928">
        <f>VLOOKUP($D$3&amp;"_"&amp;AA$3,データシート2!$A:$SI,MATCH($R$2&amp;"_"&amp;$C63,データシート2!$A$1:$SI$1,0),0)</f>
        <v>0</v>
      </c>
      <c r="AB63" s="929">
        <f>VLOOKUP($D$3&amp;"_"&amp;AB$3,データシート2!$A:$SI,MATCH($R$2&amp;"_"&amp;$C63,データシート2!$A$1:$SI$1,0),0)</f>
        <v>0</v>
      </c>
    </row>
    <row r="64" spans="2:29" s="745" customFormat="1" ht="16.5" customHeight="1">
      <c r="B64" s="737"/>
      <c r="C64" s="762">
        <v>38</v>
      </c>
      <c r="D64" s="763" t="s">
        <v>572</v>
      </c>
      <c r="E64" s="762"/>
      <c r="F64" s="764"/>
      <c r="G64" s="765">
        <f>VLOOKUP($D$3&amp;"_"&amp;G$3,データシート2!$A:$SI,MATCH($G$2&amp;"_"&amp;$C64,データシート2!$A$1:$SI$1,0),0)</f>
        <v>0</v>
      </c>
      <c r="H64" s="766">
        <f>VLOOKUP($D$3&amp;"_"&amp;H$3,データシート2!$A:$SI,MATCH($G$2&amp;"_"&amp;$C64,データシート2!$A$1:$SI$1,0),0)</f>
        <v>0</v>
      </c>
      <c r="I64" s="766">
        <f>VLOOKUP($D$3&amp;"_"&amp;I$3,データシート2!$A:$SI,MATCH($G$2&amp;"_"&amp;$C64,データシート2!$A$1:$SI$1,0),0)</f>
        <v>0</v>
      </c>
      <c r="J64" s="766">
        <f>VLOOKUP($D$3&amp;"_"&amp;J$3,データシート2!$A:$SI,MATCH($G$2&amp;"_"&amp;$C64,データシート2!$A$1:$SI$1,0),0)</f>
        <v>0</v>
      </c>
      <c r="K64" s="767">
        <f>VLOOKUP($D$3&amp;"_"&amp;K$3,データシート2!$A:$SI,MATCH($G$2&amp;"_"&amp;$C64,データシート2!$A$1:$SI$1,0),0)</f>
        <v>0</v>
      </c>
      <c r="L64" s="767">
        <f>VLOOKUP($D$3&amp;"_"&amp;L$3,データシート2!$A:$SI,MATCH($G$2&amp;"_"&amp;$C64,データシート2!$A$1:$SI$1,0),0)</f>
        <v>0</v>
      </c>
      <c r="M64" s="767">
        <f>VLOOKUP($D$3&amp;"_"&amp;M$3,データシート2!$A:$SI,MATCH($G$2&amp;"_"&amp;$C64,データシート2!$A$1:$SI$1,0),0)</f>
        <v>0</v>
      </c>
      <c r="N64" s="767">
        <f>VLOOKUP($D$3&amp;"_"&amp;N$3,データシート2!$A:$SI,MATCH($G$2&amp;"_"&amp;$C64,データシート2!$A$1:$SI$1,0),0)</f>
        <v>0</v>
      </c>
      <c r="O64" s="767">
        <f>VLOOKUP($D$3&amp;"_"&amp;O$3,データシート2!$A:$SI,MATCH($G$2&amp;"_"&amp;$C64,データシート2!$A$1:$SI$1,0),0)</f>
        <v>0</v>
      </c>
      <c r="P64" s="767">
        <f>VLOOKUP($D$3&amp;"_"&amp;P$3,データシート2!$A:$SI,MATCH($G$2&amp;"_"&amp;$C64,データシート2!$A$1:$SI$1,0),0)</f>
        <v>0</v>
      </c>
      <c r="Q64" s="768">
        <f>VLOOKUP($D$3&amp;"_"&amp;Q$3,データシート2!$A:$SI,MATCH($G$2&amp;"_"&amp;$C64,データシート2!$A$1:$SI$1,0),0)</f>
        <v>0</v>
      </c>
      <c r="R64" s="937">
        <f>VLOOKUP($D$3&amp;"_"&amp;R$3,データシート2!$A:$SI,MATCH($R$2&amp;"_"&amp;$C64,データシート2!$A$1:$SI$1,0),0)</f>
        <v>0</v>
      </c>
      <c r="S64" s="938">
        <f>VLOOKUP($D$3&amp;"_"&amp;S$3,データシート2!$A:$SI,MATCH($R$2&amp;"_"&amp;$C64,データシート2!$A$1:$SI$1,0),0)</f>
        <v>0</v>
      </c>
      <c r="T64" s="938">
        <f>VLOOKUP($D$3&amp;"_"&amp;T$3,データシート2!$A:$SI,MATCH($R$2&amp;"_"&amp;$C64,データシート2!$A$1:$SI$1,0),0)</f>
        <v>0</v>
      </c>
      <c r="U64" s="938">
        <f>VLOOKUP($D$3&amp;"_"&amp;U$3,データシート2!$A:$SI,MATCH($R$2&amp;"_"&amp;$C64,データシート2!$A$1:$SI$1,0),0)</f>
        <v>0</v>
      </c>
      <c r="V64" s="938">
        <f>VLOOKUP($D$3&amp;"_"&amp;V$3,データシート2!$A:$SI,MATCH($R$2&amp;"_"&amp;$C64,データシート2!$A$1:$SI$1,0),0)</f>
        <v>0</v>
      </c>
      <c r="W64" s="938">
        <f>VLOOKUP($D$3&amp;"_"&amp;W$3,データシート2!$A:$SI,MATCH($R$2&amp;"_"&amp;$C64,データシート2!$A$1:$SI$1,0),0)</f>
        <v>0</v>
      </c>
      <c r="X64" s="938">
        <f>VLOOKUP($D$3&amp;"_"&amp;X$3,データシート2!$A:$SI,MATCH($R$2&amp;"_"&amp;$C64,データシート2!$A$1:$SI$1,0),0)</f>
        <v>0</v>
      </c>
      <c r="Y64" s="938">
        <f>VLOOKUP($D$3&amp;"_"&amp;Y$3,データシート2!$A:$SI,MATCH($R$2&amp;"_"&amp;$C64,データシート2!$A$1:$SI$1,0),0)</f>
        <v>0</v>
      </c>
      <c r="Z64" s="938">
        <f>VLOOKUP($D$3&amp;"_"&amp;Z$3,データシート2!$A:$SI,MATCH($R$2&amp;"_"&amp;$C64,データシート2!$A$1:$SI$1,0),0)</f>
        <v>0</v>
      </c>
      <c r="AA64" s="938">
        <f>VLOOKUP($D$3&amp;"_"&amp;AA$3,データシート2!$A:$SI,MATCH($R$2&amp;"_"&amp;$C64,データシート2!$A$1:$SI$1,0),0)</f>
        <v>0</v>
      </c>
      <c r="AB64" s="939">
        <f>VLOOKUP($D$3&amp;"_"&amp;AB$3,データシート2!$A:$SI,MATCH($R$2&amp;"_"&amp;$C64,データシート2!$A$1:$SI$1,0),0)</f>
        <v>0</v>
      </c>
    </row>
    <row r="65" spans="2:28" s="745" customFormat="1" ht="16.5" customHeight="1">
      <c r="B65" s="737"/>
      <c r="C65" s="762">
        <v>39</v>
      </c>
      <c r="D65" s="763" t="s">
        <v>573</v>
      </c>
      <c r="E65" s="762"/>
      <c r="F65" s="764"/>
      <c r="G65" s="765">
        <f>VLOOKUP($D$3&amp;"_"&amp;G$3,データシート2!$A:$SI,MATCH($G$2&amp;"_"&amp;$C65,データシート2!$A$1:$SI$1,0),0)</f>
        <v>0</v>
      </c>
      <c r="H65" s="766">
        <f>VLOOKUP($D$3&amp;"_"&amp;H$3,データシート2!$A:$SI,MATCH($G$2&amp;"_"&amp;$C65,データシート2!$A$1:$SI$1,0),0)</f>
        <v>0</v>
      </c>
      <c r="I65" s="766">
        <f>VLOOKUP($D$3&amp;"_"&amp;I$3,データシート2!$A:$SI,MATCH($G$2&amp;"_"&amp;$C65,データシート2!$A$1:$SI$1,0),0)</f>
        <v>0</v>
      </c>
      <c r="J65" s="766">
        <f>VLOOKUP($D$3&amp;"_"&amp;J$3,データシート2!$A:$SI,MATCH($G$2&amp;"_"&amp;$C65,データシート2!$A$1:$SI$1,0),0)</f>
        <v>0</v>
      </c>
      <c r="K65" s="767">
        <f>VLOOKUP($D$3&amp;"_"&amp;K$3,データシート2!$A:$SI,MATCH($G$2&amp;"_"&amp;$C65,データシート2!$A$1:$SI$1,0),0)</f>
        <v>0</v>
      </c>
      <c r="L65" s="767">
        <f>VLOOKUP($D$3&amp;"_"&amp;L$3,データシート2!$A:$SI,MATCH($G$2&amp;"_"&amp;$C65,データシート2!$A$1:$SI$1,0),0)</f>
        <v>0</v>
      </c>
      <c r="M65" s="767">
        <f>VLOOKUP($D$3&amp;"_"&amp;M$3,データシート2!$A:$SI,MATCH($G$2&amp;"_"&amp;$C65,データシート2!$A$1:$SI$1,0),0)</f>
        <v>0</v>
      </c>
      <c r="N65" s="767">
        <f>VLOOKUP($D$3&amp;"_"&amp;N$3,データシート2!$A:$SI,MATCH($G$2&amp;"_"&amp;$C65,データシート2!$A$1:$SI$1,0),0)</f>
        <v>0</v>
      </c>
      <c r="O65" s="767">
        <f>VLOOKUP($D$3&amp;"_"&amp;O$3,データシート2!$A:$SI,MATCH($G$2&amp;"_"&amp;$C65,データシート2!$A$1:$SI$1,0),0)</f>
        <v>0</v>
      </c>
      <c r="P65" s="767">
        <f>VLOOKUP($D$3&amp;"_"&amp;P$3,データシート2!$A:$SI,MATCH($G$2&amp;"_"&amp;$C65,データシート2!$A$1:$SI$1,0),0)</f>
        <v>0</v>
      </c>
      <c r="Q65" s="768">
        <f>VLOOKUP($D$3&amp;"_"&amp;Q$3,データシート2!$A:$SI,MATCH($G$2&amp;"_"&amp;$C65,データシート2!$A$1:$SI$1,0),0)</f>
        <v>0</v>
      </c>
      <c r="R65" s="937">
        <f>VLOOKUP($D$3&amp;"_"&amp;R$3,データシート2!$A:$SI,MATCH($R$2&amp;"_"&amp;$C65,データシート2!$A$1:$SI$1,0),0)</f>
        <v>0</v>
      </c>
      <c r="S65" s="938">
        <f>VLOOKUP($D$3&amp;"_"&amp;S$3,データシート2!$A:$SI,MATCH($R$2&amp;"_"&amp;$C65,データシート2!$A$1:$SI$1,0),0)</f>
        <v>0</v>
      </c>
      <c r="T65" s="938">
        <f>VLOOKUP($D$3&amp;"_"&amp;T$3,データシート2!$A:$SI,MATCH($R$2&amp;"_"&amp;$C65,データシート2!$A$1:$SI$1,0),0)</f>
        <v>0</v>
      </c>
      <c r="U65" s="938">
        <f>VLOOKUP($D$3&amp;"_"&amp;U$3,データシート2!$A:$SI,MATCH($R$2&amp;"_"&amp;$C65,データシート2!$A$1:$SI$1,0),0)</f>
        <v>0</v>
      </c>
      <c r="V65" s="938">
        <f>VLOOKUP($D$3&amp;"_"&amp;V$3,データシート2!$A:$SI,MATCH($R$2&amp;"_"&amp;$C65,データシート2!$A$1:$SI$1,0),0)</f>
        <v>0</v>
      </c>
      <c r="W65" s="938">
        <f>VLOOKUP($D$3&amp;"_"&amp;W$3,データシート2!$A:$SI,MATCH($R$2&amp;"_"&amp;$C65,データシート2!$A$1:$SI$1,0),0)</f>
        <v>0</v>
      </c>
      <c r="X65" s="938">
        <f>VLOOKUP($D$3&amp;"_"&amp;X$3,データシート2!$A:$SI,MATCH($R$2&amp;"_"&amp;$C65,データシート2!$A$1:$SI$1,0),0)</f>
        <v>0</v>
      </c>
      <c r="Y65" s="938">
        <f>VLOOKUP($D$3&amp;"_"&amp;Y$3,データシート2!$A:$SI,MATCH($R$2&amp;"_"&amp;$C65,データシート2!$A$1:$SI$1,0),0)</f>
        <v>0</v>
      </c>
      <c r="Z65" s="938">
        <f>VLOOKUP($D$3&amp;"_"&amp;Z$3,データシート2!$A:$SI,MATCH($R$2&amp;"_"&amp;$C65,データシート2!$A$1:$SI$1,0),0)</f>
        <v>0</v>
      </c>
      <c r="AA65" s="938">
        <f>VLOOKUP($D$3&amp;"_"&amp;AA$3,データシート2!$A:$SI,MATCH($R$2&amp;"_"&amp;$C65,データシート2!$A$1:$SI$1,0),0)</f>
        <v>0</v>
      </c>
      <c r="AB65" s="939">
        <f>VLOOKUP($D$3&amp;"_"&amp;AB$3,データシート2!$A:$SI,MATCH($R$2&amp;"_"&amp;$C65,データシート2!$A$1:$SI$1,0),0)</f>
        <v>0</v>
      </c>
    </row>
    <row r="66" spans="2:28" s="745" customFormat="1" ht="16.5" customHeight="1">
      <c r="B66" s="737"/>
      <c r="C66" s="762">
        <v>40</v>
      </c>
      <c r="D66" s="763" t="s">
        <v>574</v>
      </c>
      <c r="E66" s="762"/>
      <c r="F66" s="764"/>
      <c r="G66" s="765">
        <f>VLOOKUP($D$3&amp;"_"&amp;G$3,データシート2!$A:$SI,MATCH($G$2&amp;"_"&amp;$C66,データシート2!$A$1:$SI$1,0),0)</f>
        <v>0</v>
      </c>
      <c r="H66" s="766">
        <f>VLOOKUP($D$3&amp;"_"&amp;H$3,データシート2!$A:$SI,MATCH($G$2&amp;"_"&amp;$C66,データシート2!$A$1:$SI$1,0),0)</f>
        <v>0</v>
      </c>
      <c r="I66" s="766">
        <f>VLOOKUP($D$3&amp;"_"&amp;I$3,データシート2!$A:$SI,MATCH($G$2&amp;"_"&amp;$C66,データシート2!$A$1:$SI$1,0),0)</f>
        <v>0</v>
      </c>
      <c r="J66" s="766">
        <f>VLOOKUP($D$3&amp;"_"&amp;J$3,データシート2!$A:$SI,MATCH($G$2&amp;"_"&amp;$C66,データシート2!$A$1:$SI$1,0),0)</f>
        <v>0</v>
      </c>
      <c r="K66" s="767">
        <f>VLOOKUP($D$3&amp;"_"&amp;K$3,データシート2!$A:$SI,MATCH($G$2&amp;"_"&amp;$C66,データシート2!$A$1:$SI$1,0),0)</f>
        <v>0</v>
      </c>
      <c r="L66" s="767">
        <f>VLOOKUP($D$3&amp;"_"&amp;L$3,データシート2!$A:$SI,MATCH($G$2&amp;"_"&amp;$C66,データシート2!$A$1:$SI$1,0),0)</f>
        <v>0</v>
      </c>
      <c r="M66" s="767">
        <f>VLOOKUP($D$3&amp;"_"&amp;M$3,データシート2!$A:$SI,MATCH($G$2&amp;"_"&amp;$C66,データシート2!$A$1:$SI$1,0),0)</f>
        <v>0</v>
      </c>
      <c r="N66" s="767">
        <f>VLOOKUP($D$3&amp;"_"&amp;N$3,データシート2!$A:$SI,MATCH($G$2&amp;"_"&amp;$C66,データシート2!$A$1:$SI$1,0),0)</f>
        <v>0</v>
      </c>
      <c r="O66" s="767">
        <f>VLOOKUP($D$3&amp;"_"&amp;O$3,データシート2!$A:$SI,MATCH($G$2&amp;"_"&amp;$C66,データシート2!$A$1:$SI$1,0),0)</f>
        <v>0</v>
      </c>
      <c r="P66" s="767">
        <f>VLOOKUP($D$3&amp;"_"&amp;P$3,データシート2!$A:$SI,MATCH($G$2&amp;"_"&amp;$C66,データシート2!$A$1:$SI$1,0),0)</f>
        <v>0</v>
      </c>
      <c r="Q66" s="768">
        <f>VLOOKUP($D$3&amp;"_"&amp;Q$3,データシート2!$A:$SI,MATCH($G$2&amp;"_"&amp;$C66,データシート2!$A$1:$SI$1,0),0)</f>
        <v>0</v>
      </c>
      <c r="R66" s="937">
        <f>VLOOKUP($D$3&amp;"_"&amp;R$3,データシート2!$A:$SI,MATCH($R$2&amp;"_"&amp;$C66,データシート2!$A$1:$SI$1,0),0)</f>
        <v>0</v>
      </c>
      <c r="S66" s="938">
        <f>VLOOKUP($D$3&amp;"_"&amp;S$3,データシート2!$A:$SI,MATCH($R$2&amp;"_"&amp;$C66,データシート2!$A$1:$SI$1,0),0)</f>
        <v>0</v>
      </c>
      <c r="T66" s="938">
        <f>VLOOKUP($D$3&amp;"_"&amp;T$3,データシート2!$A:$SI,MATCH($R$2&amp;"_"&amp;$C66,データシート2!$A$1:$SI$1,0),0)</f>
        <v>0</v>
      </c>
      <c r="U66" s="938">
        <f>VLOOKUP($D$3&amp;"_"&amp;U$3,データシート2!$A:$SI,MATCH($R$2&amp;"_"&amp;$C66,データシート2!$A$1:$SI$1,0),0)</f>
        <v>0</v>
      </c>
      <c r="V66" s="938">
        <f>VLOOKUP($D$3&amp;"_"&amp;V$3,データシート2!$A:$SI,MATCH($R$2&amp;"_"&amp;$C66,データシート2!$A$1:$SI$1,0),0)</f>
        <v>0</v>
      </c>
      <c r="W66" s="938">
        <f>VLOOKUP($D$3&amp;"_"&amp;W$3,データシート2!$A:$SI,MATCH($R$2&amp;"_"&amp;$C66,データシート2!$A$1:$SI$1,0),0)</f>
        <v>0</v>
      </c>
      <c r="X66" s="938">
        <f>VLOOKUP($D$3&amp;"_"&amp;X$3,データシート2!$A:$SI,MATCH($R$2&amp;"_"&amp;$C66,データシート2!$A$1:$SI$1,0),0)</f>
        <v>0</v>
      </c>
      <c r="Y66" s="938">
        <f>VLOOKUP($D$3&amp;"_"&amp;Y$3,データシート2!$A:$SI,MATCH($R$2&amp;"_"&amp;$C66,データシート2!$A$1:$SI$1,0),0)</f>
        <v>0</v>
      </c>
      <c r="Z66" s="938">
        <f>VLOOKUP($D$3&amp;"_"&amp;Z$3,データシート2!$A:$SI,MATCH($R$2&amp;"_"&amp;$C66,データシート2!$A$1:$SI$1,0),0)</f>
        <v>0</v>
      </c>
      <c r="AA66" s="938">
        <f>VLOOKUP($D$3&amp;"_"&amp;AA$3,データシート2!$A:$SI,MATCH($R$2&amp;"_"&amp;$C66,データシート2!$A$1:$SI$1,0),0)</f>
        <v>0</v>
      </c>
      <c r="AB66" s="939">
        <f>VLOOKUP($D$3&amp;"_"&amp;AB$3,データシート2!$A:$SI,MATCH($R$2&amp;"_"&amp;$C66,データシート2!$A$1:$SI$1,0),0)</f>
        <v>0</v>
      </c>
    </row>
    <row r="67" spans="2:28" s="745" customFormat="1" ht="16.5" customHeight="1">
      <c r="B67" s="746"/>
      <c r="C67" s="747">
        <v>41</v>
      </c>
      <c r="D67" s="748" t="s">
        <v>575</v>
      </c>
      <c r="E67" s="747"/>
      <c r="F67" s="749"/>
      <c r="G67" s="750">
        <f>VLOOKUP($D$3&amp;"_"&amp;G$3,データシート2!$A:$SI,MATCH($G$2&amp;"_"&amp;$C67,データシート2!$A$1:$SI$1,0),0)</f>
        <v>0</v>
      </c>
      <c r="H67" s="751">
        <f>VLOOKUP($D$3&amp;"_"&amp;H$3,データシート2!$A:$SI,MATCH($G$2&amp;"_"&amp;$C67,データシート2!$A$1:$SI$1,0),0)</f>
        <v>0</v>
      </c>
      <c r="I67" s="751">
        <f>VLOOKUP($D$3&amp;"_"&amp;I$3,データシート2!$A:$SI,MATCH($G$2&amp;"_"&amp;$C67,データシート2!$A$1:$SI$1,0),0)</f>
        <v>0</v>
      </c>
      <c r="J67" s="751">
        <f>VLOOKUP($D$3&amp;"_"&amp;J$3,データシート2!$A:$SI,MATCH($G$2&amp;"_"&amp;$C67,データシート2!$A$1:$SI$1,0),0)</f>
        <v>0</v>
      </c>
      <c r="K67" s="752">
        <f>VLOOKUP($D$3&amp;"_"&amp;K$3,データシート2!$A:$SI,MATCH($G$2&amp;"_"&amp;$C67,データシート2!$A$1:$SI$1,0),0)</f>
        <v>0</v>
      </c>
      <c r="L67" s="752">
        <f>VLOOKUP($D$3&amp;"_"&amp;L$3,データシート2!$A:$SI,MATCH($G$2&amp;"_"&amp;$C67,データシート2!$A$1:$SI$1,0),0)</f>
        <v>0</v>
      </c>
      <c r="M67" s="752">
        <f>VLOOKUP($D$3&amp;"_"&amp;M$3,データシート2!$A:$SI,MATCH($G$2&amp;"_"&amp;$C67,データシート2!$A$1:$SI$1,0),0)</f>
        <v>0</v>
      </c>
      <c r="N67" s="752">
        <f>VLOOKUP($D$3&amp;"_"&amp;N$3,データシート2!$A:$SI,MATCH($G$2&amp;"_"&amp;$C67,データシート2!$A$1:$SI$1,0),0)</f>
        <v>0</v>
      </c>
      <c r="O67" s="752">
        <f>VLOOKUP($D$3&amp;"_"&amp;O$3,データシート2!$A:$SI,MATCH($G$2&amp;"_"&amp;$C67,データシート2!$A$1:$SI$1,0),0)</f>
        <v>0</v>
      </c>
      <c r="P67" s="752">
        <f>VLOOKUP($D$3&amp;"_"&amp;P$3,データシート2!$A:$SI,MATCH($G$2&amp;"_"&amp;$C67,データシート2!$A$1:$SI$1,0),0)</f>
        <v>0</v>
      </c>
      <c r="Q67" s="753">
        <f>VLOOKUP($D$3&amp;"_"&amp;Q$3,データシート2!$A:$SI,MATCH($G$2&amp;"_"&amp;$C67,データシート2!$A$1:$SI$1,0),0)</f>
        <v>0</v>
      </c>
      <c r="R67" s="930">
        <f>VLOOKUP($D$3&amp;"_"&amp;R$3,データシート2!$A:$SI,MATCH($R$2&amp;"_"&amp;$C67,データシート2!$A$1:$SI$1,0),0)</f>
        <v>0</v>
      </c>
      <c r="S67" s="931">
        <f>VLOOKUP($D$3&amp;"_"&amp;S$3,データシート2!$A:$SI,MATCH($R$2&amp;"_"&amp;$C67,データシート2!$A$1:$SI$1,0),0)</f>
        <v>0</v>
      </c>
      <c r="T67" s="931">
        <f>VLOOKUP($D$3&amp;"_"&amp;T$3,データシート2!$A:$SI,MATCH($R$2&amp;"_"&amp;$C67,データシート2!$A$1:$SI$1,0),0)</f>
        <v>0</v>
      </c>
      <c r="U67" s="931">
        <f>VLOOKUP($D$3&amp;"_"&amp;U$3,データシート2!$A:$SI,MATCH($R$2&amp;"_"&amp;$C67,データシート2!$A$1:$SI$1,0),0)</f>
        <v>0</v>
      </c>
      <c r="V67" s="931">
        <f>VLOOKUP($D$3&amp;"_"&amp;V$3,データシート2!$A:$SI,MATCH($R$2&amp;"_"&amp;$C67,データシート2!$A$1:$SI$1,0),0)</f>
        <v>0</v>
      </c>
      <c r="W67" s="931">
        <f>VLOOKUP($D$3&amp;"_"&amp;W$3,データシート2!$A:$SI,MATCH($R$2&amp;"_"&amp;$C67,データシート2!$A$1:$SI$1,0),0)</f>
        <v>0</v>
      </c>
      <c r="X67" s="931">
        <f>VLOOKUP($D$3&amp;"_"&amp;X$3,データシート2!$A:$SI,MATCH($R$2&amp;"_"&amp;$C67,データシート2!$A$1:$SI$1,0),0)</f>
        <v>0</v>
      </c>
      <c r="Y67" s="931">
        <f>VLOOKUP($D$3&amp;"_"&amp;Y$3,データシート2!$A:$SI,MATCH($R$2&amp;"_"&amp;$C67,データシート2!$A$1:$SI$1,0),0)</f>
        <v>0</v>
      </c>
      <c r="Z67" s="931">
        <f>VLOOKUP($D$3&amp;"_"&amp;Z$3,データシート2!$A:$SI,MATCH($R$2&amp;"_"&amp;$C67,データシート2!$A$1:$SI$1,0),0)</f>
        <v>0</v>
      </c>
      <c r="AA67" s="931">
        <f>VLOOKUP($D$3&amp;"_"&amp;AA$3,データシート2!$A:$SI,MATCH($R$2&amp;"_"&amp;$C67,データシート2!$A$1:$SI$1,0),0)</f>
        <v>0</v>
      </c>
      <c r="AB67" s="932">
        <f>VLOOKUP($D$3&amp;"_"&amp;AB$3,データシート2!$A:$SI,MATCH($R$2&amp;"_"&amp;$C67,データシート2!$A$1:$SI$1,0),0)</f>
        <v>0</v>
      </c>
    </row>
    <row r="68" spans="2:28" s="21" customFormat="1" ht="20.45" customHeight="1">
      <c r="B68" s="729" t="s">
        <v>576</v>
      </c>
      <c r="C68" s="730" t="s">
        <v>577</v>
      </c>
      <c r="D68" s="731"/>
      <c r="E68" s="732"/>
      <c r="F68" s="731"/>
      <c r="G68" s="733">
        <f>VLOOKUP($D$3&amp;"_"&amp;G$3,データシート2!$A:$SI,MATCH($G$2&amp;"_"&amp;$B68,データシート2!$A$1:$SI$1,0),0)</f>
        <v>0</v>
      </c>
      <c r="H68" s="734">
        <f>VLOOKUP($D$3&amp;"_"&amp;H$3,データシート2!$A:$SI,MATCH($G$2&amp;"_"&amp;$B68,データシート2!$A$1:$SI$1,0),0)</f>
        <v>0</v>
      </c>
      <c r="I68" s="734">
        <f>VLOOKUP($D$3&amp;"_"&amp;I$3,データシート2!$A:$SI,MATCH($G$2&amp;"_"&amp;$B68,データシート2!$A$1:$SI$1,0),0)</f>
        <v>0</v>
      </c>
      <c r="J68" s="734">
        <f>VLOOKUP($D$3&amp;"_"&amp;J$3,データシート2!$A:$SI,MATCH($G$2&amp;"_"&amp;$B68,データシート2!$A$1:$SI$1,0),0)</f>
        <v>0</v>
      </c>
      <c r="K68" s="735">
        <f>VLOOKUP($D$3&amp;"_"&amp;K$3,データシート2!$A:$SI,MATCH($G$2&amp;"_"&amp;$B68,データシート2!$A$1:$SI$1,0),0)</f>
        <v>0</v>
      </c>
      <c r="L68" s="735">
        <f>VLOOKUP($D$3&amp;"_"&amp;L$3,データシート2!$A:$SI,MATCH($G$2&amp;"_"&amp;$B68,データシート2!$A$1:$SI$1,0),0)</f>
        <v>0</v>
      </c>
      <c r="M68" s="735">
        <f>VLOOKUP($D$3&amp;"_"&amp;M$3,データシート2!$A:$SI,MATCH($G$2&amp;"_"&amp;$B68,データシート2!$A$1:$SI$1,0),0)</f>
        <v>0</v>
      </c>
      <c r="N68" s="735">
        <f>VLOOKUP($D$3&amp;"_"&amp;N$3,データシート2!$A:$SI,MATCH($G$2&amp;"_"&amp;$B68,データシート2!$A$1:$SI$1,0),0)</f>
        <v>0</v>
      </c>
      <c r="O68" s="735">
        <f>VLOOKUP($D$3&amp;"_"&amp;O$3,データシート2!$A:$SI,MATCH($G$2&amp;"_"&amp;$B68,データシート2!$A$1:$SI$1,0),0)</f>
        <v>0</v>
      </c>
      <c r="P68" s="735">
        <f>VLOOKUP($D$3&amp;"_"&amp;P$3,データシート2!$A:$SI,MATCH($G$2&amp;"_"&amp;$B68,データシート2!$A$1:$SI$1,0),0)</f>
        <v>0</v>
      </c>
      <c r="Q68" s="736">
        <f>VLOOKUP($D$3&amp;"_"&amp;Q$3,データシート2!$A:$SI,MATCH($G$2&amp;"_"&amp;$B68,データシート2!$A$1:$SI$1,0),0)</f>
        <v>0</v>
      </c>
      <c r="R68" s="924">
        <f>VLOOKUP($D$3&amp;"_"&amp;R$3,データシート2!$A:$SI,MATCH($R$2&amp;"_"&amp;$B68,データシート2!$A$1:$SI$1,0),0)</f>
        <v>0</v>
      </c>
      <c r="S68" s="925">
        <f>VLOOKUP($D$3&amp;"_"&amp;S$3,データシート2!$A:$SI,MATCH($R$2&amp;"_"&amp;$B68,データシート2!$A$1:$SI$1,0),0)</f>
        <v>0</v>
      </c>
      <c r="T68" s="925">
        <f>VLOOKUP($D$3&amp;"_"&amp;T$3,データシート2!$A:$SI,MATCH($R$2&amp;"_"&amp;$B68,データシート2!$A$1:$SI$1,0),0)</f>
        <v>0</v>
      </c>
      <c r="U68" s="925">
        <f>VLOOKUP($D$3&amp;"_"&amp;U$3,データシート2!$A:$SI,MATCH($R$2&amp;"_"&amp;$B68,データシート2!$A$1:$SI$1,0),0)</f>
        <v>0</v>
      </c>
      <c r="V68" s="925">
        <f>VLOOKUP($D$3&amp;"_"&amp;V$3,データシート2!$A:$SI,MATCH($R$2&amp;"_"&amp;$B68,データシート2!$A$1:$SI$1,0),0)</f>
        <v>0</v>
      </c>
      <c r="W68" s="925">
        <f>VLOOKUP($D$3&amp;"_"&amp;W$3,データシート2!$A:$SI,MATCH($R$2&amp;"_"&amp;$B68,データシート2!$A$1:$SI$1,0),0)</f>
        <v>0</v>
      </c>
      <c r="X68" s="925">
        <f>VLOOKUP($D$3&amp;"_"&amp;X$3,データシート2!$A:$SI,MATCH($R$2&amp;"_"&amp;$B68,データシート2!$A$1:$SI$1,0),0)</f>
        <v>0</v>
      </c>
      <c r="Y68" s="925">
        <f>VLOOKUP($D$3&amp;"_"&amp;Y$3,データシート2!$A:$SI,MATCH($R$2&amp;"_"&amp;$B68,データシート2!$A$1:$SI$1,0),0)</f>
        <v>0</v>
      </c>
      <c r="Z68" s="925">
        <f>VLOOKUP($D$3&amp;"_"&amp;Z$3,データシート2!$A:$SI,MATCH($R$2&amp;"_"&amp;$B68,データシート2!$A$1:$SI$1,0),0)</f>
        <v>0</v>
      </c>
      <c r="AA68" s="925">
        <f>VLOOKUP($D$3&amp;"_"&amp;AA$3,データシート2!$A:$SI,MATCH($R$2&amp;"_"&amp;$B68,データシート2!$A$1:$SI$1,0),0)</f>
        <v>0</v>
      </c>
      <c r="AB68" s="926">
        <f>VLOOKUP($D$3&amp;"_"&amp;AB$3,データシート2!$A:$SI,MATCH($R$2&amp;"_"&amp;$B68,データシート2!$A$1:$SI$1,0),0)</f>
        <v>0</v>
      </c>
    </row>
    <row r="69" spans="2:28" s="745" customFormat="1" ht="16.5" customHeight="1">
      <c r="B69" s="737"/>
      <c r="C69" s="738">
        <v>42</v>
      </c>
      <c r="D69" s="739" t="s">
        <v>578</v>
      </c>
      <c r="E69" s="738"/>
      <c r="F69" s="740"/>
      <c r="G69" s="754">
        <f>VLOOKUP($D$3&amp;"_"&amp;G$3,データシート2!$A:$SI,MATCH($G$2&amp;"_"&amp;$C69,データシート2!$A$1:$SI$1,0),0)</f>
        <v>0</v>
      </c>
      <c r="H69" s="742">
        <f>VLOOKUP($D$3&amp;"_"&amp;H$3,データシート2!$A:$SI,MATCH($G$2&amp;"_"&amp;$C69,データシート2!$A$1:$SI$1,0),0)</f>
        <v>0</v>
      </c>
      <c r="I69" s="742">
        <f>VLOOKUP($D$3&amp;"_"&amp;I$3,データシート2!$A:$SI,MATCH($G$2&amp;"_"&amp;$C69,データシート2!$A$1:$SI$1,0),0)</f>
        <v>0</v>
      </c>
      <c r="J69" s="742">
        <f>VLOOKUP($D$3&amp;"_"&amp;J$3,データシート2!$A:$SI,MATCH($G$2&amp;"_"&amp;$C69,データシート2!$A$1:$SI$1,0),0)</f>
        <v>0</v>
      </c>
      <c r="K69" s="743">
        <f>VLOOKUP($D$3&amp;"_"&amp;K$3,データシート2!$A:$SI,MATCH($G$2&amp;"_"&amp;$C69,データシート2!$A$1:$SI$1,0),0)</f>
        <v>0</v>
      </c>
      <c r="L69" s="743">
        <f>VLOOKUP($D$3&amp;"_"&amp;L$3,データシート2!$A:$SI,MATCH($G$2&amp;"_"&amp;$C69,データシート2!$A$1:$SI$1,0),0)</f>
        <v>0</v>
      </c>
      <c r="M69" s="743">
        <f>VLOOKUP($D$3&amp;"_"&amp;M$3,データシート2!$A:$SI,MATCH($G$2&amp;"_"&amp;$C69,データシート2!$A$1:$SI$1,0),0)</f>
        <v>0</v>
      </c>
      <c r="N69" s="743">
        <f>VLOOKUP($D$3&amp;"_"&amp;N$3,データシート2!$A:$SI,MATCH($G$2&amp;"_"&amp;$C69,データシート2!$A$1:$SI$1,0),0)</f>
        <v>0</v>
      </c>
      <c r="O69" s="743">
        <f>VLOOKUP($D$3&amp;"_"&amp;O$3,データシート2!$A:$SI,MATCH($G$2&amp;"_"&amp;$C69,データシート2!$A$1:$SI$1,0),0)</f>
        <v>0</v>
      </c>
      <c r="P69" s="743">
        <f>VLOOKUP($D$3&amp;"_"&amp;P$3,データシート2!$A:$SI,MATCH($G$2&amp;"_"&amp;$C69,データシート2!$A$1:$SI$1,0),0)</f>
        <v>0</v>
      </c>
      <c r="Q69" s="744">
        <f>VLOOKUP($D$3&amp;"_"&amp;Q$3,データシート2!$A:$SI,MATCH($G$2&amp;"_"&amp;$C69,データシート2!$A$1:$SI$1,0),0)</f>
        <v>0</v>
      </c>
      <c r="R69" s="933">
        <f>VLOOKUP($D$3&amp;"_"&amp;R$3,データシート2!$A:$SI,MATCH($R$2&amp;"_"&amp;$C69,データシート2!$A$1:$SI$1,0),0)</f>
        <v>0</v>
      </c>
      <c r="S69" s="928">
        <f>VLOOKUP($D$3&amp;"_"&amp;S$3,データシート2!$A:$SI,MATCH($R$2&amp;"_"&amp;$C69,データシート2!$A$1:$SI$1,0),0)</f>
        <v>0</v>
      </c>
      <c r="T69" s="928">
        <f>VLOOKUP($D$3&amp;"_"&amp;T$3,データシート2!$A:$SI,MATCH($R$2&amp;"_"&amp;$C69,データシート2!$A$1:$SI$1,0),0)</f>
        <v>0</v>
      </c>
      <c r="U69" s="928">
        <f>VLOOKUP($D$3&amp;"_"&amp;U$3,データシート2!$A:$SI,MATCH($R$2&amp;"_"&amp;$C69,データシート2!$A$1:$SI$1,0),0)</f>
        <v>0</v>
      </c>
      <c r="V69" s="928">
        <f>VLOOKUP($D$3&amp;"_"&amp;V$3,データシート2!$A:$SI,MATCH($R$2&amp;"_"&amp;$C69,データシート2!$A$1:$SI$1,0),0)</f>
        <v>0</v>
      </c>
      <c r="W69" s="928">
        <f>VLOOKUP($D$3&amp;"_"&amp;W$3,データシート2!$A:$SI,MATCH($R$2&amp;"_"&amp;$C69,データシート2!$A$1:$SI$1,0),0)</f>
        <v>0</v>
      </c>
      <c r="X69" s="928">
        <f>VLOOKUP($D$3&amp;"_"&amp;X$3,データシート2!$A:$SI,MATCH($R$2&amp;"_"&amp;$C69,データシート2!$A$1:$SI$1,0),0)</f>
        <v>0</v>
      </c>
      <c r="Y69" s="928">
        <f>VLOOKUP($D$3&amp;"_"&amp;Y$3,データシート2!$A:$SI,MATCH($R$2&amp;"_"&amp;$C69,データシート2!$A$1:$SI$1,0),0)</f>
        <v>0</v>
      </c>
      <c r="Z69" s="928">
        <f>VLOOKUP($D$3&amp;"_"&amp;Z$3,データシート2!$A:$SI,MATCH($R$2&amp;"_"&amp;$C69,データシート2!$A$1:$SI$1,0),0)</f>
        <v>0</v>
      </c>
      <c r="AA69" s="928">
        <f>VLOOKUP($D$3&amp;"_"&amp;AA$3,データシート2!$A:$SI,MATCH($R$2&amp;"_"&amp;$C69,データシート2!$A$1:$SI$1,0),0)</f>
        <v>0</v>
      </c>
      <c r="AB69" s="929">
        <f>VLOOKUP($D$3&amp;"_"&amp;AB$3,データシート2!$A:$SI,MATCH($R$2&amp;"_"&amp;$C69,データシート2!$A$1:$SI$1,0),0)</f>
        <v>0</v>
      </c>
    </row>
    <row r="70" spans="2:28" s="745" customFormat="1" ht="16.5" customHeight="1">
      <c r="B70" s="737"/>
      <c r="C70" s="762">
        <v>43</v>
      </c>
      <c r="D70" s="763" t="s">
        <v>579</v>
      </c>
      <c r="E70" s="762"/>
      <c r="F70" s="764"/>
      <c r="G70" s="765">
        <f>VLOOKUP($D$3&amp;"_"&amp;G$3,データシート2!$A:$SI,MATCH($G$2&amp;"_"&amp;$C70,データシート2!$A$1:$SI$1,0),0)</f>
        <v>0</v>
      </c>
      <c r="H70" s="766">
        <f>VLOOKUP($D$3&amp;"_"&amp;H$3,データシート2!$A:$SI,MATCH($G$2&amp;"_"&amp;$C70,データシート2!$A$1:$SI$1,0),0)</f>
        <v>0</v>
      </c>
      <c r="I70" s="766">
        <f>VLOOKUP($D$3&amp;"_"&amp;I$3,データシート2!$A:$SI,MATCH($G$2&amp;"_"&amp;$C70,データシート2!$A$1:$SI$1,0),0)</f>
        <v>0</v>
      </c>
      <c r="J70" s="766">
        <f>VLOOKUP($D$3&amp;"_"&amp;J$3,データシート2!$A:$SI,MATCH($G$2&amp;"_"&amp;$C70,データシート2!$A$1:$SI$1,0),0)</f>
        <v>0</v>
      </c>
      <c r="K70" s="767">
        <f>VLOOKUP($D$3&amp;"_"&amp;K$3,データシート2!$A:$SI,MATCH($G$2&amp;"_"&amp;$C70,データシート2!$A$1:$SI$1,0),0)</f>
        <v>0</v>
      </c>
      <c r="L70" s="767">
        <f>VLOOKUP($D$3&amp;"_"&amp;L$3,データシート2!$A:$SI,MATCH($G$2&amp;"_"&amp;$C70,データシート2!$A$1:$SI$1,0),0)</f>
        <v>0</v>
      </c>
      <c r="M70" s="767">
        <f>VLOOKUP($D$3&amp;"_"&amp;M$3,データシート2!$A:$SI,MATCH($G$2&amp;"_"&amp;$C70,データシート2!$A$1:$SI$1,0),0)</f>
        <v>0</v>
      </c>
      <c r="N70" s="767">
        <f>VLOOKUP($D$3&amp;"_"&amp;N$3,データシート2!$A:$SI,MATCH($G$2&amp;"_"&amp;$C70,データシート2!$A$1:$SI$1,0),0)</f>
        <v>0</v>
      </c>
      <c r="O70" s="767">
        <f>VLOOKUP($D$3&amp;"_"&amp;O$3,データシート2!$A:$SI,MATCH($G$2&amp;"_"&amp;$C70,データシート2!$A$1:$SI$1,0),0)</f>
        <v>0</v>
      </c>
      <c r="P70" s="767">
        <f>VLOOKUP($D$3&amp;"_"&amp;P$3,データシート2!$A:$SI,MATCH($G$2&amp;"_"&amp;$C70,データシート2!$A$1:$SI$1,0),0)</f>
        <v>0</v>
      </c>
      <c r="Q70" s="768">
        <f>VLOOKUP($D$3&amp;"_"&amp;Q$3,データシート2!$A:$SI,MATCH($G$2&amp;"_"&amp;$C70,データシート2!$A$1:$SI$1,0),0)</f>
        <v>0</v>
      </c>
      <c r="R70" s="937">
        <f>VLOOKUP($D$3&amp;"_"&amp;R$3,データシート2!$A:$SI,MATCH($R$2&amp;"_"&amp;$C70,データシート2!$A$1:$SI$1,0),0)</f>
        <v>0</v>
      </c>
      <c r="S70" s="938">
        <f>VLOOKUP($D$3&amp;"_"&amp;S$3,データシート2!$A:$SI,MATCH($R$2&amp;"_"&amp;$C70,データシート2!$A$1:$SI$1,0),0)</f>
        <v>0</v>
      </c>
      <c r="T70" s="938">
        <f>VLOOKUP($D$3&amp;"_"&amp;T$3,データシート2!$A:$SI,MATCH($R$2&amp;"_"&amp;$C70,データシート2!$A$1:$SI$1,0),0)</f>
        <v>0</v>
      </c>
      <c r="U70" s="938">
        <f>VLOOKUP($D$3&amp;"_"&amp;U$3,データシート2!$A:$SI,MATCH($R$2&amp;"_"&amp;$C70,データシート2!$A$1:$SI$1,0),0)</f>
        <v>0</v>
      </c>
      <c r="V70" s="938">
        <f>VLOOKUP($D$3&amp;"_"&amp;V$3,データシート2!$A:$SI,MATCH($R$2&amp;"_"&amp;$C70,データシート2!$A$1:$SI$1,0),0)</f>
        <v>0</v>
      </c>
      <c r="W70" s="938">
        <f>VLOOKUP($D$3&amp;"_"&amp;W$3,データシート2!$A:$SI,MATCH($R$2&amp;"_"&amp;$C70,データシート2!$A$1:$SI$1,0),0)</f>
        <v>0</v>
      </c>
      <c r="X70" s="938">
        <f>VLOOKUP($D$3&amp;"_"&amp;X$3,データシート2!$A:$SI,MATCH($R$2&amp;"_"&amp;$C70,データシート2!$A$1:$SI$1,0),0)</f>
        <v>0</v>
      </c>
      <c r="Y70" s="938">
        <f>VLOOKUP($D$3&amp;"_"&amp;Y$3,データシート2!$A:$SI,MATCH($R$2&amp;"_"&amp;$C70,データシート2!$A$1:$SI$1,0),0)</f>
        <v>0</v>
      </c>
      <c r="Z70" s="938">
        <f>VLOOKUP($D$3&amp;"_"&amp;Z$3,データシート2!$A:$SI,MATCH($R$2&amp;"_"&amp;$C70,データシート2!$A$1:$SI$1,0),0)</f>
        <v>0</v>
      </c>
      <c r="AA70" s="938">
        <f>VLOOKUP($D$3&amp;"_"&amp;AA$3,データシート2!$A:$SI,MATCH($R$2&amp;"_"&amp;$C70,データシート2!$A$1:$SI$1,0),0)</f>
        <v>0</v>
      </c>
      <c r="AB70" s="939">
        <f>VLOOKUP($D$3&amp;"_"&amp;AB$3,データシート2!$A:$SI,MATCH($R$2&amp;"_"&amp;$C70,データシート2!$A$1:$SI$1,0),0)</f>
        <v>0</v>
      </c>
    </row>
    <row r="71" spans="2:28" s="745" customFormat="1" ht="16.5" customHeight="1">
      <c r="B71" s="737"/>
      <c r="C71" s="762">
        <v>44</v>
      </c>
      <c r="D71" s="763" t="s">
        <v>580</v>
      </c>
      <c r="E71" s="762"/>
      <c r="F71" s="764"/>
      <c r="G71" s="765">
        <f>VLOOKUP($D$3&amp;"_"&amp;G$3,データシート2!$A:$SI,MATCH($G$2&amp;"_"&amp;$C71,データシート2!$A$1:$SI$1,0),0)</f>
        <v>0</v>
      </c>
      <c r="H71" s="766">
        <f>VLOOKUP($D$3&amp;"_"&amp;H$3,データシート2!$A:$SI,MATCH($G$2&amp;"_"&amp;$C71,データシート2!$A$1:$SI$1,0),0)</f>
        <v>0</v>
      </c>
      <c r="I71" s="766">
        <f>VLOOKUP($D$3&amp;"_"&amp;I$3,データシート2!$A:$SI,MATCH($G$2&amp;"_"&amp;$C71,データシート2!$A$1:$SI$1,0),0)</f>
        <v>0</v>
      </c>
      <c r="J71" s="766">
        <f>VLOOKUP($D$3&amp;"_"&amp;J$3,データシート2!$A:$SI,MATCH($G$2&amp;"_"&amp;$C71,データシート2!$A$1:$SI$1,0),0)</f>
        <v>0</v>
      </c>
      <c r="K71" s="767">
        <f>VLOOKUP($D$3&amp;"_"&amp;K$3,データシート2!$A:$SI,MATCH($G$2&amp;"_"&amp;$C71,データシート2!$A$1:$SI$1,0),0)</f>
        <v>0</v>
      </c>
      <c r="L71" s="767">
        <f>VLOOKUP($D$3&amp;"_"&amp;L$3,データシート2!$A:$SI,MATCH($G$2&amp;"_"&amp;$C71,データシート2!$A$1:$SI$1,0),0)</f>
        <v>0</v>
      </c>
      <c r="M71" s="767">
        <f>VLOOKUP($D$3&amp;"_"&amp;M$3,データシート2!$A:$SI,MATCH($G$2&amp;"_"&amp;$C71,データシート2!$A$1:$SI$1,0),0)</f>
        <v>0</v>
      </c>
      <c r="N71" s="767">
        <f>VLOOKUP($D$3&amp;"_"&amp;N$3,データシート2!$A:$SI,MATCH($G$2&amp;"_"&amp;$C71,データシート2!$A$1:$SI$1,0),0)</f>
        <v>0</v>
      </c>
      <c r="O71" s="767">
        <f>VLOOKUP($D$3&amp;"_"&amp;O$3,データシート2!$A:$SI,MATCH($G$2&amp;"_"&amp;$C71,データシート2!$A$1:$SI$1,0),0)</f>
        <v>0</v>
      </c>
      <c r="P71" s="767">
        <f>VLOOKUP($D$3&amp;"_"&amp;P$3,データシート2!$A:$SI,MATCH($G$2&amp;"_"&amp;$C71,データシート2!$A$1:$SI$1,0),0)</f>
        <v>0</v>
      </c>
      <c r="Q71" s="768">
        <f>VLOOKUP($D$3&amp;"_"&amp;Q$3,データシート2!$A:$SI,MATCH($G$2&amp;"_"&amp;$C71,データシート2!$A$1:$SI$1,0),0)</f>
        <v>0</v>
      </c>
      <c r="R71" s="937">
        <f>VLOOKUP($D$3&amp;"_"&amp;R$3,データシート2!$A:$SI,MATCH($R$2&amp;"_"&amp;$C71,データシート2!$A$1:$SI$1,0),0)</f>
        <v>0</v>
      </c>
      <c r="S71" s="938">
        <f>VLOOKUP($D$3&amp;"_"&amp;S$3,データシート2!$A:$SI,MATCH($R$2&amp;"_"&amp;$C71,データシート2!$A$1:$SI$1,0),0)</f>
        <v>0</v>
      </c>
      <c r="T71" s="938">
        <f>VLOOKUP($D$3&amp;"_"&amp;T$3,データシート2!$A:$SI,MATCH($R$2&amp;"_"&amp;$C71,データシート2!$A$1:$SI$1,0),0)</f>
        <v>0</v>
      </c>
      <c r="U71" s="938">
        <f>VLOOKUP($D$3&amp;"_"&amp;U$3,データシート2!$A:$SI,MATCH($R$2&amp;"_"&amp;$C71,データシート2!$A$1:$SI$1,0),0)</f>
        <v>0</v>
      </c>
      <c r="V71" s="938">
        <f>VLOOKUP($D$3&amp;"_"&amp;V$3,データシート2!$A:$SI,MATCH($R$2&amp;"_"&amp;$C71,データシート2!$A$1:$SI$1,0),0)</f>
        <v>0</v>
      </c>
      <c r="W71" s="938">
        <f>VLOOKUP($D$3&amp;"_"&amp;W$3,データシート2!$A:$SI,MATCH($R$2&amp;"_"&amp;$C71,データシート2!$A$1:$SI$1,0),0)</f>
        <v>0</v>
      </c>
      <c r="X71" s="938">
        <f>VLOOKUP($D$3&amp;"_"&amp;X$3,データシート2!$A:$SI,MATCH($R$2&amp;"_"&amp;$C71,データシート2!$A$1:$SI$1,0),0)</f>
        <v>0</v>
      </c>
      <c r="Y71" s="938">
        <f>VLOOKUP($D$3&amp;"_"&amp;Y$3,データシート2!$A:$SI,MATCH($R$2&amp;"_"&amp;$C71,データシート2!$A$1:$SI$1,0),0)</f>
        <v>0</v>
      </c>
      <c r="Z71" s="938">
        <f>VLOOKUP($D$3&amp;"_"&amp;Z$3,データシート2!$A:$SI,MATCH($R$2&amp;"_"&amp;$C71,データシート2!$A$1:$SI$1,0),0)</f>
        <v>0</v>
      </c>
      <c r="AA71" s="938">
        <f>VLOOKUP($D$3&amp;"_"&amp;AA$3,データシート2!$A:$SI,MATCH($R$2&amp;"_"&amp;$C71,データシート2!$A$1:$SI$1,0),0)</f>
        <v>0</v>
      </c>
      <c r="AB71" s="939">
        <f>VLOOKUP($D$3&amp;"_"&amp;AB$3,データシート2!$A:$SI,MATCH($R$2&amp;"_"&amp;$C71,データシート2!$A$1:$SI$1,0),0)</f>
        <v>0</v>
      </c>
    </row>
    <row r="72" spans="2:28" s="745" customFormat="1" ht="16.5" customHeight="1">
      <c r="B72" s="737"/>
      <c r="C72" s="762">
        <v>45</v>
      </c>
      <c r="D72" s="763" t="s">
        <v>581</v>
      </c>
      <c r="E72" s="762"/>
      <c r="F72" s="764"/>
      <c r="G72" s="765">
        <f>VLOOKUP($D$3&amp;"_"&amp;G$3,データシート2!$A:$SI,MATCH($G$2&amp;"_"&amp;$C72,データシート2!$A$1:$SI$1,0),0)</f>
        <v>0</v>
      </c>
      <c r="H72" s="766">
        <f>VLOOKUP($D$3&amp;"_"&amp;H$3,データシート2!$A:$SI,MATCH($G$2&amp;"_"&amp;$C72,データシート2!$A$1:$SI$1,0),0)</f>
        <v>0</v>
      </c>
      <c r="I72" s="766">
        <f>VLOOKUP($D$3&amp;"_"&amp;I$3,データシート2!$A:$SI,MATCH($G$2&amp;"_"&amp;$C72,データシート2!$A$1:$SI$1,0),0)</f>
        <v>0</v>
      </c>
      <c r="J72" s="766">
        <f>VLOOKUP($D$3&amp;"_"&amp;J$3,データシート2!$A:$SI,MATCH($G$2&amp;"_"&amp;$C72,データシート2!$A$1:$SI$1,0),0)</f>
        <v>0</v>
      </c>
      <c r="K72" s="767">
        <f>VLOOKUP($D$3&amp;"_"&amp;K$3,データシート2!$A:$SI,MATCH($G$2&amp;"_"&amp;$C72,データシート2!$A$1:$SI$1,0),0)</f>
        <v>0</v>
      </c>
      <c r="L72" s="767">
        <f>VLOOKUP($D$3&amp;"_"&amp;L$3,データシート2!$A:$SI,MATCH($G$2&amp;"_"&amp;$C72,データシート2!$A$1:$SI$1,0),0)</f>
        <v>0</v>
      </c>
      <c r="M72" s="767">
        <f>VLOOKUP($D$3&amp;"_"&amp;M$3,データシート2!$A:$SI,MATCH($G$2&amp;"_"&amp;$C72,データシート2!$A$1:$SI$1,0),0)</f>
        <v>0</v>
      </c>
      <c r="N72" s="767">
        <f>VLOOKUP($D$3&amp;"_"&amp;N$3,データシート2!$A:$SI,MATCH($G$2&amp;"_"&amp;$C72,データシート2!$A$1:$SI$1,0),0)</f>
        <v>0</v>
      </c>
      <c r="O72" s="767">
        <f>VLOOKUP($D$3&amp;"_"&amp;O$3,データシート2!$A:$SI,MATCH($G$2&amp;"_"&amp;$C72,データシート2!$A$1:$SI$1,0),0)</f>
        <v>0</v>
      </c>
      <c r="P72" s="767">
        <f>VLOOKUP($D$3&amp;"_"&amp;P$3,データシート2!$A:$SI,MATCH($G$2&amp;"_"&amp;$C72,データシート2!$A$1:$SI$1,0),0)</f>
        <v>0</v>
      </c>
      <c r="Q72" s="768">
        <f>VLOOKUP($D$3&amp;"_"&amp;Q$3,データシート2!$A:$SI,MATCH($G$2&amp;"_"&amp;$C72,データシート2!$A$1:$SI$1,0),0)</f>
        <v>0</v>
      </c>
      <c r="R72" s="937">
        <f>VLOOKUP($D$3&amp;"_"&amp;R$3,データシート2!$A:$SI,MATCH($R$2&amp;"_"&amp;$C72,データシート2!$A$1:$SI$1,0),0)</f>
        <v>0</v>
      </c>
      <c r="S72" s="938">
        <f>VLOOKUP($D$3&amp;"_"&amp;S$3,データシート2!$A:$SI,MATCH($R$2&amp;"_"&amp;$C72,データシート2!$A$1:$SI$1,0),0)</f>
        <v>0</v>
      </c>
      <c r="T72" s="938">
        <f>VLOOKUP($D$3&amp;"_"&amp;T$3,データシート2!$A:$SI,MATCH($R$2&amp;"_"&amp;$C72,データシート2!$A$1:$SI$1,0),0)</f>
        <v>0</v>
      </c>
      <c r="U72" s="938">
        <f>VLOOKUP($D$3&amp;"_"&amp;U$3,データシート2!$A:$SI,MATCH($R$2&amp;"_"&amp;$C72,データシート2!$A$1:$SI$1,0),0)</f>
        <v>0</v>
      </c>
      <c r="V72" s="938">
        <f>VLOOKUP($D$3&amp;"_"&amp;V$3,データシート2!$A:$SI,MATCH($R$2&amp;"_"&amp;$C72,データシート2!$A$1:$SI$1,0),0)</f>
        <v>0</v>
      </c>
      <c r="W72" s="938">
        <f>VLOOKUP($D$3&amp;"_"&amp;W$3,データシート2!$A:$SI,MATCH($R$2&amp;"_"&amp;$C72,データシート2!$A$1:$SI$1,0),0)</f>
        <v>0</v>
      </c>
      <c r="X72" s="938">
        <f>VLOOKUP($D$3&amp;"_"&amp;X$3,データシート2!$A:$SI,MATCH($R$2&amp;"_"&amp;$C72,データシート2!$A$1:$SI$1,0),0)</f>
        <v>0</v>
      </c>
      <c r="Y72" s="938">
        <f>VLOOKUP($D$3&amp;"_"&amp;Y$3,データシート2!$A:$SI,MATCH($R$2&amp;"_"&amp;$C72,データシート2!$A$1:$SI$1,0),0)</f>
        <v>0</v>
      </c>
      <c r="Z72" s="938">
        <f>VLOOKUP($D$3&amp;"_"&amp;Z$3,データシート2!$A:$SI,MATCH($R$2&amp;"_"&amp;$C72,データシート2!$A$1:$SI$1,0),0)</f>
        <v>0</v>
      </c>
      <c r="AA72" s="938">
        <f>VLOOKUP($D$3&amp;"_"&amp;AA$3,データシート2!$A:$SI,MATCH($R$2&amp;"_"&amp;$C72,データシート2!$A$1:$SI$1,0),0)</f>
        <v>0</v>
      </c>
      <c r="AB72" s="939">
        <f>VLOOKUP($D$3&amp;"_"&amp;AB$3,データシート2!$A:$SI,MATCH($R$2&amp;"_"&amp;$C72,データシート2!$A$1:$SI$1,0),0)</f>
        <v>0</v>
      </c>
    </row>
    <row r="73" spans="2:28" s="745" customFormat="1" ht="16.5" customHeight="1">
      <c r="B73" s="737"/>
      <c r="C73" s="762">
        <v>46</v>
      </c>
      <c r="D73" s="763" t="s">
        <v>582</v>
      </c>
      <c r="E73" s="762"/>
      <c r="F73" s="764"/>
      <c r="G73" s="765">
        <f>VLOOKUP($D$3&amp;"_"&amp;G$3,データシート2!$A:$SI,MATCH($G$2&amp;"_"&amp;$C73,データシート2!$A$1:$SI$1,0),0)</f>
        <v>0</v>
      </c>
      <c r="H73" s="766">
        <f>VLOOKUP($D$3&amp;"_"&amp;H$3,データシート2!$A:$SI,MATCH($G$2&amp;"_"&amp;$C73,データシート2!$A$1:$SI$1,0),0)</f>
        <v>0</v>
      </c>
      <c r="I73" s="766">
        <f>VLOOKUP($D$3&amp;"_"&amp;I$3,データシート2!$A:$SI,MATCH($G$2&amp;"_"&amp;$C73,データシート2!$A$1:$SI$1,0),0)</f>
        <v>0</v>
      </c>
      <c r="J73" s="766">
        <f>VLOOKUP($D$3&amp;"_"&amp;J$3,データシート2!$A:$SI,MATCH($G$2&amp;"_"&amp;$C73,データシート2!$A$1:$SI$1,0),0)</f>
        <v>0</v>
      </c>
      <c r="K73" s="767">
        <f>VLOOKUP($D$3&amp;"_"&amp;K$3,データシート2!$A:$SI,MATCH($G$2&amp;"_"&amp;$C73,データシート2!$A$1:$SI$1,0),0)</f>
        <v>0</v>
      </c>
      <c r="L73" s="767">
        <f>VLOOKUP($D$3&amp;"_"&amp;L$3,データシート2!$A:$SI,MATCH($G$2&amp;"_"&amp;$C73,データシート2!$A$1:$SI$1,0),0)</f>
        <v>0</v>
      </c>
      <c r="M73" s="767">
        <f>VLOOKUP($D$3&amp;"_"&amp;M$3,データシート2!$A:$SI,MATCH($G$2&amp;"_"&amp;$C73,データシート2!$A$1:$SI$1,0),0)</f>
        <v>0</v>
      </c>
      <c r="N73" s="767">
        <f>VLOOKUP($D$3&amp;"_"&amp;N$3,データシート2!$A:$SI,MATCH($G$2&amp;"_"&amp;$C73,データシート2!$A$1:$SI$1,0),0)</f>
        <v>0</v>
      </c>
      <c r="O73" s="767">
        <f>VLOOKUP($D$3&amp;"_"&amp;O$3,データシート2!$A:$SI,MATCH($G$2&amp;"_"&amp;$C73,データシート2!$A$1:$SI$1,0),0)</f>
        <v>0</v>
      </c>
      <c r="P73" s="767">
        <f>VLOOKUP($D$3&amp;"_"&amp;P$3,データシート2!$A:$SI,MATCH($G$2&amp;"_"&amp;$C73,データシート2!$A$1:$SI$1,0),0)</f>
        <v>0</v>
      </c>
      <c r="Q73" s="768">
        <f>VLOOKUP($D$3&amp;"_"&amp;Q$3,データシート2!$A:$SI,MATCH($G$2&amp;"_"&amp;$C73,データシート2!$A$1:$SI$1,0),0)</f>
        <v>0</v>
      </c>
      <c r="R73" s="937">
        <f>VLOOKUP($D$3&amp;"_"&amp;R$3,データシート2!$A:$SI,MATCH($R$2&amp;"_"&amp;$C73,データシート2!$A$1:$SI$1,0),0)</f>
        <v>0</v>
      </c>
      <c r="S73" s="938">
        <f>VLOOKUP($D$3&amp;"_"&amp;S$3,データシート2!$A:$SI,MATCH($R$2&amp;"_"&amp;$C73,データシート2!$A$1:$SI$1,0),0)</f>
        <v>0</v>
      </c>
      <c r="T73" s="938">
        <f>VLOOKUP($D$3&amp;"_"&amp;T$3,データシート2!$A:$SI,MATCH($R$2&amp;"_"&amp;$C73,データシート2!$A$1:$SI$1,0),0)</f>
        <v>0</v>
      </c>
      <c r="U73" s="938">
        <f>VLOOKUP($D$3&amp;"_"&amp;U$3,データシート2!$A:$SI,MATCH($R$2&amp;"_"&amp;$C73,データシート2!$A$1:$SI$1,0),0)</f>
        <v>0</v>
      </c>
      <c r="V73" s="938">
        <f>VLOOKUP($D$3&amp;"_"&amp;V$3,データシート2!$A:$SI,MATCH($R$2&amp;"_"&amp;$C73,データシート2!$A$1:$SI$1,0),0)</f>
        <v>0</v>
      </c>
      <c r="W73" s="938">
        <f>VLOOKUP($D$3&amp;"_"&amp;W$3,データシート2!$A:$SI,MATCH($R$2&amp;"_"&amp;$C73,データシート2!$A$1:$SI$1,0),0)</f>
        <v>0</v>
      </c>
      <c r="X73" s="938">
        <f>VLOOKUP($D$3&amp;"_"&amp;X$3,データシート2!$A:$SI,MATCH($R$2&amp;"_"&amp;$C73,データシート2!$A$1:$SI$1,0),0)</f>
        <v>0</v>
      </c>
      <c r="Y73" s="938">
        <f>VLOOKUP($D$3&amp;"_"&amp;Y$3,データシート2!$A:$SI,MATCH($R$2&amp;"_"&amp;$C73,データシート2!$A$1:$SI$1,0),0)</f>
        <v>0</v>
      </c>
      <c r="Z73" s="938">
        <f>VLOOKUP($D$3&amp;"_"&amp;Z$3,データシート2!$A:$SI,MATCH($R$2&amp;"_"&amp;$C73,データシート2!$A$1:$SI$1,0),0)</f>
        <v>0</v>
      </c>
      <c r="AA73" s="938">
        <f>VLOOKUP($D$3&amp;"_"&amp;AA$3,データシート2!$A:$SI,MATCH($R$2&amp;"_"&amp;$C73,データシート2!$A$1:$SI$1,0),0)</f>
        <v>0</v>
      </c>
      <c r="AB73" s="939">
        <f>VLOOKUP($D$3&amp;"_"&amp;AB$3,データシート2!$A:$SI,MATCH($R$2&amp;"_"&amp;$C73,データシート2!$A$1:$SI$1,0),0)</f>
        <v>0</v>
      </c>
    </row>
    <row r="74" spans="2:28" s="745" customFormat="1" ht="16.5" customHeight="1">
      <c r="B74" s="737"/>
      <c r="C74" s="762">
        <v>47</v>
      </c>
      <c r="D74" s="763" t="s">
        <v>583</v>
      </c>
      <c r="E74" s="762"/>
      <c r="F74" s="764"/>
      <c r="G74" s="765">
        <f>VLOOKUP($D$3&amp;"_"&amp;G$3,データシート2!$A:$SI,MATCH($G$2&amp;"_"&amp;$C74,データシート2!$A$1:$SI$1,0),0)</f>
        <v>0</v>
      </c>
      <c r="H74" s="766">
        <f>VLOOKUP($D$3&amp;"_"&amp;H$3,データシート2!$A:$SI,MATCH($G$2&amp;"_"&amp;$C74,データシート2!$A$1:$SI$1,0),0)</f>
        <v>0</v>
      </c>
      <c r="I74" s="766">
        <f>VLOOKUP($D$3&amp;"_"&amp;I$3,データシート2!$A:$SI,MATCH($G$2&amp;"_"&amp;$C74,データシート2!$A$1:$SI$1,0),0)</f>
        <v>0</v>
      </c>
      <c r="J74" s="766">
        <f>VLOOKUP($D$3&amp;"_"&amp;J$3,データシート2!$A:$SI,MATCH($G$2&amp;"_"&amp;$C74,データシート2!$A$1:$SI$1,0),0)</f>
        <v>0</v>
      </c>
      <c r="K74" s="767">
        <f>VLOOKUP($D$3&amp;"_"&amp;K$3,データシート2!$A:$SI,MATCH($G$2&amp;"_"&amp;$C74,データシート2!$A$1:$SI$1,0),0)</f>
        <v>0</v>
      </c>
      <c r="L74" s="767">
        <f>VLOOKUP($D$3&amp;"_"&amp;L$3,データシート2!$A:$SI,MATCH($G$2&amp;"_"&amp;$C74,データシート2!$A$1:$SI$1,0),0)</f>
        <v>0</v>
      </c>
      <c r="M74" s="767">
        <f>VLOOKUP($D$3&amp;"_"&amp;M$3,データシート2!$A:$SI,MATCH($G$2&amp;"_"&amp;$C74,データシート2!$A$1:$SI$1,0),0)</f>
        <v>0</v>
      </c>
      <c r="N74" s="767">
        <f>VLOOKUP($D$3&amp;"_"&amp;N$3,データシート2!$A:$SI,MATCH($G$2&amp;"_"&amp;$C74,データシート2!$A$1:$SI$1,0),0)</f>
        <v>0</v>
      </c>
      <c r="O74" s="767">
        <f>VLOOKUP($D$3&amp;"_"&amp;O$3,データシート2!$A:$SI,MATCH($G$2&amp;"_"&amp;$C74,データシート2!$A$1:$SI$1,0),0)</f>
        <v>0</v>
      </c>
      <c r="P74" s="767">
        <f>VLOOKUP($D$3&amp;"_"&amp;P$3,データシート2!$A:$SI,MATCH($G$2&amp;"_"&amp;$C74,データシート2!$A$1:$SI$1,0),0)</f>
        <v>0</v>
      </c>
      <c r="Q74" s="768">
        <f>VLOOKUP($D$3&amp;"_"&amp;Q$3,データシート2!$A:$SI,MATCH($G$2&amp;"_"&amp;$C74,データシート2!$A$1:$SI$1,0),0)</f>
        <v>0</v>
      </c>
      <c r="R74" s="937">
        <f>VLOOKUP($D$3&amp;"_"&amp;R$3,データシート2!$A:$SI,MATCH($R$2&amp;"_"&amp;$C74,データシート2!$A$1:$SI$1,0),0)</f>
        <v>0</v>
      </c>
      <c r="S74" s="938">
        <f>VLOOKUP($D$3&amp;"_"&amp;S$3,データシート2!$A:$SI,MATCH($R$2&amp;"_"&amp;$C74,データシート2!$A$1:$SI$1,0),0)</f>
        <v>0</v>
      </c>
      <c r="T74" s="938">
        <f>VLOOKUP($D$3&amp;"_"&amp;T$3,データシート2!$A:$SI,MATCH($R$2&amp;"_"&amp;$C74,データシート2!$A$1:$SI$1,0),0)</f>
        <v>0</v>
      </c>
      <c r="U74" s="938">
        <f>VLOOKUP($D$3&amp;"_"&amp;U$3,データシート2!$A:$SI,MATCH($R$2&amp;"_"&amp;$C74,データシート2!$A$1:$SI$1,0),0)</f>
        <v>0</v>
      </c>
      <c r="V74" s="938">
        <f>VLOOKUP($D$3&amp;"_"&amp;V$3,データシート2!$A:$SI,MATCH($R$2&amp;"_"&amp;$C74,データシート2!$A$1:$SI$1,0),0)</f>
        <v>0</v>
      </c>
      <c r="W74" s="938">
        <f>VLOOKUP($D$3&amp;"_"&amp;W$3,データシート2!$A:$SI,MATCH($R$2&amp;"_"&amp;$C74,データシート2!$A$1:$SI$1,0),0)</f>
        <v>0</v>
      </c>
      <c r="X74" s="938">
        <f>VLOOKUP($D$3&amp;"_"&amp;X$3,データシート2!$A:$SI,MATCH($R$2&amp;"_"&amp;$C74,データシート2!$A$1:$SI$1,0),0)</f>
        <v>0</v>
      </c>
      <c r="Y74" s="938">
        <f>VLOOKUP($D$3&amp;"_"&amp;Y$3,データシート2!$A:$SI,MATCH($R$2&amp;"_"&amp;$C74,データシート2!$A$1:$SI$1,0),0)</f>
        <v>0</v>
      </c>
      <c r="Z74" s="938">
        <f>VLOOKUP($D$3&amp;"_"&amp;Z$3,データシート2!$A:$SI,MATCH($R$2&amp;"_"&amp;$C74,データシート2!$A$1:$SI$1,0),0)</f>
        <v>0</v>
      </c>
      <c r="AA74" s="938">
        <f>VLOOKUP($D$3&amp;"_"&amp;AA$3,データシート2!$A:$SI,MATCH($R$2&amp;"_"&amp;$C74,データシート2!$A$1:$SI$1,0),0)</f>
        <v>0</v>
      </c>
      <c r="AB74" s="939">
        <f>VLOOKUP($D$3&amp;"_"&amp;AB$3,データシート2!$A:$SI,MATCH($R$2&amp;"_"&amp;$C74,データシート2!$A$1:$SI$1,0),0)</f>
        <v>0</v>
      </c>
    </row>
    <row r="75" spans="2:28" s="745" customFormat="1" ht="16.5" customHeight="1">
      <c r="B75" s="737"/>
      <c r="C75" s="762">
        <v>48</v>
      </c>
      <c r="D75" s="763" t="s">
        <v>584</v>
      </c>
      <c r="E75" s="762"/>
      <c r="F75" s="764"/>
      <c r="G75" s="765">
        <f>VLOOKUP($D$3&amp;"_"&amp;G$3,データシート2!$A:$SI,MATCH($G$2&amp;"_"&amp;$C75,データシート2!$A$1:$SI$1,0),0)</f>
        <v>0</v>
      </c>
      <c r="H75" s="766">
        <f>VLOOKUP($D$3&amp;"_"&amp;H$3,データシート2!$A:$SI,MATCH($G$2&amp;"_"&amp;$C75,データシート2!$A$1:$SI$1,0),0)</f>
        <v>0</v>
      </c>
      <c r="I75" s="766">
        <f>VLOOKUP($D$3&amp;"_"&amp;I$3,データシート2!$A:$SI,MATCH($G$2&amp;"_"&amp;$C75,データシート2!$A$1:$SI$1,0),0)</f>
        <v>0</v>
      </c>
      <c r="J75" s="766">
        <f>VLOOKUP($D$3&amp;"_"&amp;J$3,データシート2!$A:$SI,MATCH($G$2&amp;"_"&amp;$C75,データシート2!$A$1:$SI$1,0),0)</f>
        <v>0</v>
      </c>
      <c r="K75" s="767">
        <f>VLOOKUP($D$3&amp;"_"&amp;K$3,データシート2!$A:$SI,MATCH($G$2&amp;"_"&amp;$C75,データシート2!$A$1:$SI$1,0),0)</f>
        <v>0</v>
      </c>
      <c r="L75" s="767">
        <f>VLOOKUP($D$3&amp;"_"&amp;L$3,データシート2!$A:$SI,MATCH($G$2&amp;"_"&amp;$C75,データシート2!$A$1:$SI$1,0),0)</f>
        <v>0</v>
      </c>
      <c r="M75" s="767">
        <f>VLOOKUP($D$3&amp;"_"&amp;M$3,データシート2!$A:$SI,MATCH($G$2&amp;"_"&amp;$C75,データシート2!$A$1:$SI$1,0),0)</f>
        <v>0</v>
      </c>
      <c r="N75" s="767">
        <f>VLOOKUP($D$3&amp;"_"&amp;N$3,データシート2!$A:$SI,MATCH($G$2&amp;"_"&amp;$C75,データシート2!$A$1:$SI$1,0),0)</f>
        <v>0</v>
      </c>
      <c r="O75" s="767">
        <f>VLOOKUP($D$3&amp;"_"&amp;O$3,データシート2!$A:$SI,MATCH($G$2&amp;"_"&amp;$C75,データシート2!$A$1:$SI$1,0),0)</f>
        <v>0</v>
      </c>
      <c r="P75" s="767">
        <f>VLOOKUP($D$3&amp;"_"&amp;P$3,データシート2!$A:$SI,MATCH($G$2&amp;"_"&amp;$C75,データシート2!$A$1:$SI$1,0),0)</f>
        <v>0</v>
      </c>
      <c r="Q75" s="768">
        <f>VLOOKUP($D$3&amp;"_"&amp;Q$3,データシート2!$A:$SI,MATCH($G$2&amp;"_"&amp;$C75,データシート2!$A$1:$SI$1,0),0)</f>
        <v>0</v>
      </c>
      <c r="R75" s="937">
        <f>VLOOKUP($D$3&amp;"_"&amp;R$3,データシート2!$A:$SI,MATCH($R$2&amp;"_"&amp;$C75,データシート2!$A$1:$SI$1,0),0)</f>
        <v>0</v>
      </c>
      <c r="S75" s="938">
        <f>VLOOKUP($D$3&amp;"_"&amp;S$3,データシート2!$A:$SI,MATCH($R$2&amp;"_"&amp;$C75,データシート2!$A$1:$SI$1,0),0)</f>
        <v>0</v>
      </c>
      <c r="T75" s="938">
        <f>VLOOKUP($D$3&amp;"_"&amp;T$3,データシート2!$A:$SI,MATCH($R$2&amp;"_"&amp;$C75,データシート2!$A$1:$SI$1,0),0)</f>
        <v>0</v>
      </c>
      <c r="U75" s="938">
        <f>VLOOKUP($D$3&amp;"_"&amp;U$3,データシート2!$A:$SI,MATCH($R$2&amp;"_"&amp;$C75,データシート2!$A$1:$SI$1,0),0)</f>
        <v>0</v>
      </c>
      <c r="V75" s="938">
        <f>VLOOKUP($D$3&amp;"_"&amp;V$3,データシート2!$A:$SI,MATCH($R$2&amp;"_"&amp;$C75,データシート2!$A$1:$SI$1,0),0)</f>
        <v>0</v>
      </c>
      <c r="W75" s="938">
        <f>VLOOKUP($D$3&amp;"_"&amp;W$3,データシート2!$A:$SI,MATCH($R$2&amp;"_"&amp;$C75,データシート2!$A$1:$SI$1,0),0)</f>
        <v>0</v>
      </c>
      <c r="X75" s="938">
        <f>VLOOKUP($D$3&amp;"_"&amp;X$3,データシート2!$A:$SI,MATCH($R$2&amp;"_"&amp;$C75,データシート2!$A$1:$SI$1,0),0)</f>
        <v>0</v>
      </c>
      <c r="Y75" s="938">
        <f>VLOOKUP($D$3&amp;"_"&amp;Y$3,データシート2!$A:$SI,MATCH($R$2&amp;"_"&amp;$C75,データシート2!$A$1:$SI$1,0),0)</f>
        <v>0</v>
      </c>
      <c r="Z75" s="938">
        <f>VLOOKUP($D$3&amp;"_"&amp;Z$3,データシート2!$A:$SI,MATCH($R$2&amp;"_"&amp;$C75,データシート2!$A$1:$SI$1,0),0)</f>
        <v>0</v>
      </c>
      <c r="AA75" s="938">
        <f>VLOOKUP($D$3&amp;"_"&amp;AA$3,データシート2!$A:$SI,MATCH($R$2&amp;"_"&amp;$C75,データシート2!$A$1:$SI$1,0),0)</f>
        <v>0</v>
      </c>
      <c r="AB75" s="939">
        <f>VLOOKUP($D$3&amp;"_"&amp;AB$3,データシート2!$A:$SI,MATCH($R$2&amp;"_"&amp;$C75,データシート2!$A$1:$SI$1,0),0)</f>
        <v>0</v>
      </c>
    </row>
    <row r="76" spans="2:28" s="745" customFormat="1" ht="16.5" customHeight="1">
      <c r="B76" s="746"/>
      <c r="C76" s="747">
        <v>49</v>
      </c>
      <c r="D76" s="748" t="s">
        <v>585</v>
      </c>
      <c r="E76" s="747"/>
      <c r="F76" s="749"/>
      <c r="G76" s="750">
        <f>VLOOKUP($D$3&amp;"_"&amp;G$3,データシート2!$A:$SI,MATCH($G$2&amp;"_"&amp;$C76,データシート2!$A$1:$SI$1,0),0)</f>
        <v>0</v>
      </c>
      <c r="H76" s="751">
        <f>VLOOKUP($D$3&amp;"_"&amp;H$3,データシート2!$A:$SI,MATCH($G$2&amp;"_"&amp;$C76,データシート2!$A$1:$SI$1,0),0)</f>
        <v>0</v>
      </c>
      <c r="I76" s="751">
        <f>VLOOKUP($D$3&amp;"_"&amp;I$3,データシート2!$A:$SI,MATCH($G$2&amp;"_"&amp;$C76,データシート2!$A$1:$SI$1,0),0)</f>
        <v>0</v>
      </c>
      <c r="J76" s="751">
        <f>VLOOKUP($D$3&amp;"_"&amp;J$3,データシート2!$A:$SI,MATCH($G$2&amp;"_"&amp;$C76,データシート2!$A$1:$SI$1,0),0)</f>
        <v>0</v>
      </c>
      <c r="K76" s="752">
        <f>VLOOKUP($D$3&amp;"_"&amp;K$3,データシート2!$A:$SI,MATCH($G$2&amp;"_"&amp;$C76,データシート2!$A$1:$SI$1,0),0)</f>
        <v>0</v>
      </c>
      <c r="L76" s="752">
        <f>VLOOKUP($D$3&amp;"_"&amp;L$3,データシート2!$A:$SI,MATCH($G$2&amp;"_"&amp;$C76,データシート2!$A$1:$SI$1,0),0)</f>
        <v>0</v>
      </c>
      <c r="M76" s="752">
        <f>VLOOKUP($D$3&amp;"_"&amp;M$3,データシート2!$A:$SI,MATCH($G$2&amp;"_"&amp;$C76,データシート2!$A$1:$SI$1,0),0)</f>
        <v>0</v>
      </c>
      <c r="N76" s="752">
        <f>VLOOKUP($D$3&amp;"_"&amp;N$3,データシート2!$A:$SI,MATCH($G$2&amp;"_"&amp;$C76,データシート2!$A$1:$SI$1,0),0)</f>
        <v>0</v>
      </c>
      <c r="O76" s="752">
        <f>VLOOKUP($D$3&amp;"_"&amp;O$3,データシート2!$A:$SI,MATCH($G$2&amp;"_"&amp;$C76,データシート2!$A$1:$SI$1,0),0)</f>
        <v>0</v>
      </c>
      <c r="P76" s="752">
        <f>VLOOKUP($D$3&amp;"_"&amp;P$3,データシート2!$A:$SI,MATCH($G$2&amp;"_"&amp;$C76,データシート2!$A$1:$SI$1,0),0)</f>
        <v>0</v>
      </c>
      <c r="Q76" s="753">
        <f>VLOOKUP($D$3&amp;"_"&amp;Q$3,データシート2!$A:$SI,MATCH($G$2&amp;"_"&amp;$C76,データシート2!$A$1:$SI$1,0),0)</f>
        <v>0</v>
      </c>
      <c r="R76" s="930">
        <f>VLOOKUP($D$3&amp;"_"&amp;R$3,データシート2!$A:$SI,MATCH($R$2&amp;"_"&amp;$C76,データシート2!$A$1:$SI$1,0),0)</f>
        <v>0</v>
      </c>
      <c r="S76" s="931">
        <f>VLOOKUP($D$3&amp;"_"&amp;S$3,データシート2!$A:$SI,MATCH($R$2&amp;"_"&amp;$C76,データシート2!$A$1:$SI$1,0),0)</f>
        <v>0</v>
      </c>
      <c r="T76" s="931">
        <f>VLOOKUP($D$3&amp;"_"&amp;T$3,データシート2!$A:$SI,MATCH($R$2&amp;"_"&amp;$C76,データシート2!$A$1:$SI$1,0),0)</f>
        <v>0</v>
      </c>
      <c r="U76" s="931">
        <f>VLOOKUP($D$3&amp;"_"&amp;U$3,データシート2!$A:$SI,MATCH($R$2&amp;"_"&amp;$C76,データシート2!$A$1:$SI$1,0),0)</f>
        <v>0</v>
      </c>
      <c r="V76" s="931">
        <f>VLOOKUP($D$3&amp;"_"&amp;V$3,データシート2!$A:$SI,MATCH($R$2&amp;"_"&amp;$C76,データシート2!$A$1:$SI$1,0),0)</f>
        <v>0</v>
      </c>
      <c r="W76" s="931">
        <f>VLOOKUP($D$3&amp;"_"&amp;W$3,データシート2!$A:$SI,MATCH($R$2&amp;"_"&amp;$C76,データシート2!$A$1:$SI$1,0),0)</f>
        <v>0</v>
      </c>
      <c r="X76" s="931">
        <f>VLOOKUP($D$3&amp;"_"&amp;X$3,データシート2!$A:$SI,MATCH($R$2&amp;"_"&amp;$C76,データシート2!$A$1:$SI$1,0),0)</f>
        <v>0</v>
      </c>
      <c r="Y76" s="931">
        <f>VLOOKUP($D$3&amp;"_"&amp;Y$3,データシート2!$A:$SI,MATCH($R$2&amp;"_"&amp;$C76,データシート2!$A$1:$SI$1,0),0)</f>
        <v>0</v>
      </c>
      <c r="Z76" s="931">
        <f>VLOOKUP($D$3&amp;"_"&amp;Z$3,データシート2!$A:$SI,MATCH($R$2&amp;"_"&amp;$C76,データシート2!$A$1:$SI$1,0),0)</f>
        <v>0</v>
      </c>
      <c r="AA76" s="931">
        <f>VLOOKUP($D$3&amp;"_"&amp;AA$3,データシート2!$A:$SI,MATCH($R$2&amp;"_"&amp;$C76,データシート2!$A$1:$SI$1,0),0)</f>
        <v>0</v>
      </c>
      <c r="AB76" s="932">
        <f>VLOOKUP($D$3&amp;"_"&amp;AB$3,データシート2!$A:$SI,MATCH($R$2&amp;"_"&amp;$C76,データシート2!$A$1:$SI$1,0),0)</f>
        <v>0</v>
      </c>
    </row>
    <row r="77" spans="2:28" s="21" customFormat="1" ht="20.45" customHeight="1">
      <c r="B77" s="729" t="s">
        <v>586</v>
      </c>
      <c r="C77" s="730" t="s">
        <v>587</v>
      </c>
      <c r="D77" s="731"/>
      <c r="E77" s="732"/>
      <c r="F77" s="731"/>
      <c r="G77" s="733">
        <f>VLOOKUP($D$3&amp;"_"&amp;G$3,データシート2!$A:$SI,MATCH($G$2&amp;"_"&amp;$B77,データシート2!$A$1:$SI$1,0),0)</f>
        <v>0</v>
      </c>
      <c r="H77" s="734">
        <f>VLOOKUP($D$3&amp;"_"&amp;H$3,データシート2!$A:$SI,MATCH($G$2&amp;"_"&amp;$B77,データシート2!$A$1:$SI$1,0),0)</f>
        <v>0</v>
      </c>
      <c r="I77" s="734">
        <f>VLOOKUP($D$3&amp;"_"&amp;I$3,データシート2!$A:$SI,MATCH($G$2&amp;"_"&amp;$B77,データシート2!$A$1:$SI$1,0),0)</f>
        <v>0</v>
      </c>
      <c r="J77" s="734">
        <f>VLOOKUP($D$3&amp;"_"&amp;J$3,データシート2!$A:$SI,MATCH($G$2&amp;"_"&amp;$B77,データシート2!$A$1:$SI$1,0),0)</f>
        <v>0</v>
      </c>
      <c r="K77" s="735">
        <f>VLOOKUP($D$3&amp;"_"&amp;K$3,データシート2!$A:$SI,MATCH($G$2&amp;"_"&amp;$B77,データシート2!$A$1:$SI$1,0),0)</f>
        <v>0</v>
      </c>
      <c r="L77" s="735">
        <f>VLOOKUP($D$3&amp;"_"&amp;L$3,データシート2!$A:$SI,MATCH($G$2&amp;"_"&amp;$B77,データシート2!$A$1:$SI$1,0),0)</f>
        <v>0</v>
      </c>
      <c r="M77" s="735">
        <f>VLOOKUP($D$3&amp;"_"&amp;M$3,データシート2!$A:$SI,MATCH($G$2&amp;"_"&amp;$B77,データシート2!$A$1:$SI$1,0),0)</f>
        <v>0</v>
      </c>
      <c r="N77" s="735">
        <f>VLOOKUP($D$3&amp;"_"&amp;N$3,データシート2!$A:$SI,MATCH($G$2&amp;"_"&amp;$B77,データシート2!$A$1:$SI$1,0),0)</f>
        <v>0</v>
      </c>
      <c r="O77" s="735">
        <f>VLOOKUP($D$3&amp;"_"&amp;O$3,データシート2!$A:$SI,MATCH($G$2&amp;"_"&amp;$B77,データシート2!$A$1:$SI$1,0),0)</f>
        <v>0</v>
      </c>
      <c r="P77" s="735">
        <f>VLOOKUP($D$3&amp;"_"&amp;P$3,データシート2!$A:$SI,MATCH($G$2&amp;"_"&amp;$B77,データシート2!$A$1:$SI$1,0),0)</f>
        <v>0</v>
      </c>
      <c r="Q77" s="736">
        <f>VLOOKUP($D$3&amp;"_"&amp;Q$3,データシート2!$A:$SI,MATCH($G$2&amp;"_"&amp;$B77,データシート2!$A$1:$SI$1,0),0)</f>
        <v>0</v>
      </c>
      <c r="R77" s="924">
        <f>VLOOKUP($D$3&amp;"_"&amp;R$3,データシート2!$A:$SI,MATCH($R$2&amp;"_"&amp;$B77,データシート2!$A$1:$SI$1,0),0)</f>
        <v>0</v>
      </c>
      <c r="S77" s="925">
        <f>VLOOKUP($D$3&amp;"_"&amp;S$3,データシート2!$A:$SI,MATCH($R$2&amp;"_"&amp;$B77,データシート2!$A$1:$SI$1,0),0)</f>
        <v>0</v>
      </c>
      <c r="T77" s="925">
        <f>VLOOKUP($D$3&amp;"_"&amp;T$3,データシート2!$A:$SI,MATCH($R$2&amp;"_"&amp;$B77,データシート2!$A$1:$SI$1,0),0)</f>
        <v>0</v>
      </c>
      <c r="U77" s="925">
        <f>VLOOKUP($D$3&amp;"_"&amp;U$3,データシート2!$A:$SI,MATCH($R$2&amp;"_"&amp;$B77,データシート2!$A$1:$SI$1,0),0)</f>
        <v>0</v>
      </c>
      <c r="V77" s="925">
        <f>VLOOKUP($D$3&amp;"_"&amp;V$3,データシート2!$A:$SI,MATCH($R$2&amp;"_"&amp;$B77,データシート2!$A$1:$SI$1,0),0)</f>
        <v>0</v>
      </c>
      <c r="W77" s="925">
        <f>VLOOKUP($D$3&amp;"_"&amp;W$3,データシート2!$A:$SI,MATCH($R$2&amp;"_"&amp;$B77,データシート2!$A$1:$SI$1,0),0)</f>
        <v>0</v>
      </c>
      <c r="X77" s="925">
        <f>VLOOKUP($D$3&amp;"_"&amp;X$3,データシート2!$A:$SI,MATCH($R$2&amp;"_"&amp;$B77,データシート2!$A$1:$SI$1,0),0)</f>
        <v>0</v>
      </c>
      <c r="Y77" s="925">
        <f>VLOOKUP($D$3&amp;"_"&amp;Y$3,データシート2!$A:$SI,MATCH($R$2&amp;"_"&amp;$B77,データシート2!$A$1:$SI$1,0),0)</f>
        <v>0</v>
      </c>
      <c r="Z77" s="925">
        <f>VLOOKUP($D$3&amp;"_"&amp;Z$3,データシート2!$A:$SI,MATCH($R$2&amp;"_"&amp;$B77,データシート2!$A$1:$SI$1,0),0)</f>
        <v>0</v>
      </c>
      <c r="AA77" s="925">
        <f>VLOOKUP($D$3&amp;"_"&amp;AA$3,データシート2!$A:$SI,MATCH($R$2&amp;"_"&amp;$B77,データシート2!$A$1:$SI$1,0),0)</f>
        <v>0</v>
      </c>
      <c r="AB77" s="926">
        <f>VLOOKUP($D$3&amp;"_"&amp;AB$3,データシート2!$A:$SI,MATCH($R$2&amp;"_"&amp;$B77,データシート2!$A$1:$SI$1,0),0)</f>
        <v>0</v>
      </c>
    </row>
    <row r="78" spans="2:28" s="745" customFormat="1" ht="16.5" customHeight="1">
      <c r="B78" s="737"/>
      <c r="C78" s="738">
        <v>50</v>
      </c>
      <c r="D78" s="739" t="s">
        <v>588</v>
      </c>
      <c r="E78" s="738"/>
      <c r="F78" s="740"/>
      <c r="G78" s="754">
        <f>VLOOKUP($D$3&amp;"_"&amp;G$3,データシート2!$A:$SI,MATCH($G$2&amp;"_"&amp;$C78,データシート2!$A$1:$SI$1,0),0)</f>
        <v>0</v>
      </c>
      <c r="H78" s="742">
        <f>VLOOKUP($D$3&amp;"_"&amp;H$3,データシート2!$A:$SI,MATCH($G$2&amp;"_"&amp;$C78,データシート2!$A$1:$SI$1,0),0)</f>
        <v>0</v>
      </c>
      <c r="I78" s="742">
        <f>VLOOKUP($D$3&amp;"_"&amp;I$3,データシート2!$A:$SI,MATCH($G$2&amp;"_"&amp;$C78,データシート2!$A$1:$SI$1,0),0)</f>
        <v>0</v>
      </c>
      <c r="J78" s="742">
        <f>VLOOKUP($D$3&amp;"_"&amp;J$3,データシート2!$A:$SI,MATCH($G$2&amp;"_"&amp;$C78,データシート2!$A$1:$SI$1,0),0)</f>
        <v>0</v>
      </c>
      <c r="K78" s="743">
        <f>VLOOKUP($D$3&amp;"_"&amp;K$3,データシート2!$A:$SI,MATCH($G$2&amp;"_"&amp;$C78,データシート2!$A$1:$SI$1,0),0)</f>
        <v>0</v>
      </c>
      <c r="L78" s="743">
        <f>VLOOKUP($D$3&amp;"_"&amp;L$3,データシート2!$A:$SI,MATCH($G$2&amp;"_"&amp;$C78,データシート2!$A$1:$SI$1,0),0)</f>
        <v>0</v>
      </c>
      <c r="M78" s="743">
        <f>VLOOKUP($D$3&amp;"_"&amp;M$3,データシート2!$A:$SI,MATCH($G$2&amp;"_"&amp;$C78,データシート2!$A$1:$SI$1,0),0)</f>
        <v>0</v>
      </c>
      <c r="N78" s="743">
        <f>VLOOKUP($D$3&amp;"_"&amp;N$3,データシート2!$A:$SI,MATCH($G$2&amp;"_"&amp;$C78,データシート2!$A$1:$SI$1,0),0)</f>
        <v>0</v>
      </c>
      <c r="O78" s="743">
        <f>VLOOKUP($D$3&amp;"_"&amp;O$3,データシート2!$A:$SI,MATCH($G$2&amp;"_"&amp;$C78,データシート2!$A$1:$SI$1,0),0)</f>
        <v>0</v>
      </c>
      <c r="P78" s="743">
        <f>VLOOKUP($D$3&amp;"_"&amp;P$3,データシート2!$A:$SI,MATCH($G$2&amp;"_"&amp;$C78,データシート2!$A$1:$SI$1,0),0)</f>
        <v>0</v>
      </c>
      <c r="Q78" s="744">
        <f>VLOOKUP($D$3&amp;"_"&amp;Q$3,データシート2!$A:$SI,MATCH($G$2&amp;"_"&amp;$C78,データシート2!$A$1:$SI$1,0),0)</f>
        <v>0</v>
      </c>
      <c r="R78" s="933">
        <f>VLOOKUP($D$3&amp;"_"&amp;R$3,データシート2!$A:$SI,MATCH($R$2&amp;"_"&amp;$C78,データシート2!$A$1:$SI$1,0),0)</f>
        <v>0</v>
      </c>
      <c r="S78" s="928">
        <f>VLOOKUP($D$3&amp;"_"&amp;S$3,データシート2!$A:$SI,MATCH($R$2&amp;"_"&amp;$C78,データシート2!$A$1:$SI$1,0),0)</f>
        <v>0</v>
      </c>
      <c r="T78" s="928">
        <f>VLOOKUP($D$3&amp;"_"&amp;T$3,データシート2!$A:$SI,MATCH($R$2&amp;"_"&amp;$C78,データシート2!$A$1:$SI$1,0),0)</f>
        <v>0</v>
      </c>
      <c r="U78" s="928">
        <f>VLOOKUP($D$3&amp;"_"&amp;U$3,データシート2!$A:$SI,MATCH($R$2&amp;"_"&amp;$C78,データシート2!$A$1:$SI$1,0),0)</f>
        <v>0</v>
      </c>
      <c r="V78" s="928">
        <f>VLOOKUP($D$3&amp;"_"&amp;V$3,データシート2!$A:$SI,MATCH($R$2&amp;"_"&amp;$C78,データシート2!$A$1:$SI$1,0),0)</f>
        <v>0</v>
      </c>
      <c r="W78" s="928">
        <f>VLOOKUP($D$3&amp;"_"&amp;W$3,データシート2!$A:$SI,MATCH($R$2&amp;"_"&amp;$C78,データシート2!$A$1:$SI$1,0),0)</f>
        <v>0</v>
      </c>
      <c r="X78" s="928">
        <f>VLOOKUP($D$3&amp;"_"&amp;X$3,データシート2!$A:$SI,MATCH($R$2&amp;"_"&amp;$C78,データシート2!$A$1:$SI$1,0),0)</f>
        <v>0</v>
      </c>
      <c r="Y78" s="928">
        <f>VLOOKUP($D$3&amp;"_"&amp;Y$3,データシート2!$A:$SI,MATCH($R$2&amp;"_"&amp;$C78,データシート2!$A$1:$SI$1,0),0)</f>
        <v>0</v>
      </c>
      <c r="Z78" s="928">
        <f>VLOOKUP($D$3&amp;"_"&amp;Z$3,データシート2!$A:$SI,MATCH($R$2&amp;"_"&amp;$C78,データシート2!$A$1:$SI$1,0),0)</f>
        <v>0</v>
      </c>
      <c r="AA78" s="928">
        <f>VLOOKUP($D$3&amp;"_"&amp;AA$3,データシート2!$A:$SI,MATCH($R$2&amp;"_"&amp;$C78,データシート2!$A$1:$SI$1,0),0)</f>
        <v>0</v>
      </c>
      <c r="AB78" s="929">
        <f>VLOOKUP($D$3&amp;"_"&amp;AB$3,データシート2!$A:$SI,MATCH($R$2&amp;"_"&amp;$C78,データシート2!$A$1:$SI$1,0),0)</f>
        <v>0</v>
      </c>
    </row>
    <row r="79" spans="2:28" s="745" customFormat="1" ht="16.5" customHeight="1">
      <c r="B79" s="737"/>
      <c r="C79" s="762">
        <v>51</v>
      </c>
      <c r="D79" s="763" t="s">
        <v>589</v>
      </c>
      <c r="E79" s="762"/>
      <c r="F79" s="764"/>
      <c r="G79" s="765">
        <f>VLOOKUP($D$3&amp;"_"&amp;G$3,データシート2!$A:$SI,MATCH($G$2&amp;"_"&amp;$C79,データシート2!$A$1:$SI$1,0),0)</f>
        <v>0</v>
      </c>
      <c r="H79" s="766">
        <f>VLOOKUP($D$3&amp;"_"&amp;H$3,データシート2!$A:$SI,MATCH($G$2&amp;"_"&amp;$C79,データシート2!$A$1:$SI$1,0),0)</f>
        <v>0</v>
      </c>
      <c r="I79" s="766">
        <f>VLOOKUP($D$3&amp;"_"&amp;I$3,データシート2!$A:$SI,MATCH($G$2&amp;"_"&amp;$C79,データシート2!$A$1:$SI$1,0),0)</f>
        <v>0</v>
      </c>
      <c r="J79" s="766">
        <f>VLOOKUP($D$3&amp;"_"&amp;J$3,データシート2!$A:$SI,MATCH($G$2&amp;"_"&amp;$C79,データシート2!$A$1:$SI$1,0),0)</f>
        <v>0</v>
      </c>
      <c r="K79" s="767">
        <f>VLOOKUP($D$3&amp;"_"&amp;K$3,データシート2!$A:$SI,MATCH($G$2&amp;"_"&amp;$C79,データシート2!$A$1:$SI$1,0),0)</f>
        <v>0</v>
      </c>
      <c r="L79" s="767">
        <f>VLOOKUP($D$3&amp;"_"&amp;L$3,データシート2!$A:$SI,MATCH($G$2&amp;"_"&amp;$C79,データシート2!$A$1:$SI$1,0),0)</f>
        <v>0</v>
      </c>
      <c r="M79" s="767">
        <f>VLOOKUP($D$3&amp;"_"&amp;M$3,データシート2!$A:$SI,MATCH($G$2&amp;"_"&amp;$C79,データシート2!$A$1:$SI$1,0),0)</f>
        <v>0</v>
      </c>
      <c r="N79" s="767">
        <f>VLOOKUP($D$3&amp;"_"&amp;N$3,データシート2!$A:$SI,MATCH($G$2&amp;"_"&amp;$C79,データシート2!$A$1:$SI$1,0),0)</f>
        <v>0</v>
      </c>
      <c r="O79" s="767">
        <f>VLOOKUP($D$3&amp;"_"&amp;O$3,データシート2!$A:$SI,MATCH($G$2&amp;"_"&amp;$C79,データシート2!$A$1:$SI$1,0),0)</f>
        <v>0</v>
      </c>
      <c r="P79" s="767">
        <f>VLOOKUP($D$3&amp;"_"&amp;P$3,データシート2!$A:$SI,MATCH($G$2&amp;"_"&amp;$C79,データシート2!$A$1:$SI$1,0),0)</f>
        <v>0</v>
      </c>
      <c r="Q79" s="768">
        <f>VLOOKUP($D$3&amp;"_"&amp;Q$3,データシート2!$A:$SI,MATCH($G$2&amp;"_"&amp;$C79,データシート2!$A$1:$SI$1,0),0)</f>
        <v>0</v>
      </c>
      <c r="R79" s="937">
        <f>VLOOKUP($D$3&amp;"_"&amp;R$3,データシート2!$A:$SI,MATCH($R$2&amp;"_"&amp;$C79,データシート2!$A$1:$SI$1,0),0)</f>
        <v>0</v>
      </c>
      <c r="S79" s="938">
        <f>VLOOKUP($D$3&amp;"_"&amp;S$3,データシート2!$A:$SI,MATCH($R$2&amp;"_"&amp;$C79,データシート2!$A$1:$SI$1,0),0)</f>
        <v>0</v>
      </c>
      <c r="T79" s="938">
        <f>VLOOKUP($D$3&amp;"_"&amp;T$3,データシート2!$A:$SI,MATCH($R$2&amp;"_"&amp;$C79,データシート2!$A$1:$SI$1,0),0)</f>
        <v>0</v>
      </c>
      <c r="U79" s="938">
        <f>VLOOKUP($D$3&amp;"_"&amp;U$3,データシート2!$A:$SI,MATCH($R$2&amp;"_"&amp;$C79,データシート2!$A$1:$SI$1,0),0)</f>
        <v>0</v>
      </c>
      <c r="V79" s="938">
        <f>VLOOKUP($D$3&amp;"_"&amp;V$3,データシート2!$A:$SI,MATCH($R$2&amp;"_"&amp;$C79,データシート2!$A$1:$SI$1,0),0)</f>
        <v>0</v>
      </c>
      <c r="W79" s="938">
        <f>VLOOKUP($D$3&amp;"_"&amp;W$3,データシート2!$A:$SI,MATCH($R$2&amp;"_"&amp;$C79,データシート2!$A$1:$SI$1,0),0)</f>
        <v>0</v>
      </c>
      <c r="X79" s="938">
        <f>VLOOKUP($D$3&amp;"_"&amp;X$3,データシート2!$A:$SI,MATCH($R$2&amp;"_"&amp;$C79,データシート2!$A$1:$SI$1,0),0)</f>
        <v>0</v>
      </c>
      <c r="Y79" s="938">
        <f>VLOOKUP($D$3&amp;"_"&amp;Y$3,データシート2!$A:$SI,MATCH($R$2&amp;"_"&amp;$C79,データシート2!$A$1:$SI$1,0),0)</f>
        <v>0</v>
      </c>
      <c r="Z79" s="938">
        <f>VLOOKUP($D$3&amp;"_"&amp;Z$3,データシート2!$A:$SI,MATCH($R$2&amp;"_"&amp;$C79,データシート2!$A$1:$SI$1,0),0)</f>
        <v>0</v>
      </c>
      <c r="AA79" s="938">
        <f>VLOOKUP($D$3&amp;"_"&amp;AA$3,データシート2!$A:$SI,MATCH($R$2&amp;"_"&amp;$C79,データシート2!$A$1:$SI$1,0),0)</f>
        <v>0</v>
      </c>
      <c r="AB79" s="939">
        <f>VLOOKUP($D$3&amp;"_"&amp;AB$3,データシート2!$A:$SI,MATCH($R$2&amp;"_"&amp;$C79,データシート2!$A$1:$SI$1,0),0)</f>
        <v>0</v>
      </c>
    </row>
    <row r="80" spans="2:28" s="745" customFormat="1" ht="16.5" customHeight="1">
      <c r="B80" s="737"/>
      <c r="C80" s="762">
        <v>52</v>
      </c>
      <c r="D80" s="763" t="s">
        <v>590</v>
      </c>
      <c r="E80" s="762"/>
      <c r="F80" s="764"/>
      <c r="G80" s="765">
        <f>VLOOKUP($D$3&amp;"_"&amp;G$3,データシート2!$A:$SI,MATCH($G$2&amp;"_"&amp;$C80,データシート2!$A$1:$SI$1,0),0)</f>
        <v>0</v>
      </c>
      <c r="H80" s="766">
        <f>VLOOKUP($D$3&amp;"_"&amp;H$3,データシート2!$A:$SI,MATCH($G$2&amp;"_"&amp;$C80,データシート2!$A$1:$SI$1,0),0)</f>
        <v>0</v>
      </c>
      <c r="I80" s="766">
        <f>VLOOKUP($D$3&amp;"_"&amp;I$3,データシート2!$A:$SI,MATCH($G$2&amp;"_"&amp;$C80,データシート2!$A$1:$SI$1,0),0)</f>
        <v>0</v>
      </c>
      <c r="J80" s="766">
        <f>VLOOKUP($D$3&amp;"_"&amp;J$3,データシート2!$A:$SI,MATCH($G$2&amp;"_"&amp;$C80,データシート2!$A$1:$SI$1,0),0)</f>
        <v>0</v>
      </c>
      <c r="K80" s="767">
        <f>VLOOKUP($D$3&amp;"_"&amp;K$3,データシート2!$A:$SI,MATCH($G$2&amp;"_"&amp;$C80,データシート2!$A$1:$SI$1,0),0)</f>
        <v>0</v>
      </c>
      <c r="L80" s="767">
        <f>VLOOKUP($D$3&amp;"_"&amp;L$3,データシート2!$A:$SI,MATCH($G$2&amp;"_"&amp;$C80,データシート2!$A$1:$SI$1,0),0)</f>
        <v>0</v>
      </c>
      <c r="M80" s="767">
        <f>VLOOKUP($D$3&amp;"_"&amp;M$3,データシート2!$A:$SI,MATCH($G$2&amp;"_"&amp;$C80,データシート2!$A$1:$SI$1,0),0)</f>
        <v>0</v>
      </c>
      <c r="N80" s="767">
        <f>VLOOKUP($D$3&amp;"_"&amp;N$3,データシート2!$A:$SI,MATCH($G$2&amp;"_"&amp;$C80,データシート2!$A$1:$SI$1,0),0)</f>
        <v>0</v>
      </c>
      <c r="O80" s="767">
        <f>VLOOKUP($D$3&amp;"_"&amp;O$3,データシート2!$A:$SI,MATCH($G$2&amp;"_"&amp;$C80,データシート2!$A$1:$SI$1,0),0)</f>
        <v>0</v>
      </c>
      <c r="P80" s="767">
        <f>VLOOKUP($D$3&amp;"_"&amp;P$3,データシート2!$A:$SI,MATCH($G$2&amp;"_"&amp;$C80,データシート2!$A$1:$SI$1,0),0)</f>
        <v>0</v>
      </c>
      <c r="Q80" s="768">
        <f>VLOOKUP($D$3&amp;"_"&amp;Q$3,データシート2!$A:$SI,MATCH($G$2&amp;"_"&amp;$C80,データシート2!$A$1:$SI$1,0),0)</f>
        <v>0</v>
      </c>
      <c r="R80" s="937">
        <f>VLOOKUP($D$3&amp;"_"&amp;R$3,データシート2!$A:$SI,MATCH($R$2&amp;"_"&amp;$C80,データシート2!$A$1:$SI$1,0),0)</f>
        <v>0</v>
      </c>
      <c r="S80" s="938">
        <f>VLOOKUP($D$3&amp;"_"&amp;S$3,データシート2!$A:$SI,MATCH($R$2&amp;"_"&amp;$C80,データシート2!$A$1:$SI$1,0),0)</f>
        <v>0</v>
      </c>
      <c r="T80" s="938">
        <f>VLOOKUP($D$3&amp;"_"&amp;T$3,データシート2!$A:$SI,MATCH($R$2&amp;"_"&amp;$C80,データシート2!$A$1:$SI$1,0),0)</f>
        <v>0</v>
      </c>
      <c r="U80" s="938">
        <f>VLOOKUP($D$3&amp;"_"&amp;U$3,データシート2!$A:$SI,MATCH($R$2&amp;"_"&amp;$C80,データシート2!$A$1:$SI$1,0),0)</f>
        <v>0</v>
      </c>
      <c r="V80" s="938">
        <f>VLOOKUP($D$3&amp;"_"&amp;V$3,データシート2!$A:$SI,MATCH($R$2&amp;"_"&amp;$C80,データシート2!$A$1:$SI$1,0),0)</f>
        <v>0</v>
      </c>
      <c r="W80" s="938">
        <f>VLOOKUP($D$3&amp;"_"&amp;W$3,データシート2!$A:$SI,MATCH($R$2&amp;"_"&amp;$C80,データシート2!$A$1:$SI$1,0),0)</f>
        <v>0</v>
      </c>
      <c r="X80" s="938">
        <f>VLOOKUP($D$3&amp;"_"&amp;X$3,データシート2!$A:$SI,MATCH($R$2&amp;"_"&amp;$C80,データシート2!$A$1:$SI$1,0),0)</f>
        <v>0</v>
      </c>
      <c r="Y80" s="938">
        <f>VLOOKUP($D$3&amp;"_"&amp;Y$3,データシート2!$A:$SI,MATCH($R$2&amp;"_"&amp;$C80,データシート2!$A$1:$SI$1,0),0)</f>
        <v>0</v>
      </c>
      <c r="Z80" s="938">
        <f>VLOOKUP($D$3&amp;"_"&amp;Z$3,データシート2!$A:$SI,MATCH($R$2&amp;"_"&amp;$C80,データシート2!$A$1:$SI$1,0),0)</f>
        <v>0</v>
      </c>
      <c r="AA80" s="938">
        <f>VLOOKUP($D$3&amp;"_"&amp;AA$3,データシート2!$A:$SI,MATCH($R$2&amp;"_"&amp;$C80,データシート2!$A$1:$SI$1,0),0)</f>
        <v>0</v>
      </c>
      <c r="AB80" s="939">
        <f>VLOOKUP($D$3&amp;"_"&amp;AB$3,データシート2!$A:$SI,MATCH($R$2&amp;"_"&amp;$C80,データシート2!$A$1:$SI$1,0),0)</f>
        <v>0</v>
      </c>
    </row>
    <row r="81" spans="2:28" s="745" customFormat="1" ht="16.5" customHeight="1">
      <c r="B81" s="737"/>
      <c r="C81" s="762">
        <v>53</v>
      </c>
      <c r="D81" s="763" t="s">
        <v>591</v>
      </c>
      <c r="E81" s="762"/>
      <c r="F81" s="764"/>
      <c r="G81" s="765">
        <f>VLOOKUP($D$3&amp;"_"&amp;G$3,データシート2!$A:$SI,MATCH($G$2&amp;"_"&amp;$C81,データシート2!$A$1:$SI$1,0),0)</f>
        <v>0</v>
      </c>
      <c r="H81" s="766">
        <f>VLOOKUP($D$3&amp;"_"&amp;H$3,データシート2!$A:$SI,MATCH($G$2&amp;"_"&amp;$C81,データシート2!$A$1:$SI$1,0),0)</f>
        <v>0</v>
      </c>
      <c r="I81" s="766">
        <f>VLOOKUP($D$3&amp;"_"&amp;I$3,データシート2!$A:$SI,MATCH($G$2&amp;"_"&amp;$C81,データシート2!$A$1:$SI$1,0),0)</f>
        <v>0</v>
      </c>
      <c r="J81" s="766">
        <f>VLOOKUP($D$3&amp;"_"&amp;J$3,データシート2!$A:$SI,MATCH($G$2&amp;"_"&amp;$C81,データシート2!$A$1:$SI$1,0),0)</f>
        <v>0</v>
      </c>
      <c r="K81" s="767">
        <f>VLOOKUP($D$3&amp;"_"&amp;K$3,データシート2!$A:$SI,MATCH($G$2&amp;"_"&amp;$C81,データシート2!$A$1:$SI$1,0),0)</f>
        <v>0</v>
      </c>
      <c r="L81" s="767">
        <f>VLOOKUP($D$3&amp;"_"&amp;L$3,データシート2!$A:$SI,MATCH($G$2&amp;"_"&amp;$C81,データシート2!$A$1:$SI$1,0),0)</f>
        <v>0</v>
      </c>
      <c r="M81" s="767">
        <f>VLOOKUP($D$3&amp;"_"&amp;M$3,データシート2!$A:$SI,MATCH($G$2&amp;"_"&amp;$C81,データシート2!$A$1:$SI$1,0),0)</f>
        <v>0</v>
      </c>
      <c r="N81" s="767">
        <f>VLOOKUP($D$3&amp;"_"&amp;N$3,データシート2!$A:$SI,MATCH($G$2&amp;"_"&amp;$C81,データシート2!$A$1:$SI$1,0),0)</f>
        <v>0</v>
      </c>
      <c r="O81" s="767">
        <f>VLOOKUP($D$3&amp;"_"&amp;O$3,データシート2!$A:$SI,MATCH($G$2&amp;"_"&amp;$C81,データシート2!$A$1:$SI$1,0),0)</f>
        <v>0</v>
      </c>
      <c r="P81" s="767">
        <f>VLOOKUP($D$3&amp;"_"&amp;P$3,データシート2!$A:$SI,MATCH($G$2&amp;"_"&amp;$C81,データシート2!$A$1:$SI$1,0),0)</f>
        <v>0</v>
      </c>
      <c r="Q81" s="768">
        <f>VLOOKUP($D$3&amp;"_"&amp;Q$3,データシート2!$A:$SI,MATCH($G$2&amp;"_"&amp;$C81,データシート2!$A$1:$SI$1,0),0)</f>
        <v>0</v>
      </c>
      <c r="R81" s="937">
        <f>VLOOKUP($D$3&amp;"_"&amp;R$3,データシート2!$A:$SI,MATCH($R$2&amp;"_"&amp;$C81,データシート2!$A$1:$SI$1,0),0)</f>
        <v>0</v>
      </c>
      <c r="S81" s="938">
        <f>VLOOKUP($D$3&amp;"_"&amp;S$3,データシート2!$A:$SI,MATCH($R$2&amp;"_"&amp;$C81,データシート2!$A$1:$SI$1,0),0)</f>
        <v>0</v>
      </c>
      <c r="T81" s="938">
        <f>VLOOKUP($D$3&amp;"_"&amp;T$3,データシート2!$A:$SI,MATCH($R$2&amp;"_"&amp;$C81,データシート2!$A$1:$SI$1,0),0)</f>
        <v>0</v>
      </c>
      <c r="U81" s="938">
        <f>VLOOKUP($D$3&amp;"_"&amp;U$3,データシート2!$A:$SI,MATCH($R$2&amp;"_"&amp;$C81,データシート2!$A$1:$SI$1,0),0)</f>
        <v>0</v>
      </c>
      <c r="V81" s="938">
        <f>VLOOKUP($D$3&amp;"_"&amp;V$3,データシート2!$A:$SI,MATCH($R$2&amp;"_"&amp;$C81,データシート2!$A$1:$SI$1,0),0)</f>
        <v>0</v>
      </c>
      <c r="W81" s="938">
        <f>VLOOKUP($D$3&amp;"_"&amp;W$3,データシート2!$A:$SI,MATCH($R$2&amp;"_"&amp;$C81,データシート2!$A$1:$SI$1,0),0)</f>
        <v>0</v>
      </c>
      <c r="X81" s="938">
        <f>VLOOKUP($D$3&amp;"_"&amp;X$3,データシート2!$A:$SI,MATCH($R$2&amp;"_"&amp;$C81,データシート2!$A$1:$SI$1,0),0)</f>
        <v>0</v>
      </c>
      <c r="Y81" s="938">
        <f>VLOOKUP($D$3&amp;"_"&amp;Y$3,データシート2!$A:$SI,MATCH($R$2&amp;"_"&amp;$C81,データシート2!$A$1:$SI$1,0),0)</f>
        <v>0</v>
      </c>
      <c r="Z81" s="938">
        <f>VLOOKUP($D$3&amp;"_"&amp;Z$3,データシート2!$A:$SI,MATCH($R$2&amp;"_"&amp;$C81,データシート2!$A$1:$SI$1,0),0)</f>
        <v>0</v>
      </c>
      <c r="AA81" s="938">
        <f>VLOOKUP($D$3&amp;"_"&amp;AA$3,データシート2!$A:$SI,MATCH($R$2&amp;"_"&amp;$C81,データシート2!$A$1:$SI$1,0),0)</f>
        <v>0</v>
      </c>
      <c r="AB81" s="939">
        <f>VLOOKUP($D$3&amp;"_"&amp;AB$3,データシート2!$A:$SI,MATCH($R$2&amp;"_"&amp;$C81,データシート2!$A$1:$SI$1,0),0)</f>
        <v>0</v>
      </c>
    </row>
    <row r="82" spans="2:28" s="745" customFormat="1" ht="16.5" customHeight="1">
      <c r="B82" s="737"/>
      <c r="C82" s="762">
        <v>54</v>
      </c>
      <c r="D82" s="763" t="s">
        <v>592</v>
      </c>
      <c r="E82" s="762"/>
      <c r="F82" s="764"/>
      <c r="G82" s="765">
        <f>VLOOKUP($D$3&amp;"_"&amp;G$3,データシート2!$A:$SI,MATCH($G$2&amp;"_"&amp;$C82,データシート2!$A$1:$SI$1,0),0)</f>
        <v>0</v>
      </c>
      <c r="H82" s="766">
        <f>VLOOKUP($D$3&amp;"_"&amp;H$3,データシート2!$A:$SI,MATCH($G$2&amp;"_"&amp;$C82,データシート2!$A$1:$SI$1,0),0)</f>
        <v>0</v>
      </c>
      <c r="I82" s="766">
        <f>VLOOKUP($D$3&amp;"_"&amp;I$3,データシート2!$A:$SI,MATCH($G$2&amp;"_"&amp;$C82,データシート2!$A$1:$SI$1,0),0)</f>
        <v>0</v>
      </c>
      <c r="J82" s="766">
        <f>VLOOKUP($D$3&amp;"_"&amp;J$3,データシート2!$A:$SI,MATCH($G$2&amp;"_"&amp;$C82,データシート2!$A$1:$SI$1,0),0)</f>
        <v>0</v>
      </c>
      <c r="K82" s="767">
        <f>VLOOKUP($D$3&amp;"_"&amp;K$3,データシート2!$A:$SI,MATCH($G$2&amp;"_"&amp;$C82,データシート2!$A$1:$SI$1,0),0)</f>
        <v>0</v>
      </c>
      <c r="L82" s="767">
        <f>VLOOKUP($D$3&amp;"_"&amp;L$3,データシート2!$A:$SI,MATCH($G$2&amp;"_"&amp;$C82,データシート2!$A$1:$SI$1,0),0)</f>
        <v>0</v>
      </c>
      <c r="M82" s="767">
        <f>VLOOKUP($D$3&amp;"_"&amp;M$3,データシート2!$A:$SI,MATCH($G$2&amp;"_"&amp;$C82,データシート2!$A$1:$SI$1,0),0)</f>
        <v>0</v>
      </c>
      <c r="N82" s="767">
        <f>VLOOKUP($D$3&amp;"_"&amp;N$3,データシート2!$A:$SI,MATCH($G$2&amp;"_"&amp;$C82,データシート2!$A$1:$SI$1,0),0)</f>
        <v>0</v>
      </c>
      <c r="O82" s="767">
        <f>VLOOKUP($D$3&amp;"_"&amp;O$3,データシート2!$A:$SI,MATCH($G$2&amp;"_"&amp;$C82,データシート2!$A$1:$SI$1,0),0)</f>
        <v>0</v>
      </c>
      <c r="P82" s="767">
        <f>VLOOKUP($D$3&amp;"_"&amp;P$3,データシート2!$A:$SI,MATCH($G$2&amp;"_"&amp;$C82,データシート2!$A$1:$SI$1,0),0)</f>
        <v>0</v>
      </c>
      <c r="Q82" s="768">
        <f>VLOOKUP($D$3&amp;"_"&amp;Q$3,データシート2!$A:$SI,MATCH($G$2&amp;"_"&amp;$C82,データシート2!$A$1:$SI$1,0),0)</f>
        <v>0</v>
      </c>
      <c r="R82" s="937">
        <f>VLOOKUP($D$3&amp;"_"&amp;R$3,データシート2!$A:$SI,MATCH($R$2&amp;"_"&amp;$C82,データシート2!$A$1:$SI$1,0),0)</f>
        <v>0</v>
      </c>
      <c r="S82" s="938">
        <f>VLOOKUP($D$3&amp;"_"&amp;S$3,データシート2!$A:$SI,MATCH($R$2&amp;"_"&amp;$C82,データシート2!$A$1:$SI$1,0),0)</f>
        <v>0</v>
      </c>
      <c r="T82" s="938">
        <f>VLOOKUP($D$3&amp;"_"&amp;T$3,データシート2!$A:$SI,MATCH($R$2&amp;"_"&amp;$C82,データシート2!$A$1:$SI$1,0),0)</f>
        <v>0</v>
      </c>
      <c r="U82" s="938">
        <f>VLOOKUP($D$3&amp;"_"&amp;U$3,データシート2!$A:$SI,MATCH($R$2&amp;"_"&amp;$C82,データシート2!$A$1:$SI$1,0),0)</f>
        <v>0</v>
      </c>
      <c r="V82" s="938">
        <f>VLOOKUP($D$3&amp;"_"&amp;V$3,データシート2!$A:$SI,MATCH($R$2&amp;"_"&amp;$C82,データシート2!$A$1:$SI$1,0),0)</f>
        <v>0</v>
      </c>
      <c r="W82" s="938">
        <f>VLOOKUP($D$3&amp;"_"&amp;W$3,データシート2!$A:$SI,MATCH($R$2&amp;"_"&amp;$C82,データシート2!$A$1:$SI$1,0),0)</f>
        <v>0</v>
      </c>
      <c r="X82" s="938">
        <f>VLOOKUP($D$3&amp;"_"&amp;X$3,データシート2!$A:$SI,MATCH($R$2&amp;"_"&amp;$C82,データシート2!$A$1:$SI$1,0),0)</f>
        <v>0</v>
      </c>
      <c r="Y82" s="938">
        <f>VLOOKUP($D$3&amp;"_"&amp;Y$3,データシート2!$A:$SI,MATCH($R$2&amp;"_"&amp;$C82,データシート2!$A$1:$SI$1,0),0)</f>
        <v>0</v>
      </c>
      <c r="Z82" s="938">
        <f>VLOOKUP($D$3&amp;"_"&amp;Z$3,データシート2!$A:$SI,MATCH($R$2&amp;"_"&amp;$C82,データシート2!$A$1:$SI$1,0),0)</f>
        <v>0</v>
      </c>
      <c r="AA82" s="938">
        <f>VLOOKUP($D$3&amp;"_"&amp;AA$3,データシート2!$A:$SI,MATCH($R$2&amp;"_"&amp;$C82,データシート2!$A$1:$SI$1,0),0)</f>
        <v>0</v>
      </c>
      <c r="AB82" s="939">
        <f>VLOOKUP($D$3&amp;"_"&amp;AB$3,データシート2!$A:$SI,MATCH($R$2&amp;"_"&amp;$C82,データシート2!$A$1:$SI$1,0),0)</f>
        <v>0</v>
      </c>
    </row>
    <row r="83" spans="2:28" s="745" customFormat="1" ht="16.5" customHeight="1">
      <c r="B83" s="737"/>
      <c r="C83" s="762">
        <v>55</v>
      </c>
      <c r="D83" s="763" t="s">
        <v>593</v>
      </c>
      <c r="E83" s="762"/>
      <c r="F83" s="764"/>
      <c r="G83" s="765">
        <f>VLOOKUP($D$3&amp;"_"&amp;G$3,データシート2!$A:$SI,MATCH($G$2&amp;"_"&amp;$C83,データシート2!$A$1:$SI$1,0),0)</f>
        <v>0</v>
      </c>
      <c r="H83" s="766">
        <f>VLOOKUP($D$3&amp;"_"&amp;H$3,データシート2!$A:$SI,MATCH($G$2&amp;"_"&amp;$C83,データシート2!$A$1:$SI$1,0),0)</f>
        <v>0</v>
      </c>
      <c r="I83" s="766">
        <f>VLOOKUP($D$3&amp;"_"&amp;I$3,データシート2!$A:$SI,MATCH($G$2&amp;"_"&amp;$C83,データシート2!$A$1:$SI$1,0),0)</f>
        <v>0</v>
      </c>
      <c r="J83" s="766">
        <f>VLOOKUP($D$3&amp;"_"&amp;J$3,データシート2!$A:$SI,MATCH($G$2&amp;"_"&amp;$C83,データシート2!$A$1:$SI$1,0),0)</f>
        <v>0</v>
      </c>
      <c r="K83" s="767">
        <f>VLOOKUP($D$3&amp;"_"&amp;K$3,データシート2!$A:$SI,MATCH($G$2&amp;"_"&amp;$C83,データシート2!$A$1:$SI$1,0),0)</f>
        <v>0</v>
      </c>
      <c r="L83" s="767">
        <f>VLOOKUP($D$3&amp;"_"&amp;L$3,データシート2!$A:$SI,MATCH($G$2&amp;"_"&amp;$C83,データシート2!$A$1:$SI$1,0),0)</f>
        <v>0</v>
      </c>
      <c r="M83" s="767">
        <f>VLOOKUP($D$3&amp;"_"&amp;M$3,データシート2!$A:$SI,MATCH($G$2&amp;"_"&amp;$C83,データシート2!$A$1:$SI$1,0),0)</f>
        <v>0</v>
      </c>
      <c r="N83" s="767">
        <f>VLOOKUP($D$3&amp;"_"&amp;N$3,データシート2!$A:$SI,MATCH($G$2&amp;"_"&amp;$C83,データシート2!$A$1:$SI$1,0),0)</f>
        <v>0</v>
      </c>
      <c r="O83" s="767">
        <f>VLOOKUP($D$3&amp;"_"&amp;O$3,データシート2!$A:$SI,MATCH($G$2&amp;"_"&amp;$C83,データシート2!$A$1:$SI$1,0),0)</f>
        <v>0</v>
      </c>
      <c r="P83" s="767">
        <f>VLOOKUP($D$3&amp;"_"&amp;P$3,データシート2!$A:$SI,MATCH($G$2&amp;"_"&amp;$C83,データシート2!$A$1:$SI$1,0),0)</f>
        <v>0</v>
      </c>
      <c r="Q83" s="768">
        <f>VLOOKUP($D$3&amp;"_"&amp;Q$3,データシート2!$A:$SI,MATCH($G$2&amp;"_"&amp;$C83,データシート2!$A$1:$SI$1,0),0)</f>
        <v>0</v>
      </c>
      <c r="R83" s="937">
        <f>VLOOKUP($D$3&amp;"_"&amp;R$3,データシート2!$A:$SI,MATCH($R$2&amp;"_"&amp;$C83,データシート2!$A$1:$SI$1,0),0)</f>
        <v>0</v>
      </c>
      <c r="S83" s="938">
        <f>VLOOKUP($D$3&amp;"_"&amp;S$3,データシート2!$A:$SI,MATCH($R$2&amp;"_"&amp;$C83,データシート2!$A$1:$SI$1,0),0)</f>
        <v>0</v>
      </c>
      <c r="T83" s="938">
        <f>VLOOKUP($D$3&amp;"_"&amp;T$3,データシート2!$A:$SI,MATCH($R$2&amp;"_"&amp;$C83,データシート2!$A$1:$SI$1,0),0)</f>
        <v>0</v>
      </c>
      <c r="U83" s="938">
        <f>VLOOKUP($D$3&amp;"_"&amp;U$3,データシート2!$A:$SI,MATCH($R$2&amp;"_"&amp;$C83,データシート2!$A$1:$SI$1,0),0)</f>
        <v>0</v>
      </c>
      <c r="V83" s="938">
        <f>VLOOKUP($D$3&amp;"_"&amp;V$3,データシート2!$A:$SI,MATCH($R$2&amp;"_"&amp;$C83,データシート2!$A$1:$SI$1,0),0)</f>
        <v>0</v>
      </c>
      <c r="W83" s="938">
        <f>VLOOKUP($D$3&amp;"_"&amp;W$3,データシート2!$A:$SI,MATCH($R$2&amp;"_"&amp;$C83,データシート2!$A$1:$SI$1,0),0)</f>
        <v>0</v>
      </c>
      <c r="X83" s="938">
        <f>VLOOKUP($D$3&amp;"_"&amp;X$3,データシート2!$A:$SI,MATCH($R$2&amp;"_"&amp;$C83,データシート2!$A$1:$SI$1,0),0)</f>
        <v>0</v>
      </c>
      <c r="Y83" s="938">
        <f>VLOOKUP($D$3&amp;"_"&amp;Y$3,データシート2!$A:$SI,MATCH($R$2&amp;"_"&amp;$C83,データシート2!$A$1:$SI$1,0),0)</f>
        <v>0</v>
      </c>
      <c r="Z83" s="938">
        <f>VLOOKUP($D$3&amp;"_"&amp;Z$3,データシート2!$A:$SI,MATCH($R$2&amp;"_"&amp;$C83,データシート2!$A$1:$SI$1,0),0)</f>
        <v>0</v>
      </c>
      <c r="AA83" s="938">
        <f>VLOOKUP($D$3&amp;"_"&amp;AA$3,データシート2!$A:$SI,MATCH($R$2&amp;"_"&amp;$C83,データシート2!$A$1:$SI$1,0),0)</f>
        <v>0</v>
      </c>
      <c r="AB83" s="939">
        <f>VLOOKUP($D$3&amp;"_"&amp;AB$3,データシート2!$A:$SI,MATCH($R$2&amp;"_"&amp;$C83,データシート2!$A$1:$SI$1,0),0)</f>
        <v>0</v>
      </c>
    </row>
    <row r="84" spans="2:28" s="745" customFormat="1" ht="16.5" customHeight="1">
      <c r="B84" s="737"/>
      <c r="C84" s="762">
        <v>56</v>
      </c>
      <c r="D84" s="763" t="s">
        <v>594</v>
      </c>
      <c r="E84" s="762"/>
      <c r="F84" s="764"/>
      <c r="G84" s="765">
        <f>VLOOKUP($D$3&amp;"_"&amp;G$3,データシート2!$A:$SI,MATCH($G$2&amp;"_"&amp;$C84,データシート2!$A$1:$SI$1,0),0)</f>
        <v>0</v>
      </c>
      <c r="H84" s="766">
        <f>VLOOKUP($D$3&amp;"_"&amp;H$3,データシート2!$A:$SI,MATCH($G$2&amp;"_"&amp;$C84,データシート2!$A$1:$SI$1,0),0)</f>
        <v>0</v>
      </c>
      <c r="I84" s="766">
        <f>VLOOKUP($D$3&amp;"_"&amp;I$3,データシート2!$A:$SI,MATCH($G$2&amp;"_"&amp;$C84,データシート2!$A$1:$SI$1,0),0)</f>
        <v>0</v>
      </c>
      <c r="J84" s="766">
        <f>VLOOKUP($D$3&amp;"_"&amp;J$3,データシート2!$A:$SI,MATCH($G$2&amp;"_"&amp;$C84,データシート2!$A$1:$SI$1,0),0)</f>
        <v>0</v>
      </c>
      <c r="K84" s="767">
        <f>VLOOKUP($D$3&amp;"_"&amp;K$3,データシート2!$A:$SI,MATCH($G$2&amp;"_"&amp;$C84,データシート2!$A$1:$SI$1,0),0)</f>
        <v>0</v>
      </c>
      <c r="L84" s="767">
        <f>VLOOKUP($D$3&amp;"_"&amp;L$3,データシート2!$A:$SI,MATCH($G$2&amp;"_"&amp;$C84,データシート2!$A$1:$SI$1,0),0)</f>
        <v>0</v>
      </c>
      <c r="M84" s="767">
        <f>VLOOKUP($D$3&amp;"_"&amp;M$3,データシート2!$A:$SI,MATCH($G$2&amp;"_"&amp;$C84,データシート2!$A$1:$SI$1,0),0)</f>
        <v>0</v>
      </c>
      <c r="N84" s="767">
        <f>VLOOKUP($D$3&amp;"_"&amp;N$3,データシート2!$A:$SI,MATCH($G$2&amp;"_"&amp;$C84,データシート2!$A$1:$SI$1,0),0)</f>
        <v>0</v>
      </c>
      <c r="O84" s="767">
        <f>VLOOKUP($D$3&amp;"_"&amp;O$3,データシート2!$A:$SI,MATCH($G$2&amp;"_"&amp;$C84,データシート2!$A$1:$SI$1,0),0)</f>
        <v>0</v>
      </c>
      <c r="P84" s="767">
        <f>VLOOKUP($D$3&amp;"_"&amp;P$3,データシート2!$A:$SI,MATCH($G$2&amp;"_"&amp;$C84,データシート2!$A$1:$SI$1,0),0)</f>
        <v>0</v>
      </c>
      <c r="Q84" s="768">
        <f>VLOOKUP($D$3&amp;"_"&amp;Q$3,データシート2!$A:$SI,MATCH($G$2&amp;"_"&amp;$C84,データシート2!$A$1:$SI$1,0),0)</f>
        <v>0</v>
      </c>
      <c r="R84" s="937">
        <f>VLOOKUP($D$3&amp;"_"&amp;R$3,データシート2!$A:$SI,MATCH($R$2&amp;"_"&amp;$C84,データシート2!$A$1:$SI$1,0),0)</f>
        <v>0</v>
      </c>
      <c r="S84" s="938">
        <f>VLOOKUP($D$3&amp;"_"&amp;S$3,データシート2!$A:$SI,MATCH($R$2&amp;"_"&amp;$C84,データシート2!$A$1:$SI$1,0),0)</f>
        <v>0</v>
      </c>
      <c r="T84" s="938">
        <f>VLOOKUP($D$3&amp;"_"&amp;T$3,データシート2!$A:$SI,MATCH($R$2&amp;"_"&amp;$C84,データシート2!$A$1:$SI$1,0),0)</f>
        <v>0</v>
      </c>
      <c r="U84" s="938">
        <f>VLOOKUP($D$3&amp;"_"&amp;U$3,データシート2!$A:$SI,MATCH($R$2&amp;"_"&amp;$C84,データシート2!$A$1:$SI$1,0),0)</f>
        <v>0</v>
      </c>
      <c r="V84" s="938">
        <f>VLOOKUP($D$3&amp;"_"&amp;V$3,データシート2!$A:$SI,MATCH($R$2&amp;"_"&amp;$C84,データシート2!$A$1:$SI$1,0),0)</f>
        <v>0</v>
      </c>
      <c r="W84" s="938">
        <f>VLOOKUP($D$3&amp;"_"&amp;W$3,データシート2!$A:$SI,MATCH($R$2&amp;"_"&amp;$C84,データシート2!$A$1:$SI$1,0),0)</f>
        <v>0</v>
      </c>
      <c r="X84" s="938">
        <f>VLOOKUP($D$3&amp;"_"&amp;X$3,データシート2!$A:$SI,MATCH($R$2&amp;"_"&amp;$C84,データシート2!$A$1:$SI$1,0),0)</f>
        <v>0</v>
      </c>
      <c r="Y84" s="938">
        <f>VLOOKUP($D$3&amp;"_"&amp;Y$3,データシート2!$A:$SI,MATCH($R$2&amp;"_"&amp;$C84,データシート2!$A$1:$SI$1,0),0)</f>
        <v>0</v>
      </c>
      <c r="Z84" s="938">
        <f>VLOOKUP($D$3&amp;"_"&amp;Z$3,データシート2!$A:$SI,MATCH($R$2&amp;"_"&amp;$C84,データシート2!$A$1:$SI$1,0),0)</f>
        <v>0</v>
      </c>
      <c r="AA84" s="938">
        <f>VLOOKUP($D$3&amp;"_"&amp;AA$3,データシート2!$A:$SI,MATCH($R$2&amp;"_"&amp;$C84,データシート2!$A$1:$SI$1,0),0)</f>
        <v>0</v>
      </c>
      <c r="AB84" s="939">
        <f>VLOOKUP($D$3&amp;"_"&amp;AB$3,データシート2!$A:$SI,MATCH($R$2&amp;"_"&amp;$C84,データシート2!$A$1:$SI$1,0),0)</f>
        <v>0</v>
      </c>
    </row>
    <row r="85" spans="2:28" s="745" customFormat="1" ht="16.5" customHeight="1">
      <c r="B85" s="737"/>
      <c r="C85" s="762">
        <v>57</v>
      </c>
      <c r="D85" s="763" t="s">
        <v>595</v>
      </c>
      <c r="E85" s="762"/>
      <c r="F85" s="764"/>
      <c r="G85" s="765">
        <f>VLOOKUP($D$3&amp;"_"&amp;G$3,データシート2!$A:$SI,MATCH($G$2&amp;"_"&amp;$C85,データシート2!$A$1:$SI$1,0),0)</f>
        <v>0</v>
      </c>
      <c r="H85" s="766">
        <f>VLOOKUP($D$3&amp;"_"&amp;H$3,データシート2!$A:$SI,MATCH($G$2&amp;"_"&amp;$C85,データシート2!$A$1:$SI$1,0),0)</f>
        <v>0</v>
      </c>
      <c r="I85" s="766">
        <f>VLOOKUP($D$3&amp;"_"&amp;I$3,データシート2!$A:$SI,MATCH($G$2&amp;"_"&amp;$C85,データシート2!$A$1:$SI$1,0),0)</f>
        <v>0</v>
      </c>
      <c r="J85" s="766">
        <f>VLOOKUP($D$3&amp;"_"&amp;J$3,データシート2!$A:$SI,MATCH($G$2&amp;"_"&amp;$C85,データシート2!$A$1:$SI$1,0),0)</f>
        <v>0</v>
      </c>
      <c r="K85" s="767">
        <f>VLOOKUP($D$3&amp;"_"&amp;K$3,データシート2!$A:$SI,MATCH($G$2&amp;"_"&amp;$C85,データシート2!$A$1:$SI$1,0),0)</f>
        <v>0</v>
      </c>
      <c r="L85" s="767">
        <f>VLOOKUP($D$3&amp;"_"&amp;L$3,データシート2!$A:$SI,MATCH($G$2&amp;"_"&amp;$C85,データシート2!$A$1:$SI$1,0),0)</f>
        <v>0</v>
      </c>
      <c r="M85" s="767">
        <f>VLOOKUP($D$3&amp;"_"&amp;M$3,データシート2!$A:$SI,MATCH($G$2&amp;"_"&amp;$C85,データシート2!$A$1:$SI$1,0),0)</f>
        <v>0</v>
      </c>
      <c r="N85" s="767">
        <f>VLOOKUP($D$3&amp;"_"&amp;N$3,データシート2!$A:$SI,MATCH($G$2&amp;"_"&amp;$C85,データシート2!$A$1:$SI$1,0),0)</f>
        <v>0</v>
      </c>
      <c r="O85" s="767">
        <f>VLOOKUP($D$3&amp;"_"&amp;O$3,データシート2!$A:$SI,MATCH($G$2&amp;"_"&amp;$C85,データシート2!$A$1:$SI$1,0),0)</f>
        <v>0</v>
      </c>
      <c r="P85" s="767">
        <f>VLOOKUP($D$3&amp;"_"&amp;P$3,データシート2!$A:$SI,MATCH($G$2&amp;"_"&amp;$C85,データシート2!$A$1:$SI$1,0),0)</f>
        <v>0</v>
      </c>
      <c r="Q85" s="768">
        <f>VLOOKUP($D$3&amp;"_"&amp;Q$3,データシート2!$A:$SI,MATCH($G$2&amp;"_"&amp;$C85,データシート2!$A$1:$SI$1,0),0)</f>
        <v>0</v>
      </c>
      <c r="R85" s="937">
        <f>VLOOKUP($D$3&amp;"_"&amp;R$3,データシート2!$A:$SI,MATCH($R$2&amp;"_"&amp;$C85,データシート2!$A$1:$SI$1,0),0)</f>
        <v>0</v>
      </c>
      <c r="S85" s="938">
        <f>VLOOKUP($D$3&amp;"_"&amp;S$3,データシート2!$A:$SI,MATCH($R$2&amp;"_"&amp;$C85,データシート2!$A$1:$SI$1,0),0)</f>
        <v>0</v>
      </c>
      <c r="T85" s="938">
        <f>VLOOKUP($D$3&amp;"_"&amp;T$3,データシート2!$A:$SI,MATCH($R$2&amp;"_"&amp;$C85,データシート2!$A$1:$SI$1,0),0)</f>
        <v>0</v>
      </c>
      <c r="U85" s="938">
        <f>VLOOKUP($D$3&amp;"_"&amp;U$3,データシート2!$A:$SI,MATCH($R$2&amp;"_"&amp;$C85,データシート2!$A$1:$SI$1,0),0)</f>
        <v>0</v>
      </c>
      <c r="V85" s="938">
        <f>VLOOKUP($D$3&amp;"_"&amp;V$3,データシート2!$A:$SI,MATCH($R$2&amp;"_"&amp;$C85,データシート2!$A$1:$SI$1,0),0)</f>
        <v>0</v>
      </c>
      <c r="W85" s="938">
        <f>VLOOKUP($D$3&amp;"_"&amp;W$3,データシート2!$A:$SI,MATCH($R$2&amp;"_"&amp;$C85,データシート2!$A$1:$SI$1,0),0)</f>
        <v>0</v>
      </c>
      <c r="X85" s="938">
        <f>VLOOKUP($D$3&amp;"_"&amp;X$3,データシート2!$A:$SI,MATCH($R$2&amp;"_"&amp;$C85,データシート2!$A$1:$SI$1,0),0)</f>
        <v>0</v>
      </c>
      <c r="Y85" s="938">
        <f>VLOOKUP($D$3&amp;"_"&amp;Y$3,データシート2!$A:$SI,MATCH($R$2&amp;"_"&amp;$C85,データシート2!$A$1:$SI$1,0),0)</f>
        <v>0</v>
      </c>
      <c r="Z85" s="938">
        <f>VLOOKUP($D$3&amp;"_"&amp;Z$3,データシート2!$A:$SI,MATCH($R$2&amp;"_"&amp;$C85,データシート2!$A$1:$SI$1,0),0)</f>
        <v>0</v>
      </c>
      <c r="AA85" s="938">
        <f>VLOOKUP($D$3&amp;"_"&amp;AA$3,データシート2!$A:$SI,MATCH($R$2&amp;"_"&amp;$C85,データシート2!$A$1:$SI$1,0),0)</f>
        <v>0</v>
      </c>
      <c r="AB85" s="939">
        <f>VLOOKUP($D$3&amp;"_"&amp;AB$3,データシート2!$A:$SI,MATCH($R$2&amp;"_"&amp;$C85,データシート2!$A$1:$SI$1,0),0)</f>
        <v>0</v>
      </c>
    </row>
    <row r="86" spans="2:28" s="745" customFormat="1" ht="16.5" customHeight="1">
      <c r="B86" s="737"/>
      <c r="C86" s="762">
        <v>58</v>
      </c>
      <c r="D86" s="763" t="s">
        <v>596</v>
      </c>
      <c r="E86" s="762"/>
      <c r="F86" s="764"/>
      <c r="G86" s="765">
        <f>VLOOKUP($D$3&amp;"_"&amp;G$3,データシート2!$A:$SI,MATCH($G$2&amp;"_"&amp;$C86,データシート2!$A$1:$SI$1,0),0)</f>
        <v>0</v>
      </c>
      <c r="H86" s="766">
        <f>VLOOKUP($D$3&amp;"_"&amp;H$3,データシート2!$A:$SI,MATCH($G$2&amp;"_"&amp;$C86,データシート2!$A$1:$SI$1,0),0)</f>
        <v>0</v>
      </c>
      <c r="I86" s="766">
        <f>VLOOKUP($D$3&amp;"_"&amp;I$3,データシート2!$A:$SI,MATCH($G$2&amp;"_"&amp;$C86,データシート2!$A$1:$SI$1,0),0)</f>
        <v>0</v>
      </c>
      <c r="J86" s="766">
        <f>VLOOKUP($D$3&amp;"_"&amp;J$3,データシート2!$A:$SI,MATCH($G$2&amp;"_"&amp;$C86,データシート2!$A$1:$SI$1,0),0)</f>
        <v>0</v>
      </c>
      <c r="K86" s="767">
        <f>VLOOKUP($D$3&amp;"_"&amp;K$3,データシート2!$A:$SI,MATCH($G$2&amp;"_"&amp;$C86,データシート2!$A$1:$SI$1,0),0)</f>
        <v>0</v>
      </c>
      <c r="L86" s="767">
        <f>VLOOKUP($D$3&amp;"_"&amp;L$3,データシート2!$A:$SI,MATCH($G$2&amp;"_"&amp;$C86,データシート2!$A$1:$SI$1,0),0)</f>
        <v>0</v>
      </c>
      <c r="M86" s="767">
        <f>VLOOKUP($D$3&amp;"_"&amp;M$3,データシート2!$A:$SI,MATCH($G$2&amp;"_"&amp;$C86,データシート2!$A$1:$SI$1,0),0)</f>
        <v>0</v>
      </c>
      <c r="N86" s="767">
        <f>VLOOKUP($D$3&amp;"_"&amp;N$3,データシート2!$A:$SI,MATCH($G$2&amp;"_"&amp;$C86,データシート2!$A$1:$SI$1,0),0)</f>
        <v>0</v>
      </c>
      <c r="O86" s="767">
        <f>VLOOKUP($D$3&amp;"_"&amp;O$3,データシート2!$A:$SI,MATCH($G$2&amp;"_"&amp;$C86,データシート2!$A$1:$SI$1,0),0)</f>
        <v>0</v>
      </c>
      <c r="P86" s="767">
        <f>VLOOKUP($D$3&amp;"_"&amp;P$3,データシート2!$A:$SI,MATCH($G$2&amp;"_"&amp;$C86,データシート2!$A$1:$SI$1,0),0)</f>
        <v>0</v>
      </c>
      <c r="Q86" s="768">
        <f>VLOOKUP($D$3&amp;"_"&amp;Q$3,データシート2!$A:$SI,MATCH($G$2&amp;"_"&amp;$C86,データシート2!$A$1:$SI$1,0),0)</f>
        <v>0</v>
      </c>
      <c r="R86" s="937">
        <f>VLOOKUP($D$3&amp;"_"&amp;R$3,データシート2!$A:$SI,MATCH($R$2&amp;"_"&amp;$C86,データシート2!$A$1:$SI$1,0),0)</f>
        <v>0</v>
      </c>
      <c r="S86" s="938">
        <f>VLOOKUP($D$3&amp;"_"&amp;S$3,データシート2!$A:$SI,MATCH($R$2&amp;"_"&amp;$C86,データシート2!$A$1:$SI$1,0),0)</f>
        <v>0</v>
      </c>
      <c r="T86" s="938">
        <f>VLOOKUP($D$3&amp;"_"&amp;T$3,データシート2!$A:$SI,MATCH($R$2&amp;"_"&amp;$C86,データシート2!$A$1:$SI$1,0),0)</f>
        <v>0</v>
      </c>
      <c r="U86" s="938">
        <f>VLOOKUP($D$3&amp;"_"&amp;U$3,データシート2!$A:$SI,MATCH($R$2&amp;"_"&amp;$C86,データシート2!$A$1:$SI$1,0),0)</f>
        <v>0</v>
      </c>
      <c r="V86" s="938">
        <f>VLOOKUP($D$3&amp;"_"&amp;V$3,データシート2!$A:$SI,MATCH($R$2&amp;"_"&amp;$C86,データシート2!$A$1:$SI$1,0),0)</f>
        <v>0</v>
      </c>
      <c r="W86" s="938">
        <f>VLOOKUP($D$3&amp;"_"&amp;W$3,データシート2!$A:$SI,MATCH($R$2&amp;"_"&amp;$C86,データシート2!$A$1:$SI$1,0),0)</f>
        <v>0</v>
      </c>
      <c r="X86" s="938">
        <f>VLOOKUP($D$3&amp;"_"&amp;X$3,データシート2!$A:$SI,MATCH($R$2&amp;"_"&amp;$C86,データシート2!$A$1:$SI$1,0),0)</f>
        <v>0</v>
      </c>
      <c r="Y86" s="938">
        <f>VLOOKUP($D$3&amp;"_"&amp;Y$3,データシート2!$A:$SI,MATCH($R$2&amp;"_"&amp;$C86,データシート2!$A$1:$SI$1,0),0)</f>
        <v>0</v>
      </c>
      <c r="Z86" s="938">
        <f>VLOOKUP($D$3&amp;"_"&amp;Z$3,データシート2!$A:$SI,MATCH($R$2&amp;"_"&amp;$C86,データシート2!$A$1:$SI$1,0),0)</f>
        <v>0</v>
      </c>
      <c r="AA86" s="938">
        <f>VLOOKUP($D$3&amp;"_"&amp;AA$3,データシート2!$A:$SI,MATCH($R$2&amp;"_"&amp;$C86,データシート2!$A$1:$SI$1,0),0)</f>
        <v>0</v>
      </c>
      <c r="AB86" s="939">
        <f>VLOOKUP($D$3&amp;"_"&amp;AB$3,データシート2!$A:$SI,MATCH($R$2&amp;"_"&amp;$C86,データシート2!$A$1:$SI$1,0),0)</f>
        <v>0</v>
      </c>
    </row>
    <row r="87" spans="2:28" s="745" customFormat="1" ht="16.5" customHeight="1">
      <c r="B87" s="737"/>
      <c r="C87" s="762">
        <v>59</v>
      </c>
      <c r="D87" s="763" t="s">
        <v>597</v>
      </c>
      <c r="E87" s="762"/>
      <c r="F87" s="764"/>
      <c r="G87" s="765">
        <f>VLOOKUP($D$3&amp;"_"&amp;G$3,データシート2!$A:$SI,MATCH($G$2&amp;"_"&amp;$C87,データシート2!$A$1:$SI$1,0),0)</f>
        <v>0</v>
      </c>
      <c r="H87" s="766">
        <f>VLOOKUP($D$3&amp;"_"&amp;H$3,データシート2!$A:$SI,MATCH($G$2&amp;"_"&amp;$C87,データシート2!$A$1:$SI$1,0),0)</f>
        <v>0</v>
      </c>
      <c r="I87" s="766">
        <f>VLOOKUP($D$3&amp;"_"&amp;I$3,データシート2!$A:$SI,MATCH($G$2&amp;"_"&amp;$C87,データシート2!$A$1:$SI$1,0),0)</f>
        <v>0</v>
      </c>
      <c r="J87" s="766">
        <f>VLOOKUP($D$3&amp;"_"&amp;J$3,データシート2!$A:$SI,MATCH($G$2&amp;"_"&amp;$C87,データシート2!$A$1:$SI$1,0),0)</f>
        <v>0</v>
      </c>
      <c r="K87" s="767">
        <f>VLOOKUP($D$3&amp;"_"&amp;K$3,データシート2!$A:$SI,MATCH($G$2&amp;"_"&amp;$C87,データシート2!$A$1:$SI$1,0),0)</f>
        <v>0</v>
      </c>
      <c r="L87" s="767">
        <f>VLOOKUP($D$3&amp;"_"&amp;L$3,データシート2!$A:$SI,MATCH($G$2&amp;"_"&amp;$C87,データシート2!$A$1:$SI$1,0),0)</f>
        <v>0</v>
      </c>
      <c r="M87" s="767">
        <f>VLOOKUP($D$3&amp;"_"&amp;M$3,データシート2!$A:$SI,MATCH($G$2&amp;"_"&amp;$C87,データシート2!$A$1:$SI$1,0),0)</f>
        <v>0</v>
      </c>
      <c r="N87" s="767">
        <f>VLOOKUP($D$3&amp;"_"&amp;N$3,データシート2!$A:$SI,MATCH($G$2&amp;"_"&amp;$C87,データシート2!$A$1:$SI$1,0),0)</f>
        <v>0</v>
      </c>
      <c r="O87" s="767">
        <f>VLOOKUP($D$3&amp;"_"&amp;O$3,データシート2!$A:$SI,MATCH($G$2&amp;"_"&amp;$C87,データシート2!$A$1:$SI$1,0),0)</f>
        <v>0</v>
      </c>
      <c r="P87" s="767">
        <f>VLOOKUP($D$3&amp;"_"&amp;P$3,データシート2!$A:$SI,MATCH($G$2&amp;"_"&amp;$C87,データシート2!$A$1:$SI$1,0),0)</f>
        <v>0</v>
      </c>
      <c r="Q87" s="768">
        <f>VLOOKUP($D$3&amp;"_"&amp;Q$3,データシート2!$A:$SI,MATCH($G$2&amp;"_"&amp;$C87,データシート2!$A$1:$SI$1,0),0)</f>
        <v>0</v>
      </c>
      <c r="R87" s="937">
        <f>VLOOKUP($D$3&amp;"_"&amp;R$3,データシート2!$A:$SI,MATCH($R$2&amp;"_"&amp;$C87,データシート2!$A$1:$SI$1,0),0)</f>
        <v>0</v>
      </c>
      <c r="S87" s="938">
        <f>VLOOKUP($D$3&amp;"_"&amp;S$3,データシート2!$A:$SI,MATCH($R$2&amp;"_"&amp;$C87,データシート2!$A$1:$SI$1,0),0)</f>
        <v>0</v>
      </c>
      <c r="T87" s="938">
        <f>VLOOKUP($D$3&amp;"_"&amp;T$3,データシート2!$A:$SI,MATCH($R$2&amp;"_"&amp;$C87,データシート2!$A$1:$SI$1,0),0)</f>
        <v>0</v>
      </c>
      <c r="U87" s="938">
        <f>VLOOKUP($D$3&amp;"_"&amp;U$3,データシート2!$A:$SI,MATCH($R$2&amp;"_"&amp;$C87,データシート2!$A$1:$SI$1,0),0)</f>
        <v>0</v>
      </c>
      <c r="V87" s="938">
        <f>VLOOKUP($D$3&amp;"_"&amp;V$3,データシート2!$A:$SI,MATCH($R$2&amp;"_"&amp;$C87,データシート2!$A$1:$SI$1,0),0)</f>
        <v>0</v>
      </c>
      <c r="W87" s="938">
        <f>VLOOKUP($D$3&amp;"_"&amp;W$3,データシート2!$A:$SI,MATCH($R$2&amp;"_"&amp;$C87,データシート2!$A$1:$SI$1,0),0)</f>
        <v>0</v>
      </c>
      <c r="X87" s="938">
        <f>VLOOKUP($D$3&amp;"_"&amp;X$3,データシート2!$A:$SI,MATCH($R$2&amp;"_"&amp;$C87,データシート2!$A$1:$SI$1,0),0)</f>
        <v>0</v>
      </c>
      <c r="Y87" s="938">
        <f>VLOOKUP($D$3&amp;"_"&amp;Y$3,データシート2!$A:$SI,MATCH($R$2&amp;"_"&amp;$C87,データシート2!$A$1:$SI$1,0),0)</f>
        <v>0</v>
      </c>
      <c r="Z87" s="938">
        <f>VLOOKUP($D$3&amp;"_"&amp;Z$3,データシート2!$A:$SI,MATCH($R$2&amp;"_"&amp;$C87,データシート2!$A$1:$SI$1,0),0)</f>
        <v>0</v>
      </c>
      <c r="AA87" s="938">
        <f>VLOOKUP($D$3&amp;"_"&amp;AA$3,データシート2!$A:$SI,MATCH($R$2&amp;"_"&amp;$C87,データシート2!$A$1:$SI$1,0),0)</f>
        <v>0</v>
      </c>
      <c r="AB87" s="939">
        <f>VLOOKUP($D$3&amp;"_"&amp;AB$3,データシート2!$A:$SI,MATCH($R$2&amp;"_"&amp;$C87,データシート2!$A$1:$SI$1,0),0)</f>
        <v>0</v>
      </c>
    </row>
    <row r="88" spans="2:28" s="745" customFormat="1" ht="16.5" customHeight="1">
      <c r="B88" s="737"/>
      <c r="C88" s="762">
        <v>60</v>
      </c>
      <c r="D88" s="763" t="s">
        <v>598</v>
      </c>
      <c r="E88" s="762"/>
      <c r="F88" s="764"/>
      <c r="G88" s="765">
        <f>VLOOKUP($D$3&amp;"_"&amp;G$3,データシート2!$A:$SI,MATCH($G$2&amp;"_"&amp;$C88,データシート2!$A$1:$SI$1,0),0)</f>
        <v>0</v>
      </c>
      <c r="H88" s="766">
        <f>VLOOKUP($D$3&amp;"_"&amp;H$3,データシート2!$A:$SI,MATCH($G$2&amp;"_"&amp;$C88,データシート2!$A$1:$SI$1,0),0)</f>
        <v>0</v>
      </c>
      <c r="I88" s="766">
        <f>VLOOKUP($D$3&amp;"_"&amp;I$3,データシート2!$A:$SI,MATCH($G$2&amp;"_"&amp;$C88,データシート2!$A$1:$SI$1,0),0)</f>
        <v>0</v>
      </c>
      <c r="J88" s="766">
        <f>VLOOKUP($D$3&amp;"_"&amp;J$3,データシート2!$A:$SI,MATCH($G$2&amp;"_"&amp;$C88,データシート2!$A$1:$SI$1,0),0)</f>
        <v>0</v>
      </c>
      <c r="K88" s="767">
        <f>VLOOKUP($D$3&amp;"_"&amp;K$3,データシート2!$A:$SI,MATCH($G$2&amp;"_"&amp;$C88,データシート2!$A$1:$SI$1,0),0)</f>
        <v>0</v>
      </c>
      <c r="L88" s="767">
        <f>VLOOKUP($D$3&amp;"_"&amp;L$3,データシート2!$A:$SI,MATCH($G$2&amp;"_"&amp;$C88,データシート2!$A$1:$SI$1,0),0)</f>
        <v>0</v>
      </c>
      <c r="M88" s="767">
        <f>VLOOKUP($D$3&amp;"_"&amp;M$3,データシート2!$A:$SI,MATCH($G$2&amp;"_"&amp;$C88,データシート2!$A$1:$SI$1,0),0)</f>
        <v>0</v>
      </c>
      <c r="N88" s="767">
        <f>VLOOKUP($D$3&amp;"_"&amp;N$3,データシート2!$A:$SI,MATCH($G$2&amp;"_"&amp;$C88,データシート2!$A$1:$SI$1,0),0)</f>
        <v>0</v>
      </c>
      <c r="O88" s="767">
        <f>VLOOKUP($D$3&amp;"_"&amp;O$3,データシート2!$A:$SI,MATCH($G$2&amp;"_"&amp;$C88,データシート2!$A$1:$SI$1,0),0)</f>
        <v>0</v>
      </c>
      <c r="P88" s="767">
        <f>VLOOKUP($D$3&amp;"_"&amp;P$3,データシート2!$A:$SI,MATCH($G$2&amp;"_"&amp;$C88,データシート2!$A$1:$SI$1,0),0)</f>
        <v>0</v>
      </c>
      <c r="Q88" s="768">
        <f>VLOOKUP($D$3&amp;"_"&amp;Q$3,データシート2!$A:$SI,MATCH($G$2&amp;"_"&amp;$C88,データシート2!$A$1:$SI$1,0),0)</f>
        <v>0</v>
      </c>
      <c r="R88" s="937">
        <f>VLOOKUP($D$3&amp;"_"&amp;R$3,データシート2!$A:$SI,MATCH($R$2&amp;"_"&amp;$C88,データシート2!$A$1:$SI$1,0),0)</f>
        <v>0</v>
      </c>
      <c r="S88" s="938">
        <f>VLOOKUP($D$3&amp;"_"&amp;S$3,データシート2!$A:$SI,MATCH($R$2&amp;"_"&amp;$C88,データシート2!$A$1:$SI$1,0),0)</f>
        <v>0</v>
      </c>
      <c r="T88" s="938">
        <f>VLOOKUP($D$3&amp;"_"&amp;T$3,データシート2!$A:$SI,MATCH($R$2&amp;"_"&amp;$C88,データシート2!$A$1:$SI$1,0),0)</f>
        <v>0</v>
      </c>
      <c r="U88" s="938">
        <f>VLOOKUP($D$3&amp;"_"&amp;U$3,データシート2!$A:$SI,MATCH($R$2&amp;"_"&amp;$C88,データシート2!$A$1:$SI$1,0),0)</f>
        <v>0</v>
      </c>
      <c r="V88" s="938">
        <f>VLOOKUP($D$3&amp;"_"&amp;V$3,データシート2!$A:$SI,MATCH($R$2&amp;"_"&amp;$C88,データシート2!$A$1:$SI$1,0),0)</f>
        <v>0</v>
      </c>
      <c r="W88" s="938">
        <f>VLOOKUP($D$3&amp;"_"&amp;W$3,データシート2!$A:$SI,MATCH($R$2&amp;"_"&amp;$C88,データシート2!$A$1:$SI$1,0),0)</f>
        <v>0</v>
      </c>
      <c r="X88" s="938">
        <f>VLOOKUP($D$3&amp;"_"&amp;X$3,データシート2!$A:$SI,MATCH($R$2&amp;"_"&amp;$C88,データシート2!$A$1:$SI$1,0),0)</f>
        <v>0</v>
      </c>
      <c r="Y88" s="938">
        <f>VLOOKUP($D$3&amp;"_"&amp;Y$3,データシート2!$A:$SI,MATCH($R$2&amp;"_"&amp;$C88,データシート2!$A$1:$SI$1,0),0)</f>
        <v>0</v>
      </c>
      <c r="Z88" s="938">
        <f>VLOOKUP($D$3&amp;"_"&amp;Z$3,データシート2!$A:$SI,MATCH($R$2&amp;"_"&amp;$C88,データシート2!$A$1:$SI$1,0),0)</f>
        <v>0</v>
      </c>
      <c r="AA88" s="938">
        <f>VLOOKUP($D$3&amp;"_"&amp;AA$3,データシート2!$A:$SI,MATCH($R$2&amp;"_"&amp;$C88,データシート2!$A$1:$SI$1,0),0)</f>
        <v>0</v>
      </c>
      <c r="AB88" s="939">
        <f>VLOOKUP($D$3&amp;"_"&amp;AB$3,データシート2!$A:$SI,MATCH($R$2&amp;"_"&amp;$C88,データシート2!$A$1:$SI$1,0),0)</f>
        <v>0</v>
      </c>
    </row>
    <row r="89" spans="2:28" s="745" customFormat="1" ht="16.5" customHeight="1">
      <c r="B89" s="746"/>
      <c r="C89" s="747">
        <v>61</v>
      </c>
      <c r="D89" s="748" t="s">
        <v>599</v>
      </c>
      <c r="E89" s="747"/>
      <c r="F89" s="749"/>
      <c r="G89" s="750">
        <f>VLOOKUP($D$3&amp;"_"&amp;G$3,データシート2!$A:$SI,MATCH($G$2&amp;"_"&amp;$C89,データシート2!$A$1:$SI$1,0),0)</f>
        <v>0</v>
      </c>
      <c r="H89" s="751">
        <f>VLOOKUP($D$3&amp;"_"&amp;H$3,データシート2!$A:$SI,MATCH($G$2&amp;"_"&amp;$C89,データシート2!$A$1:$SI$1,0),0)</f>
        <v>0</v>
      </c>
      <c r="I89" s="751">
        <f>VLOOKUP($D$3&amp;"_"&amp;I$3,データシート2!$A:$SI,MATCH($G$2&amp;"_"&amp;$C89,データシート2!$A$1:$SI$1,0),0)</f>
        <v>0</v>
      </c>
      <c r="J89" s="751">
        <f>VLOOKUP($D$3&amp;"_"&amp;J$3,データシート2!$A:$SI,MATCH($G$2&amp;"_"&amp;$C89,データシート2!$A$1:$SI$1,0),0)</f>
        <v>0</v>
      </c>
      <c r="K89" s="752">
        <f>VLOOKUP($D$3&amp;"_"&amp;K$3,データシート2!$A:$SI,MATCH($G$2&amp;"_"&amp;$C89,データシート2!$A$1:$SI$1,0),0)</f>
        <v>0</v>
      </c>
      <c r="L89" s="752">
        <f>VLOOKUP($D$3&amp;"_"&amp;L$3,データシート2!$A:$SI,MATCH($G$2&amp;"_"&amp;$C89,データシート2!$A$1:$SI$1,0),0)</f>
        <v>0</v>
      </c>
      <c r="M89" s="752">
        <f>VLOOKUP($D$3&amp;"_"&amp;M$3,データシート2!$A:$SI,MATCH($G$2&amp;"_"&amp;$C89,データシート2!$A$1:$SI$1,0),0)</f>
        <v>0</v>
      </c>
      <c r="N89" s="752">
        <f>VLOOKUP($D$3&amp;"_"&amp;N$3,データシート2!$A:$SI,MATCH($G$2&amp;"_"&amp;$C89,データシート2!$A$1:$SI$1,0),0)</f>
        <v>0</v>
      </c>
      <c r="O89" s="752">
        <f>VLOOKUP($D$3&amp;"_"&amp;O$3,データシート2!$A:$SI,MATCH($G$2&amp;"_"&amp;$C89,データシート2!$A$1:$SI$1,0),0)</f>
        <v>0</v>
      </c>
      <c r="P89" s="752">
        <f>VLOOKUP($D$3&amp;"_"&amp;P$3,データシート2!$A:$SI,MATCH($G$2&amp;"_"&amp;$C89,データシート2!$A$1:$SI$1,0),0)</f>
        <v>0</v>
      </c>
      <c r="Q89" s="753">
        <f>VLOOKUP($D$3&amp;"_"&amp;Q$3,データシート2!$A:$SI,MATCH($G$2&amp;"_"&amp;$C89,データシート2!$A$1:$SI$1,0),0)</f>
        <v>0</v>
      </c>
      <c r="R89" s="930">
        <f>VLOOKUP($D$3&amp;"_"&amp;R$3,データシート2!$A:$SI,MATCH($R$2&amp;"_"&amp;$C89,データシート2!$A$1:$SI$1,0),0)</f>
        <v>0</v>
      </c>
      <c r="S89" s="931">
        <f>VLOOKUP($D$3&amp;"_"&amp;S$3,データシート2!$A:$SI,MATCH($R$2&amp;"_"&amp;$C89,データシート2!$A$1:$SI$1,0),0)</f>
        <v>0</v>
      </c>
      <c r="T89" s="931">
        <f>VLOOKUP($D$3&amp;"_"&amp;T$3,データシート2!$A:$SI,MATCH($R$2&amp;"_"&amp;$C89,データシート2!$A$1:$SI$1,0),0)</f>
        <v>0</v>
      </c>
      <c r="U89" s="931">
        <f>VLOOKUP($D$3&amp;"_"&amp;U$3,データシート2!$A:$SI,MATCH($R$2&amp;"_"&amp;$C89,データシート2!$A$1:$SI$1,0),0)</f>
        <v>0</v>
      </c>
      <c r="V89" s="931">
        <f>VLOOKUP($D$3&amp;"_"&amp;V$3,データシート2!$A:$SI,MATCH($R$2&amp;"_"&amp;$C89,データシート2!$A$1:$SI$1,0),0)</f>
        <v>0</v>
      </c>
      <c r="W89" s="931">
        <f>VLOOKUP($D$3&amp;"_"&amp;W$3,データシート2!$A:$SI,MATCH($R$2&amp;"_"&amp;$C89,データシート2!$A$1:$SI$1,0),0)</f>
        <v>0</v>
      </c>
      <c r="X89" s="931">
        <f>VLOOKUP($D$3&amp;"_"&amp;X$3,データシート2!$A:$SI,MATCH($R$2&amp;"_"&amp;$C89,データシート2!$A$1:$SI$1,0),0)</f>
        <v>0</v>
      </c>
      <c r="Y89" s="931">
        <f>VLOOKUP($D$3&amp;"_"&amp;Y$3,データシート2!$A:$SI,MATCH($R$2&amp;"_"&amp;$C89,データシート2!$A$1:$SI$1,0),0)</f>
        <v>0</v>
      </c>
      <c r="Z89" s="931">
        <f>VLOOKUP($D$3&amp;"_"&amp;Z$3,データシート2!$A:$SI,MATCH($R$2&amp;"_"&amp;$C89,データシート2!$A$1:$SI$1,0),0)</f>
        <v>0</v>
      </c>
      <c r="AA89" s="931">
        <f>VLOOKUP($D$3&amp;"_"&amp;AA$3,データシート2!$A:$SI,MATCH($R$2&amp;"_"&amp;$C89,データシート2!$A$1:$SI$1,0),0)</f>
        <v>0</v>
      </c>
      <c r="AB89" s="932">
        <f>VLOOKUP($D$3&amp;"_"&amp;AB$3,データシート2!$A:$SI,MATCH($R$2&amp;"_"&amp;$C89,データシート2!$A$1:$SI$1,0),0)</f>
        <v>0</v>
      </c>
    </row>
    <row r="90" spans="2:28" s="21" customFormat="1" ht="20.45" customHeight="1">
      <c r="B90" s="729" t="s">
        <v>600</v>
      </c>
      <c r="C90" s="730" t="s">
        <v>601</v>
      </c>
      <c r="D90" s="731"/>
      <c r="E90" s="732"/>
      <c r="F90" s="731"/>
      <c r="G90" s="733">
        <f>VLOOKUP($D$3&amp;"_"&amp;G$3,データシート2!$A:$SI,MATCH($G$2&amp;"_"&amp;$B90,データシート2!$A$1:$SI$1,0),0)</f>
        <v>0</v>
      </c>
      <c r="H90" s="734">
        <f>VLOOKUP($D$3&amp;"_"&amp;H$3,データシート2!$A:$SI,MATCH($G$2&amp;"_"&amp;$B90,データシート2!$A$1:$SI$1,0),0)</f>
        <v>0</v>
      </c>
      <c r="I90" s="734">
        <f>VLOOKUP($D$3&amp;"_"&amp;I$3,データシート2!$A:$SI,MATCH($G$2&amp;"_"&amp;$B90,データシート2!$A$1:$SI$1,0),0)</f>
        <v>0</v>
      </c>
      <c r="J90" s="734">
        <f>VLOOKUP($D$3&amp;"_"&amp;J$3,データシート2!$A:$SI,MATCH($G$2&amp;"_"&amp;$B90,データシート2!$A$1:$SI$1,0),0)</f>
        <v>0</v>
      </c>
      <c r="K90" s="735">
        <f>VLOOKUP($D$3&amp;"_"&amp;K$3,データシート2!$A:$SI,MATCH($G$2&amp;"_"&amp;$B90,データシート2!$A$1:$SI$1,0),0)</f>
        <v>0</v>
      </c>
      <c r="L90" s="735">
        <f>VLOOKUP($D$3&amp;"_"&amp;L$3,データシート2!$A:$SI,MATCH($G$2&amp;"_"&amp;$B90,データシート2!$A$1:$SI$1,0),0)</f>
        <v>0</v>
      </c>
      <c r="M90" s="735">
        <f>VLOOKUP($D$3&amp;"_"&amp;M$3,データシート2!$A:$SI,MATCH($G$2&amp;"_"&amp;$B90,データシート2!$A$1:$SI$1,0),0)</f>
        <v>0</v>
      </c>
      <c r="N90" s="735">
        <f>VLOOKUP($D$3&amp;"_"&amp;N$3,データシート2!$A:$SI,MATCH($G$2&amp;"_"&amp;$B90,データシート2!$A$1:$SI$1,0),0)</f>
        <v>0</v>
      </c>
      <c r="O90" s="735">
        <f>VLOOKUP($D$3&amp;"_"&amp;O$3,データシート2!$A:$SI,MATCH($G$2&amp;"_"&amp;$B90,データシート2!$A$1:$SI$1,0),0)</f>
        <v>0</v>
      </c>
      <c r="P90" s="735">
        <f>VLOOKUP($D$3&amp;"_"&amp;P$3,データシート2!$A:$SI,MATCH($G$2&amp;"_"&amp;$B90,データシート2!$A$1:$SI$1,0),0)</f>
        <v>0</v>
      </c>
      <c r="Q90" s="736">
        <f>VLOOKUP($D$3&amp;"_"&amp;Q$3,データシート2!$A:$SI,MATCH($G$2&amp;"_"&amp;$B90,データシート2!$A$1:$SI$1,0),0)</f>
        <v>0</v>
      </c>
      <c r="R90" s="924">
        <f>VLOOKUP($D$3&amp;"_"&amp;R$3,データシート2!$A:$SI,MATCH($R$2&amp;"_"&amp;$B90,データシート2!$A$1:$SI$1,0),0)</f>
        <v>0</v>
      </c>
      <c r="S90" s="925">
        <f>VLOOKUP($D$3&amp;"_"&amp;S$3,データシート2!$A:$SI,MATCH($R$2&amp;"_"&amp;$B90,データシート2!$A$1:$SI$1,0),0)</f>
        <v>0</v>
      </c>
      <c r="T90" s="925">
        <f>VLOOKUP($D$3&amp;"_"&amp;T$3,データシート2!$A:$SI,MATCH($R$2&amp;"_"&amp;$B90,データシート2!$A$1:$SI$1,0),0)</f>
        <v>0</v>
      </c>
      <c r="U90" s="925">
        <f>VLOOKUP($D$3&amp;"_"&amp;U$3,データシート2!$A:$SI,MATCH($R$2&amp;"_"&amp;$B90,データシート2!$A$1:$SI$1,0),0)</f>
        <v>0</v>
      </c>
      <c r="V90" s="925">
        <f>VLOOKUP($D$3&amp;"_"&amp;V$3,データシート2!$A:$SI,MATCH($R$2&amp;"_"&amp;$B90,データシート2!$A$1:$SI$1,0),0)</f>
        <v>0</v>
      </c>
      <c r="W90" s="925">
        <f>VLOOKUP($D$3&amp;"_"&amp;W$3,データシート2!$A:$SI,MATCH($R$2&amp;"_"&amp;$B90,データシート2!$A$1:$SI$1,0),0)</f>
        <v>0</v>
      </c>
      <c r="X90" s="925">
        <f>VLOOKUP($D$3&amp;"_"&amp;X$3,データシート2!$A:$SI,MATCH($R$2&amp;"_"&amp;$B90,データシート2!$A$1:$SI$1,0),0)</f>
        <v>0</v>
      </c>
      <c r="Y90" s="925">
        <f>VLOOKUP($D$3&amp;"_"&amp;Y$3,データシート2!$A:$SI,MATCH($R$2&amp;"_"&amp;$B90,データシート2!$A$1:$SI$1,0),0)</f>
        <v>0</v>
      </c>
      <c r="Z90" s="925">
        <f>VLOOKUP($D$3&amp;"_"&amp;Z$3,データシート2!$A:$SI,MATCH($R$2&amp;"_"&amp;$B90,データシート2!$A$1:$SI$1,0),0)</f>
        <v>0</v>
      </c>
      <c r="AA90" s="925">
        <f>VLOOKUP($D$3&amp;"_"&amp;AA$3,データシート2!$A:$SI,MATCH($R$2&amp;"_"&amp;$B90,データシート2!$A$1:$SI$1,0),0)</f>
        <v>0</v>
      </c>
      <c r="AB90" s="926">
        <f>VLOOKUP($D$3&amp;"_"&amp;AB$3,データシート2!$A:$SI,MATCH($R$2&amp;"_"&amp;$B90,データシート2!$A$1:$SI$1,0),0)</f>
        <v>0</v>
      </c>
    </row>
    <row r="91" spans="2:28" s="745" customFormat="1" ht="16.5" customHeight="1">
      <c r="B91" s="737"/>
      <c r="C91" s="738">
        <v>62</v>
      </c>
      <c r="D91" s="739" t="s">
        <v>602</v>
      </c>
      <c r="E91" s="738"/>
      <c r="F91" s="740"/>
      <c r="G91" s="754">
        <f>VLOOKUP($D$3&amp;"_"&amp;G$3,データシート2!$A:$SI,MATCH($G$2&amp;"_"&amp;$C91,データシート2!$A$1:$SI$1,0),0)</f>
        <v>0</v>
      </c>
      <c r="H91" s="742">
        <f>VLOOKUP($D$3&amp;"_"&amp;H$3,データシート2!$A:$SI,MATCH($G$2&amp;"_"&amp;$C91,データシート2!$A$1:$SI$1,0),0)</f>
        <v>0</v>
      </c>
      <c r="I91" s="742">
        <f>VLOOKUP($D$3&amp;"_"&amp;I$3,データシート2!$A:$SI,MATCH($G$2&amp;"_"&amp;$C91,データシート2!$A$1:$SI$1,0),0)</f>
        <v>0</v>
      </c>
      <c r="J91" s="742">
        <f>VLOOKUP($D$3&amp;"_"&amp;J$3,データシート2!$A:$SI,MATCH($G$2&amp;"_"&amp;$C91,データシート2!$A$1:$SI$1,0),0)</f>
        <v>0</v>
      </c>
      <c r="K91" s="743">
        <f>VLOOKUP($D$3&amp;"_"&amp;K$3,データシート2!$A:$SI,MATCH($G$2&amp;"_"&amp;$C91,データシート2!$A$1:$SI$1,0),0)</f>
        <v>0</v>
      </c>
      <c r="L91" s="743">
        <f>VLOOKUP($D$3&amp;"_"&amp;L$3,データシート2!$A:$SI,MATCH($G$2&amp;"_"&amp;$C91,データシート2!$A$1:$SI$1,0),0)</f>
        <v>0</v>
      </c>
      <c r="M91" s="743">
        <f>VLOOKUP($D$3&amp;"_"&amp;M$3,データシート2!$A:$SI,MATCH($G$2&amp;"_"&amp;$C91,データシート2!$A$1:$SI$1,0),0)</f>
        <v>0</v>
      </c>
      <c r="N91" s="743">
        <f>VLOOKUP($D$3&amp;"_"&amp;N$3,データシート2!$A:$SI,MATCH($G$2&amp;"_"&amp;$C91,データシート2!$A$1:$SI$1,0),0)</f>
        <v>0</v>
      </c>
      <c r="O91" s="743">
        <f>VLOOKUP($D$3&amp;"_"&amp;O$3,データシート2!$A:$SI,MATCH($G$2&amp;"_"&amp;$C91,データシート2!$A$1:$SI$1,0),0)</f>
        <v>0</v>
      </c>
      <c r="P91" s="743">
        <f>VLOOKUP($D$3&amp;"_"&amp;P$3,データシート2!$A:$SI,MATCH($G$2&amp;"_"&amp;$C91,データシート2!$A$1:$SI$1,0),0)</f>
        <v>0</v>
      </c>
      <c r="Q91" s="744">
        <f>VLOOKUP($D$3&amp;"_"&amp;Q$3,データシート2!$A:$SI,MATCH($G$2&amp;"_"&amp;$C91,データシート2!$A$1:$SI$1,0),0)</f>
        <v>0</v>
      </c>
      <c r="R91" s="933">
        <f>VLOOKUP($D$3&amp;"_"&amp;R$3,データシート2!$A:$SI,MATCH($R$2&amp;"_"&amp;$C91,データシート2!$A$1:$SI$1,0),0)</f>
        <v>0</v>
      </c>
      <c r="S91" s="928">
        <f>VLOOKUP($D$3&amp;"_"&amp;S$3,データシート2!$A:$SI,MATCH($R$2&amp;"_"&amp;$C91,データシート2!$A$1:$SI$1,0),0)</f>
        <v>0</v>
      </c>
      <c r="T91" s="928">
        <f>VLOOKUP($D$3&amp;"_"&amp;T$3,データシート2!$A:$SI,MATCH($R$2&amp;"_"&amp;$C91,データシート2!$A$1:$SI$1,0),0)</f>
        <v>0</v>
      </c>
      <c r="U91" s="928">
        <f>VLOOKUP($D$3&amp;"_"&amp;U$3,データシート2!$A:$SI,MATCH($R$2&amp;"_"&amp;$C91,データシート2!$A$1:$SI$1,0),0)</f>
        <v>0</v>
      </c>
      <c r="V91" s="928">
        <f>VLOOKUP($D$3&amp;"_"&amp;V$3,データシート2!$A:$SI,MATCH($R$2&amp;"_"&amp;$C91,データシート2!$A$1:$SI$1,0),0)</f>
        <v>0</v>
      </c>
      <c r="W91" s="928">
        <f>VLOOKUP($D$3&amp;"_"&amp;W$3,データシート2!$A:$SI,MATCH($R$2&amp;"_"&amp;$C91,データシート2!$A$1:$SI$1,0),0)</f>
        <v>0</v>
      </c>
      <c r="X91" s="928">
        <f>VLOOKUP($D$3&amp;"_"&amp;X$3,データシート2!$A:$SI,MATCH($R$2&amp;"_"&amp;$C91,データシート2!$A$1:$SI$1,0),0)</f>
        <v>0</v>
      </c>
      <c r="Y91" s="928">
        <f>VLOOKUP($D$3&amp;"_"&amp;Y$3,データシート2!$A:$SI,MATCH($R$2&amp;"_"&amp;$C91,データシート2!$A$1:$SI$1,0),0)</f>
        <v>0</v>
      </c>
      <c r="Z91" s="928">
        <f>VLOOKUP($D$3&amp;"_"&amp;Z$3,データシート2!$A:$SI,MATCH($R$2&amp;"_"&amp;$C91,データシート2!$A$1:$SI$1,0),0)</f>
        <v>0</v>
      </c>
      <c r="AA91" s="928">
        <f>VLOOKUP($D$3&amp;"_"&amp;AA$3,データシート2!$A:$SI,MATCH($R$2&amp;"_"&amp;$C91,データシート2!$A$1:$SI$1,0),0)</f>
        <v>0</v>
      </c>
      <c r="AB91" s="929">
        <f>VLOOKUP($D$3&amp;"_"&amp;AB$3,データシート2!$A:$SI,MATCH($R$2&amp;"_"&amp;$C91,データシート2!$A$1:$SI$1,0),0)</f>
        <v>0</v>
      </c>
    </row>
    <row r="92" spans="2:28" s="745" customFormat="1" ht="16.5" customHeight="1">
      <c r="B92" s="737"/>
      <c r="C92" s="762">
        <v>63</v>
      </c>
      <c r="D92" s="763" t="s">
        <v>603</v>
      </c>
      <c r="E92" s="762"/>
      <c r="F92" s="764"/>
      <c r="G92" s="765">
        <f>VLOOKUP($D$3&amp;"_"&amp;G$3,データシート2!$A:$SI,MATCH($G$2&amp;"_"&amp;$C92,データシート2!$A$1:$SI$1,0),0)</f>
        <v>0</v>
      </c>
      <c r="H92" s="766">
        <f>VLOOKUP($D$3&amp;"_"&amp;H$3,データシート2!$A:$SI,MATCH($G$2&amp;"_"&amp;$C92,データシート2!$A$1:$SI$1,0),0)</f>
        <v>0</v>
      </c>
      <c r="I92" s="766">
        <f>VLOOKUP($D$3&amp;"_"&amp;I$3,データシート2!$A:$SI,MATCH($G$2&amp;"_"&amp;$C92,データシート2!$A$1:$SI$1,0),0)</f>
        <v>0</v>
      </c>
      <c r="J92" s="766">
        <f>VLOOKUP($D$3&amp;"_"&amp;J$3,データシート2!$A:$SI,MATCH($G$2&amp;"_"&amp;$C92,データシート2!$A$1:$SI$1,0),0)</f>
        <v>0</v>
      </c>
      <c r="K92" s="767">
        <f>VLOOKUP($D$3&amp;"_"&amp;K$3,データシート2!$A:$SI,MATCH($G$2&amp;"_"&amp;$C92,データシート2!$A$1:$SI$1,0),0)</f>
        <v>0</v>
      </c>
      <c r="L92" s="767">
        <f>VLOOKUP($D$3&amp;"_"&amp;L$3,データシート2!$A:$SI,MATCH($G$2&amp;"_"&amp;$C92,データシート2!$A$1:$SI$1,0),0)</f>
        <v>0</v>
      </c>
      <c r="M92" s="767">
        <f>VLOOKUP($D$3&amp;"_"&amp;M$3,データシート2!$A:$SI,MATCH($G$2&amp;"_"&amp;$C92,データシート2!$A$1:$SI$1,0),0)</f>
        <v>0</v>
      </c>
      <c r="N92" s="767">
        <f>VLOOKUP($D$3&amp;"_"&amp;N$3,データシート2!$A:$SI,MATCH($G$2&amp;"_"&amp;$C92,データシート2!$A$1:$SI$1,0),0)</f>
        <v>0</v>
      </c>
      <c r="O92" s="767">
        <f>VLOOKUP($D$3&amp;"_"&amp;O$3,データシート2!$A:$SI,MATCH($G$2&amp;"_"&amp;$C92,データシート2!$A$1:$SI$1,0),0)</f>
        <v>0</v>
      </c>
      <c r="P92" s="767">
        <f>VLOOKUP($D$3&amp;"_"&amp;P$3,データシート2!$A:$SI,MATCH($G$2&amp;"_"&amp;$C92,データシート2!$A$1:$SI$1,0),0)</f>
        <v>0</v>
      </c>
      <c r="Q92" s="768">
        <f>VLOOKUP($D$3&amp;"_"&amp;Q$3,データシート2!$A:$SI,MATCH($G$2&amp;"_"&amp;$C92,データシート2!$A$1:$SI$1,0),0)</f>
        <v>0</v>
      </c>
      <c r="R92" s="937">
        <f>VLOOKUP($D$3&amp;"_"&amp;R$3,データシート2!$A:$SI,MATCH($R$2&amp;"_"&amp;$C92,データシート2!$A$1:$SI$1,0),0)</f>
        <v>0</v>
      </c>
      <c r="S92" s="938">
        <f>VLOOKUP($D$3&amp;"_"&amp;S$3,データシート2!$A:$SI,MATCH($R$2&amp;"_"&amp;$C92,データシート2!$A$1:$SI$1,0),0)</f>
        <v>0</v>
      </c>
      <c r="T92" s="938">
        <f>VLOOKUP($D$3&amp;"_"&amp;T$3,データシート2!$A:$SI,MATCH($R$2&amp;"_"&amp;$C92,データシート2!$A$1:$SI$1,0),0)</f>
        <v>0</v>
      </c>
      <c r="U92" s="938">
        <f>VLOOKUP($D$3&amp;"_"&amp;U$3,データシート2!$A:$SI,MATCH($R$2&amp;"_"&amp;$C92,データシート2!$A$1:$SI$1,0),0)</f>
        <v>0</v>
      </c>
      <c r="V92" s="938">
        <f>VLOOKUP($D$3&amp;"_"&amp;V$3,データシート2!$A:$SI,MATCH($R$2&amp;"_"&amp;$C92,データシート2!$A$1:$SI$1,0),0)</f>
        <v>0</v>
      </c>
      <c r="W92" s="938">
        <f>VLOOKUP($D$3&amp;"_"&amp;W$3,データシート2!$A:$SI,MATCH($R$2&amp;"_"&amp;$C92,データシート2!$A$1:$SI$1,0),0)</f>
        <v>0</v>
      </c>
      <c r="X92" s="938">
        <f>VLOOKUP($D$3&amp;"_"&amp;X$3,データシート2!$A:$SI,MATCH($R$2&amp;"_"&amp;$C92,データシート2!$A$1:$SI$1,0),0)</f>
        <v>0</v>
      </c>
      <c r="Y92" s="938">
        <f>VLOOKUP($D$3&amp;"_"&amp;Y$3,データシート2!$A:$SI,MATCH($R$2&amp;"_"&amp;$C92,データシート2!$A$1:$SI$1,0),0)</f>
        <v>0</v>
      </c>
      <c r="Z92" s="938">
        <f>VLOOKUP($D$3&amp;"_"&amp;Z$3,データシート2!$A:$SI,MATCH($R$2&amp;"_"&amp;$C92,データシート2!$A$1:$SI$1,0),0)</f>
        <v>0</v>
      </c>
      <c r="AA92" s="938">
        <f>VLOOKUP($D$3&amp;"_"&amp;AA$3,データシート2!$A:$SI,MATCH($R$2&amp;"_"&amp;$C92,データシート2!$A$1:$SI$1,0),0)</f>
        <v>0</v>
      </c>
      <c r="AB92" s="939">
        <f>VLOOKUP($D$3&amp;"_"&amp;AB$3,データシート2!$A:$SI,MATCH($R$2&amp;"_"&amp;$C92,データシート2!$A$1:$SI$1,0),0)</f>
        <v>0</v>
      </c>
    </row>
    <row r="93" spans="2:28" s="745" customFormat="1" ht="16.5" customHeight="1">
      <c r="B93" s="737"/>
      <c r="C93" s="762">
        <v>64</v>
      </c>
      <c r="D93" s="763" t="s">
        <v>604</v>
      </c>
      <c r="E93" s="762"/>
      <c r="F93" s="764"/>
      <c r="G93" s="765">
        <f>VLOOKUP($D$3&amp;"_"&amp;G$3,データシート2!$A:$SI,MATCH($G$2&amp;"_"&amp;$C93,データシート2!$A$1:$SI$1,0),0)</f>
        <v>0</v>
      </c>
      <c r="H93" s="766">
        <f>VLOOKUP($D$3&amp;"_"&amp;H$3,データシート2!$A:$SI,MATCH($G$2&amp;"_"&amp;$C93,データシート2!$A$1:$SI$1,0),0)</f>
        <v>0</v>
      </c>
      <c r="I93" s="766">
        <f>VLOOKUP($D$3&amp;"_"&amp;I$3,データシート2!$A:$SI,MATCH($G$2&amp;"_"&amp;$C93,データシート2!$A$1:$SI$1,0),0)</f>
        <v>0</v>
      </c>
      <c r="J93" s="766">
        <f>VLOOKUP($D$3&amp;"_"&amp;J$3,データシート2!$A:$SI,MATCH($G$2&amp;"_"&amp;$C93,データシート2!$A$1:$SI$1,0),0)</f>
        <v>0</v>
      </c>
      <c r="K93" s="767">
        <f>VLOOKUP($D$3&amp;"_"&amp;K$3,データシート2!$A:$SI,MATCH($G$2&amp;"_"&amp;$C93,データシート2!$A$1:$SI$1,0),0)</f>
        <v>0</v>
      </c>
      <c r="L93" s="767">
        <f>VLOOKUP($D$3&amp;"_"&amp;L$3,データシート2!$A:$SI,MATCH($G$2&amp;"_"&amp;$C93,データシート2!$A$1:$SI$1,0),0)</f>
        <v>0</v>
      </c>
      <c r="M93" s="767">
        <f>VLOOKUP($D$3&amp;"_"&amp;M$3,データシート2!$A:$SI,MATCH($G$2&amp;"_"&amp;$C93,データシート2!$A$1:$SI$1,0),0)</f>
        <v>0</v>
      </c>
      <c r="N93" s="767">
        <f>VLOOKUP($D$3&amp;"_"&amp;N$3,データシート2!$A:$SI,MATCH($G$2&amp;"_"&amp;$C93,データシート2!$A$1:$SI$1,0),0)</f>
        <v>0</v>
      </c>
      <c r="O93" s="767">
        <f>VLOOKUP($D$3&amp;"_"&amp;O$3,データシート2!$A:$SI,MATCH($G$2&amp;"_"&amp;$C93,データシート2!$A$1:$SI$1,0),0)</f>
        <v>0</v>
      </c>
      <c r="P93" s="767">
        <f>VLOOKUP($D$3&amp;"_"&amp;P$3,データシート2!$A:$SI,MATCH($G$2&amp;"_"&amp;$C93,データシート2!$A$1:$SI$1,0),0)</f>
        <v>0</v>
      </c>
      <c r="Q93" s="768">
        <f>VLOOKUP($D$3&amp;"_"&amp;Q$3,データシート2!$A:$SI,MATCH($G$2&amp;"_"&amp;$C93,データシート2!$A$1:$SI$1,0),0)</f>
        <v>0</v>
      </c>
      <c r="R93" s="937">
        <f>VLOOKUP($D$3&amp;"_"&amp;R$3,データシート2!$A:$SI,MATCH($R$2&amp;"_"&amp;$C93,データシート2!$A$1:$SI$1,0),0)</f>
        <v>0</v>
      </c>
      <c r="S93" s="938">
        <f>VLOOKUP($D$3&amp;"_"&amp;S$3,データシート2!$A:$SI,MATCH($R$2&amp;"_"&amp;$C93,データシート2!$A$1:$SI$1,0),0)</f>
        <v>0</v>
      </c>
      <c r="T93" s="938">
        <f>VLOOKUP($D$3&amp;"_"&amp;T$3,データシート2!$A:$SI,MATCH($R$2&amp;"_"&amp;$C93,データシート2!$A$1:$SI$1,0),0)</f>
        <v>0</v>
      </c>
      <c r="U93" s="938">
        <f>VLOOKUP($D$3&amp;"_"&amp;U$3,データシート2!$A:$SI,MATCH($R$2&amp;"_"&amp;$C93,データシート2!$A$1:$SI$1,0),0)</f>
        <v>0</v>
      </c>
      <c r="V93" s="938">
        <f>VLOOKUP($D$3&amp;"_"&amp;V$3,データシート2!$A:$SI,MATCH($R$2&amp;"_"&amp;$C93,データシート2!$A$1:$SI$1,0),0)</f>
        <v>0</v>
      </c>
      <c r="W93" s="938">
        <f>VLOOKUP($D$3&amp;"_"&amp;W$3,データシート2!$A:$SI,MATCH($R$2&amp;"_"&amp;$C93,データシート2!$A$1:$SI$1,0),0)</f>
        <v>0</v>
      </c>
      <c r="X93" s="938">
        <f>VLOOKUP($D$3&amp;"_"&amp;X$3,データシート2!$A:$SI,MATCH($R$2&amp;"_"&amp;$C93,データシート2!$A$1:$SI$1,0),0)</f>
        <v>0</v>
      </c>
      <c r="Y93" s="938">
        <f>VLOOKUP($D$3&amp;"_"&amp;Y$3,データシート2!$A:$SI,MATCH($R$2&amp;"_"&amp;$C93,データシート2!$A$1:$SI$1,0),0)</f>
        <v>0</v>
      </c>
      <c r="Z93" s="938">
        <f>VLOOKUP($D$3&amp;"_"&amp;Z$3,データシート2!$A:$SI,MATCH($R$2&amp;"_"&amp;$C93,データシート2!$A$1:$SI$1,0),0)</f>
        <v>0</v>
      </c>
      <c r="AA93" s="938">
        <f>VLOOKUP($D$3&amp;"_"&amp;AA$3,データシート2!$A:$SI,MATCH($R$2&amp;"_"&amp;$C93,データシート2!$A$1:$SI$1,0),0)</f>
        <v>0</v>
      </c>
      <c r="AB93" s="939">
        <f>VLOOKUP($D$3&amp;"_"&amp;AB$3,データシート2!$A:$SI,MATCH($R$2&amp;"_"&amp;$C93,データシート2!$A$1:$SI$1,0),0)</f>
        <v>0</v>
      </c>
    </row>
    <row r="94" spans="2:28" s="745" customFormat="1" ht="16.5" customHeight="1">
      <c r="B94" s="737"/>
      <c r="C94" s="762">
        <v>65</v>
      </c>
      <c r="D94" s="763" t="s">
        <v>605</v>
      </c>
      <c r="E94" s="762"/>
      <c r="F94" s="764"/>
      <c r="G94" s="765">
        <f>VLOOKUP($D$3&amp;"_"&amp;G$3,データシート2!$A:$SI,MATCH($G$2&amp;"_"&amp;$C94,データシート2!$A$1:$SI$1,0),0)</f>
        <v>0</v>
      </c>
      <c r="H94" s="766">
        <f>VLOOKUP($D$3&amp;"_"&amp;H$3,データシート2!$A:$SI,MATCH($G$2&amp;"_"&amp;$C94,データシート2!$A$1:$SI$1,0),0)</f>
        <v>0</v>
      </c>
      <c r="I94" s="766">
        <f>VLOOKUP($D$3&amp;"_"&amp;I$3,データシート2!$A:$SI,MATCH($G$2&amp;"_"&amp;$C94,データシート2!$A$1:$SI$1,0),0)</f>
        <v>0</v>
      </c>
      <c r="J94" s="766">
        <f>VLOOKUP($D$3&amp;"_"&amp;J$3,データシート2!$A:$SI,MATCH($G$2&amp;"_"&amp;$C94,データシート2!$A$1:$SI$1,0),0)</f>
        <v>0</v>
      </c>
      <c r="K94" s="767">
        <f>VLOOKUP($D$3&amp;"_"&amp;K$3,データシート2!$A:$SI,MATCH($G$2&amp;"_"&amp;$C94,データシート2!$A$1:$SI$1,0),0)</f>
        <v>0</v>
      </c>
      <c r="L94" s="767">
        <f>VLOOKUP($D$3&amp;"_"&amp;L$3,データシート2!$A:$SI,MATCH($G$2&amp;"_"&amp;$C94,データシート2!$A$1:$SI$1,0),0)</f>
        <v>0</v>
      </c>
      <c r="M94" s="767">
        <f>VLOOKUP($D$3&amp;"_"&amp;M$3,データシート2!$A:$SI,MATCH($G$2&amp;"_"&amp;$C94,データシート2!$A$1:$SI$1,0),0)</f>
        <v>0</v>
      </c>
      <c r="N94" s="767">
        <f>VLOOKUP($D$3&amp;"_"&amp;N$3,データシート2!$A:$SI,MATCH($G$2&amp;"_"&amp;$C94,データシート2!$A$1:$SI$1,0),0)</f>
        <v>0</v>
      </c>
      <c r="O94" s="767">
        <f>VLOOKUP($D$3&amp;"_"&amp;O$3,データシート2!$A:$SI,MATCH($G$2&amp;"_"&amp;$C94,データシート2!$A$1:$SI$1,0),0)</f>
        <v>0</v>
      </c>
      <c r="P94" s="767">
        <f>VLOOKUP($D$3&amp;"_"&amp;P$3,データシート2!$A:$SI,MATCH($G$2&amp;"_"&amp;$C94,データシート2!$A$1:$SI$1,0),0)</f>
        <v>0</v>
      </c>
      <c r="Q94" s="768">
        <f>VLOOKUP($D$3&amp;"_"&amp;Q$3,データシート2!$A:$SI,MATCH($G$2&amp;"_"&amp;$C94,データシート2!$A$1:$SI$1,0),0)</f>
        <v>0</v>
      </c>
      <c r="R94" s="937">
        <f>VLOOKUP($D$3&amp;"_"&amp;R$3,データシート2!$A:$SI,MATCH($R$2&amp;"_"&amp;$C94,データシート2!$A$1:$SI$1,0),0)</f>
        <v>0</v>
      </c>
      <c r="S94" s="938">
        <f>VLOOKUP($D$3&amp;"_"&amp;S$3,データシート2!$A:$SI,MATCH($R$2&amp;"_"&amp;$C94,データシート2!$A$1:$SI$1,0),0)</f>
        <v>0</v>
      </c>
      <c r="T94" s="938">
        <f>VLOOKUP($D$3&amp;"_"&amp;T$3,データシート2!$A:$SI,MATCH($R$2&amp;"_"&amp;$C94,データシート2!$A$1:$SI$1,0),0)</f>
        <v>0</v>
      </c>
      <c r="U94" s="938">
        <f>VLOOKUP($D$3&amp;"_"&amp;U$3,データシート2!$A:$SI,MATCH($R$2&amp;"_"&amp;$C94,データシート2!$A$1:$SI$1,0),0)</f>
        <v>0</v>
      </c>
      <c r="V94" s="938">
        <f>VLOOKUP($D$3&amp;"_"&amp;V$3,データシート2!$A:$SI,MATCH($R$2&amp;"_"&amp;$C94,データシート2!$A$1:$SI$1,0),0)</f>
        <v>0</v>
      </c>
      <c r="W94" s="938">
        <f>VLOOKUP($D$3&amp;"_"&amp;W$3,データシート2!$A:$SI,MATCH($R$2&amp;"_"&amp;$C94,データシート2!$A$1:$SI$1,0),0)</f>
        <v>0</v>
      </c>
      <c r="X94" s="938">
        <f>VLOOKUP($D$3&amp;"_"&amp;X$3,データシート2!$A:$SI,MATCH($R$2&amp;"_"&amp;$C94,データシート2!$A$1:$SI$1,0),0)</f>
        <v>0</v>
      </c>
      <c r="Y94" s="938">
        <f>VLOOKUP($D$3&amp;"_"&amp;Y$3,データシート2!$A:$SI,MATCH($R$2&amp;"_"&amp;$C94,データシート2!$A$1:$SI$1,0),0)</f>
        <v>0</v>
      </c>
      <c r="Z94" s="938">
        <f>VLOOKUP($D$3&amp;"_"&amp;Z$3,データシート2!$A:$SI,MATCH($R$2&amp;"_"&amp;$C94,データシート2!$A$1:$SI$1,0),0)</f>
        <v>0</v>
      </c>
      <c r="AA94" s="938">
        <f>VLOOKUP($D$3&amp;"_"&amp;AA$3,データシート2!$A:$SI,MATCH($R$2&amp;"_"&amp;$C94,データシート2!$A$1:$SI$1,0),0)</f>
        <v>0</v>
      </c>
      <c r="AB94" s="939">
        <f>VLOOKUP($D$3&amp;"_"&amp;AB$3,データシート2!$A:$SI,MATCH($R$2&amp;"_"&amp;$C94,データシート2!$A$1:$SI$1,0),0)</f>
        <v>0</v>
      </c>
    </row>
    <row r="95" spans="2:28" s="745" customFormat="1" ht="16.5" customHeight="1">
      <c r="B95" s="737"/>
      <c r="C95" s="762">
        <v>66</v>
      </c>
      <c r="D95" s="763" t="s">
        <v>606</v>
      </c>
      <c r="E95" s="762"/>
      <c r="F95" s="764"/>
      <c r="G95" s="765">
        <f>VLOOKUP($D$3&amp;"_"&amp;G$3,データシート2!$A:$SI,MATCH($G$2&amp;"_"&amp;$C95,データシート2!$A$1:$SI$1,0),0)</f>
        <v>0</v>
      </c>
      <c r="H95" s="766">
        <f>VLOOKUP($D$3&amp;"_"&amp;H$3,データシート2!$A:$SI,MATCH($G$2&amp;"_"&amp;$C95,データシート2!$A$1:$SI$1,0),0)</f>
        <v>0</v>
      </c>
      <c r="I95" s="766">
        <f>VLOOKUP($D$3&amp;"_"&amp;I$3,データシート2!$A:$SI,MATCH($G$2&amp;"_"&amp;$C95,データシート2!$A$1:$SI$1,0),0)</f>
        <v>0</v>
      </c>
      <c r="J95" s="766">
        <f>VLOOKUP($D$3&amp;"_"&amp;J$3,データシート2!$A:$SI,MATCH($G$2&amp;"_"&amp;$C95,データシート2!$A$1:$SI$1,0),0)</f>
        <v>0</v>
      </c>
      <c r="K95" s="767">
        <f>VLOOKUP($D$3&amp;"_"&amp;K$3,データシート2!$A:$SI,MATCH($G$2&amp;"_"&amp;$C95,データシート2!$A$1:$SI$1,0),0)</f>
        <v>0</v>
      </c>
      <c r="L95" s="767">
        <f>VLOOKUP($D$3&amp;"_"&amp;L$3,データシート2!$A:$SI,MATCH($G$2&amp;"_"&amp;$C95,データシート2!$A$1:$SI$1,0),0)</f>
        <v>0</v>
      </c>
      <c r="M95" s="767">
        <f>VLOOKUP($D$3&amp;"_"&amp;M$3,データシート2!$A:$SI,MATCH($G$2&amp;"_"&amp;$C95,データシート2!$A$1:$SI$1,0),0)</f>
        <v>0</v>
      </c>
      <c r="N95" s="767">
        <f>VLOOKUP($D$3&amp;"_"&amp;N$3,データシート2!$A:$SI,MATCH($G$2&amp;"_"&amp;$C95,データシート2!$A$1:$SI$1,0),0)</f>
        <v>0</v>
      </c>
      <c r="O95" s="767">
        <f>VLOOKUP($D$3&amp;"_"&amp;O$3,データシート2!$A:$SI,MATCH($G$2&amp;"_"&amp;$C95,データシート2!$A$1:$SI$1,0),0)</f>
        <v>0</v>
      </c>
      <c r="P95" s="767">
        <f>VLOOKUP($D$3&amp;"_"&amp;P$3,データシート2!$A:$SI,MATCH($G$2&amp;"_"&amp;$C95,データシート2!$A$1:$SI$1,0),0)</f>
        <v>0</v>
      </c>
      <c r="Q95" s="768">
        <f>VLOOKUP($D$3&amp;"_"&amp;Q$3,データシート2!$A:$SI,MATCH($G$2&amp;"_"&amp;$C95,データシート2!$A$1:$SI$1,0),0)</f>
        <v>0</v>
      </c>
      <c r="R95" s="937">
        <f>VLOOKUP($D$3&amp;"_"&amp;R$3,データシート2!$A:$SI,MATCH($R$2&amp;"_"&amp;$C95,データシート2!$A$1:$SI$1,0),0)</f>
        <v>0</v>
      </c>
      <c r="S95" s="938">
        <f>VLOOKUP($D$3&amp;"_"&amp;S$3,データシート2!$A:$SI,MATCH($R$2&amp;"_"&amp;$C95,データシート2!$A$1:$SI$1,0),0)</f>
        <v>0</v>
      </c>
      <c r="T95" s="938">
        <f>VLOOKUP($D$3&amp;"_"&amp;T$3,データシート2!$A:$SI,MATCH($R$2&amp;"_"&amp;$C95,データシート2!$A$1:$SI$1,0),0)</f>
        <v>0</v>
      </c>
      <c r="U95" s="938">
        <f>VLOOKUP($D$3&amp;"_"&amp;U$3,データシート2!$A:$SI,MATCH($R$2&amp;"_"&amp;$C95,データシート2!$A$1:$SI$1,0),0)</f>
        <v>0</v>
      </c>
      <c r="V95" s="938">
        <f>VLOOKUP($D$3&amp;"_"&amp;V$3,データシート2!$A:$SI,MATCH($R$2&amp;"_"&amp;$C95,データシート2!$A$1:$SI$1,0),0)</f>
        <v>0</v>
      </c>
      <c r="W95" s="938">
        <f>VLOOKUP($D$3&amp;"_"&amp;W$3,データシート2!$A:$SI,MATCH($R$2&amp;"_"&amp;$C95,データシート2!$A$1:$SI$1,0),0)</f>
        <v>0</v>
      </c>
      <c r="X95" s="938">
        <f>VLOOKUP($D$3&amp;"_"&amp;X$3,データシート2!$A:$SI,MATCH($R$2&amp;"_"&amp;$C95,データシート2!$A$1:$SI$1,0),0)</f>
        <v>0</v>
      </c>
      <c r="Y95" s="938">
        <f>VLOOKUP($D$3&amp;"_"&amp;Y$3,データシート2!$A:$SI,MATCH($R$2&amp;"_"&amp;$C95,データシート2!$A$1:$SI$1,0),0)</f>
        <v>0</v>
      </c>
      <c r="Z95" s="938">
        <f>VLOOKUP($D$3&amp;"_"&amp;Z$3,データシート2!$A:$SI,MATCH($R$2&amp;"_"&amp;$C95,データシート2!$A$1:$SI$1,0),0)</f>
        <v>0</v>
      </c>
      <c r="AA95" s="938">
        <f>VLOOKUP($D$3&amp;"_"&amp;AA$3,データシート2!$A:$SI,MATCH($R$2&amp;"_"&amp;$C95,データシート2!$A$1:$SI$1,0),0)</f>
        <v>0</v>
      </c>
      <c r="AB95" s="939">
        <f>VLOOKUP($D$3&amp;"_"&amp;AB$3,データシート2!$A:$SI,MATCH($R$2&amp;"_"&amp;$C95,データシート2!$A$1:$SI$1,0),0)</f>
        <v>0</v>
      </c>
    </row>
    <row r="96" spans="2:28" s="745" customFormat="1" ht="16.5" customHeight="1">
      <c r="B96" s="746"/>
      <c r="C96" s="747">
        <v>67</v>
      </c>
      <c r="D96" s="748" t="s">
        <v>607</v>
      </c>
      <c r="E96" s="747"/>
      <c r="F96" s="749"/>
      <c r="G96" s="750">
        <f>VLOOKUP($D$3&amp;"_"&amp;G$3,データシート2!$A:$SI,MATCH($G$2&amp;"_"&amp;$C96,データシート2!$A$1:$SI$1,0),0)</f>
        <v>0</v>
      </c>
      <c r="H96" s="751">
        <f>VLOOKUP($D$3&amp;"_"&amp;H$3,データシート2!$A:$SI,MATCH($G$2&amp;"_"&amp;$C96,データシート2!$A$1:$SI$1,0),0)</f>
        <v>0</v>
      </c>
      <c r="I96" s="751">
        <f>VLOOKUP($D$3&amp;"_"&amp;I$3,データシート2!$A:$SI,MATCH($G$2&amp;"_"&amp;$C96,データシート2!$A$1:$SI$1,0),0)</f>
        <v>0</v>
      </c>
      <c r="J96" s="751">
        <f>VLOOKUP($D$3&amp;"_"&amp;J$3,データシート2!$A:$SI,MATCH($G$2&amp;"_"&amp;$C96,データシート2!$A$1:$SI$1,0),0)</f>
        <v>0</v>
      </c>
      <c r="K96" s="752">
        <f>VLOOKUP($D$3&amp;"_"&amp;K$3,データシート2!$A:$SI,MATCH($G$2&amp;"_"&amp;$C96,データシート2!$A$1:$SI$1,0),0)</f>
        <v>0</v>
      </c>
      <c r="L96" s="752">
        <f>VLOOKUP($D$3&amp;"_"&amp;L$3,データシート2!$A:$SI,MATCH($G$2&amp;"_"&amp;$C96,データシート2!$A$1:$SI$1,0),0)</f>
        <v>0</v>
      </c>
      <c r="M96" s="752">
        <f>VLOOKUP($D$3&amp;"_"&amp;M$3,データシート2!$A:$SI,MATCH($G$2&amp;"_"&amp;$C96,データシート2!$A$1:$SI$1,0),0)</f>
        <v>0</v>
      </c>
      <c r="N96" s="752">
        <f>VLOOKUP($D$3&amp;"_"&amp;N$3,データシート2!$A:$SI,MATCH($G$2&amp;"_"&amp;$C96,データシート2!$A$1:$SI$1,0),0)</f>
        <v>0</v>
      </c>
      <c r="O96" s="752">
        <f>VLOOKUP($D$3&amp;"_"&amp;O$3,データシート2!$A:$SI,MATCH($G$2&amp;"_"&amp;$C96,データシート2!$A$1:$SI$1,0),0)</f>
        <v>0</v>
      </c>
      <c r="P96" s="752">
        <f>VLOOKUP($D$3&amp;"_"&amp;P$3,データシート2!$A:$SI,MATCH($G$2&amp;"_"&amp;$C96,データシート2!$A$1:$SI$1,0),0)</f>
        <v>0</v>
      </c>
      <c r="Q96" s="753">
        <f>VLOOKUP($D$3&amp;"_"&amp;Q$3,データシート2!$A:$SI,MATCH($G$2&amp;"_"&amp;$C96,データシート2!$A$1:$SI$1,0),0)</f>
        <v>0</v>
      </c>
      <c r="R96" s="930">
        <f>VLOOKUP($D$3&amp;"_"&amp;R$3,データシート2!$A:$SI,MATCH($R$2&amp;"_"&amp;$C96,データシート2!$A$1:$SI$1,0),0)</f>
        <v>0</v>
      </c>
      <c r="S96" s="931">
        <f>VLOOKUP($D$3&amp;"_"&amp;S$3,データシート2!$A:$SI,MATCH($R$2&amp;"_"&amp;$C96,データシート2!$A$1:$SI$1,0),0)</f>
        <v>0</v>
      </c>
      <c r="T96" s="931">
        <f>VLOOKUP($D$3&amp;"_"&amp;T$3,データシート2!$A:$SI,MATCH($R$2&amp;"_"&amp;$C96,データシート2!$A$1:$SI$1,0),0)</f>
        <v>0</v>
      </c>
      <c r="U96" s="931">
        <f>VLOOKUP($D$3&amp;"_"&amp;U$3,データシート2!$A:$SI,MATCH($R$2&amp;"_"&amp;$C96,データシート2!$A$1:$SI$1,0),0)</f>
        <v>0</v>
      </c>
      <c r="V96" s="931">
        <f>VLOOKUP($D$3&amp;"_"&amp;V$3,データシート2!$A:$SI,MATCH($R$2&amp;"_"&amp;$C96,データシート2!$A$1:$SI$1,0),0)</f>
        <v>0</v>
      </c>
      <c r="W96" s="931">
        <f>VLOOKUP($D$3&amp;"_"&amp;W$3,データシート2!$A:$SI,MATCH($R$2&amp;"_"&amp;$C96,データシート2!$A$1:$SI$1,0),0)</f>
        <v>0</v>
      </c>
      <c r="X96" s="931">
        <f>VLOOKUP($D$3&amp;"_"&amp;X$3,データシート2!$A:$SI,MATCH($R$2&amp;"_"&amp;$C96,データシート2!$A$1:$SI$1,0),0)</f>
        <v>0</v>
      </c>
      <c r="Y96" s="931">
        <f>VLOOKUP($D$3&amp;"_"&amp;Y$3,データシート2!$A:$SI,MATCH($R$2&amp;"_"&amp;$C96,データシート2!$A$1:$SI$1,0),0)</f>
        <v>0</v>
      </c>
      <c r="Z96" s="931">
        <f>VLOOKUP($D$3&amp;"_"&amp;Z$3,データシート2!$A:$SI,MATCH($R$2&amp;"_"&amp;$C96,データシート2!$A$1:$SI$1,0),0)</f>
        <v>0</v>
      </c>
      <c r="AA96" s="931">
        <f>VLOOKUP($D$3&amp;"_"&amp;AA$3,データシート2!$A:$SI,MATCH($R$2&amp;"_"&amp;$C96,データシート2!$A$1:$SI$1,0),0)</f>
        <v>0</v>
      </c>
      <c r="AB96" s="932">
        <f>VLOOKUP($D$3&amp;"_"&amp;AB$3,データシート2!$A:$SI,MATCH($R$2&amp;"_"&amp;$C96,データシート2!$A$1:$SI$1,0),0)</f>
        <v>0</v>
      </c>
    </row>
    <row r="97" spans="2:28" s="21" customFormat="1" ht="20.45" customHeight="1">
      <c r="B97" s="729" t="s">
        <v>608</v>
      </c>
      <c r="C97" s="730" t="s">
        <v>609</v>
      </c>
      <c r="D97" s="731"/>
      <c r="E97" s="732"/>
      <c r="F97" s="731"/>
      <c r="G97" s="733">
        <f>VLOOKUP($D$3&amp;"_"&amp;G$3,データシート2!$A:$SI,MATCH($G$2&amp;"_"&amp;$B97,データシート2!$A$1:$SI$1,0),0)</f>
        <v>0</v>
      </c>
      <c r="H97" s="734">
        <f>VLOOKUP($D$3&amp;"_"&amp;H$3,データシート2!$A:$SI,MATCH($G$2&amp;"_"&amp;$B97,データシート2!$A$1:$SI$1,0),0)</f>
        <v>0</v>
      </c>
      <c r="I97" s="734">
        <f>VLOOKUP($D$3&amp;"_"&amp;I$3,データシート2!$A:$SI,MATCH($G$2&amp;"_"&amp;$B97,データシート2!$A$1:$SI$1,0),0)</f>
        <v>0</v>
      </c>
      <c r="J97" s="734">
        <f>VLOOKUP($D$3&amp;"_"&amp;J$3,データシート2!$A:$SI,MATCH($G$2&amp;"_"&amp;$B97,データシート2!$A$1:$SI$1,0),0)</f>
        <v>0</v>
      </c>
      <c r="K97" s="735">
        <f>VLOOKUP($D$3&amp;"_"&amp;K$3,データシート2!$A:$SI,MATCH($G$2&amp;"_"&amp;$B97,データシート2!$A$1:$SI$1,0),0)</f>
        <v>0</v>
      </c>
      <c r="L97" s="735">
        <f>VLOOKUP($D$3&amp;"_"&amp;L$3,データシート2!$A:$SI,MATCH($G$2&amp;"_"&amp;$B97,データシート2!$A$1:$SI$1,0),0)</f>
        <v>0</v>
      </c>
      <c r="M97" s="735">
        <f>VLOOKUP($D$3&amp;"_"&amp;M$3,データシート2!$A:$SI,MATCH($G$2&amp;"_"&amp;$B97,データシート2!$A$1:$SI$1,0),0)</f>
        <v>0</v>
      </c>
      <c r="N97" s="735">
        <f>VLOOKUP($D$3&amp;"_"&amp;N$3,データシート2!$A:$SI,MATCH($G$2&amp;"_"&amp;$B97,データシート2!$A$1:$SI$1,0),0)</f>
        <v>0</v>
      </c>
      <c r="O97" s="735">
        <f>VLOOKUP($D$3&amp;"_"&amp;O$3,データシート2!$A:$SI,MATCH($G$2&amp;"_"&amp;$B97,データシート2!$A$1:$SI$1,0),0)</f>
        <v>0</v>
      </c>
      <c r="P97" s="735">
        <f>VLOOKUP($D$3&amp;"_"&amp;P$3,データシート2!$A:$SI,MATCH($G$2&amp;"_"&amp;$B97,データシート2!$A$1:$SI$1,0),0)</f>
        <v>0</v>
      </c>
      <c r="Q97" s="736">
        <f>VLOOKUP($D$3&amp;"_"&amp;Q$3,データシート2!$A:$SI,MATCH($G$2&amp;"_"&amp;$B97,データシート2!$A$1:$SI$1,0),0)</f>
        <v>0</v>
      </c>
      <c r="R97" s="924">
        <f>VLOOKUP($D$3&amp;"_"&amp;R$3,データシート2!$A:$SI,MATCH($R$2&amp;"_"&amp;$B97,データシート2!$A$1:$SI$1,0),0)</f>
        <v>0</v>
      </c>
      <c r="S97" s="925">
        <f>VLOOKUP($D$3&amp;"_"&amp;S$3,データシート2!$A:$SI,MATCH($R$2&amp;"_"&amp;$B97,データシート2!$A$1:$SI$1,0),0)</f>
        <v>0</v>
      </c>
      <c r="T97" s="925">
        <f>VLOOKUP($D$3&amp;"_"&amp;T$3,データシート2!$A:$SI,MATCH($R$2&amp;"_"&amp;$B97,データシート2!$A$1:$SI$1,0),0)</f>
        <v>0</v>
      </c>
      <c r="U97" s="925">
        <f>VLOOKUP($D$3&amp;"_"&amp;U$3,データシート2!$A:$SI,MATCH($R$2&amp;"_"&amp;$B97,データシート2!$A$1:$SI$1,0),0)</f>
        <v>0</v>
      </c>
      <c r="V97" s="925">
        <f>VLOOKUP($D$3&amp;"_"&amp;V$3,データシート2!$A:$SI,MATCH($R$2&amp;"_"&amp;$B97,データシート2!$A$1:$SI$1,0),0)</f>
        <v>0</v>
      </c>
      <c r="W97" s="925">
        <f>VLOOKUP($D$3&amp;"_"&amp;W$3,データシート2!$A:$SI,MATCH($R$2&amp;"_"&amp;$B97,データシート2!$A$1:$SI$1,0),0)</f>
        <v>0</v>
      </c>
      <c r="X97" s="925">
        <f>VLOOKUP($D$3&amp;"_"&amp;X$3,データシート2!$A:$SI,MATCH($R$2&amp;"_"&amp;$B97,データシート2!$A$1:$SI$1,0),0)</f>
        <v>0</v>
      </c>
      <c r="Y97" s="925">
        <f>VLOOKUP($D$3&amp;"_"&amp;Y$3,データシート2!$A:$SI,MATCH($R$2&amp;"_"&amp;$B97,データシート2!$A$1:$SI$1,0),0)</f>
        <v>0</v>
      </c>
      <c r="Z97" s="925">
        <f>VLOOKUP($D$3&amp;"_"&amp;Z$3,データシート2!$A:$SI,MATCH($R$2&amp;"_"&amp;$B97,データシート2!$A$1:$SI$1,0),0)</f>
        <v>0</v>
      </c>
      <c r="AA97" s="925">
        <f>VLOOKUP($D$3&amp;"_"&amp;AA$3,データシート2!$A:$SI,MATCH($R$2&amp;"_"&amp;$B97,データシート2!$A$1:$SI$1,0),0)</f>
        <v>0</v>
      </c>
      <c r="AB97" s="926">
        <f>VLOOKUP($D$3&amp;"_"&amp;AB$3,データシート2!$A:$SI,MATCH($R$2&amp;"_"&amp;$B97,データシート2!$A$1:$SI$1,0),0)</f>
        <v>0</v>
      </c>
    </row>
    <row r="98" spans="2:28" s="745" customFormat="1" ht="16.5" customHeight="1">
      <c r="B98" s="737"/>
      <c r="C98" s="738">
        <v>68</v>
      </c>
      <c r="D98" s="739" t="s">
        <v>610</v>
      </c>
      <c r="E98" s="738"/>
      <c r="F98" s="740"/>
      <c r="G98" s="754">
        <f>VLOOKUP($D$3&amp;"_"&amp;G$3,データシート2!$A:$SI,MATCH($G$2&amp;"_"&amp;$C98,データシート2!$A$1:$SI$1,0),0)</f>
        <v>0</v>
      </c>
      <c r="H98" s="742">
        <f>VLOOKUP($D$3&amp;"_"&amp;H$3,データシート2!$A:$SI,MATCH($G$2&amp;"_"&amp;$C98,データシート2!$A$1:$SI$1,0),0)</f>
        <v>0</v>
      </c>
      <c r="I98" s="742">
        <f>VLOOKUP($D$3&amp;"_"&amp;I$3,データシート2!$A:$SI,MATCH($G$2&amp;"_"&amp;$C98,データシート2!$A$1:$SI$1,0),0)</f>
        <v>0</v>
      </c>
      <c r="J98" s="742">
        <f>VLOOKUP($D$3&amp;"_"&amp;J$3,データシート2!$A:$SI,MATCH($G$2&amp;"_"&amp;$C98,データシート2!$A$1:$SI$1,0),0)</f>
        <v>0</v>
      </c>
      <c r="K98" s="743">
        <f>VLOOKUP($D$3&amp;"_"&amp;K$3,データシート2!$A:$SI,MATCH($G$2&amp;"_"&amp;$C98,データシート2!$A$1:$SI$1,0),0)</f>
        <v>0</v>
      </c>
      <c r="L98" s="743">
        <f>VLOOKUP($D$3&amp;"_"&amp;L$3,データシート2!$A:$SI,MATCH($G$2&amp;"_"&amp;$C98,データシート2!$A$1:$SI$1,0),0)</f>
        <v>0</v>
      </c>
      <c r="M98" s="743">
        <f>VLOOKUP($D$3&amp;"_"&amp;M$3,データシート2!$A:$SI,MATCH($G$2&amp;"_"&amp;$C98,データシート2!$A$1:$SI$1,0),0)</f>
        <v>0</v>
      </c>
      <c r="N98" s="743">
        <f>VLOOKUP($D$3&amp;"_"&amp;N$3,データシート2!$A:$SI,MATCH($G$2&amp;"_"&amp;$C98,データシート2!$A$1:$SI$1,0),0)</f>
        <v>0</v>
      </c>
      <c r="O98" s="743">
        <f>VLOOKUP($D$3&amp;"_"&amp;O$3,データシート2!$A:$SI,MATCH($G$2&amp;"_"&amp;$C98,データシート2!$A$1:$SI$1,0),0)</f>
        <v>0</v>
      </c>
      <c r="P98" s="743">
        <f>VLOOKUP($D$3&amp;"_"&amp;P$3,データシート2!$A:$SI,MATCH($G$2&amp;"_"&amp;$C98,データシート2!$A$1:$SI$1,0),0)</f>
        <v>0</v>
      </c>
      <c r="Q98" s="744">
        <f>VLOOKUP($D$3&amp;"_"&amp;Q$3,データシート2!$A:$SI,MATCH($G$2&amp;"_"&amp;$C98,データシート2!$A$1:$SI$1,0),0)</f>
        <v>0</v>
      </c>
      <c r="R98" s="933">
        <f>VLOOKUP($D$3&amp;"_"&amp;R$3,データシート2!$A:$SI,MATCH($R$2&amp;"_"&amp;$C98,データシート2!$A$1:$SI$1,0),0)</f>
        <v>0</v>
      </c>
      <c r="S98" s="928">
        <f>VLOOKUP($D$3&amp;"_"&amp;S$3,データシート2!$A:$SI,MATCH($R$2&amp;"_"&amp;$C98,データシート2!$A$1:$SI$1,0),0)</f>
        <v>0</v>
      </c>
      <c r="T98" s="928">
        <f>VLOOKUP($D$3&amp;"_"&amp;T$3,データシート2!$A:$SI,MATCH($R$2&amp;"_"&amp;$C98,データシート2!$A$1:$SI$1,0),0)</f>
        <v>0</v>
      </c>
      <c r="U98" s="928">
        <f>VLOOKUP($D$3&amp;"_"&amp;U$3,データシート2!$A:$SI,MATCH($R$2&amp;"_"&amp;$C98,データシート2!$A$1:$SI$1,0),0)</f>
        <v>0</v>
      </c>
      <c r="V98" s="928">
        <f>VLOOKUP($D$3&amp;"_"&amp;V$3,データシート2!$A:$SI,MATCH($R$2&amp;"_"&amp;$C98,データシート2!$A$1:$SI$1,0),0)</f>
        <v>0</v>
      </c>
      <c r="W98" s="928">
        <f>VLOOKUP($D$3&amp;"_"&amp;W$3,データシート2!$A:$SI,MATCH($R$2&amp;"_"&amp;$C98,データシート2!$A$1:$SI$1,0),0)</f>
        <v>0</v>
      </c>
      <c r="X98" s="928">
        <f>VLOOKUP($D$3&amp;"_"&amp;X$3,データシート2!$A:$SI,MATCH($R$2&amp;"_"&amp;$C98,データシート2!$A$1:$SI$1,0),0)</f>
        <v>0</v>
      </c>
      <c r="Y98" s="928">
        <f>VLOOKUP($D$3&amp;"_"&amp;Y$3,データシート2!$A:$SI,MATCH($R$2&amp;"_"&amp;$C98,データシート2!$A$1:$SI$1,0),0)</f>
        <v>0</v>
      </c>
      <c r="Z98" s="928">
        <f>VLOOKUP($D$3&amp;"_"&amp;Z$3,データシート2!$A:$SI,MATCH($R$2&amp;"_"&amp;$C98,データシート2!$A$1:$SI$1,0),0)</f>
        <v>0</v>
      </c>
      <c r="AA98" s="928">
        <f>VLOOKUP($D$3&amp;"_"&amp;AA$3,データシート2!$A:$SI,MATCH($R$2&amp;"_"&amp;$C98,データシート2!$A$1:$SI$1,0),0)</f>
        <v>0</v>
      </c>
      <c r="AB98" s="929">
        <f>VLOOKUP($D$3&amp;"_"&amp;AB$3,データシート2!$A:$SI,MATCH($R$2&amp;"_"&amp;$C98,データシート2!$A$1:$SI$1,0),0)</f>
        <v>0</v>
      </c>
    </row>
    <row r="99" spans="2:28" s="745" customFormat="1" ht="16.5" customHeight="1">
      <c r="B99" s="737"/>
      <c r="C99" s="762">
        <v>69</v>
      </c>
      <c r="D99" s="763" t="s">
        <v>611</v>
      </c>
      <c r="E99" s="762"/>
      <c r="F99" s="764"/>
      <c r="G99" s="765">
        <f>VLOOKUP($D$3&amp;"_"&amp;G$3,データシート2!$A:$SI,MATCH($G$2&amp;"_"&amp;$C99,データシート2!$A$1:$SI$1,0),0)</f>
        <v>0</v>
      </c>
      <c r="H99" s="766">
        <f>VLOOKUP($D$3&amp;"_"&amp;H$3,データシート2!$A:$SI,MATCH($G$2&amp;"_"&amp;$C99,データシート2!$A$1:$SI$1,0),0)</f>
        <v>0</v>
      </c>
      <c r="I99" s="766">
        <f>VLOOKUP($D$3&amp;"_"&amp;I$3,データシート2!$A:$SI,MATCH($G$2&amp;"_"&amp;$C99,データシート2!$A$1:$SI$1,0),0)</f>
        <v>0</v>
      </c>
      <c r="J99" s="766">
        <f>VLOOKUP($D$3&amp;"_"&amp;J$3,データシート2!$A:$SI,MATCH($G$2&amp;"_"&amp;$C99,データシート2!$A$1:$SI$1,0),0)</f>
        <v>0</v>
      </c>
      <c r="K99" s="767">
        <f>VLOOKUP($D$3&amp;"_"&amp;K$3,データシート2!$A:$SI,MATCH($G$2&amp;"_"&amp;$C99,データシート2!$A$1:$SI$1,0),0)</f>
        <v>0</v>
      </c>
      <c r="L99" s="767">
        <f>VLOOKUP($D$3&amp;"_"&amp;L$3,データシート2!$A:$SI,MATCH($G$2&amp;"_"&amp;$C99,データシート2!$A$1:$SI$1,0),0)</f>
        <v>0</v>
      </c>
      <c r="M99" s="767">
        <f>VLOOKUP($D$3&amp;"_"&amp;M$3,データシート2!$A:$SI,MATCH($G$2&amp;"_"&amp;$C99,データシート2!$A$1:$SI$1,0),0)</f>
        <v>0</v>
      </c>
      <c r="N99" s="767">
        <f>VLOOKUP($D$3&amp;"_"&amp;N$3,データシート2!$A:$SI,MATCH($G$2&amp;"_"&amp;$C99,データシート2!$A$1:$SI$1,0),0)</f>
        <v>0</v>
      </c>
      <c r="O99" s="767">
        <f>VLOOKUP($D$3&amp;"_"&amp;O$3,データシート2!$A:$SI,MATCH($G$2&amp;"_"&amp;$C99,データシート2!$A$1:$SI$1,0),0)</f>
        <v>0</v>
      </c>
      <c r="P99" s="767">
        <f>VLOOKUP($D$3&amp;"_"&amp;P$3,データシート2!$A:$SI,MATCH($G$2&amp;"_"&amp;$C99,データシート2!$A$1:$SI$1,0),0)</f>
        <v>0</v>
      </c>
      <c r="Q99" s="768">
        <f>VLOOKUP($D$3&amp;"_"&amp;Q$3,データシート2!$A:$SI,MATCH($G$2&amp;"_"&amp;$C99,データシート2!$A$1:$SI$1,0),0)</f>
        <v>0</v>
      </c>
      <c r="R99" s="937">
        <f>VLOOKUP($D$3&amp;"_"&amp;R$3,データシート2!$A:$SI,MATCH($R$2&amp;"_"&amp;$C99,データシート2!$A$1:$SI$1,0),0)</f>
        <v>0</v>
      </c>
      <c r="S99" s="938">
        <f>VLOOKUP($D$3&amp;"_"&amp;S$3,データシート2!$A:$SI,MATCH($R$2&amp;"_"&amp;$C99,データシート2!$A$1:$SI$1,0),0)</f>
        <v>0</v>
      </c>
      <c r="T99" s="938">
        <f>VLOOKUP($D$3&amp;"_"&amp;T$3,データシート2!$A:$SI,MATCH($R$2&amp;"_"&amp;$C99,データシート2!$A$1:$SI$1,0),0)</f>
        <v>0</v>
      </c>
      <c r="U99" s="938">
        <f>VLOOKUP($D$3&amp;"_"&amp;U$3,データシート2!$A:$SI,MATCH($R$2&amp;"_"&amp;$C99,データシート2!$A$1:$SI$1,0),0)</f>
        <v>0</v>
      </c>
      <c r="V99" s="938">
        <f>VLOOKUP($D$3&amp;"_"&amp;V$3,データシート2!$A:$SI,MATCH($R$2&amp;"_"&amp;$C99,データシート2!$A$1:$SI$1,0),0)</f>
        <v>0</v>
      </c>
      <c r="W99" s="938">
        <f>VLOOKUP($D$3&amp;"_"&amp;W$3,データシート2!$A:$SI,MATCH($R$2&amp;"_"&amp;$C99,データシート2!$A$1:$SI$1,0),0)</f>
        <v>0</v>
      </c>
      <c r="X99" s="938">
        <f>VLOOKUP($D$3&amp;"_"&amp;X$3,データシート2!$A:$SI,MATCH($R$2&amp;"_"&amp;$C99,データシート2!$A$1:$SI$1,0),0)</f>
        <v>0</v>
      </c>
      <c r="Y99" s="938">
        <f>VLOOKUP($D$3&amp;"_"&amp;Y$3,データシート2!$A:$SI,MATCH($R$2&amp;"_"&amp;$C99,データシート2!$A$1:$SI$1,0),0)</f>
        <v>0</v>
      </c>
      <c r="Z99" s="938">
        <f>VLOOKUP($D$3&amp;"_"&amp;Z$3,データシート2!$A:$SI,MATCH($R$2&amp;"_"&amp;$C99,データシート2!$A$1:$SI$1,0),0)</f>
        <v>0</v>
      </c>
      <c r="AA99" s="938">
        <f>VLOOKUP($D$3&amp;"_"&amp;AA$3,データシート2!$A:$SI,MATCH($R$2&amp;"_"&amp;$C99,データシート2!$A$1:$SI$1,0),0)</f>
        <v>0</v>
      </c>
      <c r="AB99" s="939">
        <f>VLOOKUP($D$3&amp;"_"&amp;AB$3,データシート2!$A:$SI,MATCH($R$2&amp;"_"&amp;$C99,データシート2!$A$1:$SI$1,0),0)</f>
        <v>0</v>
      </c>
    </row>
    <row r="100" spans="2:28" s="745" customFormat="1" ht="16.5" customHeight="1">
      <c r="B100" s="746"/>
      <c r="C100" s="747">
        <v>70</v>
      </c>
      <c r="D100" s="748" t="s">
        <v>612</v>
      </c>
      <c r="E100" s="747"/>
      <c r="F100" s="749"/>
      <c r="G100" s="750">
        <f>VLOOKUP($D$3&amp;"_"&amp;G$3,データシート2!$A:$SI,MATCH($G$2&amp;"_"&amp;$C100,データシート2!$A$1:$SI$1,0),0)</f>
        <v>0</v>
      </c>
      <c r="H100" s="751">
        <f>VLOOKUP($D$3&amp;"_"&amp;H$3,データシート2!$A:$SI,MATCH($G$2&amp;"_"&amp;$C100,データシート2!$A$1:$SI$1,0),0)</f>
        <v>0</v>
      </c>
      <c r="I100" s="751">
        <f>VLOOKUP($D$3&amp;"_"&amp;I$3,データシート2!$A:$SI,MATCH($G$2&amp;"_"&amp;$C100,データシート2!$A$1:$SI$1,0),0)</f>
        <v>0</v>
      </c>
      <c r="J100" s="751">
        <f>VLOOKUP($D$3&amp;"_"&amp;J$3,データシート2!$A:$SI,MATCH($G$2&amp;"_"&amp;$C100,データシート2!$A$1:$SI$1,0),0)</f>
        <v>0</v>
      </c>
      <c r="K100" s="752">
        <f>VLOOKUP($D$3&amp;"_"&amp;K$3,データシート2!$A:$SI,MATCH($G$2&amp;"_"&amp;$C100,データシート2!$A$1:$SI$1,0),0)</f>
        <v>0</v>
      </c>
      <c r="L100" s="752">
        <f>VLOOKUP($D$3&amp;"_"&amp;L$3,データシート2!$A:$SI,MATCH($G$2&amp;"_"&amp;$C100,データシート2!$A$1:$SI$1,0),0)</f>
        <v>0</v>
      </c>
      <c r="M100" s="752">
        <f>VLOOKUP($D$3&amp;"_"&amp;M$3,データシート2!$A:$SI,MATCH($G$2&amp;"_"&amp;$C100,データシート2!$A$1:$SI$1,0),0)</f>
        <v>0</v>
      </c>
      <c r="N100" s="752">
        <f>VLOOKUP($D$3&amp;"_"&amp;N$3,データシート2!$A:$SI,MATCH($G$2&amp;"_"&amp;$C100,データシート2!$A$1:$SI$1,0),0)</f>
        <v>0</v>
      </c>
      <c r="O100" s="752">
        <f>VLOOKUP($D$3&amp;"_"&amp;O$3,データシート2!$A:$SI,MATCH($G$2&amp;"_"&amp;$C100,データシート2!$A$1:$SI$1,0),0)</f>
        <v>0</v>
      </c>
      <c r="P100" s="752">
        <f>VLOOKUP($D$3&amp;"_"&amp;P$3,データシート2!$A:$SI,MATCH($G$2&amp;"_"&amp;$C100,データシート2!$A$1:$SI$1,0),0)</f>
        <v>0</v>
      </c>
      <c r="Q100" s="753">
        <f>VLOOKUP($D$3&amp;"_"&amp;Q$3,データシート2!$A:$SI,MATCH($G$2&amp;"_"&amp;$C100,データシート2!$A$1:$SI$1,0),0)</f>
        <v>0</v>
      </c>
      <c r="R100" s="930">
        <f>VLOOKUP($D$3&amp;"_"&amp;R$3,データシート2!$A:$SI,MATCH($R$2&amp;"_"&amp;$C100,データシート2!$A$1:$SI$1,0),0)</f>
        <v>0</v>
      </c>
      <c r="S100" s="931">
        <f>VLOOKUP($D$3&amp;"_"&amp;S$3,データシート2!$A:$SI,MATCH($R$2&amp;"_"&amp;$C100,データシート2!$A$1:$SI$1,0),0)</f>
        <v>0</v>
      </c>
      <c r="T100" s="931">
        <f>VLOOKUP($D$3&amp;"_"&amp;T$3,データシート2!$A:$SI,MATCH($R$2&amp;"_"&amp;$C100,データシート2!$A$1:$SI$1,0),0)</f>
        <v>0</v>
      </c>
      <c r="U100" s="931">
        <f>VLOOKUP($D$3&amp;"_"&amp;U$3,データシート2!$A:$SI,MATCH($R$2&amp;"_"&amp;$C100,データシート2!$A$1:$SI$1,0),0)</f>
        <v>0</v>
      </c>
      <c r="V100" s="931">
        <f>VLOOKUP($D$3&amp;"_"&amp;V$3,データシート2!$A:$SI,MATCH($R$2&amp;"_"&amp;$C100,データシート2!$A$1:$SI$1,0),0)</f>
        <v>0</v>
      </c>
      <c r="W100" s="931">
        <f>VLOOKUP($D$3&amp;"_"&amp;W$3,データシート2!$A:$SI,MATCH($R$2&amp;"_"&amp;$C100,データシート2!$A$1:$SI$1,0),0)</f>
        <v>0</v>
      </c>
      <c r="X100" s="931">
        <f>VLOOKUP($D$3&amp;"_"&amp;X$3,データシート2!$A:$SI,MATCH($R$2&amp;"_"&amp;$C100,データシート2!$A$1:$SI$1,0),0)</f>
        <v>0</v>
      </c>
      <c r="Y100" s="931">
        <f>VLOOKUP($D$3&amp;"_"&amp;Y$3,データシート2!$A:$SI,MATCH($R$2&amp;"_"&amp;$C100,データシート2!$A$1:$SI$1,0),0)</f>
        <v>0</v>
      </c>
      <c r="Z100" s="931">
        <f>VLOOKUP($D$3&amp;"_"&amp;Z$3,データシート2!$A:$SI,MATCH($R$2&amp;"_"&amp;$C100,データシート2!$A$1:$SI$1,0),0)</f>
        <v>0</v>
      </c>
      <c r="AA100" s="931">
        <f>VLOOKUP($D$3&amp;"_"&amp;AA$3,データシート2!$A:$SI,MATCH($R$2&amp;"_"&amp;$C100,データシート2!$A$1:$SI$1,0),0)</f>
        <v>0</v>
      </c>
      <c r="AB100" s="932">
        <f>VLOOKUP($D$3&amp;"_"&amp;AB$3,データシート2!$A:$SI,MATCH($R$2&amp;"_"&amp;$C100,データシート2!$A$1:$SI$1,0),0)</f>
        <v>0</v>
      </c>
    </row>
    <row r="101" spans="2:28" s="21" customFormat="1" ht="20.45" customHeight="1">
      <c r="B101" s="729" t="s">
        <v>613</v>
      </c>
      <c r="C101" s="730" t="s">
        <v>614</v>
      </c>
      <c r="D101" s="731"/>
      <c r="E101" s="732"/>
      <c r="F101" s="731"/>
      <c r="G101" s="733">
        <f>VLOOKUP($D$3&amp;"_"&amp;G$3,データシート2!$A:$SI,MATCH($G$2&amp;"_"&amp;$B101,データシート2!$A$1:$SI$1,0),0)</f>
        <v>0</v>
      </c>
      <c r="H101" s="734">
        <f>VLOOKUP($D$3&amp;"_"&amp;H$3,データシート2!$A:$SI,MATCH($G$2&amp;"_"&amp;$B101,データシート2!$A$1:$SI$1,0),0)</f>
        <v>0</v>
      </c>
      <c r="I101" s="734">
        <f>VLOOKUP($D$3&amp;"_"&amp;I$3,データシート2!$A:$SI,MATCH($G$2&amp;"_"&amp;$B101,データシート2!$A$1:$SI$1,0),0)</f>
        <v>0</v>
      </c>
      <c r="J101" s="734">
        <f>VLOOKUP($D$3&amp;"_"&amp;J$3,データシート2!$A:$SI,MATCH($G$2&amp;"_"&amp;$B101,データシート2!$A$1:$SI$1,0),0)</f>
        <v>0</v>
      </c>
      <c r="K101" s="735">
        <f>VLOOKUP($D$3&amp;"_"&amp;K$3,データシート2!$A:$SI,MATCH($G$2&amp;"_"&amp;$B101,データシート2!$A$1:$SI$1,0),0)</f>
        <v>0</v>
      </c>
      <c r="L101" s="735">
        <f>VLOOKUP($D$3&amp;"_"&amp;L$3,データシート2!$A:$SI,MATCH($G$2&amp;"_"&amp;$B101,データシート2!$A$1:$SI$1,0),0)</f>
        <v>0</v>
      </c>
      <c r="M101" s="735">
        <f>VLOOKUP($D$3&amp;"_"&amp;M$3,データシート2!$A:$SI,MATCH($G$2&amp;"_"&amp;$B101,データシート2!$A$1:$SI$1,0),0)</f>
        <v>0</v>
      </c>
      <c r="N101" s="735">
        <f>VLOOKUP($D$3&amp;"_"&amp;N$3,データシート2!$A:$SI,MATCH($G$2&amp;"_"&amp;$B101,データシート2!$A$1:$SI$1,0),0)</f>
        <v>0</v>
      </c>
      <c r="O101" s="735">
        <f>VLOOKUP($D$3&amp;"_"&amp;O$3,データシート2!$A:$SI,MATCH($G$2&amp;"_"&amp;$B101,データシート2!$A$1:$SI$1,0),0)</f>
        <v>0</v>
      </c>
      <c r="P101" s="735">
        <f>VLOOKUP($D$3&amp;"_"&amp;P$3,データシート2!$A:$SI,MATCH($G$2&amp;"_"&amp;$B101,データシート2!$A$1:$SI$1,0),0)</f>
        <v>0</v>
      </c>
      <c r="Q101" s="736">
        <f>VLOOKUP($D$3&amp;"_"&amp;Q$3,データシート2!$A:$SI,MATCH($G$2&amp;"_"&amp;$B101,データシート2!$A$1:$SI$1,0),0)</f>
        <v>0</v>
      </c>
      <c r="R101" s="924">
        <f>VLOOKUP($D$3&amp;"_"&amp;R$3,データシート2!$A:$SI,MATCH($R$2&amp;"_"&amp;$B101,データシート2!$A$1:$SI$1,0),0)</f>
        <v>0</v>
      </c>
      <c r="S101" s="925">
        <f>VLOOKUP($D$3&amp;"_"&amp;S$3,データシート2!$A:$SI,MATCH($R$2&amp;"_"&amp;$B101,データシート2!$A$1:$SI$1,0),0)</f>
        <v>0</v>
      </c>
      <c r="T101" s="925">
        <f>VLOOKUP($D$3&amp;"_"&amp;T$3,データシート2!$A:$SI,MATCH($R$2&amp;"_"&amp;$B101,データシート2!$A$1:$SI$1,0),0)</f>
        <v>0</v>
      </c>
      <c r="U101" s="925">
        <f>VLOOKUP($D$3&amp;"_"&amp;U$3,データシート2!$A:$SI,MATCH($R$2&amp;"_"&amp;$B101,データシート2!$A$1:$SI$1,0),0)</f>
        <v>0</v>
      </c>
      <c r="V101" s="925">
        <f>VLOOKUP($D$3&amp;"_"&amp;V$3,データシート2!$A:$SI,MATCH($R$2&amp;"_"&amp;$B101,データシート2!$A$1:$SI$1,0),0)</f>
        <v>0</v>
      </c>
      <c r="W101" s="925">
        <f>VLOOKUP($D$3&amp;"_"&amp;W$3,データシート2!$A:$SI,MATCH($R$2&amp;"_"&amp;$B101,データシート2!$A$1:$SI$1,0),0)</f>
        <v>0</v>
      </c>
      <c r="X101" s="925">
        <f>VLOOKUP($D$3&amp;"_"&amp;X$3,データシート2!$A:$SI,MATCH($R$2&amp;"_"&amp;$B101,データシート2!$A$1:$SI$1,0),0)</f>
        <v>0</v>
      </c>
      <c r="Y101" s="925">
        <f>VLOOKUP($D$3&amp;"_"&amp;Y$3,データシート2!$A:$SI,MATCH($R$2&amp;"_"&amp;$B101,データシート2!$A$1:$SI$1,0),0)</f>
        <v>0</v>
      </c>
      <c r="Z101" s="925">
        <f>VLOOKUP($D$3&amp;"_"&amp;Z$3,データシート2!$A:$SI,MATCH($R$2&amp;"_"&amp;$B101,データシート2!$A$1:$SI$1,0),0)</f>
        <v>0</v>
      </c>
      <c r="AA101" s="925">
        <f>VLOOKUP($D$3&amp;"_"&amp;AA$3,データシート2!$A:$SI,MATCH($R$2&amp;"_"&amp;$B101,データシート2!$A$1:$SI$1,0),0)</f>
        <v>0</v>
      </c>
      <c r="AB101" s="926">
        <f>VLOOKUP($D$3&amp;"_"&amp;AB$3,データシート2!$A:$SI,MATCH($R$2&amp;"_"&amp;$B101,データシート2!$A$1:$SI$1,0),0)</f>
        <v>0</v>
      </c>
    </row>
    <row r="102" spans="2:28" s="745" customFormat="1" ht="16.5" customHeight="1">
      <c r="B102" s="737"/>
      <c r="C102" s="738">
        <v>71</v>
      </c>
      <c r="D102" s="739" t="s">
        <v>615</v>
      </c>
      <c r="E102" s="738"/>
      <c r="F102" s="740"/>
      <c r="G102" s="754">
        <f>VLOOKUP($D$3&amp;"_"&amp;G$3,データシート2!$A:$SI,MATCH($G$2&amp;"_"&amp;$C102,データシート2!$A$1:$SI$1,0),0)</f>
        <v>0</v>
      </c>
      <c r="H102" s="742">
        <f>VLOOKUP($D$3&amp;"_"&amp;H$3,データシート2!$A:$SI,MATCH($G$2&amp;"_"&amp;$C102,データシート2!$A$1:$SI$1,0),0)</f>
        <v>0</v>
      </c>
      <c r="I102" s="742">
        <f>VLOOKUP($D$3&amp;"_"&amp;I$3,データシート2!$A:$SI,MATCH($G$2&amp;"_"&amp;$C102,データシート2!$A$1:$SI$1,0),0)</f>
        <v>0</v>
      </c>
      <c r="J102" s="742">
        <f>VLOOKUP($D$3&amp;"_"&amp;J$3,データシート2!$A:$SI,MATCH($G$2&amp;"_"&amp;$C102,データシート2!$A$1:$SI$1,0),0)</f>
        <v>0</v>
      </c>
      <c r="K102" s="743">
        <f>VLOOKUP($D$3&amp;"_"&amp;K$3,データシート2!$A:$SI,MATCH($G$2&amp;"_"&amp;$C102,データシート2!$A$1:$SI$1,0),0)</f>
        <v>0</v>
      </c>
      <c r="L102" s="743">
        <f>VLOOKUP($D$3&amp;"_"&amp;L$3,データシート2!$A:$SI,MATCH($G$2&amp;"_"&amp;$C102,データシート2!$A$1:$SI$1,0),0)</f>
        <v>0</v>
      </c>
      <c r="M102" s="743">
        <f>VLOOKUP($D$3&amp;"_"&amp;M$3,データシート2!$A:$SI,MATCH($G$2&amp;"_"&amp;$C102,データシート2!$A$1:$SI$1,0),0)</f>
        <v>0</v>
      </c>
      <c r="N102" s="743">
        <f>VLOOKUP($D$3&amp;"_"&amp;N$3,データシート2!$A:$SI,MATCH($G$2&amp;"_"&amp;$C102,データシート2!$A$1:$SI$1,0),0)</f>
        <v>0</v>
      </c>
      <c r="O102" s="743">
        <f>VLOOKUP($D$3&amp;"_"&amp;O$3,データシート2!$A:$SI,MATCH($G$2&amp;"_"&amp;$C102,データシート2!$A$1:$SI$1,0),0)</f>
        <v>0</v>
      </c>
      <c r="P102" s="743">
        <f>VLOOKUP($D$3&amp;"_"&amp;P$3,データシート2!$A:$SI,MATCH($G$2&amp;"_"&amp;$C102,データシート2!$A$1:$SI$1,0),0)</f>
        <v>0</v>
      </c>
      <c r="Q102" s="744">
        <f>VLOOKUP($D$3&amp;"_"&amp;Q$3,データシート2!$A:$SI,MATCH($G$2&amp;"_"&amp;$C102,データシート2!$A$1:$SI$1,0),0)</f>
        <v>0</v>
      </c>
      <c r="R102" s="933">
        <f>VLOOKUP($D$3&amp;"_"&amp;R$3,データシート2!$A:$SI,MATCH($R$2&amp;"_"&amp;$C102,データシート2!$A$1:$SI$1,0),0)</f>
        <v>0</v>
      </c>
      <c r="S102" s="928">
        <f>VLOOKUP($D$3&amp;"_"&amp;S$3,データシート2!$A:$SI,MATCH($R$2&amp;"_"&amp;$C102,データシート2!$A$1:$SI$1,0),0)</f>
        <v>0</v>
      </c>
      <c r="T102" s="928">
        <f>VLOOKUP($D$3&amp;"_"&amp;T$3,データシート2!$A:$SI,MATCH($R$2&amp;"_"&amp;$C102,データシート2!$A$1:$SI$1,0),0)</f>
        <v>0</v>
      </c>
      <c r="U102" s="928">
        <f>VLOOKUP($D$3&amp;"_"&amp;U$3,データシート2!$A:$SI,MATCH($R$2&amp;"_"&amp;$C102,データシート2!$A$1:$SI$1,0),0)</f>
        <v>0</v>
      </c>
      <c r="V102" s="928">
        <f>VLOOKUP($D$3&amp;"_"&amp;V$3,データシート2!$A:$SI,MATCH($R$2&amp;"_"&amp;$C102,データシート2!$A$1:$SI$1,0),0)</f>
        <v>0</v>
      </c>
      <c r="W102" s="928">
        <f>VLOOKUP($D$3&amp;"_"&amp;W$3,データシート2!$A:$SI,MATCH($R$2&amp;"_"&amp;$C102,データシート2!$A$1:$SI$1,0),0)</f>
        <v>0</v>
      </c>
      <c r="X102" s="928">
        <f>VLOOKUP($D$3&amp;"_"&amp;X$3,データシート2!$A:$SI,MATCH($R$2&amp;"_"&amp;$C102,データシート2!$A$1:$SI$1,0),0)</f>
        <v>0</v>
      </c>
      <c r="Y102" s="928">
        <f>VLOOKUP($D$3&amp;"_"&amp;Y$3,データシート2!$A:$SI,MATCH($R$2&amp;"_"&amp;$C102,データシート2!$A$1:$SI$1,0),0)</f>
        <v>0</v>
      </c>
      <c r="Z102" s="928">
        <f>VLOOKUP($D$3&amp;"_"&amp;Z$3,データシート2!$A:$SI,MATCH($R$2&amp;"_"&amp;$C102,データシート2!$A$1:$SI$1,0),0)</f>
        <v>0</v>
      </c>
      <c r="AA102" s="928">
        <f>VLOOKUP($D$3&amp;"_"&amp;AA$3,データシート2!$A:$SI,MATCH($R$2&amp;"_"&amp;$C102,データシート2!$A$1:$SI$1,0),0)</f>
        <v>0</v>
      </c>
      <c r="AB102" s="929">
        <f>VLOOKUP($D$3&amp;"_"&amp;AB$3,データシート2!$A:$SI,MATCH($R$2&amp;"_"&amp;$C102,データシート2!$A$1:$SI$1,0),0)</f>
        <v>0</v>
      </c>
    </row>
    <row r="103" spans="2:28" s="745" customFormat="1" ht="16.5" customHeight="1">
      <c r="B103" s="737"/>
      <c r="C103" s="762">
        <v>72</v>
      </c>
      <c r="D103" s="763" t="s">
        <v>616</v>
      </c>
      <c r="E103" s="762"/>
      <c r="F103" s="764"/>
      <c r="G103" s="765">
        <f>VLOOKUP($D$3&amp;"_"&amp;G$3,データシート2!$A:$SI,MATCH($G$2&amp;"_"&amp;$C103,データシート2!$A$1:$SI$1,0),0)</f>
        <v>0</v>
      </c>
      <c r="H103" s="766">
        <f>VLOOKUP($D$3&amp;"_"&amp;H$3,データシート2!$A:$SI,MATCH($G$2&amp;"_"&amp;$C103,データシート2!$A$1:$SI$1,0),0)</f>
        <v>0</v>
      </c>
      <c r="I103" s="766">
        <f>VLOOKUP($D$3&amp;"_"&amp;I$3,データシート2!$A:$SI,MATCH($G$2&amp;"_"&amp;$C103,データシート2!$A$1:$SI$1,0),0)</f>
        <v>0</v>
      </c>
      <c r="J103" s="766">
        <f>VLOOKUP($D$3&amp;"_"&amp;J$3,データシート2!$A:$SI,MATCH($G$2&amp;"_"&amp;$C103,データシート2!$A$1:$SI$1,0),0)</f>
        <v>0</v>
      </c>
      <c r="K103" s="767">
        <f>VLOOKUP($D$3&amp;"_"&amp;K$3,データシート2!$A:$SI,MATCH($G$2&amp;"_"&amp;$C103,データシート2!$A$1:$SI$1,0),0)</f>
        <v>0</v>
      </c>
      <c r="L103" s="767">
        <f>VLOOKUP($D$3&amp;"_"&amp;L$3,データシート2!$A:$SI,MATCH($G$2&amp;"_"&amp;$C103,データシート2!$A$1:$SI$1,0),0)</f>
        <v>0</v>
      </c>
      <c r="M103" s="767">
        <f>VLOOKUP($D$3&amp;"_"&amp;M$3,データシート2!$A:$SI,MATCH($G$2&amp;"_"&amp;$C103,データシート2!$A$1:$SI$1,0),0)</f>
        <v>0</v>
      </c>
      <c r="N103" s="767">
        <f>VLOOKUP($D$3&amp;"_"&amp;N$3,データシート2!$A:$SI,MATCH($G$2&amp;"_"&amp;$C103,データシート2!$A$1:$SI$1,0),0)</f>
        <v>0</v>
      </c>
      <c r="O103" s="767">
        <f>VLOOKUP($D$3&amp;"_"&amp;O$3,データシート2!$A:$SI,MATCH($G$2&amp;"_"&amp;$C103,データシート2!$A$1:$SI$1,0),0)</f>
        <v>0</v>
      </c>
      <c r="P103" s="767">
        <f>VLOOKUP($D$3&amp;"_"&amp;P$3,データシート2!$A:$SI,MATCH($G$2&amp;"_"&amp;$C103,データシート2!$A$1:$SI$1,0),0)</f>
        <v>0</v>
      </c>
      <c r="Q103" s="768">
        <f>VLOOKUP($D$3&amp;"_"&amp;Q$3,データシート2!$A:$SI,MATCH($G$2&amp;"_"&amp;$C103,データシート2!$A$1:$SI$1,0),0)</f>
        <v>0</v>
      </c>
      <c r="R103" s="937">
        <f>VLOOKUP($D$3&amp;"_"&amp;R$3,データシート2!$A:$SI,MATCH($R$2&amp;"_"&amp;$C103,データシート2!$A$1:$SI$1,0),0)</f>
        <v>0</v>
      </c>
      <c r="S103" s="938">
        <f>VLOOKUP($D$3&amp;"_"&amp;S$3,データシート2!$A:$SI,MATCH($R$2&amp;"_"&amp;$C103,データシート2!$A$1:$SI$1,0),0)</f>
        <v>0</v>
      </c>
      <c r="T103" s="938">
        <f>VLOOKUP($D$3&amp;"_"&amp;T$3,データシート2!$A:$SI,MATCH($R$2&amp;"_"&amp;$C103,データシート2!$A$1:$SI$1,0),0)</f>
        <v>0</v>
      </c>
      <c r="U103" s="938">
        <f>VLOOKUP($D$3&amp;"_"&amp;U$3,データシート2!$A:$SI,MATCH($R$2&amp;"_"&amp;$C103,データシート2!$A$1:$SI$1,0),0)</f>
        <v>0</v>
      </c>
      <c r="V103" s="938">
        <f>VLOOKUP($D$3&amp;"_"&amp;V$3,データシート2!$A:$SI,MATCH($R$2&amp;"_"&amp;$C103,データシート2!$A$1:$SI$1,0),0)</f>
        <v>0</v>
      </c>
      <c r="W103" s="938">
        <f>VLOOKUP($D$3&amp;"_"&amp;W$3,データシート2!$A:$SI,MATCH($R$2&amp;"_"&amp;$C103,データシート2!$A$1:$SI$1,0),0)</f>
        <v>0</v>
      </c>
      <c r="X103" s="938">
        <f>VLOOKUP($D$3&amp;"_"&amp;X$3,データシート2!$A:$SI,MATCH($R$2&amp;"_"&amp;$C103,データシート2!$A$1:$SI$1,0),0)</f>
        <v>0</v>
      </c>
      <c r="Y103" s="938">
        <f>VLOOKUP($D$3&amp;"_"&amp;Y$3,データシート2!$A:$SI,MATCH($R$2&amp;"_"&amp;$C103,データシート2!$A$1:$SI$1,0),0)</f>
        <v>0</v>
      </c>
      <c r="Z103" s="938">
        <f>VLOOKUP($D$3&amp;"_"&amp;Z$3,データシート2!$A:$SI,MATCH($R$2&amp;"_"&amp;$C103,データシート2!$A$1:$SI$1,0),0)</f>
        <v>0</v>
      </c>
      <c r="AA103" s="938">
        <f>VLOOKUP($D$3&amp;"_"&amp;AA$3,データシート2!$A:$SI,MATCH($R$2&amp;"_"&amp;$C103,データシート2!$A$1:$SI$1,0),0)</f>
        <v>0</v>
      </c>
      <c r="AB103" s="939">
        <f>VLOOKUP($D$3&amp;"_"&amp;AB$3,データシート2!$A:$SI,MATCH($R$2&amp;"_"&amp;$C103,データシート2!$A$1:$SI$1,0),0)</f>
        <v>0</v>
      </c>
    </row>
    <row r="104" spans="2:28" s="745" customFormat="1" ht="16.5" customHeight="1">
      <c r="B104" s="737"/>
      <c r="C104" s="762">
        <v>73</v>
      </c>
      <c r="D104" s="763" t="s">
        <v>617</v>
      </c>
      <c r="E104" s="762"/>
      <c r="F104" s="764"/>
      <c r="G104" s="765">
        <f>VLOOKUP($D$3&amp;"_"&amp;G$3,データシート2!$A:$SI,MATCH($G$2&amp;"_"&amp;$C104,データシート2!$A$1:$SI$1,0),0)</f>
        <v>0</v>
      </c>
      <c r="H104" s="766">
        <f>VLOOKUP($D$3&amp;"_"&amp;H$3,データシート2!$A:$SI,MATCH($G$2&amp;"_"&amp;$C104,データシート2!$A$1:$SI$1,0),0)</f>
        <v>0</v>
      </c>
      <c r="I104" s="766">
        <f>VLOOKUP($D$3&amp;"_"&amp;I$3,データシート2!$A:$SI,MATCH($G$2&amp;"_"&amp;$C104,データシート2!$A$1:$SI$1,0),0)</f>
        <v>0</v>
      </c>
      <c r="J104" s="766">
        <f>VLOOKUP($D$3&amp;"_"&amp;J$3,データシート2!$A:$SI,MATCH($G$2&amp;"_"&amp;$C104,データシート2!$A$1:$SI$1,0),0)</f>
        <v>0</v>
      </c>
      <c r="K104" s="767">
        <f>VLOOKUP($D$3&amp;"_"&amp;K$3,データシート2!$A:$SI,MATCH($G$2&amp;"_"&amp;$C104,データシート2!$A$1:$SI$1,0),0)</f>
        <v>0</v>
      </c>
      <c r="L104" s="767">
        <f>VLOOKUP($D$3&amp;"_"&amp;L$3,データシート2!$A:$SI,MATCH($G$2&amp;"_"&amp;$C104,データシート2!$A$1:$SI$1,0),0)</f>
        <v>0</v>
      </c>
      <c r="M104" s="767">
        <f>VLOOKUP($D$3&amp;"_"&amp;M$3,データシート2!$A:$SI,MATCH($G$2&amp;"_"&amp;$C104,データシート2!$A$1:$SI$1,0),0)</f>
        <v>0</v>
      </c>
      <c r="N104" s="767">
        <f>VLOOKUP($D$3&amp;"_"&amp;N$3,データシート2!$A:$SI,MATCH($G$2&amp;"_"&amp;$C104,データシート2!$A$1:$SI$1,0),0)</f>
        <v>0</v>
      </c>
      <c r="O104" s="767">
        <f>VLOOKUP($D$3&amp;"_"&amp;O$3,データシート2!$A:$SI,MATCH($G$2&amp;"_"&amp;$C104,データシート2!$A$1:$SI$1,0),0)</f>
        <v>0</v>
      </c>
      <c r="P104" s="767">
        <f>VLOOKUP($D$3&amp;"_"&amp;P$3,データシート2!$A:$SI,MATCH($G$2&amp;"_"&amp;$C104,データシート2!$A$1:$SI$1,0),0)</f>
        <v>0</v>
      </c>
      <c r="Q104" s="768">
        <f>VLOOKUP($D$3&amp;"_"&amp;Q$3,データシート2!$A:$SI,MATCH($G$2&amp;"_"&amp;$C104,データシート2!$A$1:$SI$1,0),0)</f>
        <v>0</v>
      </c>
      <c r="R104" s="937">
        <f>VLOOKUP($D$3&amp;"_"&amp;R$3,データシート2!$A:$SI,MATCH($R$2&amp;"_"&amp;$C104,データシート2!$A$1:$SI$1,0),0)</f>
        <v>0</v>
      </c>
      <c r="S104" s="938">
        <f>VLOOKUP($D$3&amp;"_"&amp;S$3,データシート2!$A:$SI,MATCH($R$2&amp;"_"&amp;$C104,データシート2!$A$1:$SI$1,0),0)</f>
        <v>0</v>
      </c>
      <c r="T104" s="938">
        <f>VLOOKUP($D$3&amp;"_"&amp;T$3,データシート2!$A:$SI,MATCH($R$2&amp;"_"&amp;$C104,データシート2!$A$1:$SI$1,0),0)</f>
        <v>0</v>
      </c>
      <c r="U104" s="938">
        <f>VLOOKUP($D$3&amp;"_"&amp;U$3,データシート2!$A:$SI,MATCH($R$2&amp;"_"&amp;$C104,データシート2!$A$1:$SI$1,0),0)</f>
        <v>0</v>
      </c>
      <c r="V104" s="938">
        <f>VLOOKUP($D$3&amp;"_"&amp;V$3,データシート2!$A:$SI,MATCH($R$2&amp;"_"&amp;$C104,データシート2!$A$1:$SI$1,0),0)</f>
        <v>0</v>
      </c>
      <c r="W104" s="938">
        <f>VLOOKUP($D$3&amp;"_"&amp;W$3,データシート2!$A:$SI,MATCH($R$2&amp;"_"&amp;$C104,データシート2!$A$1:$SI$1,0),0)</f>
        <v>0</v>
      </c>
      <c r="X104" s="938">
        <f>VLOOKUP($D$3&amp;"_"&amp;X$3,データシート2!$A:$SI,MATCH($R$2&amp;"_"&amp;$C104,データシート2!$A$1:$SI$1,0),0)</f>
        <v>0</v>
      </c>
      <c r="Y104" s="938">
        <f>VLOOKUP($D$3&amp;"_"&amp;Y$3,データシート2!$A:$SI,MATCH($R$2&amp;"_"&amp;$C104,データシート2!$A$1:$SI$1,0),0)</f>
        <v>0</v>
      </c>
      <c r="Z104" s="938">
        <f>VLOOKUP($D$3&amp;"_"&amp;Z$3,データシート2!$A:$SI,MATCH($R$2&amp;"_"&amp;$C104,データシート2!$A$1:$SI$1,0),0)</f>
        <v>0</v>
      </c>
      <c r="AA104" s="938">
        <f>VLOOKUP($D$3&amp;"_"&amp;AA$3,データシート2!$A:$SI,MATCH($R$2&amp;"_"&amp;$C104,データシート2!$A$1:$SI$1,0),0)</f>
        <v>0</v>
      </c>
      <c r="AB104" s="939">
        <f>VLOOKUP($D$3&amp;"_"&amp;AB$3,データシート2!$A:$SI,MATCH($R$2&amp;"_"&amp;$C104,データシート2!$A$1:$SI$1,0),0)</f>
        <v>0</v>
      </c>
    </row>
    <row r="105" spans="2:28" s="745" customFormat="1" ht="16.5" customHeight="1">
      <c r="B105" s="746"/>
      <c r="C105" s="747">
        <v>74</v>
      </c>
      <c r="D105" s="748" t="s">
        <v>618</v>
      </c>
      <c r="E105" s="747"/>
      <c r="F105" s="749"/>
      <c r="G105" s="750">
        <f>VLOOKUP($D$3&amp;"_"&amp;G$3,データシート2!$A:$SI,MATCH($G$2&amp;"_"&amp;$C105,データシート2!$A$1:$SI$1,0),0)</f>
        <v>0</v>
      </c>
      <c r="H105" s="751">
        <f>VLOOKUP($D$3&amp;"_"&amp;H$3,データシート2!$A:$SI,MATCH($G$2&amp;"_"&amp;$C105,データシート2!$A$1:$SI$1,0),0)</f>
        <v>0</v>
      </c>
      <c r="I105" s="751">
        <f>VLOOKUP($D$3&amp;"_"&amp;I$3,データシート2!$A:$SI,MATCH($G$2&amp;"_"&amp;$C105,データシート2!$A$1:$SI$1,0),0)</f>
        <v>0</v>
      </c>
      <c r="J105" s="751">
        <f>VLOOKUP($D$3&amp;"_"&amp;J$3,データシート2!$A:$SI,MATCH($G$2&amp;"_"&amp;$C105,データシート2!$A$1:$SI$1,0),0)</f>
        <v>0</v>
      </c>
      <c r="K105" s="752">
        <f>VLOOKUP($D$3&amp;"_"&amp;K$3,データシート2!$A:$SI,MATCH($G$2&amp;"_"&amp;$C105,データシート2!$A$1:$SI$1,0),0)</f>
        <v>0</v>
      </c>
      <c r="L105" s="752">
        <f>VLOOKUP($D$3&amp;"_"&amp;L$3,データシート2!$A:$SI,MATCH($G$2&amp;"_"&amp;$C105,データシート2!$A$1:$SI$1,0),0)</f>
        <v>0</v>
      </c>
      <c r="M105" s="752">
        <f>VLOOKUP($D$3&amp;"_"&amp;M$3,データシート2!$A:$SI,MATCH($G$2&amp;"_"&amp;$C105,データシート2!$A$1:$SI$1,0),0)</f>
        <v>0</v>
      </c>
      <c r="N105" s="752">
        <f>VLOOKUP($D$3&amp;"_"&amp;N$3,データシート2!$A:$SI,MATCH($G$2&amp;"_"&amp;$C105,データシート2!$A$1:$SI$1,0),0)</f>
        <v>0</v>
      </c>
      <c r="O105" s="752">
        <f>VLOOKUP($D$3&amp;"_"&amp;O$3,データシート2!$A:$SI,MATCH($G$2&amp;"_"&amp;$C105,データシート2!$A$1:$SI$1,0),0)</f>
        <v>0</v>
      </c>
      <c r="P105" s="752">
        <f>VLOOKUP($D$3&amp;"_"&amp;P$3,データシート2!$A:$SI,MATCH($G$2&amp;"_"&amp;$C105,データシート2!$A$1:$SI$1,0),0)</f>
        <v>0</v>
      </c>
      <c r="Q105" s="753">
        <f>VLOOKUP($D$3&amp;"_"&amp;Q$3,データシート2!$A:$SI,MATCH($G$2&amp;"_"&amp;$C105,データシート2!$A$1:$SI$1,0),0)</f>
        <v>0</v>
      </c>
      <c r="R105" s="930">
        <f>VLOOKUP($D$3&amp;"_"&amp;R$3,データシート2!$A:$SI,MATCH($R$2&amp;"_"&amp;$C105,データシート2!$A$1:$SI$1,0),0)</f>
        <v>0</v>
      </c>
      <c r="S105" s="931">
        <f>VLOOKUP($D$3&amp;"_"&amp;S$3,データシート2!$A:$SI,MATCH($R$2&amp;"_"&amp;$C105,データシート2!$A$1:$SI$1,0),0)</f>
        <v>0</v>
      </c>
      <c r="T105" s="931">
        <f>VLOOKUP($D$3&amp;"_"&amp;T$3,データシート2!$A:$SI,MATCH($R$2&amp;"_"&amp;$C105,データシート2!$A$1:$SI$1,0),0)</f>
        <v>0</v>
      </c>
      <c r="U105" s="931">
        <f>VLOOKUP($D$3&amp;"_"&amp;U$3,データシート2!$A:$SI,MATCH($R$2&amp;"_"&amp;$C105,データシート2!$A$1:$SI$1,0),0)</f>
        <v>0</v>
      </c>
      <c r="V105" s="931">
        <f>VLOOKUP($D$3&amp;"_"&amp;V$3,データシート2!$A:$SI,MATCH($R$2&amp;"_"&amp;$C105,データシート2!$A$1:$SI$1,0),0)</f>
        <v>0</v>
      </c>
      <c r="W105" s="931">
        <f>VLOOKUP($D$3&amp;"_"&amp;W$3,データシート2!$A:$SI,MATCH($R$2&amp;"_"&amp;$C105,データシート2!$A$1:$SI$1,0),0)</f>
        <v>0</v>
      </c>
      <c r="X105" s="931">
        <f>VLOOKUP($D$3&amp;"_"&amp;X$3,データシート2!$A:$SI,MATCH($R$2&amp;"_"&amp;$C105,データシート2!$A$1:$SI$1,0),0)</f>
        <v>0</v>
      </c>
      <c r="Y105" s="931">
        <f>VLOOKUP($D$3&amp;"_"&amp;Y$3,データシート2!$A:$SI,MATCH($R$2&amp;"_"&amp;$C105,データシート2!$A$1:$SI$1,0),0)</f>
        <v>0</v>
      </c>
      <c r="Z105" s="931">
        <f>VLOOKUP($D$3&amp;"_"&amp;Z$3,データシート2!$A:$SI,MATCH($R$2&amp;"_"&amp;$C105,データシート2!$A$1:$SI$1,0),0)</f>
        <v>0</v>
      </c>
      <c r="AA105" s="931">
        <f>VLOOKUP($D$3&amp;"_"&amp;AA$3,データシート2!$A:$SI,MATCH($R$2&amp;"_"&amp;$C105,データシート2!$A$1:$SI$1,0),0)</f>
        <v>0</v>
      </c>
      <c r="AB105" s="932">
        <f>VLOOKUP($D$3&amp;"_"&amp;AB$3,データシート2!$A:$SI,MATCH($R$2&amp;"_"&amp;$C105,データシート2!$A$1:$SI$1,0),0)</f>
        <v>0</v>
      </c>
    </row>
    <row r="106" spans="2:28" s="21" customFormat="1" ht="20.45" customHeight="1">
      <c r="B106" s="729" t="s">
        <v>619</v>
      </c>
      <c r="C106" s="730" t="s">
        <v>620</v>
      </c>
      <c r="D106" s="731"/>
      <c r="E106" s="732"/>
      <c r="F106" s="731"/>
      <c r="G106" s="733">
        <f>VLOOKUP($D$3&amp;"_"&amp;G$3,データシート2!$A:$SI,MATCH($G$2&amp;"_"&amp;$B106,データシート2!$A$1:$SI$1,0),0)</f>
        <v>0</v>
      </c>
      <c r="H106" s="734">
        <f>VLOOKUP($D$3&amp;"_"&amp;H$3,データシート2!$A:$SI,MATCH($G$2&amp;"_"&amp;$B106,データシート2!$A$1:$SI$1,0),0)</f>
        <v>0</v>
      </c>
      <c r="I106" s="734">
        <f>VLOOKUP($D$3&amp;"_"&amp;I$3,データシート2!$A:$SI,MATCH($G$2&amp;"_"&amp;$B106,データシート2!$A$1:$SI$1,0),0)</f>
        <v>0</v>
      </c>
      <c r="J106" s="734">
        <f>VLOOKUP($D$3&amp;"_"&amp;J$3,データシート2!$A:$SI,MATCH($G$2&amp;"_"&amp;$B106,データシート2!$A$1:$SI$1,0),0)</f>
        <v>0</v>
      </c>
      <c r="K106" s="735">
        <f>VLOOKUP($D$3&amp;"_"&amp;K$3,データシート2!$A:$SI,MATCH($G$2&amp;"_"&amp;$B106,データシート2!$A$1:$SI$1,0),0)</f>
        <v>0</v>
      </c>
      <c r="L106" s="735">
        <f>VLOOKUP($D$3&amp;"_"&amp;L$3,データシート2!$A:$SI,MATCH($G$2&amp;"_"&amp;$B106,データシート2!$A$1:$SI$1,0),0)</f>
        <v>0</v>
      </c>
      <c r="M106" s="735">
        <f>VLOOKUP($D$3&amp;"_"&amp;M$3,データシート2!$A:$SI,MATCH($G$2&amp;"_"&amp;$B106,データシート2!$A$1:$SI$1,0),0)</f>
        <v>0</v>
      </c>
      <c r="N106" s="735">
        <f>VLOOKUP($D$3&amp;"_"&amp;N$3,データシート2!$A:$SI,MATCH($G$2&amp;"_"&amp;$B106,データシート2!$A$1:$SI$1,0),0)</f>
        <v>0</v>
      </c>
      <c r="O106" s="735">
        <f>VLOOKUP($D$3&amp;"_"&amp;O$3,データシート2!$A:$SI,MATCH($G$2&amp;"_"&amp;$B106,データシート2!$A$1:$SI$1,0),0)</f>
        <v>0</v>
      </c>
      <c r="P106" s="735">
        <f>VLOOKUP($D$3&amp;"_"&amp;P$3,データシート2!$A:$SI,MATCH($G$2&amp;"_"&amp;$B106,データシート2!$A$1:$SI$1,0),0)</f>
        <v>0</v>
      </c>
      <c r="Q106" s="736">
        <f>VLOOKUP($D$3&amp;"_"&amp;Q$3,データシート2!$A:$SI,MATCH($G$2&amp;"_"&amp;$B106,データシート2!$A$1:$SI$1,0),0)</f>
        <v>0</v>
      </c>
      <c r="R106" s="924">
        <f>VLOOKUP($D$3&amp;"_"&amp;R$3,データシート2!$A:$SI,MATCH($R$2&amp;"_"&amp;$B106,データシート2!$A$1:$SI$1,0),0)</f>
        <v>0</v>
      </c>
      <c r="S106" s="925">
        <f>VLOOKUP($D$3&amp;"_"&amp;S$3,データシート2!$A:$SI,MATCH($R$2&amp;"_"&amp;$B106,データシート2!$A$1:$SI$1,0),0)</f>
        <v>0</v>
      </c>
      <c r="T106" s="925">
        <f>VLOOKUP($D$3&amp;"_"&amp;T$3,データシート2!$A:$SI,MATCH($R$2&amp;"_"&amp;$B106,データシート2!$A$1:$SI$1,0),0)</f>
        <v>0</v>
      </c>
      <c r="U106" s="925">
        <f>VLOOKUP($D$3&amp;"_"&amp;U$3,データシート2!$A:$SI,MATCH($R$2&amp;"_"&amp;$B106,データシート2!$A$1:$SI$1,0),0)</f>
        <v>0</v>
      </c>
      <c r="V106" s="925">
        <f>VLOOKUP($D$3&amp;"_"&amp;V$3,データシート2!$A:$SI,MATCH($R$2&amp;"_"&amp;$B106,データシート2!$A$1:$SI$1,0),0)</f>
        <v>0</v>
      </c>
      <c r="W106" s="925">
        <f>VLOOKUP($D$3&amp;"_"&amp;W$3,データシート2!$A:$SI,MATCH($R$2&amp;"_"&amp;$B106,データシート2!$A$1:$SI$1,0),0)</f>
        <v>0</v>
      </c>
      <c r="X106" s="925">
        <f>VLOOKUP($D$3&amp;"_"&amp;X$3,データシート2!$A:$SI,MATCH($R$2&amp;"_"&amp;$B106,データシート2!$A$1:$SI$1,0),0)</f>
        <v>0</v>
      </c>
      <c r="Y106" s="925">
        <f>VLOOKUP($D$3&amp;"_"&amp;Y$3,データシート2!$A:$SI,MATCH($R$2&amp;"_"&amp;$B106,データシート2!$A$1:$SI$1,0),0)</f>
        <v>0</v>
      </c>
      <c r="Z106" s="925">
        <f>VLOOKUP($D$3&amp;"_"&amp;Z$3,データシート2!$A:$SI,MATCH($R$2&amp;"_"&amp;$B106,データシート2!$A$1:$SI$1,0),0)</f>
        <v>0</v>
      </c>
      <c r="AA106" s="925">
        <f>VLOOKUP($D$3&amp;"_"&amp;AA$3,データシート2!$A:$SI,MATCH($R$2&amp;"_"&amp;$B106,データシート2!$A$1:$SI$1,0),0)</f>
        <v>0</v>
      </c>
      <c r="AB106" s="926">
        <f>VLOOKUP($D$3&amp;"_"&amp;AB$3,データシート2!$A:$SI,MATCH($R$2&amp;"_"&amp;$B106,データシート2!$A$1:$SI$1,0),0)</f>
        <v>0</v>
      </c>
    </row>
    <row r="107" spans="2:28" s="745" customFormat="1" ht="16.5" customHeight="1">
      <c r="B107" s="737"/>
      <c r="C107" s="762">
        <v>75</v>
      </c>
      <c r="D107" s="763" t="s">
        <v>621</v>
      </c>
      <c r="E107" s="738"/>
      <c r="F107" s="740"/>
      <c r="G107" s="765">
        <f>VLOOKUP($D$3&amp;"_"&amp;G$3,データシート2!$A:$SI,MATCH($G$2&amp;"_"&amp;$C107,データシート2!$A$1:$SI$1,0),0)</f>
        <v>0</v>
      </c>
      <c r="H107" s="766">
        <f>VLOOKUP($D$3&amp;"_"&amp;H$3,データシート2!$A:$SI,MATCH($G$2&amp;"_"&amp;$C107,データシート2!$A$1:$SI$1,0),0)</f>
        <v>0</v>
      </c>
      <c r="I107" s="766">
        <f>VLOOKUP($D$3&amp;"_"&amp;I$3,データシート2!$A:$SI,MATCH($G$2&amp;"_"&amp;$C107,データシート2!$A$1:$SI$1,0),0)</f>
        <v>0</v>
      </c>
      <c r="J107" s="766">
        <f>VLOOKUP($D$3&amp;"_"&amp;J$3,データシート2!$A:$SI,MATCH($G$2&amp;"_"&amp;$C107,データシート2!$A$1:$SI$1,0),0)</f>
        <v>0</v>
      </c>
      <c r="K107" s="767">
        <f>VLOOKUP($D$3&amp;"_"&amp;K$3,データシート2!$A:$SI,MATCH($G$2&amp;"_"&amp;$C107,データシート2!$A$1:$SI$1,0),0)</f>
        <v>0</v>
      </c>
      <c r="L107" s="767">
        <f>VLOOKUP($D$3&amp;"_"&amp;L$3,データシート2!$A:$SI,MATCH($G$2&amp;"_"&amp;$C107,データシート2!$A$1:$SI$1,0),0)</f>
        <v>0</v>
      </c>
      <c r="M107" s="767">
        <f>VLOOKUP($D$3&amp;"_"&amp;M$3,データシート2!$A:$SI,MATCH($G$2&amp;"_"&amp;$C107,データシート2!$A$1:$SI$1,0),0)</f>
        <v>0</v>
      </c>
      <c r="N107" s="767">
        <f>VLOOKUP($D$3&amp;"_"&amp;N$3,データシート2!$A:$SI,MATCH($G$2&amp;"_"&amp;$C107,データシート2!$A$1:$SI$1,0),0)</f>
        <v>0</v>
      </c>
      <c r="O107" s="767">
        <f>VLOOKUP($D$3&amp;"_"&amp;O$3,データシート2!$A:$SI,MATCH($G$2&amp;"_"&amp;$C107,データシート2!$A$1:$SI$1,0),0)</f>
        <v>0</v>
      </c>
      <c r="P107" s="767">
        <f>VLOOKUP($D$3&amp;"_"&amp;P$3,データシート2!$A:$SI,MATCH($G$2&amp;"_"&amp;$C107,データシート2!$A$1:$SI$1,0),0)</f>
        <v>0</v>
      </c>
      <c r="Q107" s="768">
        <f>VLOOKUP($D$3&amp;"_"&amp;Q$3,データシート2!$A:$SI,MATCH($G$2&amp;"_"&amp;$C107,データシート2!$A$1:$SI$1,0),0)</f>
        <v>0</v>
      </c>
      <c r="R107" s="937">
        <f>VLOOKUP($D$3&amp;"_"&amp;R$3,データシート2!$A:$SI,MATCH($R$2&amp;"_"&amp;$C107,データシート2!$A$1:$SI$1,0),0)</f>
        <v>0</v>
      </c>
      <c r="S107" s="938">
        <f>VLOOKUP($D$3&amp;"_"&amp;S$3,データシート2!$A:$SI,MATCH($R$2&amp;"_"&amp;$C107,データシート2!$A$1:$SI$1,0),0)</f>
        <v>0</v>
      </c>
      <c r="T107" s="938">
        <f>VLOOKUP($D$3&amp;"_"&amp;T$3,データシート2!$A:$SI,MATCH($R$2&amp;"_"&amp;$C107,データシート2!$A$1:$SI$1,0),0)</f>
        <v>0</v>
      </c>
      <c r="U107" s="938">
        <f>VLOOKUP($D$3&amp;"_"&amp;U$3,データシート2!$A:$SI,MATCH($R$2&amp;"_"&amp;$C107,データシート2!$A$1:$SI$1,0),0)</f>
        <v>0</v>
      </c>
      <c r="V107" s="938">
        <f>VLOOKUP($D$3&amp;"_"&amp;V$3,データシート2!$A:$SI,MATCH($R$2&amp;"_"&amp;$C107,データシート2!$A$1:$SI$1,0),0)</f>
        <v>0</v>
      </c>
      <c r="W107" s="938">
        <f>VLOOKUP($D$3&amp;"_"&amp;W$3,データシート2!$A:$SI,MATCH($R$2&amp;"_"&amp;$C107,データシート2!$A$1:$SI$1,0),0)</f>
        <v>0</v>
      </c>
      <c r="X107" s="938">
        <f>VLOOKUP($D$3&amp;"_"&amp;X$3,データシート2!$A:$SI,MATCH($R$2&amp;"_"&amp;$C107,データシート2!$A$1:$SI$1,0),0)</f>
        <v>0</v>
      </c>
      <c r="Y107" s="938">
        <f>VLOOKUP($D$3&amp;"_"&amp;Y$3,データシート2!$A:$SI,MATCH($R$2&amp;"_"&amp;$C107,データシート2!$A$1:$SI$1,0),0)</f>
        <v>0</v>
      </c>
      <c r="Z107" s="938">
        <f>VLOOKUP($D$3&amp;"_"&amp;Z$3,データシート2!$A:$SI,MATCH($R$2&amp;"_"&amp;$C107,データシート2!$A$1:$SI$1,0),0)</f>
        <v>0</v>
      </c>
      <c r="AA107" s="938">
        <f>VLOOKUP($D$3&amp;"_"&amp;AA$3,データシート2!$A:$SI,MATCH($R$2&amp;"_"&amp;$C107,データシート2!$A$1:$SI$1,0),0)</f>
        <v>0</v>
      </c>
      <c r="AB107" s="939">
        <f>VLOOKUP($D$3&amp;"_"&amp;AB$3,データシート2!$A:$SI,MATCH($R$2&amp;"_"&amp;$C107,データシート2!$A$1:$SI$1,0),0)</f>
        <v>0</v>
      </c>
    </row>
    <row r="108" spans="2:28" s="745" customFormat="1" ht="16.5" customHeight="1">
      <c r="B108" s="737"/>
      <c r="C108" s="762">
        <v>76</v>
      </c>
      <c r="D108" s="763" t="s">
        <v>622</v>
      </c>
      <c r="E108" s="762"/>
      <c r="F108" s="764"/>
      <c r="G108" s="765">
        <f>VLOOKUP($D$3&amp;"_"&amp;G$3,データシート2!$A:$SI,MATCH($G$2&amp;"_"&amp;$C108,データシート2!$A$1:$SI$1,0),0)</f>
        <v>0</v>
      </c>
      <c r="H108" s="766">
        <f>VLOOKUP($D$3&amp;"_"&amp;H$3,データシート2!$A:$SI,MATCH($G$2&amp;"_"&amp;$C108,データシート2!$A$1:$SI$1,0),0)</f>
        <v>0</v>
      </c>
      <c r="I108" s="766">
        <f>VLOOKUP($D$3&amp;"_"&amp;I$3,データシート2!$A:$SI,MATCH($G$2&amp;"_"&amp;$C108,データシート2!$A$1:$SI$1,0),0)</f>
        <v>0</v>
      </c>
      <c r="J108" s="766">
        <f>VLOOKUP($D$3&amp;"_"&amp;J$3,データシート2!$A:$SI,MATCH($G$2&amp;"_"&amp;$C108,データシート2!$A$1:$SI$1,0),0)</f>
        <v>0</v>
      </c>
      <c r="K108" s="767">
        <f>VLOOKUP($D$3&amp;"_"&amp;K$3,データシート2!$A:$SI,MATCH($G$2&amp;"_"&amp;$C108,データシート2!$A$1:$SI$1,0),0)</f>
        <v>0</v>
      </c>
      <c r="L108" s="767">
        <f>VLOOKUP($D$3&amp;"_"&amp;L$3,データシート2!$A:$SI,MATCH($G$2&amp;"_"&amp;$C108,データシート2!$A$1:$SI$1,0),0)</f>
        <v>0</v>
      </c>
      <c r="M108" s="767">
        <f>VLOOKUP($D$3&amp;"_"&amp;M$3,データシート2!$A:$SI,MATCH($G$2&amp;"_"&amp;$C108,データシート2!$A$1:$SI$1,0),0)</f>
        <v>0</v>
      </c>
      <c r="N108" s="767">
        <f>VLOOKUP($D$3&amp;"_"&amp;N$3,データシート2!$A:$SI,MATCH($G$2&amp;"_"&amp;$C108,データシート2!$A$1:$SI$1,0),0)</f>
        <v>0</v>
      </c>
      <c r="O108" s="767">
        <f>VLOOKUP($D$3&amp;"_"&amp;O$3,データシート2!$A:$SI,MATCH($G$2&amp;"_"&amp;$C108,データシート2!$A$1:$SI$1,0),0)</f>
        <v>0</v>
      </c>
      <c r="P108" s="767">
        <f>VLOOKUP($D$3&amp;"_"&amp;P$3,データシート2!$A:$SI,MATCH($G$2&amp;"_"&amp;$C108,データシート2!$A$1:$SI$1,0),0)</f>
        <v>0</v>
      </c>
      <c r="Q108" s="768">
        <f>VLOOKUP($D$3&amp;"_"&amp;Q$3,データシート2!$A:$SI,MATCH($G$2&amp;"_"&amp;$C108,データシート2!$A$1:$SI$1,0),0)</f>
        <v>0</v>
      </c>
      <c r="R108" s="937">
        <f>VLOOKUP($D$3&amp;"_"&amp;R$3,データシート2!$A:$SI,MATCH($R$2&amp;"_"&amp;$C108,データシート2!$A$1:$SI$1,0),0)</f>
        <v>0</v>
      </c>
      <c r="S108" s="938">
        <f>VLOOKUP($D$3&amp;"_"&amp;S$3,データシート2!$A:$SI,MATCH($R$2&amp;"_"&amp;$C108,データシート2!$A$1:$SI$1,0),0)</f>
        <v>0</v>
      </c>
      <c r="T108" s="938">
        <f>VLOOKUP($D$3&amp;"_"&amp;T$3,データシート2!$A:$SI,MATCH($R$2&amp;"_"&amp;$C108,データシート2!$A$1:$SI$1,0),0)</f>
        <v>0</v>
      </c>
      <c r="U108" s="938">
        <f>VLOOKUP($D$3&amp;"_"&amp;U$3,データシート2!$A:$SI,MATCH($R$2&amp;"_"&amp;$C108,データシート2!$A$1:$SI$1,0),0)</f>
        <v>0</v>
      </c>
      <c r="V108" s="938">
        <f>VLOOKUP($D$3&amp;"_"&amp;V$3,データシート2!$A:$SI,MATCH($R$2&amp;"_"&amp;$C108,データシート2!$A$1:$SI$1,0),0)</f>
        <v>0</v>
      </c>
      <c r="W108" s="938">
        <f>VLOOKUP($D$3&amp;"_"&amp;W$3,データシート2!$A:$SI,MATCH($R$2&amp;"_"&amp;$C108,データシート2!$A$1:$SI$1,0),0)</f>
        <v>0</v>
      </c>
      <c r="X108" s="938">
        <f>VLOOKUP($D$3&amp;"_"&amp;X$3,データシート2!$A:$SI,MATCH($R$2&amp;"_"&amp;$C108,データシート2!$A$1:$SI$1,0),0)</f>
        <v>0</v>
      </c>
      <c r="Y108" s="938">
        <f>VLOOKUP($D$3&amp;"_"&amp;Y$3,データシート2!$A:$SI,MATCH($R$2&amp;"_"&amp;$C108,データシート2!$A$1:$SI$1,0),0)</f>
        <v>0</v>
      </c>
      <c r="Z108" s="938">
        <f>VLOOKUP($D$3&amp;"_"&amp;Z$3,データシート2!$A:$SI,MATCH($R$2&amp;"_"&amp;$C108,データシート2!$A$1:$SI$1,0),0)</f>
        <v>0</v>
      </c>
      <c r="AA108" s="938">
        <f>VLOOKUP($D$3&amp;"_"&amp;AA$3,データシート2!$A:$SI,MATCH($R$2&amp;"_"&amp;$C108,データシート2!$A$1:$SI$1,0),0)</f>
        <v>0</v>
      </c>
      <c r="AB108" s="939">
        <f>VLOOKUP($D$3&amp;"_"&amp;AB$3,データシート2!$A:$SI,MATCH($R$2&amp;"_"&amp;$C108,データシート2!$A$1:$SI$1,0),0)</f>
        <v>0</v>
      </c>
    </row>
    <row r="109" spans="2:28" s="745" customFormat="1" ht="16.5" customHeight="1">
      <c r="B109" s="746"/>
      <c r="C109" s="747">
        <v>77</v>
      </c>
      <c r="D109" s="748" t="s">
        <v>623</v>
      </c>
      <c r="E109" s="747"/>
      <c r="F109" s="749"/>
      <c r="G109" s="750">
        <f>VLOOKUP($D$3&amp;"_"&amp;G$3,データシート2!$A:$SI,MATCH($G$2&amp;"_"&amp;$C109,データシート2!$A$1:$SI$1,0),0)</f>
        <v>0</v>
      </c>
      <c r="H109" s="751">
        <f>VLOOKUP($D$3&amp;"_"&amp;H$3,データシート2!$A:$SI,MATCH($G$2&amp;"_"&amp;$C109,データシート2!$A$1:$SI$1,0),0)</f>
        <v>0</v>
      </c>
      <c r="I109" s="751">
        <f>VLOOKUP($D$3&amp;"_"&amp;I$3,データシート2!$A:$SI,MATCH($G$2&amp;"_"&amp;$C109,データシート2!$A$1:$SI$1,0),0)</f>
        <v>0</v>
      </c>
      <c r="J109" s="751">
        <f>VLOOKUP($D$3&amp;"_"&amp;J$3,データシート2!$A:$SI,MATCH($G$2&amp;"_"&amp;$C109,データシート2!$A$1:$SI$1,0),0)</f>
        <v>0</v>
      </c>
      <c r="K109" s="752">
        <f>VLOOKUP($D$3&amp;"_"&amp;K$3,データシート2!$A:$SI,MATCH($G$2&amp;"_"&amp;$C109,データシート2!$A$1:$SI$1,0),0)</f>
        <v>0</v>
      </c>
      <c r="L109" s="752">
        <f>VLOOKUP($D$3&amp;"_"&amp;L$3,データシート2!$A:$SI,MATCH($G$2&amp;"_"&amp;$C109,データシート2!$A$1:$SI$1,0),0)</f>
        <v>0</v>
      </c>
      <c r="M109" s="752">
        <f>VLOOKUP($D$3&amp;"_"&amp;M$3,データシート2!$A:$SI,MATCH($G$2&amp;"_"&amp;$C109,データシート2!$A$1:$SI$1,0),0)</f>
        <v>0</v>
      </c>
      <c r="N109" s="752">
        <f>VLOOKUP($D$3&amp;"_"&amp;N$3,データシート2!$A:$SI,MATCH($G$2&amp;"_"&amp;$C109,データシート2!$A$1:$SI$1,0),0)</f>
        <v>0</v>
      </c>
      <c r="O109" s="752">
        <f>VLOOKUP($D$3&amp;"_"&amp;O$3,データシート2!$A:$SI,MATCH($G$2&amp;"_"&amp;$C109,データシート2!$A$1:$SI$1,0),0)</f>
        <v>0</v>
      </c>
      <c r="P109" s="752">
        <f>VLOOKUP($D$3&amp;"_"&amp;P$3,データシート2!$A:$SI,MATCH($G$2&amp;"_"&amp;$C109,データシート2!$A$1:$SI$1,0),0)</f>
        <v>0</v>
      </c>
      <c r="Q109" s="753">
        <f>VLOOKUP($D$3&amp;"_"&amp;Q$3,データシート2!$A:$SI,MATCH($G$2&amp;"_"&amp;$C109,データシート2!$A$1:$SI$1,0),0)</f>
        <v>0</v>
      </c>
      <c r="R109" s="930">
        <f>VLOOKUP($D$3&amp;"_"&amp;R$3,データシート2!$A:$SI,MATCH($R$2&amp;"_"&amp;$C109,データシート2!$A$1:$SI$1,0),0)</f>
        <v>0</v>
      </c>
      <c r="S109" s="931">
        <f>VLOOKUP($D$3&amp;"_"&amp;S$3,データシート2!$A:$SI,MATCH($R$2&amp;"_"&amp;$C109,データシート2!$A$1:$SI$1,0),0)</f>
        <v>0</v>
      </c>
      <c r="T109" s="931">
        <f>VLOOKUP($D$3&amp;"_"&amp;T$3,データシート2!$A:$SI,MATCH($R$2&amp;"_"&amp;$C109,データシート2!$A$1:$SI$1,0),0)</f>
        <v>0</v>
      </c>
      <c r="U109" s="931">
        <f>VLOOKUP($D$3&amp;"_"&amp;U$3,データシート2!$A:$SI,MATCH($R$2&amp;"_"&amp;$C109,データシート2!$A$1:$SI$1,0),0)</f>
        <v>0</v>
      </c>
      <c r="V109" s="931">
        <f>VLOOKUP($D$3&amp;"_"&amp;V$3,データシート2!$A:$SI,MATCH($R$2&amp;"_"&amp;$C109,データシート2!$A$1:$SI$1,0),0)</f>
        <v>0</v>
      </c>
      <c r="W109" s="931">
        <f>VLOOKUP($D$3&amp;"_"&amp;W$3,データシート2!$A:$SI,MATCH($R$2&amp;"_"&amp;$C109,データシート2!$A$1:$SI$1,0),0)</f>
        <v>0</v>
      </c>
      <c r="X109" s="931">
        <f>VLOOKUP($D$3&amp;"_"&amp;X$3,データシート2!$A:$SI,MATCH($R$2&amp;"_"&amp;$C109,データシート2!$A$1:$SI$1,0),0)</f>
        <v>0</v>
      </c>
      <c r="Y109" s="931">
        <f>VLOOKUP($D$3&amp;"_"&amp;Y$3,データシート2!$A:$SI,MATCH($R$2&amp;"_"&amp;$C109,データシート2!$A$1:$SI$1,0),0)</f>
        <v>0</v>
      </c>
      <c r="Z109" s="931">
        <f>VLOOKUP($D$3&amp;"_"&amp;Z$3,データシート2!$A:$SI,MATCH($R$2&amp;"_"&amp;$C109,データシート2!$A$1:$SI$1,0),0)</f>
        <v>0</v>
      </c>
      <c r="AA109" s="931">
        <f>VLOOKUP($D$3&amp;"_"&amp;AA$3,データシート2!$A:$SI,MATCH($R$2&amp;"_"&amp;$C109,データシート2!$A$1:$SI$1,0),0)</f>
        <v>0</v>
      </c>
      <c r="AB109" s="932">
        <f>VLOOKUP($D$3&amp;"_"&amp;AB$3,データシート2!$A:$SI,MATCH($R$2&amp;"_"&amp;$C109,データシート2!$A$1:$SI$1,0),0)</f>
        <v>0</v>
      </c>
    </row>
    <row r="110" spans="2:28" s="21" customFormat="1" ht="20.45" customHeight="1">
      <c r="B110" s="729" t="s">
        <v>624</v>
      </c>
      <c r="C110" s="730" t="s">
        <v>625</v>
      </c>
      <c r="D110" s="731"/>
      <c r="E110" s="732"/>
      <c r="F110" s="731"/>
      <c r="G110" s="733">
        <f>VLOOKUP($D$3&amp;"_"&amp;G$3,データシート2!$A:$SI,MATCH($G$2&amp;"_"&amp;$B110,データシート2!$A$1:$SI$1,0),0)</f>
        <v>0</v>
      </c>
      <c r="H110" s="734">
        <f>VLOOKUP($D$3&amp;"_"&amp;H$3,データシート2!$A:$SI,MATCH($G$2&amp;"_"&amp;$B110,データシート2!$A$1:$SI$1,0),0)</f>
        <v>0</v>
      </c>
      <c r="I110" s="734">
        <f>VLOOKUP($D$3&amp;"_"&amp;I$3,データシート2!$A:$SI,MATCH($G$2&amp;"_"&amp;$B110,データシート2!$A$1:$SI$1,0),0)</f>
        <v>0</v>
      </c>
      <c r="J110" s="734">
        <f>VLOOKUP($D$3&amp;"_"&amp;J$3,データシート2!$A:$SI,MATCH($G$2&amp;"_"&amp;$B110,データシート2!$A$1:$SI$1,0),0)</f>
        <v>0</v>
      </c>
      <c r="K110" s="735">
        <f>VLOOKUP($D$3&amp;"_"&amp;K$3,データシート2!$A:$SI,MATCH($G$2&amp;"_"&amp;$B110,データシート2!$A$1:$SI$1,0),0)</f>
        <v>0</v>
      </c>
      <c r="L110" s="735">
        <f>VLOOKUP($D$3&amp;"_"&amp;L$3,データシート2!$A:$SI,MATCH($G$2&amp;"_"&amp;$B110,データシート2!$A$1:$SI$1,0),0)</f>
        <v>0</v>
      </c>
      <c r="M110" s="735">
        <f>VLOOKUP($D$3&amp;"_"&amp;M$3,データシート2!$A:$SI,MATCH($G$2&amp;"_"&amp;$B110,データシート2!$A$1:$SI$1,0),0)</f>
        <v>0</v>
      </c>
      <c r="N110" s="735">
        <f>VLOOKUP($D$3&amp;"_"&amp;N$3,データシート2!$A:$SI,MATCH($G$2&amp;"_"&amp;$B110,データシート2!$A$1:$SI$1,0),0)</f>
        <v>0</v>
      </c>
      <c r="O110" s="735">
        <f>VLOOKUP($D$3&amp;"_"&amp;O$3,データシート2!$A:$SI,MATCH($G$2&amp;"_"&amp;$B110,データシート2!$A$1:$SI$1,0),0)</f>
        <v>0</v>
      </c>
      <c r="P110" s="735">
        <f>VLOOKUP($D$3&amp;"_"&amp;P$3,データシート2!$A:$SI,MATCH($G$2&amp;"_"&amp;$B110,データシート2!$A$1:$SI$1,0),0)</f>
        <v>0</v>
      </c>
      <c r="Q110" s="736">
        <f>VLOOKUP($D$3&amp;"_"&amp;Q$3,データシート2!$A:$SI,MATCH($G$2&amp;"_"&amp;$B110,データシート2!$A$1:$SI$1,0),0)</f>
        <v>0</v>
      </c>
      <c r="R110" s="924">
        <f>VLOOKUP($D$3&amp;"_"&amp;R$3,データシート2!$A:$SI,MATCH($R$2&amp;"_"&amp;$B110,データシート2!$A$1:$SI$1,0),0)</f>
        <v>0</v>
      </c>
      <c r="S110" s="925">
        <f>VLOOKUP($D$3&amp;"_"&amp;S$3,データシート2!$A:$SI,MATCH($R$2&amp;"_"&amp;$B110,データシート2!$A$1:$SI$1,0),0)</f>
        <v>0</v>
      </c>
      <c r="T110" s="925">
        <f>VLOOKUP($D$3&amp;"_"&amp;T$3,データシート2!$A:$SI,MATCH($R$2&amp;"_"&amp;$B110,データシート2!$A$1:$SI$1,0),0)</f>
        <v>0</v>
      </c>
      <c r="U110" s="925">
        <f>VLOOKUP($D$3&amp;"_"&amp;U$3,データシート2!$A:$SI,MATCH($R$2&amp;"_"&amp;$B110,データシート2!$A$1:$SI$1,0),0)</f>
        <v>0</v>
      </c>
      <c r="V110" s="925">
        <f>VLOOKUP($D$3&amp;"_"&amp;V$3,データシート2!$A:$SI,MATCH($R$2&amp;"_"&amp;$B110,データシート2!$A$1:$SI$1,0),0)</f>
        <v>0</v>
      </c>
      <c r="W110" s="925">
        <f>VLOOKUP($D$3&amp;"_"&amp;W$3,データシート2!$A:$SI,MATCH($R$2&amp;"_"&amp;$B110,データシート2!$A$1:$SI$1,0),0)</f>
        <v>0</v>
      </c>
      <c r="X110" s="925">
        <f>VLOOKUP($D$3&amp;"_"&amp;X$3,データシート2!$A:$SI,MATCH($R$2&amp;"_"&amp;$B110,データシート2!$A$1:$SI$1,0),0)</f>
        <v>0</v>
      </c>
      <c r="Y110" s="925">
        <f>VLOOKUP($D$3&amp;"_"&amp;Y$3,データシート2!$A:$SI,MATCH($R$2&amp;"_"&amp;$B110,データシート2!$A$1:$SI$1,0),0)</f>
        <v>0</v>
      </c>
      <c r="Z110" s="925">
        <f>VLOOKUP($D$3&amp;"_"&amp;Z$3,データシート2!$A:$SI,MATCH($R$2&amp;"_"&amp;$B110,データシート2!$A$1:$SI$1,0),0)</f>
        <v>0</v>
      </c>
      <c r="AA110" s="925">
        <f>VLOOKUP($D$3&amp;"_"&amp;AA$3,データシート2!$A:$SI,MATCH($R$2&amp;"_"&amp;$B110,データシート2!$A$1:$SI$1,0),0)</f>
        <v>0</v>
      </c>
      <c r="AB110" s="926">
        <f>VLOOKUP($D$3&amp;"_"&amp;AB$3,データシート2!$A:$SI,MATCH($R$2&amp;"_"&amp;$B110,データシート2!$A$1:$SI$1,0),0)</f>
        <v>0</v>
      </c>
    </row>
    <row r="111" spans="2:28" s="745" customFormat="1" ht="16.5" customHeight="1">
      <c r="B111" s="737"/>
      <c r="C111" s="738">
        <v>78</v>
      </c>
      <c r="D111" s="739" t="s">
        <v>626</v>
      </c>
      <c r="E111" s="738"/>
      <c r="F111" s="740"/>
      <c r="G111" s="754">
        <f>VLOOKUP($D$3&amp;"_"&amp;G$3,データシート2!$A:$SI,MATCH($G$2&amp;"_"&amp;$C111,データシート2!$A$1:$SI$1,0),0)</f>
        <v>0</v>
      </c>
      <c r="H111" s="742">
        <f>VLOOKUP($D$3&amp;"_"&amp;H$3,データシート2!$A:$SI,MATCH($G$2&amp;"_"&amp;$C111,データシート2!$A$1:$SI$1,0),0)</f>
        <v>0</v>
      </c>
      <c r="I111" s="742">
        <f>VLOOKUP($D$3&amp;"_"&amp;I$3,データシート2!$A:$SI,MATCH($G$2&amp;"_"&amp;$C111,データシート2!$A$1:$SI$1,0),0)</f>
        <v>0</v>
      </c>
      <c r="J111" s="742">
        <f>VLOOKUP($D$3&amp;"_"&amp;J$3,データシート2!$A:$SI,MATCH($G$2&amp;"_"&amp;$C111,データシート2!$A$1:$SI$1,0),0)</f>
        <v>0</v>
      </c>
      <c r="K111" s="743">
        <f>VLOOKUP($D$3&amp;"_"&amp;K$3,データシート2!$A:$SI,MATCH($G$2&amp;"_"&amp;$C111,データシート2!$A$1:$SI$1,0),0)</f>
        <v>0</v>
      </c>
      <c r="L111" s="743">
        <f>VLOOKUP($D$3&amp;"_"&amp;L$3,データシート2!$A:$SI,MATCH($G$2&amp;"_"&amp;$C111,データシート2!$A$1:$SI$1,0),0)</f>
        <v>0</v>
      </c>
      <c r="M111" s="743">
        <f>VLOOKUP($D$3&amp;"_"&amp;M$3,データシート2!$A:$SI,MATCH($G$2&amp;"_"&amp;$C111,データシート2!$A$1:$SI$1,0),0)</f>
        <v>0</v>
      </c>
      <c r="N111" s="743">
        <f>VLOOKUP($D$3&amp;"_"&amp;N$3,データシート2!$A:$SI,MATCH($G$2&amp;"_"&amp;$C111,データシート2!$A$1:$SI$1,0),0)</f>
        <v>0</v>
      </c>
      <c r="O111" s="743">
        <f>VLOOKUP($D$3&amp;"_"&amp;O$3,データシート2!$A:$SI,MATCH($G$2&amp;"_"&amp;$C111,データシート2!$A$1:$SI$1,0),0)</f>
        <v>0</v>
      </c>
      <c r="P111" s="743">
        <f>VLOOKUP($D$3&amp;"_"&amp;P$3,データシート2!$A:$SI,MATCH($G$2&amp;"_"&amp;$C111,データシート2!$A$1:$SI$1,0),0)</f>
        <v>0</v>
      </c>
      <c r="Q111" s="744">
        <f>VLOOKUP($D$3&amp;"_"&amp;Q$3,データシート2!$A:$SI,MATCH($G$2&amp;"_"&amp;$C111,データシート2!$A$1:$SI$1,0),0)</f>
        <v>0</v>
      </c>
      <c r="R111" s="933">
        <f>VLOOKUP($D$3&amp;"_"&amp;R$3,データシート2!$A:$SI,MATCH($R$2&amp;"_"&amp;$C111,データシート2!$A$1:$SI$1,0),0)</f>
        <v>0</v>
      </c>
      <c r="S111" s="928">
        <f>VLOOKUP($D$3&amp;"_"&amp;S$3,データシート2!$A:$SI,MATCH($R$2&amp;"_"&amp;$C111,データシート2!$A$1:$SI$1,0),0)</f>
        <v>0</v>
      </c>
      <c r="T111" s="928">
        <f>VLOOKUP($D$3&amp;"_"&amp;T$3,データシート2!$A:$SI,MATCH($R$2&amp;"_"&amp;$C111,データシート2!$A$1:$SI$1,0),0)</f>
        <v>0</v>
      </c>
      <c r="U111" s="928">
        <f>VLOOKUP($D$3&amp;"_"&amp;U$3,データシート2!$A:$SI,MATCH($R$2&amp;"_"&amp;$C111,データシート2!$A$1:$SI$1,0),0)</f>
        <v>0</v>
      </c>
      <c r="V111" s="928">
        <f>VLOOKUP($D$3&amp;"_"&amp;V$3,データシート2!$A:$SI,MATCH($R$2&amp;"_"&amp;$C111,データシート2!$A$1:$SI$1,0),0)</f>
        <v>0</v>
      </c>
      <c r="W111" s="928">
        <f>VLOOKUP($D$3&amp;"_"&amp;W$3,データシート2!$A:$SI,MATCH($R$2&amp;"_"&amp;$C111,データシート2!$A$1:$SI$1,0),0)</f>
        <v>0</v>
      </c>
      <c r="X111" s="928">
        <f>VLOOKUP($D$3&amp;"_"&amp;X$3,データシート2!$A:$SI,MATCH($R$2&amp;"_"&amp;$C111,データシート2!$A$1:$SI$1,0),0)</f>
        <v>0</v>
      </c>
      <c r="Y111" s="928">
        <f>VLOOKUP($D$3&amp;"_"&amp;Y$3,データシート2!$A:$SI,MATCH($R$2&amp;"_"&amp;$C111,データシート2!$A$1:$SI$1,0),0)</f>
        <v>0</v>
      </c>
      <c r="Z111" s="928">
        <f>VLOOKUP($D$3&amp;"_"&amp;Z$3,データシート2!$A:$SI,MATCH($R$2&amp;"_"&amp;$C111,データシート2!$A$1:$SI$1,0),0)</f>
        <v>0</v>
      </c>
      <c r="AA111" s="928">
        <f>VLOOKUP($D$3&amp;"_"&amp;AA$3,データシート2!$A:$SI,MATCH($R$2&amp;"_"&amp;$C111,データシート2!$A$1:$SI$1,0),0)</f>
        <v>0</v>
      </c>
      <c r="AB111" s="929">
        <f>VLOOKUP($D$3&amp;"_"&amp;AB$3,データシート2!$A:$SI,MATCH($R$2&amp;"_"&amp;$C111,データシート2!$A$1:$SI$1,0),0)</f>
        <v>0</v>
      </c>
    </row>
    <row r="112" spans="2:28" s="745" customFormat="1" ht="16.5" customHeight="1">
      <c r="B112" s="737"/>
      <c r="C112" s="762">
        <v>79</v>
      </c>
      <c r="D112" s="763" t="s">
        <v>627</v>
      </c>
      <c r="E112" s="762"/>
      <c r="F112" s="764"/>
      <c r="G112" s="765">
        <f>VLOOKUP($D$3&amp;"_"&amp;G$3,データシート2!$A:$SI,MATCH($G$2&amp;"_"&amp;$C112,データシート2!$A$1:$SI$1,0),0)</f>
        <v>0</v>
      </c>
      <c r="H112" s="766">
        <f>VLOOKUP($D$3&amp;"_"&amp;H$3,データシート2!$A:$SI,MATCH($G$2&amp;"_"&amp;$C112,データシート2!$A$1:$SI$1,0),0)</f>
        <v>0</v>
      </c>
      <c r="I112" s="766">
        <f>VLOOKUP($D$3&amp;"_"&amp;I$3,データシート2!$A:$SI,MATCH($G$2&amp;"_"&amp;$C112,データシート2!$A$1:$SI$1,0),0)</f>
        <v>0</v>
      </c>
      <c r="J112" s="766">
        <f>VLOOKUP($D$3&amp;"_"&amp;J$3,データシート2!$A:$SI,MATCH($G$2&amp;"_"&amp;$C112,データシート2!$A$1:$SI$1,0),0)</f>
        <v>0</v>
      </c>
      <c r="K112" s="767">
        <f>VLOOKUP($D$3&amp;"_"&amp;K$3,データシート2!$A:$SI,MATCH($G$2&amp;"_"&amp;$C112,データシート2!$A$1:$SI$1,0),0)</f>
        <v>0</v>
      </c>
      <c r="L112" s="767">
        <f>VLOOKUP($D$3&amp;"_"&amp;L$3,データシート2!$A:$SI,MATCH($G$2&amp;"_"&amp;$C112,データシート2!$A$1:$SI$1,0),0)</f>
        <v>0</v>
      </c>
      <c r="M112" s="767">
        <f>VLOOKUP($D$3&amp;"_"&amp;M$3,データシート2!$A:$SI,MATCH($G$2&amp;"_"&amp;$C112,データシート2!$A$1:$SI$1,0),0)</f>
        <v>0</v>
      </c>
      <c r="N112" s="767">
        <f>VLOOKUP($D$3&amp;"_"&amp;N$3,データシート2!$A:$SI,MATCH($G$2&amp;"_"&amp;$C112,データシート2!$A$1:$SI$1,0),0)</f>
        <v>0</v>
      </c>
      <c r="O112" s="767">
        <f>VLOOKUP($D$3&amp;"_"&amp;O$3,データシート2!$A:$SI,MATCH($G$2&amp;"_"&amp;$C112,データシート2!$A$1:$SI$1,0),0)</f>
        <v>0</v>
      </c>
      <c r="P112" s="767">
        <f>VLOOKUP($D$3&amp;"_"&amp;P$3,データシート2!$A:$SI,MATCH($G$2&amp;"_"&amp;$C112,データシート2!$A$1:$SI$1,0),0)</f>
        <v>0</v>
      </c>
      <c r="Q112" s="768">
        <f>VLOOKUP($D$3&amp;"_"&amp;Q$3,データシート2!$A:$SI,MATCH($G$2&amp;"_"&amp;$C112,データシート2!$A$1:$SI$1,0),0)</f>
        <v>0</v>
      </c>
      <c r="R112" s="937">
        <f>VLOOKUP($D$3&amp;"_"&amp;R$3,データシート2!$A:$SI,MATCH($R$2&amp;"_"&amp;$C112,データシート2!$A$1:$SI$1,0),0)</f>
        <v>0</v>
      </c>
      <c r="S112" s="938">
        <f>VLOOKUP($D$3&amp;"_"&amp;S$3,データシート2!$A:$SI,MATCH($R$2&amp;"_"&amp;$C112,データシート2!$A$1:$SI$1,0),0)</f>
        <v>0</v>
      </c>
      <c r="T112" s="938">
        <f>VLOOKUP($D$3&amp;"_"&amp;T$3,データシート2!$A:$SI,MATCH($R$2&amp;"_"&amp;$C112,データシート2!$A$1:$SI$1,0),0)</f>
        <v>0</v>
      </c>
      <c r="U112" s="938">
        <f>VLOOKUP($D$3&amp;"_"&amp;U$3,データシート2!$A:$SI,MATCH($R$2&amp;"_"&amp;$C112,データシート2!$A$1:$SI$1,0),0)</f>
        <v>0</v>
      </c>
      <c r="V112" s="938">
        <f>VLOOKUP($D$3&amp;"_"&amp;V$3,データシート2!$A:$SI,MATCH($R$2&amp;"_"&amp;$C112,データシート2!$A$1:$SI$1,0),0)</f>
        <v>0</v>
      </c>
      <c r="W112" s="938">
        <f>VLOOKUP($D$3&amp;"_"&amp;W$3,データシート2!$A:$SI,MATCH($R$2&amp;"_"&amp;$C112,データシート2!$A$1:$SI$1,0),0)</f>
        <v>0</v>
      </c>
      <c r="X112" s="938">
        <f>VLOOKUP($D$3&amp;"_"&amp;X$3,データシート2!$A:$SI,MATCH($R$2&amp;"_"&amp;$C112,データシート2!$A$1:$SI$1,0),0)</f>
        <v>0</v>
      </c>
      <c r="Y112" s="938">
        <f>VLOOKUP($D$3&amp;"_"&amp;Y$3,データシート2!$A:$SI,MATCH($R$2&amp;"_"&amp;$C112,データシート2!$A$1:$SI$1,0),0)</f>
        <v>0</v>
      </c>
      <c r="Z112" s="938">
        <f>VLOOKUP($D$3&amp;"_"&amp;Z$3,データシート2!$A:$SI,MATCH($R$2&amp;"_"&amp;$C112,データシート2!$A$1:$SI$1,0),0)</f>
        <v>0</v>
      </c>
      <c r="AA112" s="938">
        <f>VLOOKUP($D$3&amp;"_"&amp;AA$3,データシート2!$A:$SI,MATCH($R$2&amp;"_"&amp;$C112,データシート2!$A$1:$SI$1,0),0)</f>
        <v>0</v>
      </c>
      <c r="AB112" s="939">
        <f>VLOOKUP($D$3&amp;"_"&amp;AB$3,データシート2!$A:$SI,MATCH($R$2&amp;"_"&amp;$C112,データシート2!$A$1:$SI$1,0),0)</f>
        <v>0</v>
      </c>
    </row>
    <row r="113" spans="2:28" s="745" customFormat="1" ht="16.5" customHeight="1">
      <c r="B113" s="746"/>
      <c r="C113" s="747">
        <v>80</v>
      </c>
      <c r="D113" s="748" t="s">
        <v>628</v>
      </c>
      <c r="E113" s="747"/>
      <c r="F113" s="749"/>
      <c r="G113" s="750">
        <f>VLOOKUP($D$3&amp;"_"&amp;G$3,データシート2!$A:$SI,MATCH($G$2&amp;"_"&amp;$C113,データシート2!$A$1:$SI$1,0),0)</f>
        <v>0</v>
      </c>
      <c r="H113" s="751">
        <f>VLOOKUP($D$3&amp;"_"&amp;H$3,データシート2!$A:$SI,MATCH($G$2&amp;"_"&amp;$C113,データシート2!$A$1:$SI$1,0),0)</f>
        <v>0</v>
      </c>
      <c r="I113" s="751">
        <f>VLOOKUP($D$3&amp;"_"&amp;I$3,データシート2!$A:$SI,MATCH($G$2&amp;"_"&amp;$C113,データシート2!$A$1:$SI$1,0),0)</f>
        <v>0</v>
      </c>
      <c r="J113" s="751">
        <f>VLOOKUP($D$3&amp;"_"&amp;J$3,データシート2!$A:$SI,MATCH($G$2&amp;"_"&amp;$C113,データシート2!$A$1:$SI$1,0),0)</f>
        <v>0</v>
      </c>
      <c r="K113" s="752">
        <f>VLOOKUP($D$3&amp;"_"&amp;K$3,データシート2!$A:$SI,MATCH($G$2&amp;"_"&amp;$C113,データシート2!$A$1:$SI$1,0),0)</f>
        <v>0</v>
      </c>
      <c r="L113" s="752">
        <f>VLOOKUP($D$3&amp;"_"&amp;L$3,データシート2!$A:$SI,MATCH($G$2&amp;"_"&amp;$C113,データシート2!$A$1:$SI$1,0),0)</f>
        <v>0</v>
      </c>
      <c r="M113" s="752">
        <f>VLOOKUP($D$3&amp;"_"&amp;M$3,データシート2!$A:$SI,MATCH($G$2&amp;"_"&amp;$C113,データシート2!$A$1:$SI$1,0),0)</f>
        <v>0</v>
      </c>
      <c r="N113" s="752">
        <f>VLOOKUP($D$3&amp;"_"&amp;N$3,データシート2!$A:$SI,MATCH($G$2&amp;"_"&amp;$C113,データシート2!$A$1:$SI$1,0),0)</f>
        <v>0</v>
      </c>
      <c r="O113" s="752">
        <f>VLOOKUP($D$3&amp;"_"&amp;O$3,データシート2!$A:$SI,MATCH($G$2&amp;"_"&amp;$C113,データシート2!$A$1:$SI$1,0),0)</f>
        <v>0</v>
      </c>
      <c r="P113" s="752">
        <f>VLOOKUP($D$3&amp;"_"&amp;P$3,データシート2!$A:$SI,MATCH($G$2&amp;"_"&amp;$C113,データシート2!$A$1:$SI$1,0),0)</f>
        <v>0</v>
      </c>
      <c r="Q113" s="753">
        <f>VLOOKUP($D$3&amp;"_"&amp;Q$3,データシート2!$A:$SI,MATCH($G$2&amp;"_"&amp;$C113,データシート2!$A$1:$SI$1,0),0)</f>
        <v>0</v>
      </c>
      <c r="R113" s="930">
        <f>VLOOKUP($D$3&amp;"_"&amp;R$3,データシート2!$A:$SI,MATCH($R$2&amp;"_"&amp;$C113,データシート2!$A$1:$SI$1,0),0)</f>
        <v>0</v>
      </c>
      <c r="S113" s="931">
        <f>VLOOKUP($D$3&amp;"_"&amp;S$3,データシート2!$A:$SI,MATCH($R$2&amp;"_"&amp;$C113,データシート2!$A$1:$SI$1,0),0)</f>
        <v>0</v>
      </c>
      <c r="T113" s="931">
        <f>VLOOKUP($D$3&amp;"_"&amp;T$3,データシート2!$A:$SI,MATCH($R$2&amp;"_"&amp;$C113,データシート2!$A$1:$SI$1,0),0)</f>
        <v>0</v>
      </c>
      <c r="U113" s="931">
        <f>VLOOKUP($D$3&amp;"_"&amp;U$3,データシート2!$A:$SI,MATCH($R$2&amp;"_"&amp;$C113,データシート2!$A$1:$SI$1,0),0)</f>
        <v>0</v>
      </c>
      <c r="V113" s="931">
        <f>VLOOKUP($D$3&amp;"_"&amp;V$3,データシート2!$A:$SI,MATCH($R$2&amp;"_"&amp;$C113,データシート2!$A$1:$SI$1,0),0)</f>
        <v>0</v>
      </c>
      <c r="W113" s="931">
        <f>VLOOKUP($D$3&amp;"_"&amp;W$3,データシート2!$A:$SI,MATCH($R$2&amp;"_"&amp;$C113,データシート2!$A$1:$SI$1,0),0)</f>
        <v>0</v>
      </c>
      <c r="X113" s="931">
        <f>VLOOKUP($D$3&amp;"_"&amp;X$3,データシート2!$A:$SI,MATCH($R$2&amp;"_"&amp;$C113,データシート2!$A$1:$SI$1,0),0)</f>
        <v>0</v>
      </c>
      <c r="Y113" s="931">
        <f>VLOOKUP($D$3&amp;"_"&amp;Y$3,データシート2!$A:$SI,MATCH($R$2&amp;"_"&amp;$C113,データシート2!$A$1:$SI$1,0),0)</f>
        <v>0</v>
      </c>
      <c r="Z113" s="931">
        <f>VLOOKUP($D$3&amp;"_"&amp;Z$3,データシート2!$A:$SI,MATCH($R$2&amp;"_"&amp;$C113,データシート2!$A$1:$SI$1,0),0)</f>
        <v>0</v>
      </c>
      <c r="AA113" s="931">
        <f>VLOOKUP($D$3&amp;"_"&amp;AA$3,データシート2!$A:$SI,MATCH($R$2&amp;"_"&amp;$C113,データシート2!$A$1:$SI$1,0),0)</f>
        <v>0</v>
      </c>
      <c r="AB113" s="932">
        <f>VLOOKUP($D$3&amp;"_"&amp;AB$3,データシート2!$A:$SI,MATCH($R$2&amp;"_"&amp;$C113,データシート2!$A$1:$SI$1,0),0)</f>
        <v>0</v>
      </c>
    </row>
    <row r="114" spans="2:28" s="21" customFormat="1" ht="20.45" customHeight="1">
      <c r="B114" s="729" t="s">
        <v>629</v>
      </c>
      <c r="C114" s="730" t="s">
        <v>630</v>
      </c>
      <c r="D114" s="731"/>
      <c r="E114" s="732"/>
      <c r="F114" s="731"/>
      <c r="G114" s="733">
        <f>VLOOKUP($D$3&amp;"_"&amp;G$3,データシート2!$A:$SI,MATCH($G$2&amp;"_"&amp;$B114,データシート2!$A$1:$SI$1,0),0)</f>
        <v>0</v>
      </c>
      <c r="H114" s="734">
        <f>VLOOKUP($D$3&amp;"_"&amp;H$3,データシート2!$A:$SI,MATCH($G$2&amp;"_"&amp;$B114,データシート2!$A$1:$SI$1,0),0)</f>
        <v>0</v>
      </c>
      <c r="I114" s="734">
        <f>VLOOKUP($D$3&amp;"_"&amp;I$3,データシート2!$A:$SI,MATCH($G$2&amp;"_"&amp;$B114,データシート2!$A$1:$SI$1,0),0)</f>
        <v>0</v>
      </c>
      <c r="J114" s="734">
        <f>VLOOKUP($D$3&amp;"_"&amp;J$3,データシート2!$A:$SI,MATCH($G$2&amp;"_"&amp;$B114,データシート2!$A$1:$SI$1,0),0)</f>
        <v>0</v>
      </c>
      <c r="K114" s="735">
        <f>VLOOKUP($D$3&amp;"_"&amp;K$3,データシート2!$A:$SI,MATCH($G$2&amp;"_"&amp;$B114,データシート2!$A$1:$SI$1,0),0)</f>
        <v>0</v>
      </c>
      <c r="L114" s="735">
        <f>VLOOKUP($D$3&amp;"_"&amp;L$3,データシート2!$A:$SI,MATCH($G$2&amp;"_"&amp;$B114,データシート2!$A$1:$SI$1,0),0)</f>
        <v>0</v>
      </c>
      <c r="M114" s="735">
        <f>VLOOKUP($D$3&amp;"_"&amp;M$3,データシート2!$A:$SI,MATCH($G$2&amp;"_"&amp;$B114,データシート2!$A$1:$SI$1,0),0)</f>
        <v>0</v>
      </c>
      <c r="N114" s="735">
        <f>VLOOKUP($D$3&amp;"_"&amp;N$3,データシート2!$A:$SI,MATCH($G$2&amp;"_"&amp;$B114,データシート2!$A$1:$SI$1,0),0)</f>
        <v>0</v>
      </c>
      <c r="O114" s="735">
        <f>VLOOKUP($D$3&amp;"_"&amp;O$3,データシート2!$A:$SI,MATCH($G$2&amp;"_"&amp;$B114,データシート2!$A$1:$SI$1,0),0)</f>
        <v>0</v>
      </c>
      <c r="P114" s="735">
        <f>VLOOKUP($D$3&amp;"_"&amp;P$3,データシート2!$A:$SI,MATCH($G$2&amp;"_"&amp;$B114,データシート2!$A$1:$SI$1,0),0)</f>
        <v>0</v>
      </c>
      <c r="Q114" s="736">
        <f>VLOOKUP($D$3&amp;"_"&amp;Q$3,データシート2!$A:$SI,MATCH($G$2&amp;"_"&amp;$B114,データシート2!$A$1:$SI$1,0),0)</f>
        <v>0</v>
      </c>
      <c r="R114" s="924">
        <f>VLOOKUP($D$3&amp;"_"&amp;R$3,データシート2!$A:$SI,MATCH($R$2&amp;"_"&amp;$B114,データシート2!$A$1:$SI$1,0),0)</f>
        <v>0</v>
      </c>
      <c r="S114" s="925">
        <f>VLOOKUP($D$3&amp;"_"&amp;S$3,データシート2!$A:$SI,MATCH($R$2&amp;"_"&amp;$B114,データシート2!$A$1:$SI$1,0),0)</f>
        <v>0</v>
      </c>
      <c r="T114" s="925">
        <f>VLOOKUP($D$3&amp;"_"&amp;T$3,データシート2!$A:$SI,MATCH($R$2&amp;"_"&amp;$B114,データシート2!$A$1:$SI$1,0),0)</f>
        <v>0</v>
      </c>
      <c r="U114" s="925">
        <f>VLOOKUP($D$3&amp;"_"&amp;U$3,データシート2!$A:$SI,MATCH($R$2&amp;"_"&amp;$B114,データシート2!$A$1:$SI$1,0),0)</f>
        <v>0</v>
      </c>
      <c r="V114" s="925">
        <f>VLOOKUP($D$3&amp;"_"&amp;V$3,データシート2!$A:$SI,MATCH($R$2&amp;"_"&amp;$B114,データシート2!$A$1:$SI$1,0),0)</f>
        <v>0</v>
      </c>
      <c r="W114" s="925">
        <f>VLOOKUP($D$3&amp;"_"&amp;W$3,データシート2!$A:$SI,MATCH($R$2&amp;"_"&amp;$B114,データシート2!$A$1:$SI$1,0),0)</f>
        <v>0</v>
      </c>
      <c r="X114" s="925">
        <f>VLOOKUP($D$3&amp;"_"&amp;X$3,データシート2!$A:$SI,MATCH($R$2&amp;"_"&amp;$B114,データシート2!$A$1:$SI$1,0),0)</f>
        <v>0</v>
      </c>
      <c r="Y114" s="925">
        <f>VLOOKUP($D$3&amp;"_"&amp;Y$3,データシート2!$A:$SI,MATCH($R$2&amp;"_"&amp;$B114,データシート2!$A$1:$SI$1,0),0)</f>
        <v>0</v>
      </c>
      <c r="Z114" s="925">
        <f>VLOOKUP($D$3&amp;"_"&amp;Z$3,データシート2!$A:$SI,MATCH($R$2&amp;"_"&amp;$B114,データシート2!$A$1:$SI$1,0),0)</f>
        <v>0</v>
      </c>
      <c r="AA114" s="925">
        <f>VLOOKUP($D$3&amp;"_"&amp;AA$3,データシート2!$A:$SI,MATCH($R$2&amp;"_"&amp;$B114,データシート2!$A$1:$SI$1,0),0)</f>
        <v>0</v>
      </c>
      <c r="AB114" s="926">
        <f>VLOOKUP($D$3&amp;"_"&amp;AB$3,データシート2!$A:$SI,MATCH($R$2&amp;"_"&amp;$B114,データシート2!$A$1:$SI$1,0),0)</f>
        <v>0</v>
      </c>
    </row>
    <row r="115" spans="2:28" s="745" customFormat="1" ht="16.5" customHeight="1">
      <c r="B115" s="737"/>
      <c r="C115" s="738">
        <v>81</v>
      </c>
      <c r="D115" s="739" t="s">
        <v>631</v>
      </c>
      <c r="E115" s="738"/>
      <c r="F115" s="740"/>
      <c r="G115" s="754">
        <f>VLOOKUP($D$3&amp;"_"&amp;G$3,データシート2!$A:$SI,MATCH($G$2&amp;"_"&amp;$C115,データシート2!$A$1:$SI$1,0),0)</f>
        <v>0</v>
      </c>
      <c r="H115" s="742">
        <f>VLOOKUP($D$3&amp;"_"&amp;H$3,データシート2!$A:$SI,MATCH($G$2&amp;"_"&amp;$C115,データシート2!$A$1:$SI$1,0),0)</f>
        <v>0</v>
      </c>
      <c r="I115" s="742">
        <f>VLOOKUP($D$3&amp;"_"&amp;I$3,データシート2!$A:$SI,MATCH($G$2&amp;"_"&amp;$C115,データシート2!$A$1:$SI$1,0),0)</f>
        <v>0</v>
      </c>
      <c r="J115" s="742">
        <f>VLOOKUP($D$3&amp;"_"&amp;J$3,データシート2!$A:$SI,MATCH($G$2&amp;"_"&amp;$C115,データシート2!$A$1:$SI$1,0),0)</f>
        <v>0</v>
      </c>
      <c r="K115" s="743">
        <f>VLOOKUP($D$3&amp;"_"&amp;K$3,データシート2!$A:$SI,MATCH($G$2&amp;"_"&amp;$C115,データシート2!$A$1:$SI$1,0),0)</f>
        <v>0</v>
      </c>
      <c r="L115" s="743">
        <f>VLOOKUP($D$3&amp;"_"&amp;L$3,データシート2!$A:$SI,MATCH($G$2&amp;"_"&amp;$C115,データシート2!$A$1:$SI$1,0),0)</f>
        <v>0</v>
      </c>
      <c r="M115" s="743">
        <f>VLOOKUP($D$3&amp;"_"&amp;M$3,データシート2!$A:$SI,MATCH($G$2&amp;"_"&amp;$C115,データシート2!$A$1:$SI$1,0),0)</f>
        <v>0</v>
      </c>
      <c r="N115" s="743">
        <f>VLOOKUP($D$3&amp;"_"&amp;N$3,データシート2!$A:$SI,MATCH($G$2&amp;"_"&amp;$C115,データシート2!$A$1:$SI$1,0),0)</f>
        <v>0</v>
      </c>
      <c r="O115" s="743">
        <f>VLOOKUP($D$3&amp;"_"&amp;O$3,データシート2!$A:$SI,MATCH($G$2&amp;"_"&amp;$C115,データシート2!$A$1:$SI$1,0),0)</f>
        <v>0</v>
      </c>
      <c r="P115" s="743">
        <f>VLOOKUP($D$3&amp;"_"&amp;P$3,データシート2!$A:$SI,MATCH($G$2&amp;"_"&amp;$C115,データシート2!$A$1:$SI$1,0),0)</f>
        <v>0</v>
      </c>
      <c r="Q115" s="744">
        <f>VLOOKUP($D$3&amp;"_"&amp;Q$3,データシート2!$A:$SI,MATCH($G$2&amp;"_"&amp;$C115,データシート2!$A$1:$SI$1,0),0)</f>
        <v>0</v>
      </c>
      <c r="R115" s="933">
        <f>VLOOKUP($D$3&amp;"_"&amp;R$3,データシート2!$A:$SI,MATCH($R$2&amp;"_"&amp;$C115,データシート2!$A$1:$SI$1,0),0)</f>
        <v>0</v>
      </c>
      <c r="S115" s="928">
        <f>VLOOKUP($D$3&amp;"_"&amp;S$3,データシート2!$A:$SI,MATCH($R$2&amp;"_"&amp;$C115,データシート2!$A$1:$SI$1,0),0)</f>
        <v>0</v>
      </c>
      <c r="T115" s="928">
        <f>VLOOKUP($D$3&amp;"_"&amp;T$3,データシート2!$A:$SI,MATCH($R$2&amp;"_"&amp;$C115,データシート2!$A$1:$SI$1,0),0)</f>
        <v>0</v>
      </c>
      <c r="U115" s="928">
        <f>VLOOKUP($D$3&amp;"_"&amp;U$3,データシート2!$A:$SI,MATCH($R$2&amp;"_"&amp;$C115,データシート2!$A$1:$SI$1,0),0)</f>
        <v>0</v>
      </c>
      <c r="V115" s="928">
        <f>VLOOKUP($D$3&amp;"_"&amp;V$3,データシート2!$A:$SI,MATCH($R$2&amp;"_"&amp;$C115,データシート2!$A$1:$SI$1,0),0)</f>
        <v>0</v>
      </c>
      <c r="W115" s="928">
        <f>VLOOKUP($D$3&amp;"_"&amp;W$3,データシート2!$A:$SI,MATCH($R$2&amp;"_"&amp;$C115,データシート2!$A$1:$SI$1,0),0)</f>
        <v>0</v>
      </c>
      <c r="X115" s="928">
        <f>VLOOKUP($D$3&amp;"_"&amp;X$3,データシート2!$A:$SI,MATCH($R$2&amp;"_"&amp;$C115,データシート2!$A$1:$SI$1,0),0)</f>
        <v>0</v>
      </c>
      <c r="Y115" s="928">
        <f>VLOOKUP($D$3&amp;"_"&amp;Y$3,データシート2!$A:$SI,MATCH($R$2&amp;"_"&amp;$C115,データシート2!$A$1:$SI$1,0),0)</f>
        <v>0</v>
      </c>
      <c r="Z115" s="928">
        <f>VLOOKUP($D$3&amp;"_"&amp;Z$3,データシート2!$A:$SI,MATCH($R$2&amp;"_"&amp;$C115,データシート2!$A$1:$SI$1,0),0)</f>
        <v>0</v>
      </c>
      <c r="AA115" s="928">
        <f>VLOOKUP($D$3&amp;"_"&amp;AA$3,データシート2!$A:$SI,MATCH($R$2&amp;"_"&amp;$C115,データシート2!$A$1:$SI$1,0),0)</f>
        <v>0</v>
      </c>
      <c r="AB115" s="929">
        <f>VLOOKUP($D$3&amp;"_"&amp;AB$3,データシート2!$A:$SI,MATCH($R$2&amp;"_"&amp;$C115,データシート2!$A$1:$SI$1,0),0)</f>
        <v>0</v>
      </c>
    </row>
    <row r="116" spans="2:28" s="745" customFormat="1" ht="16.5" customHeight="1">
      <c r="B116" s="746"/>
      <c r="C116" s="747">
        <v>82</v>
      </c>
      <c r="D116" s="748" t="s">
        <v>632</v>
      </c>
      <c r="E116" s="747"/>
      <c r="F116" s="749"/>
      <c r="G116" s="750">
        <f>VLOOKUP($D$3&amp;"_"&amp;G$3,データシート2!$A:$SI,MATCH($G$2&amp;"_"&amp;$C116,データシート2!$A$1:$SI$1,0),0)</f>
        <v>0</v>
      </c>
      <c r="H116" s="751">
        <f>VLOOKUP($D$3&amp;"_"&amp;H$3,データシート2!$A:$SI,MATCH($G$2&amp;"_"&amp;$C116,データシート2!$A$1:$SI$1,0),0)</f>
        <v>0</v>
      </c>
      <c r="I116" s="751">
        <f>VLOOKUP($D$3&amp;"_"&amp;I$3,データシート2!$A:$SI,MATCH($G$2&amp;"_"&amp;$C116,データシート2!$A$1:$SI$1,0),0)</f>
        <v>0</v>
      </c>
      <c r="J116" s="751">
        <f>VLOOKUP($D$3&amp;"_"&amp;J$3,データシート2!$A:$SI,MATCH($G$2&amp;"_"&amp;$C116,データシート2!$A$1:$SI$1,0),0)</f>
        <v>0</v>
      </c>
      <c r="K116" s="752">
        <f>VLOOKUP($D$3&amp;"_"&amp;K$3,データシート2!$A:$SI,MATCH($G$2&amp;"_"&amp;$C116,データシート2!$A$1:$SI$1,0),0)</f>
        <v>0</v>
      </c>
      <c r="L116" s="752">
        <f>VLOOKUP($D$3&amp;"_"&amp;L$3,データシート2!$A:$SI,MATCH($G$2&amp;"_"&amp;$C116,データシート2!$A$1:$SI$1,0),0)</f>
        <v>0</v>
      </c>
      <c r="M116" s="752">
        <f>VLOOKUP($D$3&amp;"_"&amp;M$3,データシート2!$A:$SI,MATCH($G$2&amp;"_"&amp;$C116,データシート2!$A$1:$SI$1,0),0)</f>
        <v>0</v>
      </c>
      <c r="N116" s="752">
        <f>VLOOKUP($D$3&amp;"_"&amp;N$3,データシート2!$A:$SI,MATCH($G$2&amp;"_"&amp;$C116,データシート2!$A$1:$SI$1,0),0)</f>
        <v>0</v>
      </c>
      <c r="O116" s="752">
        <f>VLOOKUP($D$3&amp;"_"&amp;O$3,データシート2!$A:$SI,MATCH($G$2&amp;"_"&amp;$C116,データシート2!$A$1:$SI$1,0),0)</f>
        <v>0</v>
      </c>
      <c r="P116" s="752">
        <f>VLOOKUP($D$3&amp;"_"&amp;P$3,データシート2!$A:$SI,MATCH($G$2&amp;"_"&amp;$C116,データシート2!$A$1:$SI$1,0),0)</f>
        <v>0</v>
      </c>
      <c r="Q116" s="753">
        <f>VLOOKUP($D$3&amp;"_"&amp;Q$3,データシート2!$A:$SI,MATCH($G$2&amp;"_"&amp;$C116,データシート2!$A$1:$SI$1,0),0)</f>
        <v>0</v>
      </c>
      <c r="R116" s="930">
        <f>VLOOKUP($D$3&amp;"_"&amp;R$3,データシート2!$A:$SI,MATCH($R$2&amp;"_"&amp;$C116,データシート2!$A$1:$SI$1,0),0)</f>
        <v>0</v>
      </c>
      <c r="S116" s="931">
        <f>VLOOKUP($D$3&amp;"_"&amp;S$3,データシート2!$A:$SI,MATCH($R$2&amp;"_"&amp;$C116,データシート2!$A$1:$SI$1,0),0)</f>
        <v>0</v>
      </c>
      <c r="T116" s="931">
        <f>VLOOKUP($D$3&amp;"_"&amp;T$3,データシート2!$A:$SI,MATCH($R$2&amp;"_"&amp;$C116,データシート2!$A$1:$SI$1,0),0)</f>
        <v>0</v>
      </c>
      <c r="U116" s="931">
        <f>VLOOKUP($D$3&amp;"_"&amp;U$3,データシート2!$A:$SI,MATCH($R$2&amp;"_"&amp;$C116,データシート2!$A$1:$SI$1,0),0)</f>
        <v>0</v>
      </c>
      <c r="V116" s="931">
        <f>VLOOKUP($D$3&amp;"_"&amp;V$3,データシート2!$A:$SI,MATCH($R$2&amp;"_"&amp;$C116,データシート2!$A$1:$SI$1,0),0)</f>
        <v>0</v>
      </c>
      <c r="W116" s="931">
        <f>VLOOKUP($D$3&amp;"_"&amp;W$3,データシート2!$A:$SI,MATCH($R$2&amp;"_"&amp;$C116,データシート2!$A$1:$SI$1,0),0)</f>
        <v>0</v>
      </c>
      <c r="X116" s="931">
        <f>VLOOKUP($D$3&amp;"_"&amp;X$3,データシート2!$A:$SI,MATCH($R$2&amp;"_"&amp;$C116,データシート2!$A$1:$SI$1,0),0)</f>
        <v>0</v>
      </c>
      <c r="Y116" s="931">
        <f>VLOOKUP($D$3&amp;"_"&amp;Y$3,データシート2!$A:$SI,MATCH($R$2&amp;"_"&amp;$C116,データシート2!$A$1:$SI$1,0),0)</f>
        <v>0</v>
      </c>
      <c r="Z116" s="931">
        <f>VLOOKUP($D$3&amp;"_"&amp;Z$3,データシート2!$A:$SI,MATCH($R$2&amp;"_"&amp;$C116,データシート2!$A$1:$SI$1,0),0)</f>
        <v>0</v>
      </c>
      <c r="AA116" s="931">
        <f>VLOOKUP($D$3&amp;"_"&amp;AA$3,データシート2!$A:$SI,MATCH($R$2&amp;"_"&amp;$C116,データシート2!$A$1:$SI$1,0),0)</f>
        <v>0</v>
      </c>
      <c r="AB116" s="932">
        <f>VLOOKUP($D$3&amp;"_"&amp;AB$3,データシート2!$A:$SI,MATCH($R$2&amp;"_"&amp;$C116,データシート2!$A$1:$SI$1,0),0)</f>
        <v>0</v>
      </c>
    </row>
    <row r="117" spans="2:28" s="21" customFormat="1" ht="20.45" customHeight="1">
      <c r="B117" s="729" t="s">
        <v>633</v>
      </c>
      <c r="C117" s="730" t="s">
        <v>634</v>
      </c>
      <c r="D117" s="731"/>
      <c r="E117" s="732"/>
      <c r="F117" s="731"/>
      <c r="G117" s="733">
        <f>VLOOKUP($D$3&amp;"_"&amp;G$3,データシート2!$A:$SI,MATCH($G$2&amp;"_"&amp;$B117,データシート2!$A$1:$SI$1,0),0)</f>
        <v>0</v>
      </c>
      <c r="H117" s="734">
        <f>VLOOKUP($D$3&amp;"_"&amp;H$3,データシート2!$A:$SI,MATCH($G$2&amp;"_"&amp;$B117,データシート2!$A$1:$SI$1,0),0)</f>
        <v>0</v>
      </c>
      <c r="I117" s="734">
        <f>VLOOKUP($D$3&amp;"_"&amp;I$3,データシート2!$A:$SI,MATCH($G$2&amp;"_"&amp;$B117,データシート2!$A$1:$SI$1,0),0)</f>
        <v>0</v>
      </c>
      <c r="J117" s="734">
        <f>VLOOKUP($D$3&amp;"_"&amp;J$3,データシート2!$A:$SI,MATCH($G$2&amp;"_"&amp;$B117,データシート2!$A$1:$SI$1,0),0)</f>
        <v>0</v>
      </c>
      <c r="K117" s="735">
        <f>VLOOKUP($D$3&amp;"_"&amp;K$3,データシート2!$A:$SI,MATCH($G$2&amp;"_"&amp;$B117,データシート2!$A$1:$SI$1,0),0)</f>
        <v>0</v>
      </c>
      <c r="L117" s="735">
        <f>VLOOKUP($D$3&amp;"_"&amp;L$3,データシート2!$A:$SI,MATCH($G$2&amp;"_"&amp;$B117,データシート2!$A$1:$SI$1,0),0)</f>
        <v>0</v>
      </c>
      <c r="M117" s="735">
        <f>VLOOKUP($D$3&amp;"_"&amp;M$3,データシート2!$A:$SI,MATCH($G$2&amp;"_"&amp;$B117,データシート2!$A$1:$SI$1,0),0)</f>
        <v>0</v>
      </c>
      <c r="N117" s="735">
        <f>VLOOKUP($D$3&amp;"_"&amp;N$3,データシート2!$A:$SI,MATCH($G$2&amp;"_"&amp;$B117,データシート2!$A$1:$SI$1,0),0)</f>
        <v>0</v>
      </c>
      <c r="O117" s="735">
        <f>VLOOKUP($D$3&amp;"_"&amp;O$3,データシート2!$A:$SI,MATCH($G$2&amp;"_"&amp;$B117,データシート2!$A$1:$SI$1,0),0)</f>
        <v>0</v>
      </c>
      <c r="P117" s="735">
        <f>VLOOKUP($D$3&amp;"_"&amp;P$3,データシート2!$A:$SI,MATCH($G$2&amp;"_"&amp;$B117,データシート2!$A$1:$SI$1,0),0)</f>
        <v>0</v>
      </c>
      <c r="Q117" s="736">
        <f>VLOOKUP($D$3&amp;"_"&amp;Q$3,データシート2!$A:$SI,MATCH($G$2&amp;"_"&amp;$B117,データシート2!$A$1:$SI$1,0),0)</f>
        <v>0</v>
      </c>
      <c r="R117" s="924">
        <f>VLOOKUP($D$3&amp;"_"&amp;R$3,データシート2!$A:$SI,MATCH($R$2&amp;"_"&amp;$B117,データシート2!$A$1:$SI$1,0),0)</f>
        <v>0</v>
      </c>
      <c r="S117" s="925">
        <f>VLOOKUP($D$3&amp;"_"&amp;S$3,データシート2!$A:$SI,MATCH($R$2&amp;"_"&amp;$B117,データシート2!$A$1:$SI$1,0),0)</f>
        <v>0</v>
      </c>
      <c r="T117" s="925">
        <f>VLOOKUP($D$3&amp;"_"&amp;T$3,データシート2!$A:$SI,MATCH($R$2&amp;"_"&amp;$B117,データシート2!$A$1:$SI$1,0),0)</f>
        <v>0</v>
      </c>
      <c r="U117" s="925">
        <f>VLOOKUP($D$3&amp;"_"&amp;U$3,データシート2!$A:$SI,MATCH($R$2&amp;"_"&amp;$B117,データシート2!$A$1:$SI$1,0),0)</f>
        <v>0</v>
      </c>
      <c r="V117" s="925">
        <f>VLOOKUP($D$3&amp;"_"&amp;V$3,データシート2!$A:$SI,MATCH($R$2&amp;"_"&amp;$B117,データシート2!$A$1:$SI$1,0),0)</f>
        <v>0</v>
      </c>
      <c r="W117" s="925">
        <f>VLOOKUP($D$3&amp;"_"&amp;W$3,データシート2!$A:$SI,MATCH($R$2&amp;"_"&amp;$B117,データシート2!$A$1:$SI$1,0),0)</f>
        <v>0</v>
      </c>
      <c r="X117" s="925">
        <f>VLOOKUP($D$3&amp;"_"&amp;X$3,データシート2!$A:$SI,MATCH($R$2&amp;"_"&amp;$B117,データシート2!$A$1:$SI$1,0),0)</f>
        <v>0</v>
      </c>
      <c r="Y117" s="925">
        <f>VLOOKUP($D$3&amp;"_"&amp;Y$3,データシート2!$A:$SI,MATCH($R$2&amp;"_"&amp;$B117,データシート2!$A$1:$SI$1,0),0)</f>
        <v>0</v>
      </c>
      <c r="Z117" s="925">
        <f>VLOOKUP($D$3&amp;"_"&amp;Z$3,データシート2!$A:$SI,MATCH($R$2&amp;"_"&amp;$B117,データシート2!$A$1:$SI$1,0),0)</f>
        <v>0</v>
      </c>
      <c r="AA117" s="925">
        <f>VLOOKUP($D$3&amp;"_"&amp;AA$3,データシート2!$A:$SI,MATCH($R$2&amp;"_"&amp;$B117,データシート2!$A$1:$SI$1,0),0)</f>
        <v>0</v>
      </c>
      <c r="AB117" s="926">
        <f>VLOOKUP($D$3&amp;"_"&amp;AB$3,データシート2!$A:$SI,MATCH($R$2&amp;"_"&amp;$B117,データシート2!$A$1:$SI$1,0),0)</f>
        <v>0</v>
      </c>
    </row>
    <row r="118" spans="2:28" s="745" customFormat="1" ht="16.5" customHeight="1">
      <c r="B118" s="737"/>
      <c r="C118" s="738">
        <v>83</v>
      </c>
      <c r="D118" s="739" t="s">
        <v>635</v>
      </c>
      <c r="E118" s="738"/>
      <c r="F118" s="740"/>
      <c r="G118" s="754">
        <f>VLOOKUP($D$3&amp;"_"&amp;G$3,データシート2!$A:$SI,MATCH($G$2&amp;"_"&amp;$C118,データシート2!$A$1:$SI$1,0),0)</f>
        <v>0</v>
      </c>
      <c r="H118" s="742">
        <f>VLOOKUP($D$3&amp;"_"&amp;H$3,データシート2!$A:$SI,MATCH($G$2&amp;"_"&amp;$C118,データシート2!$A$1:$SI$1,0),0)</f>
        <v>0</v>
      </c>
      <c r="I118" s="742">
        <f>VLOOKUP($D$3&amp;"_"&amp;I$3,データシート2!$A:$SI,MATCH($G$2&amp;"_"&amp;$C118,データシート2!$A$1:$SI$1,0),0)</f>
        <v>0</v>
      </c>
      <c r="J118" s="742">
        <f>VLOOKUP($D$3&amp;"_"&amp;J$3,データシート2!$A:$SI,MATCH($G$2&amp;"_"&amp;$C118,データシート2!$A$1:$SI$1,0),0)</f>
        <v>0</v>
      </c>
      <c r="K118" s="743">
        <f>VLOOKUP($D$3&amp;"_"&amp;K$3,データシート2!$A:$SI,MATCH($G$2&amp;"_"&amp;$C118,データシート2!$A$1:$SI$1,0),0)</f>
        <v>0</v>
      </c>
      <c r="L118" s="743">
        <f>VLOOKUP($D$3&amp;"_"&amp;L$3,データシート2!$A:$SI,MATCH($G$2&amp;"_"&amp;$C118,データシート2!$A$1:$SI$1,0),0)</f>
        <v>0</v>
      </c>
      <c r="M118" s="743">
        <f>VLOOKUP($D$3&amp;"_"&amp;M$3,データシート2!$A:$SI,MATCH($G$2&amp;"_"&amp;$C118,データシート2!$A$1:$SI$1,0),0)</f>
        <v>0</v>
      </c>
      <c r="N118" s="743">
        <f>VLOOKUP($D$3&amp;"_"&amp;N$3,データシート2!$A:$SI,MATCH($G$2&amp;"_"&amp;$C118,データシート2!$A$1:$SI$1,0),0)</f>
        <v>0</v>
      </c>
      <c r="O118" s="743">
        <f>VLOOKUP($D$3&amp;"_"&amp;O$3,データシート2!$A:$SI,MATCH($G$2&amp;"_"&amp;$C118,データシート2!$A$1:$SI$1,0),0)</f>
        <v>0</v>
      </c>
      <c r="P118" s="743">
        <f>VLOOKUP($D$3&amp;"_"&amp;P$3,データシート2!$A:$SI,MATCH($G$2&amp;"_"&amp;$C118,データシート2!$A$1:$SI$1,0),0)</f>
        <v>0</v>
      </c>
      <c r="Q118" s="744">
        <f>VLOOKUP($D$3&amp;"_"&amp;Q$3,データシート2!$A:$SI,MATCH($G$2&amp;"_"&amp;$C118,データシート2!$A$1:$SI$1,0),0)</f>
        <v>0</v>
      </c>
      <c r="R118" s="933">
        <f>VLOOKUP($D$3&amp;"_"&amp;R$3,データシート2!$A:$SI,MATCH($R$2&amp;"_"&amp;$C118,データシート2!$A$1:$SI$1,0),0)</f>
        <v>0</v>
      </c>
      <c r="S118" s="928">
        <f>VLOOKUP($D$3&amp;"_"&amp;S$3,データシート2!$A:$SI,MATCH($R$2&amp;"_"&amp;$C118,データシート2!$A$1:$SI$1,0),0)</f>
        <v>0</v>
      </c>
      <c r="T118" s="928">
        <f>VLOOKUP($D$3&amp;"_"&amp;T$3,データシート2!$A:$SI,MATCH($R$2&amp;"_"&amp;$C118,データシート2!$A$1:$SI$1,0),0)</f>
        <v>0</v>
      </c>
      <c r="U118" s="928">
        <f>VLOOKUP($D$3&amp;"_"&amp;U$3,データシート2!$A:$SI,MATCH($R$2&amp;"_"&amp;$C118,データシート2!$A$1:$SI$1,0),0)</f>
        <v>0</v>
      </c>
      <c r="V118" s="928">
        <f>VLOOKUP($D$3&amp;"_"&amp;V$3,データシート2!$A:$SI,MATCH($R$2&amp;"_"&amp;$C118,データシート2!$A$1:$SI$1,0),0)</f>
        <v>0</v>
      </c>
      <c r="W118" s="928">
        <f>VLOOKUP($D$3&amp;"_"&amp;W$3,データシート2!$A:$SI,MATCH($R$2&amp;"_"&amp;$C118,データシート2!$A$1:$SI$1,0),0)</f>
        <v>0</v>
      </c>
      <c r="X118" s="928">
        <f>VLOOKUP($D$3&amp;"_"&amp;X$3,データシート2!$A:$SI,MATCH($R$2&amp;"_"&amp;$C118,データシート2!$A$1:$SI$1,0),0)</f>
        <v>0</v>
      </c>
      <c r="Y118" s="928">
        <f>VLOOKUP($D$3&amp;"_"&amp;Y$3,データシート2!$A:$SI,MATCH($R$2&amp;"_"&amp;$C118,データシート2!$A$1:$SI$1,0),0)</f>
        <v>0</v>
      </c>
      <c r="Z118" s="928">
        <f>VLOOKUP($D$3&amp;"_"&amp;Z$3,データシート2!$A:$SI,MATCH($R$2&amp;"_"&amp;$C118,データシート2!$A$1:$SI$1,0),0)</f>
        <v>0</v>
      </c>
      <c r="AA118" s="928">
        <f>VLOOKUP($D$3&amp;"_"&amp;AA$3,データシート2!$A:$SI,MATCH($R$2&amp;"_"&amp;$C118,データシート2!$A$1:$SI$1,0),0)</f>
        <v>0</v>
      </c>
      <c r="AB118" s="929">
        <f>VLOOKUP($D$3&amp;"_"&amp;AB$3,データシート2!$A:$SI,MATCH($R$2&amp;"_"&amp;$C118,データシート2!$A$1:$SI$1,0),0)</f>
        <v>0</v>
      </c>
    </row>
    <row r="119" spans="2:28" s="745" customFormat="1" ht="16.5" customHeight="1">
      <c r="B119" s="737"/>
      <c r="C119" s="762">
        <v>84</v>
      </c>
      <c r="D119" s="763" t="s">
        <v>636</v>
      </c>
      <c r="E119" s="762"/>
      <c r="F119" s="764"/>
      <c r="G119" s="765">
        <f>VLOOKUP($D$3&amp;"_"&amp;G$3,データシート2!$A:$SI,MATCH($G$2&amp;"_"&amp;$C119,データシート2!$A$1:$SI$1,0),0)</f>
        <v>0</v>
      </c>
      <c r="H119" s="766">
        <f>VLOOKUP($D$3&amp;"_"&amp;H$3,データシート2!$A:$SI,MATCH($G$2&amp;"_"&amp;$C119,データシート2!$A$1:$SI$1,0),0)</f>
        <v>0</v>
      </c>
      <c r="I119" s="766">
        <f>VLOOKUP($D$3&amp;"_"&amp;I$3,データシート2!$A:$SI,MATCH($G$2&amp;"_"&amp;$C119,データシート2!$A$1:$SI$1,0),0)</f>
        <v>0</v>
      </c>
      <c r="J119" s="766">
        <f>VLOOKUP($D$3&amp;"_"&amp;J$3,データシート2!$A:$SI,MATCH($G$2&amp;"_"&amp;$C119,データシート2!$A$1:$SI$1,0),0)</f>
        <v>0</v>
      </c>
      <c r="K119" s="767">
        <f>VLOOKUP($D$3&amp;"_"&amp;K$3,データシート2!$A:$SI,MATCH($G$2&amp;"_"&amp;$C119,データシート2!$A$1:$SI$1,0),0)</f>
        <v>0</v>
      </c>
      <c r="L119" s="767">
        <f>VLOOKUP($D$3&amp;"_"&amp;L$3,データシート2!$A:$SI,MATCH($G$2&amp;"_"&amp;$C119,データシート2!$A$1:$SI$1,0),0)</f>
        <v>0</v>
      </c>
      <c r="M119" s="767">
        <f>VLOOKUP($D$3&amp;"_"&amp;M$3,データシート2!$A:$SI,MATCH($G$2&amp;"_"&amp;$C119,データシート2!$A$1:$SI$1,0),0)</f>
        <v>0</v>
      </c>
      <c r="N119" s="767">
        <f>VLOOKUP($D$3&amp;"_"&amp;N$3,データシート2!$A:$SI,MATCH($G$2&amp;"_"&amp;$C119,データシート2!$A$1:$SI$1,0),0)</f>
        <v>0</v>
      </c>
      <c r="O119" s="767">
        <f>VLOOKUP($D$3&amp;"_"&amp;O$3,データシート2!$A:$SI,MATCH($G$2&amp;"_"&amp;$C119,データシート2!$A$1:$SI$1,0),0)</f>
        <v>0</v>
      </c>
      <c r="P119" s="767">
        <f>VLOOKUP($D$3&amp;"_"&amp;P$3,データシート2!$A:$SI,MATCH($G$2&amp;"_"&amp;$C119,データシート2!$A$1:$SI$1,0),0)</f>
        <v>0</v>
      </c>
      <c r="Q119" s="768">
        <f>VLOOKUP($D$3&amp;"_"&amp;Q$3,データシート2!$A:$SI,MATCH($G$2&amp;"_"&amp;$C119,データシート2!$A$1:$SI$1,0),0)</f>
        <v>0</v>
      </c>
      <c r="R119" s="937">
        <f>VLOOKUP($D$3&amp;"_"&amp;R$3,データシート2!$A:$SI,MATCH($R$2&amp;"_"&amp;$C119,データシート2!$A$1:$SI$1,0),0)</f>
        <v>0</v>
      </c>
      <c r="S119" s="938">
        <f>VLOOKUP($D$3&amp;"_"&amp;S$3,データシート2!$A:$SI,MATCH($R$2&amp;"_"&amp;$C119,データシート2!$A$1:$SI$1,0),0)</f>
        <v>0</v>
      </c>
      <c r="T119" s="938">
        <f>VLOOKUP($D$3&amp;"_"&amp;T$3,データシート2!$A:$SI,MATCH($R$2&amp;"_"&amp;$C119,データシート2!$A$1:$SI$1,0),0)</f>
        <v>0</v>
      </c>
      <c r="U119" s="938">
        <f>VLOOKUP($D$3&amp;"_"&amp;U$3,データシート2!$A:$SI,MATCH($R$2&amp;"_"&amp;$C119,データシート2!$A$1:$SI$1,0),0)</f>
        <v>0</v>
      </c>
      <c r="V119" s="938">
        <f>VLOOKUP($D$3&amp;"_"&amp;V$3,データシート2!$A:$SI,MATCH($R$2&amp;"_"&amp;$C119,データシート2!$A$1:$SI$1,0),0)</f>
        <v>0</v>
      </c>
      <c r="W119" s="938">
        <f>VLOOKUP($D$3&amp;"_"&amp;W$3,データシート2!$A:$SI,MATCH($R$2&amp;"_"&amp;$C119,データシート2!$A$1:$SI$1,0),0)</f>
        <v>0</v>
      </c>
      <c r="X119" s="938">
        <f>VLOOKUP($D$3&amp;"_"&amp;X$3,データシート2!$A:$SI,MATCH($R$2&amp;"_"&amp;$C119,データシート2!$A$1:$SI$1,0),0)</f>
        <v>0</v>
      </c>
      <c r="Y119" s="938">
        <f>VLOOKUP($D$3&amp;"_"&amp;Y$3,データシート2!$A:$SI,MATCH($R$2&amp;"_"&amp;$C119,データシート2!$A$1:$SI$1,0),0)</f>
        <v>0</v>
      </c>
      <c r="Z119" s="938">
        <f>VLOOKUP($D$3&amp;"_"&amp;Z$3,データシート2!$A:$SI,MATCH($R$2&amp;"_"&amp;$C119,データシート2!$A$1:$SI$1,0),0)</f>
        <v>0</v>
      </c>
      <c r="AA119" s="938">
        <f>VLOOKUP($D$3&amp;"_"&amp;AA$3,データシート2!$A:$SI,MATCH($R$2&amp;"_"&amp;$C119,データシート2!$A$1:$SI$1,0),0)</f>
        <v>0</v>
      </c>
      <c r="AB119" s="939">
        <f>VLOOKUP($D$3&amp;"_"&amp;AB$3,データシート2!$A:$SI,MATCH($R$2&amp;"_"&amp;$C119,データシート2!$A$1:$SI$1,0),0)</f>
        <v>0</v>
      </c>
    </row>
    <row r="120" spans="2:28" s="745" customFormat="1" ht="16.5" customHeight="1">
      <c r="B120" s="746"/>
      <c r="C120" s="747">
        <v>85</v>
      </c>
      <c r="D120" s="748" t="s">
        <v>637</v>
      </c>
      <c r="E120" s="747"/>
      <c r="F120" s="749"/>
      <c r="G120" s="750">
        <f>VLOOKUP($D$3&amp;"_"&amp;G$3,データシート2!$A:$SI,MATCH($G$2&amp;"_"&amp;$C120,データシート2!$A$1:$SI$1,0),0)</f>
        <v>0</v>
      </c>
      <c r="H120" s="751">
        <f>VLOOKUP($D$3&amp;"_"&amp;H$3,データシート2!$A:$SI,MATCH($G$2&amp;"_"&amp;$C120,データシート2!$A$1:$SI$1,0),0)</f>
        <v>0</v>
      </c>
      <c r="I120" s="751">
        <f>VLOOKUP($D$3&amp;"_"&amp;I$3,データシート2!$A:$SI,MATCH($G$2&amp;"_"&amp;$C120,データシート2!$A$1:$SI$1,0),0)</f>
        <v>0</v>
      </c>
      <c r="J120" s="751">
        <f>VLOOKUP($D$3&amp;"_"&amp;J$3,データシート2!$A:$SI,MATCH($G$2&amp;"_"&amp;$C120,データシート2!$A$1:$SI$1,0),0)</f>
        <v>0</v>
      </c>
      <c r="K120" s="752">
        <f>VLOOKUP($D$3&amp;"_"&amp;K$3,データシート2!$A:$SI,MATCH($G$2&amp;"_"&amp;$C120,データシート2!$A$1:$SI$1,0),0)</f>
        <v>0</v>
      </c>
      <c r="L120" s="752">
        <f>VLOOKUP($D$3&amp;"_"&amp;L$3,データシート2!$A:$SI,MATCH($G$2&amp;"_"&amp;$C120,データシート2!$A$1:$SI$1,0),0)</f>
        <v>0</v>
      </c>
      <c r="M120" s="752">
        <f>VLOOKUP($D$3&amp;"_"&amp;M$3,データシート2!$A:$SI,MATCH($G$2&amp;"_"&amp;$C120,データシート2!$A$1:$SI$1,0),0)</f>
        <v>0</v>
      </c>
      <c r="N120" s="752">
        <f>VLOOKUP($D$3&amp;"_"&amp;N$3,データシート2!$A:$SI,MATCH($G$2&amp;"_"&amp;$C120,データシート2!$A$1:$SI$1,0),0)</f>
        <v>0</v>
      </c>
      <c r="O120" s="752">
        <f>VLOOKUP($D$3&amp;"_"&amp;O$3,データシート2!$A:$SI,MATCH($G$2&amp;"_"&amp;$C120,データシート2!$A$1:$SI$1,0),0)</f>
        <v>0</v>
      </c>
      <c r="P120" s="752">
        <f>VLOOKUP($D$3&amp;"_"&amp;P$3,データシート2!$A:$SI,MATCH($G$2&amp;"_"&amp;$C120,データシート2!$A$1:$SI$1,0),0)</f>
        <v>0</v>
      </c>
      <c r="Q120" s="753">
        <f>VLOOKUP($D$3&amp;"_"&amp;Q$3,データシート2!$A:$SI,MATCH($G$2&amp;"_"&amp;$C120,データシート2!$A$1:$SI$1,0),0)</f>
        <v>0</v>
      </c>
      <c r="R120" s="930">
        <f>VLOOKUP($D$3&amp;"_"&amp;R$3,データシート2!$A:$SI,MATCH($R$2&amp;"_"&amp;$C120,データシート2!$A$1:$SI$1,0),0)</f>
        <v>0</v>
      </c>
      <c r="S120" s="931">
        <f>VLOOKUP($D$3&amp;"_"&amp;S$3,データシート2!$A:$SI,MATCH($R$2&amp;"_"&amp;$C120,データシート2!$A$1:$SI$1,0),0)</f>
        <v>0</v>
      </c>
      <c r="T120" s="931">
        <f>VLOOKUP($D$3&amp;"_"&amp;T$3,データシート2!$A:$SI,MATCH($R$2&amp;"_"&amp;$C120,データシート2!$A$1:$SI$1,0),0)</f>
        <v>0</v>
      </c>
      <c r="U120" s="931">
        <f>VLOOKUP($D$3&amp;"_"&amp;U$3,データシート2!$A:$SI,MATCH($R$2&amp;"_"&amp;$C120,データシート2!$A$1:$SI$1,0),0)</f>
        <v>0</v>
      </c>
      <c r="V120" s="931">
        <f>VLOOKUP($D$3&amp;"_"&amp;V$3,データシート2!$A:$SI,MATCH($R$2&amp;"_"&amp;$C120,データシート2!$A$1:$SI$1,0),0)</f>
        <v>0</v>
      </c>
      <c r="W120" s="931">
        <f>VLOOKUP($D$3&amp;"_"&amp;W$3,データシート2!$A:$SI,MATCH($R$2&amp;"_"&amp;$C120,データシート2!$A$1:$SI$1,0),0)</f>
        <v>0</v>
      </c>
      <c r="X120" s="931">
        <f>VLOOKUP($D$3&amp;"_"&amp;X$3,データシート2!$A:$SI,MATCH($R$2&amp;"_"&amp;$C120,データシート2!$A$1:$SI$1,0),0)</f>
        <v>0</v>
      </c>
      <c r="Y120" s="931">
        <f>VLOOKUP($D$3&amp;"_"&amp;Y$3,データシート2!$A:$SI,MATCH($R$2&amp;"_"&amp;$C120,データシート2!$A$1:$SI$1,0),0)</f>
        <v>0</v>
      </c>
      <c r="Z120" s="931">
        <f>VLOOKUP($D$3&amp;"_"&amp;Z$3,データシート2!$A:$SI,MATCH($R$2&amp;"_"&amp;$C120,データシート2!$A$1:$SI$1,0),0)</f>
        <v>0</v>
      </c>
      <c r="AA120" s="931">
        <f>VLOOKUP($D$3&amp;"_"&amp;AA$3,データシート2!$A:$SI,MATCH($R$2&amp;"_"&amp;$C120,データシート2!$A$1:$SI$1,0),0)</f>
        <v>0</v>
      </c>
      <c r="AB120" s="932">
        <f>VLOOKUP($D$3&amp;"_"&amp;AB$3,データシート2!$A:$SI,MATCH($R$2&amp;"_"&amp;$C120,データシート2!$A$1:$SI$1,0),0)</f>
        <v>0</v>
      </c>
    </row>
    <row r="121" spans="2:28" s="21" customFormat="1" ht="20.45" customHeight="1">
      <c r="B121" s="729" t="s">
        <v>638</v>
      </c>
      <c r="C121" s="730" t="s">
        <v>639</v>
      </c>
      <c r="D121" s="731"/>
      <c r="E121" s="732"/>
      <c r="F121" s="731"/>
      <c r="G121" s="733">
        <f>VLOOKUP($D$3&amp;"_"&amp;G$3,データシート2!$A:$SI,MATCH($G$2&amp;"_"&amp;$B121,データシート2!$A$1:$SI$1,0),0)</f>
        <v>0</v>
      </c>
      <c r="H121" s="734">
        <f>VLOOKUP($D$3&amp;"_"&amp;H$3,データシート2!$A:$SI,MATCH($G$2&amp;"_"&amp;$B121,データシート2!$A$1:$SI$1,0),0)</f>
        <v>0</v>
      </c>
      <c r="I121" s="734">
        <f>VLOOKUP($D$3&amp;"_"&amp;I$3,データシート2!$A:$SI,MATCH($G$2&amp;"_"&amp;$B121,データシート2!$A$1:$SI$1,0),0)</f>
        <v>0</v>
      </c>
      <c r="J121" s="734">
        <f>VLOOKUP($D$3&amp;"_"&amp;J$3,データシート2!$A:$SI,MATCH($G$2&amp;"_"&amp;$B121,データシート2!$A$1:$SI$1,0),0)</f>
        <v>0</v>
      </c>
      <c r="K121" s="735">
        <f>VLOOKUP($D$3&amp;"_"&amp;K$3,データシート2!$A:$SI,MATCH($G$2&amp;"_"&amp;$B121,データシート2!$A$1:$SI$1,0),0)</f>
        <v>0</v>
      </c>
      <c r="L121" s="735">
        <f>VLOOKUP($D$3&amp;"_"&amp;L$3,データシート2!$A:$SI,MATCH($G$2&amp;"_"&amp;$B121,データシート2!$A$1:$SI$1,0),0)</f>
        <v>0</v>
      </c>
      <c r="M121" s="735">
        <f>VLOOKUP($D$3&amp;"_"&amp;M$3,データシート2!$A:$SI,MATCH($G$2&amp;"_"&amp;$B121,データシート2!$A$1:$SI$1,0),0)</f>
        <v>0</v>
      </c>
      <c r="N121" s="735">
        <f>VLOOKUP($D$3&amp;"_"&amp;N$3,データシート2!$A:$SI,MATCH($G$2&amp;"_"&amp;$B121,データシート2!$A$1:$SI$1,0),0)</f>
        <v>0</v>
      </c>
      <c r="O121" s="735">
        <f>VLOOKUP($D$3&amp;"_"&amp;O$3,データシート2!$A:$SI,MATCH($G$2&amp;"_"&amp;$B121,データシート2!$A$1:$SI$1,0),0)</f>
        <v>0</v>
      </c>
      <c r="P121" s="735">
        <f>VLOOKUP($D$3&amp;"_"&amp;P$3,データシート2!$A:$SI,MATCH($G$2&amp;"_"&amp;$B121,データシート2!$A$1:$SI$1,0),0)</f>
        <v>0</v>
      </c>
      <c r="Q121" s="736">
        <f>VLOOKUP($D$3&amp;"_"&amp;Q$3,データシート2!$A:$SI,MATCH($G$2&amp;"_"&amp;$B121,データシート2!$A$1:$SI$1,0),0)</f>
        <v>0</v>
      </c>
      <c r="R121" s="924">
        <f>VLOOKUP($D$3&amp;"_"&amp;R$3,データシート2!$A:$SI,MATCH($R$2&amp;"_"&amp;$B121,データシート2!$A$1:$SI$1,0),0)</f>
        <v>0</v>
      </c>
      <c r="S121" s="925">
        <f>VLOOKUP($D$3&amp;"_"&amp;S$3,データシート2!$A:$SI,MATCH($R$2&amp;"_"&amp;$B121,データシート2!$A$1:$SI$1,0),0)</f>
        <v>0</v>
      </c>
      <c r="T121" s="925">
        <f>VLOOKUP($D$3&amp;"_"&amp;T$3,データシート2!$A:$SI,MATCH($R$2&amp;"_"&amp;$B121,データシート2!$A$1:$SI$1,0),0)</f>
        <v>0</v>
      </c>
      <c r="U121" s="925">
        <f>VLOOKUP($D$3&amp;"_"&amp;U$3,データシート2!$A:$SI,MATCH($R$2&amp;"_"&amp;$B121,データシート2!$A$1:$SI$1,0),0)</f>
        <v>0</v>
      </c>
      <c r="V121" s="925">
        <f>VLOOKUP($D$3&amp;"_"&amp;V$3,データシート2!$A:$SI,MATCH($R$2&amp;"_"&amp;$B121,データシート2!$A$1:$SI$1,0),0)</f>
        <v>0</v>
      </c>
      <c r="W121" s="925">
        <f>VLOOKUP($D$3&amp;"_"&amp;W$3,データシート2!$A:$SI,MATCH($R$2&amp;"_"&amp;$B121,データシート2!$A$1:$SI$1,0),0)</f>
        <v>0</v>
      </c>
      <c r="X121" s="925">
        <f>VLOOKUP($D$3&amp;"_"&amp;X$3,データシート2!$A:$SI,MATCH($R$2&amp;"_"&amp;$B121,データシート2!$A$1:$SI$1,0),0)</f>
        <v>0</v>
      </c>
      <c r="Y121" s="925">
        <f>VLOOKUP($D$3&amp;"_"&amp;Y$3,データシート2!$A:$SI,MATCH($R$2&amp;"_"&amp;$B121,データシート2!$A$1:$SI$1,0),0)</f>
        <v>0</v>
      </c>
      <c r="Z121" s="925">
        <f>VLOOKUP($D$3&amp;"_"&amp;Z$3,データシート2!$A:$SI,MATCH($R$2&amp;"_"&amp;$B121,データシート2!$A$1:$SI$1,0),0)</f>
        <v>0</v>
      </c>
      <c r="AA121" s="925">
        <f>VLOOKUP($D$3&amp;"_"&amp;AA$3,データシート2!$A:$SI,MATCH($R$2&amp;"_"&amp;$B121,データシート2!$A$1:$SI$1,0),0)</f>
        <v>0</v>
      </c>
      <c r="AB121" s="926">
        <f>VLOOKUP($D$3&amp;"_"&amp;AB$3,データシート2!$A:$SI,MATCH($R$2&amp;"_"&amp;$B121,データシート2!$A$1:$SI$1,0),0)</f>
        <v>0</v>
      </c>
    </row>
    <row r="122" spans="2:28" s="745" customFormat="1" ht="16.5" customHeight="1">
      <c r="B122" s="737"/>
      <c r="C122" s="738">
        <v>86</v>
      </c>
      <c r="D122" s="739" t="s">
        <v>640</v>
      </c>
      <c r="E122" s="738"/>
      <c r="F122" s="740"/>
      <c r="G122" s="754">
        <f>VLOOKUP($D$3&amp;"_"&amp;G$3,データシート2!$A:$SI,MATCH($G$2&amp;"_"&amp;$C122,データシート2!$A$1:$SI$1,0),0)</f>
        <v>0</v>
      </c>
      <c r="H122" s="742">
        <f>VLOOKUP($D$3&amp;"_"&amp;H$3,データシート2!$A:$SI,MATCH($G$2&amp;"_"&amp;$C122,データシート2!$A$1:$SI$1,0),0)</f>
        <v>0</v>
      </c>
      <c r="I122" s="742">
        <f>VLOOKUP($D$3&amp;"_"&amp;I$3,データシート2!$A:$SI,MATCH($G$2&amp;"_"&amp;$C122,データシート2!$A$1:$SI$1,0),0)</f>
        <v>0</v>
      </c>
      <c r="J122" s="742">
        <f>VLOOKUP($D$3&amp;"_"&amp;J$3,データシート2!$A:$SI,MATCH($G$2&amp;"_"&amp;$C122,データシート2!$A$1:$SI$1,0),0)</f>
        <v>0</v>
      </c>
      <c r="K122" s="743">
        <f>VLOOKUP($D$3&amp;"_"&amp;K$3,データシート2!$A:$SI,MATCH($G$2&amp;"_"&amp;$C122,データシート2!$A$1:$SI$1,0),0)</f>
        <v>0</v>
      </c>
      <c r="L122" s="743">
        <f>VLOOKUP($D$3&amp;"_"&amp;L$3,データシート2!$A:$SI,MATCH($G$2&amp;"_"&amp;$C122,データシート2!$A$1:$SI$1,0),0)</f>
        <v>0</v>
      </c>
      <c r="M122" s="743">
        <f>VLOOKUP($D$3&amp;"_"&amp;M$3,データシート2!$A:$SI,MATCH($G$2&amp;"_"&amp;$C122,データシート2!$A$1:$SI$1,0),0)</f>
        <v>0</v>
      </c>
      <c r="N122" s="743">
        <f>VLOOKUP($D$3&amp;"_"&amp;N$3,データシート2!$A:$SI,MATCH($G$2&amp;"_"&amp;$C122,データシート2!$A$1:$SI$1,0),0)</f>
        <v>0</v>
      </c>
      <c r="O122" s="743">
        <f>VLOOKUP($D$3&amp;"_"&amp;O$3,データシート2!$A:$SI,MATCH($G$2&amp;"_"&amp;$C122,データシート2!$A$1:$SI$1,0),0)</f>
        <v>0</v>
      </c>
      <c r="P122" s="743">
        <f>VLOOKUP($D$3&amp;"_"&amp;P$3,データシート2!$A:$SI,MATCH($G$2&amp;"_"&amp;$C122,データシート2!$A$1:$SI$1,0),0)</f>
        <v>0</v>
      </c>
      <c r="Q122" s="744">
        <f>VLOOKUP($D$3&amp;"_"&amp;Q$3,データシート2!$A:$SI,MATCH($G$2&amp;"_"&amp;$C122,データシート2!$A$1:$SI$1,0),0)</f>
        <v>0</v>
      </c>
      <c r="R122" s="933">
        <f>VLOOKUP($D$3&amp;"_"&amp;R$3,データシート2!$A:$SI,MATCH($R$2&amp;"_"&amp;$C122,データシート2!$A$1:$SI$1,0),0)</f>
        <v>0</v>
      </c>
      <c r="S122" s="928">
        <f>VLOOKUP($D$3&amp;"_"&amp;S$3,データシート2!$A:$SI,MATCH($R$2&amp;"_"&amp;$C122,データシート2!$A$1:$SI$1,0),0)</f>
        <v>0</v>
      </c>
      <c r="T122" s="928">
        <f>VLOOKUP($D$3&amp;"_"&amp;T$3,データシート2!$A:$SI,MATCH($R$2&amp;"_"&amp;$C122,データシート2!$A$1:$SI$1,0),0)</f>
        <v>0</v>
      </c>
      <c r="U122" s="928">
        <f>VLOOKUP($D$3&amp;"_"&amp;U$3,データシート2!$A:$SI,MATCH($R$2&amp;"_"&amp;$C122,データシート2!$A$1:$SI$1,0),0)</f>
        <v>0</v>
      </c>
      <c r="V122" s="928">
        <f>VLOOKUP($D$3&amp;"_"&amp;V$3,データシート2!$A:$SI,MATCH($R$2&amp;"_"&amp;$C122,データシート2!$A$1:$SI$1,0),0)</f>
        <v>0</v>
      </c>
      <c r="W122" s="928">
        <f>VLOOKUP($D$3&amp;"_"&amp;W$3,データシート2!$A:$SI,MATCH($R$2&amp;"_"&amp;$C122,データシート2!$A$1:$SI$1,0),0)</f>
        <v>0</v>
      </c>
      <c r="X122" s="928">
        <f>VLOOKUP($D$3&amp;"_"&amp;X$3,データシート2!$A:$SI,MATCH($R$2&amp;"_"&amp;$C122,データシート2!$A$1:$SI$1,0),0)</f>
        <v>0</v>
      </c>
      <c r="Y122" s="928">
        <f>VLOOKUP($D$3&amp;"_"&amp;Y$3,データシート2!$A:$SI,MATCH($R$2&amp;"_"&amp;$C122,データシート2!$A$1:$SI$1,0),0)</f>
        <v>0</v>
      </c>
      <c r="Z122" s="928">
        <f>VLOOKUP($D$3&amp;"_"&amp;Z$3,データシート2!$A:$SI,MATCH($R$2&amp;"_"&amp;$C122,データシート2!$A$1:$SI$1,0),0)</f>
        <v>0</v>
      </c>
      <c r="AA122" s="928">
        <f>VLOOKUP($D$3&amp;"_"&amp;AA$3,データシート2!$A:$SI,MATCH($R$2&amp;"_"&amp;$C122,データシート2!$A$1:$SI$1,0),0)</f>
        <v>0</v>
      </c>
      <c r="AB122" s="929">
        <f>VLOOKUP($D$3&amp;"_"&amp;AB$3,データシート2!$A:$SI,MATCH($R$2&amp;"_"&amp;$C122,データシート2!$A$1:$SI$1,0),0)</f>
        <v>0</v>
      </c>
    </row>
    <row r="123" spans="2:28" s="745" customFormat="1" ht="16.5" customHeight="1">
      <c r="B123" s="746"/>
      <c r="C123" s="747">
        <v>87</v>
      </c>
      <c r="D123" s="748" t="s">
        <v>641</v>
      </c>
      <c r="E123" s="747"/>
      <c r="F123" s="749"/>
      <c r="G123" s="750">
        <f>VLOOKUP($D$3&amp;"_"&amp;G$3,データシート2!$A:$SI,MATCH($G$2&amp;"_"&amp;$C123,データシート2!$A$1:$SI$1,0),0)</f>
        <v>0</v>
      </c>
      <c r="H123" s="751">
        <f>VLOOKUP($D$3&amp;"_"&amp;H$3,データシート2!$A:$SI,MATCH($G$2&amp;"_"&amp;$C123,データシート2!$A$1:$SI$1,0),0)</f>
        <v>0</v>
      </c>
      <c r="I123" s="751">
        <f>VLOOKUP($D$3&amp;"_"&amp;I$3,データシート2!$A:$SI,MATCH($G$2&amp;"_"&amp;$C123,データシート2!$A$1:$SI$1,0),0)</f>
        <v>0</v>
      </c>
      <c r="J123" s="751">
        <f>VLOOKUP($D$3&amp;"_"&amp;J$3,データシート2!$A:$SI,MATCH($G$2&amp;"_"&amp;$C123,データシート2!$A$1:$SI$1,0),0)</f>
        <v>0</v>
      </c>
      <c r="K123" s="752">
        <f>VLOOKUP($D$3&amp;"_"&amp;K$3,データシート2!$A:$SI,MATCH($G$2&amp;"_"&amp;$C123,データシート2!$A$1:$SI$1,0),0)</f>
        <v>0</v>
      </c>
      <c r="L123" s="752">
        <f>VLOOKUP($D$3&amp;"_"&amp;L$3,データシート2!$A:$SI,MATCH($G$2&amp;"_"&amp;$C123,データシート2!$A$1:$SI$1,0),0)</f>
        <v>0</v>
      </c>
      <c r="M123" s="752">
        <f>VLOOKUP($D$3&amp;"_"&amp;M$3,データシート2!$A:$SI,MATCH($G$2&amp;"_"&amp;$C123,データシート2!$A$1:$SI$1,0),0)</f>
        <v>0</v>
      </c>
      <c r="N123" s="752">
        <f>VLOOKUP($D$3&amp;"_"&amp;N$3,データシート2!$A:$SI,MATCH($G$2&amp;"_"&amp;$C123,データシート2!$A$1:$SI$1,0),0)</f>
        <v>0</v>
      </c>
      <c r="O123" s="752">
        <f>VLOOKUP($D$3&amp;"_"&amp;O$3,データシート2!$A:$SI,MATCH($G$2&amp;"_"&amp;$C123,データシート2!$A$1:$SI$1,0),0)</f>
        <v>0</v>
      </c>
      <c r="P123" s="752">
        <f>VLOOKUP($D$3&amp;"_"&amp;P$3,データシート2!$A:$SI,MATCH($G$2&amp;"_"&amp;$C123,データシート2!$A$1:$SI$1,0),0)</f>
        <v>0</v>
      </c>
      <c r="Q123" s="753">
        <f>VLOOKUP($D$3&amp;"_"&amp;Q$3,データシート2!$A:$SI,MATCH($G$2&amp;"_"&amp;$C123,データシート2!$A$1:$SI$1,0),0)</f>
        <v>0</v>
      </c>
      <c r="R123" s="930">
        <f>VLOOKUP($D$3&amp;"_"&amp;R$3,データシート2!$A:$SI,MATCH($R$2&amp;"_"&amp;$C123,データシート2!$A$1:$SI$1,0),0)</f>
        <v>0</v>
      </c>
      <c r="S123" s="931">
        <f>VLOOKUP($D$3&amp;"_"&amp;S$3,データシート2!$A:$SI,MATCH($R$2&amp;"_"&amp;$C123,データシート2!$A$1:$SI$1,0),0)</f>
        <v>0</v>
      </c>
      <c r="T123" s="931">
        <f>VLOOKUP($D$3&amp;"_"&amp;T$3,データシート2!$A:$SI,MATCH($R$2&amp;"_"&amp;$C123,データシート2!$A$1:$SI$1,0),0)</f>
        <v>0</v>
      </c>
      <c r="U123" s="931">
        <f>VLOOKUP($D$3&amp;"_"&amp;U$3,データシート2!$A:$SI,MATCH($R$2&amp;"_"&amp;$C123,データシート2!$A$1:$SI$1,0),0)</f>
        <v>0</v>
      </c>
      <c r="V123" s="931">
        <f>VLOOKUP($D$3&amp;"_"&amp;V$3,データシート2!$A:$SI,MATCH($R$2&amp;"_"&amp;$C123,データシート2!$A$1:$SI$1,0),0)</f>
        <v>0</v>
      </c>
      <c r="W123" s="931">
        <f>VLOOKUP($D$3&amp;"_"&amp;W$3,データシート2!$A:$SI,MATCH($R$2&amp;"_"&amp;$C123,データシート2!$A$1:$SI$1,0),0)</f>
        <v>0</v>
      </c>
      <c r="X123" s="931">
        <f>VLOOKUP($D$3&amp;"_"&amp;X$3,データシート2!$A:$SI,MATCH($R$2&amp;"_"&amp;$C123,データシート2!$A$1:$SI$1,0),0)</f>
        <v>0</v>
      </c>
      <c r="Y123" s="931">
        <f>VLOOKUP($D$3&amp;"_"&amp;Y$3,データシート2!$A:$SI,MATCH($R$2&amp;"_"&amp;$C123,データシート2!$A$1:$SI$1,0),0)</f>
        <v>0</v>
      </c>
      <c r="Z123" s="931">
        <f>VLOOKUP($D$3&amp;"_"&amp;Z$3,データシート2!$A:$SI,MATCH($R$2&amp;"_"&amp;$C123,データシート2!$A$1:$SI$1,0),0)</f>
        <v>0</v>
      </c>
      <c r="AA123" s="931">
        <f>VLOOKUP($D$3&amp;"_"&amp;AA$3,データシート2!$A:$SI,MATCH($R$2&amp;"_"&amp;$C123,データシート2!$A$1:$SI$1,0),0)</f>
        <v>0</v>
      </c>
      <c r="AB123" s="932">
        <f>VLOOKUP($D$3&amp;"_"&amp;AB$3,データシート2!$A:$SI,MATCH($R$2&amp;"_"&amp;$C123,データシート2!$A$1:$SI$1,0),0)</f>
        <v>0</v>
      </c>
    </row>
    <row r="124" spans="2:28" s="21" customFormat="1" ht="20.45" customHeight="1">
      <c r="B124" s="729" t="s">
        <v>334</v>
      </c>
      <c r="C124" s="730" t="s">
        <v>642</v>
      </c>
      <c r="D124" s="731"/>
      <c r="E124" s="732"/>
      <c r="F124" s="731"/>
      <c r="G124" s="733">
        <f>VLOOKUP($D$3&amp;"_"&amp;G$3,データシート2!$A:$SI,MATCH($G$2&amp;"_"&amp;$B124,データシート2!$A$1:$SI$1,0),0)</f>
        <v>0</v>
      </c>
      <c r="H124" s="734">
        <f>VLOOKUP($D$3&amp;"_"&amp;H$3,データシート2!$A:$SI,MATCH($G$2&amp;"_"&amp;$B124,データシート2!$A$1:$SI$1,0),0)</f>
        <v>0</v>
      </c>
      <c r="I124" s="734">
        <f>VLOOKUP($D$3&amp;"_"&amp;I$3,データシート2!$A:$SI,MATCH($G$2&amp;"_"&amp;$B124,データシート2!$A$1:$SI$1,0),0)</f>
        <v>0</v>
      </c>
      <c r="J124" s="734">
        <f>VLOOKUP($D$3&amp;"_"&amp;J$3,データシート2!$A:$SI,MATCH($G$2&amp;"_"&amp;$B124,データシート2!$A$1:$SI$1,0),0)</f>
        <v>0</v>
      </c>
      <c r="K124" s="735">
        <f>VLOOKUP($D$3&amp;"_"&amp;K$3,データシート2!$A:$SI,MATCH($G$2&amp;"_"&amp;$B124,データシート2!$A$1:$SI$1,0),0)</f>
        <v>0</v>
      </c>
      <c r="L124" s="735">
        <f>VLOOKUP($D$3&amp;"_"&amp;L$3,データシート2!$A:$SI,MATCH($G$2&amp;"_"&amp;$B124,データシート2!$A$1:$SI$1,0),0)</f>
        <v>0</v>
      </c>
      <c r="M124" s="735">
        <f>VLOOKUP($D$3&amp;"_"&amp;M$3,データシート2!$A:$SI,MATCH($G$2&amp;"_"&amp;$B124,データシート2!$A$1:$SI$1,0),0)</f>
        <v>0</v>
      </c>
      <c r="N124" s="735">
        <f>VLOOKUP($D$3&amp;"_"&amp;N$3,データシート2!$A:$SI,MATCH($G$2&amp;"_"&amp;$B124,データシート2!$A$1:$SI$1,0),0)</f>
        <v>0</v>
      </c>
      <c r="O124" s="735">
        <f>VLOOKUP($D$3&amp;"_"&amp;O$3,データシート2!$A:$SI,MATCH($G$2&amp;"_"&amp;$B124,データシート2!$A$1:$SI$1,0),0)</f>
        <v>0</v>
      </c>
      <c r="P124" s="735">
        <f>VLOOKUP($D$3&amp;"_"&amp;P$3,データシート2!$A:$SI,MATCH($G$2&amp;"_"&amp;$B124,データシート2!$A$1:$SI$1,0),0)</f>
        <v>0</v>
      </c>
      <c r="Q124" s="736">
        <f>VLOOKUP($D$3&amp;"_"&amp;Q$3,データシート2!$A:$SI,MATCH($G$2&amp;"_"&amp;$B124,データシート2!$A$1:$SI$1,0),0)</f>
        <v>0</v>
      </c>
      <c r="R124" s="924">
        <f>VLOOKUP($D$3&amp;"_"&amp;R$3,データシート2!$A:$SI,MATCH($R$2&amp;"_"&amp;$B124,データシート2!$A$1:$SI$1,0),0)</f>
        <v>0</v>
      </c>
      <c r="S124" s="925">
        <f>VLOOKUP($D$3&amp;"_"&amp;S$3,データシート2!$A:$SI,MATCH($R$2&amp;"_"&amp;$B124,データシート2!$A$1:$SI$1,0),0)</f>
        <v>0</v>
      </c>
      <c r="T124" s="925">
        <f>VLOOKUP($D$3&amp;"_"&amp;T$3,データシート2!$A:$SI,MATCH($R$2&amp;"_"&amp;$B124,データシート2!$A$1:$SI$1,0),0)</f>
        <v>0</v>
      </c>
      <c r="U124" s="925">
        <f>VLOOKUP($D$3&amp;"_"&amp;U$3,データシート2!$A:$SI,MATCH($R$2&amp;"_"&amp;$B124,データシート2!$A$1:$SI$1,0),0)</f>
        <v>0</v>
      </c>
      <c r="V124" s="925">
        <f>VLOOKUP($D$3&amp;"_"&amp;V$3,データシート2!$A:$SI,MATCH($R$2&amp;"_"&amp;$B124,データシート2!$A$1:$SI$1,0),0)</f>
        <v>0</v>
      </c>
      <c r="W124" s="925">
        <f>VLOOKUP($D$3&amp;"_"&amp;W$3,データシート2!$A:$SI,MATCH($R$2&amp;"_"&amp;$B124,データシート2!$A$1:$SI$1,0),0)</f>
        <v>0</v>
      </c>
      <c r="X124" s="925">
        <f>VLOOKUP($D$3&amp;"_"&amp;X$3,データシート2!$A:$SI,MATCH($R$2&amp;"_"&amp;$B124,データシート2!$A$1:$SI$1,0),0)</f>
        <v>0</v>
      </c>
      <c r="Y124" s="925">
        <f>VLOOKUP($D$3&amp;"_"&amp;Y$3,データシート2!$A:$SI,MATCH($R$2&amp;"_"&amp;$B124,データシート2!$A$1:$SI$1,0),0)</f>
        <v>0</v>
      </c>
      <c r="Z124" s="925">
        <f>VLOOKUP($D$3&amp;"_"&amp;Z$3,データシート2!$A:$SI,MATCH($R$2&amp;"_"&amp;$B124,データシート2!$A$1:$SI$1,0),0)</f>
        <v>0</v>
      </c>
      <c r="AA124" s="925">
        <f>VLOOKUP($D$3&amp;"_"&amp;AA$3,データシート2!$A:$SI,MATCH($R$2&amp;"_"&amp;$B124,データシート2!$A$1:$SI$1,0),0)</f>
        <v>0</v>
      </c>
      <c r="AB124" s="926">
        <f>VLOOKUP($D$3&amp;"_"&amp;AB$3,データシート2!$A:$SI,MATCH($R$2&amp;"_"&amp;$B124,データシート2!$A$1:$SI$1,0),0)</f>
        <v>0</v>
      </c>
    </row>
    <row r="125" spans="2:28" s="745" customFormat="1" ht="16.5" customHeight="1">
      <c r="B125" s="737"/>
      <c r="C125" s="779">
        <v>88</v>
      </c>
      <c r="D125" s="780" t="s">
        <v>643</v>
      </c>
      <c r="E125" s="779"/>
      <c r="F125" s="800"/>
      <c r="G125" s="786">
        <f>VLOOKUP($D$3&amp;"_"&amp;G$3,データシート2!$A:$SI,MATCH($G$2&amp;"_"&amp;$C125,データシート2!$A$1:$SI$1,0),0)</f>
        <v>0</v>
      </c>
      <c r="H125" s="787">
        <f>VLOOKUP($D$3&amp;"_"&amp;H$3,データシート2!$A:$SI,MATCH($G$2&amp;"_"&amp;$C125,データシート2!$A$1:$SI$1,0),0)</f>
        <v>0</v>
      </c>
      <c r="I125" s="787">
        <f>VLOOKUP($D$3&amp;"_"&amp;I$3,データシート2!$A:$SI,MATCH($G$2&amp;"_"&amp;$C125,データシート2!$A$1:$SI$1,0),0)</f>
        <v>0</v>
      </c>
      <c r="J125" s="787">
        <f>VLOOKUP($D$3&amp;"_"&amp;J$3,データシート2!$A:$SI,MATCH($G$2&amp;"_"&amp;$C125,データシート2!$A$1:$SI$1,0),0)</f>
        <v>0</v>
      </c>
      <c r="K125" s="788">
        <f>VLOOKUP($D$3&amp;"_"&amp;K$3,データシート2!$A:$SI,MATCH($G$2&amp;"_"&amp;$C125,データシート2!$A$1:$SI$1,0),0)</f>
        <v>0</v>
      </c>
      <c r="L125" s="788">
        <f>VLOOKUP($D$3&amp;"_"&amp;L$3,データシート2!$A:$SI,MATCH($G$2&amp;"_"&amp;$C125,データシート2!$A$1:$SI$1,0),0)</f>
        <v>0</v>
      </c>
      <c r="M125" s="788">
        <f>VLOOKUP($D$3&amp;"_"&amp;M$3,データシート2!$A:$SI,MATCH($G$2&amp;"_"&amp;$C125,データシート2!$A$1:$SI$1,0),0)</f>
        <v>0</v>
      </c>
      <c r="N125" s="788">
        <f>VLOOKUP($D$3&amp;"_"&amp;N$3,データシート2!$A:$SI,MATCH($G$2&amp;"_"&amp;$C125,データシート2!$A$1:$SI$1,0),0)</f>
        <v>0</v>
      </c>
      <c r="O125" s="788">
        <f>VLOOKUP($D$3&amp;"_"&amp;O$3,データシート2!$A:$SI,MATCH($G$2&amp;"_"&amp;$C125,データシート2!$A$1:$SI$1,0),0)</f>
        <v>0</v>
      </c>
      <c r="P125" s="788">
        <f>VLOOKUP($D$3&amp;"_"&amp;P$3,データシート2!$A:$SI,MATCH($G$2&amp;"_"&amp;$C125,データシート2!$A$1:$SI$1,0),0)</f>
        <v>0</v>
      </c>
      <c r="Q125" s="789">
        <f>VLOOKUP($D$3&amp;"_"&amp;Q$3,データシート2!$A:$SI,MATCH($G$2&amp;"_"&amp;$C125,データシート2!$A$1:$SI$1,0),0)</f>
        <v>0</v>
      </c>
      <c r="R125" s="940">
        <f>VLOOKUP($D$3&amp;"_"&amp;R$3,データシート2!$A:$SI,MATCH($R$2&amp;"_"&amp;$C125,データシート2!$A$1:$SI$1,0),0)</f>
        <v>0</v>
      </c>
      <c r="S125" s="941">
        <f>VLOOKUP($D$3&amp;"_"&amp;S$3,データシート2!$A:$SI,MATCH($R$2&amp;"_"&amp;$C125,データシート2!$A$1:$SI$1,0),0)</f>
        <v>0</v>
      </c>
      <c r="T125" s="941">
        <f>VLOOKUP($D$3&amp;"_"&amp;T$3,データシート2!$A:$SI,MATCH($R$2&amp;"_"&amp;$C125,データシート2!$A$1:$SI$1,0),0)</f>
        <v>0</v>
      </c>
      <c r="U125" s="941">
        <f>VLOOKUP($D$3&amp;"_"&amp;U$3,データシート2!$A:$SI,MATCH($R$2&amp;"_"&amp;$C125,データシート2!$A$1:$SI$1,0),0)</f>
        <v>0</v>
      </c>
      <c r="V125" s="941">
        <f>VLOOKUP($D$3&amp;"_"&amp;V$3,データシート2!$A:$SI,MATCH($R$2&amp;"_"&amp;$C125,データシート2!$A$1:$SI$1,0),0)</f>
        <v>0</v>
      </c>
      <c r="W125" s="941">
        <f>VLOOKUP($D$3&amp;"_"&amp;W$3,データシート2!$A:$SI,MATCH($R$2&amp;"_"&amp;$C125,データシート2!$A$1:$SI$1,0),0)</f>
        <v>0</v>
      </c>
      <c r="X125" s="941">
        <f>VLOOKUP($D$3&amp;"_"&amp;X$3,データシート2!$A:$SI,MATCH($R$2&amp;"_"&amp;$C125,データシート2!$A$1:$SI$1,0),0)</f>
        <v>0</v>
      </c>
      <c r="Y125" s="941">
        <f>VLOOKUP($D$3&amp;"_"&amp;Y$3,データシート2!$A:$SI,MATCH($R$2&amp;"_"&amp;$C125,データシート2!$A$1:$SI$1,0),0)</f>
        <v>0</v>
      </c>
      <c r="Z125" s="941">
        <f>VLOOKUP($D$3&amp;"_"&amp;Z$3,データシート2!$A:$SI,MATCH($R$2&amp;"_"&amp;$C125,データシート2!$A$1:$SI$1,0),0)</f>
        <v>0</v>
      </c>
      <c r="AA125" s="941">
        <f>VLOOKUP($D$3&amp;"_"&amp;AA$3,データシート2!$A:$SI,MATCH($R$2&amp;"_"&amp;$C125,データシート2!$A$1:$SI$1,0),0)</f>
        <v>0</v>
      </c>
      <c r="AB125" s="942">
        <f>VLOOKUP($D$3&amp;"_"&amp;AB$3,データシート2!$A:$SI,MATCH($R$2&amp;"_"&amp;$C125,データシート2!$A$1:$SI$1,0),0)</f>
        <v>0</v>
      </c>
    </row>
    <row r="126" spans="2:28" s="745" customFormat="1" ht="16.5" customHeight="1">
      <c r="B126" s="737"/>
      <c r="C126" s="762">
        <v>89</v>
      </c>
      <c r="D126" s="763" t="s">
        <v>644</v>
      </c>
      <c r="E126" s="762"/>
      <c r="F126" s="764"/>
      <c r="G126" s="765">
        <f>VLOOKUP($D$3&amp;"_"&amp;G$3,データシート2!$A:$SI,MATCH($G$2&amp;"_"&amp;$C126,データシート2!$A$1:$SI$1,0),0)</f>
        <v>0</v>
      </c>
      <c r="H126" s="766">
        <f>VLOOKUP($D$3&amp;"_"&amp;H$3,データシート2!$A:$SI,MATCH($G$2&amp;"_"&amp;$C126,データシート2!$A$1:$SI$1,0),0)</f>
        <v>0</v>
      </c>
      <c r="I126" s="766">
        <f>VLOOKUP($D$3&amp;"_"&amp;I$3,データシート2!$A:$SI,MATCH($G$2&amp;"_"&amp;$C126,データシート2!$A$1:$SI$1,0),0)</f>
        <v>0</v>
      </c>
      <c r="J126" s="766">
        <f>VLOOKUP($D$3&amp;"_"&amp;J$3,データシート2!$A:$SI,MATCH($G$2&amp;"_"&amp;$C126,データシート2!$A$1:$SI$1,0),0)</f>
        <v>0</v>
      </c>
      <c r="K126" s="767">
        <f>VLOOKUP($D$3&amp;"_"&amp;K$3,データシート2!$A:$SI,MATCH($G$2&amp;"_"&amp;$C126,データシート2!$A$1:$SI$1,0),0)</f>
        <v>0</v>
      </c>
      <c r="L126" s="767">
        <f>VLOOKUP($D$3&amp;"_"&amp;L$3,データシート2!$A:$SI,MATCH($G$2&amp;"_"&amp;$C126,データシート2!$A$1:$SI$1,0),0)</f>
        <v>0</v>
      </c>
      <c r="M126" s="767">
        <f>VLOOKUP($D$3&amp;"_"&amp;M$3,データシート2!$A:$SI,MATCH($G$2&amp;"_"&amp;$C126,データシート2!$A$1:$SI$1,0),0)</f>
        <v>0</v>
      </c>
      <c r="N126" s="767">
        <f>VLOOKUP($D$3&amp;"_"&amp;N$3,データシート2!$A:$SI,MATCH($G$2&amp;"_"&amp;$C126,データシート2!$A$1:$SI$1,0),0)</f>
        <v>0</v>
      </c>
      <c r="O126" s="767">
        <f>VLOOKUP($D$3&amp;"_"&amp;O$3,データシート2!$A:$SI,MATCH($G$2&amp;"_"&amp;$C126,データシート2!$A$1:$SI$1,0),0)</f>
        <v>0</v>
      </c>
      <c r="P126" s="767">
        <f>VLOOKUP($D$3&amp;"_"&amp;P$3,データシート2!$A:$SI,MATCH($G$2&amp;"_"&amp;$C126,データシート2!$A$1:$SI$1,0),0)</f>
        <v>0</v>
      </c>
      <c r="Q126" s="768">
        <f>VLOOKUP($D$3&amp;"_"&amp;Q$3,データシート2!$A:$SI,MATCH($G$2&amp;"_"&amp;$C126,データシート2!$A$1:$SI$1,0),0)</f>
        <v>0</v>
      </c>
      <c r="R126" s="937">
        <f>VLOOKUP($D$3&amp;"_"&amp;R$3,データシート2!$A:$SI,MATCH($R$2&amp;"_"&amp;$C126,データシート2!$A$1:$SI$1,0),0)</f>
        <v>0</v>
      </c>
      <c r="S126" s="938">
        <f>VLOOKUP($D$3&amp;"_"&amp;S$3,データシート2!$A:$SI,MATCH($R$2&amp;"_"&amp;$C126,データシート2!$A$1:$SI$1,0),0)</f>
        <v>0</v>
      </c>
      <c r="T126" s="938">
        <f>VLOOKUP($D$3&amp;"_"&amp;T$3,データシート2!$A:$SI,MATCH($R$2&amp;"_"&amp;$C126,データシート2!$A$1:$SI$1,0),0)</f>
        <v>0</v>
      </c>
      <c r="U126" s="938">
        <f>VLOOKUP($D$3&amp;"_"&amp;U$3,データシート2!$A:$SI,MATCH($R$2&amp;"_"&amp;$C126,データシート2!$A$1:$SI$1,0),0)</f>
        <v>0</v>
      </c>
      <c r="V126" s="938">
        <f>VLOOKUP($D$3&amp;"_"&amp;V$3,データシート2!$A:$SI,MATCH($R$2&amp;"_"&amp;$C126,データシート2!$A$1:$SI$1,0),0)</f>
        <v>0</v>
      </c>
      <c r="W126" s="938">
        <f>VLOOKUP($D$3&amp;"_"&amp;W$3,データシート2!$A:$SI,MATCH($R$2&amp;"_"&amp;$C126,データシート2!$A$1:$SI$1,0),0)</f>
        <v>0</v>
      </c>
      <c r="X126" s="938">
        <f>VLOOKUP($D$3&amp;"_"&amp;X$3,データシート2!$A:$SI,MATCH($R$2&amp;"_"&amp;$C126,データシート2!$A$1:$SI$1,0),0)</f>
        <v>0</v>
      </c>
      <c r="Y126" s="938">
        <f>VLOOKUP($D$3&amp;"_"&amp;Y$3,データシート2!$A:$SI,MATCH($R$2&amp;"_"&amp;$C126,データシート2!$A$1:$SI$1,0),0)</f>
        <v>0</v>
      </c>
      <c r="Z126" s="938">
        <f>VLOOKUP($D$3&amp;"_"&amp;Z$3,データシート2!$A:$SI,MATCH($R$2&amp;"_"&amp;$C126,データシート2!$A$1:$SI$1,0),0)</f>
        <v>0</v>
      </c>
      <c r="AA126" s="938">
        <f>VLOOKUP($D$3&amp;"_"&amp;AA$3,データシート2!$A:$SI,MATCH($R$2&amp;"_"&amp;$C126,データシート2!$A$1:$SI$1,0),0)</f>
        <v>0</v>
      </c>
      <c r="AB126" s="939">
        <f>VLOOKUP($D$3&amp;"_"&amp;AB$3,データシート2!$A:$SI,MATCH($R$2&amp;"_"&amp;$C126,データシート2!$A$1:$SI$1,0),0)</f>
        <v>0</v>
      </c>
    </row>
    <row r="127" spans="2:28" s="745" customFormat="1" ht="16.5" customHeight="1">
      <c r="B127" s="737"/>
      <c r="C127" s="762">
        <v>90</v>
      </c>
      <c r="D127" s="763" t="s">
        <v>645</v>
      </c>
      <c r="E127" s="762"/>
      <c r="F127" s="764"/>
      <c r="G127" s="765">
        <f>VLOOKUP($D$3&amp;"_"&amp;G$3,データシート2!$A:$SI,MATCH($G$2&amp;"_"&amp;$C127,データシート2!$A$1:$SI$1,0),0)</f>
        <v>0</v>
      </c>
      <c r="H127" s="766">
        <f>VLOOKUP($D$3&amp;"_"&amp;H$3,データシート2!$A:$SI,MATCH($G$2&amp;"_"&amp;$C127,データシート2!$A$1:$SI$1,0),0)</f>
        <v>0</v>
      </c>
      <c r="I127" s="766">
        <f>VLOOKUP($D$3&amp;"_"&amp;I$3,データシート2!$A:$SI,MATCH($G$2&amp;"_"&amp;$C127,データシート2!$A$1:$SI$1,0),0)</f>
        <v>0</v>
      </c>
      <c r="J127" s="766">
        <f>VLOOKUP($D$3&amp;"_"&amp;J$3,データシート2!$A:$SI,MATCH($G$2&amp;"_"&amp;$C127,データシート2!$A$1:$SI$1,0),0)</f>
        <v>0</v>
      </c>
      <c r="K127" s="767">
        <f>VLOOKUP($D$3&amp;"_"&amp;K$3,データシート2!$A:$SI,MATCH($G$2&amp;"_"&amp;$C127,データシート2!$A$1:$SI$1,0),0)</f>
        <v>0</v>
      </c>
      <c r="L127" s="767">
        <f>VLOOKUP($D$3&amp;"_"&amp;L$3,データシート2!$A:$SI,MATCH($G$2&amp;"_"&amp;$C127,データシート2!$A$1:$SI$1,0),0)</f>
        <v>0</v>
      </c>
      <c r="M127" s="767">
        <f>VLOOKUP($D$3&amp;"_"&amp;M$3,データシート2!$A:$SI,MATCH($G$2&amp;"_"&amp;$C127,データシート2!$A$1:$SI$1,0),0)</f>
        <v>0</v>
      </c>
      <c r="N127" s="767">
        <f>VLOOKUP($D$3&amp;"_"&amp;N$3,データシート2!$A:$SI,MATCH($G$2&amp;"_"&amp;$C127,データシート2!$A$1:$SI$1,0),0)</f>
        <v>0</v>
      </c>
      <c r="O127" s="767">
        <f>VLOOKUP($D$3&amp;"_"&amp;O$3,データシート2!$A:$SI,MATCH($G$2&amp;"_"&amp;$C127,データシート2!$A$1:$SI$1,0),0)</f>
        <v>0</v>
      </c>
      <c r="P127" s="767">
        <f>VLOOKUP($D$3&amp;"_"&amp;P$3,データシート2!$A:$SI,MATCH($G$2&amp;"_"&amp;$C127,データシート2!$A$1:$SI$1,0),0)</f>
        <v>0</v>
      </c>
      <c r="Q127" s="768">
        <f>VLOOKUP($D$3&amp;"_"&amp;Q$3,データシート2!$A:$SI,MATCH($G$2&amp;"_"&amp;$C127,データシート2!$A$1:$SI$1,0),0)</f>
        <v>0</v>
      </c>
      <c r="R127" s="937">
        <f>VLOOKUP($D$3&amp;"_"&amp;R$3,データシート2!$A:$SI,MATCH($R$2&amp;"_"&amp;$C127,データシート2!$A$1:$SI$1,0),0)</f>
        <v>0</v>
      </c>
      <c r="S127" s="938">
        <f>VLOOKUP($D$3&amp;"_"&amp;S$3,データシート2!$A:$SI,MATCH($R$2&amp;"_"&amp;$C127,データシート2!$A$1:$SI$1,0),0)</f>
        <v>0</v>
      </c>
      <c r="T127" s="938">
        <f>VLOOKUP($D$3&amp;"_"&amp;T$3,データシート2!$A:$SI,MATCH($R$2&amp;"_"&amp;$C127,データシート2!$A$1:$SI$1,0),0)</f>
        <v>0</v>
      </c>
      <c r="U127" s="938">
        <f>VLOOKUP($D$3&amp;"_"&amp;U$3,データシート2!$A:$SI,MATCH($R$2&amp;"_"&amp;$C127,データシート2!$A$1:$SI$1,0),0)</f>
        <v>0</v>
      </c>
      <c r="V127" s="938">
        <f>VLOOKUP($D$3&amp;"_"&amp;V$3,データシート2!$A:$SI,MATCH($R$2&amp;"_"&amp;$C127,データシート2!$A$1:$SI$1,0),0)</f>
        <v>0</v>
      </c>
      <c r="W127" s="938">
        <f>VLOOKUP($D$3&amp;"_"&amp;W$3,データシート2!$A:$SI,MATCH($R$2&amp;"_"&amp;$C127,データシート2!$A$1:$SI$1,0),0)</f>
        <v>0</v>
      </c>
      <c r="X127" s="938">
        <f>VLOOKUP($D$3&amp;"_"&amp;X$3,データシート2!$A:$SI,MATCH($R$2&amp;"_"&amp;$C127,データシート2!$A$1:$SI$1,0),0)</f>
        <v>0</v>
      </c>
      <c r="Y127" s="938">
        <f>VLOOKUP($D$3&amp;"_"&amp;Y$3,データシート2!$A:$SI,MATCH($R$2&amp;"_"&amp;$C127,データシート2!$A$1:$SI$1,0),0)</f>
        <v>0</v>
      </c>
      <c r="Z127" s="938">
        <f>VLOOKUP($D$3&amp;"_"&amp;Z$3,データシート2!$A:$SI,MATCH($R$2&amp;"_"&amp;$C127,データシート2!$A$1:$SI$1,0),0)</f>
        <v>0</v>
      </c>
      <c r="AA127" s="938">
        <f>VLOOKUP($D$3&amp;"_"&amp;AA$3,データシート2!$A:$SI,MATCH($R$2&amp;"_"&amp;$C127,データシート2!$A$1:$SI$1,0),0)</f>
        <v>0</v>
      </c>
      <c r="AB127" s="939">
        <f>VLOOKUP($D$3&amp;"_"&amp;AB$3,データシート2!$A:$SI,MATCH($R$2&amp;"_"&amp;$C127,データシート2!$A$1:$SI$1,0),0)</f>
        <v>0</v>
      </c>
    </row>
    <row r="128" spans="2:28" s="745" customFormat="1" ht="16.5" customHeight="1">
      <c r="B128" s="737"/>
      <c r="C128" s="762">
        <v>91</v>
      </c>
      <c r="D128" s="763" t="s">
        <v>646</v>
      </c>
      <c r="E128" s="762"/>
      <c r="F128" s="764"/>
      <c r="G128" s="765">
        <f>VLOOKUP($D$3&amp;"_"&amp;G$3,データシート2!$A:$SI,MATCH($G$2&amp;"_"&amp;$C128,データシート2!$A$1:$SI$1,0),0)</f>
        <v>0</v>
      </c>
      <c r="H128" s="766">
        <f>VLOOKUP($D$3&amp;"_"&amp;H$3,データシート2!$A:$SI,MATCH($G$2&amp;"_"&amp;$C128,データシート2!$A$1:$SI$1,0),0)</f>
        <v>0</v>
      </c>
      <c r="I128" s="766">
        <f>VLOOKUP($D$3&amp;"_"&amp;I$3,データシート2!$A:$SI,MATCH($G$2&amp;"_"&amp;$C128,データシート2!$A$1:$SI$1,0),0)</f>
        <v>0</v>
      </c>
      <c r="J128" s="766">
        <f>VLOOKUP($D$3&amp;"_"&amp;J$3,データシート2!$A:$SI,MATCH($G$2&amp;"_"&amp;$C128,データシート2!$A$1:$SI$1,0),0)</f>
        <v>0</v>
      </c>
      <c r="K128" s="767">
        <f>VLOOKUP($D$3&amp;"_"&amp;K$3,データシート2!$A:$SI,MATCH($G$2&amp;"_"&amp;$C128,データシート2!$A$1:$SI$1,0),0)</f>
        <v>0</v>
      </c>
      <c r="L128" s="767">
        <f>VLOOKUP($D$3&amp;"_"&amp;L$3,データシート2!$A:$SI,MATCH($G$2&amp;"_"&amp;$C128,データシート2!$A$1:$SI$1,0),0)</f>
        <v>0</v>
      </c>
      <c r="M128" s="767">
        <f>VLOOKUP($D$3&amp;"_"&amp;M$3,データシート2!$A:$SI,MATCH($G$2&amp;"_"&amp;$C128,データシート2!$A$1:$SI$1,0),0)</f>
        <v>0</v>
      </c>
      <c r="N128" s="767">
        <f>VLOOKUP($D$3&amp;"_"&amp;N$3,データシート2!$A:$SI,MATCH($G$2&amp;"_"&amp;$C128,データシート2!$A$1:$SI$1,0),0)</f>
        <v>0</v>
      </c>
      <c r="O128" s="767">
        <f>VLOOKUP($D$3&amp;"_"&amp;O$3,データシート2!$A:$SI,MATCH($G$2&amp;"_"&amp;$C128,データシート2!$A$1:$SI$1,0),0)</f>
        <v>0</v>
      </c>
      <c r="P128" s="767">
        <f>VLOOKUP($D$3&amp;"_"&amp;P$3,データシート2!$A:$SI,MATCH($G$2&amp;"_"&amp;$C128,データシート2!$A$1:$SI$1,0),0)</f>
        <v>0</v>
      </c>
      <c r="Q128" s="768">
        <f>VLOOKUP($D$3&amp;"_"&amp;Q$3,データシート2!$A:$SI,MATCH($G$2&amp;"_"&amp;$C128,データシート2!$A$1:$SI$1,0),0)</f>
        <v>0</v>
      </c>
      <c r="R128" s="937">
        <f>VLOOKUP($D$3&amp;"_"&amp;R$3,データシート2!$A:$SI,MATCH($R$2&amp;"_"&amp;$C128,データシート2!$A$1:$SI$1,0),0)</f>
        <v>0</v>
      </c>
      <c r="S128" s="938">
        <f>VLOOKUP($D$3&amp;"_"&amp;S$3,データシート2!$A:$SI,MATCH($R$2&amp;"_"&amp;$C128,データシート2!$A$1:$SI$1,0),0)</f>
        <v>0</v>
      </c>
      <c r="T128" s="938">
        <f>VLOOKUP($D$3&amp;"_"&amp;T$3,データシート2!$A:$SI,MATCH($R$2&amp;"_"&amp;$C128,データシート2!$A$1:$SI$1,0),0)</f>
        <v>0</v>
      </c>
      <c r="U128" s="938">
        <f>VLOOKUP($D$3&amp;"_"&amp;U$3,データシート2!$A:$SI,MATCH($R$2&amp;"_"&amp;$C128,データシート2!$A$1:$SI$1,0),0)</f>
        <v>0</v>
      </c>
      <c r="V128" s="938">
        <f>VLOOKUP($D$3&amp;"_"&amp;V$3,データシート2!$A:$SI,MATCH($R$2&amp;"_"&amp;$C128,データシート2!$A$1:$SI$1,0),0)</f>
        <v>0</v>
      </c>
      <c r="W128" s="938">
        <f>VLOOKUP($D$3&amp;"_"&amp;W$3,データシート2!$A:$SI,MATCH($R$2&amp;"_"&amp;$C128,データシート2!$A$1:$SI$1,0),0)</f>
        <v>0</v>
      </c>
      <c r="X128" s="938">
        <f>VLOOKUP($D$3&amp;"_"&amp;X$3,データシート2!$A:$SI,MATCH($R$2&amp;"_"&amp;$C128,データシート2!$A$1:$SI$1,0),0)</f>
        <v>0</v>
      </c>
      <c r="Y128" s="938">
        <f>VLOOKUP($D$3&amp;"_"&amp;Y$3,データシート2!$A:$SI,MATCH($R$2&amp;"_"&amp;$C128,データシート2!$A$1:$SI$1,0),0)</f>
        <v>0</v>
      </c>
      <c r="Z128" s="938">
        <f>VLOOKUP($D$3&amp;"_"&amp;Z$3,データシート2!$A:$SI,MATCH($R$2&amp;"_"&amp;$C128,データシート2!$A$1:$SI$1,0),0)</f>
        <v>0</v>
      </c>
      <c r="AA128" s="938">
        <f>VLOOKUP($D$3&amp;"_"&amp;AA$3,データシート2!$A:$SI,MATCH($R$2&amp;"_"&amp;$C128,データシート2!$A$1:$SI$1,0),0)</f>
        <v>0</v>
      </c>
      <c r="AB128" s="939">
        <f>VLOOKUP($D$3&amp;"_"&amp;AB$3,データシート2!$A:$SI,MATCH($R$2&amp;"_"&amp;$C128,データシート2!$A$1:$SI$1,0),0)</f>
        <v>0</v>
      </c>
    </row>
    <row r="129" spans="2:28" s="745" customFormat="1" ht="16.5" customHeight="1">
      <c r="B129" s="737"/>
      <c r="C129" s="762">
        <v>92</v>
      </c>
      <c r="D129" s="763" t="s">
        <v>647</v>
      </c>
      <c r="E129" s="762"/>
      <c r="F129" s="764"/>
      <c r="G129" s="801">
        <f>VLOOKUP($D$3&amp;"_"&amp;G$3,データシート2!$A:$SI,MATCH($G$2&amp;"_"&amp;$C129,データシート2!$A$1:$SI$1,0),0)</f>
        <v>0</v>
      </c>
      <c r="H129" s="766">
        <f>VLOOKUP($D$3&amp;"_"&amp;H$3,データシート2!$A:$SI,MATCH($G$2&amp;"_"&amp;$C129,データシート2!$A$1:$SI$1,0),0)</f>
        <v>0</v>
      </c>
      <c r="I129" s="766">
        <f>VLOOKUP($D$3&amp;"_"&amp;I$3,データシート2!$A:$SI,MATCH($G$2&amp;"_"&amp;$C129,データシート2!$A$1:$SI$1,0),0)</f>
        <v>0</v>
      </c>
      <c r="J129" s="766">
        <f>VLOOKUP($D$3&amp;"_"&amp;J$3,データシート2!$A:$SI,MATCH($G$2&amp;"_"&amp;$C129,データシート2!$A$1:$SI$1,0),0)</f>
        <v>0</v>
      </c>
      <c r="K129" s="767">
        <f>VLOOKUP($D$3&amp;"_"&amp;K$3,データシート2!$A:$SI,MATCH($G$2&amp;"_"&amp;$C129,データシート2!$A$1:$SI$1,0),0)</f>
        <v>0</v>
      </c>
      <c r="L129" s="767">
        <f>VLOOKUP($D$3&amp;"_"&amp;L$3,データシート2!$A:$SI,MATCH($G$2&amp;"_"&amp;$C129,データシート2!$A$1:$SI$1,0),0)</f>
        <v>0</v>
      </c>
      <c r="M129" s="767">
        <f>VLOOKUP($D$3&amp;"_"&amp;M$3,データシート2!$A:$SI,MATCH($G$2&amp;"_"&amp;$C129,データシート2!$A$1:$SI$1,0),0)</f>
        <v>0</v>
      </c>
      <c r="N129" s="767">
        <f>VLOOKUP($D$3&amp;"_"&amp;N$3,データシート2!$A:$SI,MATCH($G$2&amp;"_"&amp;$C129,データシート2!$A$1:$SI$1,0),0)</f>
        <v>0</v>
      </c>
      <c r="O129" s="767">
        <f>VLOOKUP($D$3&amp;"_"&amp;O$3,データシート2!$A:$SI,MATCH($G$2&amp;"_"&amp;$C129,データシート2!$A$1:$SI$1,0),0)</f>
        <v>0</v>
      </c>
      <c r="P129" s="767">
        <f>VLOOKUP($D$3&amp;"_"&amp;P$3,データシート2!$A:$SI,MATCH($G$2&amp;"_"&amp;$C129,データシート2!$A$1:$SI$1,0),0)</f>
        <v>0</v>
      </c>
      <c r="Q129" s="768">
        <f>VLOOKUP($D$3&amp;"_"&amp;Q$3,データシート2!$A:$SI,MATCH($G$2&amp;"_"&amp;$C129,データシート2!$A$1:$SI$1,0),0)</f>
        <v>0</v>
      </c>
      <c r="R129" s="946">
        <f>VLOOKUP($D$3&amp;"_"&amp;R$3,データシート2!$A:$SI,MATCH($R$2&amp;"_"&amp;$C129,データシート2!$A$1:$SI$1,0),0)</f>
        <v>0</v>
      </c>
      <c r="S129" s="938">
        <f>VLOOKUP($D$3&amp;"_"&amp;S$3,データシート2!$A:$SI,MATCH($R$2&amp;"_"&amp;$C129,データシート2!$A$1:$SI$1,0),0)</f>
        <v>0</v>
      </c>
      <c r="T129" s="938">
        <f>VLOOKUP($D$3&amp;"_"&amp;T$3,データシート2!$A:$SI,MATCH($R$2&amp;"_"&amp;$C129,データシート2!$A$1:$SI$1,0),0)</f>
        <v>0</v>
      </c>
      <c r="U129" s="938">
        <f>VLOOKUP($D$3&amp;"_"&amp;U$3,データシート2!$A:$SI,MATCH($R$2&amp;"_"&amp;$C129,データシート2!$A$1:$SI$1,0),0)</f>
        <v>0</v>
      </c>
      <c r="V129" s="938">
        <f>VLOOKUP($D$3&amp;"_"&amp;V$3,データシート2!$A:$SI,MATCH($R$2&amp;"_"&amp;$C129,データシート2!$A$1:$SI$1,0),0)</f>
        <v>0</v>
      </c>
      <c r="W129" s="938">
        <f>VLOOKUP($D$3&amp;"_"&amp;W$3,データシート2!$A:$SI,MATCH($R$2&amp;"_"&amp;$C129,データシート2!$A$1:$SI$1,0),0)</f>
        <v>0</v>
      </c>
      <c r="X129" s="938">
        <f>VLOOKUP($D$3&amp;"_"&amp;X$3,データシート2!$A:$SI,MATCH($R$2&amp;"_"&amp;$C129,データシート2!$A$1:$SI$1,0),0)</f>
        <v>0</v>
      </c>
      <c r="Y129" s="938">
        <f>VLOOKUP($D$3&amp;"_"&amp;Y$3,データシート2!$A:$SI,MATCH($R$2&amp;"_"&amp;$C129,データシート2!$A$1:$SI$1,0),0)</f>
        <v>0</v>
      </c>
      <c r="Z129" s="938">
        <f>VLOOKUP($D$3&amp;"_"&amp;Z$3,データシート2!$A:$SI,MATCH($R$2&amp;"_"&amp;$C129,データシート2!$A$1:$SI$1,0),0)</f>
        <v>0</v>
      </c>
      <c r="AA129" s="938">
        <f>VLOOKUP($D$3&amp;"_"&amp;AA$3,データシート2!$A:$SI,MATCH($R$2&amp;"_"&amp;$C129,データシート2!$A$1:$SI$1,0),0)</f>
        <v>0</v>
      </c>
      <c r="AB129" s="939">
        <f>VLOOKUP($D$3&amp;"_"&amp;AB$3,データシート2!$A:$SI,MATCH($R$2&amp;"_"&amp;$C129,データシート2!$A$1:$SI$1,0),0)</f>
        <v>0</v>
      </c>
    </row>
    <row r="130" spans="2:28" s="745" customFormat="1" ht="16.5" customHeight="1">
      <c r="B130" s="737"/>
      <c r="C130" s="762">
        <v>93</v>
      </c>
      <c r="D130" s="763" t="s">
        <v>648</v>
      </c>
      <c r="E130" s="762"/>
      <c r="F130" s="764"/>
      <c r="G130" s="801">
        <f>VLOOKUP($D$3&amp;"_"&amp;G$3,データシート2!$A:$SI,MATCH($G$2&amp;"_"&amp;$C130,データシート2!$A$1:$SI$1,0),0)</f>
        <v>0</v>
      </c>
      <c r="H130" s="766">
        <f>VLOOKUP($D$3&amp;"_"&amp;H$3,データシート2!$A:$SI,MATCH($G$2&amp;"_"&amp;$C130,データシート2!$A$1:$SI$1,0),0)</f>
        <v>0</v>
      </c>
      <c r="I130" s="766">
        <f>VLOOKUP($D$3&amp;"_"&amp;I$3,データシート2!$A:$SI,MATCH($G$2&amp;"_"&amp;$C130,データシート2!$A$1:$SI$1,0),0)</f>
        <v>0</v>
      </c>
      <c r="J130" s="766">
        <f>VLOOKUP($D$3&amp;"_"&amp;J$3,データシート2!$A:$SI,MATCH($G$2&amp;"_"&amp;$C130,データシート2!$A$1:$SI$1,0),0)</f>
        <v>0</v>
      </c>
      <c r="K130" s="767">
        <f>VLOOKUP($D$3&amp;"_"&amp;K$3,データシート2!$A:$SI,MATCH($G$2&amp;"_"&amp;$C130,データシート2!$A$1:$SI$1,0),0)</f>
        <v>0</v>
      </c>
      <c r="L130" s="767">
        <f>VLOOKUP($D$3&amp;"_"&amp;L$3,データシート2!$A:$SI,MATCH($G$2&amp;"_"&amp;$C130,データシート2!$A$1:$SI$1,0),0)</f>
        <v>0</v>
      </c>
      <c r="M130" s="767">
        <f>VLOOKUP($D$3&amp;"_"&amp;M$3,データシート2!$A:$SI,MATCH($G$2&amp;"_"&amp;$C130,データシート2!$A$1:$SI$1,0),0)</f>
        <v>0</v>
      </c>
      <c r="N130" s="767">
        <f>VLOOKUP($D$3&amp;"_"&amp;N$3,データシート2!$A:$SI,MATCH($G$2&amp;"_"&amp;$C130,データシート2!$A$1:$SI$1,0),0)</f>
        <v>0</v>
      </c>
      <c r="O130" s="767">
        <f>VLOOKUP($D$3&amp;"_"&amp;O$3,データシート2!$A:$SI,MATCH($G$2&amp;"_"&amp;$C130,データシート2!$A$1:$SI$1,0),0)</f>
        <v>0</v>
      </c>
      <c r="P130" s="767">
        <f>VLOOKUP($D$3&amp;"_"&amp;P$3,データシート2!$A:$SI,MATCH($G$2&amp;"_"&amp;$C130,データシート2!$A$1:$SI$1,0),0)</f>
        <v>0</v>
      </c>
      <c r="Q130" s="768">
        <f>VLOOKUP($D$3&amp;"_"&amp;Q$3,データシート2!$A:$SI,MATCH($G$2&amp;"_"&amp;$C130,データシート2!$A$1:$SI$1,0),0)</f>
        <v>0</v>
      </c>
      <c r="R130" s="946">
        <f>VLOOKUP($D$3&amp;"_"&amp;R$3,データシート2!$A:$SI,MATCH($R$2&amp;"_"&amp;$C130,データシート2!$A$1:$SI$1,0),0)</f>
        <v>0</v>
      </c>
      <c r="S130" s="938">
        <f>VLOOKUP($D$3&amp;"_"&amp;S$3,データシート2!$A:$SI,MATCH($R$2&amp;"_"&amp;$C130,データシート2!$A$1:$SI$1,0),0)</f>
        <v>0</v>
      </c>
      <c r="T130" s="938">
        <f>VLOOKUP($D$3&amp;"_"&amp;T$3,データシート2!$A:$SI,MATCH($R$2&amp;"_"&amp;$C130,データシート2!$A$1:$SI$1,0),0)</f>
        <v>0</v>
      </c>
      <c r="U130" s="938">
        <f>VLOOKUP($D$3&amp;"_"&amp;U$3,データシート2!$A:$SI,MATCH($R$2&amp;"_"&amp;$C130,データシート2!$A$1:$SI$1,0),0)</f>
        <v>0</v>
      </c>
      <c r="V130" s="938">
        <f>VLOOKUP($D$3&amp;"_"&amp;V$3,データシート2!$A:$SI,MATCH($R$2&amp;"_"&amp;$C130,データシート2!$A$1:$SI$1,0),0)</f>
        <v>0</v>
      </c>
      <c r="W130" s="938">
        <f>VLOOKUP($D$3&amp;"_"&amp;W$3,データシート2!$A:$SI,MATCH($R$2&amp;"_"&amp;$C130,データシート2!$A$1:$SI$1,0),0)</f>
        <v>0</v>
      </c>
      <c r="X130" s="938">
        <f>VLOOKUP($D$3&amp;"_"&amp;X$3,データシート2!$A:$SI,MATCH($R$2&amp;"_"&amp;$C130,データシート2!$A$1:$SI$1,0),0)</f>
        <v>0</v>
      </c>
      <c r="Y130" s="938">
        <f>VLOOKUP($D$3&amp;"_"&amp;Y$3,データシート2!$A:$SI,MATCH($R$2&amp;"_"&amp;$C130,データシート2!$A$1:$SI$1,0),0)</f>
        <v>0</v>
      </c>
      <c r="Z130" s="938">
        <f>VLOOKUP($D$3&amp;"_"&amp;Z$3,データシート2!$A:$SI,MATCH($R$2&amp;"_"&amp;$C130,データシート2!$A$1:$SI$1,0),0)</f>
        <v>0</v>
      </c>
      <c r="AA130" s="938">
        <f>VLOOKUP($D$3&amp;"_"&amp;AA$3,データシート2!$A:$SI,MATCH($R$2&amp;"_"&amp;$C130,データシート2!$A$1:$SI$1,0),0)</f>
        <v>0</v>
      </c>
      <c r="AB130" s="939">
        <f>VLOOKUP($D$3&amp;"_"&amp;AB$3,データシート2!$A:$SI,MATCH($R$2&amp;"_"&amp;$C130,データシート2!$A$1:$SI$1,0),0)</f>
        <v>0</v>
      </c>
    </row>
    <row r="131" spans="2:28" s="745" customFormat="1" ht="16.5" customHeight="1">
      <c r="B131" s="737"/>
      <c r="C131" s="762">
        <v>94</v>
      </c>
      <c r="D131" s="763" t="s">
        <v>649</v>
      </c>
      <c r="E131" s="762"/>
      <c r="F131" s="764"/>
      <c r="G131" s="801">
        <f>VLOOKUP($D$3&amp;"_"&amp;G$3,データシート2!$A:$SI,MATCH($G$2&amp;"_"&amp;$C131,データシート2!$A$1:$SI$1,0),0)</f>
        <v>0</v>
      </c>
      <c r="H131" s="766">
        <f>VLOOKUP($D$3&amp;"_"&amp;H$3,データシート2!$A:$SI,MATCH($G$2&amp;"_"&amp;$C131,データシート2!$A$1:$SI$1,0),0)</f>
        <v>0</v>
      </c>
      <c r="I131" s="766">
        <f>VLOOKUP($D$3&amp;"_"&amp;I$3,データシート2!$A:$SI,MATCH($G$2&amp;"_"&amp;$C131,データシート2!$A$1:$SI$1,0),0)</f>
        <v>0</v>
      </c>
      <c r="J131" s="766">
        <f>VLOOKUP($D$3&amp;"_"&amp;J$3,データシート2!$A:$SI,MATCH($G$2&amp;"_"&amp;$C131,データシート2!$A$1:$SI$1,0),0)</f>
        <v>0</v>
      </c>
      <c r="K131" s="767">
        <f>VLOOKUP($D$3&amp;"_"&amp;K$3,データシート2!$A:$SI,MATCH($G$2&amp;"_"&amp;$C131,データシート2!$A$1:$SI$1,0),0)</f>
        <v>0</v>
      </c>
      <c r="L131" s="767">
        <f>VLOOKUP($D$3&amp;"_"&amp;L$3,データシート2!$A:$SI,MATCH($G$2&amp;"_"&amp;$C131,データシート2!$A$1:$SI$1,0),0)</f>
        <v>0</v>
      </c>
      <c r="M131" s="767">
        <f>VLOOKUP($D$3&amp;"_"&amp;M$3,データシート2!$A:$SI,MATCH($G$2&amp;"_"&amp;$C131,データシート2!$A$1:$SI$1,0),0)</f>
        <v>0</v>
      </c>
      <c r="N131" s="767">
        <f>VLOOKUP($D$3&amp;"_"&amp;N$3,データシート2!$A:$SI,MATCH($G$2&amp;"_"&amp;$C131,データシート2!$A$1:$SI$1,0),0)</f>
        <v>0</v>
      </c>
      <c r="O131" s="767">
        <f>VLOOKUP($D$3&amp;"_"&amp;O$3,データシート2!$A:$SI,MATCH($G$2&amp;"_"&amp;$C131,データシート2!$A$1:$SI$1,0),0)</f>
        <v>0</v>
      </c>
      <c r="P131" s="767">
        <f>VLOOKUP($D$3&amp;"_"&amp;P$3,データシート2!$A:$SI,MATCH($G$2&amp;"_"&amp;$C131,データシート2!$A$1:$SI$1,0),0)</f>
        <v>0</v>
      </c>
      <c r="Q131" s="768">
        <f>VLOOKUP($D$3&amp;"_"&amp;Q$3,データシート2!$A:$SI,MATCH($G$2&amp;"_"&amp;$C131,データシート2!$A$1:$SI$1,0),0)</f>
        <v>0</v>
      </c>
      <c r="R131" s="946">
        <f>VLOOKUP($D$3&amp;"_"&amp;R$3,データシート2!$A:$SI,MATCH($R$2&amp;"_"&amp;$C131,データシート2!$A$1:$SI$1,0),0)</f>
        <v>0</v>
      </c>
      <c r="S131" s="938">
        <f>VLOOKUP($D$3&amp;"_"&amp;S$3,データシート2!$A:$SI,MATCH($R$2&amp;"_"&amp;$C131,データシート2!$A$1:$SI$1,0),0)</f>
        <v>0</v>
      </c>
      <c r="T131" s="938">
        <f>VLOOKUP($D$3&amp;"_"&amp;T$3,データシート2!$A:$SI,MATCH($R$2&amp;"_"&amp;$C131,データシート2!$A$1:$SI$1,0),0)</f>
        <v>0</v>
      </c>
      <c r="U131" s="938">
        <f>VLOOKUP($D$3&amp;"_"&amp;U$3,データシート2!$A:$SI,MATCH($R$2&amp;"_"&amp;$C131,データシート2!$A$1:$SI$1,0),0)</f>
        <v>0</v>
      </c>
      <c r="V131" s="938">
        <f>VLOOKUP($D$3&amp;"_"&amp;V$3,データシート2!$A:$SI,MATCH($R$2&amp;"_"&amp;$C131,データシート2!$A$1:$SI$1,0),0)</f>
        <v>0</v>
      </c>
      <c r="W131" s="938">
        <f>VLOOKUP($D$3&amp;"_"&amp;W$3,データシート2!$A:$SI,MATCH($R$2&amp;"_"&amp;$C131,データシート2!$A$1:$SI$1,0),0)</f>
        <v>0</v>
      </c>
      <c r="X131" s="938">
        <f>VLOOKUP($D$3&amp;"_"&amp;X$3,データシート2!$A:$SI,MATCH($R$2&amp;"_"&amp;$C131,データシート2!$A$1:$SI$1,0),0)</f>
        <v>0</v>
      </c>
      <c r="Y131" s="938">
        <f>VLOOKUP($D$3&amp;"_"&amp;Y$3,データシート2!$A:$SI,MATCH($R$2&amp;"_"&amp;$C131,データシート2!$A$1:$SI$1,0),0)</f>
        <v>0</v>
      </c>
      <c r="Z131" s="938">
        <f>VLOOKUP($D$3&amp;"_"&amp;Z$3,データシート2!$A:$SI,MATCH($R$2&amp;"_"&amp;$C131,データシート2!$A$1:$SI$1,0),0)</f>
        <v>0</v>
      </c>
      <c r="AA131" s="938">
        <f>VLOOKUP($D$3&amp;"_"&amp;AA$3,データシート2!$A:$SI,MATCH($R$2&amp;"_"&amp;$C131,データシート2!$A$1:$SI$1,0),0)</f>
        <v>0</v>
      </c>
      <c r="AB131" s="939">
        <f>VLOOKUP($D$3&amp;"_"&amp;AB$3,データシート2!$A:$SI,MATCH($R$2&amp;"_"&amp;$C131,データシート2!$A$1:$SI$1,0),0)</f>
        <v>0</v>
      </c>
    </row>
    <row r="132" spans="2:28" s="745" customFormat="1" ht="16.5" customHeight="1">
      <c r="B132" s="746"/>
      <c r="C132" s="747">
        <v>95</v>
      </c>
      <c r="D132" s="748" t="s">
        <v>650</v>
      </c>
      <c r="E132" s="747"/>
      <c r="F132" s="749"/>
      <c r="G132" s="802">
        <f>VLOOKUP($D$3&amp;"_"&amp;G$3,データシート2!$A:$SI,MATCH($G$2&amp;"_"&amp;$C132,データシート2!$A$1:$SI$1,0),0)</f>
        <v>0</v>
      </c>
      <c r="H132" s="751">
        <f>VLOOKUP($D$3&amp;"_"&amp;H$3,データシート2!$A:$SI,MATCH($G$2&amp;"_"&amp;$C132,データシート2!$A$1:$SI$1,0),0)</f>
        <v>0</v>
      </c>
      <c r="I132" s="751">
        <f>VLOOKUP($D$3&amp;"_"&amp;I$3,データシート2!$A:$SI,MATCH($G$2&amp;"_"&amp;$C132,データシート2!$A$1:$SI$1,0),0)</f>
        <v>0</v>
      </c>
      <c r="J132" s="751">
        <f>VLOOKUP($D$3&amp;"_"&amp;J$3,データシート2!$A:$SI,MATCH($G$2&amp;"_"&amp;$C132,データシート2!$A$1:$SI$1,0),0)</f>
        <v>0</v>
      </c>
      <c r="K132" s="752">
        <f>VLOOKUP($D$3&amp;"_"&amp;K$3,データシート2!$A:$SI,MATCH($G$2&amp;"_"&amp;$C132,データシート2!$A$1:$SI$1,0),0)</f>
        <v>0</v>
      </c>
      <c r="L132" s="752">
        <f>VLOOKUP($D$3&amp;"_"&amp;L$3,データシート2!$A:$SI,MATCH($G$2&amp;"_"&amp;$C132,データシート2!$A$1:$SI$1,0),0)</f>
        <v>0</v>
      </c>
      <c r="M132" s="752">
        <f>VLOOKUP($D$3&amp;"_"&amp;M$3,データシート2!$A:$SI,MATCH($G$2&amp;"_"&amp;$C132,データシート2!$A$1:$SI$1,0),0)</f>
        <v>0</v>
      </c>
      <c r="N132" s="752">
        <f>VLOOKUP($D$3&amp;"_"&amp;N$3,データシート2!$A:$SI,MATCH($G$2&amp;"_"&amp;$C132,データシート2!$A$1:$SI$1,0),0)</f>
        <v>0</v>
      </c>
      <c r="O132" s="752">
        <f>VLOOKUP($D$3&amp;"_"&amp;O$3,データシート2!$A:$SI,MATCH($G$2&amp;"_"&amp;$C132,データシート2!$A$1:$SI$1,0),0)</f>
        <v>0</v>
      </c>
      <c r="P132" s="752">
        <f>VLOOKUP($D$3&amp;"_"&amp;P$3,データシート2!$A:$SI,MATCH($G$2&amp;"_"&amp;$C132,データシート2!$A$1:$SI$1,0),0)</f>
        <v>0</v>
      </c>
      <c r="Q132" s="753">
        <f>VLOOKUP($D$3&amp;"_"&amp;Q$3,データシート2!$A:$SI,MATCH($G$2&amp;"_"&amp;$C132,データシート2!$A$1:$SI$1,0),0)</f>
        <v>0</v>
      </c>
      <c r="R132" s="947">
        <f>VLOOKUP($D$3&amp;"_"&amp;R$3,データシート2!$A:$SI,MATCH($R$2&amp;"_"&amp;$C132,データシート2!$A$1:$SI$1,0),0)</f>
        <v>0</v>
      </c>
      <c r="S132" s="931">
        <f>VLOOKUP($D$3&amp;"_"&amp;S$3,データシート2!$A:$SI,MATCH($R$2&amp;"_"&amp;$C132,データシート2!$A$1:$SI$1,0),0)</f>
        <v>0</v>
      </c>
      <c r="T132" s="931">
        <f>VLOOKUP($D$3&amp;"_"&amp;T$3,データシート2!$A:$SI,MATCH($R$2&amp;"_"&amp;$C132,データシート2!$A$1:$SI$1,0),0)</f>
        <v>0</v>
      </c>
      <c r="U132" s="931">
        <f>VLOOKUP($D$3&amp;"_"&amp;U$3,データシート2!$A:$SI,MATCH($R$2&amp;"_"&amp;$C132,データシート2!$A$1:$SI$1,0),0)</f>
        <v>0</v>
      </c>
      <c r="V132" s="931">
        <f>VLOOKUP($D$3&amp;"_"&amp;V$3,データシート2!$A:$SI,MATCH($R$2&amp;"_"&amp;$C132,データシート2!$A$1:$SI$1,0),0)</f>
        <v>0</v>
      </c>
      <c r="W132" s="931">
        <f>VLOOKUP($D$3&amp;"_"&amp;W$3,データシート2!$A:$SI,MATCH($R$2&amp;"_"&amp;$C132,データシート2!$A$1:$SI$1,0),0)</f>
        <v>0</v>
      </c>
      <c r="X132" s="931">
        <f>VLOOKUP($D$3&amp;"_"&amp;X$3,データシート2!$A:$SI,MATCH($R$2&amp;"_"&amp;$C132,データシート2!$A$1:$SI$1,0),0)</f>
        <v>0</v>
      </c>
      <c r="Y132" s="931">
        <f>VLOOKUP($D$3&amp;"_"&amp;Y$3,データシート2!$A:$SI,MATCH($R$2&amp;"_"&amp;$C132,データシート2!$A$1:$SI$1,0),0)</f>
        <v>0</v>
      </c>
      <c r="Z132" s="931">
        <f>VLOOKUP($D$3&amp;"_"&amp;Z$3,データシート2!$A:$SI,MATCH($R$2&amp;"_"&amp;$C132,データシート2!$A$1:$SI$1,0),0)</f>
        <v>0</v>
      </c>
      <c r="AA132" s="931">
        <f>VLOOKUP($D$3&amp;"_"&amp;AA$3,データシート2!$A:$SI,MATCH($R$2&amp;"_"&amp;$C132,データシート2!$A$1:$SI$1,0),0)</f>
        <v>0</v>
      </c>
      <c r="AB132" s="932">
        <f>VLOOKUP($D$3&amp;"_"&amp;AB$3,データシート2!$A:$SI,MATCH($R$2&amp;"_"&amp;$C132,データシート2!$A$1:$SI$1,0),0)</f>
        <v>0</v>
      </c>
    </row>
    <row r="133" spans="2:28" s="21" customFormat="1" ht="20.45" customHeight="1">
      <c r="B133" s="729" t="s">
        <v>651</v>
      </c>
      <c r="C133" s="730" t="s">
        <v>652</v>
      </c>
      <c r="D133" s="731"/>
      <c r="E133" s="732"/>
      <c r="F133" s="731"/>
      <c r="G133" s="733">
        <f>VLOOKUP($D$3&amp;"_"&amp;G$3,データシート2!$A:$SI,MATCH($G$2&amp;"_"&amp;$B133,データシート2!$A$1:$SI$1,0),0)</f>
        <v>0</v>
      </c>
      <c r="H133" s="734">
        <f>VLOOKUP($D$3&amp;"_"&amp;H$3,データシート2!$A:$SI,MATCH($G$2&amp;"_"&amp;$B133,データシート2!$A$1:$SI$1,0),0)</f>
        <v>0</v>
      </c>
      <c r="I133" s="734">
        <f>VLOOKUP($D$3&amp;"_"&amp;I$3,データシート2!$A:$SI,MATCH($G$2&amp;"_"&amp;$B133,データシート2!$A$1:$SI$1,0),0)</f>
        <v>0</v>
      </c>
      <c r="J133" s="734">
        <f>VLOOKUP($D$3&amp;"_"&amp;J$3,データシート2!$A:$SI,MATCH($G$2&amp;"_"&amp;$B133,データシート2!$A$1:$SI$1,0),0)</f>
        <v>0</v>
      </c>
      <c r="K133" s="735">
        <f>VLOOKUP($D$3&amp;"_"&amp;K$3,データシート2!$A:$SI,MATCH($G$2&amp;"_"&amp;$B133,データシート2!$A$1:$SI$1,0),0)</f>
        <v>0</v>
      </c>
      <c r="L133" s="735">
        <f>VLOOKUP($D$3&amp;"_"&amp;L$3,データシート2!$A:$SI,MATCH($G$2&amp;"_"&amp;$B133,データシート2!$A$1:$SI$1,0),0)</f>
        <v>0</v>
      </c>
      <c r="M133" s="735">
        <f>VLOOKUP($D$3&amp;"_"&amp;M$3,データシート2!$A:$SI,MATCH($G$2&amp;"_"&amp;$B133,データシート2!$A$1:$SI$1,0),0)</f>
        <v>0</v>
      </c>
      <c r="N133" s="735">
        <f>VLOOKUP($D$3&amp;"_"&amp;N$3,データシート2!$A:$SI,MATCH($G$2&amp;"_"&amp;$B133,データシート2!$A$1:$SI$1,0),0)</f>
        <v>0</v>
      </c>
      <c r="O133" s="735">
        <f>VLOOKUP($D$3&amp;"_"&amp;O$3,データシート2!$A:$SI,MATCH($G$2&amp;"_"&amp;$B133,データシート2!$A$1:$SI$1,0),0)</f>
        <v>0</v>
      </c>
      <c r="P133" s="735">
        <f>VLOOKUP($D$3&amp;"_"&amp;P$3,データシート2!$A:$SI,MATCH($G$2&amp;"_"&amp;$B133,データシート2!$A$1:$SI$1,0),0)</f>
        <v>0</v>
      </c>
      <c r="Q133" s="736">
        <f>VLOOKUP($D$3&amp;"_"&amp;Q$3,データシート2!$A:$SI,MATCH($G$2&amp;"_"&amp;$B133,データシート2!$A$1:$SI$1,0),0)</f>
        <v>0</v>
      </c>
      <c r="R133" s="948">
        <f>VLOOKUP($D$3&amp;"_"&amp;R$3,データシート2!$A:$SI,MATCH($R$2&amp;"_"&amp;$B133,データシート2!$A$1:$SI$1,0),0)</f>
        <v>0</v>
      </c>
      <c r="S133" s="925">
        <f>VLOOKUP($D$3&amp;"_"&amp;S$3,データシート2!$A:$SI,MATCH($R$2&amp;"_"&amp;$B133,データシート2!$A$1:$SI$1,0),0)</f>
        <v>0</v>
      </c>
      <c r="T133" s="925">
        <f>VLOOKUP($D$3&amp;"_"&amp;T$3,データシート2!$A:$SI,MATCH($R$2&amp;"_"&amp;$B133,データシート2!$A$1:$SI$1,0),0)</f>
        <v>0</v>
      </c>
      <c r="U133" s="925">
        <f>VLOOKUP($D$3&amp;"_"&amp;U$3,データシート2!$A:$SI,MATCH($R$2&amp;"_"&amp;$B133,データシート2!$A$1:$SI$1,0),0)</f>
        <v>0</v>
      </c>
      <c r="V133" s="925">
        <f>VLOOKUP($D$3&amp;"_"&amp;V$3,データシート2!$A:$SI,MATCH($R$2&amp;"_"&amp;$B133,データシート2!$A$1:$SI$1,0),0)</f>
        <v>0</v>
      </c>
      <c r="W133" s="925">
        <f>VLOOKUP($D$3&amp;"_"&amp;W$3,データシート2!$A:$SI,MATCH($R$2&amp;"_"&amp;$B133,データシート2!$A$1:$SI$1,0),0)</f>
        <v>0</v>
      </c>
      <c r="X133" s="925">
        <f>VLOOKUP($D$3&amp;"_"&amp;X$3,データシート2!$A:$SI,MATCH($R$2&amp;"_"&amp;$B133,データシート2!$A$1:$SI$1,0),0)</f>
        <v>0</v>
      </c>
      <c r="Y133" s="925">
        <f>VLOOKUP($D$3&amp;"_"&amp;Y$3,データシート2!$A:$SI,MATCH($R$2&amp;"_"&amp;$B133,データシート2!$A$1:$SI$1,0),0)</f>
        <v>0</v>
      </c>
      <c r="Z133" s="925">
        <f>VLOOKUP($D$3&amp;"_"&amp;Z$3,データシート2!$A:$SI,MATCH($R$2&amp;"_"&amp;$B133,データシート2!$A$1:$SI$1,0),0)</f>
        <v>0</v>
      </c>
      <c r="AA133" s="925">
        <f>VLOOKUP($D$3&amp;"_"&amp;AA$3,データシート2!$A:$SI,MATCH($R$2&amp;"_"&amp;$B133,データシート2!$A$1:$SI$1,0),0)</f>
        <v>0</v>
      </c>
      <c r="AB133" s="926">
        <f>VLOOKUP($D$3&amp;"_"&amp;AB$3,データシート2!$A:$SI,MATCH($R$2&amp;"_"&amp;$B133,データシート2!$A$1:$SI$1,0),0)</f>
        <v>0</v>
      </c>
    </row>
    <row r="134" spans="2:28" s="745" customFormat="1" ht="16.5" customHeight="1">
      <c r="B134" s="737"/>
      <c r="C134" s="738">
        <v>96</v>
      </c>
      <c r="D134" s="739" t="s">
        <v>653</v>
      </c>
      <c r="E134" s="738"/>
      <c r="F134" s="740"/>
      <c r="G134" s="741">
        <f>VLOOKUP($D$3&amp;"_"&amp;G$3,データシート2!$A:$SI,MATCH($G$2&amp;"_"&amp;$C134,データシート2!$A$1:$SI$1,0),0)</f>
        <v>0</v>
      </c>
      <c r="H134" s="742">
        <f>VLOOKUP($D$3&amp;"_"&amp;H$3,データシート2!$A:$SI,MATCH($G$2&amp;"_"&amp;$C134,データシート2!$A$1:$SI$1,0),0)</f>
        <v>0</v>
      </c>
      <c r="I134" s="742">
        <f>VLOOKUP($D$3&amp;"_"&amp;I$3,データシート2!$A:$SI,MATCH($G$2&amp;"_"&amp;$C134,データシート2!$A$1:$SI$1,0),0)</f>
        <v>0</v>
      </c>
      <c r="J134" s="742">
        <f>VLOOKUP($D$3&amp;"_"&amp;J$3,データシート2!$A:$SI,MATCH($G$2&amp;"_"&amp;$C134,データシート2!$A$1:$SI$1,0),0)</f>
        <v>0</v>
      </c>
      <c r="K134" s="743">
        <f>VLOOKUP($D$3&amp;"_"&amp;K$3,データシート2!$A:$SI,MATCH($G$2&amp;"_"&amp;$C134,データシート2!$A$1:$SI$1,0),0)</f>
        <v>0</v>
      </c>
      <c r="L134" s="743">
        <f>VLOOKUP($D$3&amp;"_"&amp;L$3,データシート2!$A:$SI,MATCH($G$2&amp;"_"&amp;$C134,データシート2!$A$1:$SI$1,0),0)</f>
        <v>0</v>
      </c>
      <c r="M134" s="743">
        <f>VLOOKUP($D$3&amp;"_"&amp;M$3,データシート2!$A:$SI,MATCH($G$2&amp;"_"&amp;$C134,データシート2!$A$1:$SI$1,0),0)</f>
        <v>0</v>
      </c>
      <c r="N134" s="743">
        <f>VLOOKUP($D$3&amp;"_"&amp;N$3,データシート2!$A:$SI,MATCH($G$2&amp;"_"&amp;$C134,データシート2!$A$1:$SI$1,0),0)</f>
        <v>0</v>
      </c>
      <c r="O134" s="743">
        <f>VLOOKUP($D$3&amp;"_"&amp;O$3,データシート2!$A:$SI,MATCH($G$2&amp;"_"&amp;$C134,データシート2!$A$1:$SI$1,0),0)</f>
        <v>0</v>
      </c>
      <c r="P134" s="743">
        <f>VLOOKUP($D$3&amp;"_"&amp;P$3,データシート2!$A:$SI,MATCH($G$2&amp;"_"&amp;$C134,データシート2!$A$1:$SI$1,0),0)</f>
        <v>0</v>
      </c>
      <c r="Q134" s="744">
        <f>VLOOKUP($D$3&amp;"_"&amp;Q$3,データシート2!$A:$SI,MATCH($G$2&amp;"_"&amp;$C134,データシート2!$A$1:$SI$1,0),0)</f>
        <v>0</v>
      </c>
      <c r="R134" s="927">
        <f>VLOOKUP($D$3&amp;"_"&amp;R$3,データシート2!$A:$SI,MATCH($R$2&amp;"_"&amp;$C134,データシート2!$A$1:$SI$1,0),0)</f>
        <v>0</v>
      </c>
      <c r="S134" s="928">
        <f>VLOOKUP($D$3&amp;"_"&amp;S$3,データシート2!$A:$SI,MATCH($R$2&amp;"_"&amp;$C134,データシート2!$A$1:$SI$1,0),0)</f>
        <v>0</v>
      </c>
      <c r="T134" s="928">
        <f>VLOOKUP($D$3&amp;"_"&amp;T$3,データシート2!$A:$SI,MATCH($R$2&amp;"_"&amp;$C134,データシート2!$A$1:$SI$1,0),0)</f>
        <v>0</v>
      </c>
      <c r="U134" s="928">
        <f>VLOOKUP($D$3&amp;"_"&amp;U$3,データシート2!$A:$SI,MATCH($R$2&amp;"_"&amp;$C134,データシート2!$A$1:$SI$1,0),0)</f>
        <v>0</v>
      </c>
      <c r="V134" s="928">
        <f>VLOOKUP($D$3&amp;"_"&amp;V$3,データシート2!$A:$SI,MATCH($R$2&amp;"_"&amp;$C134,データシート2!$A$1:$SI$1,0),0)</f>
        <v>0</v>
      </c>
      <c r="W134" s="928">
        <f>VLOOKUP($D$3&amp;"_"&amp;W$3,データシート2!$A:$SI,MATCH($R$2&amp;"_"&amp;$C134,データシート2!$A$1:$SI$1,0),0)</f>
        <v>0</v>
      </c>
      <c r="X134" s="928">
        <f>VLOOKUP($D$3&amp;"_"&amp;X$3,データシート2!$A:$SI,MATCH($R$2&amp;"_"&amp;$C134,データシート2!$A$1:$SI$1,0),0)</f>
        <v>0</v>
      </c>
      <c r="Y134" s="928">
        <f>VLOOKUP($D$3&amp;"_"&amp;Y$3,データシート2!$A:$SI,MATCH($R$2&amp;"_"&amp;$C134,データシート2!$A$1:$SI$1,0),0)</f>
        <v>0</v>
      </c>
      <c r="Z134" s="928">
        <f>VLOOKUP($D$3&amp;"_"&amp;Z$3,データシート2!$A:$SI,MATCH($R$2&amp;"_"&amp;$C134,データシート2!$A$1:$SI$1,0),0)</f>
        <v>0</v>
      </c>
      <c r="AA134" s="928">
        <f>VLOOKUP($D$3&amp;"_"&amp;AA$3,データシート2!$A:$SI,MATCH($R$2&amp;"_"&amp;$C134,データシート2!$A$1:$SI$1,0),0)</f>
        <v>0</v>
      </c>
      <c r="AB134" s="929">
        <f>VLOOKUP($D$3&amp;"_"&amp;AB$3,データシート2!$A:$SI,MATCH($R$2&amp;"_"&amp;$C134,データシート2!$A$1:$SI$1,0),0)</f>
        <v>0</v>
      </c>
    </row>
    <row r="135" spans="2:28" s="745" customFormat="1" ht="16.5" customHeight="1">
      <c r="B135" s="737"/>
      <c r="C135" s="762">
        <v>97</v>
      </c>
      <c r="D135" s="763" t="s">
        <v>654</v>
      </c>
      <c r="E135" s="762"/>
      <c r="F135" s="764"/>
      <c r="G135" s="801">
        <f>VLOOKUP($D$3&amp;"_"&amp;G$3,データシート2!$A:$SI,MATCH($G$2&amp;"_"&amp;$C135,データシート2!$A$1:$SI$1,0),0)</f>
        <v>0</v>
      </c>
      <c r="H135" s="766">
        <f>VLOOKUP($D$3&amp;"_"&amp;H$3,データシート2!$A:$SI,MATCH($G$2&amp;"_"&amp;$C135,データシート2!$A$1:$SI$1,0),0)</f>
        <v>0</v>
      </c>
      <c r="I135" s="766">
        <f>VLOOKUP($D$3&amp;"_"&amp;I$3,データシート2!$A:$SI,MATCH($G$2&amp;"_"&amp;$C135,データシート2!$A$1:$SI$1,0),0)</f>
        <v>0</v>
      </c>
      <c r="J135" s="766">
        <f>VLOOKUP($D$3&amp;"_"&amp;J$3,データシート2!$A:$SI,MATCH($G$2&amp;"_"&amp;$C135,データシート2!$A$1:$SI$1,0),0)</f>
        <v>0</v>
      </c>
      <c r="K135" s="767">
        <f>VLOOKUP($D$3&amp;"_"&amp;K$3,データシート2!$A:$SI,MATCH($G$2&amp;"_"&amp;$C135,データシート2!$A$1:$SI$1,0),0)</f>
        <v>0</v>
      </c>
      <c r="L135" s="767">
        <f>VLOOKUP($D$3&amp;"_"&amp;L$3,データシート2!$A:$SI,MATCH($G$2&amp;"_"&amp;$C135,データシート2!$A$1:$SI$1,0),0)</f>
        <v>0</v>
      </c>
      <c r="M135" s="767">
        <f>VLOOKUP($D$3&amp;"_"&amp;M$3,データシート2!$A:$SI,MATCH($G$2&amp;"_"&amp;$C135,データシート2!$A$1:$SI$1,0),0)</f>
        <v>0</v>
      </c>
      <c r="N135" s="767">
        <f>VLOOKUP($D$3&amp;"_"&amp;N$3,データシート2!$A:$SI,MATCH($G$2&amp;"_"&amp;$C135,データシート2!$A$1:$SI$1,0),0)</f>
        <v>0</v>
      </c>
      <c r="O135" s="767">
        <f>VLOOKUP($D$3&amp;"_"&amp;O$3,データシート2!$A:$SI,MATCH($G$2&amp;"_"&amp;$C135,データシート2!$A$1:$SI$1,0),0)</f>
        <v>0</v>
      </c>
      <c r="P135" s="767">
        <f>VLOOKUP($D$3&amp;"_"&amp;P$3,データシート2!$A:$SI,MATCH($G$2&amp;"_"&amp;$C135,データシート2!$A$1:$SI$1,0),0)</f>
        <v>0</v>
      </c>
      <c r="Q135" s="768">
        <f>VLOOKUP($D$3&amp;"_"&amp;Q$3,データシート2!$A:$SI,MATCH($G$2&amp;"_"&amp;$C135,データシート2!$A$1:$SI$1,0),0)</f>
        <v>0</v>
      </c>
      <c r="R135" s="946">
        <f>VLOOKUP($D$3&amp;"_"&amp;R$3,データシート2!$A:$SI,MATCH($R$2&amp;"_"&amp;$C135,データシート2!$A$1:$SI$1,0),0)</f>
        <v>0</v>
      </c>
      <c r="S135" s="938">
        <f>VLOOKUP($D$3&amp;"_"&amp;S$3,データシート2!$A:$SI,MATCH($R$2&amp;"_"&amp;$C135,データシート2!$A$1:$SI$1,0),0)</f>
        <v>0</v>
      </c>
      <c r="T135" s="938">
        <f>VLOOKUP($D$3&amp;"_"&amp;T$3,データシート2!$A:$SI,MATCH($R$2&amp;"_"&amp;$C135,データシート2!$A$1:$SI$1,0),0)</f>
        <v>0</v>
      </c>
      <c r="U135" s="938">
        <f>VLOOKUP($D$3&amp;"_"&amp;U$3,データシート2!$A:$SI,MATCH($R$2&amp;"_"&amp;$C135,データシート2!$A$1:$SI$1,0),0)</f>
        <v>0</v>
      </c>
      <c r="V135" s="938">
        <f>VLOOKUP($D$3&amp;"_"&amp;V$3,データシート2!$A:$SI,MATCH($R$2&amp;"_"&amp;$C135,データシート2!$A$1:$SI$1,0),0)</f>
        <v>0</v>
      </c>
      <c r="W135" s="938">
        <f>VLOOKUP($D$3&amp;"_"&amp;W$3,データシート2!$A:$SI,MATCH($R$2&amp;"_"&amp;$C135,データシート2!$A$1:$SI$1,0),0)</f>
        <v>0</v>
      </c>
      <c r="X135" s="938">
        <f>VLOOKUP($D$3&amp;"_"&amp;X$3,データシート2!$A:$SI,MATCH($R$2&amp;"_"&amp;$C135,データシート2!$A$1:$SI$1,0),0)</f>
        <v>0</v>
      </c>
      <c r="Y135" s="938">
        <f>VLOOKUP($D$3&amp;"_"&amp;Y$3,データシート2!$A:$SI,MATCH($R$2&amp;"_"&amp;$C135,データシート2!$A$1:$SI$1,0),0)</f>
        <v>0</v>
      </c>
      <c r="Z135" s="938">
        <f>VLOOKUP($D$3&amp;"_"&amp;Z$3,データシート2!$A:$SI,MATCH($R$2&amp;"_"&amp;$C135,データシート2!$A$1:$SI$1,0),0)</f>
        <v>0</v>
      </c>
      <c r="AA135" s="938">
        <f>VLOOKUP($D$3&amp;"_"&amp;AA$3,データシート2!$A:$SI,MATCH($R$2&amp;"_"&amp;$C135,データシート2!$A$1:$SI$1,0),0)</f>
        <v>0</v>
      </c>
      <c r="AB135" s="939">
        <f>VLOOKUP($D$3&amp;"_"&amp;AB$3,データシート2!$A:$SI,MATCH($R$2&amp;"_"&amp;$C135,データシート2!$A$1:$SI$1,0),0)</f>
        <v>0</v>
      </c>
    </row>
    <row r="136" spans="2:28" s="745" customFormat="1" ht="16.5" customHeight="1">
      <c r="B136" s="746"/>
      <c r="C136" s="747">
        <v>98</v>
      </c>
      <c r="D136" s="748" t="s">
        <v>655</v>
      </c>
      <c r="E136" s="747"/>
      <c r="F136" s="749"/>
      <c r="G136" s="802">
        <f>VLOOKUP($D$3&amp;"_"&amp;G$3,データシート2!$A:$SI,MATCH($G$2&amp;"_"&amp;$C136,データシート2!$A$1:$SI$1,0),0)</f>
        <v>0</v>
      </c>
      <c r="H136" s="751">
        <f>VLOOKUP($D$3&amp;"_"&amp;H$3,データシート2!$A:$SI,MATCH($G$2&amp;"_"&amp;$C136,データシート2!$A$1:$SI$1,0),0)</f>
        <v>0</v>
      </c>
      <c r="I136" s="751">
        <f>VLOOKUP($D$3&amp;"_"&amp;I$3,データシート2!$A:$SI,MATCH($G$2&amp;"_"&amp;$C136,データシート2!$A$1:$SI$1,0),0)</f>
        <v>0</v>
      </c>
      <c r="J136" s="751">
        <f>VLOOKUP($D$3&amp;"_"&amp;J$3,データシート2!$A:$SI,MATCH($G$2&amp;"_"&amp;$C136,データシート2!$A$1:$SI$1,0),0)</f>
        <v>0</v>
      </c>
      <c r="K136" s="752">
        <f>VLOOKUP($D$3&amp;"_"&amp;K$3,データシート2!$A:$SI,MATCH($G$2&amp;"_"&amp;$C136,データシート2!$A$1:$SI$1,0),0)</f>
        <v>0</v>
      </c>
      <c r="L136" s="752">
        <f>VLOOKUP($D$3&amp;"_"&amp;L$3,データシート2!$A:$SI,MATCH($G$2&amp;"_"&amp;$C136,データシート2!$A$1:$SI$1,0),0)</f>
        <v>0</v>
      </c>
      <c r="M136" s="752">
        <f>VLOOKUP($D$3&amp;"_"&amp;M$3,データシート2!$A:$SI,MATCH($G$2&amp;"_"&amp;$C136,データシート2!$A$1:$SI$1,0),0)</f>
        <v>0</v>
      </c>
      <c r="N136" s="752">
        <f>VLOOKUP($D$3&amp;"_"&amp;N$3,データシート2!$A:$SI,MATCH($G$2&amp;"_"&amp;$C136,データシート2!$A$1:$SI$1,0),0)</f>
        <v>0</v>
      </c>
      <c r="O136" s="752">
        <f>VLOOKUP($D$3&amp;"_"&amp;O$3,データシート2!$A:$SI,MATCH($G$2&amp;"_"&amp;$C136,データシート2!$A$1:$SI$1,0),0)</f>
        <v>0</v>
      </c>
      <c r="P136" s="752">
        <f>VLOOKUP($D$3&amp;"_"&amp;P$3,データシート2!$A:$SI,MATCH($G$2&amp;"_"&amp;$C136,データシート2!$A$1:$SI$1,0),0)</f>
        <v>0</v>
      </c>
      <c r="Q136" s="753">
        <f>VLOOKUP($D$3&amp;"_"&amp;Q$3,データシート2!$A:$SI,MATCH($G$2&amp;"_"&amp;$C136,データシート2!$A$1:$SI$1,0),0)</f>
        <v>0</v>
      </c>
      <c r="R136" s="947">
        <f>VLOOKUP($D$3&amp;"_"&amp;R$3,データシート2!$A:$SI,MATCH($R$2&amp;"_"&amp;$C136,データシート2!$A$1:$SI$1,0),0)</f>
        <v>0</v>
      </c>
      <c r="S136" s="931">
        <f>VLOOKUP($D$3&amp;"_"&amp;S$3,データシート2!$A:$SI,MATCH($R$2&amp;"_"&amp;$C136,データシート2!$A$1:$SI$1,0),0)</f>
        <v>0</v>
      </c>
      <c r="T136" s="931">
        <f>VLOOKUP($D$3&amp;"_"&amp;T$3,データシート2!$A:$SI,MATCH($R$2&amp;"_"&amp;$C136,データシート2!$A$1:$SI$1,0),0)</f>
        <v>0</v>
      </c>
      <c r="U136" s="931">
        <f>VLOOKUP($D$3&amp;"_"&amp;U$3,データシート2!$A:$SI,MATCH($R$2&amp;"_"&amp;$C136,データシート2!$A$1:$SI$1,0),0)</f>
        <v>0</v>
      </c>
      <c r="V136" s="931">
        <f>VLOOKUP($D$3&amp;"_"&amp;V$3,データシート2!$A:$SI,MATCH($R$2&amp;"_"&amp;$C136,データシート2!$A$1:$SI$1,0),0)</f>
        <v>0</v>
      </c>
      <c r="W136" s="931">
        <f>VLOOKUP($D$3&amp;"_"&amp;W$3,データシート2!$A:$SI,MATCH($R$2&amp;"_"&amp;$C136,データシート2!$A$1:$SI$1,0),0)</f>
        <v>0</v>
      </c>
      <c r="X136" s="931">
        <f>VLOOKUP($D$3&amp;"_"&amp;X$3,データシート2!$A:$SI,MATCH($R$2&amp;"_"&amp;$C136,データシート2!$A$1:$SI$1,0),0)</f>
        <v>0</v>
      </c>
      <c r="Y136" s="931">
        <f>VLOOKUP($D$3&amp;"_"&amp;Y$3,データシート2!$A:$SI,MATCH($R$2&amp;"_"&amp;$C136,データシート2!$A$1:$SI$1,0),0)</f>
        <v>0</v>
      </c>
      <c r="Z136" s="931">
        <f>VLOOKUP($D$3&amp;"_"&amp;Z$3,データシート2!$A:$SI,MATCH($R$2&amp;"_"&amp;$C136,データシート2!$A$1:$SI$1,0),0)</f>
        <v>0</v>
      </c>
      <c r="AA136" s="931">
        <f>VLOOKUP($D$3&amp;"_"&amp;AA$3,データシート2!$A:$SI,MATCH($R$2&amp;"_"&amp;$C136,データシート2!$A$1:$SI$1,0),0)</f>
        <v>0</v>
      </c>
      <c r="AB136" s="932">
        <f>VLOOKUP($D$3&amp;"_"&amp;AB$3,データシート2!$A:$SI,MATCH($R$2&amp;"_"&amp;$C136,データシート2!$A$1:$SI$1,0),0)</f>
        <v>0</v>
      </c>
    </row>
    <row r="137" spans="2:28" s="21" customFormat="1" ht="20.45" customHeight="1">
      <c r="B137" s="803" t="s">
        <v>656</v>
      </c>
      <c r="C137" s="730" t="s">
        <v>657</v>
      </c>
      <c r="D137" s="731"/>
      <c r="E137" s="732"/>
      <c r="F137" s="731"/>
      <c r="G137" s="733">
        <f>VLOOKUP($D$3&amp;"_"&amp;G$3,データシート2!$A:$SI,MATCH($G$2&amp;"_"&amp;$B137,データシート2!$A$1:$SI$1,0),0)</f>
        <v>0</v>
      </c>
      <c r="H137" s="734">
        <f>VLOOKUP($D$3&amp;"_"&amp;H$3,データシート2!$A:$SI,MATCH($G$2&amp;"_"&amp;$B137,データシート2!$A$1:$SI$1,0),0)</f>
        <v>0</v>
      </c>
      <c r="I137" s="734">
        <f>VLOOKUP($D$3&amp;"_"&amp;I$3,データシート2!$A:$SI,MATCH($G$2&amp;"_"&amp;$B137,データシート2!$A$1:$SI$1,0),0)</f>
        <v>0</v>
      </c>
      <c r="J137" s="734">
        <f>VLOOKUP($D$3&amp;"_"&amp;J$3,データシート2!$A:$SI,MATCH($G$2&amp;"_"&amp;$B137,データシート2!$A$1:$SI$1,0),0)</f>
        <v>0</v>
      </c>
      <c r="K137" s="735">
        <f>VLOOKUP($D$3&amp;"_"&amp;K$3,データシート2!$A:$SI,MATCH($G$2&amp;"_"&amp;$B137,データシート2!$A$1:$SI$1,0),0)</f>
        <v>0</v>
      </c>
      <c r="L137" s="735">
        <f>VLOOKUP($D$3&amp;"_"&amp;L$3,データシート2!$A:$SI,MATCH($G$2&amp;"_"&amp;$B137,データシート2!$A$1:$SI$1,0),0)</f>
        <v>0</v>
      </c>
      <c r="M137" s="735">
        <f>VLOOKUP($D$3&amp;"_"&amp;M$3,データシート2!$A:$SI,MATCH($G$2&amp;"_"&amp;$B137,データシート2!$A$1:$SI$1,0),0)</f>
        <v>0</v>
      </c>
      <c r="N137" s="735">
        <f>VLOOKUP($D$3&amp;"_"&amp;N$3,データシート2!$A:$SI,MATCH($G$2&amp;"_"&amp;$B137,データシート2!$A$1:$SI$1,0),0)</f>
        <v>0</v>
      </c>
      <c r="O137" s="735">
        <f>VLOOKUP($D$3&amp;"_"&amp;O$3,データシート2!$A:$SI,MATCH($G$2&amp;"_"&amp;$B137,データシート2!$A$1:$SI$1,0),0)</f>
        <v>0</v>
      </c>
      <c r="P137" s="735">
        <f>VLOOKUP($D$3&amp;"_"&amp;P$3,データシート2!$A:$SI,MATCH($G$2&amp;"_"&amp;$B137,データシート2!$A$1:$SI$1,0),0)</f>
        <v>0</v>
      </c>
      <c r="Q137" s="736">
        <f>VLOOKUP($D$3&amp;"_"&amp;Q$3,データシート2!$A:$SI,MATCH($G$2&amp;"_"&amp;$B137,データシート2!$A$1:$SI$1,0),0)</f>
        <v>0</v>
      </c>
      <c r="R137" s="948">
        <f>VLOOKUP($D$3&amp;"_"&amp;R$3,データシート2!$A:$SI,MATCH($R$2&amp;"_"&amp;$B137,データシート2!$A$1:$SI$1,0),0)</f>
        <v>0</v>
      </c>
      <c r="S137" s="925">
        <f>VLOOKUP($D$3&amp;"_"&amp;S$3,データシート2!$A:$SI,MATCH($R$2&amp;"_"&amp;$B137,データシート2!$A$1:$SI$1,0),0)</f>
        <v>0</v>
      </c>
      <c r="T137" s="925">
        <f>VLOOKUP($D$3&amp;"_"&amp;T$3,データシート2!$A:$SI,MATCH($R$2&amp;"_"&amp;$B137,データシート2!$A$1:$SI$1,0),0)</f>
        <v>0</v>
      </c>
      <c r="U137" s="925">
        <f>VLOOKUP($D$3&amp;"_"&amp;U$3,データシート2!$A:$SI,MATCH($R$2&amp;"_"&amp;$B137,データシート2!$A$1:$SI$1,0),0)</f>
        <v>0</v>
      </c>
      <c r="V137" s="925">
        <f>VLOOKUP($D$3&amp;"_"&amp;V$3,データシート2!$A:$SI,MATCH($R$2&amp;"_"&amp;$B137,データシート2!$A$1:$SI$1,0),0)</f>
        <v>0</v>
      </c>
      <c r="W137" s="925">
        <f>VLOOKUP($D$3&amp;"_"&amp;W$3,データシート2!$A:$SI,MATCH($R$2&amp;"_"&amp;$B137,データシート2!$A$1:$SI$1,0),0)</f>
        <v>0</v>
      </c>
      <c r="X137" s="925">
        <f>VLOOKUP($D$3&amp;"_"&amp;X$3,データシート2!$A:$SI,MATCH($R$2&amp;"_"&amp;$B137,データシート2!$A$1:$SI$1,0),0)</f>
        <v>0</v>
      </c>
      <c r="Y137" s="925">
        <f>VLOOKUP($D$3&amp;"_"&amp;Y$3,データシート2!$A:$SI,MATCH($R$2&amp;"_"&amp;$B137,データシート2!$A$1:$SI$1,0),0)</f>
        <v>0</v>
      </c>
      <c r="Z137" s="925">
        <f>VLOOKUP($D$3&amp;"_"&amp;Z$3,データシート2!$A:$SI,MATCH($R$2&amp;"_"&amp;$B137,データシート2!$A$1:$SI$1,0),0)</f>
        <v>0</v>
      </c>
      <c r="AA137" s="925">
        <f>VLOOKUP($D$3&amp;"_"&amp;AA$3,データシート2!$A:$SI,MATCH($R$2&amp;"_"&amp;$B137,データシート2!$A$1:$SI$1,0),0)</f>
        <v>0</v>
      </c>
      <c r="AB137" s="926">
        <f>VLOOKUP($D$3&amp;"_"&amp;AB$3,データシート2!$A:$SI,MATCH($R$2&amp;"_"&amp;$B137,データシート2!$A$1:$SI$1,0),0)</f>
        <v>0</v>
      </c>
    </row>
    <row r="138" spans="2:28" s="745" customFormat="1" ht="16.5" customHeight="1" thickBot="1">
      <c r="B138" s="804"/>
      <c r="C138" s="805">
        <v>99</v>
      </c>
      <c r="D138" s="806" t="s">
        <v>657</v>
      </c>
      <c r="E138" s="805"/>
      <c r="F138" s="807"/>
      <c r="G138" s="808">
        <f>VLOOKUP($D$3&amp;"_"&amp;G$3,データシート2!$A:$SI,MATCH($G$2&amp;"_"&amp;$C138,データシート2!$A$1:$SI$1,0),0)</f>
        <v>0</v>
      </c>
      <c r="H138" s="809">
        <f>VLOOKUP($D$3&amp;"_"&amp;H$3,データシート2!$A:$SI,MATCH($G$2&amp;"_"&amp;$C138,データシート2!$A$1:$SI$1,0),0)</f>
        <v>0</v>
      </c>
      <c r="I138" s="809">
        <f>VLOOKUP($D$3&amp;"_"&amp;I$3,データシート2!$A:$SI,MATCH($G$2&amp;"_"&amp;$C138,データシート2!$A$1:$SI$1,0),0)</f>
        <v>0</v>
      </c>
      <c r="J138" s="809">
        <f>VLOOKUP($D$3&amp;"_"&amp;J$3,データシート2!$A:$SI,MATCH($G$2&amp;"_"&amp;$C138,データシート2!$A$1:$SI$1,0),0)</f>
        <v>0</v>
      </c>
      <c r="K138" s="810">
        <f>VLOOKUP($D$3&amp;"_"&amp;K$3,データシート2!$A:$SI,MATCH($G$2&amp;"_"&amp;$C138,データシート2!$A$1:$SI$1,0),0)</f>
        <v>0</v>
      </c>
      <c r="L138" s="810">
        <f>VLOOKUP($D$3&amp;"_"&amp;L$3,データシート2!$A:$SI,MATCH($G$2&amp;"_"&amp;$C138,データシート2!$A$1:$SI$1,0),0)</f>
        <v>0</v>
      </c>
      <c r="M138" s="810">
        <f>VLOOKUP($D$3&amp;"_"&amp;M$3,データシート2!$A:$SI,MATCH($G$2&amp;"_"&amp;$C138,データシート2!$A$1:$SI$1,0),0)</f>
        <v>0</v>
      </c>
      <c r="N138" s="810">
        <f>VLOOKUP($D$3&amp;"_"&amp;N$3,データシート2!$A:$SI,MATCH($G$2&amp;"_"&amp;$C138,データシート2!$A$1:$SI$1,0),0)</f>
        <v>0</v>
      </c>
      <c r="O138" s="810">
        <f>VLOOKUP($D$3&amp;"_"&amp;O$3,データシート2!$A:$SI,MATCH($G$2&amp;"_"&amp;$C138,データシート2!$A$1:$SI$1,0),0)</f>
        <v>0</v>
      </c>
      <c r="P138" s="810">
        <f>VLOOKUP($D$3&amp;"_"&amp;P$3,データシート2!$A:$SI,MATCH($G$2&amp;"_"&amp;$C138,データシート2!$A$1:$SI$1,0),0)</f>
        <v>0</v>
      </c>
      <c r="Q138" s="811">
        <f>VLOOKUP($D$3&amp;"_"&amp;Q$3,データシート2!$A:$SI,MATCH($G$2&amp;"_"&amp;$C138,データシート2!$A$1:$SI$1,0),0)</f>
        <v>0</v>
      </c>
      <c r="R138" s="949">
        <f>VLOOKUP($D$3&amp;"_"&amp;R$3,データシート2!$A:$SI,MATCH($R$2&amp;"_"&amp;$C138,データシート2!$A$1:$SI$1,0),0)</f>
        <v>0</v>
      </c>
      <c r="S138" s="950">
        <f>VLOOKUP($D$3&amp;"_"&amp;S$3,データシート2!$A:$SI,MATCH($R$2&amp;"_"&amp;$C138,データシート2!$A$1:$SI$1,0),0)</f>
        <v>0</v>
      </c>
      <c r="T138" s="950">
        <f>VLOOKUP($D$3&amp;"_"&amp;T$3,データシート2!$A:$SI,MATCH($R$2&amp;"_"&amp;$C138,データシート2!$A$1:$SI$1,0),0)</f>
        <v>0</v>
      </c>
      <c r="U138" s="950">
        <f>VLOOKUP($D$3&amp;"_"&amp;U$3,データシート2!$A:$SI,MATCH($R$2&amp;"_"&amp;$C138,データシート2!$A$1:$SI$1,0),0)</f>
        <v>0</v>
      </c>
      <c r="V138" s="950">
        <f>VLOOKUP($D$3&amp;"_"&amp;V$3,データシート2!$A:$SI,MATCH($R$2&amp;"_"&amp;$C138,データシート2!$A$1:$SI$1,0),0)</f>
        <v>0</v>
      </c>
      <c r="W138" s="950">
        <f>VLOOKUP($D$3&amp;"_"&amp;W$3,データシート2!$A:$SI,MATCH($R$2&amp;"_"&amp;$C138,データシート2!$A$1:$SI$1,0),0)</f>
        <v>0</v>
      </c>
      <c r="X138" s="950">
        <f>VLOOKUP($D$3&amp;"_"&amp;X$3,データシート2!$A:$SI,MATCH($R$2&amp;"_"&amp;$C138,データシート2!$A$1:$SI$1,0),0)</f>
        <v>0</v>
      </c>
      <c r="Y138" s="950">
        <f>VLOOKUP($D$3&amp;"_"&amp;Y$3,データシート2!$A:$SI,MATCH($R$2&amp;"_"&amp;$C138,データシート2!$A$1:$SI$1,0),0)</f>
        <v>0</v>
      </c>
      <c r="Z138" s="950">
        <f>VLOOKUP($D$3&amp;"_"&amp;Z$3,データシート2!$A:$SI,MATCH($R$2&amp;"_"&amp;$C138,データシート2!$A$1:$SI$1,0),0)</f>
        <v>0</v>
      </c>
      <c r="AA138" s="950">
        <f>VLOOKUP($D$3&amp;"_"&amp;AA$3,データシート2!$A:$SI,MATCH($R$2&amp;"_"&amp;$C138,データシート2!$A$1:$SI$1,0),0)</f>
        <v>0</v>
      </c>
      <c r="AB138" s="951">
        <f>VLOOKUP($D$3&amp;"_"&amp;AB$3,データシート2!$A:$SI,MATCH($R$2&amp;"_"&amp;$C138,データシート2!$A$1:$SI$1,0),0)</f>
        <v>0</v>
      </c>
    </row>
    <row r="139" spans="2:28" ht="6" customHeight="1"/>
    <row r="145" s="745" customFormat="1" ht="14.25" customHeight="1"/>
    <row r="146" s="745" customFormat="1" ht="14.25" customHeight="1"/>
    <row r="147" s="745" customFormat="1" ht="14.25" customHeight="1"/>
    <row r="148" s="745" customFormat="1" ht="14.25" customHeight="1"/>
    <row r="149" s="745" customFormat="1" ht="14.25" customHeight="1"/>
    <row r="150" s="745" customFormat="1" ht="14.25" customHeight="1"/>
  </sheetData>
  <mergeCells count="7">
    <mergeCell ref="B7:D7"/>
    <mergeCell ref="B4:F4"/>
    <mergeCell ref="R4:AB5"/>
    <mergeCell ref="B5:B6"/>
    <mergeCell ref="C5:D6"/>
    <mergeCell ref="E5:F6"/>
    <mergeCell ref="G4:Q5"/>
  </mergeCells>
  <phoneticPr fontId="7"/>
  <printOptions horizontalCentered="1"/>
  <pageMargins left="0.23622047244094491" right="0.23622047244094491" top="0.74803149606299213" bottom="0.74803149606299213" header="0.31496062992125984" footer="0.31496062992125984"/>
  <pageSetup paperSize="8" scale="29" orientation="portrait" cellComments="atEnd"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0" tint="-0.34998626667073579"/>
    <pageSetUpPr fitToPage="1"/>
  </sheetPr>
  <dimension ref="B2:V12"/>
  <sheetViews>
    <sheetView showGridLines="0" zoomScaleNormal="100" workbookViewId="0"/>
  </sheetViews>
  <sheetFormatPr defaultColWidth="8.83203125" defaultRowHeight="12"/>
  <cols>
    <col min="1" max="1" width="4.5" style="16" customWidth="1"/>
    <col min="2" max="2" width="26.33203125" style="16" customWidth="1"/>
    <col min="3" max="3" width="13.1640625" style="16" bestFit="1" customWidth="1"/>
    <col min="4" max="4" width="5.5" style="16" customWidth="1"/>
    <col min="5" max="5" width="11.33203125" style="16" customWidth="1"/>
    <col min="6" max="6" width="13.5" style="16" customWidth="1"/>
    <col min="7" max="14" width="8.83203125" style="16"/>
    <col min="15" max="15" width="37" style="16" customWidth="1"/>
    <col min="16" max="21" width="8.83203125" style="16"/>
    <col min="22" max="22" width="32.33203125" style="16" customWidth="1"/>
    <col min="23" max="16384" width="8.83203125" style="16"/>
  </cols>
  <sheetData>
    <row r="2" spans="2:22" ht="14.25">
      <c r="B2" s="282" t="s">
        <v>658</v>
      </c>
      <c r="C2" s="282"/>
      <c r="D2" s="282"/>
      <c r="E2" s="282"/>
      <c r="F2" s="282"/>
      <c r="G2" s="282"/>
      <c r="H2" s="282"/>
      <c r="I2" s="282"/>
      <c r="J2" s="282"/>
      <c r="K2" s="282"/>
      <c r="L2" s="282"/>
      <c r="M2" s="282"/>
      <c r="N2" s="282"/>
      <c r="O2" s="282"/>
      <c r="P2" s="282"/>
      <c r="Q2" s="282"/>
      <c r="R2" s="282"/>
      <c r="S2" s="282"/>
      <c r="T2" s="282"/>
      <c r="U2" s="282"/>
      <c r="V2" s="282"/>
    </row>
    <row r="3" spans="2:22" ht="15" thickBot="1">
      <c r="B3" s="282"/>
      <c r="C3" s="282"/>
      <c r="D3" s="282"/>
      <c r="E3" s="282"/>
      <c r="F3" s="282"/>
      <c r="G3" s="282"/>
      <c r="H3" s="282"/>
      <c r="I3" s="282"/>
      <c r="J3" s="282"/>
      <c r="K3" s="282"/>
      <c r="L3" s="282"/>
      <c r="M3" s="282"/>
      <c r="N3" s="282"/>
      <c r="O3" s="282"/>
      <c r="P3" s="282"/>
      <c r="Q3" s="282"/>
      <c r="R3" s="282"/>
      <c r="S3" s="282"/>
      <c r="T3" s="282"/>
      <c r="U3" s="282"/>
      <c r="V3" s="282"/>
    </row>
    <row r="4" spans="2:22" ht="14.25">
      <c r="B4" s="830"/>
      <c r="C4" s="831" t="s">
        <v>659</v>
      </c>
      <c r="D4" s="832"/>
      <c r="E4" s="833" t="s">
        <v>660</v>
      </c>
      <c r="F4" s="834" t="s">
        <v>661</v>
      </c>
      <c r="G4" s="833" t="s">
        <v>662</v>
      </c>
      <c r="H4" s="833"/>
      <c r="I4" s="833"/>
      <c r="J4" s="833"/>
      <c r="K4" s="833"/>
      <c r="L4" s="833"/>
      <c r="M4" s="833"/>
      <c r="N4" s="833"/>
      <c r="O4" s="833"/>
      <c r="P4" s="831" t="s">
        <v>663</v>
      </c>
      <c r="Q4" s="833"/>
      <c r="R4" s="833"/>
      <c r="S4" s="833"/>
      <c r="T4" s="833"/>
      <c r="U4" s="833"/>
      <c r="V4" s="835"/>
    </row>
    <row r="5" spans="2:22" ht="14.25">
      <c r="B5" s="812" t="s">
        <v>371</v>
      </c>
      <c r="C5" s="813">
        <v>13.7</v>
      </c>
      <c r="D5" s="800" t="s">
        <v>664</v>
      </c>
      <c r="E5" s="814">
        <f t="shared" ref="E5:E10" si="0">24*365</f>
        <v>8760</v>
      </c>
      <c r="F5" s="815"/>
      <c r="G5" s="773" t="s">
        <v>665</v>
      </c>
      <c r="H5" s="814"/>
      <c r="I5" s="814"/>
      <c r="J5" s="814"/>
      <c r="K5" s="814"/>
      <c r="L5" s="814"/>
      <c r="M5" s="814"/>
      <c r="N5" s="814"/>
      <c r="O5" s="814"/>
      <c r="P5" s="816" t="s">
        <v>666</v>
      </c>
      <c r="Q5" s="814"/>
      <c r="R5" s="814"/>
      <c r="S5" s="814"/>
      <c r="T5" s="814"/>
      <c r="U5" s="814"/>
      <c r="V5" s="817"/>
    </row>
    <row r="6" spans="2:22" ht="14.25">
      <c r="B6" s="818" t="s">
        <v>374</v>
      </c>
      <c r="C6" s="819">
        <v>15.1</v>
      </c>
      <c r="D6" s="764" t="s">
        <v>664</v>
      </c>
      <c r="E6" s="773">
        <f t="shared" si="0"/>
        <v>8760</v>
      </c>
      <c r="F6" s="820"/>
      <c r="G6" s="773" t="s">
        <v>665</v>
      </c>
      <c r="H6" s="773"/>
      <c r="I6" s="773"/>
      <c r="J6" s="773"/>
      <c r="K6" s="773"/>
      <c r="L6" s="773"/>
      <c r="M6" s="773"/>
      <c r="N6" s="773"/>
      <c r="O6" s="773"/>
      <c r="P6" s="821" t="s">
        <v>666</v>
      </c>
      <c r="Q6" s="773"/>
      <c r="R6" s="773"/>
      <c r="S6" s="773"/>
      <c r="T6" s="773"/>
      <c r="U6" s="773"/>
      <c r="V6" s="822"/>
    </row>
    <row r="7" spans="2:22" ht="14.25">
      <c r="B7" s="818" t="s">
        <v>377</v>
      </c>
      <c r="C7" s="819">
        <v>24.8</v>
      </c>
      <c r="D7" s="764" t="s">
        <v>664</v>
      </c>
      <c r="E7" s="773">
        <f t="shared" si="0"/>
        <v>8760</v>
      </c>
      <c r="F7" s="820"/>
      <c r="G7" s="773" t="s">
        <v>665</v>
      </c>
      <c r="H7" s="773"/>
      <c r="I7" s="773"/>
      <c r="J7" s="773"/>
      <c r="K7" s="773"/>
      <c r="L7" s="773"/>
      <c r="M7" s="773"/>
      <c r="N7" s="773"/>
      <c r="O7" s="773"/>
      <c r="P7" s="821" t="s">
        <v>666</v>
      </c>
      <c r="Q7" s="773"/>
      <c r="R7" s="773"/>
      <c r="S7" s="773"/>
      <c r="T7" s="773"/>
      <c r="U7" s="773"/>
      <c r="V7" s="822"/>
    </row>
    <row r="8" spans="2:22" ht="14.25">
      <c r="B8" s="818" t="s">
        <v>380</v>
      </c>
      <c r="C8" s="819">
        <v>60</v>
      </c>
      <c r="D8" s="764" t="s">
        <v>664</v>
      </c>
      <c r="E8" s="773">
        <f t="shared" si="0"/>
        <v>8760</v>
      </c>
      <c r="F8" s="820" t="s">
        <v>667</v>
      </c>
      <c r="G8" s="773" t="s">
        <v>668</v>
      </c>
      <c r="H8" s="773"/>
      <c r="I8" s="773"/>
      <c r="J8" s="773"/>
      <c r="K8" s="773"/>
      <c r="L8" s="773"/>
      <c r="M8" s="773"/>
      <c r="N8" s="773"/>
      <c r="O8" s="773"/>
      <c r="P8" s="821" t="s">
        <v>669</v>
      </c>
      <c r="Q8" s="773"/>
      <c r="R8" s="773"/>
      <c r="S8" s="773"/>
      <c r="T8" s="773"/>
      <c r="U8" s="773"/>
      <c r="V8" s="822"/>
    </row>
    <row r="9" spans="2:22" ht="14.25">
      <c r="B9" s="818" t="s">
        <v>382</v>
      </c>
      <c r="C9" s="819">
        <v>80</v>
      </c>
      <c r="D9" s="764" t="s">
        <v>664</v>
      </c>
      <c r="E9" s="773">
        <f t="shared" si="0"/>
        <v>8760</v>
      </c>
      <c r="F9" s="820"/>
      <c r="G9" s="773" t="s">
        <v>668</v>
      </c>
      <c r="H9" s="773"/>
      <c r="I9" s="773"/>
      <c r="J9" s="773"/>
      <c r="K9" s="773"/>
      <c r="L9" s="773"/>
      <c r="M9" s="773"/>
      <c r="N9" s="773"/>
      <c r="O9" s="773"/>
      <c r="P9" s="821" t="s">
        <v>669</v>
      </c>
      <c r="Q9" s="773"/>
      <c r="R9" s="773"/>
      <c r="S9" s="773"/>
      <c r="T9" s="773"/>
      <c r="U9" s="773"/>
      <c r="V9" s="822"/>
    </row>
    <row r="10" spans="2:22" ht="15" thickBot="1">
      <c r="B10" s="823" t="s">
        <v>385</v>
      </c>
      <c r="C10" s="824">
        <v>80</v>
      </c>
      <c r="D10" s="825" t="s">
        <v>664</v>
      </c>
      <c r="E10" s="826">
        <f t="shared" si="0"/>
        <v>8760</v>
      </c>
      <c r="F10" s="827"/>
      <c r="G10" s="826" t="s">
        <v>668</v>
      </c>
      <c r="H10" s="826"/>
      <c r="I10" s="826"/>
      <c r="J10" s="826"/>
      <c r="K10" s="826"/>
      <c r="L10" s="826"/>
      <c r="M10" s="826"/>
      <c r="N10" s="826"/>
      <c r="O10" s="826"/>
      <c r="P10" s="828" t="s">
        <v>669</v>
      </c>
      <c r="Q10" s="826"/>
      <c r="R10" s="826"/>
      <c r="S10" s="826"/>
      <c r="T10" s="826"/>
      <c r="U10" s="826"/>
      <c r="V10" s="829"/>
    </row>
    <row r="11" spans="2:22" ht="14.25">
      <c r="B11" s="282"/>
      <c r="C11" s="282"/>
      <c r="D11" s="282"/>
      <c r="E11" s="282"/>
      <c r="F11" s="282"/>
      <c r="G11" s="282"/>
      <c r="H11" s="282"/>
      <c r="I11" s="282"/>
      <c r="J11" s="282"/>
      <c r="K11" s="282"/>
      <c r="L11" s="282"/>
      <c r="M11" s="282"/>
      <c r="N11" s="282"/>
      <c r="O11" s="282"/>
      <c r="P11" s="282"/>
      <c r="Q11" s="282"/>
      <c r="R11" s="282"/>
      <c r="S11" s="282"/>
      <c r="T11" s="282"/>
      <c r="U11" s="282"/>
      <c r="V11" s="282"/>
    </row>
    <row r="12" spans="2:22" ht="14.25">
      <c r="B12" s="282"/>
      <c r="C12" s="282"/>
      <c r="D12" s="282"/>
      <c r="E12" s="282"/>
      <c r="F12" s="282"/>
      <c r="G12" s="282"/>
      <c r="H12" s="282"/>
      <c r="I12" s="282"/>
      <c r="J12" s="282"/>
      <c r="K12" s="282"/>
      <c r="L12" s="282"/>
      <c r="M12" s="282"/>
      <c r="N12" s="282"/>
      <c r="O12" s="282"/>
      <c r="P12" s="282"/>
      <c r="Q12" s="282"/>
      <c r="R12" s="282"/>
      <c r="S12" s="282"/>
      <c r="T12" s="282"/>
      <c r="U12" s="282"/>
      <c r="V12" s="282"/>
    </row>
  </sheetData>
  <phoneticPr fontId="7"/>
  <hyperlinks>
    <hyperlink ref="P7" r:id="rId1" xr:uid="{00000000-0004-0000-0700-000000000000}"/>
    <hyperlink ref="P5" r:id="rId2" xr:uid="{00000000-0004-0000-0700-000001000000}"/>
    <hyperlink ref="P6" r:id="rId3" xr:uid="{00000000-0004-0000-0700-000002000000}"/>
    <hyperlink ref="P8" r:id="rId4" xr:uid="{00000000-0004-0000-0700-000003000000}"/>
    <hyperlink ref="P9" r:id="rId5" xr:uid="{00000000-0004-0000-0700-000004000000}"/>
    <hyperlink ref="P10" r:id="rId6" xr:uid="{00000000-0004-0000-0700-000005000000}"/>
  </hyperlinks>
  <pageMargins left="0.7" right="0.7" top="0.75" bottom="0.75" header="0.3" footer="0.3"/>
  <pageSetup paperSize="9" scale="61" fitToHeight="0" orientation="landscape" r:id="rId7"/>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7E9EC1CE97A9C479F8FC089A06C6196" ma:contentTypeVersion="13" ma:contentTypeDescription="新しいドキュメントを作成します。" ma:contentTypeScope="" ma:versionID="d3a0d94c328b5f359186af0e9a96ade0">
  <xsd:schema xmlns:xsd="http://www.w3.org/2001/XMLSchema" xmlns:xs="http://www.w3.org/2001/XMLSchema" xmlns:p="http://schemas.microsoft.com/office/2006/metadata/properties" xmlns:ns2="4f4897ea-c4bb-4bc6-9878-c0529e071849" xmlns:ns3="521adb0b-902f-46bb-b21d-34fc4b980861" targetNamespace="http://schemas.microsoft.com/office/2006/metadata/properties" ma:root="true" ma:fieldsID="97db614a658cad56ca5be2403b113c12" ns2:_="" ns3:_="">
    <xsd:import namespace="4f4897ea-c4bb-4bc6-9878-c0529e071849"/>
    <xsd:import namespace="521adb0b-902f-46bb-b21d-34fc4b9808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897ea-c4bb-4bc6-9878-c0529e0718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b20bc4c0-b5c3-46e9-8f47-946ac7c6ad0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1adb0b-902f-46bb-b21d-34fc4b98086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dd17b34-e223-4ad6-b59d-3c2a944b6a04}" ma:internalName="TaxCatchAll" ma:showField="CatchAllData" ma:web="521adb0b-902f-46bb-b21d-34fc4b9808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4897ea-c4bb-4bc6-9878-c0529e071849">
      <Terms xmlns="http://schemas.microsoft.com/office/infopath/2007/PartnerControls"/>
    </lcf76f155ced4ddcb4097134ff3c332f>
    <TaxCatchAll xmlns="521adb0b-902f-46bb-b21d-34fc4b98086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A0BCF-FBE3-4085-8201-86B508D9F3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4897ea-c4bb-4bc6-9878-c0529e071849"/>
    <ds:schemaRef ds:uri="521adb0b-902f-46bb-b21d-34fc4b9808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05439B-5E6A-4B1B-8238-27C95F6C7074}">
  <ds:schemaRefs>
    <ds:schemaRef ds:uri="http://purl.org/dc/dcmitype/"/>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4f4897ea-c4bb-4bc6-9878-c0529e071849"/>
    <ds:schemaRef ds:uri="http://schemas.microsoft.com/office/infopath/2007/PartnerControls"/>
    <ds:schemaRef ds:uri="http://purl.org/dc/terms/"/>
    <ds:schemaRef ds:uri="521adb0b-902f-46bb-b21d-34fc4b980861"/>
  </ds:schemaRefs>
</ds:datastoreItem>
</file>

<file path=customXml/itemProps3.xml><?xml version="1.0" encoding="utf-8"?>
<ds:datastoreItem xmlns:ds="http://schemas.openxmlformats.org/officeDocument/2006/customXml" ds:itemID="{2633AB15-78BB-4BE9-99FA-C6431EB329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目次</vt:lpstr>
      <vt:lpstr>①CO2排出量の現状把握</vt:lpstr>
      <vt:lpstr>②活動量の現状把握</vt:lpstr>
      <vt:lpstr>③特定事業所の現状把握</vt:lpstr>
      <vt:lpstr>④再エネ導入量・ポテンシャルの現状把握</vt:lpstr>
      <vt:lpstr>排出量比較シート</vt:lpstr>
      <vt:lpstr>再エネ比較シート</vt:lpstr>
      <vt:lpstr>特定事業所集計表シート</vt:lpstr>
      <vt:lpstr>別紙</vt:lpstr>
      <vt:lpstr>データシート1</vt:lpstr>
      <vt:lpstr>データシート2</vt:lpstr>
      <vt:lpstr>データシート3</vt:lpstr>
      <vt:lpstr>比較地域マスタ</vt:lpstr>
      <vt:lpstr>年度マスタ</vt:lpstr>
      <vt:lpstr>①CO2排出量の現状把握!Print_Area</vt:lpstr>
      <vt:lpstr>②活動量の現状把握!Print_Area</vt:lpstr>
      <vt:lpstr>③特定事業所の現状把握!Print_Area</vt:lpstr>
      <vt:lpstr>④再エネ導入量・ポテンシャルの現状把握!Print_Area</vt:lpstr>
      <vt:lpstr>再エネ比較シート!Print_Area</vt:lpstr>
      <vt:lpstr>特定事業所集計表シート!Print_Area</vt:lpstr>
      <vt:lpstr>排出量比較シート!Print_Area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2025-03-04T09:59:41Z</dcterms:created>
  <dcterms:modified xsi:type="dcterms:W3CDTF">2025-03-04T09:59:41Z</dcterms:modified>
  <cp:category/>
  <cp:contentStatus/>
</cp:coreProperties>
</file>